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Z:\Clientes\314-SEEDF\CONTRATO 2023\314-26 - CEF 01 CANDANGOLÂNDIA\00-PRODUÇÃO\04-ORÇAMENTO\PLANILHAS ORÇAMENTÁRIAS\"/>
    </mc:Choice>
  </mc:AlternateContent>
  <xr:revisionPtr revIDLastSave="0" documentId="13_ncr:1_{BB426192-646D-4233-8327-5E33718097A6}" xr6:coauthVersionLast="47" xr6:coauthVersionMax="47" xr10:uidLastSave="{00000000-0000-0000-0000-000000000000}"/>
  <bookViews>
    <workbookView xWindow="-120" yWindow="-120" windowWidth="29040" windowHeight="15990" firstSheet="1" activeTab="1" xr2:uid="{00000000-000D-0000-FFFF-FFFF00000000}"/>
  </bookViews>
  <sheets>
    <sheet name="!Dados" sheetId="8" state="hidden" r:id="rId1"/>
    <sheet name="CAPA" sheetId="18" r:id="rId2"/>
    <sheet name="MOD 1" sheetId="1" r:id="rId3"/>
    <sheet name="QUADRA POLIESPORTIVA" sheetId="35" r:id="rId4"/>
    <sheet name="MOD 2" sheetId="36" r:id="rId5"/>
    <sheet name="Equipamentos" sheetId="31" r:id="rId6"/>
    <sheet name="RELATÓRIO DE COMPOSIÇÕES" sheetId="5" r:id="rId7"/>
    <sheet name="Cronograma" sheetId="27" r:id="rId8"/>
    <sheet name="CPM_Comp.Mensal_Mão_Obra" sheetId="28" r:id="rId9"/>
    <sheet name="CURVA ABC (Módulo 01)" sheetId="10" r:id="rId10"/>
    <sheet name="CURVA ABC (Módulo 02)" sheetId="12" r:id="rId11"/>
    <sheet name="BDI_Materiais" sheetId="19" r:id="rId12"/>
    <sheet name="BDI_Equipamentos" sheetId="20" r:id="rId13"/>
    <sheet name="Encargos Sociais" sheetId="21" r:id="rId14"/>
    <sheet name="CMP-SIN-CD-10-2023" sheetId="2" state="hidden" r:id="rId15"/>
    <sheet name="INS-SIN-CD-10-2023" sheetId="4" state="hidden" r:id="rId16"/>
    <sheet name="CMP-SIN-SD-10-2023" sheetId="24" state="hidden" r:id="rId17"/>
    <sheet name="INS-SIN-SD-10-2023" sheetId="25" state="hidden" r:id="rId18"/>
  </sheets>
  <definedNames>
    <definedName name="_xlnm._FilterDatabase" localSheetId="9" hidden="1">'CURVA ABC (Módulo 01)'!$A$11:$I$527</definedName>
    <definedName name="_xlnm._FilterDatabase" localSheetId="10" hidden="1">'CURVA ABC (Módulo 02)'!$A$11:$I$102</definedName>
    <definedName name="_xlnm._FilterDatabase" localSheetId="5" hidden="1">Equipamentos!$A$13:$J$16</definedName>
    <definedName name="_xlnm._FilterDatabase" localSheetId="2" hidden="1">'MOD 1'!$A$13:$J$1005</definedName>
    <definedName name="_xlnm._FilterDatabase" localSheetId="4" hidden="1">'MOD 2'!$A$13:$J$282</definedName>
    <definedName name="_xlnm._FilterDatabase" localSheetId="3" hidden="1">'QUADRA POLIESPORTIVA'!$A$13:$J$348</definedName>
    <definedName name="_xlnm._FilterDatabase" localSheetId="6" hidden="1">'RELATÓRIO DE COMPOSIÇÕES'!$A$12:$P$4053</definedName>
    <definedName name="_xlnm.Print_Area" localSheetId="12">BDI_Equipamentos!$A$1:$I$44</definedName>
    <definedName name="_xlnm.Print_Area" localSheetId="11">BDI_Materiais!$A$1:$I$44</definedName>
    <definedName name="_xlnm.Print_Area" localSheetId="1">CAPA!$A$2:$F$61</definedName>
    <definedName name="_xlnm.Print_Area" localSheetId="8">'CPM_Comp.Mensal_Mão_Obra'!$B$1:$M$70</definedName>
    <definedName name="_xlnm.Print_Area" localSheetId="7">Cronograma!$A$1:$Z$34</definedName>
    <definedName name="_xlnm.Print_Area" localSheetId="9">'CURVA ABC (Módulo 01)'!$A$1:$J$529</definedName>
    <definedName name="_xlnm.Print_Area" localSheetId="10">'CURVA ABC (Módulo 02)'!$A$1:$J$129</definedName>
    <definedName name="_xlnm.Print_Area" localSheetId="13">'Encargos Sociais'!$B$1:$I$56</definedName>
    <definedName name="_xlnm.Print_Area" localSheetId="5">Equipamentos!$A$1:$J$26</definedName>
    <definedName name="_xlnm.Print_Area" localSheetId="2">'MOD 1'!$A$1:$J$1005</definedName>
    <definedName name="_xlnm.Print_Area" localSheetId="4">'MOD 2'!$A$1:$J$282</definedName>
    <definedName name="_xlnm.Print_Area" localSheetId="3">'QUADRA POLIESPORTIVA'!$A$1:$J$348</definedName>
    <definedName name="_xlnm.Print_Area" localSheetId="6">'RELATÓRIO DE COMPOSIÇÕES'!$A$1:$I$4061</definedName>
    <definedName name="_xlnm.Print_Titles" localSheetId="8">'CPM_Comp.Mensal_Mão_Obra'!$1:$14</definedName>
    <definedName name="Z_4B2B7C69_B279_4647_92B0_A216915D32E4_.wvu.Cols" localSheetId="12" hidden="1">BDI_Equipamentos!$Q:$R</definedName>
    <definedName name="Z_4B2B7C69_B279_4647_92B0_A216915D32E4_.wvu.Cols" localSheetId="11" hidden="1">BDI_Materiais!$Q:$R</definedName>
    <definedName name="Z_4B2B7C69_B279_4647_92B0_A216915D32E4_.wvu.PrintArea" localSheetId="12" hidden="1">BDI_Equipamentos!$A$1:$I$44</definedName>
    <definedName name="Z_4B2B7C69_B279_4647_92B0_A216915D32E4_.wvu.PrintArea" localSheetId="11" hidden="1">BDI_Materiais!$A$1:$I$44</definedName>
    <definedName name="Z_4B2B7C69_B279_4647_92B0_A216915D32E4_.wvu.PrintArea" localSheetId="1" hidden="1">CAPA!$A$2:$F$61</definedName>
    <definedName name="Z_4B2B7C69_B279_4647_92B0_A216915D32E4_.wvu.PrintArea" localSheetId="8" hidden="1">'CPM_Comp.Mensal_Mão_Obra'!$B$1:$M$74</definedName>
    <definedName name="Z_4B2B7C69_B279_4647_92B0_A216915D32E4_.wvu.PrintArea" localSheetId="7" hidden="1">Cronograma!$A$1:$V$40</definedName>
    <definedName name="Z_4B2B7C69_B279_4647_92B0_A216915D32E4_.wvu.PrintArea" localSheetId="13" hidden="1">'Encargos Sociais'!$B$1:$I$56</definedName>
    <definedName name="Z_4B2B7C69_B279_4647_92B0_A216915D32E4_.wvu.PrintTitles" localSheetId="8" hidden="1">'CPM_Comp.Mensal_Mão_Obra'!$1:$14</definedName>
    <definedName name="Z_7158BFFF_BEC8_4EC4_8D37_86DAD9F0424A_.wvu.Cols" localSheetId="12" hidden="1">BDI_Equipamentos!$Q:$R</definedName>
    <definedName name="Z_7158BFFF_BEC8_4EC4_8D37_86DAD9F0424A_.wvu.Cols" localSheetId="11" hidden="1">BDI_Materiais!$Q:$R</definedName>
    <definedName name="Z_7158BFFF_BEC8_4EC4_8D37_86DAD9F0424A_.wvu.PrintArea" localSheetId="12" hidden="1">BDI_Equipamentos!$A$1:$I$44</definedName>
    <definedName name="Z_7158BFFF_BEC8_4EC4_8D37_86DAD9F0424A_.wvu.PrintArea" localSheetId="11" hidden="1">BDI_Materiais!$A$1:$I$44</definedName>
    <definedName name="Z_7158BFFF_BEC8_4EC4_8D37_86DAD9F0424A_.wvu.PrintArea" localSheetId="1" hidden="1">CAPA!$A$2:$F$61</definedName>
    <definedName name="Z_7158BFFF_BEC8_4EC4_8D37_86DAD9F0424A_.wvu.PrintArea" localSheetId="8" hidden="1">'CPM_Comp.Mensal_Mão_Obra'!$B$1:$M$74</definedName>
    <definedName name="Z_7158BFFF_BEC8_4EC4_8D37_86DAD9F0424A_.wvu.PrintArea" localSheetId="7" hidden="1">Cronograma!$A$1:$V$40</definedName>
    <definedName name="Z_7158BFFF_BEC8_4EC4_8D37_86DAD9F0424A_.wvu.PrintArea" localSheetId="13" hidden="1">'Encargos Sociais'!$B$1:$I$56</definedName>
    <definedName name="Z_7158BFFF_BEC8_4EC4_8D37_86DAD9F0424A_.wvu.PrintTitles" localSheetId="8" hidden="1">'CPM_Comp.Mensal_Mão_Obra'!$1:$14</definedName>
    <definedName name="Z_92A3B954_194B_4B76_AFB7_4AE239CB1F3B_.wvu.Cols" localSheetId="12" hidden="1">BDI_Equipamentos!$Q:$R</definedName>
    <definedName name="Z_92A3B954_194B_4B76_AFB7_4AE239CB1F3B_.wvu.Cols" localSheetId="11" hidden="1">BDI_Materiais!$Q:$R</definedName>
    <definedName name="Z_92A3B954_194B_4B76_AFB7_4AE239CB1F3B_.wvu.PrintArea" localSheetId="12" hidden="1">BDI_Equipamentos!$A$1:$I$44</definedName>
    <definedName name="Z_92A3B954_194B_4B76_AFB7_4AE239CB1F3B_.wvu.PrintArea" localSheetId="11" hidden="1">BDI_Materiais!$A$1:$I$44</definedName>
    <definedName name="Z_92A3B954_194B_4B76_AFB7_4AE239CB1F3B_.wvu.PrintArea" localSheetId="1" hidden="1">CAPA!$A$2:$F$61</definedName>
    <definedName name="Z_92A3B954_194B_4B76_AFB7_4AE239CB1F3B_.wvu.PrintArea" localSheetId="8" hidden="1">'CPM_Comp.Mensal_Mão_Obra'!$B$1:$M$74</definedName>
    <definedName name="Z_92A3B954_194B_4B76_AFB7_4AE239CB1F3B_.wvu.PrintArea" localSheetId="7" hidden="1">Cronograma!$A$1:$V$40</definedName>
    <definedName name="Z_92A3B954_194B_4B76_AFB7_4AE239CB1F3B_.wvu.PrintArea" localSheetId="13" hidden="1">'Encargos Sociais'!$B$1:$I$56</definedName>
    <definedName name="Z_92A3B954_194B_4B76_AFB7_4AE239CB1F3B_.wvu.PrintTitles" localSheetId="8" hidden="1">'CPM_Comp.Mensal_Mão_Obra'!$1:$14</definedName>
    <definedName name="Z_A1BF95D5_609B_4F81_8163_293FD66733FE_.wvu.Cols" localSheetId="12" hidden="1">BDI_Equipamentos!$Q:$R</definedName>
    <definedName name="Z_A1BF95D5_609B_4F81_8163_293FD66733FE_.wvu.Cols" localSheetId="11" hidden="1">BDI_Materiais!$Q:$R</definedName>
    <definedName name="Z_A1BF95D5_609B_4F81_8163_293FD66733FE_.wvu.PrintArea" localSheetId="12" hidden="1">BDI_Equipamentos!$A$1:$I$44</definedName>
    <definedName name="Z_A1BF95D5_609B_4F81_8163_293FD66733FE_.wvu.PrintArea" localSheetId="11" hidden="1">BDI_Materiais!$A$1:$I$44</definedName>
    <definedName name="Z_A1BF95D5_609B_4F81_8163_293FD66733FE_.wvu.PrintArea" localSheetId="1" hidden="1">CAPA!$A$2:$F$61</definedName>
    <definedName name="Z_A1BF95D5_609B_4F81_8163_293FD66733FE_.wvu.PrintArea" localSheetId="8" hidden="1">'CPM_Comp.Mensal_Mão_Obra'!$B$1:$M$74</definedName>
    <definedName name="Z_A1BF95D5_609B_4F81_8163_293FD66733FE_.wvu.PrintArea" localSheetId="7" hidden="1">Cronograma!$A$1:$V$40</definedName>
    <definedName name="Z_A1BF95D5_609B_4F81_8163_293FD66733FE_.wvu.PrintArea" localSheetId="13" hidden="1">'Encargos Sociais'!$B$1:$I$56</definedName>
    <definedName name="Z_A1BF95D5_609B_4F81_8163_293FD66733FE_.wvu.PrintTitles" localSheetId="8" hidden="1">'CPM_Comp.Mensal_Mão_Obra'!$1:$14</definedName>
    <definedName name="Z_FE70E38F_AD9A_4534_87D8_572FC096499A_.wvu.Cols" localSheetId="12" hidden="1">BDI_Equipamentos!$Q:$R</definedName>
    <definedName name="Z_FE70E38F_AD9A_4534_87D8_572FC096499A_.wvu.Cols" localSheetId="11" hidden="1">BDI_Materiais!$Q:$R</definedName>
    <definedName name="Z_FE70E38F_AD9A_4534_87D8_572FC096499A_.wvu.PrintArea" localSheetId="12" hidden="1">BDI_Equipamentos!$A$1:$I$44</definedName>
    <definedName name="Z_FE70E38F_AD9A_4534_87D8_572FC096499A_.wvu.PrintArea" localSheetId="11" hidden="1">BDI_Materiais!$A$1:$I$44</definedName>
    <definedName name="Z_FE70E38F_AD9A_4534_87D8_572FC096499A_.wvu.PrintArea" localSheetId="1" hidden="1">CAPA!$A$2:$F$61</definedName>
    <definedName name="Z_FE70E38F_AD9A_4534_87D8_572FC096499A_.wvu.PrintArea" localSheetId="8" hidden="1">'CPM_Comp.Mensal_Mão_Obra'!$B$1:$M$74</definedName>
    <definedName name="Z_FE70E38F_AD9A_4534_87D8_572FC096499A_.wvu.PrintArea" localSheetId="7" hidden="1">Cronograma!$A$1:$V$40</definedName>
    <definedName name="Z_FE70E38F_AD9A_4534_87D8_572FC096499A_.wvu.PrintArea" localSheetId="13" hidden="1">'Encargos Sociais'!$B$1:$I$56</definedName>
    <definedName name="Z_FE70E38F_AD9A_4534_87D8_572FC096499A_.wvu.PrintTitles" localSheetId="8" hidden="1">'CPM_Comp.Mensal_Mão_Obra'!$1:$14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M4061" i="5" l="1"/>
  <c r="H4061" i="5"/>
  <c r="M4060" i="5"/>
  <c r="H4060" i="5"/>
  <c r="M4059" i="5"/>
  <c r="H4059" i="5"/>
  <c r="M4058" i="5"/>
  <c r="H4058" i="5"/>
  <c r="M4057" i="5"/>
  <c r="H4057" i="5"/>
  <c r="M4056" i="5"/>
  <c r="H4056" i="5"/>
  <c r="M4055" i="5"/>
  <c r="H4055" i="5"/>
  <c r="M4053" i="5"/>
  <c r="H4053" i="5"/>
  <c r="M4052" i="5"/>
  <c r="H4052" i="5"/>
  <c r="M4051" i="5"/>
  <c r="H4051" i="5"/>
  <c r="M4050" i="5"/>
  <c r="H4050" i="5"/>
  <c r="M4049" i="5"/>
  <c r="H4049" i="5"/>
  <c r="M4048" i="5"/>
  <c r="H4048" i="5"/>
  <c r="M4047" i="5"/>
  <c r="H4047" i="5"/>
  <c r="M4045" i="5"/>
  <c r="M4043" i="5"/>
  <c r="H4043" i="5"/>
  <c r="M4042" i="5"/>
  <c r="H4042" i="5"/>
  <c r="M4041" i="5"/>
  <c r="H4041" i="5"/>
  <c r="M4040" i="5"/>
  <c r="H4040" i="5"/>
  <c r="M4039" i="5"/>
  <c r="H4039" i="5"/>
  <c r="M4038" i="5"/>
  <c r="H4038" i="5"/>
  <c r="M4037" i="5"/>
  <c r="H4037" i="5"/>
  <c r="M4036" i="5"/>
  <c r="H4036" i="5"/>
  <c r="M4034" i="5"/>
  <c r="H4034" i="5"/>
  <c r="M4033" i="5"/>
  <c r="H4033" i="5"/>
  <c r="M4031" i="5"/>
  <c r="H4031" i="5"/>
  <c r="M4030" i="5"/>
  <c r="H4030" i="5"/>
  <c r="M4029" i="5"/>
  <c r="H4029" i="5"/>
  <c r="M4028" i="5"/>
  <c r="H4028" i="5"/>
  <c r="M4026" i="5"/>
  <c r="M4025" i="5"/>
  <c r="M4024" i="5"/>
  <c r="M4023" i="5"/>
  <c r="M4022" i="5"/>
  <c r="M4021" i="5"/>
  <c r="M4020" i="5"/>
  <c r="M4019" i="5"/>
  <c r="H4019" i="5"/>
  <c r="M4017" i="5"/>
  <c r="M4016" i="5"/>
  <c r="M4015" i="5"/>
  <c r="M4014" i="5"/>
  <c r="M4013" i="5"/>
  <c r="H4013" i="5"/>
  <c r="M4012" i="5"/>
  <c r="H4012" i="5"/>
  <c r="M4010" i="5"/>
  <c r="M4008" i="5"/>
  <c r="M4006" i="5"/>
  <c r="M4004" i="5"/>
  <c r="M4002" i="5"/>
  <c r="M4000" i="5"/>
  <c r="H4000" i="5"/>
  <c r="M3999" i="5"/>
  <c r="H3999" i="5"/>
  <c r="M3998" i="5"/>
  <c r="H3998" i="5"/>
  <c r="M3997" i="5"/>
  <c r="H3997" i="5"/>
  <c r="M3996" i="5"/>
  <c r="H3996" i="5"/>
  <c r="M3995" i="5"/>
  <c r="H3995" i="5"/>
  <c r="M3993" i="5"/>
  <c r="H3993" i="5"/>
  <c r="M3992" i="5"/>
  <c r="H3992" i="5"/>
  <c r="M3991" i="5"/>
  <c r="H3991" i="5"/>
  <c r="M3990" i="5"/>
  <c r="H3990" i="5"/>
  <c r="M3989" i="5"/>
  <c r="H3989" i="5"/>
  <c r="M3988" i="5"/>
  <c r="H3988" i="5"/>
  <c r="M3986" i="5"/>
  <c r="H3986" i="5"/>
  <c r="M3985" i="5"/>
  <c r="H3985" i="5"/>
  <c r="M3984" i="5"/>
  <c r="H3984" i="5"/>
  <c r="M3983" i="5"/>
  <c r="H3983" i="5"/>
  <c r="M3982" i="5"/>
  <c r="H3982" i="5"/>
  <c r="M3981" i="5"/>
  <c r="H3981" i="5"/>
  <c r="M3979" i="5"/>
  <c r="M3978" i="5"/>
  <c r="M3977" i="5"/>
  <c r="H3977" i="5"/>
  <c r="M3975" i="5"/>
  <c r="M3974" i="5"/>
  <c r="M3972" i="5"/>
  <c r="H3972" i="5"/>
  <c r="M3971" i="5"/>
  <c r="H3971" i="5"/>
  <c r="M3970" i="5"/>
  <c r="H3970" i="5"/>
  <c r="M3968" i="5"/>
  <c r="M3967" i="5"/>
  <c r="H3967" i="5"/>
  <c r="M3966" i="5"/>
  <c r="H3966" i="5"/>
  <c r="M3965" i="5"/>
  <c r="H3965" i="5"/>
  <c r="M3963" i="5"/>
  <c r="M3962" i="5"/>
  <c r="M3961" i="5"/>
  <c r="H3961" i="5"/>
  <c r="M3960" i="5"/>
  <c r="H3960" i="5"/>
  <c r="M3958" i="5"/>
  <c r="M3957" i="5"/>
  <c r="H3957" i="5"/>
  <c r="M3955" i="5"/>
  <c r="M3954" i="5"/>
  <c r="M3953" i="5"/>
  <c r="H3953" i="5"/>
  <c r="M3952" i="5"/>
  <c r="H3952" i="5"/>
  <c r="M3950" i="5"/>
  <c r="M3948" i="5"/>
  <c r="H3948" i="5"/>
  <c r="M3947" i="5"/>
  <c r="H3947" i="5"/>
  <c r="M3946" i="5"/>
  <c r="H3946" i="5"/>
  <c r="M3945" i="5"/>
  <c r="H3945" i="5"/>
  <c r="M3943" i="5"/>
  <c r="M3941" i="5"/>
  <c r="M3939" i="5"/>
  <c r="M3937" i="5"/>
  <c r="M3935" i="5"/>
  <c r="M3933" i="5"/>
  <c r="M3932" i="5"/>
  <c r="H3932" i="5"/>
  <c r="M3930" i="5"/>
  <c r="M3929" i="5"/>
  <c r="H3929" i="5"/>
  <c r="M3928" i="5"/>
  <c r="H3928" i="5"/>
  <c r="M3926" i="5"/>
  <c r="M3925" i="5"/>
  <c r="H3925" i="5"/>
  <c r="M3924" i="5"/>
  <c r="H3924" i="5"/>
  <c r="M3922" i="5"/>
  <c r="M3921" i="5"/>
  <c r="H3921" i="5"/>
  <c r="M3919" i="5"/>
  <c r="M3917" i="5"/>
  <c r="M3916" i="5"/>
  <c r="H3916" i="5"/>
  <c r="M3915" i="5"/>
  <c r="H3915" i="5"/>
  <c r="M3913" i="5"/>
  <c r="M3911" i="5"/>
  <c r="H3911" i="5"/>
  <c r="M3910" i="5"/>
  <c r="H3910" i="5"/>
  <c r="M3909" i="5"/>
  <c r="H3909" i="5"/>
  <c r="M3907" i="5"/>
  <c r="M3906" i="5"/>
  <c r="H3906" i="5"/>
  <c r="M3905" i="5"/>
  <c r="H3905" i="5"/>
  <c r="M3903" i="5"/>
  <c r="M3902" i="5"/>
  <c r="H3902" i="5"/>
  <c r="M3901" i="5"/>
  <c r="H3901" i="5"/>
  <c r="M3899" i="5"/>
  <c r="H3899" i="5"/>
  <c r="M3898" i="5"/>
  <c r="H3898" i="5"/>
  <c r="M3897" i="5"/>
  <c r="H3897" i="5"/>
  <c r="M3896" i="5"/>
  <c r="H3896" i="5"/>
  <c r="M3895" i="5"/>
  <c r="H3895" i="5"/>
  <c r="M3893" i="5"/>
  <c r="H3893" i="5"/>
  <c r="M3892" i="5"/>
  <c r="H3892" i="5"/>
  <c r="M3891" i="5"/>
  <c r="H3891" i="5"/>
  <c r="M3890" i="5"/>
  <c r="H3890" i="5"/>
  <c r="M3888" i="5"/>
  <c r="H3888" i="5"/>
  <c r="M3887" i="5"/>
  <c r="H3887" i="5"/>
  <c r="M3886" i="5"/>
  <c r="H3886" i="5"/>
  <c r="M3885" i="5"/>
  <c r="H3885" i="5"/>
  <c r="M3883" i="5"/>
  <c r="M3882" i="5"/>
  <c r="M3881" i="5"/>
  <c r="M3880" i="5"/>
  <c r="M3879" i="5"/>
  <c r="M3878" i="5"/>
  <c r="M3877" i="5"/>
  <c r="M3876" i="5"/>
  <c r="M3875" i="5"/>
  <c r="M3874" i="5"/>
  <c r="M3873" i="5"/>
  <c r="M3872" i="5"/>
  <c r="M3871" i="5"/>
  <c r="M3870" i="5"/>
  <c r="M3869" i="5"/>
  <c r="M3868" i="5"/>
  <c r="M3867" i="5"/>
  <c r="M3866" i="5"/>
  <c r="M3865" i="5"/>
  <c r="M3864" i="5"/>
  <c r="M3863" i="5"/>
  <c r="M3862" i="5"/>
  <c r="M3861" i="5"/>
  <c r="M3860" i="5"/>
  <c r="M3859" i="5"/>
  <c r="M3858" i="5"/>
  <c r="M3857" i="5"/>
  <c r="M3856" i="5"/>
  <c r="M3855" i="5"/>
  <c r="M3854" i="5"/>
  <c r="M3853" i="5"/>
  <c r="M3852" i="5"/>
  <c r="M3851" i="5"/>
  <c r="M3850" i="5"/>
  <c r="M3849" i="5"/>
  <c r="M3848" i="5"/>
  <c r="M3847" i="5"/>
  <c r="M3846" i="5"/>
  <c r="M3845" i="5"/>
  <c r="M3844" i="5"/>
  <c r="M3843" i="5"/>
  <c r="H3843" i="5"/>
  <c r="M3842" i="5"/>
  <c r="H3842" i="5"/>
  <c r="M3841" i="5"/>
  <c r="H3841" i="5"/>
  <c r="M3839" i="5"/>
  <c r="H3839" i="5"/>
  <c r="M3838" i="5"/>
  <c r="H3838" i="5"/>
  <c r="M3837" i="5"/>
  <c r="H3837" i="5"/>
  <c r="M3836" i="5"/>
  <c r="H3836" i="5"/>
  <c r="M3835" i="5"/>
  <c r="H3835" i="5"/>
  <c r="M3834" i="5"/>
  <c r="H3834" i="5"/>
  <c r="M3833" i="5"/>
  <c r="H3833" i="5"/>
  <c r="M3832" i="5"/>
  <c r="H3832" i="5"/>
  <c r="M3831" i="5"/>
  <c r="H3831" i="5"/>
  <c r="M3830" i="5"/>
  <c r="H3830" i="5"/>
  <c r="M3829" i="5"/>
  <c r="H3829" i="5"/>
  <c r="M3828" i="5"/>
  <c r="H3828" i="5"/>
  <c r="M3827" i="5"/>
  <c r="H3827" i="5"/>
  <c r="M3826" i="5"/>
  <c r="H3826" i="5"/>
  <c r="M3825" i="5"/>
  <c r="H3825" i="5"/>
  <c r="M3824" i="5"/>
  <c r="H3824" i="5"/>
  <c r="M3823" i="5"/>
  <c r="H3823" i="5"/>
  <c r="M3822" i="5"/>
  <c r="H3822" i="5"/>
  <c r="M3821" i="5"/>
  <c r="H3821" i="5"/>
  <c r="M3820" i="5"/>
  <c r="H3820" i="5"/>
  <c r="M3819" i="5"/>
  <c r="H3819" i="5"/>
  <c r="M3818" i="5"/>
  <c r="H3818" i="5"/>
  <c r="M3816" i="5"/>
  <c r="H3816" i="5"/>
  <c r="M3815" i="5"/>
  <c r="M3814" i="5"/>
  <c r="H3814" i="5"/>
  <c r="M3813" i="5"/>
  <c r="H3813" i="5"/>
  <c r="M3812" i="5"/>
  <c r="H3812" i="5"/>
  <c r="M3811" i="5"/>
  <c r="H3811" i="5"/>
  <c r="M3809" i="5"/>
  <c r="H3809" i="5"/>
  <c r="M3808" i="5"/>
  <c r="H3808" i="5"/>
  <c r="M3807" i="5"/>
  <c r="H3807" i="5"/>
  <c r="M3806" i="5"/>
  <c r="H3806" i="5"/>
  <c r="M3805" i="5"/>
  <c r="H3805" i="5"/>
  <c r="M3803" i="5"/>
  <c r="H3803" i="5"/>
  <c r="M3802" i="5"/>
  <c r="H3802" i="5"/>
  <c r="M3801" i="5"/>
  <c r="H3801" i="5"/>
  <c r="M3800" i="5"/>
  <c r="H3800" i="5"/>
  <c r="M3799" i="5"/>
  <c r="H3799" i="5"/>
  <c r="M3797" i="5"/>
  <c r="H3797" i="5"/>
  <c r="M3796" i="5"/>
  <c r="H3796" i="5"/>
  <c r="M3795" i="5"/>
  <c r="H3795" i="5"/>
  <c r="M3794" i="5"/>
  <c r="H3794" i="5"/>
  <c r="M3793" i="5"/>
  <c r="H3793" i="5"/>
  <c r="M3791" i="5"/>
  <c r="H3791" i="5"/>
  <c r="M3790" i="5"/>
  <c r="H3790" i="5"/>
  <c r="M3789" i="5"/>
  <c r="H3789" i="5"/>
  <c r="M3788" i="5"/>
  <c r="H3788" i="5"/>
  <c r="M3787" i="5"/>
  <c r="H3787" i="5"/>
  <c r="M3786" i="5"/>
  <c r="H3786" i="5"/>
  <c r="M3784" i="5"/>
  <c r="H3784" i="5"/>
  <c r="M3783" i="5"/>
  <c r="H3783" i="5"/>
  <c r="M3782" i="5"/>
  <c r="H3782" i="5"/>
  <c r="M3781" i="5"/>
  <c r="H3781" i="5"/>
  <c r="M3779" i="5"/>
  <c r="H3779" i="5"/>
  <c r="M3778" i="5"/>
  <c r="H3778" i="5"/>
  <c r="M3777" i="5"/>
  <c r="H3777" i="5"/>
  <c r="M3776" i="5"/>
  <c r="H3776" i="5"/>
  <c r="M3775" i="5"/>
  <c r="H3775" i="5"/>
  <c r="M3774" i="5"/>
  <c r="H3774" i="5"/>
  <c r="M3772" i="5"/>
  <c r="H3772" i="5"/>
  <c r="M3770" i="5"/>
  <c r="H3770" i="5"/>
  <c r="M3769" i="5"/>
  <c r="H3769" i="5"/>
  <c r="M3768" i="5"/>
  <c r="H3768" i="5"/>
  <c r="M3767" i="5"/>
  <c r="H3767" i="5"/>
  <c r="M3766" i="5"/>
  <c r="H3766" i="5"/>
  <c r="M3764" i="5"/>
  <c r="M3762" i="5"/>
  <c r="M3761" i="5"/>
  <c r="M3760" i="5"/>
  <c r="H3760" i="5"/>
  <c r="M3759" i="5"/>
  <c r="H3759" i="5"/>
  <c r="M3757" i="5"/>
  <c r="H3757" i="5"/>
  <c r="M3756" i="5"/>
  <c r="H3756" i="5"/>
  <c r="M3755" i="5"/>
  <c r="H3755" i="5"/>
  <c r="M3754" i="5"/>
  <c r="H3754" i="5"/>
  <c r="M3753" i="5"/>
  <c r="H3753" i="5"/>
  <c r="M3752" i="5"/>
  <c r="H3752" i="5"/>
  <c r="M3751" i="5"/>
  <c r="H3751" i="5"/>
  <c r="M3750" i="5"/>
  <c r="H3750" i="5"/>
  <c r="M3748" i="5"/>
  <c r="H3748" i="5"/>
  <c r="M3747" i="5"/>
  <c r="H3747" i="5"/>
  <c r="M3746" i="5"/>
  <c r="H3746" i="5"/>
  <c r="M3744" i="5"/>
  <c r="H3744" i="5"/>
  <c r="M3743" i="5"/>
  <c r="H3743" i="5"/>
  <c r="M3742" i="5"/>
  <c r="H3742" i="5"/>
  <c r="M3740" i="5"/>
  <c r="H3740" i="5"/>
  <c r="M3739" i="5"/>
  <c r="H3739" i="5"/>
  <c r="M3738" i="5"/>
  <c r="H3738" i="5"/>
  <c r="M3736" i="5"/>
  <c r="M3735" i="5"/>
  <c r="M3734" i="5"/>
  <c r="M3733" i="5"/>
  <c r="M3732" i="5"/>
  <c r="H3732" i="5"/>
  <c r="M3731" i="5"/>
  <c r="H3731" i="5"/>
  <c r="M3729" i="5"/>
  <c r="H3729" i="5"/>
  <c r="M3728" i="5"/>
  <c r="H3728" i="5"/>
  <c r="M3727" i="5"/>
  <c r="H3727" i="5"/>
  <c r="M3726" i="5"/>
  <c r="H3726" i="5"/>
  <c r="M3725" i="5"/>
  <c r="H3725" i="5"/>
  <c r="M3724" i="5"/>
  <c r="H3724" i="5"/>
  <c r="M3722" i="5"/>
  <c r="H3722" i="5"/>
  <c r="M3721" i="5"/>
  <c r="H3721" i="5"/>
  <c r="M3720" i="5"/>
  <c r="H3720" i="5"/>
  <c r="M3719" i="5"/>
  <c r="H3719" i="5"/>
  <c r="M3718" i="5"/>
  <c r="M3717" i="5"/>
  <c r="M3716" i="5"/>
  <c r="M3715" i="5"/>
  <c r="H3715" i="5"/>
  <c r="M3714" i="5"/>
  <c r="H3714" i="5"/>
  <c r="M3713" i="5"/>
  <c r="H3713" i="5"/>
  <c r="M3711" i="5"/>
  <c r="M3710" i="5"/>
  <c r="M3709" i="5"/>
  <c r="M3708" i="5"/>
  <c r="M3707" i="5"/>
  <c r="M3706" i="5"/>
  <c r="M3705" i="5"/>
  <c r="M3704" i="5"/>
  <c r="M3703" i="5"/>
  <c r="M3702" i="5"/>
  <c r="M3701" i="5"/>
  <c r="M3700" i="5"/>
  <c r="M3699" i="5"/>
  <c r="M3698" i="5"/>
  <c r="M3697" i="5"/>
  <c r="M3696" i="5"/>
  <c r="M3695" i="5"/>
  <c r="M3694" i="5"/>
  <c r="M3693" i="5"/>
  <c r="M3692" i="5"/>
  <c r="M3691" i="5"/>
  <c r="M3689" i="5"/>
  <c r="M3688" i="5"/>
  <c r="M3687" i="5"/>
  <c r="H3687" i="5"/>
  <c r="M3686" i="5"/>
  <c r="H3686" i="5"/>
  <c r="M3684" i="5"/>
  <c r="H3684" i="5"/>
  <c r="M3683" i="5"/>
  <c r="H3683" i="5"/>
  <c r="M3682" i="5"/>
  <c r="M3681" i="5"/>
  <c r="M3680" i="5"/>
  <c r="H3680" i="5"/>
  <c r="M3679" i="5"/>
  <c r="H3679" i="5"/>
  <c r="M3677" i="5"/>
  <c r="H3677" i="5"/>
  <c r="M3676" i="5"/>
  <c r="H3676" i="5"/>
  <c r="M3675" i="5"/>
  <c r="H3675" i="5"/>
  <c r="M3674" i="5"/>
  <c r="H3674" i="5"/>
  <c r="M3673" i="5"/>
  <c r="H3673" i="5"/>
  <c r="M3671" i="5"/>
  <c r="H3671" i="5"/>
  <c r="M3670" i="5"/>
  <c r="H3670" i="5"/>
  <c r="M3669" i="5"/>
  <c r="H3669" i="5"/>
  <c r="M3668" i="5"/>
  <c r="H3668" i="5"/>
  <c r="M3667" i="5"/>
  <c r="H3667" i="5"/>
  <c r="M3665" i="5"/>
  <c r="H3665" i="5"/>
  <c r="M3664" i="5"/>
  <c r="H3664" i="5"/>
  <c r="M3663" i="5"/>
  <c r="H3663" i="5"/>
  <c r="M3662" i="5"/>
  <c r="H3662" i="5"/>
  <c r="M3661" i="5"/>
  <c r="H3661" i="5"/>
  <c r="M3660" i="5"/>
  <c r="H3660" i="5"/>
  <c r="M3659" i="5"/>
  <c r="H3659" i="5"/>
  <c r="M3658" i="5"/>
  <c r="H3658" i="5"/>
  <c r="M3656" i="5"/>
  <c r="H3656" i="5"/>
  <c r="M3655" i="5"/>
  <c r="H3655" i="5"/>
  <c r="M3654" i="5"/>
  <c r="H3654" i="5"/>
  <c r="M3653" i="5"/>
  <c r="H3653" i="5"/>
  <c r="M3652" i="5"/>
  <c r="H3652" i="5"/>
  <c r="M3651" i="5"/>
  <c r="H3651" i="5"/>
  <c r="M3650" i="5"/>
  <c r="H3650" i="5"/>
  <c r="M3648" i="5"/>
  <c r="H3648" i="5"/>
  <c r="M3647" i="5"/>
  <c r="H3647" i="5"/>
  <c r="M3646" i="5"/>
  <c r="H3646" i="5"/>
  <c r="M3645" i="5"/>
  <c r="H3645" i="5"/>
  <c r="M3644" i="5"/>
  <c r="H3644" i="5"/>
  <c r="M3643" i="5"/>
  <c r="H3643" i="5"/>
  <c r="M3642" i="5"/>
  <c r="H3642" i="5"/>
  <c r="M3641" i="5"/>
  <c r="H3641" i="5"/>
  <c r="M3639" i="5"/>
  <c r="H3639" i="5"/>
  <c r="M3638" i="5"/>
  <c r="H3638" i="5"/>
  <c r="M3637" i="5"/>
  <c r="H3637" i="5"/>
  <c r="M3636" i="5"/>
  <c r="H3636" i="5"/>
  <c r="M3634" i="5"/>
  <c r="H3634" i="5"/>
  <c r="M3633" i="5"/>
  <c r="H3633" i="5"/>
  <c r="M3632" i="5"/>
  <c r="H3632" i="5"/>
  <c r="M3631" i="5"/>
  <c r="H3631" i="5"/>
  <c r="M3629" i="5"/>
  <c r="H3629" i="5"/>
  <c r="M3628" i="5"/>
  <c r="H3628" i="5"/>
  <c r="M3627" i="5"/>
  <c r="M3626" i="5"/>
  <c r="H3626" i="5"/>
  <c r="M3625" i="5"/>
  <c r="H3625" i="5"/>
  <c r="M3623" i="5"/>
  <c r="H3623" i="5"/>
  <c r="M3622" i="5"/>
  <c r="M3621" i="5"/>
  <c r="M3620" i="5"/>
  <c r="M3619" i="5"/>
  <c r="H3619" i="5"/>
  <c r="M3618" i="5"/>
  <c r="H3618" i="5"/>
  <c r="M3616" i="5"/>
  <c r="H3616" i="5"/>
  <c r="M3615" i="5"/>
  <c r="H3615" i="5"/>
  <c r="M3614" i="5"/>
  <c r="H3614" i="5"/>
  <c r="M3613" i="5"/>
  <c r="H3613" i="5"/>
  <c r="M3612" i="5"/>
  <c r="H3612" i="5"/>
  <c r="M3611" i="5"/>
  <c r="H3611" i="5"/>
  <c r="M3610" i="5"/>
  <c r="H3610" i="5"/>
  <c r="M3609" i="5"/>
  <c r="H3609" i="5"/>
  <c r="M3608" i="5"/>
  <c r="H3608" i="5"/>
  <c r="M3606" i="5"/>
  <c r="H3606" i="5"/>
  <c r="M3605" i="5"/>
  <c r="H3605" i="5"/>
  <c r="M3604" i="5"/>
  <c r="H3604" i="5"/>
  <c r="M3603" i="5"/>
  <c r="H3603" i="5"/>
  <c r="M3602" i="5"/>
  <c r="H3602" i="5"/>
  <c r="M3601" i="5"/>
  <c r="H3601" i="5"/>
  <c r="M3600" i="5"/>
  <c r="H3600" i="5"/>
  <c r="M3599" i="5"/>
  <c r="H3599" i="5"/>
  <c r="M3598" i="5"/>
  <c r="H3598" i="5"/>
  <c r="M3597" i="5"/>
  <c r="H3597" i="5"/>
  <c r="M3596" i="5"/>
  <c r="H3596" i="5"/>
  <c r="M3595" i="5"/>
  <c r="H3595" i="5"/>
  <c r="M3594" i="5"/>
  <c r="H3594" i="5"/>
  <c r="M3593" i="5"/>
  <c r="H3593" i="5"/>
  <c r="M3592" i="5"/>
  <c r="H3592" i="5"/>
  <c r="M3591" i="5"/>
  <c r="H3591" i="5"/>
  <c r="M3590" i="5"/>
  <c r="H3590" i="5"/>
  <c r="M3589" i="5"/>
  <c r="H3589" i="5"/>
  <c r="M3588" i="5"/>
  <c r="H3588" i="5"/>
  <c r="M3587" i="5"/>
  <c r="H3587" i="5"/>
  <c r="M3586" i="5"/>
  <c r="H3586" i="5"/>
  <c r="M3585" i="5"/>
  <c r="H3585" i="5"/>
  <c r="M3583" i="5"/>
  <c r="H3583" i="5"/>
  <c r="M3582" i="5"/>
  <c r="M3581" i="5"/>
  <c r="H3581" i="5"/>
  <c r="M3580" i="5"/>
  <c r="H3580" i="5"/>
  <c r="M3579" i="5"/>
  <c r="H3579" i="5"/>
  <c r="M3578" i="5"/>
  <c r="H3578" i="5"/>
  <c r="M3576" i="5"/>
  <c r="H3576" i="5"/>
  <c r="M3575" i="5"/>
  <c r="H3575" i="5"/>
  <c r="M3574" i="5"/>
  <c r="H3574" i="5"/>
  <c r="M3573" i="5"/>
  <c r="H3573" i="5"/>
  <c r="M3572" i="5"/>
  <c r="H3572" i="5"/>
  <c r="M3571" i="5"/>
  <c r="H3571" i="5"/>
  <c r="M3570" i="5"/>
  <c r="H3570" i="5"/>
  <c r="M3569" i="5"/>
  <c r="H3569" i="5"/>
  <c r="M3568" i="5"/>
  <c r="H3568" i="5"/>
  <c r="M3567" i="5"/>
  <c r="H3567" i="5"/>
  <c r="M3566" i="5"/>
  <c r="H3566" i="5"/>
  <c r="M3565" i="5"/>
  <c r="H3565" i="5"/>
  <c r="M3564" i="5"/>
  <c r="H3564" i="5"/>
  <c r="M3563" i="5"/>
  <c r="H3563" i="5"/>
  <c r="M3562" i="5"/>
  <c r="H3562" i="5"/>
  <c r="M3561" i="5"/>
  <c r="H3561" i="5"/>
  <c r="M3560" i="5"/>
  <c r="H3560" i="5"/>
  <c r="M3559" i="5"/>
  <c r="H3559" i="5"/>
  <c r="M3558" i="5"/>
  <c r="H3558" i="5"/>
  <c r="M3557" i="5"/>
  <c r="H3557" i="5"/>
  <c r="M3556" i="5"/>
  <c r="H3556" i="5"/>
  <c r="M3555" i="5"/>
  <c r="H3555" i="5"/>
  <c r="M3553" i="5"/>
  <c r="H3553" i="5"/>
  <c r="M3552" i="5"/>
  <c r="H3552" i="5"/>
  <c r="M3551" i="5"/>
  <c r="H3551" i="5"/>
  <c r="M3550" i="5"/>
  <c r="H3550" i="5"/>
  <c r="M3549" i="5"/>
  <c r="H3549" i="5"/>
  <c r="M3548" i="5"/>
  <c r="H3548" i="5"/>
  <c r="M3547" i="5"/>
  <c r="H3547" i="5"/>
  <c r="M3546" i="5"/>
  <c r="H3546" i="5"/>
  <c r="M3544" i="5"/>
  <c r="H3544" i="5"/>
  <c r="M3543" i="5"/>
  <c r="H3543" i="5"/>
  <c r="M3542" i="5"/>
  <c r="H3542" i="5"/>
  <c r="M3541" i="5"/>
  <c r="H3541" i="5"/>
  <c r="M3540" i="5"/>
  <c r="H3540" i="5"/>
  <c r="M3539" i="5"/>
  <c r="H3539" i="5"/>
  <c r="M3538" i="5"/>
  <c r="H3538" i="5"/>
  <c r="M3537" i="5"/>
  <c r="H3537" i="5"/>
  <c r="M3536" i="5"/>
  <c r="H3536" i="5"/>
  <c r="M3535" i="5"/>
  <c r="H3535" i="5"/>
  <c r="M3534" i="5"/>
  <c r="H3534" i="5"/>
  <c r="M3533" i="5"/>
  <c r="H3533" i="5"/>
  <c r="M3532" i="5"/>
  <c r="H3532" i="5"/>
  <c r="M3531" i="5"/>
  <c r="H3531" i="5"/>
  <c r="M3530" i="5"/>
  <c r="H3530" i="5"/>
  <c r="M3529" i="5"/>
  <c r="H3529" i="5"/>
  <c r="M3528" i="5"/>
  <c r="H3528" i="5"/>
  <c r="M3527" i="5"/>
  <c r="H3527" i="5"/>
  <c r="M3526" i="5"/>
  <c r="H3526" i="5"/>
  <c r="M3525" i="5"/>
  <c r="H3525" i="5"/>
  <c r="M3524" i="5"/>
  <c r="H3524" i="5"/>
  <c r="M3523" i="5"/>
  <c r="H3523" i="5"/>
  <c r="M3522" i="5"/>
  <c r="H3522" i="5"/>
  <c r="M3521" i="5"/>
  <c r="H3521" i="5"/>
  <c r="M3520" i="5"/>
  <c r="H3520" i="5"/>
  <c r="M3519" i="5"/>
  <c r="H3519" i="5"/>
  <c r="M3518" i="5"/>
  <c r="H3518" i="5"/>
  <c r="M3517" i="5"/>
  <c r="H3517" i="5"/>
  <c r="M3516" i="5"/>
  <c r="H3516" i="5"/>
  <c r="M3515" i="5"/>
  <c r="H3515" i="5"/>
  <c r="M3514" i="5"/>
  <c r="H3514" i="5"/>
  <c r="M3513" i="5"/>
  <c r="H3513" i="5"/>
  <c r="M3512" i="5"/>
  <c r="H3512" i="5"/>
  <c r="M3511" i="5"/>
  <c r="H3511" i="5"/>
  <c r="M3510" i="5"/>
  <c r="H3510" i="5"/>
  <c r="M3509" i="5"/>
  <c r="H3509" i="5"/>
  <c r="M3508" i="5"/>
  <c r="H3508" i="5"/>
  <c r="M3507" i="5"/>
  <c r="H3507" i="5"/>
  <c r="M3506" i="5"/>
  <c r="H3506" i="5"/>
  <c r="M3505" i="5"/>
  <c r="H3505" i="5"/>
  <c r="M3504" i="5"/>
  <c r="H3504" i="5"/>
  <c r="M3503" i="5"/>
  <c r="H3503" i="5"/>
  <c r="M3502" i="5"/>
  <c r="H3502" i="5"/>
  <c r="M3501" i="5"/>
  <c r="H3501" i="5"/>
  <c r="M3500" i="5"/>
  <c r="H3500" i="5"/>
  <c r="M3499" i="5"/>
  <c r="H3499" i="5"/>
  <c r="M3498" i="5"/>
  <c r="H3498" i="5"/>
  <c r="M3497" i="5"/>
  <c r="H3497" i="5"/>
  <c r="M3496" i="5"/>
  <c r="H3496" i="5"/>
  <c r="M3495" i="5"/>
  <c r="H3495" i="5"/>
  <c r="M3494" i="5"/>
  <c r="H3494" i="5"/>
  <c r="M3493" i="5"/>
  <c r="H3493" i="5"/>
  <c r="M3492" i="5"/>
  <c r="H3492" i="5"/>
  <c r="M3491" i="5"/>
  <c r="H3491" i="5"/>
  <c r="M3490" i="5"/>
  <c r="H3490" i="5"/>
  <c r="M3489" i="5"/>
  <c r="H3489" i="5"/>
  <c r="M3488" i="5"/>
  <c r="H3488" i="5"/>
  <c r="M3487" i="5"/>
  <c r="H3487" i="5"/>
  <c r="M3486" i="5"/>
  <c r="H3486" i="5"/>
  <c r="M3485" i="5"/>
  <c r="H3485" i="5"/>
  <c r="M3484" i="5"/>
  <c r="H3484" i="5"/>
  <c r="M3483" i="5"/>
  <c r="H3483" i="5"/>
  <c r="M3482" i="5"/>
  <c r="H3482" i="5"/>
  <c r="M3481" i="5"/>
  <c r="H3481" i="5"/>
  <c r="M3480" i="5"/>
  <c r="H3480" i="5"/>
  <c r="M3479" i="5"/>
  <c r="H3479" i="5"/>
  <c r="M3478" i="5"/>
  <c r="H3478" i="5"/>
  <c r="M3477" i="5"/>
  <c r="H3477" i="5"/>
  <c r="M3476" i="5"/>
  <c r="H3476" i="5"/>
  <c r="M3475" i="5"/>
  <c r="H3475" i="5"/>
  <c r="M3474" i="5"/>
  <c r="H3474" i="5"/>
  <c r="M3473" i="5"/>
  <c r="H3473" i="5"/>
  <c r="M3472" i="5"/>
  <c r="H3472" i="5"/>
  <c r="M3471" i="5"/>
  <c r="H3471" i="5"/>
  <c r="M3470" i="5"/>
  <c r="H3470" i="5"/>
  <c r="M3469" i="5"/>
  <c r="H3469" i="5"/>
  <c r="M3467" i="5"/>
  <c r="H3467" i="5"/>
  <c r="M3466" i="5"/>
  <c r="H3466" i="5"/>
  <c r="M3465" i="5"/>
  <c r="H3465" i="5"/>
  <c r="M3464" i="5"/>
  <c r="H3464" i="5"/>
  <c r="M3463" i="5"/>
  <c r="H3463" i="5"/>
  <c r="M3462" i="5"/>
  <c r="H3462" i="5"/>
  <c r="M3461" i="5"/>
  <c r="H3461" i="5"/>
  <c r="M3460" i="5"/>
  <c r="H3460" i="5"/>
  <c r="M3459" i="5"/>
  <c r="H3459" i="5"/>
  <c r="M3458" i="5"/>
  <c r="H3458" i="5"/>
  <c r="M3457" i="5"/>
  <c r="H3457" i="5"/>
  <c r="M3456" i="5"/>
  <c r="H3456" i="5"/>
  <c r="M3455" i="5"/>
  <c r="H3455" i="5"/>
  <c r="M3454" i="5"/>
  <c r="H3454" i="5"/>
  <c r="M3453" i="5"/>
  <c r="H3453" i="5"/>
  <c r="M3452" i="5"/>
  <c r="H3452" i="5"/>
  <c r="M3451" i="5"/>
  <c r="H3451" i="5"/>
  <c r="M3450" i="5"/>
  <c r="H3450" i="5"/>
  <c r="M3449" i="5"/>
  <c r="H3449" i="5"/>
  <c r="M3448" i="5"/>
  <c r="H3448" i="5"/>
  <c r="M3447" i="5"/>
  <c r="H3447" i="5"/>
  <c r="M3446" i="5"/>
  <c r="H3446" i="5"/>
  <c r="M3445" i="5"/>
  <c r="H3445" i="5"/>
  <c r="M3444" i="5"/>
  <c r="H3444" i="5"/>
  <c r="M3443" i="5"/>
  <c r="H3443" i="5"/>
  <c r="M3442" i="5"/>
  <c r="H3442" i="5"/>
  <c r="M3441" i="5"/>
  <c r="H3441" i="5"/>
  <c r="M3440" i="5"/>
  <c r="H3440" i="5"/>
  <c r="M3439" i="5"/>
  <c r="H3439" i="5"/>
  <c r="M3438" i="5"/>
  <c r="H3438" i="5"/>
  <c r="M3437" i="5"/>
  <c r="H3437" i="5"/>
  <c r="M3436" i="5"/>
  <c r="H3436" i="5"/>
  <c r="M3435" i="5"/>
  <c r="H3435" i="5"/>
  <c r="M3434" i="5"/>
  <c r="H3434" i="5"/>
  <c r="M3433" i="5"/>
  <c r="H3433" i="5"/>
  <c r="M3432" i="5"/>
  <c r="H3432" i="5"/>
  <c r="M3431" i="5"/>
  <c r="H3431" i="5"/>
  <c r="M3430" i="5"/>
  <c r="H3430" i="5"/>
  <c r="M3429" i="5"/>
  <c r="H3429" i="5"/>
  <c r="M3428" i="5"/>
  <c r="H3428" i="5"/>
  <c r="M3427" i="5"/>
  <c r="H3427" i="5"/>
  <c r="M3426" i="5"/>
  <c r="H3426" i="5"/>
  <c r="M3425" i="5"/>
  <c r="H3425" i="5"/>
  <c r="M3423" i="5"/>
  <c r="H3423" i="5"/>
  <c r="M3422" i="5"/>
  <c r="H3422" i="5"/>
  <c r="M3421" i="5"/>
  <c r="H3421" i="5"/>
  <c r="M3420" i="5"/>
  <c r="H3420" i="5"/>
  <c r="M3419" i="5"/>
  <c r="H3419" i="5"/>
  <c r="M3418" i="5"/>
  <c r="H3418" i="5"/>
  <c r="M3417" i="5"/>
  <c r="H3417" i="5"/>
  <c r="M3416" i="5"/>
  <c r="H3416" i="5"/>
  <c r="M3415" i="5"/>
  <c r="H3415" i="5"/>
  <c r="M3414" i="5"/>
  <c r="H3414" i="5"/>
  <c r="M3413" i="5"/>
  <c r="H3413" i="5"/>
  <c r="M3412" i="5"/>
  <c r="H3412" i="5"/>
  <c r="M3411" i="5"/>
  <c r="H3411" i="5"/>
  <c r="M3410" i="5"/>
  <c r="H3410" i="5"/>
  <c r="M3409" i="5"/>
  <c r="H3409" i="5"/>
  <c r="M3408" i="5"/>
  <c r="H3408" i="5"/>
  <c r="M3407" i="5"/>
  <c r="H3407" i="5"/>
  <c r="M3406" i="5"/>
  <c r="H3406" i="5"/>
  <c r="M3405" i="5"/>
  <c r="H3405" i="5"/>
  <c r="M3404" i="5"/>
  <c r="H3404" i="5"/>
  <c r="M3403" i="5"/>
  <c r="H3403" i="5"/>
  <c r="M3402" i="5"/>
  <c r="H3402" i="5"/>
  <c r="M3401" i="5"/>
  <c r="H3401" i="5"/>
  <c r="M3400" i="5"/>
  <c r="H3400" i="5"/>
  <c r="M3399" i="5"/>
  <c r="H3399" i="5"/>
  <c r="M3398" i="5"/>
  <c r="H3398" i="5"/>
  <c r="M3396" i="5"/>
  <c r="H3396" i="5"/>
  <c r="M3395" i="5"/>
  <c r="H3395" i="5"/>
  <c r="M3394" i="5"/>
  <c r="H3394" i="5"/>
  <c r="M3393" i="5"/>
  <c r="H3393" i="5"/>
  <c r="M3392" i="5"/>
  <c r="H3392" i="5"/>
  <c r="M3391" i="5"/>
  <c r="H3391" i="5"/>
  <c r="M3390" i="5"/>
  <c r="H3390" i="5"/>
  <c r="M3389" i="5"/>
  <c r="H3389" i="5"/>
  <c r="M3388" i="5"/>
  <c r="H3388" i="5"/>
  <c r="M3387" i="5"/>
  <c r="H3387" i="5"/>
  <c r="M3386" i="5"/>
  <c r="H3386" i="5"/>
  <c r="M3385" i="5"/>
  <c r="H3385" i="5"/>
  <c r="M3384" i="5"/>
  <c r="H3384" i="5"/>
  <c r="M3383" i="5"/>
  <c r="H3383" i="5"/>
  <c r="M3382" i="5"/>
  <c r="H3382" i="5"/>
  <c r="M3381" i="5"/>
  <c r="H3381" i="5"/>
  <c r="M3380" i="5"/>
  <c r="H3380" i="5"/>
  <c r="M3379" i="5"/>
  <c r="H3379" i="5"/>
  <c r="M3378" i="5"/>
  <c r="H3378" i="5"/>
  <c r="M3377" i="5"/>
  <c r="H3377" i="5"/>
  <c r="M3376" i="5"/>
  <c r="H3376" i="5"/>
  <c r="M3375" i="5"/>
  <c r="H3375" i="5"/>
  <c r="M3374" i="5"/>
  <c r="H3374" i="5"/>
  <c r="M3373" i="5"/>
  <c r="H3373" i="5"/>
  <c r="M3372" i="5"/>
  <c r="H3372" i="5"/>
  <c r="M3371" i="5"/>
  <c r="H3371" i="5"/>
  <c r="M3369" i="5"/>
  <c r="H3369" i="5"/>
  <c r="M3368" i="5"/>
  <c r="H3368" i="5"/>
  <c r="M3367" i="5"/>
  <c r="H3367" i="5"/>
  <c r="M3366" i="5"/>
  <c r="H3366" i="5"/>
  <c r="M3364" i="5"/>
  <c r="H3364" i="5"/>
  <c r="M3363" i="5"/>
  <c r="H3363" i="5"/>
  <c r="M3362" i="5"/>
  <c r="H3362" i="5"/>
  <c r="M3361" i="5"/>
  <c r="H3361" i="5"/>
  <c r="M3359" i="5"/>
  <c r="H3359" i="5"/>
  <c r="M3358" i="5"/>
  <c r="H3358" i="5"/>
  <c r="M3357" i="5"/>
  <c r="H3357" i="5"/>
  <c r="M3356" i="5"/>
  <c r="H3356" i="5"/>
  <c r="M3355" i="5"/>
  <c r="H3355" i="5"/>
  <c r="M3353" i="5"/>
  <c r="H3353" i="5"/>
  <c r="M3352" i="5"/>
  <c r="H3352" i="5"/>
  <c r="M3351" i="5"/>
  <c r="H3351" i="5"/>
  <c r="M3350" i="5"/>
  <c r="H3350" i="5"/>
  <c r="M3349" i="5"/>
  <c r="H3349" i="5"/>
  <c r="M3348" i="5"/>
  <c r="H3348" i="5"/>
  <c r="M3347" i="5"/>
  <c r="H3347" i="5"/>
  <c r="M3346" i="5"/>
  <c r="H3346" i="5"/>
  <c r="M3345" i="5"/>
  <c r="H3345" i="5"/>
  <c r="M3344" i="5"/>
  <c r="H3344" i="5"/>
  <c r="M3343" i="5"/>
  <c r="H3343" i="5"/>
  <c r="M3342" i="5"/>
  <c r="H3342" i="5"/>
  <c r="M3341" i="5"/>
  <c r="H3341" i="5"/>
  <c r="M3340" i="5"/>
  <c r="H3340" i="5"/>
  <c r="M3339" i="5"/>
  <c r="H3339" i="5"/>
  <c r="M3338" i="5"/>
  <c r="H3338" i="5"/>
  <c r="M3337" i="5"/>
  <c r="H3337" i="5"/>
  <c r="M3336" i="5"/>
  <c r="H3336" i="5"/>
  <c r="M3335" i="5"/>
  <c r="H3335" i="5"/>
  <c r="M3334" i="5"/>
  <c r="H3334" i="5"/>
  <c r="M3333" i="5"/>
  <c r="H3333" i="5"/>
  <c r="M3332" i="5"/>
  <c r="H3332" i="5"/>
  <c r="M3331" i="5"/>
  <c r="H3331" i="5"/>
  <c r="M3330" i="5"/>
  <c r="H3330" i="5"/>
  <c r="M3329" i="5"/>
  <c r="H3329" i="5"/>
  <c r="M3328" i="5"/>
  <c r="H3328" i="5"/>
  <c r="M3327" i="5"/>
  <c r="H3327" i="5"/>
  <c r="M3326" i="5"/>
  <c r="H3326" i="5"/>
  <c r="M3325" i="5"/>
  <c r="H3325" i="5"/>
  <c r="M3324" i="5"/>
  <c r="H3324" i="5"/>
  <c r="M3323" i="5"/>
  <c r="H3323" i="5"/>
  <c r="M3322" i="5"/>
  <c r="H3322" i="5"/>
  <c r="M3321" i="5"/>
  <c r="H3321" i="5"/>
  <c r="M3320" i="5"/>
  <c r="H3320" i="5"/>
  <c r="M3319" i="5"/>
  <c r="H3319" i="5"/>
  <c r="M3318" i="5"/>
  <c r="H3318" i="5"/>
  <c r="M3317" i="5"/>
  <c r="H3317" i="5"/>
  <c r="M3316" i="5"/>
  <c r="H3316" i="5"/>
  <c r="M3315" i="5"/>
  <c r="H3315" i="5"/>
  <c r="M3314" i="5"/>
  <c r="H3314" i="5"/>
  <c r="M3313" i="5"/>
  <c r="H3313" i="5"/>
  <c r="M3312" i="5"/>
  <c r="H3312" i="5"/>
  <c r="M3310" i="5"/>
  <c r="H3310" i="5"/>
  <c r="M3309" i="5"/>
  <c r="H3309" i="5"/>
  <c r="M3308" i="5"/>
  <c r="H3308" i="5"/>
  <c r="M3307" i="5"/>
  <c r="H3307" i="5"/>
  <c r="M3306" i="5"/>
  <c r="H3306" i="5"/>
  <c r="M3305" i="5"/>
  <c r="H3305" i="5"/>
  <c r="M3304" i="5"/>
  <c r="H3304" i="5"/>
  <c r="M3303" i="5"/>
  <c r="H3303" i="5"/>
  <c r="M3302" i="5"/>
  <c r="H3302" i="5"/>
  <c r="M3301" i="5"/>
  <c r="H3301" i="5"/>
  <c r="M3300" i="5"/>
  <c r="H3300" i="5"/>
  <c r="M3299" i="5"/>
  <c r="H3299" i="5"/>
  <c r="M3298" i="5"/>
  <c r="H3298" i="5"/>
  <c r="M3297" i="5"/>
  <c r="H3297" i="5"/>
  <c r="M3296" i="5"/>
  <c r="H3296" i="5"/>
  <c r="M3295" i="5"/>
  <c r="H3295" i="5"/>
  <c r="M3294" i="5"/>
  <c r="H3294" i="5"/>
  <c r="M3293" i="5"/>
  <c r="H3293" i="5"/>
  <c r="M3292" i="5"/>
  <c r="H3292" i="5"/>
  <c r="M3291" i="5"/>
  <c r="H3291" i="5"/>
  <c r="M3290" i="5"/>
  <c r="H3290" i="5"/>
  <c r="M3289" i="5"/>
  <c r="H3289" i="5"/>
  <c r="M3288" i="5"/>
  <c r="H3288" i="5"/>
  <c r="M3287" i="5"/>
  <c r="H3287" i="5"/>
  <c r="M3285" i="5"/>
  <c r="H3285" i="5"/>
  <c r="M3284" i="5"/>
  <c r="H3284" i="5"/>
  <c r="M3283" i="5"/>
  <c r="H3283" i="5"/>
  <c r="M3282" i="5"/>
  <c r="H3282" i="5"/>
  <c r="M3281" i="5"/>
  <c r="H3281" i="5"/>
  <c r="M3280" i="5"/>
  <c r="H3280" i="5"/>
  <c r="M3279" i="5"/>
  <c r="H3279" i="5"/>
  <c r="M3278" i="5"/>
  <c r="H3278" i="5"/>
  <c r="M3277" i="5"/>
  <c r="H3277" i="5"/>
  <c r="M3276" i="5"/>
  <c r="H3276" i="5"/>
  <c r="M3275" i="5"/>
  <c r="H3275" i="5"/>
  <c r="M3274" i="5"/>
  <c r="H3274" i="5"/>
  <c r="M3273" i="5"/>
  <c r="H3273" i="5"/>
  <c r="M3272" i="5"/>
  <c r="H3272" i="5"/>
  <c r="M3271" i="5"/>
  <c r="H3271" i="5"/>
  <c r="M3270" i="5"/>
  <c r="H3270" i="5"/>
  <c r="M3269" i="5"/>
  <c r="H3269" i="5"/>
  <c r="M3268" i="5"/>
  <c r="H3268" i="5"/>
  <c r="M3267" i="5"/>
  <c r="H3267" i="5"/>
  <c r="M3266" i="5"/>
  <c r="H3266" i="5"/>
  <c r="M3265" i="5"/>
  <c r="H3265" i="5"/>
  <c r="M3264" i="5"/>
  <c r="H3264" i="5"/>
  <c r="M3263" i="5"/>
  <c r="H3263" i="5"/>
  <c r="M3262" i="5"/>
  <c r="H3262" i="5"/>
  <c r="M3261" i="5"/>
  <c r="H3261" i="5"/>
  <c r="M3260" i="5"/>
  <c r="H3260" i="5"/>
  <c r="M3259" i="5"/>
  <c r="H3259" i="5"/>
  <c r="M3258" i="5"/>
  <c r="H3258" i="5"/>
  <c r="M3257" i="5"/>
  <c r="H3257" i="5"/>
  <c r="M3256" i="5"/>
  <c r="H3256" i="5"/>
  <c r="M3255" i="5"/>
  <c r="H3255" i="5"/>
  <c r="M3254" i="5"/>
  <c r="H3254" i="5"/>
  <c r="M3253" i="5"/>
  <c r="H3253" i="5"/>
  <c r="M3252" i="5"/>
  <c r="H3252" i="5"/>
  <c r="M3251" i="5"/>
  <c r="H3251" i="5"/>
  <c r="M3250" i="5"/>
  <c r="H3250" i="5"/>
  <c r="M3249" i="5"/>
  <c r="H3249" i="5"/>
  <c r="M3248" i="5"/>
  <c r="H3248" i="5"/>
  <c r="M3247" i="5"/>
  <c r="H3247" i="5"/>
  <c r="M3246" i="5"/>
  <c r="H3246" i="5"/>
  <c r="M3245" i="5"/>
  <c r="H3245" i="5"/>
  <c r="M3244" i="5"/>
  <c r="H3244" i="5"/>
  <c r="M3243" i="5"/>
  <c r="H3243" i="5"/>
  <c r="M3242" i="5"/>
  <c r="H3242" i="5"/>
  <c r="M3241" i="5"/>
  <c r="H3241" i="5"/>
  <c r="M3240" i="5"/>
  <c r="H3240" i="5"/>
  <c r="M3239" i="5"/>
  <c r="H3239" i="5"/>
  <c r="M3238" i="5"/>
  <c r="H3238" i="5"/>
  <c r="M3237" i="5"/>
  <c r="H3237" i="5"/>
  <c r="M3236" i="5"/>
  <c r="H3236" i="5"/>
  <c r="M3235" i="5"/>
  <c r="H3235" i="5"/>
  <c r="M3234" i="5"/>
  <c r="H3234" i="5"/>
  <c r="M3233" i="5"/>
  <c r="H3233" i="5"/>
  <c r="M3232" i="5"/>
  <c r="H3232" i="5"/>
  <c r="M3231" i="5"/>
  <c r="H3231" i="5"/>
  <c r="M3230" i="5"/>
  <c r="H3230" i="5"/>
  <c r="M3229" i="5"/>
  <c r="H3229" i="5"/>
  <c r="M3228" i="5"/>
  <c r="H3228" i="5"/>
  <c r="M3227" i="5"/>
  <c r="H3227" i="5"/>
  <c r="M3226" i="5"/>
  <c r="H3226" i="5"/>
  <c r="M3225" i="5"/>
  <c r="H3225" i="5"/>
  <c r="M3224" i="5"/>
  <c r="H3224" i="5"/>
  <c r="M3223" i="5"/>
  <c r="H3223" i="5"/>
  <c r="M3222" i="5"/>
  <c r="H3222" i="5"/>
  <c r="M3221" i="5"/>
  <c r="H3221" i="5"/>
  <c r="M3220" i="5"/>
  <c r="H3220" i="5"/>
  <c r="M3219" i="5"/>
  <c r="H3219" i="5"/>
  <c r="M3218" i="5"/>
  <c r="H3218" i="5"/>
  <c r="M3217" i="5"/>
  <c r="H3217" i="5"/>
  <c r="M3216" i="5"/>
  <c r="H3216" i="5"/>
  <c r="M3215" i="5"/>
  <c r="H3215" i="5"/>
  <c r="M3214" i="5"/>
  <c r="H3214" i="5"/>
  <c r="M3213" i="5"/>
  <c r="H3213" i="5"/>
  <c r="M3212" i="5"/>
  <c r="H3212" i="5"/>
  <c r="M3210" i="5"/>
  <c r="H3210" i="5"/>
  <c r="M3209" i="5"/>
  <c r="H3209" i="5"/>
  <c r="M3207" i="5"/>
  <c r="M3206" i="5"/>
  <c r="H3206" i="5"/>
  <c r="M3204" i="5"/>
  <c r="H3204" i="5"/>
  <c r="M3203" i="5"/>
  <c r="H3203" i="5"/>
  <c r="M3201" i="5"/>
  <c r="M3200" i="5"/>
  <c r="M3199" i="5"/>
  <c r="H3199" i="5"/>
  <c r="M3198" i="5"/>
  <c r="H3198" i="5"/>
  <c r="M3196" i="5"/>
  <c r="H3196" i="5"/>
  <c r="M3195" i="5"/>
  <c r="H3195" i="5"/>
  <c r="M3194" i="5"/>
  <c r="H3194" i="5"/>
  <c r="M3193" i="5"/>
  <c r="H3193" i="5"/>
  <c r="M3191" i="5"/>
  <c r="H3191" i="5"/>
  <c r="M3190" i="5"/>
  <c r="H3190" i="5"/>
  <c r="M3189" i="5"/>
  <c r="H3189" i="5"/>
  <c r="M3188" i="5"/>
  <c r="H3188" i="5"/>
  <c r="M3186" i="5"/>
  <c r="H3186" i="5"/>
  <c r="M3185" i="5"/>
  <c r="H3185" i="5"/>
  <c r="M3184" i="5"/>
  <c r="H3184" i="5"/>
  <c r="M3183" i="5"/>
  <c r="H3183" i="5"/>
  <c r="M3182" i="5"/>
  <c r="M3180" i="5"/>
  <c r="H3180" i="5"/>
  <c r="M3179" i="5"/>
  <c r="H3179" i="5"/>
  <c r="M3178" i="5"/>
  <c r="H3178" i="5"/>
  <c r="M3177" i="5"/>
  <c r="H3177" i="5"/>
  <c r="M3176" i="5"/>
  <c r="M3174" i="5"/>
  <c r="H3174" i="5"/>
  <c r="M3173" i="5"/>
  <c r="H3173" i="5"/>
  <c r="M3172" i="5"/>
  <c r="H3172" i="5"/>
  <c r="M3171" i="5"/>
  <c r="H3171" i="5"/>
  <c r="M3169" i="5"/>
  <c r="H3169" i="5"/>
  <c r="M3168" i="5"/>
  <c r="H3168" i="5"/>
  <c r="M3167" i="5"/>
  <c r="H3167" i="5"/>
  <c r="M3166" i="5"/>
  <c r="H3166" i="5"/>
  <c r="M3164" i="5"/>
  <c r="H3164" i="5"/>
  <c r="M3163" i="5"/>
  <c r="H3163" i="5"/>
  <c r="M3162" i="5"/>
  <c r="H3162" i="5"/>
  <c r="M3161" i="5"/>
  <c r="H3161" i="5"/>
  <c r="M3159" i="5"/>
  <c r="H3159" i="5"/>
  <c r="M3158" i="5"/>
  <c r="H3158" i="5"/>
  <c r="M3157" i="5"/>
  <c r="H3157" i="5"/>
  <c r="M3156" i="5"/>
  <c r="H3156" i="5"/>
  <c r="M3154" i="5"/>
  <c r="H3154" i="5"/>
  <c r="M3153" i="5"/>
  <c r="H3153" i="5"/>
  <c r="M3152" i="5"/>
  <c r="H3152" i="5"/>
  <c r="M3151" i="5"/>
  <c r="H3151" i="5"/>
  <c r="M3149" i="5"/>
  <c r="M3147" i="5"/>
  <c r="H3147" i="5"/>
  <c r="M3146" i="5"/>
  <c r="H3146" i="5"/>
  <c r="M3145" i="5"/>
  <c r="H3145" i="5"/>
  <c r="M3144" i="5"/>
  <c r="H3144" i="5"/>
  <c r="M3142" i="5"/>
  <c r="H3142" i="5"/>
  <c r="M3141" i="5"/>
  <c r="H3141" i="5"/>
  <c r="M3140" i="5"/>
  <c r="H3140" i="5"/>
  <c r="M3139" i="5"/>
  <c r="H3139" i="5"/>
  <c r="M3137" i="5"/>
  <c r="H3137" i="5"/>
  <c r="M3136" i="5"/>
  <c r="H3136" i="5"/>
  <c r="M3135" i="5"/>
  <c r="H3135" i="5"/>
  <c r="M3134" i="5"/>
  <c r="H3134" i="5"/>
  <c r="M3132" i="5"/>
  <c r="H3132" i="5"/>
  <c r="M3131" i="5"/>
  <c r="H3131" i="5"/>
  <c r="M3130" i="5"/>
  <c r="H3130" i="5"/>
  <c r="M3129" i="5"/>
  <c r="H3129" i="5"/>
  <c r="M3128" i="5"/>
  <c r="H3128" i="5"/>
  <c r="M3127" i="5"/>
  <c r="H3127" i="5"/>
  <c r="M3125" i="5"/>
  <c r="H3125" i="5"/>
  <c r="M3124" i="5"/>
  <c r="H3124" i="5"/>
  <c r="M3123" i="5"/>
  <c r="H3123" i="5"/>
  <c r="M3122" i="5"/>
  <c r="H3122" i="5"/>
  <c r="M3121" i="5"/>
  <c r="H3121" i="5"/>
  <c r="M3120" i="5"/>
  <c r="H3120" i="5"/>
  <c r="M3118" i="5"/>
  <c r="H3118" i="5"/>
  <c r="M3117" i="5"/>
  <c r="H3117" i="5"/>
  <c r="M3116" i="5"/>
  <c r="H3116" i="5"/>
  <c r="M3115" i="5"/>
  <c r="H3115" i="5"/>
  <c r="M3114" i="5"/>
  <c r="H3114" i="5"/>
  <c r="M3113" i="5"/>
  <c r="H3113" i="5"/>
  <c r="M3111" i="5"/>
  <c r="H3111" i="5"/>
  <c r="M3110" i="5"/>
  <c r="H3110" i="5"/>
  <c r="M3109" i="5"/>
  <c r="H3109" i="5"/>
  <c r="M3108" i="5"/>
  <c r="H3108" i="5"/>
  <c r="M3107" i="5"/>
  <c r="H3107" i="5"/>
  <c r="M3106" i="5"/>
  <c r="H3106" i="5"/>
  <c r="M3104" i="5"/>
  <c r="H3104" i="5"/>
  <c r="M3103" i="5"/>
  <c r="H3103" i="5"/>
  <c r="M3102" i="5"/>
  <c r="H3102" i="5"/>
  <c r="M3101" i="5"/>
  <c r="H3101" i="5"/>
  <c r="M3100" i="5"/>
  <c r="H3100" i="5"/>
  <c r="M3099" i="5"/>
  <c r="H3099" i="5"/>
  <c r="M3097" i="5"/>
  <c r="H3097" i="5"/>
  <c r="M3096" i="5"/>
  <c r="H3096" i="5"/>
  <c r="M3095" i="5"/>
  <c r="H3095" i="5"/>
  <c r="M3094" i="5"/>
  <c r="M3093" i="5"/>
  <c r="H3093" i="5"/>
  <c r="M3092" i="5"/>
  <c r="H3092" i="5"/>
  <c r="M3090" i="5"/>
  <c r="H3090" i="5"/>
  <c r="M3089" i="5"/>
  <c r="H3089" i="5"/>
  <c r="M3088" i="5"/>
  <c r="H3088" i="5"/>
  <c r="M3087" i="5"/>
  <c r="M3086" i="5"/>
  <c r="H3086" i="5"/>
  <c r="M3085" i="5"/>
  <c r="H3085" i="5"/>
  <c r="M3083" i="5"/>
  <c r="H3083" i="5"/>
  <c r="M3082" i="5"/>
  <c r="H3082" i="5"/>
  <c r="M3081" i="5"/>
  <c r="H3081" i="5"/>
  <c r="M3080" i="5"/>
  <c r="H3080" i="5"/>
  <c r="M3079" i="5"/>
  <c r="H3079" i="5"/>
  <c r="M3078" i="5"/>
  <c r="H3078" i="5"/>
  <c r="M3076" i="5"/>
  <c r="H3076" i="5"/>
  <c r="M3075" i="5"/>
  <c r="H3075" i="5"/>
  <c r="M3074" i="5"/>
  <c r="H3074" i="5"/>
  <c r="M3073" i="5"/>
  <c r="H3073" i="5"/>
  <c r="M3071" i="5"/>
  <c r="M3070" i="5"/>
  <c r="M3069" i="5"/>
  <c r="M3068" i="5"/>
  <c r="M3067" i="5"/>
  <c r="M3066" i="5"/>
  <c r="M3065" i="5"/>
  <c r="M3064" i="5"/>
  <c r="M3063" i="5"/>
  <c r="M3062" i="5"/>
  <c r="M3061" i="5"/>
  <c r="M3060" i="5"/>
  <c r="M3059" i="5"/>
  <c r="M3058" i="5"/>
  <c r="H3058" i="5"/>
  <c r="M3057" i="5"/>
  <c r="H3057" i="5"/>
  <c r="M3056" i="5"/>
  <c r="H3056" i="5"/>
  <c r="M3055" i="5"/>
  <c r="H3055" i="5"/>
  <c r="M3054" i="5"/>
  <c r="M3053" i="5"/>
  <c r="M3052" i="5"/>
  <c r="M3051" i="5"/>
  <c r="M3050" i="5"/>
  <c r="M3049" i="5"/>
  <c r="M3048" i="5"/>
  <c r="H3048" i="5"/>
  <c r="M3046" i="5"/>
  <c r="M3045" i="5"/>
  <c r="M3044" i="5"/>
  <c r="M3042" i="5"/>
  <c r="M3041" i="5"/>
  <c r="M3040" i="5"/>
  <c r="M3039" i="5"/>
  <c r="M3038" i="5"/>
  <c r="M3036" i="5"/>
  <c r="M3035" i="5"/>
  <c r="M3034" i="5"/>
  <c r="M3033" i="5"/>
  <c r="H3033" i="5"/>
  <c r="M3032" i="5"/>
  <c r="H3032" i="5"/>
  <c r="M3030" i="5"/>
  <c r="M3029" i="5"/>
  <c r="M3028" i="5"/>
  <c r="M3027" i="5"/>
  <c r="M3026" i="5"/>
  <c r="M3025" i="5"/>
  <c r="M3024" i="5"/>
  <c r="M3023" i="5"/>
  <c r="M3022" i="5"/>
  <c r="H3022" i="5"/>
  <c r="M3021" i="5"/>
  <c r="M3020" i="5"/>
  <c r="M3019" i="5"/>
  <c r="M3018" i="5"/>
  <c r="M3017" i="5"/>
  <c r="M3016" i="5"/>
  <c r="H3016" i="5"/>
  <c r="M3015" i="5"/>
  <c r="H3015" i="5"/>
  <c r="M3014" i="5"/>
  <c r="H3014" i="5"/>
  <c r="M3013" i="5"/>
  <c r="H3013" i="5"/>
  <c r="M3012" i="5"/>
  <c r="M3011" i="5"/>
  <c r="M3010" i="5"/>
  <c r="M3009" i="5"/>
  <c r="M3008" i="5"/>
  <c r="H3008" i="5"/>
  <c r="M3006" i="5"/>
  <c r="M3005" i="5"/>
  <c r="M3004" i="5"/>
  <c r="M3003" i="5"/>
  <c r="M3002" i="5"/>
  <c r="M3001" i="5"/>
  <c r="M3000" i="5"/>
  <c r="M2999" i="5"/>
  <c r="M2998" i="5"/>
  <c r="M2997" i="5"/>
  <c r="M2996" i="5"/>
  <c r="M2995" i="5"/>
  <c r="M2994" i="5"/>
  <c r="M2993" i="5"/>
  <c r="M2992" i="5"/>
  <c r="M2991" i="5"/>
  <c r="H2991" i="5"/>
  <c r="M2990" i="5"/>
  <c r="H2990" i="5"/>
  <c r="M2989" i="5"/>
  <c r="H2989" i="5"/>
  <c r="M2988" i="5"/>
  <c r="H2988" i="5"/>
  <c r="M2987" i="5"/>
  <c r="M2986" i="5"/>
  <c r="M2985" i="5"/>
  <c r="M2984" i="5"/>
  <c r="M2983" i="5"/>
  <c r="M2982" i="5"/>
  <c r="M2981" i="5"/>
  <c r="H2981" i="5"/>
  <c r="M2980" i="5"/>
  <c r="M2978" i="5"/>
  <c r="H2978" i="5"/>
  <c r="M2977" i="5"/>
  <c r="H2977" i="5"/>
  <c r="M2976" i="5"/>
  <c r="H2976" i="5"/>
  <c r="M2974" i="5"/>
  <c r="H2974" i="5"/>
  <c r="M2973" i="5"/>
  <c r="H2973" i="5"/>
  <c r="M2972" i="5"/>
  <c r="H2972" i="5"/>
  <c r="M2971" i="5"/>
  <c r="H2971" i="5"/>
  <c r="M2969" i="5"/>
  <c r="H2969" i="5"/>
  <c r="M2968" i="5"/>
  <c r="H2968" i="5"/>
  <c r="M2967" i="5"/>
  <c r="H2967" i="5"/>
  <c r="M2966" i="5"/>
  <c r="H2966" i="5"/>
  <c r="M2964" i="5"/>
  <c r="H2964" i="5"/>
  <c r="M2963" i="5"/>
  <c r="H2963" i="5"/>
  <c r="M2962" i="5"/>
  <c r="H2962" i="5"/>
  <c r="M2961" i="5"/>
  <c r="H2961" i="5"/>
  <c r="M2959" i="5"/>
  <c r="H2959" i="5"/>
  <c r="M2958" i="5"/>
  <c r="H2958" i="5"/>
  <c r="M2957" i="5"/>
  <c r="H2957" i="5"/>
  <c r="M2956" i="5"/>
  <c r="H2956" i="5"/>
  <c r="M2954" i="5"/>
  <c r="H2954" i="5"/>
  <c r="M2953" i="5"/>
  <c r="H2953" i="5"/>
  <c r="M2952" i="5"/>
  <c r="H2952" i="5"/>
  <c r="M2951" i="5"/>
  <c r="H2951" i="5"/>
  <c r="M2949" i="5"/>
  <c r="H2949" i="5"/>
  <c r="M2948" i="5"/>
  <c r="H2948" i="5"/>
  <c r="M2947" i="5"/>
  <c r="H2947" i="5"/>
  <c r="M2946" i="5"/>
  <c r="H2946" i="5"/>
  <c r="M2944" i="5"/>
  <c r="H2944" i="5"/>
  <c r="M2943" i="5"/>
  <c r="H2943" i="5"/>
  <c r="M2942" i="5"/>
  <c r="H2942" i="5"/>
  <c r="M2940" i="5"/>
  <c r="H2940" i="5"/>
  <c r="M2939" i="5"/>
  <c r="H2939" i="5"/>
  <c r="M2938" i="5"/>
  <c r="H2938" i="5"/>
  <c r="M2937" i="5"/>
  <c r="H2937" i="5"/>
  <c r="M2936" i="5"/>
  <c r="H2936" i="5"/>
  <c r="M2935" i="5"/>
  <c r="H2935" i="5"/>
  <c r="M2933" i="5"/>
  <c r="H2933" i="5"/>
  <c r="M2932" i="5"/>
  <c r="H2932" i="5"/>
  <c r="M2931" i="5"/>
  <c r="H2931" i="5"/>
  <c r="M2929" i="5"/>
  <c r="H2929" i="5"/>
  <c r="M2928" i="5"/>
  <c r="H2928" i="5"/>
  <c r="M2927" i="5"/>
  <c r="H2927" i="5"/>
  <c r="M2926" i="5"/>
  <c r="H2926" i="5"/>
  <c r="M2924" i="5"/>
  <c r="H2924" i="5"/>
  <c r="M2923" i="5"/>
  <c r="H2923" i="5"/>
  <c r="M2922" i="5"/>
  <c r="H2922" i="5"/>
  <c r="M2920" i="5"/>
  <c r="H2920" i="5"/>
  <c r="M2919" i="5"/>
  <c r="H2919" i="5"/>
  <c r="M2918" i="5"/>
  <c r="H2918" i="5"/>
  <c r="M2917" i="5"/>
  <c r="H2917" i="5"/>
  <c r="M2916" i="5"/>
  <c r="H2916" i="5"/>
  <c r="M2914" i="5"/>
  <c r="H2914" i="5"/>
  <c r="M2913" i="5"/>
  <c r="H2913" i="5"/>
  <c r="M2912" i="5"/>
  <c r="H2912" i="5"/>
  <c r="M2911" i="5"/>
  <c r="H2911" i="5"/>
  <c r="M2910" i="5"/>
  <c r="H2910" i="5"/>
  <c r="M2908" i="5"/>
  <c r="H2908" i="5"/>
  <c r="M2907" i="5"/>
  <c r="H2907" i="5"/>
  <c r="M2906" i="5"/>
  <c r="H2906" i="5"/>
  <c r="M2905" i="5"/>
  <c r="H2905" i="5"/>
  <c r="M2903" i="5"/>
  <c r="M2902" i="5"/>
  <c r="H2902" i="5"/>
  <c r="M2900" i="5"/>
  <c r="H2900" i="5"/>
  <c r="M2899" i="5"/>
  <c r="H2899" i="5"/>
  <c r="M2898" i="5"/>
  <c r="H2898" i="5"/>
  <c r="M2896" i="5"/>
  <c r="H2896" i="5"/>
  <c r="M2895" i="5"/>
  <c r="H2895" i="5"/>
  <c r="M2894" i="5"/>
  <c r="H2894" i="5"/>
  <c r="M2893" i="5"/>
  <c r="H2893" i="5"/>
  <c r="M2892" i="5"/>
  <c r="H2892" i="5"/>
  <c r="M2891" i="5"/>
  <c r="H2891" i="5"/>
  <c r="M2890" i="5"/>
  <c r="H2890" i="5"/>
  <c r="M2888" i="5"/>
  <c r="H2888" i="5"/>
  <c r="M2887" i="5"/>
  <c r="H2887" i="5"/>
  <c r="M2886" i="5"/>
  <c r="H2886" i="5"/>
  <c r="M2884" i="5"/>
  <c r="H2884" i="5"/>
  <c r="M2883" i="5"/>
  <c r="H2883" i="5"/>
  <c r="M2882" i="5"/>
  <c r="H2882" i="5"/>
  <c r="M2881" i="5"/>
  <c r="H2881" i="5"/>
  <c r="M2880" i="5"/>
  <c r="H2880" i="5"/>
  <c r="M2879" i="5"/>
  <c r="H2879" i="5"/>
  <c r="M2877" i="5"/>
  <c r="H2877" i="5"/>
  <c r="M2876" i="5"/>
  <c r="H2876" i="5"/>
  <c r="M2875" i="5"/>
  <c r="H2875" i="5"/>
  <c r="M2874" i="5"/>
  <c r="H2874" i="5"/>
  <c r="M2872" i="5"/>
  <c r="H2872" i="5"/>
  <c r="M2871" i="5"/>
  <c r="H2871" i="5"/>
  <c r="M2870" i="5"/>
  <c r="H2870" i="5"/>
  <c r="M2869" i="5"/>
  <c r="H2869" i="5"/>
  <c r="M2868" i="5"/>
  <c r="H2868" i="5"/>
  <c r="M2867" i="5"/>
  <c r="H2867" i="5"/>
  <c r="M2865" i="5"/>
  <c r="H2865" i="5"/>
  <c r="M2864" i="5"/>
  <c r="H2864" i="5"/>
  <c r="M2863" i="5"/>
  <c r="H2863" i="5"/>
  <c r="M2862" i="5"/>
  <c r="H2862" i="5"/>
  <c r="M2860" i="5"/>
  <c r="M2859" i="5"/>
  <c r="H2859" i="5"/>
  <c r="M2858" i="5"/>
  <c r="H2858" i="5"/>
  <c r="M2857" i="5"/>
  <c r="H2857" i="5"/>
  <c r="M2855" i="5"/>
  <c r="M2854" i="5"/>
  <c r="H2854" i="5"/>
  <c r="M2853" i="5"/>
  <c r="H2853" i="5"/>
  <c r="M2852" i="5"/>
  <c r="H2852" i="5"/>
  <c r="M2851" i="5"/>
  <c r="H2851" i="5"/>
  <c r="M2849" i="5"/>
  <c r="H2849" i="5"/>
  <c r="M2848" i="5"/>
  <c r="H2848" i="5"/>
  <c r="M2847" i="5"/>
  <c r="H2847" i="5"/>
  <c r="M2846" i="5"/>
  <c r="H2846" i="5"/>
  <c r="M2845" i="5"/>
  <c r="H2845" i="5"/>
  <c r="M2843" i="5"/>
  <c r="H2843" i="5"/>
  <c r="M2842" i="5"/>
  <c r="H2842" i="5"/>
  <c r="M2841" i="5"/>
  <c r="H2841" i="5"/>
  <c r="M2840" i="5"/>
  <c r="H2840" i="5"/>
  <c r="M2839" i="5"/>
  <c r="H2839" i="5"/>
  <c r="M2838" i="5"/>
  <c r="H2838" i="5"/>
  <c r="M2836" i="5"/>
  <c r="H2836" i="5"/>
  <c r="M2835" i="5"/>
  <c r="H2835" i="5"/>
  <c r="M2834" i="5"/>
  <c r="M2833" i="5"/>
  <c r="H2833" i="5"/>
  <c r="M2832" i="5"/>
  <c r="H2832" i="5"/>
  <c r="M2831" i="5"/>
  <c r="H2831" i="5"/>
  <c r="M2829" i="5"/>
  <c r="H2829" i="5"/>
  <c r="M2828" i="5"/>
  <c r="H2828" i="5"/>
  <c r="M2827" i="5"/>
  <c r="H2827" i="5"/>
  <c r="M2825" i="5"/>
  <c r="H2825" i="5"/>
  <c r="M2824" i="5"/>
  <c r="H2824" i="5"/>
  <c r="M2823" i="5"/>
  <c r="H2823" i="5"/>
  <c r="M2822" i="5"/>
  <c r="H2822" i="5"/>
  <c r="M2821" i="5"/>
  <c r="H2821" i="5"/>
  <c r="M2820" i="5"/>
  <c r="H2820" i="5"/>
  <c r="M2819" i="5"/>
  <c r="H2819" i="5"/>
  <c r="M2818" i="5"/>
  <c r="H2818" i="5"/>
  <c r="M2817" i="5"/>
  <c r="H2817" i="5"/>
  <c r="M2815" i="5"/>
  <c r="H2815" i="5"/>
  <c r="M2814" i="5"/>
  <c r="H2814" i="5"/>
  <c r="M2813" i="5"/>
  <c r="H2813" i="5"/>
  <c r="M2812" i="5"/>
  <c r="H2812" i="5"/>
  <c r="M2811" i="5"/>
  <c r="H2811" i="5"/>
  <c r="M2810" i="5"/>
  <c r="H2810" i="5"/>
  <c r="M2809" i="5"/>
  <c r="H2809" i="5"/>
  <c r="M2808" i="5"/>
  <c r="H2808" i="5"/>
  <c r="M2807" i="5"/>
  <c r="H2807" i="5"/>
  <c r="M2805" i="5"/>
  <c r="H2805" i="5"/>
  <c r="M2804" i="5"/>
  <c r="H2804" i="5"/>
  <c r="M2803" i="5"/>
  <c r="H2803" i="5"/>
  <c r="M2802" i="5"/>
  <c r="H2802" i="5"/>
  <c r="M2801" i="5"/>
  <c r="H2801" i="5"/>
  <c r="M2800" i="5"/>
  <c r="H2800" i="5"/>
  <c r="M2799" i="5"/>
  <c r="H2799" i="5"/>
  <c r="M2798" i="5"/>
  <c r="H2798" i="5"/>
  <c r="M2797" i="5"/>
  <c r="H2797" i="5"/>
  <c r="M2796" i="5"/>
  <c r="H2796" i="5"/>
  <c r="M2794" i="5"/>
  <c r="H2794" i="5"/>
  <c r="M2793" i="5"/>
  <c r="H2793" i="5"/>
  <c r="M2792" i="5"/>
  <c r="H2792" i="5"/>
  <c r="M2790" i="5"/>
  <c r="H2790" i="5"/>
  <c r="M2789" i="5"/>
  <c r="H2789" i="5"/>
  <c r="M2788" i="5"/>
  <c r="H2788" i="5"/>
  <c r="M2787" i="5"/>
  <c r="H2787" i="5"/>
  <c r="M2786" i="5"/>
  <c r="H2786" i="5"/>
  <c r="M2784" i="5"/>
  <c r="H2784" i="5"/>
  <c r="M2783" i="5"/>
  <c r="H2783" i="5"/>
  <c r="M2782" i="5"/>
  <c r="H2782" i="5"/>
  <c r="M2781" i="5"/>
  <c r="H2781" i="5"/>
  <c r="M2780" i="5"/>
  <c r="H2780" i="5"/>
  <c r="M2778" i="5"/>
  <c r="H2778" i="5"/>
  <c r="M2777" i="5"/>
  <c r="H2777" i="5"/>
  <c r="M2776" i="5"/>
  <c r="H2776" i="5"/>
  <c r="M2775" i="5"/>
  <c r="H2775" i="5"/>
  <c r="M2774" i="5"/>
  <c r="H2774" i="5"/>
  <c r="M2773" i="5"/>
  <c r="H2773" i="5"/>
  <c r="M2772" i="5"/>
  <c r="H2772" i="5"/>
  <c r="M2771" i="5"/>
  <c r="H2771" i="5"/>
  <c r="M2770" i="5"/>
  <c r="H2770" i="5"/>
  <c r="M2769" i="5"/>
  <c r="H2769" i="5"/>
  <c r="M2767" i="5"/>
  <c r="H2767" i="5"/>
  <c r="M2766" i="5"/>
  <c r="H2766" i="5"/>
  <c r="M2765" i="5"/>
  <c r="H2765" i="5"/>
  <c r="M2764" i="5"/>
  <c r="H2764" i="5"/>
  <c r="M2763" i="5"/>
  <c r="H2763" i="5"/>
  <c r="M2761" i="5"/>
  <c r="H2761" i="5"/>
  <c r="M2760" i="5"/>
  <c r="H2760" i="5"/>
  <c r="M2759" i="5"/>
  <c r="H2759" i="5"/>
  <c r="M2758" i="5"/>
  <c r="H2758" i="5"/>
  <c r="M2757" i="5"/>
  <c r="H2757" i="5"/>
  <c r="M2756" i="5"/>
  <c r="H2756" i="5"/>
  <c r="M2755" i="5"/>
  <c r="H2755" i="5"/>
  <c r="M2753" i="5"/>
  <c r="H2753" i="5"/>
  <c r="M2752" i="5"/>
  <c r="H2752" i="5"/>
  <c r="M2751" i="5"/>
  <c r="H2751" i="5"/>
  <c r="M2750" i="5"/>
  <c r="H2750" i="5"/>
  <c r="M2748" i="5"/>
  <c r="H2748" i="5"/>
  <c r="M2747" i="5"/>
  <c r="H2747" i="5"/>
  <c r="M2746" i="5"/>
  <c r="H2746" i="5"/>
  <c r="M2744" i="5"/>
  <c r="H2744" i="5"/>
  <c r="M2743" i="5"/>
  <c r="H2743" i="5"/>
  <c r="M2741" i="5"/>
  <c r="H2741" i="5"/>
  <c r="M2740" i="5"/>
  <c r="H2740" i="5"/>
  <c r="M2739" i="5"/>
  <c r="H2739" i="5"/>
  <c r="M2737" i="5"/>
  <c r="H2737" i="5"/>
  <c r="M2736" i="5"/>
  <c r="H2736" i="5"/>
  <c r="M2735" i="5"/>
  <c r="H2735" i="5"/>
  <c r="M2734" i="5"/>
  <c r="H2734" i="5"/>
  <c r="M2732" i="5"/>
  <c r="M2731" i="5"/>
  <c r="H2731" i="5"/>
  <c r="M2729" i="5"/>
  <c r="M2728" i="5"/>
  <c r="H2728" i="5"/>
  <c r="M2726" i="5"/>
  <c r="M2725" i="5"/>
  <c r="H2725" i="5"/>
  <c r="M2723" i="5"/>
  <c r="M2722" i="5"/>
  <c r="H2722" i="5"/>
  <c r="M2720" i="5"/>
  <c r="H2720" i="5"/>
  <c r="M2719" i="5"/>
  <c r="H2719" i="5"/>
  <c r="M2718" i="5"/>
  <c r="H2718" i="5"/>
  <c r="M2717" i="5"/>
  <c r="H2717" i="5"/>
  <c r="M2715" i="5"/>
  <c r="H2715" i="5"/>
  <c r="M2714" i="5"/>
  <c r="H2714" i="5"/>
  <c r="M2713" i="5"/>
  <c r="H2713" i="5"/>
  <c r="M2712" i="5"/>
  <c r="H2712" i="5"/>
  <c r="M2710" i="5"/>
  <c r="H2710" i="5"/>
  <c r="M2709" i="5"/>
  <c r="H2709" i="5"/>
  <c r="M2708" i="5"/>
  <c r="H2708" i="5"/>
  <c r="M2707" i="5"/>
  <c r="H2707" i="5"/>
  <c r="M2705" i="5"/>
  <c r="H2705" i="5"/>
  <c r="M2704" i="5"/>
  <c r="H2704" i="5"/>
  <c r="M2703" i="5"/>
  <c r="H2703" i="5"/>
  <c r="M2702" i="5"/>
  <c r="H2702" i="5"/>
  <c r="M2700" i="5"/>
  <c r="H2700" i="5"/>
  <c r="M2699" i="5"/>
  <c r="H2699" i="5"/>
  <c r="M2698" i="5"/>
  <c r="H2698" i="5"/>
  <c r="M2697" i="5"/>
  <c r="H2697" i="5"/>
  <c r="M2695" i="5"/>
  <c r="H2695" i="5"/>
  <c r="M2694" i="5"/>
  <c r="H2694" i="5"/>
  <c r="M2693" i="5"/>
  <c r="H2693" i="5"/>
  <c r="M2692" i="5"/>
  <c r="H2692" i="5"/>
  <c r="M2690" i="5"/>
  <c r="H2690" i="5"/>
  <c r="M2689" i="5"/>
  <c r="H2689" i="5"/>
  <c r="M2688" i="5"/>
  <c r="H2688" i="5"/>
  <c r="M2686" i="5"/>
  <c r="H2686" i="5"/>
  <c r="M2685" i="5"/>
  <c r="H2685" i="5"/>
  <c r="M2684" i="5"/>
  <c r="H2684" i="5"/>
  <c r="M2683" i="5"/>
  <c r="H2683" i="5"/>
  <c r="M2682" i="5"/>
  <c r="H2682" i="5"/>
  <c r="M2680" i="5"/>
  <c r="H2680" i="5"/>
  <c r="M2679" i="5"/>
  <c r="H2679" i="5"/>
  <c r="M2678" i="5"/>
  <c r="H2678" i="5"/>
  <c r="M2677" i="5"/>
  <c r="H2677" i="5"/>
  <c r="M2676" i="5"/>
  <c r="H2676" i="5"/>
  <c r="M2674" i="5"/>
  <c r="H2674" i="5"/>
  <c r="M2673" i="5"/>
  <c r="H2673" i="5"/>
  <c r="M2672" i="5"/>
  <c r="H2672" i="5"/>
  <c r="M2671" i="5"/>
  <c r="H2671" i="5"/>
  <c r="M2670" i="5"/>
  <c r="H2670" i="5"/>
  <c r="M2668" i="5"/>
  <c r="H2668" i="5"/>
  <c r="M2667" i="5"/>
  <c r="H2667" i="5"/>
  <c r="M2666" i="5"/>
  <c r="H2666" i="5"/>
  <c r="M2665" i="5"/>
  <c r="H2665" i="5"/>
  <c r="M2664" i="5"/>
  <c r="H2664" i="5"/>
  <c r="M2662" i="5"/>
  <c r="H2662" i="5"/>
  <c r="M2661" i="5"/>
  <c r="H2661" i="5"/>
  <c r="M2660" i="5"/>
  <c r="H2660" i="5"/>
  <c r="M2659" i="5"/>
  <c r="H2659" i="5"/>
  <c r="M2658" i="5"/>
  <c r="H2658" i="5"/>
  <c r="M2656" i="5"/>
  <c r="H2656" i="5"/>
  <c r="M2655" i="5"/>
  <c r="H2655" i="5"/>
  <c r="M2654" i="5"/>
  <c r="H2654" i="5"/>
  <c r="M2653" i="5"/>
  <c r="H2653" i="5"/>
  <c r="M2652" i="5"/>
  <c r="H2652" i="5"/>
  <c r="M2650" i="5"/>
  <c r="H2650" i="5"/>
  <c r="M2649" i="5"/>
  <c r="H2649" i="5"/>
  <c r="M2648" i="5"/>
  <c r="H2648" i="5"/>
  <c r="M2647" i="5"/>
  <c r="H2647" i="5"/>
  <c r="M2646" i="5"/>
  <c r="H2646" i="5"/>
  <c r="M2644" i="5"/>
  <c r="H2644" i="5"/>
  <c r="M2643" i="5"/>
  <c r="H2643" i="5"/>
  <c r="M2642" i="5"/>
  <c r="H2642" i="5"/>
  <c r="M2641" i="5"/>
  <c r="H2641" i="5"/>
  <c r="M2640" i="5"/>
  <c r="H2640" i="5"/>
  <c r="M2638" i="5"/>
  <c r="H2638" i="5"/>
  <c r="M2637" i="5"/>
  <c r="H2637" i="5"/>
  <c r="M2636" i="5"/>
  <c r="H2636" i="5"/>
  <c r="M2635" i="5"/>
  <c r="H2635" i="5"/>
  <c r="M2634" i="5"/>
  <c r="H2634" i="5"/>
  <c r="M2632" i="5"/>
  <c r="H2632" i="5"/>
  <c r="M2631" i="5"/>
  <c r="H2631" i="5"/>
  <c r="M2630" i="5"/>
  <c r="H2630" i="5"/>
  <c r="M2629" i="5"/>
  <c r="H2629" i="5"/>
  <c r="M2628" i="5"/>
  <c r="H2628" i="5"/>
  <c r="M2626" i="5"/>
  <c r="H2626" i="5"/>
  <c r="M2625" i="5"/>
  <c r="H2625" i="5"/>
  <c r="M2624" i="5"/>
  <c r="H2624" i="5"/>
  <c r="M2623" i="5"/>
  <c r="H2623" i="5"/>
  <c r="M2622" i="5"/>
  <c r="H2622" i="5"/>
  <c r="M2620" i="5"/>
  <c r="H2620" i="5"/>
  <c r="M2619" i="5"/>
  <c r="H2619" i="5"/>
  <c r="M2618" i="5"/>
  <c r="H2618" i="5"/>
  <c r="M2617" i="5"/>
  <c r="H2617" i="5"/>
  <c r="M2616" i="5"/>
  <c r="H2616" i="5"/>
  <c r="M2614" i="5"/>
  <c r="H2614" i="5"/>
  <c r="M2613" i="5"/>
  <c r="H2613" i="5"/>
  <c r="M2612" i="5"/>
  <c r="H2612" i="5"/>
  <c r="M2611" i="5"/>
  <c r="H2611" i="5"/>
  <c r="M2610" i="5"/>
  <c r="H2610" i="5"/>
  <c r="M2608" i="5"/>
  <c r="H2608" i="5"/>
  <c r="M2607" i="5"/>
  <c r="H2607" i="5"/>
  <c r="M2606" i="5"/>
  <c r="H2606" i="5"/>
  <c r="M2605" i="5"/>
  <c r="H2605" i="5"/>
  <c r="M2604" i="5"/>
  <c r="H2604" i="5"/>
  <c r="M2602" i="5"/>
  <c r="H2602" i="5"/>
  <c r="M2601" i="5"/>
  <c r="H2601" i="5"/>
  <c r="M2600" i="5"/>
  <c r="H2600" i="5"/>
  <c r="M2599" i="5"/>
  <c r="H2599" i="5"/>
  <c r="M2598" i="5"/>
  <c r="H2598" i="5"/>
  <c r="M2596" i="5"/>
  <c r="M2595" i="5"/>
  <c r="M2594" i="5"/>
  <c r="M2593" i="5"/>
  <c r="M2592" i="5"/>
  <c r="M2591" i="5"/>
  <c r="M2590" i="5"/>
  <c r="M2589" i="5"/>
  <c r="M2588" i="5"/>
  <c r="M2587" i="5"/>
  <c r="H2587" i="5"/>
  <c r="M2586" i="5"/>
  <c r="M2585" i="5"/>
  <c r="M2584" i="5"/>
  <c r="M2583" i="5"/>
  <c r="M2582" i="5"/>
  <c r="M2581" i="5"/>
  <c r="H2581" i="5"/>
  <c r="M2580" i="5"/>
  <c r="H2580" i="5"/>
  <c r="M2579" i="5"/>
  <c r="H2579" i="5"/>
  <c r="M2578" i="5"/>
  <c r="H2578" i="5"/>
  <c r="M2577" i="5"/>
  <c r="H2577" i="5"/>
  <c r="M2576" i="5"/>
  <c r="M2575" i="5"/>
  <c r="M2574" i="5"/>
  <c r="M2573" i="5"/>
  <c r="M2572" i="5"/>
  <c r="M2571" i="5"/>
  <c r="M2570" i="5"/>
  <c r="H2570" i="5"/>
  <c r="M2569" i="5"/>
  <c r="H2569" i="5"/>
  <c r="M2567" i="5"/>
  <c r="M2566" i="5"/>
  <c r="H2566" i="5"/>
  <c r="M2565" i="5"/>
  <c r="H2565" i="5"/>
  <c r="M2563" i="5"/>
  <c r="H2563" i="5"/>
  <c r="M2562" i="5"/>
  <c r="H2562" i="5"/>
  <c r="M2561" i="5"/>
  <c r="H2561" i="5"/>
  <c r="M2559" i="5"/>
  <c r="M2558" i="5"/>
  <c r="M2557" i="5"/>
  <c r="M2556" i="5"/>
  <c r="M2555" i="5"/>
  <c r="M2554" i="5"/>
  <c r="M2553" i="5"/>
  <c r="M2552" i="5"/>
  <c r="M2551" i="5"/>
  <c r="M2550" i="5"/>
  <c r="H2550" i="5"/>
  <c r="M2549" i="5"/>
  <c r="M2548" i="5"/>
  <c r="M2547" i="5"/>
  <c r="M2546" i="5"/>
  <c r="M2545" i="5"/>
  <c r="M2544" i="5"/>
  <c r="H2544" i="5"/>
  <c r="M2543" i="5"/>
  <c r="H2543" i="5"/>
  <c r="M2542" i="5"/>
  <c r="H2542" i="5"/>
  <c r="M2541" i="5"/>
  <c r="H2541" i="5"/>
  <c r="M2540" i="5"/>
  <c r="H2540" i="5"/>
  <c r="M2539" i="5"/>
  <c r="M2538" i="5"/>
  <c r="M2537" i="5"/>
  <c r="M2536" i="5"/>
  <c r="M2535" i="5"/>
  <c r="M2534" i="5"/>
  <c r="M2533" i="5"/>
  <c r="H2533" i="5"/>
  <c r="M2532" i="5"/>
  <c r="H2532" i="5"/>
  <c r="M2530" i="5"/>
  <c r="H2530" i="5"/>
  <c r="M2529" i="5"/>
  <c r="H2529" i="5"/>
  <c r="M2528" i="5"/>
  <c r="H2528" i="5"/>
  <c r="M2527" i="5"/>
  <c r="H2527" i="5"/>
  <c r="M2526" i="5"/>
  <c r="H2526" i="5"/>
  <c r="M2524" i="5"/>
  <c r="H2524" i="5"/>
  <c r="M2523" i="5"/>
  <c r="H2523" i="5"/>
  <c r="M2522" i="5"/>
  <c r="H2522" i="5"/>
  <c r="M2521" i="5"/>
  <c r="H2521" i="5"/>
  <c r="M2520" i="5"/>
  <c r="H2520" i="5"/>
  <c r="M2518" i="5"/>
  <c r="H2518" i="5"/>
  <c r="M2517" i="5"/>
  <c r="H2517" i="5"/>
  <c r="M2516" i="5"/>
  <c r="H2516" i="5"/>
  <c r="M2515" i="5"/>
  <c r="H2515" i="5"/>
  <c r="M2514" i="5"/>
  <c r="H2514" i="5"/>
  <c r="M2512" i="5"/>
  <c r="H2512" i="5"/>
  <c r="M2511" i="5"/>
  <c r="H2511" i="5"/>
  <c r="M2510" i="5"/>
  <c r="H2510" i="5"/>
  <c r="M2509" i="5"/>
  <c r="H2509" i="5"/>
  <c r="M2508" i="5"/>
  <c r="H2508" i="5"/>
  <c r="M2506" i="5"/>
  <c r="H2506" i="5"/>
  <c r="M2505" i="5"/>
  <c r="H2505" i="5"/>
  <c r="M2504" i="5"/>
  <c r="H2504" i="5"/>
  <c r="M2503" i="5"/>
  <c r="H2503" i="5"/>
  <c r="M2502" i="5"/>
  <c r="H2502" i="5"/>
  <c r="M2500" i="5"/>
  <c r="H2500" i="5"/>
  <c r="M2499" i="5"/>
  <c r="H2499" i="5"/>
  <c r="M2498" i="5"/>
  <c r="H2498" i="5"/>
  <c r="M2497" i="5"/>
  <c r="H2497" i="5"/>
  <c r="M2496" i="5"/>
  <c r="H2496" i="5"/>
  <c r="M2494" i="5"/>
  <c r="H2494" i="5"/>
  <c r="M2493" i="5"/>
  <c r="H2493" i="5"/>
  <c r="M2492" i="5"/>
  <c r="H2492" i="5"/>
  <c r="M2491" i="5"/>
  <c r="H2491" i="5"/>
  <c r="M2490" i="5"/>
  <c r="H2490" i="5"/>
  <c r="M2488" i="5"/>
  <c r="H2488" i="5"/>
  <c r="M2487" i="5"/>
  <c r="H2487" i="5"/>
  <c r="M2486" i="5"/>
  <c r="H2486" i="5"/>
  <c r="M2484" i="5"/>
  <c r="H2484" i="5"/>
  <c r="M2483" i="5"/>
  <c r="H2483" i="5"/>
  <c r="M2482" i="5"/>
  <c r="H2482" i="5"/>
  <c r="M2480" i="5"/>
  <c r="H2480" i="5"/>
  <c r="M2479" i="5"/>
  <c r="H2479" i="5"/>
  <c r="M2478" i="5"/>
  <c r="H2478" i="5"/>
  <c r="M2476" i="5"/>
  <c r="H2476" i="5"/>
  <c r="M2475" i="5"/>
  <c r="H2475" i="5"/>
  <c r="M2474" i="5"/>
  <c r="H2474" i="5"/>
  <c r="M2472" i="5"/>
  <c r="H2472" i="5"/>
  <c r="M2471" i="5"/>
  <c r="H2471" i="5"/>
  <c r="M2470" i="5"/>
  <c r="H2470" i="5"/>
  <c r="M2469" i="5"/>
  <c r="H2469" i="5"/>
  <c r="M2467" i="5"/>
  <c r="H2467" i="5"/>
  <c r="M2466" i="5"/>
  <c r="H2466" i="5"/>
  <c r="M2465" i="5"/>
  <c r="H2465" i="5"/>
  <c r="M2464" i="5"/>
  <c r="H2464" i="5"/>
  <c r="M2463" i="5"/>
  <c r="H2463" i="5"/>
  <c r="M2462" i="5"/>
  <c r="H2462" i="5"/>
  <c r="M2461" i="5"/>
  <c r="H2461" i="5"/>
  <c r="M2460" i="5"/>
  <c r="H2460" i="5"/>
  <c r="M2458" i="5"/>
  <c r="H2458" i="5"/>
  <c r="M2457" i="5"/>
  <c r="H2457" i="5"/>
  <c r="M2456" i="5"/>
  <c r="H2456" i="5"/>
  <c r="M2455" i="5"/>
  <c r="H2455" i="5"/>
  <c r="M2454" i="5"/>
  <c r="H2454" i="5"/>
  <c r="M2452" i="5"/>
  <c r="H2452" i="5"/>
  <c r="M2451" i="5"/>
  <c r="H2451" i="5"/>
  <c r="M2450" i="5"/>
  <c r="H2450" i="5"/>
  <c r="M2449" i="5"/>
  <c r="H2449" i="5"/>
  <c r="M2448" i="5"/>
  <c r="H2448" i="5"/>
  <c r="M2446" i="5"/>
  <c r="H2446" i="5"/>
  <c r="M2445" i="5"/>
  <c r="H2445" i="5"/>
  <c r="M2444" i="5"/>
  <c r="H2444" i="5"/>
  <c r="M2443" i="5"/>
  <c r="H2443" i="5"/>
  <c r="M2442" i="5"/>
  <c r="H2442" i="5"/>
  <c r="M2440" i="5"/>
  <c r="H2440" i="5"/>
  <c r="M2439" i="5"/>
  <c r="H2439" i="5"/>
  <c r="M2438" i="5"/>
  <c r="H2438" i="5"/>
  <c r="M2437" i="5"/>
  <c r="H2437" i="5"/>
  <c r="M2436" i="5"/>
  <c r="H2436" i="5"/>
  <c r="M2434" i="5"/>
  <c r="H2434" i="5"/>
  <c r="M2433" i="5"/>
  <c r="H2433" i="5"/>
  <c r="M2432" i="5"/>
  <c r="H2432" i="5"/>
  <c r="M2430" i="5"/>
  <c r="H2430" i="5"/>
  <c r="M2429" i="5"/>
  <c r="H2429" i="5"/>
  <c r="M2428" i="5"/>
  <c r="H2428" i="5"/>
  <c r="M2427" i="5"/>
  <c r="H2427" i="5"/>
  <c r="M2425" i="5"/>
  <c r="H2425" i="5"/>
  <c r="M2424" i="5"/>
  <c r="H2424" i="5"/>
  <c r="M2423" i="5"/>
  <c r="H2423" i="5"/>
  <c r="M2422" i="5"/>
  <c r="H2422" i="5"/>
  <c r="M2420" i="5"/>
  <c r="M2419" i="5"/>
  <c r="H2419" i="5"/>
  <c r="M2418" i="5"/>
  <c r="H2418" i="5"/>
  <c r="M2416" i="5"/>
  <c r="M2415" i="5"/>
  <c r="H2415" i="5"/>
  <c r="M2414" i="5"/>
  <c r="H2414" i="5"/>
  <c r="M2412" i="5"/>
  <c r="M2411" i="5"/>
  <c r="H2411" i="5"/>
  <c r="M2409" i="5"/>
  <c r="H2409" i="5"/>
  <c r="M2408" i="5"/>
  <c r="H2408" i="5"/>
  <c r="M2407" i="5"/>
  <c r="H2407" i="5"/>
  <c r="M2405" i="5"/>
  <c r="H2405" i="5"/>
  <c r="M2404" i="5"/>
  <c r="H2404" i="5"/>
  <c r="M2403" i="5"/>
  <c r="H2403" i="5"/>
  <c r="M2402" i="5"/>
  <c r="H2402" i="5"/>
  <c r="M2401" i="5"/>
  <c r="H2401" i="5"/>
  <c r="M2399" i="5"/>
  <c r="H2399" i="5"/>
  <c r="M2398" i="5"/>
  <c r="H2398" i="5"/>
  <c r="M2397" i="5"/>
  <c r="H2397" i="5"/>
  <c r="M2396" i="5"/>
  <c r="H2396" i="5"/>
  <c r="M2395" i="5"/>
  <c r="H2395" i="5"/>
  <c r="M2393" i="5"/>
  <c r="H2393" i="5"/>
  <c r="M2392" i="5"/>
  <c r="H2392" i="5"/>
  <c r="M2391" i="5"/>
  <c r="H2391" i="5"/>
  <c r="M2389" i="5"/>
  <c r="H2389" i="5"/>
  <c r="M2388" i="5"/>
  <c r="H2388" i="5"/>
  <c r="M2387" i="5"/>
  <c r="H2387" i="5"/>
  <c r="M2386" i="5"/>
  <c r="H2386" i="5"/>
  <c r="M2385" i="5"/>
  <c r="H2385" i="5"/>
  <c r="M2383" i="5"/>
  <c r="H2383" i="5"/>
  <c r="M2382" i="5"/>
  <c r="H2382" i="5"/>
  <c r="M2381" i="5"/>
  <c r="H2381" i="5"/>
  <c r="M2380" i="5"/>
  <c r="H2380" i="5"/>
  <c r="M2379" i="5"/>
  <c r="H2379" i="5"/>
  <c r="M2377" i="5"/>
  <c r="H2377" i="5"/>
  <c r="M2376" i="5"/>
  <c r="H2376" i="5"/>
  <c r="M2375" i="5"/>
  <c r="H2375" i="5"/>
  <c r="M2374" i="5"/>
  <c r="H2374" i="5"/>
  <c r="M2373" i="5"/>
  <c r="H2373" i="5"/>
  <c r="M2371" i="5"/>
  <c r="H2371" i="5"/>
  <c r="M2370" i="5"/>
  <c r="H2370" i="5"/>
  <c r="M2369" i="5"/>
  <c r="H2369" i="5"/>
  <c r="M2368" i="5"/>
  <c r="H2368" i="5"/>
  <c r="M2367" i="5"/>
  <c r="H2367" i="5"/>
  <c r="M2365" i="5"/>
  <c r="M2364" i="5"/>
  <c r="H2364" i="5"/>
  <c r="M2362" i="5"/>
  <c r="H2362" i="5"/>
  <c r="M2361" i="5"/>
  <c r="H2361" i="5"/>
  <c r="M2360" i="5"/>
  <c r="H2360" i="5"/>
  <c r="M2358" i="5"/>
  <c r="H2358" i="5"/>
  <c r="M2357" i="5"/>
  <c r="H2357" i="5"/>
  <c r="M2356" i="5"/>
  <c r="H2356" i="5"/>
  <c r="M2355" i="5"/>
  <c r="H2355" i="5"/>
  <c r="M2354" i="5"/>
  <c r="H2354" i="5"/>
  <c r="M2353" i="5"/>
  <c r="H2353" i="5"/>
  <c r="M2351" i="5"/>
  <c r="H2351" i="5"/>
  <c r="M2350" i="5"/>
  <c r="H2350" i="5"/>
  <c r="M2349" i="5"/>
  <c r="H2349" i="5"/>
  <c r="M2348" i="5"/>
  <c r="H2348" i="5"/>
  <c r="M2346" i="5"/>
  <c r="H2346" i="5"/>
  <c r="M2345" i="5"/>
  <c r="H2345" i="5"/>
  <c r="M2344" i="5"/>
  <c r="H2344" i="5"/>
  <c r="M2343" i="5"/>
  <c r="H2343" i="5"/>
  <c r="M2341" i="5"/>
  <c r="H2341" i="5"/>
  <c r="M2340" i="5"/>
  <c r="H2340" i="5"/>
  <c r="M2339" i="5"/>
  <c r="H2339" i="5"/>
  <c r="M2338" i="5"/>
  <c r="H2338" i="5"/>
  <c r="M2336" i="5"/>
  <c r="H2336" i="5"/>
  <c r="M2335" i="5"/>
  <c r="H2335" i="5"/>
  <c r="M2334" i="5"/>
  <c r="H2334" i="5"/>
  <c r="M2333" i="5"/>
  <c r="H2333" i="5"/>
  <c r="M2331" i="5"/>
  <c r="M2330" i="5"/>
  <c r="H2330" i="5"/>
  <c r="M2329" i="5"/>
  <c r="H2329" i="5"/>
  <c r="M2327" i="5"/>
  <c r="M2326" i="5"/>
  <c r="H2326" i="5"/>
  <c r="M2325" i="5"/>
  <c r="H2325" i="5"/>
  <c r="M2323" i="5"/>
  <c r="H2323" i="5"/>
  <c r="M2322" i="5"/>
  <c r="H2322" i="5"/>
  <c r="M2321" i="5"/>
  <c r="H2321" i="5"/>
  <c r="M2319" i="5"/>
  <c r="H2319" i="5"/>
  <c r="M2318" i="5"/>
  <c r="H2318" i="5"/>
  <c r="M2317" i="5"/>
  <c r="H2317" i="5"/>
  <c r="M2315" i="5"/>
  <c r="H2315" i="5"/>
  <c r="M2314" i="5"/>
  <c r="H2314" i="5"/>
  <c r="M2313" i="5"/>
  <c r="H2313" i="5"/>
  <c r="M2311" i="5"/>
  <c r="H2311" i="5"/>
  <c r="M2310" i="5"/>
  <c r="H2310" i="5"/>
  <c r="M2309" i="5"/>
  <c r="H2309" i="5"/>
  <c r="M2308" i="5"/>
  <c r="H2308" i="5"/>
  <c r="M2306" i="5"/>
  <c r="H2306" i="5"/>
  <c r="M2305" i="5"/>
  <c r="H2305" i="5"/>
  <c r="M2304" i="5"/>
  <c r="H2304" i="5"/>
  <c r="M2302" i="5"/>
  <c r="M2301" i="5"/>
  <c r="H2301" i="5"/>
  <c r="M2300" i="5"/>
  <c r="H2300" i="5"/>
  <c r="M2298" i="5"/>
  <c r="H2298" i="5"/>
  <c r="M2297" i="5"/>
  <c r="H2297" i="5"/>
  <c r="M2296" i="5"/>
  <c r="H2296" i="5"/>
  <c r="M2295" i="5"/>
  <c r="H2295" i="5"/>
  <c r="M2293" i="5"/>
  <c r="H2293" i="5"/>
  <c r="M2292" i="5"/>
  <c r="H2292" i="5"/>
  <c r="M2291" i="5"/>
  <c r="H2291" i="5"/>
  <c r="M2290" i="5"/>
  <c r="H2290" i="5"/>
  <c r="M2288" i="5"/>
  <c r="H2288" i="5"/>
  <c r="M2287" i="5"/>
  <c r="H2287" i="5"/>
  <c r="M2286" i="5"/>
  <c r="H2286" i="5"/>
  <c r="M2285" i="5"/>
  <c r="H2285" i="5"/>
  <c r="M2284" i="5"/>
  <c r="H2284" i="5"/>
  <c r="M2283" i="5"/>
  <c r="H2283" i="5"/>
  <c r="M2282" i="5"/>
  <c r="H2282" i="5"/>
  <c r="M2280" i="5"/>
  <c r="H2280" i="5"/>
  <c r="M2279" i="5"/>
  <c r="H2279" i="5"/>
  <c r="M2278" i="5"/>
  <c r="H2278" i="5"/>
  <c r="M2277" i="5"/>
  <c r="H2277" i="5"/>
  <c r="M2275" i="5"/>
  <c r="H2275" i="5"/>
  <c r="M2274" i="5"/>
  <c r="H2274" i="5"/>
  <c r="M2273" i="5"/>
  <c r="H2273" i="5"/>
  <c r="M2272" i="5"/>
  <c r="H2272" i="5"/>
  <c r="M2271" i="5"/>
  <c r="H2271" i="5"/>
  <c r="M2270" i="5"/>
  <c r="H2270" i="5"/>
  <c r="M2269" i="5"/>
  <c r="H2269" i="5"/>
  <c r="M2268" i="5"/>
  <c r="M2267" i="5"/>
  <c r="H2267" i="5"/>
  <c r="M2266" i="5"/>
  <c r="H2266" i="5"/>
  <c r="M2265" i="5"/>
  <c r="H2265" i="5"/>
  <c r="M2264" i="5"/>
  <c r="H2264" i="5"/>
  <c r="M2262" i="5"/>
  <c r="M2261" i="5"/>
  <c r="H2261" i="5"/>
  <c r="M2260" i="5"/>
  <c r="H2260" i="5"/>
  <c r="M2258" i="5"/>
  <c r="H2258" i="5"/>
  <c r="M2257" i="5"/>
  <c r="H2257" i="5"/>
  <c r="M2256" i="5"/>
  <c r="H2256" i="5"/>
  <c r="M2254" i="5"/>
  <c r="M2253" i="5"/>
  <c r="H2253" i="5"/>
  <c r="M2252" i="5"/>
  <c r="H2252" i="5"/>
  <c r="M2250" i="5"/>
  <c r="M2249" i="5"/>
  <c r="H2249" i="5"/>
  <c r="M2248" i="5"/>
  <c r="H2248" i="5"/>
  <c r="M2247" i="5"/>
  <c r="H2247" i="5"/>
  <c r="M2245" i="5"/>
  <c r="H2245" i="5"/>
  <c r="M2244" i="5"/>
  <c r="H2244" i="5"/>
  <c r="M2243" i="5"/>
  <c r="H2243" i="5"/>
  <c r="M2241" i="5"/>
  <c r="H2241" i="5"/>
  <c r="M2240" i="5"/>
  <c r="H2240" i="5"/>
  <c r="M2239" i="5"/>
  <c r="H2239" i="5"/>
  <c r="M2237" i="5"/>
  <c r="H2237" i="5"/>
  <c r="M2236" i="5"/>
  <c r="H2236" i="5"/>
  <c r="M2235" i="5"/>
  <c r="H2235" i="5"/>
  <c r="M2233" i="5"/>
  <c r="H2233" i="5"/>
  <c r="M2232" i="5"/>
  <c r="H2232" i="5"/>
  <c r="M2231" i="5"/>
  <c r="H2231" i="5"/>
  <c r="M2229" i="5"/>
  <c r="H2229" i="5"/>
  <c r="M2228" i="5"/>
  <c r="H2228" i="5"/>
  <c r="M2227" i="5"/>
  <c r="H2227" i="5"/>
  <c r="M2225" i="5"/>
  <c r="H2225" i="5"/>
  <c r="M2224" i="5"/>
  <c r="H2224" i="5"/>
  <c r="M2223" i="5"/>
  <c r="H2223" i="5"/>
  <c r="M2222" i="5"/>
  <c r="H2222" i="5"/>
  <c r="M2220" i="5"/>
  <c r="H2220" i="5"/>
  <c r="M2219" i="5"/>
  <c r="H2219" i="5"/>
  <c r="M2218" i="5"/>
  <c r="H2218" i="5"/>
  <c r="M2216" i="5"/>
  <c r="M2215" i="5"/>
  <c r="H2215" i="5"/>
  <c r="M2214" i="5"/>
  <c r="H2214" i="5"/>
  <c r="M2212" i="5"/>
  <c r="M2210" i="5"/>
  <c r="H2210" i="5"/>
  <c r="M2209" i="5"/>
  <c r="H2209" i="5"/>
  <c r="M2208" i="5"/>
  <c r="H2208" i="5"/>
  <c r="M2206" i="5"/>
  <c r="H2206" i="5"/>
  <c r="M2205" i="5"/>
  <c r="H2205" i="5"/>
  <c r="M2204" i="5"/>
  <c r="H2204" i="5"/>
  <c r="M2202" i="5"/>
  <c r="H2202" i="5"/>
  <c r="M2201" i="5"/>
  <c r="H2201" i="5"/>
  <c r="M2200" i="5"/>
  <c r="H2200" i="5"/>
  <c r="M2199" i="5"/>
  <c r="H2199" i="5"/>
  <c r="M2198" i="5"/>
  <c r="H2198" i="5"/>
  <c r="M2197" i="5"/>
  <c r="H2197" i="5"/>
  <c r="M2195" i="5"/>
  <c r="M2194" i="5"/>
  <c r="M2193" i="5"/>
  <c r="H2193" i="5"/>
  <c r="M2191" i="5"/>
  <c r="H2191" i="5"/>
  <c r="M2190" i="5"/>
  <c r="H2190" i="5"/>
  <c r="M2188" i="5"/>
  <c r="M2187" i="5"/>
  <c r="H2187" i="5"/>
  <c r="M2186" i="5"/>
  <c r="H2186" i="5"/>
  <c r="M2184" i="5"/>
  <c r="H2184" i="5"/>
  <c r="M2183" i="5"/>
  <c r="H2183" i="5"/>
  <c r="M2181" i="5"/>
  <c r="H2181" i="5"/>
  <c r="M2180" i="5"/>
  <c r="H2180" i="5"/>
  <c r="M2178" i="5"/>
  <c r="M2177" i="5"/>
  <c r="H2177" i="5"/>
  <c r="M2176" i="5"/>
  <c r="H2176" i="5"/>
  <c r="M2174" i="5"/>
  <c r="H2174" i="5"/>
  <c r="M2173" i="5"/>
  <c r="M2172" i="5"/>
  <c r="M2171" i="5"/>
  <c r="H2171" i="5"/>
  <c r="M2170" i="5"/>
  <c r="H2170" i="5"/>
  <c r="M2168" i="5"/>
  <c r="H2168" i="5"/>
  <c r="M2167" i="5"/>
  <c r="H2167" i="5"/>
  <c r="M2166" i="5"/>
  <c r="H2166" i="5"/>
  <c r="M2164" i="5"/>
  <c r="H2164" i="5"/>
  <c r="M2163" i="5"/>
  <c r="H2163" i="5"/>
  <c r="M2162" i="5"/>
  <c r="H2162" i="5"/>
  <c r="M2160" i="5"/>
  <c r="M2159" i="5"/>
  <c r="M2158" i="5"/>
  <c r="H2158" i="5"/>
  <c r="M2157" i="5"/>
  <c r="H2157" i="5"/>
  <c r="M2155" i="5"/>
  <c r="M2154" i="5"/>
  <c r="M2153" i="5"/>
  <c r="M2152" i="5"/>
  <c r="M2151" i="5"/>
  <c r="M2150" i="5"/>
  <c r="M2149" i="5"/>
  <c r="M2148" i="5"/>
  <c r="M2147" i="5"/>
  <c r="M2146" i="5"/>
  <c r="M2145" i="5"/>
  <c r="H2145" i="5"/>
  <c r="M2144" i="5"/>
  <c r="H2144" i="5"/>
  <c r="M2143" i="5"/>
  <c r="H2143" i="5"/>
  <c r="M2142" i="5"/>
  <c r="H2142" i="5"/>
  <c r="M2141" i="5"/>
  <c r="H2141" i="5"/>
  <c r="M2139" i="5"/>
  <c r="H2139" i="5"/>
  <c r="M2138" i="5"/>
  <c r="H2138" i="5"/>
  <c r="M2137" i="5"/>
  <c r="H2137" i="5"/>
  <c r="M2136" i="5"/>
  <c r="H2136" i="5"/>
  <c r="M2135" i="5"/>
  <c r="H2135" i="5"/>
  <c r="M2134" i="5"/>
  <c r="H2134" i="5"/>
  <c r="M2133" i="5"/>
  <c r="H2133" i="5"/>
  <c r="M2132" i="5"/>
  <c r="H2132" i="5"/>
  <c r="M2131" i="5"/>
  <c r="H2131" i="5"/>
  <c r="M2129" i="5"/>
  <c r="H2129" i="5"/>
  <c r="M2128" i="5"/>
  <c r="H2128" i="5"/>
  <c r="M2127" i="5"/>
  <c r="H2127" i="5"/>
  <c r="M2126" i="5"/>
  <c r="H2126" i="5"/>
  <c r="M2125" i="5"/>
  <c r="H2125" i="5"/>
  <c r="M2124" i="5"/>
  <c r="H2124" i="5"/>
  <c r="M2123" i="5"/>
  <c r="H2123" i="5"/>
  <c r="M2121" i="5"/>
  <c r="M2120" i="5"/>
  <c r="H2120" i="5"/>
  <c r="M2119" i="5"/>
  <c r="H2119" i="5"/>
  <c r="M2117" i="5"/>
  <c r="M2116" i="5"/>
  <c r="H2116" i="5"/>
  <c r="M2115" i="5"/>
  <c r="H2115" i="5"/>
  <c r="M2113" i="5"/>
  <c r="H2113" i="5"/>
  <c r="M2112" i="5"/>
  <c r="H2112" i="5"/>
  <c r="M2111" i="5"/>
  <c r="H2111" i="5"/>
  <c r="M2109" i="5"/>
  <c r="M2108" i="5"/>
  <c r="H2108" i="5"/>
  <c r="M2107" i="5"/>
  <c r="H2107" i="5"/>
  <c r="M2105" i="5"/>
  <c r="H2105" i="5"/>
  <c r="M2104" i="5"/>
  <c r="H2104" i="5"/>
  <c r="M2103" i="5"/>
  <c r="H2103" i="5"/>
  <c r="M2102" i="5"/>
  <c r="H2102" i="5"/>
  <c r="M2100" i="5"/>
  <c r="H2100" i="5"/>
  <c r="M2099" i="5"/>
  <c r="H2099" i="5"/>
  <c r="M2098" i="5"/>
  <c r="H2098" i="5"/>
  <c r="M2097" i="5"/>
  <c r="H2097" i="5"/>
  <c r="M2095" i="5"/>
  <c r="H2095" i="5"/>
  <c r="M2094" i="5"/>
  <c r="H2094" i="5"/>
  <c r="M2093" i="5"/>
  <c r="H2093" i="5"/>
  <c r="M2092" i="5"/>
  <c r="H2092" i="5"/>
  <c r="M2090" i="5"/>
  <c r="H2090" i="5"/>
  <c r="M2089" i="5"/>
  <c r="H2089" i="5"/>
  <c r="M2088" i="5"/>
  <c r="H2088" i="5"/>
  <c r="M2087" i="5"/>
  <c r="H2087" i="5"/>
  <c r="M2085" i="5"/>
  <c r="H2085" i="5"/>
  <c r="M2084" i="5"/>
  <c r="H2084" i="5"/>
  <c r="M2083" i="5"/>
  <c r="H2083" i="5"/>
  <c r="M2082" i="5"/>
  <c r="H2082" i="5"/>
  <c r="M2080" i="5"/>
  <c r="H2080" i="5"/>
  <c r="M2079" i="5"/>
  <c r="H2079" i="5"/>
  <c r="M2078" i="5"/>
  <c r="H2078" i="5"/>
  <c r="M2077" i="5"/>
  <c r="H2077" i="5"/>
  <c r="M2075" i="5"/>
  <c r="H2075" i="5"/>
  <c r="M2074" i="5"/>
  <c r="H2074" i="5"/>
  <c r="M2073" i="5"/>
  <c r="H2073" i="5"/>
  <c r="M2072" i="5"/>
  <c r="H2072" i="5"/>
  <c r="M2070" i="5"/>
  <c r="H2070" i="5"/>
  <c r="M2069" i="5"/>
  <c r="H2069" i="5"/>
  <c r="M2068" i="5"/>
  <c r="H2068" i="5"/>
  <c r="M2067" i="5"/>
  <c r="H2067" i="5"/>
  <c r="M2065" i="5"/>
  <c r="H2065" i="5"/>
  <c r="M2064" i="5"/>
  <c r="H2064" i="5"/>
  <c r="M2063" i="5"/>
  <c r="H2063" i="5"/>
  <c r="M2062" i="5"/>
  <c r="H2062" i="5"/>
  <c r="M2060" i="5"/>
  <c r="H2060" i="5"/>
  <c r="M2059" i="5"/>
  <c r="H2059" i="5"/>
  <c r="M2058" i="5"/>
  <c r="H2058" i="5"/>
  <c r="M2057" i="5"/>
  <c r="H2057" i="5"/>
  <c r="M2056" i="5"/>
  <c r="M2054" i="5"/>
  <c r="H2054" i="5"/>
  <c r="M2053" i="5"/>
  <c r="H2053" i="5"/>
  <c r="M2052" i="5"/>
  <c r="H2052" i="5"/>
  <c r="M2050" i="5"/>
  <c r="H2050" i="5"/>
  <c r="M2049" i="5"/>
  <c r="H2049" i="5"/>
  <c r="M2048" i="5"/>
  <c r="H2048" i="5"/>
  <c r="M2046" i="5"/>
  <c r="H2046" i="5"/>
  <c r="M2045" i="5"/>
  <c r="H2045" i="5"/>
  <c r="M2044" i="5"/>
  <c r="H2044" i="5"/>
  <c r="M2043" i="5"/>
  <c r="H2043" i="5"/>
  <c r="M2041" i="5"/>
  <c r="H2041" i="5"/>
  <c r="M2040" i="5"/>
  <c r="H2040" i="5"/>
  <c r="M2039" i="5"/>
  <c r="H2039" i="5"/>
  <c r="M2038" i="5"/>
  <c r="H2038" i="5"/>
  <c r="M2036" i="5"/>
  <c r="H2036" i="5"/>
  <c r="M2034" i="5"/>
  <c r="H2034" i="5"/>
  <c r="M2032" i="5"/>
  <c r="H2032" i="5"/>
  <c r="M2030" i="5"/>
  <c r="H2030" i="5"/>
  <c r="M2029" i="5"/>
  <c r="H2029" i="5"/>
  <c r="M2028" i="5"/>
  <c r="H2028" i="5"/>
  <c r="M2026" i="5"/>
  <c r="H2026" i="5"/>
  <c r="M2025" i="5"/>
  <c r="H2025" i="5"/>
  <c r="M2024" i="5"/>
  <c r="H2024" i="5"/>
  <c r="M2022" i="5"/>
  <c r="H2022" i="5"/>
  <c r="M2021" i="5"/>
  <c r="H2021" i="5"/>
  <c r="M2020" i="5"/>
  <c r="H2020" i="5"/>
  <c r="M2018" i="5"/>
  <c r="H2018" i="5"/>
  <c r="M2017" i="5"/>
  <c r="H2017" i="5"/>
  <c r="M2016" i="5"/>
  <c r="H2016" i="5"/>
  <c r="M2015" i="5"/>
  <c r="H2015" i="5"/>
  <c r="M2013" i="5"/>
  <c r="H2013" i="5"/>
  <c r="M2012" i="5"/>
  <c r="H2012" i="5"/>
  <c r="M2011" i="5"/>
  <c r="H2011" i="5"/>
  <c r="M2010" i="5"/>
  <c r="H2010" i="5"/>
  <c r="M2008" i="5"/>
  <c r="H2008" i="5"/>
  <c r="M2007" i="5"/>
  <c r="H2007" i="5"/>
  <c r="M2006" i="5"/>
  <c r="H2006" i="5"/>
  <c r="M2005" i="5"/>
  <c r="H2005" i="5"/>
  <c r="M2003" i="5"/>
  <c r="H2003" i="5"/>
  <c r="M2002" i="5"/>
  <c r="H2002" i="5"/>
  <c r="M2001" i="5"/>
  <c r="H2001" i="5"/>
  <c r="M2000" i="5"/>
  <c r="H2000" i="5"/>
  <c r="M1998" i="5"/>
  <c r="H1998" i="5"/>
  <c r="M1997" i="5"/>
  <c r="H1997" i="5"/>
  <c r="M1996" i="5"/>
  <c r="H1996" i="5"/>
  <c r="M1995" i="5"/>
  <c r="H1995" i="5"/>
  <c r="M1993" i="5"/>
  <c r="H1993" i="5"/>
  <c r="M1992" i="5"/>
  <c r="H1992" i="5"/>
  <c r="M1991" i="5"/>
  <c r="H1991" i="5"/>
  <c r="M1989" i="5"/>
  <c r="H1989" i="5"/>
  <c r="M1988" i="5"/>
  <c r="H1988" i="5"/>
  <c r="M1987" i="5"/>
  <c r="H1987" i="5"/>
  <c r="M1985" i="5"/>
  <c r="H1985" i="5"/>
  <c r="M1984" i="5"/>
  <c r="H1984" i="5"/>
  <c r="M1983" i="5"/>
  <c r="H1983" i="5"/>
  <c r="M1981" i="5"/>
  <c r="H1981" i="5"/>
  <c r="M1980" i="5"/>
  <c r="H1980" i="5"/>
  <c r="M1979" i="5"/>
  <c r="H1979" i="5"/>
  <c r="M1978" i="5"/>
  <c r="H1978" i="5"/>
  <c r="M1977" i="5"/>
  <c r="H1977" i="5"/>
  <c r="M1976" i="5"/>
  <c r="H1976" i="5"/>
  <c r="M1975" i="5"/>
  <c r="H1975" i="5"/>
  <c r="M1974" i="5"/>
  <c r="H1974" i="5"/>
  <c r="M1973" i="5"/>
  <c r="H1973" i="5"/>
  <c r="M1972" i="5"/>
  <c r="H1972" i="5"/>
  <c r="M1971" i="5"/>
  <c r="H1971" i="5"/>
  <c r="M1970" i="5"/>
  <c r="H1970" i="5"/>
  <c r="M1969" i="5"/>
  <c r="H1969" i="5"/>
  <c r="M1968" i="5"/>
  <c r="H1968" i="5"/>
  <c r="M1967" i="5"/>
  <c r="H1967" i="5"/>
  <c r="M1965" i="5"/>
  <c r="H1965" i="5"/>
  <c r="M1964" i="5"/>
  <c r="H1964" i="5"/>
  <c r="M1963" i="5"/>
  <c r="H1963" i="5"/>
  <c r="M1962" i="5"/>
  <c r="H1962" i="5"/>
  <c r="M1961" i="5"/>
  <c r="H1961" i="5"/>
  <c r="M1960" i="5"/>
  <c r="H1960" i="5"/>
  <c r="M1959" i="5"/>
  <c r="H1959" i="5"/>
  <c r="M1958" i="5"/>
  <c r="H1958" i="5"/>
  <c r="M1957" i="5"/>
  <c r="H1957" i="5"/>
  <c r="M1956" i="5"/>
  <c r="H1956" i="5"/>
  <c r="M1955" i="5"/>
  <c r="H1955" i="5"/>
  <c r="M1954" i="5"/>
  <c r="H1954" i="5"/>
  <c r="M1953" i="5"/>
  <c r="H1953" i="5"/>
  <c r="M1952" i="5"/>
  <c r="H1952" i="5"/>
  <c r="M1951" i="5"/>
  <c r="H1951" i="5"/>
  <c r="M1949" i="5"/>
  <c r="H1949" i="5"/>
  <c r="M1948" i="5"/>
  <c r="H1948" i="5"/>
  <c r="M1947" i="5"/>
  <c r="H1947" i="5"/>
  <c r="M1946" i="5"/>
  <c r="H1946" i="5"/>
  <c r="M1945" i="5"/>
  <c r="H1945" i="5"/>
  <c r="M1944" i="5"/>
  <c r="H1944" i="5"/>
  <c r="M1943" i="5"/>
  <c r="H1943" i="5"/>
  <c r="M1942" i="5"/>
  <c r="H1942" i="5"/>
  <c r="M1941" i="5"/>
  <c r="H1941" i="5"/>
  <c r="M1940" i="5"/>
  <c r="H1940" i="5"/>
  <c r="M1939" i="5"/>
  <c r="H1939" i="5"/>
  <c r="M1938" i="5"/>
  <c r="H1938" i="5"/>
  <c r="M1937" i="5"/>
  <c r="H1937" i="5"/>
  <c r="M1935" i="5"/>
  <c r="H1935" i="5"/>
  <c r="M1934" i="5"/>
  <c r="H1934" i="5"/>
  <c r="M1933" i="5"/>
  <c r="H1933" i="5"/>
  <c r="M1932" i="5"/>
  <c r="M1931" i="5"/>
  <c r="H1931" i="5"/>
  <c r="M1930" i="5"/>
  <c r="H1930" i="5"/>
  <c r="M1929" i="5"/>
  <c r="H1929" i="5"/>
  <c r="M1928" i="5"/>
  <c r="H1928" i="5"/>
  <c r="M1926" i="5"/>
  <c r="H1926" i="5"/>
  <c r="M1925" i="5"/>
  <c r="H1925" i="5"/>
  <c r="M1924" i="5"/>
  <c r="H1924" i="5"/>
  <c r="M1923" i="5"/>
  <c r="H1923" i="5"/>
  <c r="M1922" i="5"/>
  <c r="H1922" i="5"/>
  <c r="M1921" i="5"/>
  <c r="H1921" i="5"/>
  <c r="M1919" i="5"/>
  <c r="H1919" i="5"/>
  <c r="M1918" i="5"/>
  <c r="H1918" i="5"/>
  <c r="M1917" i="5"/>
  <c r="H1917" i="5"/>
  <c r="M1916" i="5"/>
  <c r="H1916" i="5"/>
  <c r="M1915" i="5"/>
  <c r="H1915" i="5"/>
  <c r="M1914" i="5"/>
  <c r="H1914" i="5"/>
  <c r="M1912" i="5"/>
  <c r="H1912" i="5"/>
  <c r="M1911" i="5"/>
  <c r="H1911" i="5"/>
  <c r="M1910" i="5"/>
  <c r="H1910" i="5"/>
  <c r="M1909" i="5"/>
  <c r="H1909" i="5"/>
  <c r="M1908" i="5"/>
  <c r="H1908" i="5"/>
  <c r="M1907" i="5"/>
  <c r="H1907" i="5"/>
  <c r="M1905" i="5"/>
  <c r="H1905" i="5"/>
  <c r="M1904" i="5"/>
  <c r="H1904" i="5"/>
  <c r="M1903" i="5"/>
  <c r="H1903" i="5"/>
  <c r="M1902" i="5"/>
  <c r="H1902" i="5"/>
  <c r="M1901" i="5"/>
  <c r="H1901" i="5"/>
  <c r="M1900" i="5"/>
  <c r="H1900" i="5"/>
  <c r="M1899" i="5"/>
  <c r="H1899" i="5"/>
  <c r="M1898" i="5"/>
  <c r="H1898" i="5"/>
  <c r="M1896" i="5"/>
  <c r="M1895" i="5"/>
  <c r="M1894" i="5"/>
  <c r="H1894" i="5"/>
  <c r="M1893" i="5"/>
  <c r="H1893" i="5"/>
  <c r="M1892" i="5"/>
  <c r="H1892" i="5"/>
  <c r="M1890" i="5"/>
  <c r="H1890" i="5"/>
  <c r="M1889" i="5"/>
  <c r="H1889" i="5"/>
  <c r="M1888" i="5"/>
  <c r="H1888" i="5"/>
  <c r="M1887" i="5"/>
  <c r="H1887" i="5"/>
  <c r="M1886" i="5"/>
  <c r="H1886" i="5"/>
  <c r="M1884" i="5"/>
  <c r="M1883" i="5"/>
  <c r="H1883" i="5"/>
  <c r="M1882" i="5"/>
  <c r="H1882" i="5"/>
  <c r="M1881" i="5"/>
  <c r="H1881" i="5"/>
  <c r="M1880" i="5"/>
  <c r="H1880" i="5"/>
  <c r="M1879" i="5"/>
  <c r="H1879" i="5"/>
  <c r="M1877" i="5"/>
  <c r="H1877" i="5"/>
  <c r="M1876" i="5"/>
  <c r="H1876" i="5"/>
  <c r="M1875" i="5"/>
  <c r="H1875" i="5"/>
  <c r="M1874" i="5"/>
  <c r="H1874" i="5"/>
  <c r="M1873" i="5"/>
  <c r="H1873" i="5"/>
  <c r="M1871" i="5"/>
  <c r="H1871" i="5"/>
  <c r="M1870" i="5"/>
  <c r="H1870" i="5"/>
  <c r="M1869" i="5"/>
  <c r="H1869" i="5"/>
  <c r="M1868" i="5"/>
  <c r="H1868" i="5"/>
  <c r="M1867" i="5"/>
  <c r="H1867" i="5"/>
  <c r="M1866" i="5"/>
  <c r="H1866" i="5"/>
  <c r="M1864" i="5"/>
  <c r="H1864" i="5"/>
  <c r="M1863" i="5"/>
  <c r="H1863" i="5"/>
  <c r="M1862" i="5"/>
  <c r="H1862" i="5"/>
  <c r="M1861" i="5"/>
  <c r="H1861" i="5"/>
  <c r="M1860" i="5"/>
  <c r="H1860" i="5"/>
  <c r="M1859" i="5"/>
  <c r="H1859" i="5"/>
  <c r="M1857" i="5"/>
  <c r="H1857" i="5"/>
  <c r="M1856" i="5"/>
  <c r="H1856" i="5"/>
  <c r="M1855" i="5"/>
  <c r="H1855" i="5"/>
  <c r="M1854" i="5"/>
  <c r="H1854" i="5"/>
  <c r="M1853" i="5"/>
  <c r="H1853" i="5"/>
  <c r="M1851" i="5"/>
  <c r="H1851" i="5"/>
  <c r="M1850" i="5"/>
  <c r="H1850" i="5"/>
  <c r="M1849" i="5"/>
  <c r="H1849" i="5"/>
  <c r="M1848" i="5"/>
  <c r="H1848" i="5"/>
  <c r="M1847" i="5"/>
  <c r="H1847" i="5"/>
  <c r="M1846" i="5"/>
  <c r="H1846" i="5"/>
  <c r="M1844" i="5"/>
  <c r="H1844" i="5"/>
  <c r="M1843" i="5"/>
  <c r="H1843" i="5"/>
  <c r="M1842" i="5"/>
  <c r="H1842" i="5"/>
  <c r="M1841" i="5"/>
  <c r="H1841" i="5"/>
  <c r="M1840" i="5"/>
  <c r="H1840" i="5"/>
  <c r="M1838" i="5"/>
  <c r="H1838" i="5"/>
  <c r="M1837" i="5"/>
  <c r="H1837" i="5"/>
  <c r="M1836" i="5"/>
  <c r="H1836" i="5"/>
  <c r="M1835" i="5"/>
  <c r="H1835" i="5"/>
  <c r="M1834" i="5"/>
  <c r="H1834" i="5"/>
  <c r="M1833" i="5"/>
  <c r="H1833" i="5"/>
  <c r="M1831" i="5"/>
  <c r="H1831" i="5"/>
  <c r="M1830" i="5"/>
  <c r="H1830" i="5"/>
  <c r="M1829" i="5"/>
  <c r="H1829" i="5"/>
  <c r="M1828" i="5"/>
  <c r="H1828" i="5"/>
  <c r="M1827" i="5"/>
  <c r="H1827" i="5"/>
  <c r="M1825" i="5"/>
  <c r="H1825" i="5"/>
  <c r="M1824" i="5"/>
  <c r="H1824" i="5"/>
  <c r="M1823" i="5"/>
  <c r="H1823" i="5"/>
  <c r="M1822" i="5"/>
  <c r="H1822" i="5"/>
  <c r="M1821" i="5"/>
  <c r="H1821" i="5"/>
  <c r="M1819" i="5"/>
  <c r="H1819" i="5"/>
  <c r="M1818" i="5"/>
  <c r="H1818" i="5"/>
  <c r="M1817" i="5"/>
  <c r="H1817" i="5"/>
  <c r="M1816" i="5"/>
  <c r="H1816" i="5"/>
  <c r="M1815" i="5"/>
  <c r="H1815" i="5"/>
  <c r="M1814" i="5"/>
  <c r="H1814" i="5"/>
  <c r="M1812" i="5"/>
  <c r="H1812" i="5"/>
  <c r="M1811" i="5"/>
  <c r="M1810" i="5"/>
  <c r="M1809" i="5"/>
  <c r="H1809" i="5"/>
  <c r="M1808" i="5"/>
  <c r="H1808" i="5"/>
  <c r="M1806" i="5"/>
  <c r="H1806" i="5"/>
  <c r="M1805" i="5"/>
  <c r="H1805" i="5"/>
  <c r="M1804" i="5"/>
  <c r="H1804" i="5"/>
  <c r="M1803" i="5"/>
  <c r="H1803" i="5"/>
  <c r="M1802" i="5"/>
  <c r="H1802" i="5"/>
  <c r="M1800" i="5"/>
  <c r="H1800" i="5"/>
  <c r="M1799" i="5"/>
  <c r="H1799" i="5"/>
  <c r="M1798" i="5"/>
  <c r="H1798" i="5"/>
  <c r="M1797" i="5"/>
  <c r="H1797" i="5"/>
  <c r="M1796" i="5"/>
  <c r="H1796" i="5"/>
  <c r="M1795" i="5"/>
  <c r="H1795" i="5"/>
  <c r="M1793" i="5"/>
  <c r="H1793" i="5"/>
  <c r="M1792" i="5"/>
  <c r="H1792" i="5"/>
  <c r="M1791" i="5"/>
  <c r="H1791" i="5"/>
  <c r="M1790" i="5"/>
  <c r="H1790" i="5"/>
  <c r="M1789" i="5"/>
  <c r="H1789" i="5"/>
  <c r="M1787" i="5"/>
  <c r="H1787" i="5"/>
  <c r="M1786" i="5"/>
  <c r="M1785" i="5"/>
  <c r="H1785" i="5"/>
  <c r="M1784" i="5"/>
  <c r="H1784" i="5"/>
  <c r="M1783" i="5"/>
  <c r="H1783" i="5"/>
  <c r="M1781" i="5"/>
  <c r="H1781" i="5"/>
  <c r="M1780" i="5"/>
  <c r="M1779" i="5"/>
  <c r="H1779" i="5"/>
  <c r="M1778" i="5"/>
  <c r="H1778" i="5"/>
  <c r="M1777" i="5"/>
  <c r="H1777" i="5"/>
  <c r="M1775" i="5"/>
  <c r="H1775" i="5"/>
  <c r="M1774" i="5"/>
  <c r="M1773" i="5"/>
  <c r="H1773" i="5"/>
  <c r="M1772" i="5"/>
  <c r="H1772" i="5"/>
  <c r="M1771" i="5"/>
  <c r="H1771" i="5"/>
  <c r="M1769" i="5"/>
  <c r="H1769" i="5"/>
  <c r="M1768" i="5"/>
  <c r="M1767" i="5"/>
  <c r="H1767" i="5"/>
  <c r="M1766" i="5"/>
  <c r="H1766" i="5"/>
  <c r="M1765" i="5"/>
  <c r="H1765" i="5"/>
  <c r="M1763" i="5"/>
  <c r="H1763" i="5"/>
  <c r="M1762" i="5"/>
  <c r="H1762" i="5"/>
  <c r="M1761" i="5"/>
  <c r="H1761" i="5"/>
  <c r="M1760" i="5"/>
  <c r="H1760" i="5"/>
  <c r="M1759" i="5"/>
  <c r="H1759" i="5"/>
  <c r="M1757" i="5"/>
  <c r="H1757" i="5"/>
  <c r="M1756" i="5"/>
  <c r="H1756" i="5"/>
  <c r="M1755" i="5"/>
  <c r="H1755" i="5"/>
  <c r="M1754" i="5"/>
  <c r="H1754" i="5"/>
  <c r="M1753" i="5"/>
  <c r="H1753" i="5"/>
  <c r="M1751" i="5"/>
  <c r="H1751" i="5"/>
  <c r="M1750" i="5"/>
  <c r="H1750" i="5"/>
  <c r="M1749" i="5"/>
  <c r="H1749" i="5"/>
  <c r="M1748" i="5"/>
  <c r="H1748" i="5"/>
  <c r="M1747" i="5"/>
  <c r="H1747" i="5"/>
  <c r="M1746" i="5"/>
  <c r="H1746" i="5"/>
  <c r="M1744" i="5"/>
  <c r="H1744" i="5"/>
  <c r="M1743" i="5"/>
  <c r="H1743" i="5"/>
  <c r="M1742" i="5"/>
  <c r="H1742" i="5"/>
  <c r="M1741" i="5"/>
  <c r="H1741" i="5"/>
  <c r="M1739" i="5"/>
  <c r="H1739" i="5"/>
  <c r="M1738" i="5"/>
  <c r="H1738" i="5"/>
  <c r="M1737" i="5"/>
  <c r="H1737" i="5"/>
  <c r="M1736" i="5"/>
  <c r="H1736" i="5"/>
  <c r="M1734" i="5"/>
  <c r="H1734" i="5"/>
  <c r="M1733" i="5"/>
  <c r="H1733" i="5"/>
  <c r="M1732" i="5"/>
  <c r="H1732" i="5"/>
  <c r="M1731" i="5"/>
  <c r="H1731" i="5"/>
  <c r="M1729" i="5"/>
  <c r="H1729" i="5"/>
  <c r="M1728" i="5"/>
  <c r="H1728" i="5"/>
  <c r="M1727" i="5"/>
  <c r="H1727" i="5"/>
  <c r="M1726" i="5"/>
  <c r="H1726" i="5"/>
  <c r="M1724" i="5"/>
  <c r="H1724" i="5"/>
  <c r="M1723" i="5"/>
  <c r="H1723" i="5"/>
  <c r="M1722" i="5"/>
  <c r="H1722" i="5"/>
  <c r="M1721" i="5"/>
  <c r="H1721" i="5"/>
  <c r="M1719" i="5"/>
  <c r="M1718" i="5"/>
  <c r="M1717" i="5"/>
  <c r="M1716" i="5"/>
  <c r="M1715" i="5"/>
  <c r="M1714" i="5"/>
  <c r="M1713" i="5"/>
  <c r="M1712" i="5"/>
  <c r="M1711" i="5"/>
  <c r="M1710" i="5"/>
  <c r="M1709" i="5"/>
  <c r="H1709" i="5"/>
  <c r="M1708" i="5"/>
  <c r="H1708" i="5"/>
  <c r="M1707" i="5"/>
  <c r="H1707" i="5"/>
  <c r="M1706" i="5"/>
  <c r="H1706" i="5"/>
  <c r="M1705" i="5"/>
  <c r="H1705" i="5"/>
  <c r="M1703" i="5"/>
  <c r="H1703" i="5"/>
  <c r="M1702" i="5"/>
  <c r="H1702" i="5"/>
  <c r="M1701" i="5"/>
  <c r="H1701" i="5"/>
  <c r="M1700" i="5"/>
  <c r="H1700" i="5"/>
  <c r="M1699" i="5"/>
  <c r="H1699" i="5"/>
  <c r="M1698" i="5"/>
  <c r="H1698" i="5"/>
  <c r="M1697" i="5"/>
  <c r="H1697" i="5"/>
  <c r="M1696" i="5"/>
  <c r="H1696" i="5"/>
  <c r="M1695" i="5"/>
  <c r="H1695" i="5"/>
  <c r="M1694" i="5"/>
  <c r="H1694" i="5"/>
  <c r="M1693" i="5"/>
  <c r="H1693" i="5"/>
  <c r="M1692" i="5"/>
  <c r="H1692" i="5"/>
  <c r="M1691" i="5"/>
  <c r="H1691" i="5"/>
  <c r="M1690" i="5"/>
  <c r="H1690" i="5"/>
  <c r="M1689" i="5"/>
  <c r="H1689" i="5"/>
  <c r="M1688" i="5"/>
  <c r="H1688" i="5"/>
  <c r="M1687" i="5"/>
  <c r="H1687" i="5"/>
  <c r="M1686" i="5"/>
  <c r="H1686" i="5"/>
  <c r="M1685" i="5"/>
  <c r="H1685" i="5"/>
  <c r="M1684" i="5"/>
  <c r="H1684" i="5"/>
  <c r="M1683" i="5"/>
  <c r="H1683" i="5"/>
  <c r="M1682" i="5"/>
  <c r="H1682" i="5"/>
  <c r="M1680" i="5"/>
  <c r="H1680" i="5"/>
  <c r="M1679" i="5"/>
  <c r="H1679" i="5"/>
  <c r="M1678" i="5"/>
  <c r="H1678" i="5"/>
  <c r="M1677" i="5"/>
  <c r="H1677" i="5"/>
  <c r="M1676" i="5"/>
  <c r="H1676" i="5"/>
  <c r="M1675" i="5"/>
  <c r="H1675" i="5"/>
  <c r="M1674" i="5"/>
  <c r="H1674" i="5"/>
  <c r="M1673" i="5"/>
  <c r="H1673" i="5"/>
  <c r="M1672" i="5"/>
  <c r="H1672" i="5"/>
  <c r="M1671" i="5"/>
  <c r="H1671" i="5"/>
  <c r="M1670" i="5"/>
  <c r="H1670" i="5"/>
  <c r="M1669" i="5"/>
  <c r="H1669" i="5"/>
  <c r="M1668" i="5"/>
  <c r="H1668" i="5"/>
  <c r="M1667" i="5"/>
  <c r="H1667" i="5"/>
  <c r="M1666" i="5"/>
  <c r="H1666" i="5"/>
  <c r="M1664" i="5"/>
  <c r="H1664" i="5"/>
  <c r="M1663" i="5"/>
  <c r="H1663" i="5"/>
  <c r="M1662" i="5"/>
  <c r="H1662" i="5"/>
  <c r="M1661" i="5"/>
  <c r="H1661" i="5"/>
  <c r="M1660" i="5"/>
  <c r="H1660" i="5"/>
  <c r="M1659" i="5"/>
  <c r="H1659" i="5"/>
  <c r="M1658" i="5"/>
  <c r="H1658" i="5"/>
  <c r="M1657" i="5"/>
  <c r="H1657" i="5"/>
  <c r="M1656" i="5"/>
  <c r="H1656" i="5"/>
  <c r="M1655" i="5"/>
  <c r="H1655" i="5"/>
  <c r="M1654" i="5"/>
  <c r="H1654" i="5"/>
  <c r="M1653" i="5"/>
  <c r="H1653" i="5"/>
  <c r="M1652" i="5"/>
  <c r="H1652" i="5"/>
  <c r="M1651" i="5"/>
  <c r="H1651" i="5"/>
  <c r="M1650" i="5"/>
  <c r="H1650" i="5"/>
  <c r="M1649" i="5"/>
  <c r="M1648" i="5"/>
  <c r="M1647" i="5"/>
  <c r="M1646" i="5"/>
  <c r="M1645" i="5"/>
  <c r="H1645" i="5"/>
  <c r="M1644" i="5"/>
  <c r="H1644" i="5"/>
  <c r="M1643" i="5"/>
  <c r="H1643" i="5"/>
  <c r="M1642" i="5"/>
  <c r="H1642" i="5"/>
  <c r="M1641" i="5"/>
  <c r="H1641" i="5"/>
  <c r="M1640" i="5"/>
  <c r="H1640" i="5"/>
  <c r="M1638" i="5"/>
  <c r="H1638" i="5"/>
  <c r="M1637" i="5"/>
  <c r="H1637" i="5"/>
  <c r="M1636" i="5"/>
  <c r="H1636" i="5"/>
  <c r="M1634" i="5"/>
  <c r="H1634" i="5"/>
  <c r="M1633" i="5"/>
  <c r="H1633" i="5"/>
  <c r="M1632" i="5"/>
  <c r="H1632" i="5"/>
  <c r="M1630" i="5"/>
  <c r="H1630" i="5"/>
  <c r="M1629" i="5"/>
  <c r="H1629" i="5"/>
  <c r="M1628" i="5"/>
  <c r="H1628" i="5"/>
  <c r="M1627" i="5"/>
  <c r="H1627" i="5"/>
  <c r="M1626" i="5"/>
  <c r="H1626" i="5"/>
  <c r="M1624" i="5"/>
  <c r="H1624" i="5"/>
  <c r="M1623" i="5"/>
  <c r="H1623" i="5"/>
  <c r="M1622" i="5"/>
  <c r="H1622" i="5"/>
  <c r="M1621" i="5"/>
  <c r="H1621" i="5"/>
  <c r="M1620" i="5"/>
  <c r="H1620" i="5"/>
  <c r="M1618" i="5"/>
  <c r="H1618" i="5"/>
  <c r="M1617" i="5"/>
  <c r="H1617" i="5"/>
  <c r="M1616" i="5"/>
  <c r="H1616" i="5"/>
  <c r="M1615" i="5"/>
  <c r="H1615" i="5"/>
  <c r="M1614" i="5"/>
  <c r="H1614" i="5"/>
  <c r="M1612" i="5"/>
  <c r="H1612" i="5"/>
  <c r="M1611" i="5"/>
  <c r="H1611" i="5"/>
  <c r="M1610" i="5"/>
  <c r="H1610" i="5"/>
  <c r="M1609" i="5"/>
  <c r="H1609" i="5"/>
  <c r="M1608" i="5"/>
  <c r="H1608" i="5"/>
  <c r="M1606" i="5"/>
  <c r="H1606" i="5"/>
  <c r="M1605" i="5"/>
  <c r="H1605" i="5"/>
  <c r="M1604" i="5"/>
  <c r="H1604" i="5"/>
  <c r="M1603" i="5"/>
  <c r="H1603" i="5"/>
  <c r="M1602" i="5"/>
  <c r="H1602" i="5"/>
  <c r="M1600" i="5"/>
  <c r="H1600" i="5"/>
  <c r="M1599" i="5"/>
  <c r="H1599" i="5"/>
  <c r="M1598" i="5"/>
  <c r="H1598" i="5"/>
  <c r="M1597" i="5"/>
  <c r="H1597" i="5"/>
  <c r="M1596" i="5"/>
  <c r="H1596" i="5"/>
  <c r="M1594" i="5"/>
  <c r="H1594" i="5"/>
  <c r="M1593" i="5"/>
  <c r="H1593" i="5"/>
  <c r="M1592" i="5"/>
  <c r="H1592" i="5"/>
  <c r="M1591" i="5"/>
  <c r="H1591" i="5"/>
  <c r="M1590" i="5"/>
  <c r="H1590" i="5"/>
  <c r="M1588" i="5"/>
  <c r="H1588" i="5"/>
  <c r="M1587" i="5"/>
  <c r="H1587" i="5"/>
  <c r="M1586" i="5"/>
  <c r="H1586" i="5"/>
  <c r="M1585" i="5"/>
  <c r="H1585" i="5"/>
  <c r="M1583" i="5"/>
  <c r="H1583" i="5"/>
  <c r="M1582" i="5"/>
  <c r="H1582" i="5"/>
  <c r="M1581" i="5"/>
  <c r="H1581" i="5"/>
  <c r="M1580" i="5"/>
  <c r="H1580" i="5"/>
  <c r="M1578" i="5"/>
  <c r="H1578" i="5"/>
  <c r="M1577" i="5"/>
  <c r="H1577" i="5"/>
  <c r="M1576" i="5"/>
  <c r="H1576" i="5"/>
  <c r="M1575" i="5"/>
  <c r="H1575" i="5"/>
  <c r="M1574" i="5"/>
  <c r="H1574" i="5"/>
  <c r="M1573" i="5"/>
  <c r="H1573" i="5"/>
  <c r="M1571" i="5"/>
  <c r="H1571" i="5"/>
  <c r="M1570" i="5"/>
  <c r="H1570" i="5"/>
  <c r="M1569" i="5"/>
  <c r="H1569" i="5"/>
  <c r="M1568" i="5"/>
  <c r="H1568" i="5"/>
  <c r="M1567" i="5"/>
  <c r="H1567" i="5"/>
  <c r="M1566" i="5"/>
  <c r="H1566" i="5"/>
  <c r="M1564" i="5"/>
  <c r="H1564" i="5"/>
  <c r="M1563" i="5"/>
  <c r="H1563" i="5"/>
  <c r="M1562" i="5"/>
  <c r="H1562" i="5"/>
  <c r="M1561" i="5"/>
  <c r="H1561" i="5"/>
  <c r="M1560" i="5"/>
  <c r="H1560" i="5"/>
  <c r="M1559" i="5"/>
  <c r="H1559" i="5"/>
  <c r="M1557" i="5"/>
  <c r="H1557" i="5"/>
  <c r="M1556" i="5"/>
  <c r="H1556" i="5"/>
  <c r="M1555" i="5"/>
  <c r="H1555" i="5"/>
  <c r="M1554" i="5"/>
  <c r="H1554" i="5"/>
  <c r="M1553" i="5"/>
  <c r="H1553" i="5"/>
  <c r="M1552" i="5"/>
  <c r="H1552" i="5"/>
  <c r="M1550" i="5"/>
  <c r="H1550" i="5"/>
  <c r="M1549" i="5"/>
  <c r="H1549" i="5"/>
  <c r="M1548" i="5"/>
  <c r="H1548" i="5"/>
  <c r="M1547" i="5"/>
  <c r="H1547" i="5"/>
  <c r="M1546" i="5"/>
  <c r="H1546" i="5"/>
  <c r="M1545" i="5"/>
  <c r="H1545" i="5"/>
  <c r="M1543" i="5"/>
  <c r="H1543" i="5"/>
  <c r="M1542" i="5"/>
  <c r="H1542" i="5"/>
  <c r="M1541" i="5"/>
  <c r="H1541" i="5"/>
  <c r="M1540" i="5"/>
  <c r="H1540" i="5"/>
  <c r="M1539" i="5"/>
  <c r="H1539" i="5"/>
  <c r="M1538" i="5"/>
  <c r="H1538" i="5"/>
  <c r="M1536" i="5"/>
  <c r="H1536" i="5"/>
  <c r="M1535" i="5"/>
  <c r="H1535" i="5"/>
  <c r="M1534" i="5"/>
  <c r="H1534" i="5"/>
  <c r="M1533" i="5"/>
  <c r="H1533" i="5"/>
  <c r="M1531" i="5"/>
  <c r="H1531" i="5"/>
  <c r="M1530" i="5"/>
  <c r="H1530" i="5"/>
  <c r="M1529" i="5"/>
  <c r="H1529" i="5"/>
  <c r="M1528" i="5"/>
  <c r="H1528" i="5"/>
  <c r="M1526" i="5"/>
  <c r="H1526" i="5"/>
  <c r="M1525" i="5"/>
  <c r="H1525" i="5"/>
  <c r="M1524" i="5"/>
  <c r="H1524" i="5"/>
  <c r="M1523" i="5"/>
  <c r="H1523" i="5"/>
  <c r="M1521" i="5"/>
  <c r="H1521" i="5"/>
  <c r="M1520" i="5"/>
  <c r="H1520" i="5"/>
  <c r="M1519" i="5"/>
  <c r="H1519" i="5"/>
  <c r="M1518" i="5"/>
  <c r="H1518" i="5"/>
  <c r="M1517" i="5"/>
  <c r="H1517" i="5"/>
  <c r="M1516" i="5"/>
  <c r="H1516" i="5"/>
  <c r="M1514" i="5"/>
  <c r="H1514" i="5"/>
  <c r="M1513" i="5"/>
  <c r="H1513" i="5"/>
  <c r="M1512" i="5"/>
  <c r="H1512" i="5"/>
  <c r="M1511" i="5"/>
  <c r="H1511" i="5"/>
  <c r="M1510" i="5"/>
  <c r="H1510" i="5"/>
  <c r="M1509" i="5"/>
  <c r="H1509" i="5"/>
  <c r="M1507" i="5"/>
  <c r="H1507" i="5"/>
  <c r="M1506" i="5"/>
  <c r="H1506" i="5"/>
  <c r="M1505" i="5"/>
  <c r="H1505" i="5"/>
  <c r="M1504" i="5"/>
  <c r="H1504" i="5"/>
  <c r="M1503" i="5"/>
  <c r="H1503" i="5"/>
  <c r="M1502" i="5"/>
  <c r="H1502" i="5"/>
  <c r="M1500" i="5"/>
  <c r="H1500" i="5"/>
  <c r="M1499" i="5"/>
  <c r="H1499" i="5"/>
  <c r="M1498" i="5"/>
  <c r="H1498" i="5"/>
  <c r="M1497" i="5"/>
  <c r="H1497" i="5"/>
  <c r="M1496" i="5"/>
  <c r="H1496" i="5"/>
  <c r="M1495" i="5"/>
  <c r="H1495" i="5"/>
  <c r="M1493" i="5"/>
  <c r="M1492" i="5"/>
  <c r="M1491" i="5"/>
  <c r="M1490" i="5"/>
  <c r="H1490" i="5"/>
  <c r="M1489" i="5"/>
  <c r="H1489" i="5"/>
  <c r="M1487" i="5"/>
  <c r="H1487" i="5"/>
  <c r="M1486" i="5"/>
  <c r="H1486" i="5"/>
  <c r="M1485" i="5"/>
  <c r="H1485" i="5"/>
  <c r="M1484" i="5"/>
  <c r="H1484" i="5"/>
  <c r="M1483" i="5"/>
  <c r="H1483" i="5"/>
  <c r="M1482" i="5"/>
  <c r="H1482" i="5"/>
  <c r="M1480" i="5"/>
  <c r="M1479" i="5"/>
  <c r="M1478" i="5"/>
  <c r="M1477" i="5"/>
  <c r="H1477" i="5"/>
  <c r="M1476" i="5"/>
  <c r="H1476" i="5"/>
  <c r="M1474" i="5"/>
  <c r="M1473" i="5"/>
  <c r="M1472" i="5"/>
  <c r="M1471" i="5"/>
  <c r="H1471" i="5"/>
  <c r="M1470" i="5"/>
  <c r="H1470" i="5"/>
  <c r="M1468" i="5"/>
  <c r="H1468" i="5"/>
  <c r="M1467" i="5"/>
  <c r="H1467" i="5"/>
  <c r="M1466" i="5"/>
  <c r="H1466" i="5"/>
  <c r="M1465" i="5"/>
  <c r="H1465" i="5"/>
  <c r="M1464" i="5"/>
  <c r="H1464" i="5"/>
  <c r="M1463" i="5"/>
  <c r="H1463" i="5"/>
  <c r="M1461" i="5"/>
  <c r="H1461" i="5"/>
  <c r="M1460" i="5"/>
  <c r="H1460" i="5"/>
  <c r="M1459" i="5"/>
  <c r="H1459" i="5"/>
  <c r="M1458" i="5"/>
  <c r="H1458" i="5"/>
  <c r="M1457" i="5"/>
  <c r="H1457" i="5"/>
  <c r="M1456" i="5"/>
  <c r="H1456" i="5"/>
  <c r="M1454" i="5"/>
  <c r="H1454" i="5"/>
  <c r="M1453" i="5"/>
  <c r="H1453" i="5"/>
  <c r="M1452" i="5"/>
  <c r="H1452" i="5"/>
  <c r="M1451" i="5"/>
  <c r="H1451" i="5"/>
  <c r="M1450" i="5"/>
  <c r="H1450" i="5"/>
  <c r="M1449" i="5"/>
  <c r="H1449" i="5"/>
  <c r="M1447" i="5"/>
  <c r="H1447" i="5"/>
  <c r="M1446" i="5"/>
  <c r="H1446" i="5"/>
  <c r="M1445" i="5"/>
  <c r="H1445" i="5"/>
  <c r="M1444" i="5"/>
  <c r="H1444" i="5"/>
  <c r="M1443" i="5"/>
  <c r="H1443" i="5"/>
  <c r="M1442" i="5"/>
  <c r="H1442" i="5"/>
  <c r="M1440" i="5"/>
  <c r="H1440" i="5"/>
  <c r="M1439" i="5"/>
  <c r="H1439" i="5"/>
  <c r="M1438" i="5"/>
  <c r="H1438" i="5"/>
  <c r="M1437" i="5"/>
  <c r="H1437" i="5"/>
  <c r="M1436" i="5"/>
  <c r="H1436" i="5"/>
  <c r="M1435" i="5"/>
  <c r="H1435" i="5"/>
  <c r="M1433" i="5"/>
  <c r="H1433" i="5"/>
  <c r="M1432" i="5"/>
  <c r="H1432" i="5"/>
  <c r="M1431" i="5"/>
  <c r="H1431" i="5"/>
  <c r="M1430" i="5"/>
  <c r="H1430" i="5"/>
  <c r="M1429" i="5"/>
  <c r="H1429" i="5"/>
  <c r="M1428" i="5"/>
  <c r="H1428" i="5"/>
  <c r="M1426" i="5"/>
  <c r="H1426" i="5"/>
  <c r="M1425" i="5"/>
  <c r="H1425" i="5"/>
  <c r="M1424" i="5"/>
  <c r="H1424" i="5"/>
  <c r="M1423" i="5"/>
  <c r="H1423" i="5"/>
  <c r="M1422" i="5"/>
  <c r="H1422" i="5"/>
  <c r="M1421" i="5"/>
  <c r="H1421" i="5"/>
  <c r="M1419" i="5"/>
  <c r="H1419" i="5"/>
  <c r="M1418" i="5"/>
  <c r="H1418" i="5"/>
  <c r="M1417" i="5"/>
  <c r="H1417" i="5"/>
  <c r="M1416" i="5"/>
  <c r="H1416" i="5"/>
  <c r="M1415" i="5"/>
  <c r="H1415" i="5"/>
  <c r="M1414" i="5"/>
  <c r="H1414" i="5"/>
  <c r="M1412" i="5"/>
  <c r="H1412" i="5"/>
  <c r="M1411" i="5"/>
  <c r="H1411" i="5"/>
  <c r="M1410" i="5"/>
  <c r="H1410" i="5"/>
  <c r="M1409" i="5"/>
  <c r="H1409" i="5"/>
  <c r="M1408" i="5"/>
  <c r="H1408" i="5"/>
  <c r="M1407" i="5"/>
  <c r="H1407" i="5"/>
  <c r="M1405" i="5"/>
  <c r="H1405" i="5"/>
  <c r="M1404" i="5"/>
  <c r="H1404" i="5"/>
  <c r="M1403" i="5"/>
  <c r="H1403" i="5"/>
  <c r="M1402" i="5"/>
  <c r="H1402" i="5"/>
  <c r="M1401" i="5"/>
  <c r="H1401" i="5"/>
  <c r="M1400" i="5"/>
  <c r="H1400" i="5"/>
  <c r="M1398" i="5"/>
  <c r="H1398" i="5"/>
  <c r="M1397" i="5"/>
  <c r="H1397" i="5"/>
  <c r="M1396" i="5"/>
  <c r="H1396" i="5"/>
  <c r="M1395" i="5"/>
  <c r="H1395" i="5"/>
  <c r="M1394" i="5"/>
  <c r="H1394" i="5"/>
  <c r="M1393" i="5"/>
  <c r="H1393" i="5"/>
  <c r="M1391" i="5"/>
  <c r="H1391" i="5"/>
  <c r="M1390" i="5"/>
  <c r="H1390" i="5"/>
  <c r="M1389" i="5"/>
  <c r="H1389" i="5"/>
  <c r="M1388" i="5"/>
  <c r="H1388" i="5"/>
  <c r="M1387" i="5"/>
  <c r="H1387" i="5"/>
  <c r="M1386" i="5"/>
  <c r="H1386" i="5"/>
  <c r="M1384" i="5"/>
  <c r="H1384" i="5"/>
  <c r="M1383" i="5"/>
  <c r="H1383" i="5"/>
  <c r="M1382" i="5"/>
  <c r="H1382" i="5"/>
  <c r="M1381" i="5"/>
  <c r="H1381" i="5"/>
  <c r="M1380" i="5"/>
  <c r="H1380" i="5"/>
  <c r="M1379" i="5"/>
  <c r="H1379" i="5"/>
  <c r="M1377" i="5"/>
  <c r="H1377" i="5"/>
  <c r="M1376" i="5"/>
  <c r="H1376" i="5"/>
  <c r="M1375" i="5"/>
  <c r="H1375" i="5"/>
  <c r="M1374" i="5"/>
  <c r="H1374" i="5"/>
  <c r="M1373" i="5"/>
  <c r="H1373" i="5"/>
  <c r="M1372" i="5"/>
  <c r="H1372" i="5"/>
  <c r="M1370" i="5"/>
  <c r="H1370" i="5"/>
  <c r="M1369" i="5"/>
  <c r="H1369" i="5"/>
  <c r="M1368" i="5"/>
  <c r="H1368" i="5"/>
  <c r="M1367" i="5"/>
  <c r="H1367" i="5"/>
  <c r="M1366" i="5"/>
  <c r="H1366" i="5"/>
  <c r="M1365" i="5"/>
  <c r="H1365" i="5"/>
  <c r="M1363" i="5"/>
  <c r="H1363" i="5"/>
  <c r="M1362" i="5"/>
  <c r="H1362" i="5"/>
  <c r="M1361" i="5"/>
  <c r="H1361" i="5"/>
  <c r="M1360" i="5"/>
  <c r="H1360" i="5"/>
  <c r="M1359" i="5"/>
  <c r="H1359" i="5"/>
  <c r="M1358" i="5"/>
  <c r="H1358" i="5"/>
  <c r="M1356" i="5"/>
  <c r="H1356" i="5"/>
  <c r="M1355" i="5"/>
  <c r="H1355" i="5"/>
  <c r="M1354" i="5"/>
  <c r="H1354" i="5"/>
  <c r="M1353" i="5"/>
  <c r="H1353" i="5"/>
  <c r="M1352" i="5"/>
  <c r="H1352" i="5"/>
  <c r="M1351" i="5"/>
  <c r="H1351" i="5"/>
  <c r="M1349" i="5"/>
  <c r="H1349" i="5"/>
  <c r="M1348" i="5"/>
  <c r="H1348" i="5"/>
  <c r="M1347" i="5"/>
  <c r="H1347" i="5"/>
  <c r="M1346" i="5"/>
  <c r="H1346" i="5"/>
  <c r="M1345" i="5"/>
  <c r="H1345" i="5"/>
  <c r="M1344" i="5"/>
  <c r="H1344" i="5"/>
  <c r="M1342" i="5"/>
  <c r="H1342" i="5"/>
  <c r="M1341" i="5"/>
  <c r="H1341" i="5"/>
  <c r="M1340" i="5"/>
  <c r="H1340" i="5"/>
  <c r="M1339" i="5"/>
  <c r="H1339" i="5"/>
  <c r="M1338" i="5"/>
  <c r="H1338" i="5"/>
  <c r="M1337" i="5"/>
  <c r="H1337" i="5"/>
  <c r="M1335" i="5"/>
  <c r="H1335" i="5"/>
  <c r="M1334" i="5"/>
  <c r="H1334" i="5"/>
  <c r="M1333" i="5"/>
  <c r="M1332" i="5"/>
  <c r="H1332" i="5"/>
  <c r="M1331" i="5"/>
  <c r="H1331" i="5"/>
  <c r="M1330" i="5"/>
  <c r="H1330" i="5"/>
  <c r="M1328" i="5"/>
  <c r="H1328" i="5"/>
  <c r="M1327" i="5"/>
  <c r="H1327" i="5"/>
  <c r="M1326" i="5"/>
  <c r="H1326" i="5"/>
  <c r="M1325" i="5"/>
  <c r="H1325" i="5"/>
  <c r="M1324" i="5"/>
  <c r="H1324" i="5"/>
  <c r="M1323" i="5"/>
  <c r="H1323" i="5"/>
  <c r="M1321" i="5"/>
  <c r="H1321" i="5"/>
  <c r="M1320" i="5"/>
  <c r="H1320" i="5"/>
  <c r="M1319" i="5"/>
  <c r="M1318" i="5"/>
  <c r="H1318" i="5"/>
  <c r="M1317" i="5"/>
  <c r="H1317" i="5"/>
  <c r="M1316" i="5"/>
  <c r="H1316" i="5"/>
  <c r="M1314" i="5"/>
  <c r="H1314" i="5"/>
  <c r="M1313" i="5"/>
  <c r="H1313" i="5"/>
  <c r="M1312" i="5"/>
  <c r="H1312" i="5"/>
  <c r="M1311" i="5"/>
  <c r="H1311" i="5"/>
  <c r="M1310" i="5"/>
  <c r="H1310" i="5"/>
  <c r="M1309" i="5"/>
  <c r="H1309" i="5"/>
  <c r="M1307" i="5"/>
  <c r="H1307" i="5"/>
  <c r="M1306" i="5"/>
  <c r="H1306" i="5"/>
  <c r="M1305" i="5"/>
  <c r="H1305" i="5"/>
  <c r="M1304" i="5"/>
  <c r="H1304" i="5"/>
  <c r="M1303" i="5"/>
  <c r="H1303" i="5"/>
  <c r="M1302" i="5"/>
  <c r="H1302" i="5"/>
  <c r="M1300" i="5"/>
  <c r="H1300" i="5"/>
  <c r="M1299" i="5"/>
  <c r="H1299" i="5"/>
  <c r="M1298" i="5"/>
  <c r="H1298" i="5"/>
  <c r="M1297" i="5"/>
  <c r="H1297" i="5"/>
  <c r="M1296" i="5"/>
  <c r="H1296" i="5"/>
  <c r="M1295" i="5"/>
  <c r="H1295" i="5"/>
  <c r="M1293" i="5"/>
  <c r="H1293" i="5"/>
  <c r="M1292" i="5"/>
  <c r="H1292" i="5"/>
  <c r="M1291" i="5"/>
  <c r="H1291" i="5"/>
  <c r="M1290" i="5"/>
  <c r="H1290" i="5"/>
  <c r="M1288" i="5"/>
  <c r="H1288" i="5"/>
  <c r="M1287" i="5"/>
  <c r="H1287" i="5"/>
  <c r="M1286" i="5"/>
  <c r="H1286" i="5"/>
  <c r="M1285" i="5"/>
  <c r="H1285" i="5"/>
  <c r="M1283" i="5"/>
  <c r="H1283" i="5"/>
  <c r="M1282" i="5"/>
  <c r="H1282" i="5"/>
  <c r="M1281" i="5"/>
  <c r="H1281" i="5"/>
  <c r="M1280" i="5"/>
  <c r="H1280" i="5"/>
  <c r="M1278" i="5"/>
  <c r="H1278" i="5"/>
  <c r="M1277" i="5"/>
  <c r="H1277" i="5"/>
  <c r="M1276" i="5"/>
  <c r="H1276" i="5"/>
  <c r="M1275" i="5"/>
  <c r="H1275" i="5"/>
  <c r="M1273" i="5"/>
  <c r="H1273" i="5"/>
  <c r="M1272" i="5"/>
  <c r="H1272" i="5"/>
  <c r="M1271" i="5"/>
  <c r="H1271" i="5"/>
  <c r="M1270" i="5"/>
  <c r="H1270" i="5"/>
  <c r="M1268" i="5"/>
  <c r="H1268" i="5"/>
  <c r="M1267" i="5"/>
  <c r="H1267" i="5"/>
  <c r="M1266" i="5"/>
  <c r="H1266" i="5"/>
  <c r="M1265" i="5"/>
  <c r="H1265" i="5"/>
  <c r="M1263" i="5"/>
  <c r="H1263" i="5"/>
  <c r="M1262" i="5"/>
  <c r="H1262" i="5"/>
  <c r="M1261" i="5"/>
  <c r="H1261" i="5"/>
  <c r="M1260" i="5"/>
  <c r="H1260" i="5"/>
  <c r="M1258" i="5"/>
  <c r="H1258" i="5"/>
  <c r="M1257" i="5"/>
  <c r="H1257" i="5"/>
  <c r="M1256" i="5"/>
  <c r="H1256" i="5"/>
  <c r="M1255" i="5"/>
  <c r="H1255" i="5"/>
  <c r="M1253" i="5"/>
  <c r="H1253" i="5"/>
  <c r="M1252" i="5"/>
  <c r="H1252" i="5"/>
  <c r="M1251" i="5"/>
  <c r="H1251" i="5"/>
  <c r="M1250" i="5"/>
  <c r="H1250" i="5"/>
  <c r="M1248" i="5"/>
  <c r="H1248" i="5"/>
  <c r="M1247" i="5"/>
  <c r="H1247" i="5"/>
  <c r="M1246" i="5"/>
  <c r="H1246" i="5"/>
  <c r="M1245" i="5"/>
  <c r="H1245" i="5"/>
  <c r="M1243" i="5"/>
  <c r="H1243" i="5"/>
  <c r="M1242" i="5"/>
  <c r="H1242" i="5"/>
  <c r="M1241" i="5"/>
  <c r="H1241" i="5"/>
  <c r="M1240" i="5"/>
  <c r="H1240" i="5"/>
  <c r="M1238" i="5"/>
  <c r="H1238" i="5"/>
  <c r="M1237" i="5"/>
  <c r="H1237" i="5"/>
  <c r="M1236" i="5"/>
  <c r="H1236" i="5"/>
  <c r="M1235" i="5"/>
  <c r="H1235" i="5"/>
  <c r="M1233" i="5"/>
  <c r="H1233" i="5"/>
  <c r="M1232" i="5"/>
  <c r="H1232" i="5"/>
  <c r="M1231" i="5"/>
  <c r="H1231" i="5"/>
  <c r="M1230" i="5"/>
  <c r="H1230" i="5"/>
  <c r="M1229" i="5"/>
  <c r="H1229" i="5"/>
  <c r="M1228" i="5"/>
  <c r="H1228" i="5"/>
  <c r="M1226" i="5"/>
  <c r="H1226" i="5"/>
  <c r="M1225" i="5"/>
  <c r="H1225" i="5"/>
  <c r="M1224" i="5"/>
  <c r="M1223" i="5"/>
  <c r="H1223" i="5"/>
  <c r="M1222" i="5"/>
  <c r="H1222" i="5"/>
  <c r="M1221" i="5"/>
  <c r="H1221" i="5"/>
  <c r="M1219" i="5"/>
  <c r="H1219" i="5"/>
  <c r="M1218" i="5"/>
  <c r="H1218" i="5"/>
  <c r="M1217" i="5"/>
  <c r="H1217" i="5"/>
  <c r="M1216" i="5"/>
  <c r="H1216" i="5"/>
  <c r="M1215" i="5"/>
  <c r="H1215" i="5"/>
  <c r="M1214" i="5"/>
  <c r="H1214" i="5"/>
  <c r="M1212" i="5"/>
  <c r="H1212" i="5"/>
  <c r="M1211" i="5"/>
  <c r="H1211" i="5"/>
  <c r="M1210" i="5"/>
  <c r="H1210" i="5"/>
  <c r="M1209" i="5"/>
  <c r="H1209" i="5"/>
  <c r="M1208" i="5"/>
  <c r="H1208" i="5"/>
  <c r="M1207" i="5"/>
  <c r="H1207" i="5"/>
  <c r="M1205" i="5"/>
  <c r="H1205" i="5"/>
  <c r="M1204" i="5"/>
  <c r="H1204" i="5"/>
  <c r="M1203" i="5"/>
  <c r="H1203" i="5"/>
  <c r="M1202" i="5"/>
  <c r="H1202" i="5"/>
  <c r="M1201" i="5"/>
  <c r="H1201" i="5"/>
  <c r="M1200" i="5"/>
  <c r="H1200" i="5"/>
  <c r="M1198" i="5"/>
  <c r="H1198" i="5"/>
  <c r="M1197" i="5"/>
  <c r="H1197" i="5"/>
  <c r="M1196" i="5"/>
  <c r="H1196" i="5"/>
  <c r="M1195" i="5"/>
  <c r="H1195" i="5"/>
  <c r="M1194" i="5"/>
  <c r="H1194" i="5"/>
  <c r="M1193" i="5"/>
  <c r="H1193" i="5"/>
  <c r="M1191" i="5"/>
  <c r="H1191" i="5"/>
  <c r="M1190" i="5"/>
  <c r="H1190" i="5"/>
  <c r="M1189" i="5"/>
  <c r="H1189" i="5"/>
  <c r="M1188" i="5"/>
  <c r="H1188" i="5"/>
  <c r="M1187" i="5"/>
  <c r="H1187" i="5"/>
  <c r="M1186" i="5"/>
  <c r="H1186" i="5"/>
  <c r="M1184" i="5"/>
  <c r="H1184" i="5"/>
  <c r="M1183" i="5"/>
  <c r="H1183" i="5"/>
  <c r="M1182" i="5"/>
  <c r="H1182" i="5"/>
  <c r="M1181" i="5"/>
  <c r="H1181" i="5"/>
  <c r="M1180" i="5"/>
  <c r="H1180" i="5"/>
  <c r="M1179" i="5"/>
  <c r="H1179" i="5"/>
  <c r="M1177" i="5"/>
  <c r="H1177" i="5"/>
  <c r="M1176" i="5"/>
  <c r="H1176" i="5"/>
  <c r="M1175" i="5"/>
  <c r="H1175" i="5"/>
  <c r="M1174" i="5"/>
  <c r="H1174" i="5"/>
  <c r="M1173" i="5"/>
  <c r="H1173" i="5"/>
  <c r="M1172" i="5"/>
  <c r="H1172" i="5"/>
  <c r="M1170" i="5"/>
  <c r="H1170" i="5"/>
  <c r="M1169" i="5"/>
  <c r="H1169" i="5"/>
  <c r="M1168" i="5"/>
  <c r="H1168" i="5"/>
  <c r="M1167" i="5"/>
  <c r="H1167" i="5"/>
  <c r="M1166" i="5"/>
  <c r="H1166" i="5"/>
  <c r="M1165" i="5"/>
  <c r="H1165" i="5"/>
  <c r="M1163" i="5"/>
  <c r="H1163" i="5"/>
  <c r="M1162" i="5"/>
  <c r="H1162" i="5"/>
  <c r="M1161" i="5"/>
  <c r="H1161" i="5"/>
  <c r="M1160" i="5"/>
  <c r="H1160" i="5"/>
  <c r="M1159" i="5"/>
  <c r="H1159" i="5"/>
  <c r="M1158" i="5"/>
  <c r="H1158" i="5"/>
  <c r="M1156" i="5"/>
  <c r="H1156" i="5"/>
  <c r="M1155" i="5"/>
  <c r="H1155" i="5"/>
  <c r="M1154" i="5"/>
  <c r="H1154" i="5"/>
  <c r="M1153" i="5"/>
  <c r="H1153" i="5"/>
  <c r="M1152" i="5"/>
  <c r="H1152" i="5"/>
  <c r="M1151" i="5"/>
  <c r="H1151" i="5"/>
  <c r="M1149" i="5"/>
  <c r="H1149" i="5"/>
  <c r="M1148" i="5"/>
  <c r="H1148" i="5"/>
  <c r="M1147" i="5"/>
  <c r="H1147" i="5"/>
  <c r="M1146" i="5"/>
  <c r="H1146" i="5"/>
  <c r="M1145" i="5"/>
  <c r="H1145" i="5"/>
  <c r="M1144" i="5"/>
  <c r="H1144" i="5"/>
  <c r="M1142" i="5"/>
  <c r="H1142" i="5"/>
  <c r="M1141" i="5"/>
  <c r="H1141" i="5"/>
  <c r="M1140" i="5"/>
  <c r="H1140" i="5"/>
  <c r="M1139" i="5"/>
  <c r="H1139" i="5"/>
  <c r="M1138" i="5"/>
  <c r="H1138" i="5"/>
  <c r="M1137" i="5"/>
  <c r="H1137" i="5"/>
  <c r="M1135" i="5"/>
  <c r="H1135" i="5"/>
  <c r="M1134" i="5"/>
  <c r="H1134" i="5"/>
  <c r="M1133" i="5"/>
  <c r="H1133" i="5"/>
  <c r="M1132" i="5"/>
  <c r="H1132" i="5"/>
  <c r="M1131" i="5"/>
  <c r="H1131" i="5"/>
  <c r="M1130" i="5"/>
  <c r="H1130" i="5"/>
  <c r="M1128" i="5"/>
  <c r="H1128" i="5"/>
  <c r="M1127" i="5"/>
  <c r="H1127" i="5"/>
  <c r="M1126" i="5"/>
  <c r="H1126" i="5"/>
  <c r="M1125" i="5"/>
  <c r="H1125" i="5"/>
  <c r="M1124" i="5"/>
  <c r="H1124" i="5"/>
  <c r="M1123" i="5"/>
  <c r="H1123" i="5"/>
  <c r="M1121" i="5"/>
  <c r="H1121" i="5"/>
  <c r="M1120" i="5"/>
  <c r="H1120" i="5"/>
  <c r="M1119" i="5"/>
  <c r="H1119" i="5"/>
  <c r="M1118" i="5"/>
  <c r="H1118" i="5"/>
  <c r="M1117" i="5"/>
  <c r="H1117" i="5"/>
  <c r="M1116" i="5"/>
  <c r="H1116" i="5"/>
  <c r="M1114" i="5"/>
  <c r="H1114" i="5"/>
  <c r="M1113" i="5"/>
  <c r="H1113" i="5"/>
  <c r="M1112" i="5"/>
  <c r="H1112" i="5"/>
  <c r="M1111" i="5"/>
  <c r="H1111" i="5"/>
  <c r="M1110" i="5"/>
  <c r="H1110" i="5"/>
  <c r="M1109" i="5"/>
  <c r="H1109" i="5"/>
  <c r="M1107" i="5"/>
  <c r="H1107" i="5"/>
  <c r="M1106" i="5"/>
  <c r="H1106" i="5"/>
  <c r="M1105" i="5"/>
  <c r="H1105" i="5"/>
  <c r="M1104" i="5"/>
  <c r="H1104" i="5"/>
  <c r="M1103" i="5"/>
  <c r="H1103" i="5"/>
  <c r="M1102" i="5"/>
  <c r="H1102" i="5"/>
  <c r="M1100" i="5"/>
  <c r="H1100" i="5"/>
  <c r="M1099" i="5"/>
  <c r="H1099" i="5"/>
  <c r="M1098" i="5"/>
  <c r="H1098" i="5"/>
  <c r="M1097" i="5"/>
  <c r="H1097" i="5"/>
  <c r="M1096" i="5"/>
  <c r="H1096" i="5"/>
  <c r="M1095" i="5"/>
  <c r="H1095" i="5"/>
  <c r="M1093" i="5"/>
  <c r="H1093" i="5"/>
  <c r="M1092" i="5"/>
  <c r="H1092" i="5"/>
  <c r="M1091" i="5"/>
  <c r="H1091" i="5"/>
  <c r="M1090" i="5"/>
  <c r="H1090" i="5"/>
  <c r="M1089" i="5"/>
  <c r="H1089" i="5"/>
  <c r="M1088" i="5"/>
  <c r="H1088" i="5"/>
  <c r="M1086" i="5"/>
  <c r="H1086" i="5"/>
  <c r="M1085" i="5"/>
  <c r="H1085" i="5"/>
  <c r="M1084" i="5"/>
  <c r="H1084" i="5"/>
  <c r="M1083" i="5"/>
  <c r="H1083" i="5"/>
  <c r="M1082" i="5"/>
  <c r="H1082" i="5"/>
  <c r="M1081" i="5"/>
  <c r="H1081" i="5"/>
  <c r="M1079" i="5"/>
  <c r="H1079" i="5"/>
  <c r="M1078" i="5"/>
  <c r="H1078" i="5"/>
  <c r="M1077" i="5"/>
  <c r="H1077" i="5"/>
  <c r="M1076" i="5"/>
  <c r="H1076" i="5"/>
  <c r="M1075" i="5"/>
  <c r="H1075" i="5"/>
  <c r="M1074" i="5"/>
  <c r="H1074" i="5"/>
  <c r="M1072" i="5"/>
  <c r="H1072" i="5"/>
  <c r="M1071" i="5"/>
  <c r="H1071" i="5"/>
  <c r="M1070" i="5"/>
  <c r="H1070" i="5"/>
  <c r="M1069" i="5"/>
  <c r="H1069" i="5"/>
  <c r="M1068" i="5"/>
  <c r="H1068" i="5"/>
  <c r="M1067" i="5"/>
  <c r="H1067" i="5"/>
  <c r="M1065" i="5"/>
  <c r="H1065" i="5"/>
  <c r="M1064" i="5"/>
  <c r="H1064" i="5"/>
  <c r="M1063" i="5"/>
  <c r="H1063" i="5"/>
  <c r="M1062" i="5"/>
  <c r="H1062" i="5"/>
  <c r="M1061" i="5"/>
  <c r="H1061" i="5"/>
  <c r="M1060" i="5"/>
  <c r="H1060" i="5"/>
  <c r="M1058" i="5"/>
  <c r="H1058" i="5"/>
  <c r="M1057" i="5"/>
  <c r="H1057" i="5"/>
  <c r="M1056" i="5"/>
  <c r="H1056" i="5"/>
  <c r="M1055" i="5"/>
  <c r="H1055" i="5"/>
  <c r="M1054" i="5"/>
  <c r="H1054" i="5"/>
  <c r="M1053" i="5"/>
  <c r="H1053" i="5"/>
  <c r="M1051" i="5"/>
  <c r="H1051" i="5"/>
  <c r="M1050" i="5"/>
  <c r="H1050" i="5"/>
  <c r="M1049" i="5"/>
  <c r="H1049" i="5"/>
  <c r="M1048" i="5"/>
  <c r="H1048" i="5"/>
  <c r="M1047" i="5"/>
  <c r="H1047" i="5"/>
  <c r="M1046" i="5"/>
  <c r="H1046" i="5"/>
  <c r="M1044" i="5"/>
  <c r="H1044" i="5"/>
  <c r="M1043" i="5"/>
  <c r="H1043" i="5"/>
  <c r="M1042" i="5"/>
  <c r="H1042" i="5"/>
  <c r="M1041" i="5"/>
  <c r="H1041" i="5"/>
  <c r="M1040" i="5"/>
  <c r="H1040" i="5"/>
  <c r="M1039" i="5"/>
  <c r="H1039" i="5"/>
  <c r="M1037" i="5"/>
  <c r="H1037" i="5"/>
  <c r="M1036" i="5"/>
  <c r="H1036" i="5"/>
  <c r="M1035" i="5"/>
  <c r="H1035" i="5"/>
  <c r="M1034" i="5"/>
  <c r="H1034" i="5"/>
  <c r="M1033" i="5"/>
  <c r="H1033" i="5"/>
  <c r="M1032" i="5"/>
  <c r="H1032" i="5"/>
  <c r="M1030" i="5"/>
  <c r="H1030" i="5"/>
  <c r="M1029" i="5"/>
  <c r="H1029" i="5"/>
  <c r="M1028" i="5"/>
  <c r="H1028" i="5"/>
  <c r="M1027" i="5"/>
  <c r="H1027" i="5"/>
  <c r="M1026" i="5"/>
  <c r="H1026" i="5"/>
  <c r="M1025" i="5"/>
  <c r="H1025" i="5"/>
  <c r="M1023" i="5"/>
  <c r="H1023" i="5"/>
  <c r="M1022" i="5"/>
  <c r="H1022" i="5"/>
  <c r="M1021" i="5"/>
  <c r="M1020" i="5"/>
  <c r="H1020" i="5"/>
  <c r="M1019" i="5"/>
  <c r="H1019" i="5"/>
  <c r="M1018" i="5"/>
  <c r="H1018" i="5"/>
  <c r="M1016" i="5"/>
  <c r="H1016" i="5"/>
  <c r="M1015" i="5"/>
  <c r="H1015" i="5"/>
  <c r="M1014" i="5"/>
  <c r="H1014" i="5"/>
  <c r="M1013" i="5"/>
  <c r="H1013" i="5"/>
  <c r="M1012" i="5"/>
  <c r="H1012" i="5"/>
  <c r="M1011" i="5"/>
  <c r="H1011" i="5"/>
  <c r="M1009" i="5"/>
  <c r="H1009" i="5"/>
  <c r="M1008" i="5"/>
  <c r="H1008" i="5"/>
  <c r="M1007" i="5"/>
  <c r="H1007" i="5"/>
  <c r="M1006" i="5"/>
  <c r="H1006" i="5"/>
  <c r="M1005" i="5"/>
  <c r="H1005" i="5"/>
  <c r="M1004" i="5"/>
  <c r="H1004" i="5"/>
  <c r="M1002" i="5"/>
  <c r="H1002" i="5"/>
  <c r="M1001" i="5"/>
  <c r="H1001" i="5"/>
  <c r="M1000" i="5"/>
  <c r="H1000" i="5"/>
  <c r="M999" i="5"/>
  <c r="H999" i="5"/>
  <c r="M998" i="5"/>
  <c r="H998" i="5"/>
  <c r="M997" i="5"/>
  <c r="H997" i="5"/>
  <c r="M995" i="5"/>
  <c r="H995" i="5"/>
  <c r="M994" i="5"/>
  <c r="H994" i="5"/>
  <c r="M993" i="5"/>
  <c r="H993" i="5"/>
  <c r="M992" i="5"/>
  <c r="H992" i="5"/>
  <c r="M991" i="5"/>
  <c r="H991" i="5"/>
  <c r="M990" i="5"/>
  <c r="H990" i="5"/>
  <c r="M988" i="5"/>
  <c r="H988" i="5"/>
  <c r="M987" i="5"/>
  <c r="H987" i="5"/>
  <c r="M986" i="5"/>
  <c r="H986" i="5"/>
  <c r="M985" i="5"/>
  <c r="H985" i="5"/>
  <c r="M984" i="5"/>
  <c r="H984" i="5"/>
  <c r="M983" i="5"/>
  <c r="H983" i="5"/>
  <c r="M981" i="5"/>
  <c r="H981" i="5"/>
  <c r="M980" i="5"/>
  <c r="H980" i="5"/>
  <c r="M979" i="5"/>
  <c r="H979" i="5"/>
  <c r="M978" i="5"/>
  <c r="M977" i="5"/>
  <c r="H977" i="5"/>
  <c r="M976" i="5"/>
  <c r="H976" i="5"/>
  <c r="M974" i="5"/>
  <c r="H974" i="5"/>
  <c r="M973" i="5"/>
  <c r="H973" i="5"/>
  <c r="M972" i="5"/>
  <c r="H972" i="5"/>
  <c r="M971" i="5"/>
  <c r="H971" i="5"/>
  <c r="M970" i="5"/>
  <c r="H970" i="5"/>
  <c r="M969" i="5"/>
  <c r="H969" i="5"/>
  <c r="M967" i="5"/>
  <c r="H967" i="5"/>
  <c r="M966" i="5"/>
  <c r="H966" i="5"/>
  <c r="M965" i="5"/>
  <c r="H965" i="5"/>
  <c r="M964" i="5"/>
  <c r="H964" i="5"/>
  <c r="M963" i="5"/>
  <c r="H963" i="5"/>
  <c r="M962" i="5"/>
  <c r="H962" i="5"/>
  <c r="M960" i="5"/>
  <c r="H960" i="5"/>
  <c r="M959" i="5"/>
  <c r="H959" i="5"/>
  <c r="M958" i="5"/>
  <c r="H958" i="5"/>
  <c r="M957" i="5"/>
  <c r="H957" i="5"/>
  <c r="M956" i="5"/>
  <c r="H956" i="5"/>
  <c r="M955" i="5"/>
  <c r="H955" i="5"/>
  <c r="M953" i="5"/>
  <c r="H953" i="5"/>
  <c r="M952" i="5"/>
  <c r="H952" i="5"/>
  <c r="M951" i="5"/>
  <c r="H951" i="5"/>
  <c r="M950" i="5"/>
  <c r="H950" i="5"/>
  <c r="M949" i="5"/>
  <c r="H949" i="5"/>
  <c r="M948" i="5"/>
  <c r="H948" i="5"/>
  <c r="M946" i="5"/>
  <c r="H946" i="5"/>
  <c r="M945" i="5"/>
  <c r="H945" i="5"/>
  <c r="M944" i="5"/>
  <c r="H944" i="5"/>
  <c r="M943" i="5"/>
  <c r="H943" i="5"/>
  <c r="M942" i="5"/>
  <c r="H942" i="5"/>
  <c r="M941" i="5"/>
  <c r="H941" i="5"/>
  <c r="M939" i="5"/>
  <c r="H939" i="5"/>
  <c r="M938" i="5"/>
  <c r="H938" i="5"/>
  <c r="M937" i="5"/>
  <c r="H937" i="5"/>
  <c r="M936" i="5"/>
  <c r="H936" i="5"/>
  <c r="M934" i="5"/>
  <c r="H934" i="5"/>
  <c r="M933" i="5"/>
  <c r="H933" i="5"/>
  <c r="M932" i="5"/>
  <c r="H932" i="5"/>
  <c r="M931" i="5"/>
  <c r="H931" i="5"/>
  <c r="M929" i="5"/>
  <c r="H929" i="5"/>
  <c r="M928" i="5"/>
  <c r="H928" i="5"/>
  <c r="M927" i="5"/>
  <c r="H927" i="5"/>
  <c r="M926" i="5"/>
  <c r="H926" i="5"/>
  <c r="M924" i="5"/>
  <c r="H924" i="5"/>
  <c r="M923" i="5"/>
  <c r="H923" i="5"/>
  <c r="M922" i="5"/>
  <c r="H922" i="5"/>
  <c r="M921" i="5"/>
  <c r="H921" i="5"/>
  <c r="M919" i="5"/>
  <c r="H919" i="5"/>
  <c r="M918" i="5"/>
  <c r="H918" i="5"/>
  <c r="M917" i="5"/>
  <c r="H917" i="5"/>
  <c r="M916" i="5"/>
  <c r="H916" i="5"/>
  <c r="M914" i="5"/>
  <c r="H914" i="5"/>
  <c r="M913" i="5"/>
  <c r="H913" i="5"/>
  <c r="M912" i="5"/>
  <c r="H912" i="5"/>
  <c r="M911" i="5"/>
  <c r="H911" i="5"/>
  <c r="M909" i="5"/>
  <c r="H909" i="5"/>
  <c r="M908" i="5"/>
  <c r="H908" i="5"/>
  <c r="M907" i="5"/>
  <c r="H907" i="5"/>
  <c r="M906" i="5"/>
  <c r="H906" i="5"/>
  <c r="M904" i="5"/>
  <c r="H904" i="5"/>
  <c r="M903" i="5"/>
  <c r="H903" i="5"/>
  <c r="M902" i="5"/>
  <c r="H902" i="5"/>
  <c r="M901" i="5"/>
  <c r="H901" i="5"/>
  <c r="M899" i="5"/>
  <c r="M898" i="5"/>
  <c r="H898" i="5"/>
  <c r="M896" i="5"/>
  <c r="M894" i="5"/>
  <c r="H894" i="5"/>
  <c r="M893" i="5"/>
  <c r="M892" i="5"/>
  <c r="H892" i="5"/>
  <c r="M891" i="5"/>
  <c r="H891" i="5"/>
  <c r="M889" i="5"/>
  <c r="H889" i="5"/>
  <c r="M888" i="5"/>
  <c r="H888" i="5"/>
  <c r="M887" i="5"/>
  <c r="H887" i="5"/>
  <c r="M886" i="5"/>
  <c r="H886" i="5"/>
  <c r="M884" i="5"/>
  <c r="H884" i="5"/>
  <c r="M883" i="5"/>
  <c r="H883" i="5"/>
  <c r="M882" i="5"/>
  <c r="H882" i="5"/>
  <c r="M881" i="5"/>
  <c r="H881" i="5"/>
  <c r="M880" i="5"/>
  <c r="H880" i="5"/>
  <c r="M878" i="5"/>
  <c r="H878" i="5"/>
  <c r="M877" i="5"/>
  <c r="H877" i="5"/>
  <c r="M876" i="5"/>
  <c r="H876" i="5"/>
  <c r="M874" i="5"/>
  <c r="M873" i="5"/>
  <c r="M872" i="5"/>
  <c r="M871" i="5"/>
  <c r="M870" i="5"/>
  <c r="M869" i="5"/>
  <c r="M868" i="5"/>
  <c r="M867" i="5"/>
  <c r="M866" i="5"/>
  <c r="M865" i="5"/>
  <c r="M864" i="5"/>
  <c r="M863" i="5"/>
  <c r="M862" i="5"/>
  <c r="M861" i="5"/>
  <c r="H861" i="5"/>
  <c r="M860" i="5"/>
  <c r="H860" i="5"/>
  <c r="M859" i="5"/>
  <c r="H859" i="5"/>
  <c r="M858" i="5"/>
  <c r="H858" i="5"/>
  <c r="M857" i="5"/>
  <c r="M856" i="5"/>
  <c r="M855" i="5"/>
  <c r="M854" i="5"/>
  <c r="M853" i="5"/>
  <c r="M852" i="5"/>
  <c r="M851" i="5"/>
  <c r="H851" i="5"/>
  <c r="M849" i="5"/>
  <c r="H849" i="5"/>
  <c r="M848" i="5"/>
  <c r="H848" i="5"/>
  <c r="M847" i="5"/>
  <c r="H847" i="5"/>
  <c r="M846" i="5"/>
  <c r="H846" i="5"/>
  <c r="M844" i="5"/>
  <c r="H844" i="5"/>
  <c r="M843" i="5"/>
  <c r="H843" i="5"/>
  <c r="M841" i="5"/>
  <c r="M840" i="5"/>
  <c r="H840" i="5"/>
  <c r="M838" i="5"/>
  <c r="H838" i="5"/>
  <c r="M837" i="5"/>
  <c r="H837" i="5"/>
  <c r="M836" i="5"/>
  <c r="H836" i="5"/>
  <c r="M834" i="5"/>
  <c r="H834" i="5"/>
  <c r="M833" i="5"/>
  <c r="H833" i="5"/>
  <c r="M832" i="5"/>
  <c r="M831" i="5"/>
  <c r="H831" i="5"/>
  <c r="M830" i="5"/>
  <c r="H830" i="5"/>
  <c r="M828" i="5"/>
  <c r="H828" i="5"/>
  <c r="M827" i="5"/>
  <c r="H827" i="5"/>
  <c r="M826" i="5"/>
  <c r="M825" i="5"/>
  <c r="H825" i="5"/>
  <c r="M824" i="5"/>
  <c r="H824" i="5"/>
  <c r="M822" i="5"/>
  <c r="H822" i="5"/>
  <c r="M821" i="5"/>
  <c r="H821" i="5"/>
  <c r="M820" i="5"/>
  <c r="H820" i="5"/>
  <c r="M819" i="5"/>
  <c r="H819" i="5"/>
  <c r="M818" i="5"/>
  <c r="H818" i="5"/>
  <c r="M816" i="5"/>
  <c r="H816" i="5"/>
  <c r="M815" i="5"/>
  <c r="H815" i="5"/>
  <c r="M814" i="5"/>
  <c r="H814" i="5"/>
  <c r="M813" i="5"/>
  <c r="H813" i="5"/>
  <c r="M811" i="5"/>
  <c r="H811" i="5"/>
  <c r="M810" i="5"/>
  <c r="H810" i="5"/>
  <c r="M809" i="5"/>
  <c r="H809" i="5"/>
  <c r="M808" i="5"/>
  <c r="H808" i="5"/>
  <c r="M806" i="5"/>
  <c r="H806" i="5"/>
  <c r="M805" i="5"/>
  <c r="H805" i="5"/>
  <c r="M804" i="5"/>
  <c r="H804" i="5"/>
  <c r="M803" i="5"/>
  <c r="H803" i="5"/>
  <c r="M801" i="5"/>
  <c r="H801" i="5"/>
  <c r="M800" i="5"/>
  <c r="H800" i="5"/>
  <c r="M799" i="5"/>
  <c r="H799" i="5"/>
  <c r="M798" i="5"/>
  <c r="H798" i="5"/>
  <c r="M796" i="5"/>
  <c r="H796" i="5"/>
  <c r="M795" i="5"/>
  <c r="H795" i="5"/>
  <c r="M794" i="5"/>
  <c r="H794" i="5"/>
  <c r="M793" i="5"/>
  <c r="H793" i="5"/>
  <c r="M792" i="5"/>
  <c r="H792" i="5"/>
  <c r="M791" i="5"/>
  <c r="H791" i="5"/>
  <c r="M790" i="5"/>
  <c r="H790" i="5"/>
  <c r="M788" i="5"/>
  <c r="H788" i="5"/>
  <c r="M787" i="5"/>
  <c r="H787" i="5"/>
  <c r="M785" i="5"/>
  <c r="H785" i="5"/>
  <c r="M784" i="5"/>
  <c r="H784" i="5"/>
  <c r="M782" i="5"/>
  <c r="M781" i="5"/>
  <c r="M780" i="5"/>
  <c r="M779" i="5"/>
  <c r="M778" i="5"/>
  <c r="M777" i="5"/>
  <c r="M776" i="5"/>
  <c r="M775" i="5"/>
  <c r="M774" i="5"/>
  <c r="M773" i="5"/>
  <c r="M772" i="5"/>
  <c r="M771" i="5"/>
  <c r="M770" i="5"/>
  <c r="H770" i="5"/>
  <c r="M769" i="5"/>
  <c r="H769" i="5"/>
  <c r="M767" i="5"/>
  <c r="M765" i="5"/>
  <c r="H765" i="5"/>
  <c r="M764" i="5"/>
  <c r="H764" i="5"/>
  <c r="M763" i="5"/>
  <c r="H763" i="5"/>
  <c r="M762" i="5"/>
  <c r="H762" i="5"/>
  <c r="M761" i="5"/>
  <c r="H761" i="5"/>
  <c r="M759" i="5"/>
  <c r="H759" i="5"/>
  <c r="M758" i="5"/>
  <c r="H758" i="5"/>
  <c r="M757" i="5"/>
  <c r="H757" i="5"/>
  <c r="M756" i="5"/>
  <c r="H756" i="5"/>
  <c r="M755" i="5"/>
  <c r="H755" i="5"/>
  <c r="M754" i="5"/>
  <c r="H754" i="5"/>
  <c r="M752" i="5"/>
  <c r="H752" i="5"/>
  <c r="M751" i="5"/>
  <c r="H751" i="5"/>
  <c r="M750" i="5"/>
  <c r="H750" i="5"/>
  <c r="M749" i="5"/>
  <c r="H749" i="5"/>
  <c r="M748" i="5"/>
  <c r="H748" i="5"/>
  <c r="M747" i="5"/>
  <c r="H747" i="5"/>
  <c r="M746" i="5"/>
  <c r="H746" i="5"/>
  <c r="M745" i="5"/>
  <c r="H745" i="5"/>
  <c r="M744" i="5"/>
  <c r="H744" i="5"/>
  <c r="M742" i="5"/>
  <c r="H742" i="5"/>
  <c r="M741" i="5"/>
  <c r="H741" i="5"/>
  <c r="M740" i="5"/>
  <c r="H740" i="5"/>
  <c r="M738" i="5"/>
  <c r="H738" i="5"/>
  <c r="M737" i="5"/>
  <c r="H737" i="5"/>
  <c r="M736" i="5"/>
  <c r="H736" i="5"/>
  <c r="M734" i="5"/>
  <c r="H734" i="5"/>
  <c r="M733" i="5"/>
  <c r="H733" i="5"/>
  <c r="M732" i="5"/>
  <c r="H732" i="5"/>
  <c r="M730" i="5"/>
  <c r="M729" i="5"/>
  <c r="H729" i="5"/>
  <c r="M728" i="5"/>
  <c r="H728" i="5"/>
  <c r="M727" i="5"/>
  <c r="M726" i="5"/>
  <c r="H726" i="5"/>
  <c r="M725" i="5"/>
  <c r="H725" i="5"/>
  <c r="M724" i="5"/>
  <c r="M723" i="5"/>
  <c r="H723" i="5"/>
  <c r="M722" i="5"/>
  <c r="H722" i="5"/>
  <c r="M720" i="5"/>
  <c r="H720" i="5"/>
  <c r="M719" i="5"/>
  <c r="H719" i="5"/>
  <c r="M718" i="5"/>
  <c r="H718" i="5"/>
  <c r="M717" i="5"/>
  <c r="H717" i="5"/>
  <c r="M716" i="5"/>
  <c r="H716" i="5"/>
  <c r="M715" i="5"/>
  <c r="H715" i="5"/>
  <c r="M713" i="5"/>
  <c r="H713" i="5"/>
  <c r="M712" i="5"/>
  <c r="H712" i="5"/>
  <c r="M711" i="5"/>
  <c r="H711" i="5"/>
  <c r="M710" i="5"/>
  <c r="H710" i="5"/>
  <c r="M709" i="5"/>
  <c r="M707" i="5"/>
  <c r="H707" i="5"/>
  <c r="M706" i="5"/>
  <c r="H706" i="5"/>
  <c r="M705" i="5"/>
  <c r="H705" i="5"/>
  <c r="M704" i="5"/>
  <c r="H704" i="5"/>
  <c r="M703" i="5"/>
  <c r="H703" i="5"/>
  <c r="M702" i="5"/>
  <c r="H702" i="5"/>
  <c r="M701" i="5"/>
  <c r="H701" i="5"/>
  <c r="M700" i="5"/>
  <c r="H700" i="5"/>
  <c r="M699" i="5"/>
  <c r="H699" i="5"/>
  <c r="M697" i="5"/>
  <c r="H697" i="5"/>
  <c r="M696" i="5"/>
  <c r="H696" i="5"/>
  <c r="M695" i="5"/>
  <c r="H695" i="5"/>
  <c r="M694" i="5"/>
  <c r="H694" i="5"/>
  <c r="M693" i="5"/>
  <c r="H693" i="5"/>
  <c r="M692" i="5"/>
  <c r="H692" i="5"/>
  <c r="M691" i="5"/>
  <c r="H691" i="5"/>
  <c r="M690" i="5"/>
  <c r="H690" i="5"/>
  <c r="M689" i="5"/>
  <c r="H689" i="5"/>
  <c r="M687" i="5"/>
  <c r="H687" i="5"/>
  <c r="M686" i="5"/>
  <c r="H686" i="5"/>
  <c r="M685" i="5"/>
  <c r="H685" i="5"/>
  <c r="M684" i="5"/>
  <c r="H684" i="5"/>
  <c r="M682" i="5"/>
  <c r="H682" i="5"/>
  <c r="M681" i="5"/>
  <c r="H681" i="5"/>
  <c r="M680" i="5"/>
  <c r="H680" i="5"/>
  <c r="M679" i="5"/>
  <c r="H679" i="5"/>
  <c r="M677" i="5"/>
  <c r="H677" i="5"/>
  <c r="M676" i="5"/>
  <c r="H676" i="5"/>
  <c r="M675" i="5"/>
  <c r="H675" i="5"/>
  <c r="M673" i="5"/>
  <c r="H673" i="5"/>
  <c r="M672" i="5"/>
  <c r="H672" i="5"/>
  <c r="M671" i="5"/>
  <c r="H671" i="5"/>
  <c r="M670" i="5"/>
  <c r="H670" i="5"/>
  <c r="M669" i="5"/>
  <c r="H669" i="5"/>
  <c r="M667" i="5"/>
  <c r="H667" i="5"/>
  <c r="M666" i="5"/>
  <c r="H666" i="5"/>
  <c r="M665" i="5"/>
  <c r="H665" i="5"/>
  <c r="M663" i="5"/>
  <c r="H663" i="5"/>
  <c r="M662" i="5"/>
  <c r="H662" i="5"/>
  <c r="M661" i="5"/>
  <c r="H661" i="5"/>
  <c r="M659" i="5"/>
  <c r="H659" i="5"/>
  <c r="M658" i="5"/>
  <c r="H658" i="5"/>
  <c r="M657" i="5"/>
  <c r="H657" i="5"/>
  <c r="M655" i="5"/>
  <c r="H655" i="5"/>
  <c r="M654" i="5"/>
  <c r="H654" i="5"/>
  <c r="M653" i="5"/>
  <c r="H653" i="5"/>
  <c r="M651" i="5"/>
  <c r="H651" i="5"/>
  <c r="M650" i="5"/>
  <c r="H650" i="5"/>
  <c r="M649" i="5"/>
  <c r="H649" i="5"/>
  <c r="M647" i="5"/>
  <c r="H647" i="5"/>
  <c r="M646" i="5"/>
  <c r="H646" i="5"/>
  <c r="M645" i="5"/>
  <c r="H645" i="5"/>
  <c r="M644" i="5"/>
  <c r="H644" i="5"/>
  <c r="M642" i="5"/>
  <c r="H642" i="5"/>
  <c r="M641" i="5"/>
  <c r="H641" i="5"/>
  <c r="M640" i="5"/>
  <c r="H640" i="5"/>
  <c r="M638" i="5"/>
  <c r="H638" i="5"/>
  <c r="M637" i="5"/>
  <c r="H637" i="5"/>
  <c r="M636" i="5"/>
  <c r="H636" i="5"/>
  <c r="M635" i="5"/>
  <c r="H635" i="5"/>
  <c r="M634" i="5"/>
  <c r="H634" i="5"/>
  <c r="M633" i="5"/>
  <c r="H633" i="5"/>
  <c r="M632" i="5"/>
  <c r="H632" i="5"/>
  <c r="M630" i="5"/>
  <c r="M629" i="5"/>
  <c r="M628" i="5"/>
  <c r="M627" i="5"/>
  <c r="H627" i="5"/>
  <c r="M626" i="5"/>
  <c r="H626" i="5"/>
  <c r="M624" i="5"/>
  <c r="H624" i="5"/>
  <c r="M623" i="5"/>
  <c r="H623" i="5"/>
  <c r="M622" i="5"/>
  <c r="H622" i="5"/>
  <c r="M621" i="5"/>
  <c r="H621" i="5"/>
  <c r="M620" i="5"/>
  <c r="H620" i="5"/>
  <c r="M618" i="5"/>
  <c r="M617" i="5"/>
  <c r="H617" i="5"/>
  <c r="M616" i="5"/>
  <c r="H616" i="5"/>
  <c r="M614" i="5"/>
  <c r="H614" i="5"/>
  <c r="M613" i="5"/>
  <c r="H613" i="5"/>
  <c r="M612" i="5"/>
  <c r="H612" i="5"/>
  <c r="M610" i="5"/>
  <c r="H610" i="5"/>
  <c r="M609" i="5"/>
  <c r="H609" i="5"/>
  <c r="M608" i="5"/>
  <c r="H608" i="5"/>
  <c r="M606" i="5"/>
  <c r="H606" i="5"/>
  <c r="M605" i="5"/>
  <c r="H605" i="5"/>
  <c r="M604" i="5"/>
  <c r="H604" i="5"/>
  <c r="M603" i="5"/>
  <c r="H603" i="5"/>
  <c r="M601" i="5"/>
  <c r="H601" i="5"/>
  <c r="M600" i="5"/>
  <c r="H600" i="5"/>
  <c r="M599" i="5"/>
  <c r="H599" i="5"/>
  <c r="M598" i="5"/>
  <c r="H598" i="5"/>
  <c r="M596" i="5"/>
  <c r="H596" i="5"/>
  <c r="M595" i="5"/>
  <c r="H595" i="5"/>
  <c r="M594" i="5"/>
  <c r="H594" i="5"/>
  <c r="M593" i="5"/>
  <c r="H593" i="5"/>
  <c r="M592" i="5"/>
  <c r="H592" i="5"/>
  <c r="M591" i="5"/>
  <c r="H591" i="5"/>
  <c r="M590" i="5"/>
  <c r="H590" i="5"/>
  <c r="M589" i="5"/>
  <c r="H589" i="5"/>
  <c r="M588" i="5"/>
  <c r="H588" i="5"/>
  <c r="M587" i="5"/>
  <c r="H587" i="5"/>
  <c r="M586" i="5"/>
  <c r="H586" i="5"/>
  <c r="M584" i="5"/>
  <c r="M583" i="5"/>
  <c r="M582" i="5"/>
  <c r="M581" i="5"/>
  <c r="H581" i="5"/>
  <c r="M580" i="5"/>
  <c r="H580" i="5"/>
  <c r="M578" i="5"/>
  <c r="M577" i="5"/>
  <c r="M576" i="5"/>
  <c r="M575" i="5"/>
  <c r="H575" i="5"/>
  <c r="M574" i="5"/>
  <c r="H574" i="5"/>
  <c r="M572" i="5"/>
  <c r="H572" i="5"/>
  <c r="M571" i="5"/>
  <c r="H571" i="5"/>
  <c r="M570" i="5"/>
  <c r="H570" i="5"/>
  <c r="M569" i="5"/>
  <c r="H569" i="5"/>
  <c r="M568" i="5"/>
  <c r="H568" i="5"/>
  <c r="M566" i="5"/>
  <c r="H566" i="5"/>
  <c r="M565" i="5"/>
  <c r="H565" i="5"/>
  <c r="M564" i="5"/>
  <c r="H564" i="5"/>
  <c r="M562" i="5"/>
  <c r="H562" i="5"/>
  <c r="M561" i="5"/>
  <c r="H561" i="5"/>
  <c r="M560" i="5"/>
  <c r="H560" i="5"/>
  <c r="M559" i="5"/>
  <c r="H559" i="5"/>
  <c r="M558" i="5"/>
  <c r="H558" i="5"/>
  <c r="M557" i="5"/>
  <c r="H557" i="5"/>
  <c r="M556" i="5"/>
  <c r="H556" i="5"/>
  <c r="M555" i="5"/>
  <c r="H555" i="5"/>
  <c r="M553" i="5"/>
  <c r="M552" i="5"/>
  <c r="H552" i="5"/>
  <c r="M551" i="5"/>
  <c r="H551" i="5"/>
  <c r="M550" i="5"/>
  <c r="H550" i="5"/>
  <c r="M549" i="5"/>
  <c r="H549" i="5"/>
  <c r="M548" i="5"/>
  <c r="H548" i="5"/>
  <c r="M546" i="5"/>
  <c r="H546" i="5"/>
  <c r="M545" i="5"/>
  <c r="H545" i="5"/>
  <c r="M544" i="5"/>
  <c r="H544" i="5"/>
  <c r="M543" i="5"/>
  <c r="H543" i="5"/>
  <c r="M542" i="5"/>
  <c r="H542" i="5"/>
  <c r="M541" i="5"/>
  <c r="H541" i="5"/>
  <c r="M539" i="5"/>
  <c r="H539" i="5"/>
  <c r="M538" i="5"/>
  <c r="H538" i="5"/>
  <c r="M537" i="5"/>
  <c r="M536" i="5"/>
  <c r="H536" i="5"/>
  <c r="M535" i="5"/>
  <c r="H535" i="5"/>
  <c r="M534" i="5"/>
  <c r="H534" i="5"/>
  <c r="M532" i="5"/>
  <c r="H532" i="5"/>
  <c r="M531" i="5"/>
  <c r="H531" i="5"/>
  <c r="M530" i="5"/>
  <c r="H530" i="5"/>
  <c r="M529" i="5"/>
  <c r="H529" i="5"/>
  <c r="M527" i="5"/>
  <c r="H527" i="5"/>
  <c r="M526" i="5"/>
  <c r="H526" i="5"/>
  <c r="M525" i="5"/>
  <c r="H525" i="5"/>
  <c r="M524" i="5"/>
  <c r="H524" i="5"/>
  <c r="M522" i="5"/>
  <c r="H522" i="5"/>
  <c r="M521" i="5"/>
  <c r="H521" i="5"/>
  <c r="M520" i="5"/>
  <c r="H520" i="5"/>
  <c r="M518" i="5"/>
  <c r="H518" i="5"/>
  <c r="M517" i="5"/>
  <c r="H517" i="5"/>
  <c r="M516" i="5"/>
  <c r="H516" i="5"/>
  <c r="M514" i="5"/>
  <c r="M513" i="5"/>
  <c r="H513" i="5"/>
  <c r="M512" i="5"/>
  <c r="H512" i="5"/>
  <c r="M511" i="5"/>
  <c r="M510" i="5"/>
  <c r="H510" i="5"/>
  <c r="M509" i="5"/>
  <c r="H509" i="5"/>
  <c r="M507" i="5"/>
  <c r="M506" i="5"/>
  <c r="M505" i="5"/>
  <c r="H505" i="5"/>
  <c r="M504" i="5"/>
  <c r="H504" i="5"/>
  <c r="M502" i="5"/>
  <c r="M501" i="5"/>
  <c r="H501" i="5"/>
  <c r="M500" i="5"/>
  <c r="H500" i="5"/>
  <c r="M498" i="5"/>
  <c r="M497" i="5"/>
  <c r="H497" i="5"/>
  <c r="M496" i="5"/>
  <c r="H496" i="5"/>
  <c r="M494" i="5"/>
  <c r="H494" i="5"/>
  <c r="M493" i="5"/>
  <c r="H493" i="5"/>
  <c r="M492" i="5"/>
  <c r="H492" i="5"/>
  <c r="M491" i="5"/>
  <c r="H491" i="5"/>
  <c r="M490" i="5"/>
  <c r="H490" i="5"/>
  <c r="M488" i="5"/>
  <c r="H488" i="5"/>
  <c r="M487" i="5"/>
  <c r="H487" i="5"/>
  <c r="M486" i="5"/>
  <c r="H486" i="5"/>
  <c r="M485" i="5"/>
  <c r="H485" i="5"/>
  <c r="M483" i="5"/>
  <c r="H483" i="5"/>
  <c r="M482" i="5"/>
  <c r="H482" i="5"/>
  <c r="M481" i="5"/>
  <c r="H481" i="5"/>
  <c r="M480" i="5"/>
  <c r="H480" i="5"/>
  <c r="M478" i="5"/>
  <c r="M477" i="5"/>
  <c r="M476" i="5"/>
  <c r="M475" i="5"/>
  <c r="M474" i="5"/>
  <c r="M473" i="5"/>
  <c r="M472" i="5"/>
  <c r="M471" i="5"/>
  <c r="M470" i="5"/>
  <c r="M469" i="5"/>
  <c r="M468" i="5"/>
  <c r="M467" i="5"/>
  <c r="H467" i="5"/>
  <c r="M466" i="5"/>
  <c r="H466" i="5"/>
  <c r="M464" i="5"/>
  <c r="M463" i="5"/>
  <c r="M462" i="5"/>
  <c r="M461" i="5"/>
  <c r="H461" i="5"/>
  <c r="M460" i="5"/>
  <c r="H460" i="5"/>
  <c r="M458" i="5"/>
  <c r="H458" i="5"/>
  <c r="M457" i="5"/>
  <c r="H457" i="5"/>
  <c r="M456" i="5"/>
  <c r="H456" i="5"/>
  <c r="M455" i="5"/>
  <c r="H455" i="5"/>
  <c r="M454" i="5"/>
  <c r="H454" i="5"/>
  <c r="M453" i="5"/>
  <c r="H453" i="5"/>
  <c r="M452" i="5"/>
  <c r="H452" i="5"/>
  <c r="M450" i="5"/>
  <c r="H450" i="5"/>
  <c r="M449" i="5"/>
  <c r="H449" i="5"/>
  <c r="M448" i="5"/>
  <c r="H448" i="5"/>
  <c r="M447" i="5"/>
  <c r="H447" i="5"/>
  <c r="M445" i="5"/>
  <c r="H445" i="5"/>
  <c r="M444" i="5"/>
  <c r="H444" i="5"/>
  <c r="M443" i="5"/>
  <c r="M442" i="5"/>
  <c r="H442" i="5"/>
  <c r="M441" i="5"/>
  <c r="H441" i="5"/>
  <c r="M440" i="5"/>
  <c r="H440" i="5"/>
  <c r="M438" i="5"/>
  <c r="H438" i="5"/>
  <c r="M437" i="5"/>
  <c r="H437" i="5"/>
  <c r="M436" i="5"/>
  <c r="H436" i="5"/>
  <c r="M435" i="5"/>
  <c r="H435" i="5"/>
  <c r="M433" i="5"/>
  <c r="H433" i="5"/>
  <c r="M432" i="5"/>
  <c r="H432" i="5"/>
  <c r="M431" i="5"/>
  <c r="H431" i="5"/>
  <c r="M429" i="5"/>
  <c r="H429" i="5"/>
  <c r="M428" i="5"/>
  <c r="H428" i="5"/>
  <c r="M427" i="5"/>
  <c r="H427" i="5"/>
  <c r="M425" i="5"/>
  <c r="H425" i="5"/>
  <c r="M424" i="5"/>
  <c r="H424" i="5"/>
  <c r="M423" i="5"/>
  <c r="H423" i="5"/>
  <c r="M422" i="5"/>
  <c r="H422" i="5"/>
  <c r="M421" i="5"/>
  <c r="H421" i="5"/>
  <c r="M420" i="5"/>
  <c r="H420" i="5"/>
  <c r="M419" i="5"/>
  <c r="H419" i="5"/>
  <c r="M418" i="5"/>
  <c r="H418" i="5"/>
  <c r="M417" i="5"/>
  <c r="H417" i="5"/>
  <c r="M416" i="5"/>
  <c r="H416" i="5"/>
  <c r="M415" i="5"/>
  <c r="H415" i="5"/>
  <c r="M413" i="5"/>
  <c r="H413" i="5"/>
  <c r="M412" i="5"/>
  <c r="H412" i="5"/>
  <c r="M411" i="5"/>
  <c r="H411" i="5"/>
  <c r="M410" i="5"/>
  <c r="H410" i="5"/>
  <c r="M408" i="5"/>
  <c r="H408" i="5"/>
  <c r="M407" i="5"/>
  <c r="H407" i="5"/>
  <c r="M406" i="5"/>
  <c r="H406" i="5"/>
  <c r="M405" i="5"/>
  <c r="H405" i="5"/>
  <c r="M404" i="5"/>
  <c r="H404" i="5"/>
  <c r="M402" i="5"/>
  <c r="H402" i="5"/>
  <c r="M401" i="5"/>
  <c r="H401" i="5"/>
  <c r="M400" i="5"/>
  <c r="H400" i="5"/>
  <c r="M399" i="5"/>
  <c r="H399" i="5"/>
  <c r="M398" i="5"/>
  <c r="H398" i="5"/>
  <c r="M396" i="5"/>
  <c r="H396" i="5"/>
  <c r="M395" i="5"/>
  <c r="H395" i="5"/>
  <c r="M394" i="5"/>
  <c r="H394" i="5"/>
  <c r="M393" i="5"/>
  <c r="H393" i="5"/>
  <c r="M392" i="5"/>
  <c r="H392" i="5"/>
  <c r="M391" i="5"/>
  <c r="H391" i="5"/>
  <c r="M389" i="5"/>
  <c r="H389" i="5"/>
  <c r="M388" i="5"/>
  <c r="H388" i="5"/>
  <c r="M387" i="5"/>
  <c r="H387" i="5"/>
  <c r="M386" i="5"/>
  <c r="H386" i="5"/>
  <c r="M385" i="5"/>
  <c r="H385" i="5"/>
  <c r="M383" i="5"/>
  <c r="H383" i="5"/>
  <c r="M382" i="5"/>
  <c r="H382" i="5"/>
  <c r="M381" i="5"/>
  <c r="H381" i="5"/>
  <c r="M380" i="5"/>
  <c r="H380" i="5"/>
  <c r="M379" i="5"/>
  <c r="H379" i="5"/>
  <c r="M377" i="5"/>
  <c r="H377" i="5"/>
  <c r="M376" i="5"/>
  <c r="H376" i="5"/>
  <c r="M375" i="5"/>
  <c r="H375" i="5"/>
  <c r="M374" i="5"/>
  <c r="H374" i="5"/>
  <c r="M373" i="5"/>
  <c r="H373" i="5"/>
  <c r="M372" i="5"/>
  <c r="H372" i="5"/>
  <c r="M370" i="5"/>
  <c r="H370" i="5"/>
  <c r="M369" i="5"/>
  <c r="H369" i="5"/>
  <c r="M368" i="5"/>
  <c r="H368" i="5"/>
  <c r="M367" i="5"/>
  <c r="H367" i="5"/>
  <c r="M366" i="5"/>
  <c r="H366" i="5"/>
  <c r="M364" i="5"/>
  <c r="H364" i="5"/>
  <c r="M363" i="5"/>
  <c r="H363" i="5"/>
  <c r="M362" i="5"/>
  <c r="H362" i="5"/>
  <c r="M361" i="5"/>
  <c r="H361" i="5"/>
  <c r="M360" i="5"/>
  <c r="H360" i="5"/>
  <c r="M358" i="5"/>
  <c r="H358" i="5"/>
  <c r="M357" i="5"/>
  <c r="H357" i="5"/>
  <c r="M356" i="5"/>
  <c r="H356" i="5"/>
  <c r="M355" i="5"/>
  <c r="H355" i="5"/>
  <c r="M354" i="5"/>
  <c r="H354" i="5"/>
  <c r="M352" i="5"/>
  <c r="H352" i="5"/>
  <c r="M351" i="5"/>
  <c r="H351" i="5"/>
  <c r="M350" i="5"/>
  <c r="H350" i="5"/>
  <c r="M349" i="5"/>
  <c r="H349" i="5"/>
  <c r="M347" i="5"/>
  <c r="H347" i="5"/>
  <c r="M346" i="5"/>
  <c r="H346" i="5"/>
  <c r="M345" i="5"/>
  <c r="H345" i="5"/>
  <c r="M344" i="5"/>
  <c r="H344" i="5"/>
  <c r="M343" i="5"/>
  <c r="H343" i="5"/>
  <c r="M342" i="5"/>
  <c r="H342" i="5"/>
  <c r="M340" i="5"/>
  <c r="H340" i="5"/>
  <c r="M339" i="5"/>
  <c r="H339" i="5"/>
  <c r="M338" i="5"/>
  <c r="H338" i="5"/>
  <c r="M337" i="5"/>
  <c r="H337" i="5"/>
  <c r="M336" i="5"/>
  <c r="H336" i="5"/>
  <c r="M334" i="5"/>
  <c r="H334" i="5"/>
  <c r="M333" i="5"/>
  <c r="H333" i="5"/>
  <c r="M332" i="5"/>
  <c r="H332" i="5"/>
  <c r="M331" i="5"/>
  <c r="H331" i="5"/>
  <c r="M330" i="5"/>
  <c r="H330" i="5"/>
  <c r="M329" i="5"/>
  <c r="H329" i="5"/>
  <c r="M328" i="5"/>
  <c r="M327" i="5"/>
  <c r="M326" i="5"/>
  <c r="H326" i="5"/>
  <c r="M325" i="5"/>
  <c r="H325" i="5"/>
  <c r="M323" i="5"/>
  <c r="H323" i="5"/>
  <c r="M322" i="5"/>
  <c r="H322" i="5"/>
  <c r="M321" i="5"/>
  <c r="H321" i="5"/>
  <c r="M320" i="5"/>
  <c r="H320" i="5"/>
  <c r="M319" i="5"/>
  <c r="H319" i="5"/>
  <c r="M318" i="5"/>
  <c r="H318" i="5"/>
  <c r="M316" i="5"/>
  <c r="H316" i="5"/>
  <c r="M315" i="5"/>
  <c r="H315" i="5"/>
  <c r="M314" i="5"/>
  <c r="H314" i="5"/>
  <c r="M313" i="5"/>
  <c r="H313" i="5"/>
  <c r="M312" i="5"/>
  <c r="H312" i="5"/>
  <c r="M311" i="5"/>
  <c r="H311" i="5"/>
  <c r="M309" i="5"/>
  <c r="H309" i="5"/>
  <c r="M308" i="5"/>
  <c r="H308" i="5"/>
  <c r="M307" i="5"/>
  <c r="H307" i="5"/>
  <c r="M306" i="5"/>
  <c r="H306" i="5"/>
  <c r="M305" i="5"/>
  <c r="H305" i="5"/>
  <c r="M303" i="5"/>
  <c r="H303" i="5"/>
  <c r="M302" i="5"/>
  <c r="H302" i="5"/>
  <c r="M301" i="5"/>
  <c r="H301" i="5"/>
  <c r="M300" i="5"/>
  <c r="H300" i="5"/>
  <c r="M299" i="5"/>
  <c r="H299" i="5"/>
  <c r="M298" i="5"/>
  <c r="H298" i="5"/>
  <c r="M296" i="5"/>
  <c r="H296" i="5"/>
  <c r="M295" i="5"/>
  <c r="H295" i="5"/>
  <c r="M294" i="5"/>
  <c r="H294" i="5"/>
  <c r="M293" i="5"/>
  <c r="H293" i="5"/>
  <c r="M292" i="5"/>
  <c r="H292" i="5"/>
  <c r="M291" i="5"/>
  <c r="H291" i="5"/>
  <c r="M289" i="5"/>
  <c r="H289" i="5"/>
  <c r="M288" i="5"/>
  <c r="H288" i="5"/>
  <c r="M287" i="5"/>
  <c r="H287" i="5"/>
  <c r="M286" i="5"/>
  <c r="H286" i="5"/>
  <c r="M285" i="5"/>
  <c r="H285" i="5"/>
  <c r="M284" i="5"/>
  <c r="H284" i="5"/>
  <c r="M282" i="5"/>
  <c r="H282" i="5"/>
  <c r="M281" i="5"/>
  <c r="H281" i="5"/>
  <c r="M280" i="5"/>
  <c r="H280" i="5"/>
  <c r="M279" i="5"/>
  <c r="H279" i="5"/>
  <c r="M278" i="5"/>
  <c r="H278" i="5"/>
  <c r="M276" i="5"/>
  <c r="H276" i="5"/>
  <c r="M275" i="5"/>
  <c r="H275" i="5"/>
  <c r="M274" i="5"/>
  <c r="H274" i="5"/>
  <c r="M273" i="5"/>
  <c r="H273" i="5"/>
  <c r="M272" i="5"/>
  <c r="H272" i="5"/>
  <c r="M270" i="5"/>
  <c r="H270" i="5"/>
  <c r="M269" i="5"/>
  <c r="H269" i="5"/>
  <c r="M268" i="5"/>
  <c r="H268" i="5"/>
  <c r="M267" i="5"/>
  <c r="H267" i="5"/>
  <c r="M266" i="5"/>
  <c r="H266" i="5"/>
  <c r="M264" i="5"/>
  <c r="H264" i="5"/>
  <c r="M263" i="5"/>
  <c r="H263" i="5"/>
  <c r="M262" i="5"/>
  <c r="H262" i="5"/>
  <c r="M261" i="5"/>
  <c r="H261" i="5"/>
  <c r="M260" i="5"/>
  <c r="H260" i="5"/>
  <c r="M259" i="5"/>
  <c r="H259" i="5"/>
  <c r="M258" i="5"/>
  <c r="M256" i="5"/>
  <c r="H256" i="5"/>
  <c r="M255" i="5"/>
  <c r="H255" i="5"/>
  <c r="M254" i="5"/>
  <c r="H254" i="5"/>
  <c r="M253" i="5"/>
  <c r="H253" i="5"/>
  <c r="M252" i="5"/>
  <c r="H252" i="5"/>
  <c r="M250" i="5"/>
  <c r="H250" i="5"/>
  <c r="M249" i="5"/>
  <c r="H249" i="5"/>
  <c r="M248" i="5"/>
  <c r="H248" i="5"/>
  <c r="M247" i="5"/>
  <c r="H247" i="5"/>
  <c r="M246" i="5"/>
  <c r="H246" i="5"/>
  <c r="M244" i="5"/>
  <c r="H244" i="5"/>
  <c r="M243" i="5"/>
  <c r="H243" i="5"/>
  <c r="M242" i="5"/>
  <c r="H242" i="5"/>
  <c r="M241" i="5"/>
  <c r="H241" i="5"/>
  <c r="M240" i="5"/>
  <c r="H240" i="5"/>
  <c r="M238" i="5"/>
  <c r="H238" i="5"/>
  <c r="M237" i="5"/>
  <c r="H237" i="5"/>
  <c r="M236" i="5"/>
  <c r="H236" i="5"/>
  <c r="M235" i="5"/>
  <c r="H235" i="5"/>
  <c r="M234" i="5"/>
  <c r="H234" i="5"/>
  <c r="M232" i="5"/>
  <c r="H232" i="5"/>
  <c r="M231" i="5"/>
  <c r="H231" i="5"/>
  <c r="M230" i="5"/>
  <c r="H230" i="5"/>
  <c r="M229" i="5"/>
  <c r="H229" i="5"/>
  <c r="M228" i="5"/>
  <c r="H228" i="5"/>
  <c r="M226" i="5"/>
  <c r="H226" i="5"/>
  <c r="M225" i="5"/>
  <c r="H225" i="5"/>
  <c r="M224" i="5"/>
  <c r="H224" i="5"/>
  <c r="M223" i="5"/>
  <c r="H223" i="5"/>
  <c r="M222" i="5"/>
  <c r="H222" i="5"/>
  <c r="M221" i="5"/>
  <c r="H221" i="5"/>
  <c r="M219" i="5"/>
  <c r="H219" i="5"/>
  <c r="M218" i="5"/>
  <c r="H218" i="5"/>
  <c r="M217" i="5"/>
  <c r="H217" i="5"/>
  <c r="M216" i="5"/>
  <c r="H216" i="5"/>
  <c r="M214" i="5"/>
  <c r="H214" i="5"/>
  <c r="M213" i="5"/>
  <c r="H213" i="5"/>
  <c r="M212" i="5"/>
  <c r="H212" i="5"/>
  <c r="M211" i="5"/>
  <c r="H211" i="5"/>
  <c r="M210" i="5"/>
  <c r="H210" i="5"/>
  <c r="M208" i="5"/>
  <c r="H208" i="5"/>
  <c r="M207" i="5"/>
  <c r="H207" i="5"/>
  <c r="M206" i="5"/>
  <c r="H206" i="5"/>
  <c r="M205" i="5"/>
  <c r="H205" i="5"/>
  <c r="M204" i="5"/>
  <c r="H204" i="5"/>
  <c r="M202" i="5"/>
  <c r="H202" i="5"/>
  <c r="M201" i="5"/>
  <c r="H201" i="5"/>
  <c r="M200" i="5"/>
  <c r="H200" i="5"/>
  <c r="M199" i="5"/>
  <c r="H199" i="5"/>
  <c r="M198" i="5"/>
  <c r="H198" i="5"/>
  <c r="M196" i="5"/>
  <c r="H196" i="5"/>
  <c r="M195" i="5"/>
  <c r="H195" i="5"/>
  <c r="M194" i="5"/>
  <c r="H194" i="5"/>
  <c r="M193" i="5"/>
  <c r="H193" i="5"/>
  <c r="M192" i="5"/>
  <c r="H192" i="5"/>
  <c r="M190" i="5"/>
  <c r="H190" i="5"/>
  <c r="M189" i="5"/>
  <c r="H189" i="5"/>
  <c r="M188" i="5"/>
  <c r="H188" i="5"/>
  <c r="M187" i="5"/>
  <c r="H187" i="5"/>
  <c r="M186" i="5"/>
  <c r="H186" i="5"/>
  <c r="M185" i="5"/>
  <c r="H185" i="5"/>
  <c r="M183" i="5"/>
  <c r="H183" i="5"/>
  <c r="M182" i="5"/>
  <c r="H182" i="5"/>
  <c r="M181" i="5"/>
  <c r="H181" i="5"/>
  <c r="M180" i="5"/>
  <c r="H180" i="5"/>
  <c r="M179" i="5"/>
  <c r="H179" i="5"/>
  <c r="M178" i="5"/>
  <c r="H178" i="5"/>
  <c r="M176" i="5"/>
  <c r="H176" i="5"/>
  <c r="M175" i="5"/>
  <c r="H175" i="5"/>
  <c r="M174" i="5"/>
  <c r="H174" i="5"/>
  <c r="M173" i="5"/>
  <c r="H173" i="5"/>
  <c r="M172" i="5"/>
  <c r="M170" i="5"/>
  <c r="H170" i="5"/>
  <c r="M169" i="5"/>
  <c r="H169" i="5"/>
  <c r="M168" i="5"/>
  <c r="H168" i="5"/>
  <c r="M167" i="5"/>
  <c r="H167" i="5"/>
  <c r="M166" i="5"/>
  <c r="M164" i="5"/>
  <c r="H164" i="5"/>
  <c r="M163" i="5"/>
  <c r="H163" i="5"/>
  <c r="M162" i="5"/>
  <c r="H162" i="5"/>
  <c r="M161" i="5"/>
  <c r="H161" i="5"/>
  <c r="M160" i="5"/>
  <c r="M158" i="5"/>
  <c r="H158" i="5"/>
  <c r="M157" i="5"/>
  <c r="H157" i="5"/>
  <c r="M156" i="5"/>
  <c r="H156" i="5"/>
  <c r="M155" i="5"/>
  <c r="H155" i="5"/>
  <c r="M154" i="5"/>
  <c r="H154" i="5"/>
  <c r="M153" i="5"/>
  <c r="H153" i="5"/>
  <c r="M152" i="5"/>
  <c r="H152" i="5"/>
  <c r="M150" i="5"/>
  <c r="H150" i="5"/>
  <c r="M149" i="5"/>
  <c r="H149" i="5"/>
  <c r="M148" i="5"/>
  <c r="H148" i="5"/>
  <c r="M147" i="5"/>
  <c r="H147" i="5"/>
  <c r="M146" i="5"/>
  <c r="H146" i="5"/>
  <c r="M145" i="5"/>
  <c r="H145" i="5"/>
  <c r="M143" i="5"/>
  <c r="H143" i="5"/>
  <c r="M142" i="5"/>
  <c r="H142" i="5"/>
  <c r="M141" i="5"/>
  <c r="H141" i="5"/>
  <c r="M140" i="5"/>
  <c r="H140" i="5"/>
  <c r="M139" i="5"/>
  <c r="M137" i="5"/>
  <c r="H137" i="5"/>
  <c r="M136" i="5"/>
  <c r="H136" i="5"/>
  <c r="M135" i="5"/>
  <c r="H135" i="5"/>
  <c r="M134" i="5"/>
  <c r="H134" i="5"/>
  <c r="M133" i="5"/>
  <c r="M131" i="5"/>
  <c r="H131" i="5"/>
  <c r="M130" i="5"/>
  <c r="H130" i="5"/>
  <c r="M129" i="5"/>
  <c r="H129" i="5"/>
  <c r="M128" i="5"/>
  <c r="H128" i="5"/>
  <c r="M127" i="5"/>
  <c r="M125" i="5"/>
  <c r="H125" i="5"/>
  <c r="M124" i="5"/>
  <c r="H124" i="5"/>
  <c r="M123" i="5"/>
  <c r="H123" i="5"/>
  <c r="M122" i="5"/>
  <c r="H122" i="5"/>
  <c r="M121" i="5"/>
  <c r="M119" i="5"/>
  <c r="H119" i="5"/>
  <c r="M118" i="5"/>
  <c r="H118" i="5"/>
  <c r="M117" i="5"/>
  <c r="H117" i="5"/>
  <c r="M116" i="5"/>
  <c r="H116" i="5"/>
  <c r="M115" i="5"/>
  <c r="H115" i="5"/>
  <c r="M114" i="5"/>
  <c r="H114" i="5"/>
  <c r="M113" i="5"/>
  <c r="H113" i="5"/>
  <c r="M112" i="5"/>
  <c r="H112" i="5"/>
  <c r="M110" i="5"/>
  <c r="H110" i="5"/>
  <c r="M109" i="5"/>
  <c r="H109" i="5"/>
  <c r="M108" i="5"/>
  <c r="H108" i="5"/>
  <c r="M107" i="5"/>
  <c r="H107" i="5"/>
  <c r="M106" i="5"/>
  <c r="H106" i="5"/>
  <c r="M104" i="5"/>
  <c r="H104" i="5"/>
  <c r="M103" i="5"/>
  <c r="H103" i="5"/>
  <c r="M102" i="5"/>
  <c r="H102" i="5"/>
  <c r="M101" i="5"/>
  <c r="H101" i="5"/>
  <c r="M100" i="5"/>
  <c r="H100" i="5"/>
  <c r="M98" i="5"/>
  <c r="H98" i="5"/>
  <c r="M97" i="5"/>
  <c r="H97" i="5"/>
  <c r="M96" i="5"/>
  <c r="H96" i="5"/>
  <c r="M95" i="5"/>
  <c r="H95" i="5"/>
  <c r="M94" i="5"/>
  <c r="H94" i="5"/>
  <c r="M92" i="5"/>
  <c r="H92" i="5"/>
  <c r="M91" i="5"/>
  <c r="H91" i="5"/>
  <c r="M90" i="5"/>
  <c r="H90" i="5"/>
  <c r="M89" i="5"/>
  <c r="H89" i="5"/>
  <c r="M88" i="5"/>
  <c r="H88" i="5"/>
  <c r="M86" i="5"/>
  <c r="H86" i="5"/>
  <c r="M85" i="5"/>
  <c r="H85" i="5"/>
  <c r="M84" i="5"/>
  <c r="H84" i="5"/>
  <c r="M83" i="5"/>
  <c r="H83" i="5"/>
  <c r="M82" i="5"/>
  <c r="H82" i="5"/>
  <c r="M80" i="5"/>
  <c r="H80" i="5"/>
  <c r="M79" i="5"/>
  <c r="H79" i="5"/>
  <c r="M78" i="5"/>
  <c r="H78" i="5"/>
  <c r="M77" i="5"/>
  <c r="H77" i="5"/>
  <c r="M76" i="5"/>
  <c r="H76" i="5"/>
  <c r="M74" i="5"/>
  <c r="H74" i="5"/>
  <c r="M73" i="5"/>
  <c r="H73" i="5"/>
  <c r="M72" i="5"/>
  <c r="H72" i="5"/>
  <c r="M71" i="5"/>
  <c r="H71" i="5"/>
  <c r="M70" i="5"/>
  <c r="H70" i="5"/>
  <c r="M68" i="5"/>
  <c r="H68" i="5"/>
  <c r="M67" i="5"/>
  <c r="H67" i="5"/>
  <c r="M66" i="5"/>
  <c r="H66" i="5"/>
  <c r="M65" i="5"/>
  <c r="H65" i="5"/>
  <c r="M64" i="5"/>
  <c r="H64" i="5"/>
  <c r="M63" i="5"/>
  <c r="H63" i="5"/>
  <c r="M62" i="5"/>
  <c r="H62" i="5"/>
  <c r="M61" i="5"/>
  <c r="H61" i="5"/>
  <c r="M60" i="5"/>
  <c r="H60" i="5"/>
  <c r="M59" i="5"/>
  <c r="H59" i="5"/>
  <c r="M57" i="5"/>
  <c r="H57" i="5"/>
  <c r="M56" i="5"/>
  <c r="H56" i="5"/>
  <c r="M55" i="5"/>
  <c r="H55" i="5"/>
  <c r="M53" i="5"/>
  <c r="H53" i="5"/>
  <c r="M52" i="5"/>
  <c r="H52" i="5"/>
  <c r="M51" i="5"/>
  <c r="H51" i="5"/>
  <c r="M50" i="5"/>
  <c r="H50" i="5"/>
  <c r="M49" i="5"/>
  <c r="H49" i="5"/>
  <c r="M47" i="5"/>
  <c r="H47" i="5"/>
  <c r="M46" i="5"/>
  <c r="H46" i="5"/>
  <c r="M45" i="5"/>
  <c r="H45" i="5"/>
  <c r="M44" i="5"/>
  <c r="H44" i="5"/>
  <c r="M43" i="5"/>
  <c r="H43" i="5"/>
  <c r="M41" i="5"/>
  <c r="H41" i="5"/>
  <c r="M40" i="5"/>
  <c r="H40" i="5"/>
  <c r="M39" i="5"/>
  <c r="H39" i="5"/>
  <c r="M38" i="5"/>
  <c r="H38" i="5"/>
  <c r="M37" i="5"/>
  <c r="H37" i="5"/>
  <c r="M35" i="5"/>
  <c r="H35" i="5"/>
  <c r="M34" i="5"/>
  <c r="H34" i="5"/>
  <c r="M33" i="5"/>
  <c r="H33" i="5"/>
  <c r="M32" i="5"/>
  <c r="H32" i="5"/>
  <c r="M31" i="5"/>
  <c r="H31" i="5"/>
  <c r="M29" i="5"/>
  <c r="H29" i="5"/>
  <c r="M28" i="5"/>
  <c r="H28" i="5"/>
  <c r="M27" i="5"/>
  <c r="H27" i="5"/>
  <c r="M26" i="5"/>
  <c r="H26" i="5"/>
  <c r="M25" i="5"/>
  <c r="H25" i="5"/>
  <c r="M23" i="5"/>
  <c r="H23" i="5"/>
  <c r="M22" i="5"/>
  <c r="H22" i="5"/>
  <c r="M21" i="5"/>
  <c r="H21" i="5"/>
  <c r="M20" i="5"/>
  <c r="H20" i="5"/>
  <c r="M19" i="5"/>
  <c r="H19" i="5"/>
  <c r="M18" i="5"/>
  <c r="H18" i="5"/>
  <c r="M17" i="5"/>
  <c r="H17" i="5"/>
  <c r="M16" i="5"/>
  <c r="H16" i="5"/>
  <c r="M15" i="5"/>
  <c r="H15" i="5"/>
  <c r="M14" i="5"/>
  <c r="H14" i="5"/>
  <c r="J4060" i="5"/>
  <c r="J4061" i="5"/>
  <c r="J4059" i="5"/>
  <c r="J4057" i="5"/>
  <c r="J4058" i="5"/>
  <c r="J4055" i="5"/>
  <c r="N4058" i="5"/>
  <c r="N4056" i="5"/>
  <c r="J4056" i="5"/>
  <c r="A4055" i="5"/>
  <c r="A4056" i="5" s="1"/>
  <c r="A4057" i="5" s="1"/>
  <c r="A4058" i="5" s="1"/>
  <c r="A4059" i="5" s="1"/>
  <c r="A4060" i="5" s="1"/>
  <c r="A4061" i="5" s="1"/>
  <c r="J4053" i="5"/>
  <c r="J4048" i="5"/>
  <c r="J4049" i="5"/>
  <c r="J4050" i="5"/>
  <c r="J4051" i="5"/>
  <c r="J4052" i="5"/>
  <c r="J4047" i="5"/>
  <c r="N4045" i="5"/>
  <c r="J4045" i="5"/>
  <c r="A4047" i="5"/>
  <c r="A4048" i="5" s="1"/>
  <c r="A4049" i="5" s="1"/>
  <c r="A4050" i="5" s="1"/>
  <c r="A4051" i="5" s="1"/>
  <c r="A4052" i="5" s="1"/>
  <c r="A4053" i="5" s="1"/>
  <c r="A4045" i="5"/>
  <c r="A4036" i="5"/>
  <c r="A4037" i="5" s="1"/>
  <c r="J4043" i="5"/>
  <c r="J4037" i="5"/>
  <c r="J4038" i="5"/>
  <c r="J4039" i="5"/>
  <c r="J4040" i="5"/>
  <c r="J4041" i="5"/>
  <c r="J4036" i="5"/>
  <c r="N4041" i="5"/>
  <c r="J4042" i="5"/>
  <c r="N4042" i="5"/>
  <c r="A4033" i="5"/>
  <c r="A4034" i="5" s="1"/>
  <c r="A4028" i="5"/>
  <c r="A4029" i="5" s="1"/>
  <c r="J4034" i="5"/>
  <c r="J4033" i="5"/>
  <c r="J4029" i="5"/>
  <c r="J4030" i="5"/>
  <c r="J4031" i="5"/>
  <c r="J4028" i="5"/>
  <c r="E49" i="36"/>
  <c r="E50" i="36" s="1"/>
  <c r="E51" i="36" s="1"/>
  <c r="A4019" i="5"/>
  <c r="A4020" i="5" s="1"/>
  <c r="A4021" i="5" s="1"/>
  <c r="A4022" i="5" s="1"/>
  <c r="A4023" i="5" s="1"/>
  <c r="A4024" i="5" s="1"/>
  <c r="A4025" i="5" s="1"/>
  <c r="A4026" i="5" s="1"/>
  <c r="J4020" i="5"/>
  <c r="N4020" i="5"/>
  <c r="J4021" i="5"/>
  <c r="N4021" i="5"/>
  <c r="J4022" i="5"/>
  <c r="N4022" i="5"/>
  <c r="J4023" i="5"/>
  <c r="N4023" i="5"/>
  <c r="J4024" i="5"/>
  <c r="N4024" i="5"/>
  <c r="J4025" i="5"/>
  <c r="N4025" i="5"/>
  <c r="J4026" i="5"/>
  <c r="N4026" i="5"/>
  <c r="J4013" i="5"/>
  <c r="J4012" i="5"/>
  <c r="N4015" i="5"/>
  <c r="N4016" i="5"/>
  <c r="N4017" i="5"/>
  <c r="N4014" i="5"/>
  <c r="J4014" i="5"/>
  <c r="J4015" i="5"/>
  <c r="J4016" i="5"/>
  <c r="J4017" i="5"/>
  <c r="A4012" i="5"/>
  <c r="N4061" i="5" l="1"/>
  <c r="N4059" i="5"/>
  <c r="N4057" i="5"/>
  <c r="N4060" i="5"/>
  <c r="N4055" i="5"/>
  <c r="N4019" i="5"/>
  <c r="J4019" i="5"/>
  <c r="N4053" i="5"/>
  <c r="N4052" i="5"/>
  <c r="N4050" i="5"/>
  <c r="N4049" i="5"/>
  <c r="N4051" i="5"/>
  <c r="N4048" i="5"/>
  <c r="N4047" i="5"/>
  <c r="N4038" i="5"/>
  <c r="A4038" i="5"/>
  <c r="A4039" i="5" s="1"/>
  <c r="A4040" i="5" s="1"/>
  <c r="A4041" i="5" s="1"/>
  <c r="A4042" i="5" s="1"/>
  <c r="A4043" i="5" s="1"/>
  <c r="N4043" i="5"/>
  <c r="N4037" i="5"/>
  <c r="N4040" i="5"/>
  <c r="N4039" i="5"/>
  <c r="N4036" i="5"/>
  <c r="A4030" i="5"/>
  <c r="A4031" i="5" s="1"/>
  <c r="N4033" i="5"/>
  <c r="N4034" i="5"/>
  <c r="N4031" i="5"/>
  <c r="N4030" i="5"/>
  <c r="N4029" i="5"/>
  <c r="N4028" i="5"/>
  <c r="N4013" i="5"/>
  <c r="N4012" i="5"/>
  <c r="A4013" i="5"/>
  <c r="A4014" i="5" s="1"/>
  <c r="A4015" i="5" s="1"/>
  <c r="A4016" i="5" s="1"/>
  <c r="A4017" i="5" s="1"/>
  <c r="C277" i="36" l="1"/>
  <c r="C276" i="36"/>
  <c r="J3671" i="5"/>
  <c r="J3576" i="5"/>
  <c r="J3122" i="5"/>
  <c r="J3075" i="5"/>
  <c r="J2991" i="5"/>
  <c r="J2959" i="5"/>
  <c r="J2920" i="5"/>
  <c r="J2895" i="5"/>
  <c r="J2865" i="5"/>
  <c r="J2835" i="5"/>
  <c r="J2814" i="5"/>
  <c r="J2804" i="5"/>
  <c r="J2736" i="5"/>
  <c r="J2710" i="5"/>
  <c r="J2694" i="5"/>
  <c r="J2667" i="5"/>
  <c r="J2644" i="5"/>
  <c r="J2643" i="5"/>
  <c r="J2619" i="5"/>
  <c r="J2613" i="5"/>
  <c r="J2542" i="5"/>
  <c r="J2517" i="5"/>
  <c r="J2516" i="5"/>
  <c r="J2499" i="5"/>
  <c r="J2492" i="5"/>
  <c r="J2488" i="5"/>
  <c r="J2463" i="5"/>
  <c r="J2409" i="5"/>
  <c r="J2336" i="5"/>
  <c r="J2258" i="5"/>
  <c r="J2225" i="5"/>
  <c r="J2129" i="5"/>
  <c r="J2113" i="5"/>
  <c r="J1965" i="5"/>
  <c r="J1919" i="5"/>
  <c r="J1901" i="5"/>
  <c r="J1871" i="5"/>
  <c r="J1850" i="5"/>
  <c r="J1849" i="5"/>
  <c r="J1779" i="5"/>
  <c r="J1761" i="5"/>
  <c r="J1748" i="5"/>
  <c r="J1702" i="5"/>
  <c r="J1701" i="5"/>
  <c r="J1664" i="5"/>
  <c r="J1663" i="5"/>
  <c r="J1652" i="5"/>
  <c r="J1651" i="5"/>
  <c r="J1593" i="5"/>
  <c r="J1568" i="5"/>
  <c r="J1520" i="5"/>
  <c r="J1499" i="5"/>
  <c r="J1460" i="5"/>
  <c r="J1444" i="5"/>
  <c r="J1439" i="5"/>
  <c r="J1432" i="5"/>
  <c r="J1419" i="5"/>
  <c r="J1398" i="5"/>
  <c r="J1377" i="5"/>
  <c r="J1360" i="5"/>
  <c r="J1356" i="5"/>
  <c r="J1335" i="5"/>
  <c r="J1312" i="5"/>
  <c r="J1287" i="5"/>
  <c r="J1262" i="5"/>
  <c r="J1258" i="5"/>
  <c r="J1257" i="5"/>
  <c r="J1248" i="5"/>
  <c r="J1243" i="5"/>
  <c r="J1230" i="5"/>
  <c r="J1210" i="5"/>
  <c r="J1209" i="5"/>
  <c r="J1205" i="5"/>
  <c r="J1196" i="5"/>
  <c r="J1168" i="5"/>
  <c r="J1160" i="5"/>
  <c r="J1071" i="5"/>
  <c r="J1063" i="5"/>
  <c r="J1042" i="5"/>
  <c r="J1037" i="5"/>
  <c r="J1028" i="5"/>
  <c r="J1016" i="5"/>
  <c r="J1015" i="5"/>
  <c r="J1009" i="5"/>
  <c r="J1000" i="5"/>
  <c r="J999" i="5"/>
  <c r="J995" i="5"/>
  <c r="J966" i="5"/>
  <c r="J957" i="5"/>
  <c r="J952" i="5"/>
  <c r="J929" i="5"/>
  <c r="J928" i="5"/>
  <c r="J889" i="5"/>
  <c r="J861" i="5"/>
  <c r="J848" i="5"/>
  <c r="J844" i="5"/>
  <c r="J801" i="5"/>
  <c r="J758" i="5"/>
  <c r="J728" i="5"/>
  <c r="J720" i="5"/>
  <c r="J693" i="5"/>
  <c r="J682" i="5"/>
  <c r="J624" i="5"/>
  <c r="J596" i="5"/>
  <c r="J595" i="5"/>
  <c r="J572" i="5"/>
  <c r="J570" i="5"/>
  <c r="J560" i="5"/>
  <c r="J536" i="5"/>
  <c r="J513" i="5"/>
  <c r="J512" i="5"/>
  <c r="J445" i="5"/>
  <c r="J444" i="5"/>
  <c r="J438" i="5"/>
  <c r="J408" i="5"/>
  <c r="J364" i="5"/>
  <c r="J363" i="5"/>
  <c r="J332" i="5"/>
  <c r="J330" i="5"/>
  <c r="J309" i="5"/>
  <c r="J281" i="5"/>
  <c r="J264" i="5"/>
  <c r="J243" i="5"/>
  <c r="J231" i="5"/>
  <c r="J208" i="5"/>
  <c r="J175" i="5"/>
  <c r="J130" i="5"/>
  <c r="J118" i="5"/>
  <c r="J63" i="5"/>
  <c r="J57" i="5"/>
  <c r="J18" i="5"/>
  <c r="N3978" i="5"/>
  <c r="N3958" i="5"/>
  <c r="N3939" i="5"/>
  <c r="N3937" i="5"/>
  <c r="N3926" i="5"/>
  <c r="N3913" i="5"/>
  <c r="N3898" i="5"/>
  <c r="N3839" i="5"/>
  <c r="N3836" i="5"/>
  <c r="N3816" i="5"/>
  <c r="N3807" i="5"/>
  <c r="N3801" i="5"/>
  <c r="N3791" i="5"/>
  <c r="N3790" i="5"/>
  <c r="N3789" i="5"/>
  <c r="N3784" i="5"/>
  <c r="N3783" i="5"/>
  <c r="N3777" i="5"/>
  <c r="N3762" i="5"/>
  <c r="N3761" i="5"/>
  <c r="N3748" i="5"/>
  <c r="N3744" i="5"/>
  <c r="N3728" i="5"/>
  <c r="N3720" i="5"/>
  <c r="N3718" i="5"/>
  <c r="N3716" i="5"/>
  <c r="N3684" i="5"/>
  <c r="N3681" i="5"/>
  <c r="N3670" i="5"/>
  <c r="N3648" i="5"/>
  <c r="N3627" i="5"/>
  <c r="N3621" i="5"/>
  <c r="N3620" i="5"/>
  <c r="N3606" i="5"/>
  <c r="N3575" i="5"/>
  <c r="N3574" i="5"/>
  <c r="N3571" i="5"/>
  <c r="N3570" i="5"/>
  <c r="N3567" i="5"/>
  <c r="N3544" i="5"/>
  <c r="N3543" i="5"/>
  <c r="N3541" i="5"/>
  <c r="N3540" i="5"/>
  <c r="N3537" i="5"/>
  <c r="N3467" i="5"/>
  <c r="N3464" i="5"/>
  <c r="N3463" i="5"/>
  <c r="N3396" i="5"/>
  <c r="N3364" i="5"/>
  <c r="N3363" i="5"/>
  <c r="N3357" i="5"/>
  <c r="N3353" i="5"/>
  <c r="N3349" i="5"/>
  <c r="N3285" i="5"/>
  <c r="N3201" i="5"/>
  <c r="N3196" i="5"/>
  <c r="N3195" i="5"/>
  <c r="N3180" i="5"/>
  <c r="N3168" i="5"/>
  <c r="N3164" i="5"/>
  <c r="N3147" i="5"/>
  <c r="N3146" i="5"/>
  <c r="N3137" i="5"/>
  <c r="N3130" i="5"/>
  <c r="N3129" i="5"/>
  <c r="N3125" i="5"/>
  <c r="N3117" i="5"/>
  <c r="N3116" i="5"/>
  <c r="N3110" i="5"/>
  <c r="N3109" i="5"/>
  <c r="N3108" i="5"/>
  <c r="N3104" i="5"/>
  <c r="N3096" i="5"/>
  <c r="N3095" i="5"/>
  <c r="N3094" i="5"/>
  <c r="N3089" i="5"/>
  <c r="N3088" i="5"/>
  <c r="N3087" i="5"/>
  <c r="N3083" i="5"/>
  <c r="N3081" i="5"/>
  <c r="N3080" i="5"/>
  <c r="N3075" i="5"/>
  <c r="N3071" i="5"/>
  <c r="N3067" i="5"/>
  <c r="N3066" i="5"/>
  <c r="N3062" i="5"/>
  <c r="N3060" i="5"/>
  <c r="N3059" i="5"/>
  <c r="N3058" i="5"/>
  <c r="N3056" i="5"/>
  <c r="N3055" i="5"/>
  <c r="N3054" i="5"/>
  <c r="N3051" i="5"/>
  <c r="N3050" i="5"/>
  <c r="N3048" i="5"/>
  <c r="N3030" i="5"/>
  <c r="N3027" i="5"/>
  <c r="N3026" i="5"/>
  <c r="N3025" i="5"/>
  <c r="N3024" i="5"/>
  <c r="N3022" i="5"/>
  <c r="N3021" i="5"/>
  <c r="N3019" i="5"/>
  <c r="N3018" i="5"/>
  <c r="N3017" i="5"/>
  <c r="N3015" i="5"/>
  <c r="N3014" i="5"/>
  <c r="N3013" i="5"/>
  <c r="N3012" i="5"/>
  <c r="N3009" i="5"/>
  <c r="N3005" i="5"/>
  <c r="N3004" i="5"/>
  <c r="N3002" i="5"/>
  <c r="N3001" i="5"/>
  <c r="N3000" i="5"/>
  <c r="N2999" i="5"/>
  <c r="N2997" i="5"/>
  <c r="N2996" i="5"/>
  <c r="N2994" i="5"/>
  <c r="N2993" i="5"/>
  <c r="N2992" i="5"/>
  <c r="N2990" i="5"/>
  <c r="N2989" i="5"/>
  <c r="N2988" i="5"/>
  <c r="N2987" i="5"/>
  <c r="N2984" i="5"/>
  <c r="N2982" i="5"/>
  <c r="N2981" i="5"/>
  <c r="N2980" i="5"/>
  <c r="N2974" i="5"/>
  <c r="N2973" i="5"/>
  <c r="N2969" i="5"/>
  <c r="N2968" i="5"/>
  <c r="N2963" i="5"/>
  <c r="N2953" i="5"/>
  <c r="N2944" i="5"/>
  <c r="N2940" i="5"/>
  <c r="N2939" i="5"/>
  <c r="N2938" i="5"/>
  <c r="N2918" i="5"/>
  <c r="N2914" i="5"/>
  <c r="N2908" i="5"/>
  <c r="N2907" i="5"/>
  <c r="N2903" i="5"/>
  <c r="N2902" i="5"/>
  <c r="N2895" i="5"/>
  <c r="N2884" i="5"/>
  <c r="N2883" i="5"/>
  <c r="N2882" i="5"/>
  <c r="N2877" i="5"/>
  <c r="N2876" i="5"/>
  <c r="N2872" i="5"/>
  <c r="N2871" i="5"/>
  <c r="N2864" i="5"/>
  <c r="N2842" i="5"/>
  <c r="N2841" i="5"/>
  <c r="N2840" i="5"/>
  <c r="N2835" i="5"/>
  <c r="N2834" i="5"/>
  <c r="N2829" i="5"/>
  <c r="N2828" i="5"/>
  <c r="N2825" i="5"/>
  <c r="N2824" i="5"/>
  <c r="N2823" i="5"/>
  <c r="N2813" i="5"/>
  <c r="N2812" i="5"/>
  <c r="N2805" i="5"/>
  <c r="N2804" i="5"/>
  <c r="N2803" i="5"/>
  <c r="N2802" i="5"/>
  <c r="N2801" i="5"/>
  <c r="N2800" i="5"/>
  <c r="N2790" i="5"/>
  <c r="N2783" i="5"/>
  <c r="N2778" i="5"/>
  <c r="N2766" i="5"/>
  <c r="N2759" i="5"/>
  <c r="N2741" i="5"/>
  <c r="N2720" i="5"/>
  <c r="N2714" i="5"/>
  <c r="N2710" i="5"/>
  <c r="N2709" i="5"/>
  <c r="N2705" i="5"/>
  <c r="N2704" i="5"/>
  <c r="N2700" i="5"/>
  <c r="N2699" i="5"/>
  <c r="N2690" i="5"/>
  <c r="N2686" i="5"/>
  <c r="N2684" i="5"/>
  <c r="N2680" i="5"/>
  <c r="N2679" i="5"/>
  <c r="N2673" i="5"/>
  <c r="N2672" i="5"/>
  <c r="N2656" i="5"/>
  <c r="N2655" i="5"/>
  <c r="N2654" i="5"/>
  <c r="N2648" i="5"/>
  <c r="N2642" i="5"/>
  <c r="N2636" i="5"/>
  <c r="N2631" i="5"/>
  <c r="N2624" i="5"/>
  <c r="N2618" i="5"/>
  <c r="N2614" i="5"/>
  <c r="N2612" i="5"/>
  <c r="N2608" i="5"/>
  <c r="N2606" i="5"/>
  <c r="N2600" i="5"/>
  <c r="N2594" i="5"/>
  <c r="N2593" i="5"/>
  <c r="N2591" i="5"/>
  <c r="N2589" i="5"/>
  <c r="N2588" i="5"/>
  <c r="N2585" i="5"/>
  <c r="N2583" i="5"/>
  <c r="N2582" i="5"/>
  <c r="N2579" i="5"/>
  <c r="N2578" i="5"/>
  <c r="N2577" i="5"/>
  <c r="N2576" i="5"/>
  <c r="N2574" i="5"/>
  <c r="N2573" i="5"/>
  <c r="N2571" i="5"/>
  <c r="N2569" i="5"/>
  <c r="N2563" i="5"/>
  <c r="N2559" i="5"/>
  <c r="N2558" i="5"/>
  <c r="N2557" i="5"/>
  <c r="N2554" i="5"/>
  <c r="N2552" i="5"/>
  <c r="N2551" i="5"/>
  <c r="N2548" i="5"/>
  <c r="N2547" i="5"/>
  <c r="N2546" i="5"/>
  <c r="N2545" i="5"/>
  <c r="N2542" i="5"/>
  <c r="N2540" i="5"/>
  <c r="N2539" i="5"/>
  <c r="N2536" i="5"/>
  <c r="N2535" i="5"/>
  <c r="N2534" i="5"/>
  <c r="N2533" i="5"/>
  <c r="N2524" i="5"/>
  <c r="N2523" i="5"/>
  <c r="N2512" i="5"/>
  <c r="N2511" i="5"/>
  <c r="N2499" i="5"/>
  <c r="N2498" i="5"/>
  <c r="N2488" i="5"/>
  <c r="N2467" i="5"/>
  <c r="N2466" i="5"/>
  <c r="N2457" i="5"/>
  <c r="N2451" i="5"/>
  <c r="N2446" i="5"/>
  <c r="N2445" i="5"/>
  <c r="N2429" i="5"/>
  <c r="N2424" i="5"/>
  <c r="N2420" i="5"/>
  <c r="N2412" i="5"/>
  <c r="N2409" i="5"/>
  <c r="N2405" i="5"/>
  <c r="N2398" i="5"/>
  <c r="N2397" i="5"/>
  <c r="N2389" i="5"/>
  <c r="N2388" i="5"/>
  <c r="N2383" i="5"/>
  <c r="N2382" i="5"/>
  <c r="N2376" i="5"/>
  <c r="N2375" i="5"/>
  <c r="N2371" i="5"/>
  <c r="N2370" i="5"/>
  <c r="N2365" i="5"/>
  <c r="N2357" i="5"/>
  <c r="N2356" i="5"/>
  <c r="N2350" i="5"/>
  <c r="N2346" i="5"/>
  <c r="N2327" i="5"/>
  <c r="N2319" i="5"/>
  <c r="N2298" i="5"/>
  <c r="N2293" i="5"/>
  <c r="N2288" i="5"/>
  <c r="N2271" i="5"/>
  <c r="N2254" i="5"/>
  <c r="N2249" i="5"/>
  <c r="N2241" i="5"/>
  <c r="N2237" i="5"/>
  <c r="N2233" i="5"/>
  <c r="N2206" i="5"/>
  <c r="N2202" i="5"/>
  <c r="N2200" i="5"/>
  <c r="N2188" i="5"/>
  <c r="N2173" i="5"/>
  <c r="N2139" i="5"/>
  <c r="N2129" i="5"/>
  <c r="N2095" i="5"/>
  <c r="N2090" i="5"/>
  <c r="N2089" i="5"/>
  <c r="N2080" i="5"/>
  <c r="N2079" i="5"/>
  <c r="N2065" i="5"/>
  <c r="N2060" i="5"/>
  <c r="N2050" i="5"/>
  <c r="N2041" i="5"/>
  <c r="N2036" i="5"/>
  <c r="N2032" i="5"/>
  <c r="N2030" i="5"/>
  <c r="N2017" i="5"/>
  <c r="N2012" i="5"/>
  <c r="N2007" i="5"/>
  <c r="N2003" i="5"/>
  <c r="N1998" i="5"/>
  <c r="N1993" i="5"/>
  <c r="N1989" i="5"/>
  <c r="N1981" i="5"/>
  <c r="N1979" i="5"/>
  <c r="N1977" i="5"/>
  <c r="N1976" i="5"/>
  <c r="N1964" i="5"/>
  <c r="N1961" i="5"/>
  <c r="N1949" i="5"/>
  <c r="N1947" i="5"/>
  <c r="N1944" i="5"/>
  <c r="N1942" i="5"/>
  <c r="N1934" i="5"/>
  <c r="N1931" i="5"/>
  <c r="N1930" i="5"/>
  <c r="N1925" i="5"/>
  <c r="N1924" i="5"/>
  <c r="N1916" i="5"/>
  <c r="N1911" i="5"/>
  <c r="N1909" i="5"/>
  <c r="N1904" i="5"/>
  <c r="N1895" i="5"/>
  <c r="N1894" i="5"/>
  <c r="N1890" i="5"/>
  <c r="N1884" i="5"/>
  <c r="N1883" i="5"/>
  <c r="N1882" i="5"/>
  <c r="N1877" i="5"/>
  <c r="N1869" i="5"/>
  <c r="N1864" i="5"/>
  <c r="N1863" i="5"/>
  <c r="N1862" i="5"/>
  <c r="N1861" i="5"/>
  <c r="N1857" i="5"/>
  <c r="N1856" i="5"/>
  <c r="N1848" i="5"/>
  <c r="N1844" i="5"/>
  <c r="N1843" i="5"/>
  <c r="N1838" i="5"/>
  <c r="N1837" i="5"/>
  <c r="N1836" i="5"/>
  <c r="N1835" i="5"/>
  <c r="N1824" i="5"/>
  <c r="N1819" i="5"/>
  <c r="N1817" i="5"/>
  <c r="N1816" i="5"/>
  <c r="N1812" i="5"/>
  <c r="N1811" i="5"/>
  <c r="N1805" i="5"/>
  <c r="N1798" i="5"/>
  <c r="N1791" i="5"/>
  <c r="N1781" i="5"/>
  <c r="N1779" i="5"/>
  <c r="N1774" i="5"/>
  <c r="N1768" i="5"/>
  <c r="N1763" i="5"/>
  <c r="N1757" i="5"/>
  <c r="N1755" i="5"/>
  <c r="N1750" i="5"/>
  <c r="N1744" i="5"/>
  <c r="N1739" i="5"/>
  <c r="N1733" i="5"/>
  <c r="N1728" i="5"/>
  <c r="N1724" i="5"/>
  <c r="N1723" i="5"/>
  <c r="N1701" i="5"/>
  <c r="N1699" i="5"/>
  <c r="N1680" i="5"/>
  <c r="N1678" i="5"/>
  <c r="N1677" i="5"/>
  <c r="N1663" i="5"/>
  <c r="N1661" i="5"/>
  <c r="N1658" i="5"/>
  <c r="N1656" i="5"/>
  <c r="N1655" i="5"/>
  <c r="N1649" i="5"/>
  <c r="N1646" i="5"/>
  <c r="N1634" i="5"/>
  <c r="N1623" i="5"/>
  <c r="N1618" i="5"/>
  <c r="N1612" i="5"/>
  <c r="N1600" i="5"/>
  <c r="N1599" i="5"/>
  <c r="N1594" i="5"/>
  <c r="N1588" i="5"/>
  <c r="N1583" i="5"/>
  <c r="N1576" i="5"/>
  <c r="N1575" i="5"/>
  <c r="N1570" i="5"/>
  <c r="N1564" i="5"/>
  <c r="N1562" i="5"/>
  <c r="N1555" i="5"/>
  <c r="N1554" i="5"/>
  <c r="N1550" i="5"/>
  <c r="N1549" i="5"/>
  <c r="N1543" i="5"/>
  <c r="N1541" i="5"/>
  <c r="N1535" i="5"/>
  <c r="N1531" i="5"/>
  <c r="N1530" i="5"/>
  <c r="N1525" i="5"/>
  <c r="N1519" i="5"/>
  <c r="N1514" i="5"/>
  <c r="N1507" i="5"/>
  <c r="N1506" i="5"/>
  <c r="N1504" i="5"/>
  <c r="N1498" i="5"/>
  <c r="N1493" i="5"/>
  <c r="N1492" i="5"/>
  <c r="N1485" i="5"/>
  <c r="N1484" i="5"/>
  <c r="N1480" i="5"/>
  <c r="N1474" i="5"/>
  <c r="N1472" i="5"/>
  <c r="N1468" i="5"/>
  <c r="N1459" i="5"/>
  <c r="N1447" i="5"/>
  <c r="N1432" i="5"/>
  <c r="N1430" i="5"/>
  <c r="N1426" i="5"/>
  <c r="N1417" i="5"/>
  <c r="N1409" i="5"/>
  <c r="N1405" i="5"/>
  <c r="N1396" i="5"/>
  <c r="N1390" i="5"/>
  <c r="N1388" i="5"/>
  <c r="N1384" i="5"/>
  <c r="N1375" i="5"/>
  <c r="N1363" i="5"/>
  <c r="N1362" i="5"/>
  <c r="N1354" i="5"/>
  <c r="N1349" i="5"/>
  <c r="N1348" i="5"/>
  <c r="N1342" i="5"/>
  <c r="N1341" i="5"/>
  <c r="N1333" i="5"/>
  <c r="N1327" i="5"/>
  <c r="N1325" i="5"/>
  <c r="N1321" i="5"/>
  <c r="N1318" i="5"/>
  <c r="N1314" i="5"/>
  <c r="N1306" i="5"/>
  <c r="N1304" i="5"/>
  <c r="N1300" i="5"/>
  <c r="N1297" i="5"/>
  <c r="N1293" i="5"/>
  <c r="N1282" i="5"/>
  <c r="N1277" i="5"/>
  <c r="N1267" i="5"/>
  <c r="N1263" i="5"/>
  <c r="N1252" i="5"/>
  <c r="N1247" i="5"/>
  <c r="N1243" i="5"/>
  <c r="N1237" i="5"/>
  <c r="N1225" i="5"/>
  <c r="N1223" i="5"/>
  <c r="N1219" i="5"/>
  <c r="N1216" i="5"/>
  <c r="N1212" i="5"/>
  <c r="N1211" i="5"/>
  <c r="N1204" i="5"/>
  <c r="N1202" i="5"/>
  <c r="N1195" i="5"/>
  <c r="N1191" i="5"/>
  <c r="N1183" i="5"/>
  <c r="N1181" i="5"/>
  <c r="N1174" i="5"/>
  <c r="N1170" i="5"/>
  <c r="N1162" i="5"/>
  <c r="N1153" i="5"/>
  <c r="N1149" i="5"/>
  <c r="N1139" i="5"/>
  <c r="N1132" i="5"/>
  <c r="N1128" i="5"/>
  <c r="N1127" i="5"/>
  <c r="N1120" i="5"/>
  <c r="N1111" i="5"/>
  <c r="N1107" i="5"/>
  <c r="N1099" i="5"/>
  <c r="N1097" i="5"/>
  <c r="N1090" i="5"/>
  <c r="N1086" i="5"/>
  <c r="N1078" i="5"/>
  <c r="N1076" i="5"/>
  <c r="N1069" i="5"/>
  <c r="N1055" i="5"/>
  <c r="N1048" i="5"/>
  <c r="N1044" i="5"/>
  <c r="N1043" i="5"/>
  <c r="N1036" i="5"/>
  <c r="N1034" i="5"/>
  <c r="N1027" i="5"/>
  <c r="N1023" i="5"/>
  <c r="N1013" i="5"/>
  <c r="N1009" i="5"/>
  <c r="N1006" i="5"/>
  <c r="N1002" i="5"/>
  <c r="N1000" i="5"/>
  <c r="N994" i="5"/>
  <c r="N992" i="5"/>
  <c r="N988" i="5"/>
  <c r="N985" i="5"/>
  <c r="N981" i="5"/>
  <c r="N971" i="5"/>
  <c r="N964" i="5"/>
  <c r="N960" i="5"/>
  <c r="N958" i="5"/>
  <c r="N950" i="5"/>
  <c r="N946" i="5"/>
  <c r="N943" i="5"/>
  <c r="N939" i="5"/>
  <c r="N938" i="5"/>
  <c r="N934" i="5"/>
  <c r="N923" i="5"/>
  <c r="N919" i="5"/>
  <c r="N918" i="5"/>
  <c r="N913" i="5"/>
  <c r="N909" i="5"/>
  <c r="N908" i="5"/>
  <c r="N904" i="5"/>
  <c r="N883" i="5"/>
  <c r="N874" i="5"/>
  <c r="N873" i="5"/>
  <c r="N863" i="5"/>
  <c r="N862" i="5"/>
  <c r="N860" i="5"/>
  <c r="N857" i="5"/>
  <c r="N855" i="5"/>
  <c r="N852" i="5"/>
  <c r="N851" i="5"/>
  <c r="N834" i="5"/>
  <c r="N832" i="5"/>
  <c r="N816" i="5"/>
  <c r="N815" i="5"/>
  <c r="N811" i="5"/>
  <c r="N810" i="5"/>
  <c r="N796" i="5"/>
  <c r="N792" i="5"/>
  <c r="N788" i="5"/>
  <c r="N785" i="5"/>
  <c r="N767" i="5"/>
  <c r="N748" i="5"/>
  <c r="N741" i="5"/>
  <c r="N730" i="5"/>
  <c r="N726" i="5"/>
  <c r="N725" i="5"/>
  <c r="N724" i="5"/>
  <c r="N713" i="5"/>
  <c r="N707" i="5"/>
  <c r="N697" i="5"/>
  <c r="N696" i="5"/>
  <c r="N692" i="5"/>
  <c r="N687" i="5"/>
  <c r="N673" i="5"/>
  <c r="N655" i="5"/>
  <c r="N651" i="5"/>
  <c r="N647" i="5"/>
  <c r="N637" i="5"/>
  <c r="N628" i="5"/>
  <c r="N610" i="5"/>
  <c r="N594" i="5"/>
  <c r="N578" i="5"/>
  <c r="N577" i="5"/>
  <c r="N576" i="5"/>
  <c r="N561" i="5"/>
  <c r="N560" i="5"/>
  <c r="N545" i="5"/>
  <c r="N538" i="5"/>
  <c r="N527" i="5"/>
  <c r="N526" i="5"/>
  <c r="N522" i="5"/>
  <c r="N458" i="5"/>
  <c r="N457" i="5"/>
  <c r="N432" i="5"/>
  <c r="N424" i="5"/>
  <c r="N423" i="5"/>
  <c r="N413" i="5"/>
  <c r="N388" i="5"/>
  <c r="N382" i="5"/>
  <c r="N357" i="5"/>
  <c r="N347" i="5"/>
  <c r="N339" i="5"/>
  <c r="N323" i="5"/>
  <c r="N308" i="5"/>
  <c r="N289" i="5"/>
  <c r="N281" i="5"/>
  <c r="N269" i="5"/>
  <c r="N264" i="5"/>
  <c r="N262" i="5"/>
  <c r="N255" i="5"/>
  <c r="N249" i="5"/>
  <c r="N219" i="5"/>
  <c r="N213" i="5"/>
  <c r="N195" i="5"/>
  <c r="N190" i="5"/>
  <c r="N183" i="5"/>
  <c r="N163" i="5"/>
  <c r="N158" i="5"/>
  <c r="N156" i="5"/>
  <c r="N142" i="5"/>
  <c r="N136" i="5"/>
  <c r="N124" i="5"/>
  <c r="N119" i="5"/>
  <c r="N117" i="5"/>
  <c r="N110" i="5"/>
  <c r="N103" i="5"/>
  <c r="N86" i="5"/>
  <c r="N80" i="5"/>
  <c r="N79" i="5"/>
  <c r="N74" i="5"/>
  <c r="N73" i="5"/>
  <c r="N67" i="5"/>
  <c r="N66" i="5"/>
  <c r="N64" i="5"/>
  <c r="N47" i="5"/>
  <c r="N46" i="5"/>
  <c r="N40" i="5"/>
  <c r="N29" i="5"/>
  <c r="N23" i="5"/>
  <c r="N20" i="5"/>
  <c r="N19" i="5"/>
  <c r="N166" i="5"/>
  <c r="N470" i="5"/>
  <c r="N471" i="5"/>
  <c r="N553" i="5"/>
  <c r="N582" i="5"/>
  <c r="N583" i="5"/>
  <c r="N584" i="5"/>
  <c r="N618" i="5"/>
  <c r="N773" i="5"/>
  <c r="N774" i="5"/>
  <c r="N778" i="5"/>
  <c r="N826" i="5"/>
  <c r="N864" i="5"/>
  <c r="N1624" i="5"/>
  <c r="N1710" i="5"/>
  <c r="N1711" i="5"/>
  <c r="N1712" i="5"/>
  <c r="N1719" i="5"/>
  <c r="N1756" i="5"/>
  <c r="N1787" i="5"/>
  <c r="N1797" i="5"/>
  <c r="N1818" i="5"/>
  <c r="N1905" i="5"/>
  <c r="N1926" i="5"/>
  <c r="N1997" i="5"/>
  <c r="N2008" i="5"/>
  <c r="N2046" i="5"/>
  <c r="N2084" i="5"/>
  <c r="N2117" i="5"/>
  <c r="N2121" i="5"/>
  <c r="N2150" i="5"/>
  <c r="N2154" i="5"/>
  <c r="N2155" i="5"/>
  <c r="N2160" i="5"/>
  <c r="N2174" i="5"/>
  <c r="N2178" i="5"/>
  <c r="N2195" i="5"/>
  <c r="N2250" i="5"/>
  <c r="N2272" i="5"/>
  <c r="N2302" i="5"/>
  <c r="N2323" i="5"/>
  <c r="N2404" i="5"/>
  <c r="N2500" i="5"/>
  <c r="N2518" i="5"/>
  <c r="N2537" i="5"/>
  <c r="N2567" i="5"/>
  <c r="N2572" i="5"/>
  <c r="N2580" i="5"/>
  <c r="N2592" i="5"/>
  <c r="N2595" i="5"/>
  <c r="N2601" i="5"/>
  <c r="N2602" i="5"/>
  <c r="N2613" i="5"/>
  <c r="N2626" i="5"/>
  <c r="N2637" i="5"/>
  <c r="N2644" i="5"/>
  <c r="N2685" i="5"/>
  <c r="N2715" i="5"/>
  <c r="N2723" i="5"/>
  <c r="N2726" i="5"/>
  <c r="N2729" i="5"/>
  <c r="N2732" i="5"/>
  <c r="N2758" i="5"/>
  <c r="N2760" i="5"/>
  <c r="N2761" i="5"/>
  <c r="N2855" i="5"/>
  <c r="N2860" i="5"/>
  <c r="N2896" i="5"/>
  <c r="N2919" i="5"/>
  <c r="N2948" i="5"/>
  <c r="N2954" i="5"/>
  <c r="N2958" i="5"/>
  <c r="N2983" i="5"/>
  <c r="N2995" i="5"/>
  <c r="N2998" i="5"/>
  <c r="N3003" i="5"/>
  <c r="N3008" i="5"/>
  <c r="N3010" i="5"/>
  <c r="N3011" i="5"/>
  <c r="N3035" i="5"/>
  <c r="N3036" i="5"/>
  <c r="N3038" i="5"/>
  <c r="N3040" i="5"/>
  <c r="N3041" i="5"/>
  <c r="N3042" i="5"/>
  <c r="N3044" i="5"/>
  <c r="N3045" i="5"/>
  <c r="N3046" i="5"/>
  <c r="N3052" i="5"/>
  <c r="N3057" i="5"/>
  <c r="N3064" i="5"/>
  <c r="N3082" i="5"/>
  <c r="N3090" i="5"/>
  <c r="N3097" i="5"/>
  <c r="N3103" i="5"/>
  <c r="N3111" i="5"/>
  <c r="N3132" i="5"/>
  <c r="N3149" i="5"/>
  <c r="N3159" i="5"/>
  <c r="N3169" i="5"/>
  <c r="N3176" i="5"/>
  <c r="N3182" i="5"/>
  <c r="N3207" i="5"/>
  <c r="N3283" i="5"/>
  <c r="N3310" i="5"/>
  <c r="N3348" i="5"/>
  <c r="N3350" i="5"/>
  <c r="N3352" i="5"/>
  <c r="N3359" i="5"/>
  <c r="N3369" i="5"/>
  <c r="N3395" i="5"/>
  <c r="N3466" i="5"/>
  <c r="N3538" i="5"/>
  <c r="N3572" i="5"/>
  <c r="N3582" i="5"/>
  <c r="N3616" i="5"/>
  <c r="N3622" i="5"/>
  <c r="N3623" i="5"/>
  <c r="N3676" i="5"/>
  <c r="N3677" i="5"/>
  <c r="N3683" i="5"/>
  <c r="N3688" i="5"/>
  <c r="N3689" i="5"/>
  <c r="N3691" i="5"/>
  <c r="N3693" i="5"/>
  <c r="N3695" i="5"/>
  <c r="N3696" i="5"/>
  <c r="N3697" i="5"/>
  <c r="N3698" i="5"/>
  <c r="N3699" i="5"/>
  <c r="N3700" i="5"/>
  <c r="N3702" i="5"/>
  <c r="N3703" i="5"/>
  <c r="N3705" i="5"/>
  <c r="N3706" i="5"/>
  <c r="N3707" i="5"/>
  <c r="N3708" i="5"/>
  <c r="N3709" i="5"/>
  <c r="N3710" i="5"/>
  <c r="N3711" i="5"/>
  <c r="N3721" i="5"/>
  <c r="N3727" i="5"/>
  <c r="N3729" i="5"/>
  <c r="N3733" i="5"/>
  <c r="N3734" i="5"/>
  <c r="N3735" i="5"/>
  <c r="N3736" i="5"/>
  <c r="N3764" i="5"/>
  <c r="N3772" i="5"/>
  <c r="N3776" i="5"/>
  <c r="N3778" i="5"/>
  <c r="N3788" i="5"/>
  <c r="N3796" i="5"/>
  <c r="N3797" i="5"/>
  <c r="N3802" i="5"/>
  <c r="N3808" i="5"/>
  <c r="N3814" i="5"/>
  <c r="N3833" i="5"/>
  <c r="N3834" i="5"/>
  <c r="N3835" i="5"/>
  <c r="N3837" i="5"/>
  <c r="N3844" i="5"/>
  <c r="N3845" i="5"/>
  <c r="N3846" i="5"/>
  <c r="N3847" i="5"/>
  <c r="N3848" i="5"/>
  <c r="N3849" i="5"/>
  <c r="N3850" i="5"/>
  <c r="N3851" i="5"/>
  <c r="N3852" i="5"/>
  <c r="N3853" i="5"/>
  <c r="N3854" i="5"/>
  <c r="N3855" i="5"/>
  <c r="N3856" i="5"/>
  <c r="N3858" i="5"/>
  <c r="N3859" i="5"/>
  <c r="N3860" i="5"/>
  <c r="N3862" i="5"/>
  <c r="N3863" i="5"/>
  <c r="N3864" i="5"/>
  <c r="N3865" i="5"/>
  <c r="N3866" i="5"/>
  <c r="N3867" i="5"/>
  <c r="N3868" i="5"/>
  <c r="N3869" i="5"/>
  <c r="N3870" i="5"/>
  <c r="N3871" i="5"/>
  <c r="N3872" i="5"/>
  <c r="N3873" i="5"/>
  <c r="N3874" i="5"/>
  <c r="N3875" i="5"/>
  <c r="N3876" i="5"/>
  <c r="N3877" i="5"/>
  <c r="N3878" i="5"/>
  <c r="N3879" i="5"/>
  <c r="N3880" i="5"/>
  <c r="N3881" i="5"/>
  <c r="N3882" i="5"/>
  <c r="N3883" i="5"/>
  <c r="N3888" i="5"/>
  <c r="N3893" i="5"/>
  <c r="N3903" i="5"/>
  <c r="N3917" i="5"/>
  <c r="N3919" i="5"/>
  <c r="N3930" i="5"/>
  <c r="N3933" i="5"/>
  <c r="N3935" i="5"/>
  <c r="N3950" i="5"/>
  <c r="N3954" i="5"/>
  <c r="N3955" i="5"/>
  <c r="N3962" i="5"/>
  <c r="N3963" i="5"/>
  <c r="N3968" i="5"/>
  <c r="N3972" i="5"/>
  <c r="N3974" i="5"/>
  <c r="N3975" i="5"/>
  <c r="N3984" i="5"/>
  <c r="N3985" i="5"/>
  <c r="N3986" i="5"/>
  <c r="N3989" i="5"/>
  <c r="N3990" i="5"/>
  <c r="N3993" i="5"/>
  <c r="N3998" i="5"/>
  <c r="N4000" i="5"/>
  <c r="N4002" i="5"/>
  <c r="N4004" i="5"/>
  <c r="N4006" i="5"/>
  <c r="N4008" i="5"/>
  <c r="N4010" i="5"/>
  <c r="N3173" i="5"/>
  <c r="N3136" i="5"/>
  <c r="N3115" i="5"/>
  <c r="N3070" i="5"/>
  <c r="N3028" i="5"/>
  <c r="N3016" i="5"/>
  <c r="N2986" i="5"/>
  <c r="N2978" i="5"/>
  <c r="N2912" i="5"/>
  <c r="N2881" i="5"/>
  <c r="N2661" i="5"/>
  <c r="N2650" i="5"/>
  <c r="N2649" i="5"/>
  <c r="N2625" i="5"/>
  <c r="N2586" i="5"/>
  <c r="N2555" i="5"/>
  <c r="N2543" i="5"/>
  <c r="N2530" i="5"/>
  <c r="N2506" i="5"/>
  <c r="N2476" i="5"/>
  <c r="N2452" i="5"/>
  <c r="N2336" i="5"/>
  <c r="N2280" i="5"/>
  <c r="N2146" i="5"/>
  <c r="N2074" i="5"/>
  <c r="N2018" i="5"/>
  <c r="N1933" i="5"/>
  <c r="N1912" i="5"/>
  <c r="N1870" i="5"/>
  <c r="N1849" i="5"/>
  <c r="N1780" i="5"/>
  <c r="N1729" i="5"/>
  <c r="N1479" i="5"/>
  <c r="N1451" i="5"/>
  <c r="N1391" i="5"/>
  <c r="N1347" i="5"/>
  <c r="N1278" i="5"/>
  <c r="N1273" i="5"/>
  <c r="N1224" i="5"/>
  <c r="N1020" i="5"/>
  <c r="N967" i="5"/>
  <c r="N869" i="5"/>
  <c r="N867" i="5"/>
  <c r="N841" i="5"/>
  <c r="N777" i="5"/>
  <c r="N709" i="5"/>
  <c r="N693" i="5"/>
  <c r="N691" i="5"/>
  <c r="N672" i="5"/>
  <c r="N511" i="5"/>
  <c r="N493" i="5"/>
  <c r="N476" i="5"/>
  <c r="N443" i="5"/>
  <c r="N282" i="5"/>
  <c r="N270" i="5"/>
  <c r="N256" i="5"/>
  <c r="N214" i="5"/>
  <c r="N115" i="5"/>
  <c r="N53" i="5"/>
  <c r="N34" i="5"/>
  <c r="J2494" i="5"/>
  <c r="N2494" i="5"/>
  <c r="J2498" i="5"/>
  <c r="J2500" i="5"/>
  <c r="J2504" i="5"/>
  <c r="N2504" i="5"/>
  <c r="J2505" i="5"/>
  <c r="J2506" i="5"/>
  <c r="J2510" i="5"/>
  <c r="N2510" i="5"/>
  <c r="J2511" i="5"/>
  <c r="J2512" i="5"/>
  <c r="J2518" i="5"/>
  <c r="J2522" i="5"/>
  <c r="N2522" i="5"/>
  <c r="J2523" i="5"/>
  <c r="J2524" i="5"/>
  <c r="J2528" i="5"/>
  <c r="N2528" i="5"/>
  <c r="J2529" i="5"/>
  <c r="J2530" i="5"/>
  <c r="A2532" i="5"/>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J2532" i="5"/>
  <c r="J2533" i="5"/>
  <c r="J2534" i="5"/>
  <c r="J2535" i="5"/>
  <c r="J2536" i="5"/>
  <c r="J2537" i="5"/>
  <c r="J2538" i="5"/>
  <c r="N2538" i="5"/>
  <c r="J2539" i="5"/>
  <c r="J2540" i="5"/>
  <c r="J2543" i="5"/>
  <c r="J2544" i="5"/>
  <c r="N2544" i="5"/>
  <c r="J2545" i="5"/>
  <c r="J2546" i="5"/>
  <c r="J2547" i="5"/>
  <c r="J2548" i="5"/>
  <c r="J2549" i="5"/>
  <c r="N2549" i="5"/>
  <c r="J2550" i="5"/>
  <c r="N2550" i="5"/>
  <c r="J2551" i="5"/>
  <c r="J2552" i="5"/>
  <c r="J2553" i="5"/>
  <c r="N2553" i="5"/>
  <c r="J2554" i="5"/>
  <c r="J2555" i="5"/>
  <c r="J2556" i="5"/>
  <c r="N2556" i="5"/>
  <c r="J2557" i="5"/>
  <c r="J2558" i="5"/>
  <c r="J2559" i="5"/>
  <c r="J2563" i="5"/>
  <c r="J2567" i="5"/>
  <c r="A2569" i="5"/>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J2569" i="5"/>
  <c r="J2570" i="5"/>
  <c r="J2571" i="5"/>
  <c r="J2572" i="5"/>
  <c r="J2573" i="5"/>
  <c r="J2574" i="5"/>
  <c r="J2575" i="5"/>
  <c r="N2575" i="5"/>
  <c r="J2576" i="5"/>
  <c r="J2577" i="5"/>
  <c r="J2578" i="5"/>
  <c r="J2579" i="5"/>
  <c r="J2580" i="5"/>
  <c r="J2582" i="5"/>
  <c r="J2583" i="5"/>
  <c r="J2584" i="5"/>
  <c r="N2584" i="5"/>
  <c r="J2585" i="5"/>
  <c r="J2586" i="5"/>
  <c r="J2587" i="5"/>
  <c r="N2587" i="5"/>
  <c r="J2588" i="5"/>
  <c r="J2589" i="5"/>
  <c r="J2590" i="5"/>
  <c r="N2590" i="5"/>
  <c r="J2591" i="5"/>
  <c r="J2592" i="5"/>
  <c r="J2593" i="5"/>
  <c r="J2594" i="5"/>
  <c r="J2595" i="5"/>
  <c r="J2596" i="5"/>
  <c r="N2596" i="5"/>
  <c r="J2600" i="5"/>
  <c r="J2601" i="5"/>
  <c r="J2602" i="5"/>
  <c r="J2606" i="5"/>
  <c r="J2607" i="5"/>
  <c r="N2607" i="5"/>
  <c r="J2608" i="5"/>
  <c r="J2612" i="5"/>
  <c r="J2614" i="5"/>
  <c r="J2618" i="5"/>
  <c r="J2620" i="5"/>
  <c r="N2620" i="5"/>
  <c r="J2624" i="5"/>
  <c r="J2625" i="5"/>
  <c r="J2626" i="5"/>
  <c r="J2630" i="5"/>
  <c r="N2630" i="5"/>
  <c r="J2631" i="5"/>
  <c r="J2636" i="5"/>
  <c r="J2637" i="5"/>
  <c r="J2638" i="5"/>
  <c r="N2638" i="5"/>
  <c r="J2642" i="5"/>
  <c r="J2648" i="5"/>
  <c r="J2649" i="5"/>
  <c r="J2650" i="5"/>
  <c r="J2654" i="5"/>
  <c r="J2655" i="5"/>
  <c r="J2656" i="5"/>
  <c r="J2660" i="5"/>
  <c r="N2660" i="5"/>
  <c r="J2661" i="5"/>
  <c r="J2662" i="5"/>
  <c r="N2662" i="5"/>
  <c r="J2666" i="5"/>
  <c r="J2668" i="5"/>
  <c r="J2672" i="5"/>
  <c r="J2673" i="5"/>
  <c r="J2674" i="5"/>
  <c r="N2674" i="5"/>
  <c r="J2678" i="5"/>
  <c r="N2678" i="5"/>
  <c r="J2679" i="5"/>
  <c r="J2680" i="5"/>
  <c r="J2684" i="5"/>
  <c r="J2685" i="5"/>
  <c r="J2686" i="5"/>
  <c r="J2690" i="5"/>
  <c r="J2699" i="5"/>
  <c r="J2700" i="5"/>
  <c r="J2704" i="5"/>
  <c r="J2705" i="5"/>
  <c r="J2709" i="5"/>
  <c r="J2714" i="5"/>
  <c r="J2715" i="5"/>
  <c r="J2719" i="5"/>
  <c r="N2719" i="5"/>
  <c r="J2720" i="5"/>
  <c r="J2723" i="5"/>
  <c r="J2726" i="5"/>
  <c r="J2729" i="5"/>
  <c r="J2732" i="5"/>
  <c r="J2737" i="5"/>
  <c r="J2741" i="5"/>
  <c r="J2757" i="5"/>
  <c r="N2757" i="5"/>
  <c r="J2758" i="5"/>
  <c r="J2759" i="5"/>
  <c r="J2760" i="5"/>
  <c r="J2761" i="5"/>
  <c r="J2766" i="5"/>
  <c r="J2767" i="5"/>
  <c r="N2767" i="5"/>
  <c r="J2778" i="5"/>
  <c r="J2783" i="5"/>
  <c r="J2789" i="5"/>
  <c r="N2789" i="5"/>
  <c r="J2790" i="5"/>
  <c r="J2800" i="5"/>
  <c r="J2801" i="5"/>
  <c r="J2802" i="5"/>
  <c r="J2803" i="5"/>
  <c r="J2805" i="5"/>
  <c r="J2811" i="5"/>
  <c r="N2811" i="5"/>
  <c r="J2812" i="5"/>
  <c r="J2813" i="5"/>
  <c r="J2815" i="5"/>
  <c r="N2815" i="5"/>
  <c r="J2823" i="5"/>
  <c r="J2824" i="5"/>
  <c r="J2825" i="5"/>
  <c r="J2828" i="5"/>
  <c r="J2829" i="5"/>
  <c r="J2834" i="5"/>
  <c r="J2836" i="5"/>
  <c r="N2836" i="5"/>
  <c r="J2840" i="5"/>
  <c r="J2841" i="5"/>
  <c r="J2842" i="5"/>
  <c r="J2849" i="5"/>
  <c r="J2855" i="5"/>
  <c r="J2860" i="5"/>
  <c r="J2864" i="5"/>
  <c r="N2865" i="5"/>
  <c r="J2871" i="5"/>
  <c r="J2872" i="5"/>
  <c r="J2876" i="5"/>
  <c r="J2877" i="5"/>
  <c r="J2881" i="5"/>
  <c r="J2882" i="5"/>
  <c r="J2883" i="5"/>
  <c r="J2884" i="5"/>
  <c r="J2894" i="5"/>
  <c r="J2896" i="5"/>
  <c r="J2900" i="5"/>
  <c r="N2900" i="5"/>
  <c r="A2902" i="5"/>
  <c r="A2903" i="5" s="1"/>
  <c r="J2902" i="5"/>
  <c r="J2903" i="5"/>
  <c r="J2907" i="5"/>
  <c r="J2908" i="5"/>
  <c r="J2912" i="5"/>
  <c r="J2913" i="5"/>
  <c r="N2913" i="5"/>
  <c r="J2914" i="5"/>
  <c r="J2918" i="5"/>
  <c r="J2919" i="5"/>
  <c r="J2929" i="5"/>
  <c r="J2937" i="5"/>
  <c r="N2937" i="5"/>
  <c r="J2938" i="5"/>
  <c r="J2939" i="5"/>
  <c r="J2940" i="5"/>
  <c r="J2944" i="5"/>
  <c r="J2948" i="5"/>
  <c r="J2949" i="5"/>
  <c r="N2949" i="5"/>
  <c r="J2953" i="5"/>
  <c r="J2954" i="5"/>
  <c r="J2958" i="5"/>
  <c r="J2963" i="5"/>
  <c r="J2964" i="5"/>
  <c r="N2964" i="5"/>
  <c r="J2968" i="5"/>
  <c r="J2969" i="5"/>
  <c r="J2973" i="5"/>
  <c r="J2974" i="5"/>
  <c r="J2978" i="5"/>
  <c r="A2980" i="5"/>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J2980" i="5"/>
  <c r="J2981" i="5"/>
  <c r="J2982" i="5"/>
  <c r="J2983" i="5"/>
  <c r="J2984" i="5"/>
  <c r="J2985" i="5"/>
  <c r="N2985" i="5"/>
  <c r="J2986" i="5"/>
  <c r="J2987" i="5"/>
  <c r="J2988" i="5"/>
  <c r="J2989" i="5"/>
  <c r="J2990" i="5"/>
  <c r="J2992" i="5"/>
  <c r="J2993" i="5"/>
  <c r="J2994" i="5"/>
  <c r="J2995" i="5"/>
  <c r="J2996" i="5"/>
  <c r="J2997" i="5"/>
  <c r="J2998" i="5"/>
  <c r="J2999" i="5"/>
  <c r="J3000" i="5"/>
  <c r="J3001" i="5"/>
  <c r="J3002" i="5"/>
  <c r="J3003" i="5"/>
  <c r="J3004" i="5"/>
  <c r="J3005" i="5"/>
  <c r="J3006" i="5"/>
  <c r="N3006" i="5"/>
  <c r="A3008" i="5"/>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J3008" i="5"/>
  <c r="J3009" i="5"/>
  <c r="J3010" i="5"/>
  <c r="J3011" i="5"/>
  <c r="J3012" i="5"/>
  <c r="J3013" i="5"/>
  <c r="J3014" i="5"/>
  <c r="J3015" i="5"/>
  <c r="J3016" i="5"/>
  <c r="J3017" i="5"/>
  <c r="J3018" i="5"/>
  <c r="J3019" i="5"/>
  <c r="J3020" i="5"/>
  <c r="N3020" i="5"/>
  <c r="J3021" i="5"/>
  <c r="J3022" i="5"/>
  <c r="J3023" i="5"/>
  <c r="N3023" i="5"/>
  <c r="J3024" i="5"/>
  <c r="J3025" i="5"/>
  <c r="J3026" i="5"/>
  <c r="J3027" i="5"/>
  <c r="J3028" i="5"/>
  <c r="J3029" i="5"/>
  <c r="N3029" i="5"/>
  <c r="J3030" i="5"/>
  <c r="J3034" i="5"/>
  <c r="N3034" i="5"/>
  <c r="J3035" i="5"/>
  <c r="J3036" i="5"/>
  <c r="A3038" i="5"/>
  <c r="A3039" i="5" s="1"/>
  <c r="A3040" i="5" s="1"/>
  <c r="A3041" i="5" s="1"/>
  <c r="A3042" i="5" s="1"/>
  <c r="J3038" i="5"/>
  <c r="J3039" i="5"/>
  <c r="N3039" i="5"/>
  <c r="J3040" i="5"/>
  <c r="J3041" i="5"/>
  <c r="J3042" i="5"/>
  <c r="A3044" i="5"/>
  <c r="A3045" i="5" s="1"/>
  <c r="A3046" i="5" s="1"/>
  <c r="J3044" i="5"/>
  <c r="J3045" i="5"/>
  <c r="J3046" i="5"/>
  <c r="A3048" i="5"/>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J3048" i="5"/>
  <c r="J3049" i="5"/>
  <c r="N3049" i="5"/>
  <c r="J3050" i="5"/>
  <c r="J3051" i="5"/>
  <c r="J3052" i="5"/>
  <c r="J3053" i="5"/>
  <c r="N3053" i="5"/>
  <c r="J3054" i="5"/>
  <c r="J3055" i="5"/>
  <c r="J3056" i="5"/>
  <c r="J3057" i="5"/>
  <c r="J3058" i="5"/>
  <c r="J3059" i="5"/>
  <c r="J3060" i="5"/>
  <c r="J3061" i="5"/>
  <c r="N3061" i="5"/>
  <c r="J3062" i="5"/>
  <c r="J3063" i="5"/>
  <c r="N3063" i="5"/>
  <c r="J3064" i="5"/>
  <c r="J3065" i="5"/>
  <c r="N3065" i="5"/>
  <c r="J3066" i="5"/>
  <c r="J3067" i="5"/>
  <c r="J3068" i="5"/>
  <c r="N3068" i="5"/>
  <c r="J3069" i="5"/>
  <c r="N3069" i="5"/>
  <c r="J3070" i="5"/>
  <c r="J3071" i="5"/>
  <c r="J3076" i="5"/>
  <c r="N3076" i="5"/>
  <c r="J3080" i="5"/>
  <c r="J3081" i="5"/>
  <c r="J3082" i="5"/>
  <c r="J3083" i="5"/>
  <c r="J3087" i="5"/>
  <c r="J3088" i="5"/>
  <c r="J3089" i="5"/>
  <c r="J3090" i="5"/>
  <c r="J3094" i="5"/>
  <c r="J3095" i="5"/>
  <c r="J3096" i="5"/>
  <c r="J3097" i="5"/>
  <c r="J3101" i="5"/>
  <c r="J3102" i="5"/>
  <c r="N3102" i="5"/>
  <c r="J3103" i="5"/>
  <c r="J3104" i="5"/>
  <c r="J3108" i="5"/>
  <c r="J3109" i="5"/>
  <c r="J3110" i="5"/>
  <c r="J3111" i="5"/>
  <c r="J3115" i="5"/>
  <c r="J3116" i="5"/>
  <c r="J3117" i="5"/>
  <c r="J3118" i="5"/>
  <c r="N3118" i="5"/>
  <c r="J3123" i="5"/>
  <c r="N3123" i="5"/>
  <c r="J3124" i="5"/>
  <c r="N3124" i="5"/>
  <c r="J3125" i="5"/>
  <c r="J3129" i="5"/>
  <c r="J3130" i="5"/>
  <c r="J3131" i="5"/>
  <c r="N3131" i="5"/>
  <c r="J3132" i="5"/>
  <c r="J3136" i="5"/>
  <c r="J3137" i="5"/>
  <c r="J3141" i="5"/>
  <c r="N3141" i="5"/>
  <c r="J3142" i="5"/>
  <c r="N3142" i="5"/>
  <c r="J3146" i="5"/>
  <c r="J3147" i="5"/>
  <c r="A3149" i="5"/>
  <c r="J3149" i="5"/>
  <c r="J3154" i="5"/>
  <c r="N3154" i="5"/>
  <c r="J3159" i="5"/>
  <c r="J3164" i="5"/>
  <c r="J3168" i="5"/>
  <c r="J3169" i="5"/>
  <c r="J3173" i="5"/>
  <c r="J3174" i="5"/>
  <c r="N3174" i="5"/>
  <c r="A3176" i="5"/>
  <c r="A3177" i="5" s="1"/>
  <c r="A3178" i="5" s="1"/>
  <c r="A3179" i="5" s="1"/>
  <c r="A3180" i="5" s="1"/>
  <c r="J3176" i="5"/>
  <c r="J3180" i="5"/>
  <c r="A3182" i="5"/>
  <c r="A3183" i="5" s="1"/>
  <c r="A3184" i="5" s="1"/>
  <c r="A3185" i="5" s="1"/>
  <c r="A3186" i="5" s="1"/>
  <c r="J3182" i="5"/>
  <c r="J3186" i="5"/>
  <c r="N3186" i="5"/>
  <c r="J3190" i="5"/>
  <c r="N3190" i="5"/>
  <c r="J3191" i="5"/>
  <c r="J3195" i="5"/>
  <c r="J3196" i="5"/>
  <c r="J3200" i="5"/>
  <c r="N3200" i="5"/>
  <c r="J3201" i="5"/>
  <c r="J3207" i="5"/>
  <c r="J3281" i="5"/>
  <c r="N3281" i="5"/>
  <c r="J3282" i="5"/>
  <c r="N3282" i="5"/>
  <c r="J3283" i="5"/>
  <c r="J3284" i="5"/>
  <c r="N3284" i="5"/>
  <c r="J3285" i="5"/>
  <c r="J3310" i="5"/>
  <c r="J3348" i="5"/>
  <c r="J3349" i="5"/>
  <c r="J3350" i="5"/>
  <c r="J3351" i="5"/>
  <c r="N3351" i="5"/>
  <c r="J3352" i="5"/>
  <c r="J3353" i="5"/>
  <c r="J3357" i="5"/>
  <c r="J3358" i="5"/>
  <c r="N3358" i="5"/>
  <c r="J3359" i="5"/>
  <c r="J3363" i="5"/>
  <c r="J3364" i="5"/>
  <c r="J3368" i="5"/>
  <c r="N3368" i="5"/>
  <c r="J3369" i="5"/>
  <c r="J3395" i="5"/>
  <c r="J3396" i="5"/>
  <c r="J3422" i="5"/>
  <c r="N3422" i="5"/>
  <c r="J3423" i="5"/>
  <c r="N3423" i="5"/>
  <c r="J3463" i="5"/>
  <c r="J3464" i="5"/>
  <c r="J3465" i="5"/>
  <c r="N3465" i="5"/>
  <c r="J3466" i="5"/>
  <c r="J3467" i="5"/>
  <c r="J3537" i="5"/>
  <c r="J3538" i="5"/>
  <c r="J3539" i="5"/>
  <c r="N3539" i="5"/>
  <c r="J3540" i="5"/>
  <c r="J3541" i="5"/>
  <c r="J3542" i="5"/>
  <c r="N3542" i="5"/>
  <c r="J3543" i="5"/>
  <c r="J3544" i="5"/>
  <c r="J3567" i="5"/>
  <c r="J3568" i="5"/>
  <c r="N3568" i="5"/>
  <c r="J3569" i="5"/>
  <c r="N3569" i="5"/>
  <c r="J3570" i="5"/>
  <c r="J3571" i="5"/>
  <c r="J3572" i="5"/>
  <c r="J3573" i="5"/>
  <c r="N3573" i="5"/>
  <c r="J3574" i="5"/>
  <c r="J3575" i="5"/>
  <c r="N3576" i="5"/>
  <c r="J3582" i="5"/>
  <c r="J3606" i="5"/>
  <c r="J3613" i="5"/>
  <c r="N3613" i="5"/>
  <c r="J3614" i="5"/>
  <c r="N3614" i="5"/>
  <c r="J3615" i="5"/>
  <c r="N3615" i="5"/>
  <c r="J3616" i="5"/>
  <c r="J3620" i="5"/>
  <c r="J3621" i="5"/>
  <c r="J3622" i="5"/>
  <c r="J3623" i="5"/>
  <c r="J3627" i="5"/>
  <c r="J3628" i="5"/>
  <c r="N3628" i="5"/>
  <c r="J3629" i="5"/>
  <c r="N3629" i="5"/>
  <c r="J3648" i="5"/>
  <c r="J3665" i="5"/>
  <c r="N3665" i="5"/>
  <c r="J3670" i="5"/>
  <c r="N3671" i="5"/>
  <c r="J3676" i="5"/>
  <c r="J3677" i="5"/>
  <c r="J3681" i="5"/>
  <c r="J3682" i="5"/>
  <c r="N3682" i="5"/>
  <c r="J3683" i="5"/>
  <c r="J3684" i="5"/>
  <c r="J3688" i="5"/>
  <c r="J3689" i="5"/>
  <c r="A3691" i="5"/>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J3691" i="5"/>
  <c r="J3692" i="5"/>
  <c r="N3692" i="5"/>
  <c r="J3693" i="5"/>
  <c r="J3694" i="5"/>
  <c r="N3694" i="5"/>
  <c r="J3695" i="5"/>
  <c r="J3696" i="5"/>
  <c r="J3697" i="5"/>
  <c r="J3698" i="5"/>
  <c r="J3699" i="5"/>
  <c r="J3700" i="5"/>
  <c r="J3701" i="5"/>
  <c r="N3701" i="5"/>
  <c r="J3702" i="5"/>
  <c r="J3703" i="5"/>
  <c r="J3704" i="5"/>
  <c r="N3704" i="5"/>
  <c r="J3705" i="5"/>
  <c r="J3706" i="5"/>
  <c r="J3707" i="5"/>
  <c r="J3708" i="5"/>
  <c r="J3709" i="5"/>
  <c r="J3710" i="5"/>
  <c r="J3711" i="5"/>
  <c r="J3716" i="5"/>
  <c r="J3717" i="5"/>
  <c r="N3717" i="5"/>
  <c r="J3718" i="5"/>
  <c r="J3719" i="5"/>
  <c r="N3719" i="5"/>
  <c r="J3720" i="5"/>
  <c r="J3721" i="5"/>
  <c r="J3722" i="5"/>
  <c r="N3722" i="5"/>
  <c r="J3727" i="5"/>
  <c r="J3728" i="5"/>
  <c r="J3729" i="5"/>
  <c r="J3733" i="5"/>
  <c r="J3734" i="5"/>
  <c r="J3735" i="5"/>
  <c r="J3736" i="5"/>
  <c r="J3740" i="5"/>
  <c r="N3740" i="5"/>
  <c r="J3744" i="5"/>
  <c r="J3748" i="5"/>
  <c r="J3756" i="5"/>
  <c r="N3756" i="5"/>
  <c r="J3757" i="5"/>
  <c r="N3757" i="5"/>
  <c r="J3761" i="5"/>
  <c r="J3762" i="5"/>
  <c r="A3764" i="5"/>
  <c r="J3764" i="5"/>
  <c r="J3770" i="5"/>
  <c r="N3770" i="5"/>
  <c r="A3772" i="5"/>
  <c r="J3772" i="5"/>
  <c r="J3776" i="5"/>
  <c r="J3777" i="5"/>
  <c r="J3778" i="5"/>
  <c r="J3779" i="5"/>
  <c r="N3779" i="5"/>
  <c r="J3783" i="5"/>
  <c r="J3784" i="5"/>
  <c r="J3788" i="5"/>
  <c r="J3789" i="5"/>
  <c r="J3790" i="5"/>
  <c r="J3791" i="5"/>
  <c r="J3795" i="5"/>
  <c r="N3795" i="5"/>
  <c r="J3796" i="5"/>
  <c r="J3797" i="5"/>
  <c r="J3801" i="5"/>
  <c r="J3802" i="5"/>
  <c r="J3803" i="5"/>
  <c r="N3803" i="5"/>
  <c r="J3807" i="5"/>
  <c r="J3808" i="5"/>
  <c r="J3809" i="5"/>
  <c r="N3809" i="5"/>
  <c r="J3814" i="5"/>
  <c r="J3815" i="5"/>
  <c r="N3815" i="5"/>
  <c r="J3816" i="5"/>
  <c r="J3833" i="5"/>
  <c r="J3834" i="5"/>
  <c r="J3835" i="5"/>
  <c r="J3836" i="5"/>
  <c r="J3837" i="5"/>
  <c r="J3838" i="5"/>
  <c r="N3838" i="5"/>
  <c r="J3839" i="5"/>
  <c r="J3844" i="5"/>
  <c r="J3845" i="5"/>
  <c r="J3846" i="5"/>
  <c r="J3847" i="5"/>
  <c r="J3848" i="5"/>
  <c r="J3849" i="5"/>
  <c r="J3850" i="5"/>
  <c r="J3851" i="5"/>
  <c r="J3852" i="5"/>
  <c r="J3853" i="5"/>
  <c r="J3854" i="5"/>
  <c r="J3855" i="5"/>
  <c r="J3856" i="5"/>
  <c r="J3857" i="5"/>
  <c r="N3857" i="5"/>
  <c r="J3858" i="5"/>
  <c r="J3859" i="5"/>
  <c r="J3860" i="5"/>
  <c r="J3861" i="5"/>
  <c r="N3861" i="5"/>
  <c r="J3862" i="5"/>
  <c r="J3863" i="5"/>
  <c r="J3864" i="5"/>
  <c r="J3865" i="5"/>
  <c r="J3866" i="5"/>
  <c r="J3867" i="5"/>
  <c r="J3868" i="5"/>
  <c r="J3869" i="5"/>
  <c r="J3870" i="5"/>
  <c r="J3871" i="5"/>
  <c r="J3872" i="5"/>
  <c r="J3873" i="5"/>
  <c r="J3874" i="5"/>
  <c r="J3875" i="5"/>
  <c r="J3876" i="5"/>
  <c r="J3877" i="5"/>
  <c r="J3878" i="5"/>
  <c r="J3879" i="5"/>
  <c r="J3880" i="5"/>
  <c r="J3881" i="5"/>
  <c r="J3882" i="5"/>
  <c r="J3883" i="5"/>
  <c r="J3888" i="5"/>
  <c r="J3892" i="5"/>
  <c r="N3892" i="5"/>
  <c r="J3893" i="5"/>
  <c r="J3898" i="5"/>
  <c r="J3899" i="5"/>
  <c r="N3899" i="5"/>
  <c r="J3903" i="5"/>
  <c r="J3907" i="5"/>
  <c r="N3907" i="5"/>
  <c r="J3911" i="5"/>
  <c r="N3911" i="5"/>
  <c r="A3913" i="5"/>
  <c r="J3913" i="5"/>
  <c r="J3917" i="5"/>
  <c r="A3919" i="5"/>
  <c r="J3919" i="5"/>
  <c r="J3922" i="5"/>
  <c r="N3922" i="5"/>
  <c r="J3926" i="5"/>
  <c r="J3930" i="5"/>
  <c r="J3933" i="5"/>
  <c r="A3935" i="5"/>
  <c r="J3935" i="5"/>
  <c r="A3937" i="5"/>
  <c r="J3937" i="5"/>
  <c r="A3939" i="5"/>
  <c r="J3939" i="5"/>
  <c r="A3941" i="5"/>
  <c r="J3941" i="5"/>
  <c r="N3941" i="5"/>
  <c r="A3943" i="5"/>
  <c r="J3943" i="5"/>
  <c r="N3943" i="5"/>
  <c r="J3947" i="5"/>
  <c r="N3947" i="5"/>
  <c r="J3948" i="5"/>
  <c r="N3948" i="5"/>
  <c r="A3950" i="5"/>
  <c r="J3950" i="5"/>
  <c r="J3954" i="5"/>
  <c r="J3955" i="5"/>
  <c r="J3958" i="5"/>
  <c r="J3962" i="5"/>
  <c r="J3963" i="5"/>
  <c r="J3968" i="5"/>
  <c r="J3972" i="5"/>
  <c r="A3974" i="5"/>
  <c r="A3975" i="5" s="1"/>
  <c r="J3974" i="5"/>
  <c r="J3975" i="5"/>
  <c r="J3978" i="5"/>
  <c r="J3979" i="5"/>
  <c r="N3979" i="5"/>
  <c r="J3982" i="5"/>
  <c r="N3982" i="5"/>
  <c r="J3983" i="5"/>
  <c r="N3983" i="5"/>
  <c r="J3984" i="5"/>
  <c r="J3985" i="5"/>
  <c r="J3986" i="5"/>
  <c r="J3989" i="5"/>
  <c r="J3990" i="5"/>
  <c r="J3991" i="5"/>
  <c r="N3991" i="5"/>
  <c r="J3992" i="5"/>
  <c r="N3992" i="5"/>
  <c r="J3993" i="5"/>
  <c r="J3996" i="5"/>
  <c r="N3996" i="5"/>
  <c r="J3997" i="5"/>
  <c r="N3997" i="5"/>
  <c r="J3998" i="5"/>
  <c r="J3999" i="5"/>
  <c r="N3999" i="5"/>
  <c r="J4000" i="5"/>
  <c r="A4002" i="5"/>
  <c r="J4002" i="5"/>
  <c r="A4004" i="5"/>
  <c r="J4004" i="5"/>
  <c r="A4006" i="5"/>
  <c r="J4006" i="5"/>
  <c r="A4008" i="5"/>
  <c r="J4008" i="5"/>
  <c r="A4010" i="5"/>
  <c r="J4010" i="5"/>
  <c r="J3995" i="5"/>
  <c r="J3988" i="5"/>
  <c r="J3981" i="5"/>
  <c r="J3977" i="5"/>
  <c r="J3971" i="5"/>
  <c r="J3970" i="5"/>
  <c r="J3967" i="5"/>
  <c r="J3966" i="5"/>
  <c r="J3965" i="5"/>
  <c r="J3961" i="5"/>
  <c r="J3960" i="5"/>
  <c r="J3957" i="5"/>
  <c r="J3953" i="5"/>
  <c r="J3952" i="5"/>
  <c r="J3946" i="5"/>
  <c r="J3945" i="5"/>
  <c r="J3932" i="5"/>
  <c r="J3929" i="5"/>
  <c r="J3928" i="5"/>
  <c r="J3925" i="5"/>
  <c r="J3924" i="5"/>
  <c r="J3921" i="5"/>
  <c r="J3916" i="5"/>
  <c r="J3915" i="5"/>
  <c r="J3910" i="5"/>
  <c r="J3909" i="5"/>
  <c r="J3906" i="5"/>
  <c r="J3905" i="5"/>
  <c r="J3902" i="5"/>
  <c r="J3901" i="5"/>
  <c r="J3897" i="5"/>
  <c r="J3896" i="5"/>
  <c r="J3895" i="5"/>
  <c r="J3891" i="5"/>
  <c r="J3890" i="5"/>
  <c r="J3887" i="5"/>
  <c r="J3886" i="5"/>
  <c r="J3885" i="5"/>
  <c r="J3843" i="5"/>
  <c r="J3842" i="5"/>
  <c r="J3841" i="5"/>
  <c r="J3832" i="5"/>
  <c r="J3831" i="5"/>
  <c r="J3830" i="5"/>
  <c r="J3829" i="5"/>
  <c r="J3828" i="5"/>
  <c r="J3827" i="5"/>
  <c r="J3826" i="5"/>
  <c r="J3825" i="5"/>
  <c r="J3824" i="5"/>
  <c r="J3823" i="5"/>
  <c r="J3822" i="5"/>
  <c r="J3821" i="5"/>
  <c r="J3820" i="5"/>
  <c r="J3819" i="5"/>
  <c r="J3818" i="5"/>
  <c r="J3813" i="5"/>
  <c r="J3812" i="5"/>
  <c r="J3811" i="5"/>
  <c r="J3806" i="5"/>
  <c r="J3805" i="5"/>
  <c r="J3800" i="5"/>
  <c r="J3799" i="5"/>
  <c r="J3794" i="5"/>
  <c r="J3793" i="5"/>
  <c r="J3787" i="5"/>
  <c r="J3786" i="5"/>
  <c r="J3782" i="5"/>
  <c r="J3781" i="5"/>
  <c r="J3775" i="5"/>
  <c r="J3774" i="5"/>
  <c r="J3769" i="5"/>
  <c r="J3768" i="5"/>
  <c r="J3767" i="5"/>
  <c r="J3766" i="5"/>
  <c r="J3760" i="5"/>
  <c r="J3759" i="5"/>
  <c r="J3755" i="5"/>
  <c r="J3754" i="5"/>
  <c r="J3753" i="5"/>
  <c r="J3752" i="5"/>
  <c r="J3751" i="5"/>
  <c r="J3750" i="5"/>
  <c r="J3747" i="5"/>
  <c r="J3746" i="5"/>
  <c r="J3743" i="5"/>
  <c r="J3742" i="5"/>
  <c r="J3739" i="5"/>
  <c r="J3738" i="5"/>
  <c r="J3732" i="5"/>
  <c r="J3731" i="5"/>
  <c r="J3726" i="5"/>
  <c r="J3725" i="5"/>
  <c r="J3724" i="5"/>
  <c r="J3715" i="5"/>
  <c r="J3714" i="5"/>
  <c r="J3687" i="5"/>
  <c r="J3686" i="5"/>
  <c r="J3680" i="5"/>
  <c r="J3679" i="5"/>
  <c r="J3675" i="5"/>
  <c r="J3674" i="5"/>
  <c r="J3673" i="5"/>
  <c r="J3669" i="5"/>
  <c r="J3668" i="5"/>
  <c r="J3667" i="5"/>
  <c r="J3664" i="5"/>
  <c r="J3663" i="5"/>
  <c r="J3662" i="5"/>
  <c r="J3661" i="5"/>
  <c r="J3660" i="5"/>
  <c r="J3659" i="5"/>
  <c r="J3658" i="5"/>
  <c r="J3656" i="5"/>
  <c r="J3655" i="5"/>
  <c r="J3654" i="5"/>
  <c r="J3653" i="5"/>
  <c r="J3652" i="5"/>
  <c r="J3651" i="5"/>
  <c r="J3650" i="5"/>
  <c r="J3647" i="5"/>
  <c r="J3646" i="5"/>
  <c r="J3645" i="5"/>
  <c r="J3644" i="5"/>
  <c r="J3643" i="5"/>
  <c r="J3642" i="5"/>
  <c r="J3641" i="5"/>
  <c r="J3639" i="5"/>
  <c r="J3638" i="5"/>
  <c r="J3637" i="5"/>
  <c r="J3636" i="5"/>
  <c r="J3634" i="5"/>
  <c r="J3633" i="5"/>
  <c r="J3632" i="5"/>
  <c r="J3631" i="5"/>
  <c r="J3626" i="5"/>
  <c r="J3625" i="5"/>
  <c r="J3619" i="5"/>
  <c r="J3618" i="5"/>
  <c r="J3612" i="5"/>
  <c r="J3611" i="5"/>
  <c r="J3610" i="5"/>
  <c r="J3609" i="5"/>
  <c r="J3608" i="5"/>
  <c r="J3605" i="5"/>
  <c r="J3604" i="5"/>
  <c r="J3603" i="5"/>
  <c r="J3602" i="5"/>
  <c r="J3601" i="5"/>
  <c r="J3600" i="5"/>
  <c r="J3599" i="5"/>
  <c r="J3598" i="5"/>
  <c r="J3597" i="5"/>
  <c r="J3596" i="5"/>
  <c r="J3595" i="5"/>
  <c r="J3594" i="5"/>
  <c r="J3593" i="5"/>
  <c r="J3592" i="5"/>
  <c r="J3591" i="5"/>
  <c r="J3590" i="5"/>
  <c r="J3589" i="5"/>
  <c r="J3588" i="5"/>
  <c r="J3587" i="5"/>
  <c r="J3586" i="5"/>
  <c r="J3585" i="5"/>
  <c r="J3583" i="5"/>
  <c r="J3581" i="5"/>
  <c r="J3580" i="5"/>
  <c r="J3579" i="5"/>
  <c r="J3578" i="5"/>
  <c r="J3566" i="5"/>
  <c r="J3565" i="5"/>
  <c r="J3564" i="5"/>
  <c r="J3563" i="5"/>
  <c r="J3562" i="5"/>
  <c r="J3561" i="5"/>
  <c r="J3560" i="5"/>
  <c r="J3559" i="5"/>
  <c r="J3558" i="5"/>
  <c r="J3557" i="5"/>
  <c r="J3556" i="5"/>
  <c r="J3555" i="5"/>
  <c r="J3553" i="5"/>
  <c r="J3552" i="5"/>
  <c r="J3551" i="5"/>
  <c r="J3550" i="5"/>
  <c r="J3549" i="5"/>
  <c r="J3548" i="5"/>
  <c r="J3547" i="5"/>
  <c r="J3546" i="5"/>
  <c r="J3536" i="5"/>
  <c r="J3535" i="5"/>
  <c r="J3534" i="5"/>
  <c r="J3533" i="5"/>
  <c r="J3532" i="5"/>
  <c r="J3531" i="5"/>
  <c r="J3530" i="5"/>
  <c r="J3529" i="5"/>
  <c r="J3528" i="5"/>
  <c r="J3527" i="5"/>
  <c r="J3526" i="5"/>
  <c r="J3525" i="5"/>
  <c r="J3524" i="5"/>
  <c r="J3523" i="5"/>
  <c r="J3522" i="5"/>
  <c r="J3521" i="5"/>
  <c r="J3520" i="5"/>
  <c r="J3519" i="5"/>
  <c r="J3518" i="5"/>
  <c r="J3517" i="5"/>
  <c r="J3516" i="5"/>
  <c r="J3515" i="5"/>
  <c r="J3513" i="5"/>
  <c r="J3512" i="5"/>
  <c r="J3511" i="5"/>
  <c r="J3510" i="5"/>
  <c r="J3509" i="5"/>
  <c r="J3508" i="5"/>
  <c r="J3507" i="5"/>
  <c r="J3506" i="5"/>
  <c r="J3505" i="5"/>
  <c r="J3504" i="5"/>
  <c r="J3503" i="5"/>
  <c r="J3502" i="5"/>
  <c r="J3501" i="5"/>
  <c r="J3500" i="5"/>
  <c r="J3499" i="5"/>
  <c r="J3498" i="5"/>
  <c r="J3497" i="5"/>
  <c r="J3496" i="5"/>
  <c r="J3495" i="5"/>
  <c r="J3494" i="5"/>
  <c r="J3493" i="5"/>
  <c r="J3492" i="5"/>
  <c r="J3491" i="5"/>
  <c r="J3490" i="5"/>
  <c r="J3489" i="5"/>
  <c r="J3488" i="5"/>
  <c r="J3487" i="5"/>
  <c r="J3486" i="5"/>
  <c r="J3485" i="5"/>
  <c r="J3484" i="5"/>
  <c r="J3483" i="5"/>
  <c r="J3482" i="5"/>
  <c r="J3481" i="5"/>
  <c r="J3480" i="5"/>
  <c r="J3479" i="5"/>
  <c r="J3478" i="5"/>
  <c r="J3477" i="5"/>
  <c r="J3476" i="5"/>
  <c r="J3475" i="5"/>
  <c r="J3474" i="5"/>
  <c r="J3473" i="5"/>
  <c r="J3472" i="5"/>
  <c r="J3471" i="5"/>
  <c r="J3470" i="5"/>
  <c r="J3469" i="5"/>
  <c r="J3462" i="5"/>
  <c r="J3461" i="5"/>
  <c r="J3459" i="5"/>
  <c r="J3458" i="5"/>
  <c r="J3457" i="5"/>
  <c r="J3456" i="5"/>
  <c r="J3455" i="5"/>
  <c r="J3454" i="5"/>
  <c r="J3453" i="5"/>
  <c r="J3452" i="5"/>
  <c r="J3451" i="5"/>
  <c r="J3450" i="5"/>
  <c r="J3449" i="5"/>
  <c r="J3448" i="5"/>
  <c r="J3447" i="5"/>
  <c r="J3446" i="5"/>
  <c r="J3445" i="5"/>
  <c r="J3444" i="5"/>
  <c r="J3443" i="5"/>
  <c r="J3442" i="5"/>
  <c r="J3441" i="5"/>
  <c r="J3440" i="5"/>
  <c r="J3439" i="5"/>
  <c r="J3438" i="5"/>
  <c r="J3437" i="5"/>
  <c r="J3436" i="5"/>
  <c r="J3435" i="5"/>
  <c r="J3434" i="5"/>
  <c r="J3433" i="5"/>
  <c r="J3432" i="5"/>
  <c r="J3431" i="5"/>
  <c r="J3430" i="5"/>
  <c r="J3429" i="5"/>
  <c r="J3428" i="5"/>
  <c r="J3427" i="5"/>
  <c r="J3426" i="5"/>
  <c r="J3425" i="5"/>
  <c r="J3421" i="5"/>
  <c r="J3420" i="5"/>
  <c r="J3419" i="5"/>
  <c r="J3418" i="5"/>
  <c r="J3417" i="5"/>
  <c r="J3416" i="5"/>
  <c r="J3415" i="5"/>
  <c r="J3414" i="5"/>
  <c r="J3413" i="5"/>
  <c r="J3412" i="5"/>
  <c r="J3410" i="5"/>
  <c r="J3409" i="5"/>
  <c r="J3408" i="5"/>
  <c r="J3407" i="5"/>
  <c r="J3406" i="5"/>
  <c r="J3405" i="5"/>
  <c r="J3404" i="5"/>
  <c r="J3403" i="5"/>
  <c r="J3402" i="5"/>
  <c r="J3401" i="5"/>
  <c r="J3400" i="5"/>
  <c r="J3399" i="5"/>
  <c r="J3398" i="5"/>
  <c r="J3394" i="5"/>
  <c r="J3393" i="5"/>
  <c r="J3392" i="5"/>
  <c r="J3391" i="5"/>
  <c r="J3390" i="5"/>
  <c r="J3389" i="5"/>
  <c r="J3388" i="5"/>
  <c r="J3387" i="5"/>
  <c r="J3386" i="5"/>
  <c r="J3385" i="5"/>
  <c r="J3384" i="5"/>
  <c r="J3383" i="5"/>
  <c r="J3382" i="5"/>
  <c r="J3381" i="5"/>
  <c r="J3380" i="5"/>
  <c r="J3379" i="5"/>
  <c r="J3378" i="5"/>
  <c r="J3377" i="5"/>
  <c r="J3376" i="5"/>
  <c r="J3375" i="5"/>
  <c r="J3374" i="5"/>
  <c r="J3373" i="5"/>
  <c r="J3372" i="5"/>
  <c r="J3367" i="5"/>
  <c r="J3366" i="5"/>
  <c r="J3362" i="5"/>
  <c r="J3356" i="5"/>
  <c r="J3355" i="5"/>
  <c r="J3347" i="5"/>
  <c r="J3346" i="5"/>
  <c r="J3345" i="5"/>
  <c r="J3344" i="5"/>
  <c r="J3343" i="5"/>
  <c r="J3342" i="5"/>
  <c r="J3341" i="5"/>
  <c r="J3340" i="5"/>
  <c r="J3339" i="5"/>
  <c r="J3338" i="5"/>
  <c r="J3337" i="5"/>
  <c r="J3336" i="5"/>
  <c r="J3335" i="5"/>
  <c r="J3334" i="5"/>
  <c r="J3333" i="5"/>
  <c r="J3332" i="5"/>
  <c r="J3331" i="5"/>
  <c r="J3330" i="5"/>
  <c r="J3329" i="5"/>
  <c r="J3328" i="5"/>
  <c r="J3327" i="5"/>
  <c r="J3326" i="5"/>
  <c r="J3325" i="5"/>
  <c r="J3324" i="5"/>
  <c r="J3323" i="5"/>
  <c r="J3322" i="5"/>
  <c r="J3321" i="5"/>
  <c r="J3320" i="5"/>
  <c r="J3319" i="5"/>
  <c r="J3318" i="5"/>
  <c r="J3317" i="5"/>
  <c r="J3316" i="5"/>
  <c r="J3315" i="5"/>
  <c r="J3314" i="5"/>
  <c r="J3313" i="5"/>
  <c r="J3312" i="5"/>
  <c r="J3309" i="5"/>
  <c r="J3308" i="5"/>
  <c r="J3307" i="5"/>
  <c r="J3306" i="5"/>
  <c r="J3305" i="5"/>
  <c r="J3303" i="5"/>
  <c r="J3302" i="5"/>
  <c r="J3301" i="5"/>
  <c r="J3300" i="5"/>
  <c r="J3299" i="5"/>
  <c r="J3298" i="5"/>
  <c r="J3297" i="5"/>
  <c r="J3296" i="5"/>
  <c r="J3295" i="5"/>
  <c r="J3294" i="5"/>
  <c r="J3293" i="5"/>
  <c r="J3292" i="5"/>
  <c r="J3291" i="5"/>
  <c r="J3290" i="5"/>
  <c r="J3289" i="5"/>
  <c r="J3288" i="5"/>
  <c r="J3287" i="5"/>
  <c r="J3280" i="5"/>
  <c r="J3279" i="5"/>
  <c r="J3278" i="5"/>
  <c r="J3277" i="5"/>
  <c r="J3276" i="5"/>
  <c r="J3275" i="5"/>
  <c r="J3274" i="5"/>
  <c r="J3273" i="5"/>
  <c r="J3272" i="5"/>
  <c r="J3271" i="5"/>
  <c r="J3270" i="5"/>
  <c r="J3269" i="5"/>
  <c r="J3268" i="5"/>
  <c r="J3267" i="5"/>
  <c r="J3266" i="5"/>
  <c r="J3265" i="5"/>
  <c r="J3264" i="5"/>
  <c r="J3263" i="5"/>
  <c r="J3262" i="5"/>
  <c r="J3261" i="5"/>
  <c r="J3260" i="5"/>
  <c r="J3259" i="5"/>
  <c r="J3258" i="5"/>
  <c r="J3257" i="5"/>
  <c r="J3256" i="5"/>
  <c r="J3255" i="5"/>
  <c r="J3254" i="5"/>
  <c r="J3253" i="5"/>
  <c r="J3252" i="5"/>
  <c r="J3251" i="5"/>
  <c r="J3250" i="5"/>
  <c r="J3249" i="5"/>
  <c r="J3248" i="5"/>
  <c r="J3247" i="5"/>
  <c r="J3246" i="5"/>
  <c r="J3245" i="5"/>
  <c r="J3244" i="5"/>
  <c r="J3243" i="5"/>
  <c r="J3242" i="5"/>
  <c r="J3241" i="5"/>
  <c r="J3240" i="5"/>
  <c r="J3239" i="5"/>
  <c r="J3238" i="5"/>
  <c r="J3237" i="5"/>
  <c r="J3236" i="5"/>
  <c r="J3235" i="5"/>
  <c r="J3234" i="5"/>
  <c r="J3233" i="5"/>
  <c r="J3232" i="5"/>
  <c r="J3231" i="5"/>
  <c r="J3230" i="5"/>
  <c r="J3229" i="5"/>
  <c r="J3228" i="5"/>
  <c r="J3227" i="5"/>
  <c r="J3226" i="5"/>
  <c r="J3225" i="5"/>
  <c r="J3224" i="5"/>
  <c r="J3223" i="5"/>
  <c r="J3222" i="5"/>
  <c r="J3221" i="5"/>
  <c r="J3220" i="5"/>
  <c r="J3219" i="5"/>
  <c r="J3218" i="5"/>
  <c r="J3217" i="5"/>
  <c r="J3216" i="5"/>
  <c r="J3215" i="5"/>
  <c r="J3214" i="5"/>
  <c r="J3213" i="5"/>
  <c r="J3212" i="5"/>
  <c r="J3210" i="5"/>
  <c r="J3209" i="5"/>
  <c r="J3206" i="5"/>
  <c r="J3204" i="5"/>
  <c r="J3203" i="5"/>
  <c r="J3199" i="5"/>
  <c r="J3198" i="5"/>
  <c r="J3194" i="5"/>
  <c r="J3193" i="5"/>
  <c r="J3189" i="5"/>
  <c r="J3188" i="5"/>
  <c r="J3185" i="5"/>
  <c r="J3184" i="5"/>
  <c r="J3183" i="5"/>
  <c r="J3179" i="5"/>
  <c r="J3178" i="5"/>
  <c r="J3177" i="5"/>
  <c r="J3172" i="5"/>
  <c r="J3171" i="5"/>
  <c r="J3167" i="5"/>
  <c r="J3166" i="5"/>
  <c r="J3163" i="5"/>
  <c r="J3162" i="5"/>
  <c r="J3161" i="5"/>
  <c r="J3158" i="5"/>
  <c r="J3157" i="5"/>
  <c r="J3156" i="5"/>
  <c r="J3153" i="5"/>
  <c r="J3152" i="5"/>
  <c r="J3151" i="5"/>
  <c r="J3145" i="5"/>
  <c r="J3144" i="5"/>
  <c r="J3140" i="5"/>
  <c r="J3139" i="5"/>
  <c r="J3135" i="5"/>
  <c r="J3134" i="5"/>
  <c r="J3128" i="5"/>
  <c r="J3127" i="5"/>
  <c r="J3121" i="5"/>
  <c r="J3120" i="5"/>
  <c r="J3114" i="5"/>
  <c r="J3113" i="5"/>
  <c r="J3107" i="5"/>
  <c r="J3106" i="5"/>
  <c r="J3100" i="5"/>
  <c r="J3099" i="5"/>
  <c r="J3093" i="5"/>
  <c r="J3092" i="5"/>
  <c r="J3086" i="5"/>
  <c r="J3085" i="5"/>
  <c r="J3079" i="5"/>
  <c r="J3078" i="5"/>
  <c r="J3074" i="5"/>
  <c r="J3073" i="5"/>
  <c r="J3033" i="5"/>
  <c r="J3032" i="5"/>
  <c r="J2977" i="5"/>
  <c r="J2976" i="5"/>
  <c r="J2972" i="5"/>
  <c r="J2971" i="5"/>
  <c r="J2967" i="5"/>
  <c r="J2966" i="5"/>
  <c r="J2962" i="5"/>
  <c r="J2961" i="5"/>
  <c r="J2957" i="5"/>
  <c r="J2956" i="5"/>
  <c r="J2952" i="5"/>
  <c r="J2951" i="5"/>
  <c r="J2947" i="5"/>
  <c r="J2946" i="5"/>
  <c r="J2943" i="5"/>
  <c r="J2942" i="5"/>
  <c r="J2936" i="5"/>
  <c r="J2935" i="5"/>
  <c r="J2933" i="5"/>
  <c r="J2932" i="5"/>
  <c r="J2931" i="5"/>
  <c r="J2928" i="5"/>
  <c r="J2927" i="5"/>
  <c r="J2926" i="5"/>
  <c r="J2924" i="5"/>
  <c r="J2923" i="5"/>
  <c r="J2922" i="5"/>
  <c r="J2917" i="5"/>
  <c r="J2916" i="5"/>
  <c r="J2911" i="5"/>
  <c r="J2910" i="5"/>
  <c r="J2906" i="5"/>
  <c r="J2905" i="5"/>
  <c r="J2899" i="5"/>
  <c r="J2898" i="5"/>
  <c r="J2893" i="5"/>
  <c r="J2892" i="5"/>
  <c r="J2891" i="5"/>
  <c r="J2890" i="5"/>
  <c r="J2888" i="5"/>
  <c r="J2887" i="5"/>
  <c r="J2880" i="5"/>
  <c r="J2879" i="5"/>
  <c r="J2875" i="5"/>
  <c r="J2874" i="5"/>
  <c r="J2870" i="5"/>
  <c r="J2869" i="5"/>
  <c r="J2868" i="5"/>
  <c r="J2867" i="5"/>
  <c r="J2863" i="5"/>
  <c r="J2859" i="5"/>
  <c r="J2858" i="5"/>
  <c r="J2857" i="5"/>
  <c r="J2854" i="5"/>
  <c r="J2853" i="5"/>
  <c r="J2852" i="5"/>
  <c r="J2851" i="5"/>
  <c r="J2848" i="5"/>
  <c r="J2847" i="5"/>
  <c r="J2846" i="5"/>
  <c r="J2845" i="5"/>
  <c r="J2839" i="5"/>
  <c r="J2838" i="5"/>
  <c r="J2833" i="5"/>
  <c r="J2832" i="5"/>
  <c r="J2831" i="5"/>
  <c r="J2827" i="5"/>
  <c r="J2822" i="5"/>
  <c r="J2821" i="5"/>
  <c r="J2820" i="5"/>
  <c r="J2819" i="5"/>
  <c r="J2818" i="5"/>
  <c r="J2817" i="5"/>
  <c r="J2810" i="5"/>
  <c r="J2809" i="5"/>
  <c r="J2808" i="5"/>
  <c r="J2807" i="5"/>
  <c r="J2799" i="5"/>
  <c r="J2798" i="5"/>
  <c r="J2797" i="5"/>
  <c r="J2796" i="5"/>
  <c r="J2794" i="5"/>
  <c r="J2793" i="5"/>
  <c r="J2792" i="5"/>
  <c r="J2788" i="5"/>
  <c r="J2787" i="5"/>
  <c r="J2786" i="5"/>
  <c r="J2782" i="5"/>
  <c r="J2781" i="5"/>
  <c r="J2780" i="5"/>
  <c r="J2777" i="5"/>
  <c r="J2776" i="5"/>
  <c r="J2775" i="5"/>
  <c r="J2774" i="5"/>
  <c r="J2773" i="5"/>
  <c r="J2772" i="5"/>
  <c r="J2771" i="5"/>
  <c r="J2770" i="5"/>
  <c r="J2769" i="5"/>
  <c r="J2765" i="5"/>
  <c r="J2764" i="5"/>
  <c r="J2763" i="5"/>
  <c r="J2756" i="5"/>
  <c r="J2755" i="5"/>
  <c r="J2753" i="5"/>
  <c r="J2752" i="5"/>
  <c r="J2751" i="5"/>
  <c r="J2750" i="5"/>
  <c r="J2748" i="5"/>
  <c r="J2747" i="5"/>
  <c r="J2746" i="5"/>
  <c r="J2744" i="5"/>
  <c r="J2743" i="5"/>
  <c r="J2740" i="5"/>
  <c r="J2739" i="5"/>
  <c r="J2735" i="5"/>
  <c r="J2734" i="5"/>
  <c r="J2731" i="5"/>
  <c r="J2728" i="5"/>
  <c r="J2725" i="5"/>
  <c r="J2722" i="5"/>
  <c r="J2718" i="5"/>
  <c r="J2717" i="5"/>
  <c r="J2712" i="5"/>
  <c r="J2708" i="5"/>
  <c r="J2707" i="5"/>
  <c r="J2703" i="5"/>
  <c r="J2702" i="5"/>
  <c r="J2698" i="5"/>
  <c r="J2697" i="5"/>
  <c r="J2693" i="5"/>
  <c r="J2692" i="5"/>
  <c r="J2689" i="5"/>
  <c r="J2688" i="5"/>
  <c r="J2683" i="5"/>
  <c r="J2682" i="5"/>
  <c r="J2677" i="5"/>
  <c r="J2676" i="5"/>
  <c r="J2671" i="5"/>
  <c r="J2670" i="5"/>
  <c r="J2665" i="5"/>
  <c r="J2664" i="5"/>
  <c r="J2659" i="5"/>
  <c r="J2658" i="5"/>
  <c r="J2653" i="5"/>
  <c r="J2652" i="5"/>
  <c r="J2647" i="5"/>
  <c r="J2646" i="5"/>
  <c r="J2641" i="5"/>
  <c r="J2640" i="5"/>
  <c r="J2635" i="5"/>
  <c r="J2634" i="5"/>
  <c r="J2629" i="5"/>
  <c r="J2628" i="5"/>
  <c r="J2623" i="5"/>
  <c r="J2622" i="5"/>
  <c r="J2617" i="5"/>
  <c r="J2616" i="5"/>
  <c r="J2611" i="5"/>
  <c r="J2610" i="5"/>
  <c r="J2605" i="5"/>
  <c r="J2604" i="5"/>
  <c r="J2599" i="5"/>
  <c r="J2598" i="5"/>
  <c r="J2566" i="5"/>
  <c r="J2562" i="5"/>
  <c r="J2561" i="5"/>
  <c r="J2527" i="5"/>
  <c r="J2526" i="5"/>
  <c r="J2521" i="5"/>
  <c r="J2520" i="5"/>
  <c r="J2515" i="5"/>
  <c r="J2514" i="5"/>
  <c r="J2509" i="5"/>
  <c r="J2508" i="5"/>
  <c r="J2503" i="5"/>
  <c r="J2502" i="5"/>
  <c r="J2497" i="5"/>
  <c r="J2496" i="5"/>
  <c r="J2491" i="5"/>
  <c r="J2490" i="5"/>
  <c r="J2487" i="5"/>
  <c r="J2486" i="5"/>
  <c r="J2483" i="5"/>
  <c r="J2482" i="5"/>
  <c r="J2479" i="5"/>
  <c r="J2478" i="5"/>
  <c r="J2475" i="5"/>
  <c r="J2474" i="5"/>
  <c r="J2470" i="5"/>
  <c r="J2469" i="5"/>
  <c r="J2461" i="5"/>
  <c r="J2460" i="5"/>
  <c r="J2455" i="5"/>
  <c r="J2454" i="5"/>
  <c r="J2449" i="5"/>
  <c r="J2448" i="5"/>
  <c r="J2444" i="5"/>
  <c r="J2443" i="5"/>
  <c r="J2442" i="5"/>
  <c r="J2437" i="5"/>
  <c r="J2436" i="5"/>
  <c r="J2432" i="5"/>
  <c r="J2428" i="5"/>
  <c r="J2427" i="5"/>
  <c r="J2423" i="5"/>
  <c r="J2422" i="5"/>
  <c r="J2419" i="5"/>
  <c r="J2418" i="5"/>
  <c r="J2415" i="5"/>
  <c r="J2414" i="5"/>
  <c r="J2411" i="5"/>
  <c r="J2408" i="5"/>
  <c r="J2407" i="5"/>
  <c r="J2401" i="5"/>
  <c r="J2396" i="5"/>
  <c r="J2395" i="5"/>
  <c r="J2392" i="5"/>
  <c r="J2391" i="5"/>
  <c r="J2386" i="5"/>
  <c r="J2385" i="5"/>
  <c r="J2380" i="5"/>
  <c r="J2379" i="5"/>
  <c r="J2374" i="5"/>
  <c r="J2373" i="5"/>
  <c r="J2368" i="5"/>
  <c r="J2367" i="5"/>
  <c r="J2364" i="5"/>
  <c r="J2361" i="5"/>
  <c r="J2360" i="5"/>
  <c r="J2354" i="5"/>
  <c r="J2353" i="5"/>
  <c r="J2349" i="5"/>
  <c r="J2348" i="5"/>
  <c r="J2344" i="5"/>
  <c r="J2343" i="5"/>
  <c r="J2339" i="5"/>
  <c r="J2338" i="5"/>
  <c r="J2335" i="5"/>
  <c r="J2334" i="5"/>
  <c r="J2333" i="5"/>
  <c r="J2330" i="5"/>
  <c r="J2329" i="5"/>
  <c r="J2326" i="5"/>
  <c r="J2325" i="5"/>
  <c r="J2322" i="5"/>
  <c r="J2321" i="5"/>
  <c r="J2318" i="5"/>
  <c r="J2317" i="5"/>
  <c r="J2313" i="5"/>
  <c r="J2310" i="5"/>
  <c r="J2309" i="5"/>
  <c r="J2308" i="5"/>
  <c r="J2305" i="5"/>
  <c r="J2304" i="5"/>
  <c r="J2301" i="5"/>
  <c r="J2300" i="5"/>
  <c r="J2297" i="5"/>
  <c r="J2296" i="5"/>
  <c r="J2295" i="5"/>
  <c r="J2292" i="5"/>
  <c r="J2291" i="5"/>
  <c r="J2290" i="5"/>
  <c r="J2287" i="5"/>
  <c r="J2286" i="5"/>
  <c r="J2285" i="5"/>
  <c r="J2284" i="5"/>
  <c r="J2283" i="5"/>
  <c r="J2282" i="5"/>
  <c r="J2279" i="5"/>
  <c r="J2278" i="5"/>
  <c r="J2277" i="5"/>
  <c r="J2267" i="5"/>
  <c r="J2266" i="5"/>
  <c r="J2265" i="5"/>
  <c r="J2264" i="5"/>
  <c r="J2261" i="5"/>
  <c r="J2260" i="5"/>
  <c r="J2257" i="5"/>
  <c r="J2256" i="5"/>
  <c r="J2253" i="5"/>
  <c r="J2252" i="5"/>
  <c r="J2248" i="5"/>
  <c r="J2247" i="5"/>
  <c r="J2244" i="5"/>
  <c r="J2243" i="5"/>
  <c r="J2240" i="5"/>
  <c r="J2239" i="5"/>
  <c r="J2236" i="5"/>
  <c r="J2235" i="5"/>
  <c r="J2232" i="5"/>
  <c r="J2231" i="5"/>
  <c r="J2228" i="5"/>
  <c r="J2227" i="5"/>
  <c r="J2224" i="5"/>
  <c r="J2223" i="5"/>
  <c r="J2222" i="5"/>
  <c r="J2219" i="5"/>
  <c r="J2218" i="5"/>
  <c r="J2215" i="5"/>
  <c r="J2214" i="5"/>
  <c r="J2209" i="5"/>
  <c r="J2208" i="5"/>
  <c r="J2205" i="5"/>
  <c r="J2204" i="5"/>
  <c r="J2199" i="5"/>
  <c r="J2198" i="5"/>
  <c r="J2197" i="5"/>
  <c r="J2193" i="5"/>
  <c r="J2191" i="5"/>
  <c r="J2190" i="5"/>
  <c r="J2187" i="5"/>
  <c r="J2186" i="5"/>
  <c r="J2184" i="5"/>
  <c r="J2183" i="5"/>
  <c r="J2181" i="5"/>
  <c r="J2180" i="5"/>
  <c r="J2177" i="5"/>
  <c r="J2176" i="5"/>
  <c r="J2171" i="5"/>
  <c r="J2170" i="5"/>
  <c r="J2167" i="5"/>
  <c r="J2166" i="5"/>
  <c r="J2163" i="5"/>
  <c r="J2162" i="5"/>
  <c r="J2157" i="5"/>
  <c r="J2145" i="5"/>
  <c r="J2144" i="5"/>
  <c r="J2143" i="5"/>
  <c r="J2142" i="5"/>
  <c r="J2141" i="5"/>
  <c r="J2137" i="5"/>
  <c r="J2136" i="5"/>
  <c r="J2135" i="5"/>
  <c r="J2134" i="5"/>
  <c r="J2133" i="5"/>
  <c r="J2132" i="5"/>
  <c r="J2131" i="5"/>
  <c r="J2128" i="5"/>
  <c r="J2127" i="5"/>
  <c r="J2126" i="5"/>
  <c r="J2125" i="5"/>
  <c r="J2124" i="5"/>
  <c r="J2123" i="5"/>
  <c r="J2120" i="5"/>
  <c r="J2119" i="5"/>
  <c r="J2116" i="5"/>
  <c r="J2115" i="5"/>
  <c r="J2112" i="5"/>
  <c r="J2111" i="5"/>
  <c r="J2108" i="5"/>
  <c r="J2107" i="5"/>
  <c r="J2104" i="5"/>
  <c r="J2103" i="5"/>
  <c r="J2102" i="5"/>
  <c r="J2098" i="5"/>
  <c r="J2097" i="5"/>
  <c r="J2093" i="5"/>
  <c r="J2092" i="5"/>
  <c r="J2088" i="5"/>
  <c r="J2087" i="5"/>
  <c r="J2083" i="5"/>
  <c r="J2082" i="5"/>
  <c r="J2078" i="5"/>
  <c r="J2077" i="5"/>
  <c r="J2073" i="5"/>
  <c r="J2072" i="5"/>
  <c r="J2068" i="5"/>
  <c r="J2067" i="5"/>
  <c r="J2063" i="5"/>
  <c r="J2062" i="5"/>
  <c r="J2059" i="5"/>
  <c r="J2058" i="5"/>
  <c r="J2057" i="5"/>
  <c r="J2053" i="5"/>
  <c r="J2052" i="5"/>
  <c r="J2048" i="5"/>
  <c r="J2045" i="5"/>
  <c r="J2044" i="5"/>
  <c r="J2043" i="5"/>
  <c r="J2040" i="5"/>
  <c r="J2039" i="5"/>
  <c r="J2038" i="5"/>
  <c r="J2029" i="5"/>
  <c r="J2028" i="5"/>
  <c r="J2025" i="5"/>
  <c r="J2024" i="5"/>
  <c r="J2021" i="5"/>
  <c r="J2020" i="5"/>
  <c r="J2016" i="5"/>
  <c r="J2015" i="5"/>
  <c r="J2011" i="5"/>
  <c r="J2010" i="5"/>
  <c r="J2006" i="5"/>
  <c r="J2005" i="5"/>
  <c r="J2001" i="5"/>
  <c r="J2000" i="5"/>
  <c r="J1996" i="5"/>
  <c r="J1995" i="5"/>
  <c r="J1992" i="5"/>
  <c r="J1991" i="5"/>
  <c r="J1987" i="5"/>
  <c r="J1984" i="5"/>
  <c r="J1983" i="5"/>
  <c r="J1975" i="5"/>
  <c r="J1974" i="5"/>
  <c r="J1973" i="5"/>
  <c r="J1972" i="5"/>
  <c r="J1971" i="5"/>
  <c r="J1970" i="5"/>
  <c r="J1969" i="5"/>
  <c r="J1968" i="5"/>
  <c r="J1967" i="5"/>
  <c r="J1959" i="5"/>
  <c r="J1958" i="5"/>
  <c r="J1957" i="5"/>
  <c r="J1956" i="5"/>
  <c r="J1955" i="5"/>
  <c r="J1954" i="5"/>
  <c r="J1953" i="5"/>
  <c r="J1952" i="5"/>
  <c r="J1951" i="5"/>
  <c r="J1940" i="5"/>
  <c r="J1939" i="5"/>
  <c r="J1938" i="5"/>
  <c r="J1937" i="5"/>
  <c r="J1929" i="5"/>
  <c r="J1928" i="5"/>
  <c r="J1922" i="5"/>
  <c r="J1921" i="5"/>
  <c r="J1915" i="5"/>
  <c r="J1914" i="5"/>
  <c r="J1908" i="5"/>
  <c r="J1907" i="5"/>
  <c r="J1899" i="5"/>
  <c r="J1898" i="5"/>
  <c r="J1893" i="5"/>
  <c r="J1892" i="5"/>
  <c r="J1887" i="5"/>
  <c r="J1886" i="5"/>
  <c r="J1880" i="5"/>
  <c r="J1879" i="5"/>
  <c r="J1874" i="5"/>
  <c r="J1873" i="5"/>
  <c r="J1867" i="5"/>
  <c r="J1866" i="5"/>
  <c r="J1860" i="5"/>
  <c r="J1859" i="5"/>
  <c r="J1854" i="5"/>
  <c r="J1853" i="5"/>
  <c r="J1847" i="5"/>
  <c r="J1846" i="5"/>
  <c r="J1841" i="5"/>
  <c r="J1840" i="5"/>
  <c r="J1834" i="5"/>
  <c r="J1833" i="5"/>
  <c r="J1828" i="5"/>
  <c r="J1827" i="5"/>
  <c r="J1822" i="5"/>
  <c r="J1821" i="5"/>
  <c r="J1815" i="5"/>
  <c r="J1814" i="5"/>
  <c r="J1809" i="5"/>
  <c r="J1808" i="5"/>
  <c r="J1803" i="5"/>
  <c r="J1802" i="5"/>
  <c r="J1796" i="5"/>
  <c r="J1795" i="5"/>
  <c r="J1790" i="5"/>
  <c r="J1789" i="5"/>
  <c r="J1784" i="5"/>
  <c r="J1783" i="5"/>
  <c r="J1778" i="5"/>
  <c r="J1777" i="5"/>
  <c r="J1772" i="5"/>
  <c r="J1771" i="5"/>
  <c r="J1766" i="5"/>
  <c r="J1765" i="5"/>
  <c r="J1760" i="5"/>
  <c r="J1759" i="5"/>
  <c r="J1754" i="5"/>
  <c r="J1753" i="5"/>
  <c r="J1747" i="5"/>
  <c r="J1746" i="5"/>
  <c r="J1742" i="5"/>
  <c r="J1741" i="5"/>
  <c r="J1737" i="5"/>
  <c r="J1736" i="5"/>
  <c r="J1732" i="5"/>
  <c r="J1731" i="5"/>
  <c r="J1727" i="5"/>
  <c r="J1726" i="5"/>
  <c r="J1722" i="5"/>
  <c r="J1721" i="5"/>
  <c r="J1709" i="5"/>
  <c r="J1708" i="5"/>
  <c r="J1707" i="5"/>
  <c r="J1706" i="5"/>
  <c r="J1705" i="5"/>
  <c r="J1696" i="5"/>
  <c r="J1695" i="5"/>
  <c r="J1694" i="5"/>
  <c r="J1693" i="5"/>
  <c r="J1692" i="5"/>
  <c r="J1691" i="5"/>
  <c r="J1690" i="5"/>
  <c r="J1689" i="5"/>
  <c r="J1688" i="5"/>
  <c r="J1687" i="5"/>
  <c r="J1686" i="5"/>
  <c r="J1685" i="5"/>
  <c r="J1684" i="5"/>
  <c r="J1683" i="5"/>
  <c r="J1682" i="5"/>
  <c r="J1674" i="5"/>
  <c r="J1673" i="5"/>
  <c r="J1672" i="5"/>
  <c r="J1671" i="5"/>
  <c r="J1670" i="5"/>
  <c r="J1669" i="5"/>
  <c r="J1668" i="5"/>
  <c r="J1667" i="5"/>
  <c r="J1666" i="5"/>
  <c r="J1645" i="5"/>
  <c r="J1644" i="5"/>
  <c r="J1643" i="5"/>
  <c r="J1642" i="5"/>
  <c r="J1641" i="5"/>
  <c r="J1640" i="5"/>
  <c r="J1637" i="5"/>
  <c r="J1636" i="5"/>
  <c r="J1633" i="5"/>
  <c r="J1632" i="5"/>
  <c r="J1627" i="5"/>
  <c r="J1626" i="5"/>
  <c r="J1621" i="5"/>
  <c r="J1620" i="5"/>
  <c r="J1615" i="5"/>
  <c r="J1614" i="5"/>
  <c r="J1609" i="5"/>
  <c r="J1608" i="5"/>
  <c r="J1603" i="5"/>
  <c r="J1602" i="5"/>
  <c r="J1597" i="5"/>
  <c r="J1596" i="5"/>
  <c r="J1591" i="5"/>
  <c r="J1590" i="5"/>
  <c r="J1586" i="5"/>
  <c r="J1585" i="5"/>
  <c r="J1581" i="5"/>
  <c r="J1580" i="5"/>
  <c r="J1574" i="5"/>
  <c r="J1573" i="5"/>
  <c r="J1567" i="5"/>
  <c r="J1566" i="5"/>
  <c r="J1560" i="5"/>
  <c r="J1559" i="5"/>
  <c r="J1553" i="5"/>
  <c r="J1552" i="5"/>
  <c r="J1546" i="5"/>
  <c r="J1545" i="5"/>
  <c r="J1539" i="5"/>
  <c r="J1538" i="5"/>
  <c r="J1534" i="5"/>
  <c r="J1533" i="5"/>
  <c r="J1529" i="5"/>
  <c r="J1528" i="5"/>
  <c r="J1524" i="5"/>
  <c r="J1523" i="5"/>
  <c r="J1516" i="5"/>
  <c r="J1510" i="5"/>
  <c r="J1509" i="5"/>
  <c r="J1503" i="5"/>
  <c r="J1502" i="5"/>
  <c r="J1496" i="5"/>
  <c r="J1495" i="5"/>
  <c r="J1490" i="5"/>
  <c r="J1489" i="5"/>
  <c r="J1483" i="5"/>
  <c r="J1482" i="5"/>
  <c r="J1477" i="5"/>
  <c r="J1476" i="5"/>
  <c r="J1471" i="5"/>
  <c r="J1470" i="5"/>
  <c r="J1464" i="5"/>
  <c r="J1463" i="5"/>
  <c r="J1457" i="5"/>
  <c r="J1456" i="5"/>
  <c r="J1450" i="5"/>
  <c r="J1449" i="5"/>
  <c r="J1443" i="5"/>
  <c r="J1442" i="5"/>
  <c r="J1436" i="5"/>
  <c r="J1435" i="5"/>
  <c r="J1429" i="5"/>
  <c r="J1428" i="5"/>
  <c r="J1422" i="5"/>
  <c r="J1421" i="5"/>
  <c r="J1415" i="5"/>
  <c r="J1414" i="5"/>
  <c r="J1407" i="5"/>
  <c r="J1401" i="5"/>
  <c r="J1400" i="5"/>
  <c r="J1394" i="5"/>
  <c r="J1393" i="5"/>
  <c r="J1387" i="5"/>
  <c r="J1386" i="5"/>
  <c r="J1380" i="5"/>
  <c r="J1379" i="5"/>
  <c r="J1373" i="5"/>
  <c r="J1372" i="5"/>
  <c r="J1366" i="5"/>
  <c r="J1365" i="5"/>
  <c r="J1359" i="5"/>
  <c r="J1358" i="5"/>
  <c r="J1352" i="5"/>
  <c r="J1345" i="5"/>
  <c r="J1344" i="5"/>
  <c r="J1338" i="5"/>
  <c r="J1337" i="5"/>
  <c r="J1331" i="5"/>
  <c r="J1330" i="5"/>
  <c r="J1324" i="5"/>
  <c r="J1323" i="5"/>
  <c r="J1317" i="5"/>
  <c r="J1316" i="5"/>
  <c r="J1310" i="5"/>
  <c r="J1309" i="5"/>
  <c r="J1303" i="5"/>
  <c r="J1302" i="5"/>
  <c r="J1296" i="5"/>
  <c r="J1295" i="5"/>
  <c r="J1291" i="5"/>
  <c r="J1290" i="5"/>
  <c r="J1286" i="5"/>
  <c r="J1285" i="5"/>
  <c r="J1281" i="5"/>
  <c r="J1280" i="5"/>
  <c r="J1276" i="5"/>
  <c r="J1275" i="5"/>
  <c r="J1271" i="5"/>
  <c r="J1270" i="5"/>
  <c r="J1266" i="5"/>
  <c r="J1265" i="5"/>
  <c r="J1261" i="5"/>
  <c r="J1260" i="5"/>
  <c r="J1256" i="5"/>
  <c r="J1255" i="5"/>
  <c r="J1251" i="5"/>
  <c r="J1250" i="5"/>
  <c r="J1246" i="5"/>
  <c r="J1245" i="5"/>
  <c r="J1241" i="5"/>
  <c r="J1240" i="5"/>
  <c r="J1236" i="5"/>
  <c r="J1235" i="5"/>
  <c r="J1229" i="5"/>
  <c r="J1228" i="5"/>
  <c r="J1222" i="5"/>
  <c r="J1221" i="5"/>
  <c r="J1215" i="5"/>
  <c r="J1214" i="5"/>
  <c r="J1208" i="5"/>
  <c r="J1207" i="5"/>
  <c r="J1201" i="5"/>
  <c r="J1200" i="5"/>
  <c r="J1194" i="5"/>
  <c r="J1193" i="5"/>
  <c r="J1187" i="5"/>
  <c r="J1186" i="5"/>
  <c r="J1180" i="5"/>
  <c r="J1179" i="5"/>
  <c r="J1173" i="5"/>
  <c r="J1172" i="5"/>
  <c r="J1166" i="5"/>
  <c r="J1165" i="5"/>
  <c r="J1159" i="5"/>
  <c r="J1158" i="5"/>
  <c r="J1152" i="5"/>
  <c r="J1151" i="5"/>
  <c r="J1145" i="5"/>
  <c r="J1144" i="5"/>
  <c r="J1138" i="5"/>
  <c r="J1137" i="5"/>
  <c r="J1131" i="5"/>
  <c r="J1130" i="5"/>
  <c r="J1124" i="5"/>
  <c r="J1123" i="5"/>
  <c r="J1117" i="5"/>
  <c r="J1116" i="5"/>
  <c r="J1110" i="5"/>
  <c r="J1109" i="5"/>
  <c r="J1103" i="5"/>
  <c r="J1102" i="5"/>
  <c r="J1096" i="5"/>
  <c r="J1095" i="5"/>
  <c r="J1089" i="5"/>
  <c r="J1088" i="5"/>
  <c r="J1082" i="5"/>
  <c r="J1081" i="5"/>
  <c r="J1075" i="5"/>
  <c r="J1074" i="5"/>
  <c r="J1068" i="5"/>
  <c r="J1067" i="5"/>
  <c r="J1061" i="5"/>
  <c r="J1060" i="5"/>
  <c r="J1054" i="5"/>
  <c r="J1053" i="5"/>
  <c r="J1047" i="5"/>
  <c r="J1046" i="5"/>
  <c r="J1040" i="5"/>
  <c r="J1039" i="5"/>
  <c r="J1033" i="5"/>
  <c r="J1032" i="5"/>
  <c r="J1026" i="5"/>
  <c r="J1025" i="5"/>
  <c r="J1019" i="5"/>
  <c r="J1018" i="5"/>
  <c r="J1012" i="5"/>
  <c r="J1011" i="5"/>
  <c r="J1005" i="5"/>
  <c r="J1004" i="5"/>
  <c r="J998" i="5"/>
  <c r="J991" i="5"/>
  <c r="J990" i="5"/>
  <c r="J984" i="5"/>
  <c r="J983" i="5"/>
  <c r="J977" i="5"/>
  <c r="J976" i="5"/>
  <c r="J970" i="5"/>
  <c r="J969" i="5"/>
  <c r="J963" i="5"/>
  <c r="J962" i="5"/>
  <c r="J956" i="5"/>
  <c r="J955" i="5"/>
  <c r="J949" i="5"/>
  <c r="J948" i="5"/>
  <c r="J942" i="5"/>
  <c r="J941" i="5"/>
  <c r="J937" i="5"/>
  <c r="J936" i="5"/>
  <c r="J932" i="5"/>
  <c r="J931" i="5"/>
  <c r="J927" i="5"/>
  <c r="J926" i="5"/>
  <c r="J922" i="5"/>
  <c r="J921" i="5"/>
  <c r="J917" i="5"/>
  <c r="J916" i="5"/>
  <c r="J912" i="5"/>
  <c r="J911" i="5"/>
  <c r="J907" i="5"/>
  <c r="J906" i="5"/>
  <c r="J902" i="5"/>
  <c r="J901" i="5"/>
  <c r="J898" i="5"/>
  <c r="J892" i="5"/>
  <c r="J891" i="5"/>
  <c r="J887" i="5"/>
  <c r="J886" i="5"/>
  <c r="J881" i="5"/>
  <c r="J880" i="5"/>
  <c r="J878" i="5"/>
  <c r="J877" i="5"/>
  <c r="J876" i="5"/>
  <c r="J847" i="5"/>
  <c r="J846" i="5"/>
  <c r="J843" i="5"/>
  <c r="J837" i="5"/>
  <c r="J836" i="5"/>
  <c r="J831" i="5"/>
  <c r="J830" i="5"/>
  <c r="J825" i="5"/>
  <c r="J824" i="5"/>
  <c r="J822" i="5"/>
  <c r="J821" i="5"/>
  <c r="J820" i="5"/>
  <c r="J819" i="5"/>
  <c r="J818" i="5"/>
  <c r="J814" i="5"/>
  <c r="J813" i="5"/>
  <c r="J809" i="5"/>
  <c r="J808" i="5"/>
  <c r="J804" i="5"/>
  <c r="J803" i="5"/>
  <c r="J799" i="5"/>
  <c r="J798" i="5"/>
  <c r="J791" i="5"/>
  <c r="J790" i="5"/>
  <c r="J787" i="5"/>
  <c r="J784" i="5"/>
  <c r="J770" i="5"/>
  <c r="J769" i="5"/>
  <c r="J762" i="5"/>
  <c r="J761" i="5"/>
  <c r="J757" i="5"/>
  <c r="J756" i="5"/>
  <c r="J755" i="5"/>
  <c r="J754" i="5"/>
  <c r="J747" i="5"/>
  <c r="J746" i="5"/>
  <c r="J745" i="5"/>
  <c r="J744" i="5"/>
  <c r="J740" i="5"/>
  <c r="J736" i="5"/>
  <c r="J733" i="5"/>
  <c r="J732" i="5"/>
  <c r="J723" i="5"/>
  <c r="J722" i="5"/>
  <c r="J716" i="5"/>
  <c r="J715" i="5"/>
  <c r="J711" i="5"/>
  <c r="J710" i="5"/>
  <c r="J702" i="5"/>
  <c r="J701" i="5"/>
  <c r="J700" i="5"/>
  <c r="J699" i="5"/>
  <c r="J690" i="5"/>
  <c r="J689" i="5"/>
  <c r="J685" i="5"/>
  <c r="J684" i="5"/>
  <c r="J681" i="5"/>
  <c r="J680" i="5"/>
  <c r="J679" i="5"/>
  <c r="J676" i="5"/>
  <c r="J675" i="5"/>
  <c r="J670" i="5"/>
  <c r="J669" i="5"/>
  <c r="J666" i="5"/>
  <c r="J665" i="5"/>
  <c r="J662" i="5"/>
  <c r="J661" i="5"/>
  <c r="J658" i="5"/>
  <c r="J657" i="5"/>
  <c r="J654" i="5"/>
  <c r="J653" i="5"/>
  <c r="J650" i="5"/>
  <c r="J649" i="5"/>
  <c r="J645" i="5"/>
  <c r="J644" i="5"/>
  <c r="J641" i="5"/>
  <c r="J640" i="5"/>
  <c r="J633" i="5"/>
  <c r="J632" i="5"/>
  <c r="J627" i="5"/>
  <c r="J626" i="5"/>
  <c r="J621" i="5"/>
  <c r="J620" i="5"/>
  <c r="J617" i="5"/>
  <c r="J616" i="5"/>
  <c r="J614" i="5"/>
  <c r="J613" i="5"/>
  <c r="J612" i="5"/>
  <c r="J609" i="5"/>
  <c r="J608" i="5"/>
  <c r="J606" i="5"/>
  <c r="J605" i="5"/>
  <c r="J604" i="5"/>
  <c r="J603" i="5"/>
  <c r="J599" i="5"/>
  <c r="J598" i="5"/>
  <c r="J591" i="5"/>
  <c r="J590" i="5"/>
  <c r="J589" i="5"/>
  <c r="J588" i="5"/>
  <c r="J587" i="5"/>
  <c r="J586" i="5"/>
  <c r="J581" i="5"/>
  <c r="J580" i="5"/>
  <c r="J575" i="5"/>
  <c r="J574" i="5"/>
  <c r="J569" i="5"/>
  <c r="J568" i="5"/>
  <c r="J566" i="5"/>
  <c r="J565" i="5"/>
  <c r="J564" i="5"/>
  <c r="J558" i="5"/>
  <c r="J557" i="5"/>
  <c r="J556" i="5"/>
  <c r="J555" i="5"/>
  <c r="J551" i="5"/>
  <c r="J550" i="5"/>
  <c r="J549" i="5"/>
  <c r="J548" i="5"/>
  <c r="J544" i="5"/>
  <c r="J543" i="5"/>
  <c r="J542" i="5"/>
  <c r="J541" i="5"/>
  <c r="J535" i="5"/>
  <c r="J534" i="5"/>
  <c r="J530" i="5"/>
  <c r="J529" i="5"/>
  <c r="J525" i="5"/>
  <c r="J524" i="5"/>
  <c r="J521" i="5"/>
  <c r="J520" i="5"/>
  <c r="J517" i="5"/>
  <c r="J516" i="5"/>
  <c r="J510" i="5"/>
  <c r="J509" i="5"/>
  <c r="J505" i="5"/>
  <c r="J504" i="5"/>
  <c r="J501" i="5"/>
  <c r="J500" i="5"/>
  <c r="J497" i="5"/>
  <c r="J496" i="5"/>
  <c r="J491" i="5"/>
  <c r="J490" i="5"/>
  <c r="J487" i="5"/>
  <c r="J486" i="5"/>
  <c r="J485" i="5"/>
  <c r="J482" i="5"/>
  <c r="J481" i="5"/>
  <c r="J480" i="5"/>
  <c r="J467" i="5"/>
  <c r="J466" i="5"/>
  <c r="J461" i="5"/>
  <c r="J460" i="5"/>
  <c r="J455" i="5"/>
  <c r="J454" i="5"/>
  <c r="J453" i="5"/>
  <c r="J452" i="5"/>
  <c r="J449" i="5"/>
  <c r="J448" i="5"/>
  <c r="J447" i="5"/>
  <c r="J442" i="5"/>
  <c r="J441" i="5"/>
  <c r="J440" i="5"/>
  <c r="J437" i="5"/>
  <c r="J436" i="5"/>
  <c r="J435" i="5"/>
  <c r="J431" i="5"/>
  <c r="J427" i="5"/>
  <c r="J420" i="5"/>
  <c r="J419" i="5"/>
  <c r="J418" i="5"/>
  <c r="J417" i="5"/>
  <c r="J416" i="5"/>
  <c r="J415" i="5"/>
  <c r="J412" i="5"/>
  <c r="J411" i="5"/>
  <c r="J410" i="5"/>
  <c r="J406" i="5"/>
  <c r="J405" i="5"/>
  <c r="J404" i="5"/>
  <c r="J400" i="5"/>
  <c r="J399" i="5"/>
  <c r="J398" i="5"/>
  <c r="J395" i="5"/>
  <c r="J393" i="5"/>
  <c r="J392" i="5"/>
  <c r="J391" i="5"/>
  <c r="J386" i="5"/>
  <c r="J385" i="5"/>
  <c r="J381" i="5"/>
  <c r="J380" i="5"/>
  <c r="J379" i="5"/>
  <c r="J376" i="5"/>
  <c r="J375" i="5"/>
  <c r="J374" i="5"/>
  <c r="J373" i="5"/>
  <c r="J372" i="5"/>
  <c r="J368" i="5"/>
  <c r="J367" i="5"/>
  <c r="J366" i="5"/>
  <c r="J362" i="5"/>
  <c r="J361" i="5"/>
  <c r="J360" i="5"/>
  <c r="J356" i="5"/>
  <c r="J355" i="5"/>
  <c r="J354" i="5"/>
  <c r="J350" i="5"/>
  <c r="J349" i="5"/>
  <c r="J346" i="5"/>
  <c r="J345" i="5"/>
  <c r="J344" i="5"/>
  <c r="J343" i="5"/>
  <c r="J342" i="5"/>
  <c r="J338" i="5"/>
  <c r="J337" i="5"/>
  <c r="J336" i="5"/>
  <c r="J326" i="5"/>
  <c r="J325" i="5"/>
  <c r="J322" i="5"/>
  <c r="J321" i="5"/>
  <c r="J319" i="5"/>
  <c r="J318" i="5"/>
  <c r="J315" i="5"/>
  <c r="J314" i="5"/>
  <c r="J313" i="5"/>
  <c r="J312" i="5"/>
  <c r="J311" i="5"/>
  <c r="J307" i="5"/>
  <c r="J306" i="5"/>
  <c r="J305" i="5"/>
  <c r="J302" i="5"/>
  <c r="J301" i="5"/>
  <c r="J300" i="5"/>
  <c r="J299" i="5"/>
  <c r="J298" i="5"/>
  <c r="J295" i="5"/>
  <c r="J294" i="5"/>
  <c r="J293" i="5"/>
  <c r="J292" i="5"/>
  <c r="J291" i="5"/>
  <c r="J288" i="5"/>
  <c r="J287" i="5"/>
  <c r="J286" i="5"/>
  <c r="J285" i="5"/>
  <c r="J284" i="5"/>
  <c r="J280" i="5"/>
  <c r="J279" i="5"/>
  <c r="J278" i="5"/>
  <c r="J274" i="5"/>
  <c r="J273" i="5"/>
  <c r="J272" i="5"/>
  <c r="J268" i="5"/>
  <c r="J267" i="5"/>
  <c r="J266" i="5"/>
  <c r="J260" i="5"/>
  <c r="J259" i="5"/>
  <c r="J254" i="5"/>
  <c r="J253" i="5"/>
  <c r="J252" i="5"/>
  <c r="J248" i="5"/>
  <c r="J247" i="5"/>
  <c r="J246" i="5"/>
  <c r="J242" i="5"/>
  <c r="J241" i="5"/>
  <c r="J240" i="5"/>
  <c r="J236" i="5"/>
  <c r="J235" i="5"/>
  <c r="J234" i="5"/>
  <c r="J230" i="5"/>
  <c r="J229" i="5"/>
  <c r="J228" i="5"/>
  <c r="J223" i="5"/>
  <c r="J222" i="5"/>
  <c r="J221" i="5"/>
  <c r="J218" i="5"/>
  <c r="J217" i="5"/>
  <c r="J216" i="5"/>
  <c r="J212" i="5"/>
  <c r="J211" i="5"/>
  <c r="J210" i="5"/>
  <c r="J206" i="5"/>
  <c r="J205" i="5"/>
  <c r="J204" i="5"/>
  <c r="J200" i="5"/>
  <c r="J199" i="5"/>
  <c r="J198" i="5"/>
  <c r="J194" i="5"/>
  <c r="J193" i="5"/>
  <c r="J192" i="5"/>
  <c r="J187" i="5"/>
  <c r="J186" i="5"/>
  <c r="J185" i="5"/>
  <c r="J182" i="5"/>
  <c r="J181" i="5"/>
  <c r="J180" i="5"/>
  <c r="J179" i="5"/>
  <c r="J178" i="5"/>
  <c r="J174" i="5"/>
  <c r="J173" i="5"/>
  <c r="J168" i="5"/>
  <c r="J167" i="5"/>
  <c r="J162" i="5"/>
  <c r="J161" i="5"/>
  <c r="J155" i="5"/>
  <c r="J154" i="5"/>
  <c r="J153" i="5"/>
  <c r="J152" i="5"/>
  <c r="J149" i="5"/>
  <c r="J148" i="5"/>
  <c r="J147" i="5"/>
  <c r="J146" i="5"/>
  <c r="J145" i="5"/>
  <c r="J141" i="5"/>
  <c r="J140" i="5"/>
  <c r="J135" i="5"/>
  <c r="J134" i="5"/>
  <c r="J129" i="5"/>
  <c r="J128" i="5"/>
  <c r="J123" i="5"/>
  <c r="J122" i="5"/>
  <c r="J114" i="5"/>
  <c r="J113" i="5"/>
  <c r="J112" i="5"/>
  <c r="J109" i="5"/>
  <c r="J108" i="5"/>
  <c r="J106" i="5"/>
  <c r="J102" i="5"/>
  <c r="J101" i="5"/>
  <c r="J100" i="5"/>
  <c r="J97" i="5"/>
  <c r="J96" i="5"/>
  <c r="J95" i="5"/>
  <c r="J94" i="5"/>
  <c r="J91" i="5"/>
  <c r="J90" i="5"/>
  <c r="J89" i="5"/>
  <c r="J88" i="5"/>
  <c r="J85" i="5"/>
  <c r="J84" i="5"/>
  <c r="J83" i="5"/>
  <c r="J82" i="5"/>
  <c r="J78" i="5"/>
  <c r="J77" i="5"/>
  <c r="J76" i="5"/>
  <c r="J72" i="5"/>
  <c r="J71" i="5"/>
  <c r="J70" i="5"/>
  <c r="J62" i="5"/>
  <c r="J61" i="5"/>
  <c r="J60" i="5"/>
  <c r="J59" i="5"/>
  <c r="J56" i="5"/>
  <c r="J55" i="5"/>
  <c r="J52" i="5"/>
  <c r="J51" i="5"/>
  <c r="J50" i="5"/>
  <c r="J49" i="5"/>
  <c r="J45" i="5"/>
  <c r="J44" i="5"/>
  <c r="J43" i="5"/>
  <c r="J39" i="5"/>
  <c r="J38" i="5"/>
  <c r="J37" i="5"/>
  <c r="J33" i="5"/>
  <c r="J32" i="5"/>
  <c r="J31" i="5"/>
  <c r="J27" i="5"/>
  <c r="J26" i="5"/>
  <c r="J25" i="5"/>
  <c r="J17" i="5"/>
  <c r="J16" i="5"/>
  <c r="J15" i="5"/>
  <c r="J14" i="5"/>
  <c r="N3995" i="5"/>
  <c r="J3713" i="5"/>
  <c r="N3650" i="5"/>
  <c r="N3471" i="5"/>
  <c r="J3361" i="5"/>
  <c r="N3314" i="5"/>
  <c r="N3300" i="5"/>
  <c r="N3288" i="5"/>
  <c r="N3209" i="5"/>
  <c r="J2886" i="5"/>
  <c r="J2713" i="5"/>
  <c r="N2647" i="5"/>
  <c r="J2493" i="5"/>
  <c r="N2484" i="5"/>
  <c r="J2484" i="5"/>
  <c r="N2480" i="5"/>
  <c r="J2480" i="5"/>
  <c r="J2476" i="5"/>
  <c r="J2472" i="5"/>
  <c r="N2471" i="5"/>
  <c r="J2471" i="5"/>
  <c r="J2467" i="5"/>
  <c r="J2466" i="5"/>
  <c r="N2465" i="5"/>
  <c r="J2465" i="5"/>
  <c r="N2464" i="5"/>
  <c r="J2464" i="5"/>
  <c r="N2458" i="5"/>
  <c r="J2458" i="5"/>
  <c r="J2457" i="5"/>
  <c r="N2456" i="5"/>
  <c r="J2456" i="5"/>
  <c r="J2452" i="5"/>
  <c r="J2451" i="5"/>
  <c r="N2450" i="5"/>
  <c r="J2450" i="5"/>
  <c r="J2446" i="5"/>
  <c r="J2445" i="5"/>
  <c r="N2440" i="5"/>
  <c r="J2440" i="5"/>
  <c r="N2439" i="5"/>
  <c r="J2439" i="5"/>
  <c r="N2438" i="5"/>
  <c r="J2438" i="5"/>
  <c r="J2430" i="5"/>
  <c r="J2429" i="5"/>
  <c r="N2425" i="5"/>
  <c r="J2425" i="5"/>
  <c r="J2424" i="5"/>
  <c r="J2420" i="5"/>
  <c r="N2416" i="5"/>
  <c r="J2416" i="5"/>
  <c r="J2412" i="5"/>
  <c r="J2405" i="5"/>
  <c r="J2404" i="5"/>
  <c r="N2403" i="5"/>
  <c r="J2403" i="5"/>
  <c r="N2399" i="5"/>
  <c r="J2399" i="5"/>
  <c r="J2398" i="5"/>
  <c r="J2397" i="5"/>
  <c r="J2389" i="5"/>
  <c r="J2388" i="5"/>
  <c r="N2387" i="5"/>
  <c r="J2387" i="5"/>
  <c r="J2383" i="5"/>
  <c r="J2382" i="5"/>
  <c r="N2381" i="5"/>
  <c r="J2381" i="5"/>
  <c r="N2377" i="5"/>
  <c r="J2377" i="5"/>
  <c r="J2376" i="5"/>
  <c r="J2375" i="5"/>
  <c r="J2371" i="5"/>
  <c r="J2370" i="5"/>
  <c r="J2369" i="5"/>
  <c r="J2365" i="5"/>
  <c r="J2362" i="5"/>
  <c r="N2358" i="5"/>
  <c r="J2358" i="5"/>
  <c r="J2357" i="5"/>
  <c r="J2356" i="5"/>
  <c r="N2355" i="5"/>
  <c r="J2355" i="5"/>
  <c r="N2351" i="5"/>
  <c r="J2351" i="5"/>
  <c r="J2350" i="5"/>
  <c r="J2346" i="5"/>
  <c r="N2345" i="5"/>
  <c r="J2345" i="5"/>
  <c r="N2341" i="5"/>
  <c r="J2341" i="5"/>
  <c r="N2340" i="5"/>
  <c r="J2340" i="5"/>
  <c r="N2331" i="5"/>
  <c r="J2331" i="5"/>
  <c r="J2327" i="5"/>
  <c r="J2323" i="5"/>
  <c r="J2319" i="5"/>
  <c r="N2315" i="5"/>
  <c r="J2315" i="5"/>
  <c r="N2311" i="5"/>
  <c r="J2311" i="5"/>
  <c r="N2306" i="5"/>
  <c r="J2306" i="5"/>
  <c r="J2302" i="5"/>
  <c r="J2298" i="5"/>
  <c r="J2293" i="5"/>
  <c r="J2288" i="5"/>
  <c r="J2280" i="5"/>
  <c r="N2275" i="5"/>
  <c r="J2275" i="5"/>
  <c r="N2274" i="5"/>
  <c r="J2274" i="5"/>
  <c r="J2272" i="5"/>
  <c r="J2271" i="5"/>
  <c r="N2270" i="5"/>
  <c r="J2270" i="5"/>
  <c r="N2269" i="5"/>
  <c r="J2269" i="5"/>
  <c r="N2268" i="5"/>
  <c r="J2268" i="5"/>
  <c r="N2262" i="5"/>
  <c r="J2262" i="5"/>
  <c r="J2254" i="5"/>
  <c r="J2250" i="5"/>
  <c r="J2249" i="5"/>
  <c r="N2245" i="5"/>
  <c r="J2245" i="5"/>
  <c r="N2243" i="5"/>
  <c r="J2241" i="5"/>
  <c r="J2237" i="5"/>
  <c r="J2233" i="5"/>
  <c r="N2229" i="5"/>
  <c r="J2229" i="5"/>
  <c r="N2220" i="5"/>
  <c r="J2220" i="5"/>
  <c r="N2216" i="5"/>
  <c r="J2216" i="5"/>
  <c r="N2212" i="5"/>
  <c r="J2212" i="5"/>
  <c r="N2210" i="5"/>
  <c r="J2210" i="5"/>
  <c r="J2206" i="5"/>
  <c r="J2202" i="5"/>
  <c r="N2201" i="5"/>
  <c r="J2201" i="5"/>
  <c r="J2200" i="5"/>
  <c r="J2195" i="5"/>
  <c r="N2194" i="5"/>
  <c r="J2194" i="5"/>
  <c r="N2190" i="5"/>
  <c r="J2188" i="5"/>
  <c r="J2178" i="5"/>
  <c r="J2174" i="5"/>
  <c r="J2173" i="5"/>
  <c r="N2172" i="5"/>
  <c r="J2172" i="5"/>
  <c r="N2168" i="5"/>
  <c r="J2168" i="5"/>
  <c r="N2164" i="5"/>
  <c r="J2164" i="5"/>
  <c r="J2160" i="5"/>
  <c r="N2159" i="5"/>
  <c r="J2159" i="5"/>
  <c r="J2155" i="5"/>
  <c r="J2154" i="5"/>
  <c r="N2153" i="5"/>
  <c r="J2153" i="5"/>
  <c r="N2152" i="5"/>
  <c r="J2152" i="5"/>
  <c r="N2151" i="5"/>
  <c r="J2151" i="5"/>
  <c r="J2150" i="5"/>
  <c r="N2149" i="5"/>
  <c r="J2149" i="5"/>
  <c r="N2148" i="5"/>
  <c r="J2148" i="5"/>
  <c r="N2147" i="5"/>
  <c r="J2147" i="5"/>
  <c r="J2146" i="5"/>
  <c r="J2139" i="5"/>
  <c r="J2121" i="5"/>
  <c r="J2117" i="5"/>
  <c r="N2113" i="5"/>
  <c r="N2109" i="5"/>
  <c r="J2109" i="5"/>
  <c r="N2100" i="5"/>
  <c r="J2100" i="5"/>
  <c r="N2099" i="5"/>
  <c r="J2099" i="5"/>
  <c r="J2095" i="5"/>
  <c r="N2094" i="5"/>
  <c r="J2094" i="5"/>
  <c r="J2090" i="5"/>
  <c r="J2089" i="5"/>
  <c r="N2085" i="5"/>
  <c r="J2085" i="5"/>
  <c r="J2084" i="5"/>
  <c r="J2080" i="5"/>
  <c r="J2079" i="5"/>
  <c r="J2075" i="5"/>
  <c r="J2074" i="5"/>
  <c r="N2070" i="5"/>
  <c r="J2070" i="5"/>
  <c r="N2069" i="5"/>
  <c r="J2069" i="5"/>
  <c r="J2065" i="5"/>
  <c r="J2064" i="5"/>
  <c r="J2060" i="5"/>
  <c r="N2056" i="5"/>
  <c r="J2056" i="5"/>
  <c r="N2054" i="5"/>
  <c r="J2054" i="5"/>
  <c r="J2050" i="5"/>
  <c r="J2046" i="5"/>
  <c r="J2041" i="5"/>
  <c r="J2036" i="5"/>
  <c r="J2032" i="5"/>
  <c r="J2030" i="5"/>
  <c r="N2026" i="5"/>
  <c r="J2026" i="5"/>
  <c r="N2022" i="5"/>
  <c r="J2022" i="5"/>
  <c r="J2018" i="5"/>
  <c r="J2017" i="5"/>
  <c r="N2013" i="5"/>
  <c r="J2013" i="5"/>
  <c r="J2012" i="5"/>
  <c r="J2008" i="5"/>
  <c r="J2007" i="5"/>
  <c r="J2003" i="5"/>
  <c r="J2002" i="5"/>
  <c r="J1998" i="5"/>
  <c r="J1997" i="5"/>
  <c r="J1993" i="5"/>
  <c r="J1989" i="5"/>
  <c r="N1985" i="5"/>
  <c r="J1985" i="5"/>
  <c r="J1981" i="5"/>
  <c r="N1980" i="5"/>
  <c r="J1980" i="5"/>
  <c r="J1979" i="5"/>
  <c r="N1978" i="5"/>
  <c r="J1978" i="5"/>
  <c r="J1977" i="5"/>
  <c r="J1976" i="5"/>
  <c r="J1964" i="5"/>
  <c r="N1963" i="5"/>
  <c r="J1963" i="5"/>
  <c r="N1962" i="5"/>
  <c r="J1962" i="5"/>
  <c r="J1961" i="5"/>
  <c r="J1949" i="5"/>
  <c r="N1948" i="5"/>
  <c r="J1948" i="5"/>
  <c r="J1947" i="5"/>
  <c r="J1946" i="5"/>
  <c r="N1945" i="5"/>
  <c r="J1945" i="5"/>
  <c r="J1944" i="5"/>
  <c r="J1942" i="5"/>
  <c r="N1941" i="5"/>
  <c r="J1941" i="5"/>
  <c r="N1935" i="5"/>
  <c r="J1935" i="5"/>
  <c r="J1934" i="5"/>
  <c r="J1933" i="5"/>
  <c r="N1932" i="5"/>
  <c r="J1932" i="5"/>
  <c r="J1931" i="5"/>
  <c r="J1930" i="5"/>
  <c r="J1926" i="5"/>
  <c r="J1925" i="5"/>
  <c r="J1924" i="5"/>
  <c r="N1923" i="5"/>
  <c r="J1923" i="5"/>
  <c r="J1918" i="5"/>
  <c r="N1917" i="5"/>
  <c r="J1917" i="5"/>
  <c r="J1916" i="5"/>
  <c r="J1912" i="5"/>
  <c r="J1911" i="5"/>
  <c r="N1910" i="5"/>
  <c r="J1910" i="5"/>
  <c r="J1909" i="5"/>
  <c r="J1905" i="5"/>
  <c r="J1904" i="5"/>
  <c r="N1903" i="5"/>
  <c r="J1903" i="5"/>
  <c r="N1902" i="5"/>
  <c r="J1902" i="5"/>
  <c r="N1900" i="5"/>
  <c r="J1900" i="5"/>
  <c r="N1896" i="5"/>
  <c r="J1896" i="5"/>
  <c r="J1895" i="5"/>
  <c r="J1894" i="5"/>
  <c r="J1890" i="5"/>
  <c r="N1889" i="5"/>
  <c r="J1889" i="5"/>
  <c r="J1888" i="5"/>
  <c r="J1884" i="5"/>
  <c r="J1883" i="5"/>
  <c r="J1882" i="5"/>
  <c r="N1881" i="5"/>
  <c r="J1881" i="5"/>
  <c r="J1877" i="5"/>
  <c r="N1876" i="5"/>
  <c r="J1876" i="5"/>
  <c r="J1875" i="5"/>
  <c r="J1870" i="5"/>
  <c r="J1869" i="5"/>
  <c r="N1868" i="5"/>
  <c r="J1868" i="5"/>
  <c r="J1864" i="5"/>
  <c r="J1863" i="5"/>
  <c r="J1862" i="5"/>
  <c r="J1861" i="5"/>
  <c r="J1857" i="5"/>
  <c r="J1856" i="5"/>
  <c r="N1855" i="5"/>
  <c r="J1855" i="5"/>
  <c r="N1851" i="5"/>
  <c r="J1851" i="5"/>
  <c r="J1848" i="5"/>
  <c r="J1844" i="5"/>
  <c r="J1843" i="5"/>
  <c r="J1842" i="5"/>
  <c r="J1838" i="5"/>
  <c r="J1837" i="5"/>
  <c r="J1836" i="5"/>
  <c r="J1835" i="5"/>
  <c r="N1831" i="5"/>
  <c r="J1831" i="5"/>
  <c r="N1830" i="5"/>
  <c r="J1830" i="5"/>
  <c r="J1829" i="5"/>
  <c r="J1825" i="5"/>
  <c r="J1824" i="5"/>
  <c r="N1823" i="5"/>
  <c r="J1823" i="5"/>
  <c r="J1819" i="5"/>
  <c r="J1818" i="5"/>
  <c r="J1817" i="5"/>
  <c r="J1816" i="5"/>
  <c r="J1812" i="5"/>
  <c r="J1811" i="5"/>
  <c r="N1810" i="5"/>
  <c r="J1810" i="5"/>
  <c r="N1806" i="5"/>
  <c r="J1806" i="5"/>
  <c r="J1805" i="5"/>
  <c r="J1804" i="5"/>
  <c r="N1799" i="5"/>
  <c r="J1799" i="5"/>
  <c r="J1798" i="5"/>
  <c r="J1797" i="5"/>
  <c r="N1793" i="5"/>
  <c r="J1793" i="5"/>
  <c r="N1792" i="5"/>
  <c r="J1792" i="5"/>
  <c r="J1791" i="5"/>
  <c r="J1787" i="5"/>
  <c r="N1786" i="5"/>
  <c r="J1786" i="5"/>
  <c r="N1785" i="5"/>
  <c r="J1785" i="5"/>
  <c r="J1781" i="5"/>
  <c r="J1780" i="5"/>
  <c r="N1775" i="5"/>
  <c r="J1775" i="5"/>
  <c r="J1774" i="5"/>
  <c r="J1769" i="5"/>
  <c r="J1768" i="5"/>
  <c r="N1767" i="5"/>
  <c r="J1767" i="5"/>
  <c r="J1763" i="5"/>
  <c r="N1762" i="5"/>
  <c r="J1762" i="5"/>
  <c r="N1761" i="5"/>
  <c r="J1757" i="5"/>
  <c r="J1756" i="5"/>
  <c r="J1755" i="5"/>
  <c r="N1751" i="5"/>
  <c r="J1751" i="5"/>
  <c r="J1750" i="5"/>
  <c r="J1749" i="5"/>
  <c r="J1744" i="5"/>
  <c r="N1743" i="5"/>
  <c r="J1743" i="5"/>
  <c r="J1739" i="5"/>
  <c r="N1738" i="5"/>
  <c r="J1738" i="5"/>
  <c r="J1734" i="5"/>
  <c r="J1733" i="5"/>
  <c r="J1729" i="5"/>
  <c r="J1728" i="5"/>
  <c r="J1724" i="5"/>
  <c r="J1723" i="5"/>
  <c r="J1719" i="5"/>
  <c r="N1718" i="5"/>
  <c r="J1718" i="5"/>
  <c r="N1717" i="5"/>
  <c r="J1717" i="5"/>
  <c r="N1716" i="5"/>
  <c r="J1716" i="5"/>
  <c r="N1715" i="5"/>
  <c r="J1715" i="5"/>
  <c r="N1714" i="5"/>
  <c r="J1714" i="5"/>
  <c r="N1713" i="5"/>
  <c r="J1713" i="5"/>
  <c r="J1712" i="5"/>
  <c r="J1711" i="5"/>
  <c r="J1710" i="5"/>
  <c r="N1703" i="5"/>
  <c r="J1703" i="5"/>
  <c r="N1700" i="5"/>
  <c r="J1700" i="5"/>
  <c r="J1699" i="5"/>
  <c r="N1698" i="5"/>
  <c r="J1698" i="5"/>
  <c r="J1697" i="5"/>
  <c r="J1680" i="5"/>
  <c r="N1679" i="5"/>
  <c r="J1679" i="5"/>
  <c r="J1678" i="5"/>
  <c r="J1677" i="5"/>
  <c r="N1676" i="5"/>
  <c r="J1676" i="5"/>
  <c r="J1675" i="5"/>
  <c r="N1662" i="5"/>
  <c r="J1662" i="5"/>
  <c r="J1661" i="5"/>
  <c r="N1660" i="5"/>
  <c r="J1660" i="5"/>
  <c r="J1659" i="5"/>
  <c r="J1658" i="5"/>
  <c r="N1657" i="5"/>
  <c r="J1657" i="5"/>
  <c r="J1656" i="5"/>
  <c r="J1655" i="5"/>
  <c r="N1654" i="5"/>
  <c r="J1654" i="5"/>
  <c r="J1653" i="5"/>
  <c r="N1650" i="5"/>
  <c r="J1650" i="5"/>
  <c r="J1649" i="5"/>
  <c r="N1648" i="5"/>
  <c r="J1648" i="5"/>
  <c r="N1647" i="5"/>
  <c r="J1647" i="5"/>
  <c r="J1646" i="5"/>
  <c r="N1638" i="5"/>
  <c r="J1638" i="5"/>
  <c r="J1634" i="5"/>
  <c r="J1630" i="5"/>
  <c r="N1629" i="5"/>
  <c r="J1629" i="5"/>
  <c r="N1628" i="5"/>
  <c r="J1628" i="5"/>
  <c r="J1624" i="5"/>
  <c r="J1623" i="5"/>
  <c r="N1622" i="5"/>
  <c r="J1622" i="5"/>
  <c r="J1618" i="5"/>
  <c r="J1616" i="5"/>
  <c r="J1612" i="5"/>
  <c r="N1611" i="5"/>
  <c r="J1611" i="5"/>
  <c r="N1610" i="5"/>
  <c r="J1610" i="5"/>
  <c r="J1606" i="5"/>
  <c r="N1605" i="5"/>
  <c r="J1605" i="5"/>
  <c r="N1604" i="5"/>
  <c r="J1604" i="5"/>
  <c r="J1600" i="5"/>
  <c r="J1599" i="5"/>
  <c r="J1598" i="5"/>
  <c r="J1594" i="5"/>
  <c r="N1592" i="5"/>
  <c r="J1592" i="5"/>
  <c r="N1590" i="5"/>
  <c r="J1588" i="5"/>
  <c r="N1587" i="5"/>
  <c r="J1587" i="5"/>
  <c r="J1583" i="5"/>
  <c r="J1582" i="5"/>
  <c r="N1578" i="5"/>
  <c r="J1578" i="5"/>
  <c r="N1577" i="5"/>
  <c r="J1577" i="5"/>
  <c r="J1576" i="5"/>
  <c r="J1575" i="5"/>
  <c r="J1571" i="5"/>
  <c r="J1570" i="5"/>
  <c r="N1568" i="5"/>
  <c r="J1564" i="5"/>
  <c r="N1563" i="5"/>
  <c r="J1563" i="5"/>
  <c r="J1562" i="5"/>
  <c r="J1561" i="5"/>
  <c r="N1557" i="5"/>
  <c r="J1557" i="5"/>
  <c r="N1556" i="5"/>
  <c r="J1556" i="5"/>
  <c r="J1555" i="5"/>
  <c r="J1554" i="5"/>
  <c r="J1550" i="5"/>
  <c r="J1549" i="5"/>
  <c r="J1547" i="5"/>
  <c r="J1543" i="5"/>
  <c r="N1542" i="5"/>
  <c r="J1542" i="5"/>
  <c r="J1541" i="5"/>
  <c r="J1540" i="5"/>
  <c r="N1536" i="5"/>
  <c r="J1536" i="5"/>
  <c r="J1535" i="5"/>
  <c r="J1531" i="5"/>
  <c r="J1530" i="5"/>
  <c r="N1526" i="5"/>
  <c r="J1526" i="5"/>
  <c r="J1525" i="5"/>
  <c r="N1520" i="5"/>
  <c r="J1519" i="5"/>
  <c r="N1518" i="5"/>
  <c r="J1518" i="5"/>
  <c r="J1517" i="5"/>
  <c r="J1514" i="5"/>
  <c r="J1513" i="5"/>
  <c r="N1512" i="5"/>
  <c r="J1512" i="5"/>
  <c r="N1511" i="5"/>
  <c r="J1511" i="5"/>
  <c r="J1507" i="5"/>
  <c r="J1506" i="5"/>
  <c r="N1505" i="5"/>
  <c r="J1505" i="5"/>
  <c r="J1504" i="5"/>
  <c r="J1498" i="5"/>
  <c r="N1497" i="5"/>
  <c r="J1497" i="5"/>
  <c r="J1493" i="5"/>
  <c r="J1492" i="5"/>
  <c r="N1491" i="5"/>
  <c r="J1491" i="5"/>
  <c r="N1487" i="5"/>
  <c r="J1487" i="5"/>
  <c r="J1486" i="5"/>
  <c r="J1485" i="5"/>
  <c r="J1484" i="5"/>
  <c r="J1480" i="5"/>
  <c r="J1479" i="5"/>
  <c r="N1478" i="5"/>
  <c r="J1478" i="5"/>
  <c r="J1474" i="5"/>
  <c r="N1473" i="5"/>
  <c r="J1473" i="5"/>
  <c r="J1472" i="5"/>
  <c r="J1468" i="5"/>
  <c r="N1467" i="5"/>
  <c r="J1467" i="5"/>
  <c r="N1466" i="5"/>
  <c r="J1466" i="5"/>
  <c r="J1465" i="5"/>
  <c r="J1461" i="5"/>
  <c r="N1460" i="5"/>
  <c r="J1459" i="5"/>
  <c r="J1458" i="5"/>
  <c r="N1454" i="5"/>
  <c r="J1454" i="5"/>
  <c r="J1453" i="5"/>
  <c r="N1452" i="5"/>
  <c r="J1452" i="5"/>
  <c r="J1451" i="5"/>
  <c r="J1447" i="5"/>
  <c r="N1446" i="5"/>
  <c r="J1446" i="5"/>
  <c r="N1445" i="5"/>
  <c r="J1445" i="5"/>
  <c r="N1438" i="5"/>
  <c r="J1438" i="5"/>
  <c r="N1437" i="5"/>
  <c r="J1437" i="5"/>
  <c r="N1433" i="5"/>
  <c r="J1433" i="5"/>
  <c r="N1431" i="5"/>
  <c r="J1431" i="5"/>
  <c r="J1430" i="5"/>
  <c r="J1426" i="5"/>
  <c r="N1425" i="5"/>
  <c r="J1425" i="5"/>
  <c r="N1424" i="5"/>
  <c r="J1424" i="5"/>
  <c r="J1423" i="5"/>
  <c r="N1418" i="5"/>
  <c r="J1418" i="5"/>
  <c r="J1417" i="5"/>
  <c r="N1416" i="5"/>
  <c r="J1416" i="5"/>
  <c r="N1412" i="5"/>
  <c r="J1412" i="5"/>
  <c r="J1411" i="5"/>
  <c r="N1410" i="5"/>
  <c r="J1410" i="5"/>
  <c r="J1409" i="5"/>
  <c r="J1405" i="5"/>
  <c r="N1404" i="5"/>
  <c r="J1404" i="5"/>
  <c r="N1403" i="5"/>
  <c r="J1403" i="5"/>
  <c r="J1402" i="5"/>
  <c r="J1397" i="5"/>
  <c r="J1396" i="5"/>
  <c r="N1395" i="5"/>
  <c r="J1395" i="5"/>
  <c r="J1391" i="5"/>
  <c r="J1390" i="5"/>
  <c r="N1389" i="5"/>
  <c r="J1389" i="5"/>
  <c r="J1388" i="5"/>
  <c r="J1384" i="5"/>
  <c r="N1383" i="5"/>
  <c r="J1383" i="5"/>
  <c r="J1382" i="5"/>
  <c r="J1381" i="5"/>
  <c r="J1376" i="5"/>
  <c r="J1375" i="5"/>
  <c r="N1374" i="5"/>
  <c r="J1374" i="5"/>
  <c r="N1370" i="5"/>
  <c r="J1370" i="5"/>
  <c r="J1369" i="5"/>
  <c r="N1368" i="5"/>
  <c r="J1368" i="5"/>
  <c r="N1367" i="5"/>
  <c r="J1367" i="5"/>
  <c r="J1363" i="5"/>
  <c r="J1362" i="5"/>
  <c r="N1361" i="5"/>
  <c r="J1361" i="5"/>
  <c r="N1355" i="5"/>
  <c r="J1355" i="5"/>
  <c r="J1354" i="5"/>
  <c r="N1353" i="5"/>
  <c r="J1353" i="5"/>
  <c r="J1351" i="5"/>
  <c r="J1349" i="5"/>
  <c r="J1348" i="5"/>
  <c r="J1347" i="5"/>
  <c r="N1346" i="5"/>
  <c r="J1346" i="5"/>
  <c r="J1342" i="5"/>
  <c r="J1341" i="5"/>
  <c r="N1340" i="5"/>
  <c r="J1340" i="5"/>
  <c r="J1339" i="5"/>
  <c r="N1334" i="5"/>
  <c r="J1334" i="5"/>
  <c r="J1333" i="5"/>
  <c r="N1332" i="5"/>
  <c r="J1332" i="5"/>
  <c r="N1328" i="5"/>
  <c r="J1328" i="5"/>
  <c r="J1327" i="5"/>
  <c r="N1326" i="5"/>
  <c r="J1326" i="5"/>
  <c r="J1325" i="5"/>
  <c r="J1321" i="5"/>
  <c r="N1320" i="5"/>
  <c r="J1320" i="5"/>
  <c r="N1319" i="5"/>
  <c r="J1319" i="5"/>
  <c r="J1318" i="5"/>
  <c r="J1314" i="5"/>
  <c r="N1313" i="5"/>
  <c r="J1313" i="5"/>
  <c r="J1311" i="5"/>
  <c r="N1307" i="5"/>
  <c r="J1307" i="5"/>
  <c r="J1306" i="5"/>
  <c r="N1305" i="5"/>
  <c r="J1305" i="5"/>
  <c r="J1304" i="5"/>
  <c r="J1300" i="5"/>
  <c r="N1299" i="5"/>
  <c r="J1299" i="5"/>
  <c r="N1298" i="5"/>
  <c r="J1298" i="5"/>
  <c r="J1297" i="5"/>
  <c r="J1293" i="5"/>
  <c r="N1292" i="5"/>
  <c r="J1292" i="5"/>
  <c r="N1283" i="5"/>
  <c r="J1283" i="5"/>
  <c r="J1282" i="5"/>
  <c r="J1278" i="5"/>
  <c r="J1277" i="5"/>
  <c r="J1273" i="5"/>
  <c r="N1272" i="5"/>
  <c r="J1272" i="5"/>
  <c r="N1268" i="5"/>
  <c r="J1268" i="5"/>
  <c r="J1267" i="5"/>
  <c r="J1263" i="5"/>
  <c r="N1262" i="5"/>
  <c r="N1257" i="5"/>
  <c r="N1253" i="5"/>
  <c r="J1253" i="5"/>
  <c r="J1252" i="5"/>
  <c r="N1248" i="5"/>
  <c r="J1247" i="5"/>
  <c r="N1242" i="5"/>
  <c r="J1242" i="5"/>
  <c r="N1238" i="5"/>
  <c r="J1238" i="5"/>
  <c r="J1237" i="5"/>
  <c r="N1232" i="5"/>
  <c r="J1232" i="5"/>
  <c r="J1231" i="5"/>
  <c r="N1230" i="5"/>
  <c r="N1226" i="5"/>
  <c r="J1226" i="5"/>
  <c r="J1225" i="5"/>
  <c r="J1224" i="5"/>
  <c r="J1223" i="5"/>
  <c r="J1219" i="5"/>
  <c r="N1218" i="5"/>
  <c r="J1218" i="5"/>
  <c r="N1217" i="5"/>
  <c r="J1217" i="5"/>
  <c r="J1216" i="5"/>
  <c r="J1212" i="5"/>
  <c r="J1211" i="5"/>
  <c r="N1210" i="5"/>
  <c r="J1204" i="5"/>
  <c r="N1203" i="5"/>
  <c r="J1203" i="5"/>
  <c r="J1202" i="5"/>
  <c r="J1198" i="5"/>
  <c r="N1197" i="5"/>
  <c r="J1197" i="5"/>
  <c r="N1196" i="5"/>
  <c r="J1195" i="5"/>
  <c r="J1191" i="5"/>
  <c r="N1190" i="5"/>
  <c r="J1190" i="5"/>
  <c r="J1189" i="5"/>
  <c r="N1184" i="5"/>
  <c r="J1184" i="5"/>
  <c r="J1183" i="5"/>
  <c r="N1182" i="5"/>
  <c r="J1182" i="5"/>
  <c r="J1181" i="5"/>
  <c r="N1176" i="5"/>
  <c r="J1176" i="5"/>
  <c r="N1175" i="5"/>
  <c r="J1175" i="5"/>
  <c r="J1174" i="5"/>
  <c r="J1170" i="5"/>
  <c r="N1169" i="5"/>
  <c r="J1169" i="5"/>
  <c r="J1163" i="5"/>
  <c r="J1162" i="5"/>
  <c r="N1161" i="5"/>
  <c r="J1161" i="5"/>
  <c r="N1160" i="5"/>
  <c r="J1156" i="5"/>
  <c r="N1155" i="5"/>
  <c r="J1155" i="5"/>
  <c r="N1154" i="5"/>
  <c r="J1154" i="5"/>
  <c r="J1153" i="5"/>
  <c r="J1149" i="5"/>
  <c r="N1148" i="5"/>
  <c r="J1148" i="5"/>
  <c r="J1147" i="5"/>
  <c r="J1142" i="5"/>
  <c r="N1141" i="5"/>
  <c r="J1141" i="5"/>
  <c r="N1140" i="5"/>
  <c r="J1140" i="5"/>
  <c r="J1139" i="5"/>
  <c r="J1135" i="5"/>
  <c r="N1134" i="5"/>
  <c r="J1134" i="5"/>
  <c r="J1133" i="5"/>
  <c r="J1132" i="5"/>
  <c r="J1128" i="5"/>
  <c r="J1127" i="5"/>
  <c r="J1126" i="5"/>
  <c r="J1125" i="5"/>
  <c r="N1121" i="5"/>
  <c r="J1121" i="5"/>
  <c r="J1120" i="5"/>
  <c r="N1119" i="5"/>
  <c r="J1119" i="5"/>
  <c r="N1118" i="5"/>
  <c r="J1118" i="5"/>
  <c r="J1114" i="5"/>
  <c r="N1113" i="5"/>
  <c r="J1113" i="5"/>
  <c r="N1112" i="5"/>
  <c r="J1112" i="5"/>
  <c r="J1111" i="5"/>
  <c r="J1107" i="5"/>
  <c r="J1106" i="5"/>
  <c r="J1105" i="5"/>
  <c r="J1099" i="5"/>
  <c r="N1098" i="5"/>
  <c r="J1098" i="5"/>
  <c r="J1097" i="5"/>
  <c r="J1093" i="5"/>
  <c r="N1092" i="5"/>
  <c r="J1092" i="5"/>
  <c r="N1091" i="5"/>
  <c r="J1091" i="5"/>
  <c r="J1090" i="5"/>
  <c r="J1086" i="5"/>
  <c r="N1085" i="5"/>
  <c r="J1085" i="5"/>
  <c r="J1084" i="5"/>
  <c r="J1079" i="5"/>
  <c r="J1078" i="5"/>
  <c r="N1077" i="5"/>
  <c r="J1077" i="5"/>
  <c r="J1076" i="5"/>
  <c r="N1072" i="5"/>
  <c r="J1072" i="5"/>
  <c r="N1071" i="5"/>
  <c r="N1070" i="5"/>
  <c r="J1070" i="5"/>
  <c r="J1069" i="5"/>
  <c r="N1065" i="5"/>
  <c r="J1065" i="5"/>
  <c r="N1064" i="5"/>
  <c r="J1064" i="5"/>
  <c r="J1062" i="5"/>
  <c r="N1058" i="5"/>
  <c r="J1058" i="5"/>
  <c r="N1057" i="5"/>
  <c r="J1057" i="5"/>
  <c r="N1056" i="5"/>
  <c r="J1056" i="5"/>
  <c r="J1055" i="5"/>
  <c r="J1051" i="5"/>
  <c r="N1050" i="5"/>
  <c r="J1050" i="5"/>
  <c r="N1049" i="5"/>
  <c r="J1049" i="5"/>
  <c r="J1048" i="5"/>
  <c r="J1044" i="5"/>
  <c r="J1043" i="5"/>
  <c r="N1037" i="5"/>
  <c r="J1036" i="5"/>
  <c r="N1035" i="5"/>
  <c r="J1035" i="5"/>
  <c r="J1034" i="5"/>
  <c r="J1030" i="5"/>
  <c r="N1029" i="5"/>
  <c r="J1029" i="5"/>
  <c r="N1028" i="5"/>
  <c r="J1027" i="5"/>
  <c r="N1025" i="5"/>
  <c r="J1023" i="5"/>
  <c r="N1022" i="5"/>
  <c r="J1022" i="5"/>
  <c r="N1021" i="5"/>
  <c r="J1021" i="5"/>
  <c r="J1020" i="5"/>
  <c r="N1016" i="5"/>
  <c r="N1014" i="5"/>
  <c r="J1014" i="5"/>
  <c r="J1013" i="5"/>
  <c r="N1008" i="5"/>
  <c r="J1008" i="5"/>
  <c r="N1007" i="5"/>
  <c r="J1007" i="5"/>
  <c r="J1006" i="5"/>
  <c r="J1002" i="5"/>
  <c r="N1001" i="5"/>
  <c r="J1001" i="5"/>
  <c r="N999" i="5"/>
  <c r="J997" i="5"/>
  <c r="J994" i="5"/>
  <c r="N993" i="5"/>
  <c r="J993" i="5"/>
  <c r="J992" i="5"/>
  <c r="J988" i="5"/>
  <c r="J987" i="5"/>
  <c r="N986" i="5"/>
  <c r="J986" i="5"/>
  <c r="J985" i="5"/>
  <c r="J981" i="5"/>
  <c r="N980" i="5"/>
  <c r="J980" i="5"/>
  <c r="N979" i="5"/>
  <c r="J979" i="5"/>
  <c r="N978" i="5"/>
  <c r="J978" i="5"/>
  <c r="J974" i="5"/>
  <c r="J971" i="5"/>
  <c r="J967" i="5"/>
  <c r="N966" i="5"/>
  <c r="N965" i="5"/>
  <c r="J965" i="5"/>
  <c r="J964" i="5"/>
  <c r="J960" i="5"/>
  <c r="N959" i="5"/>
  <c r="J959" i="5"/>
  <c r="J958" i="5"/>
  <c r="N957" i="5"/>
  <c r="J953" i="5"/>
  <c r="N951" i="5"/>
  <c r="J951" i="5"/>
  <c r="J950" i="5"/>
  <c r="J946" i="5"/>
  <c r="N945" i="5"/>
  <c r="J945" i="5"/>
  <c r="N944" i="5"/>
  <c r="J944" i="5"/>
  <c r="J943" i="5"/>
  <c r="J939" i="5"/>
  <c r="J938" i="5"/>
  <c r="J934" i="5"/>
  <c r="J933" i="5"/>
  <c r="J924" i="5"/>
  <c r="J923" i="5"/>
  <c r="J919" i="5"/>
  <c r="J918" i="5"/>
  <c r="N914" i="5"/>
  <c r="J914" i="5"/>
  <c r="J913" i="5"/>
  <c r="J909" i="5"/>
  <c r="J908" i="5"/>
  <c r="N906" i="5"/>
  <c r="J904" i="5"/>
  <c r="N903" i="5"/>
  <c r="J903" i="5"/>
  <c r="N899" i="5"/>
  <c r="J899" i="5"/>
  <c r="N896" i="5"/>
  <c r="J896" i="5"/>
  <c r="J894" i="5"/>
  <c r="N893" i="5"/>
  <c r="J893" i="5"/>
  <c r="N888" i="5"/>
  <c r="J888" i="5"/>
  <c r="N884" i="5"/>
  <c r="J884" i="5"/>
  <c r="J883" i="5"/>
  <c r="J882" i="5"/>
  <c r="J874" i="5"/>
  <c r="J873" i="5"/>
  <c r="N872" i="5"/>
  <c r="J872" i="5"/>
  <c r="N871" i="5"/>
  <c r="J871" i="5"/>
  <c r="N870" i="5"/>
  <c r="J870" i="5"/>
  <c r="J869" i="5"/>
  <c r="N868" i="5"/>
  <c r="J868" i="5"/>
  <c r="J867" i="5"/>
  <c r="N866" i="5"/>
  <c r="J866" i="5"/>
  <c r="N865" i="5"/>
  <c r="J865" i="5"/>
  <c r="J864" i="5"/>
  <c r="J863" i="5"/>
  <c r="J862" i="5"/>
  <c r="N861" i="5"/>
  <c r="J860" i="5"/>
  <c r="N859" i="5"/>
  <c r="J859" i="5"/>
  <c r="N858" i="5"/>
  <c r="J858" i="5"/>
  <c r="J857" i="5"/>
  <c r="N856" i="5"/>
  <c r="J856" i="5"/>
  <c r="J855" i="5"/>
  <c r="N854" i="5"/>
  <c r="J854" i="5"/>
  <c r="N853" i="5"/>
  <c r="J853" i="5"/>
  <c r="J852" i="5"/>
  <c r="J851" i="5"/>
  <c r="N849" i="5"/>
  <c r="J849" i="5"/>
  <c r="N848" i="5"/>
  <c r="J841" i="5"/>
  <c r="N838" i="5"/>
  <c r="J838" i="5"/>
  <c r="J834" i="5"/>
  <c r="N833" i="5"/>
  <c r="J833" i="5"/>
  <c r="J832" i="5"/>
  <c r="N828" i="5"/>
  <c r="J828" i="5"/>
  <c r="N827" i="5"/>
  <c r="J827" i="5"/>
  <c r="J826" i="5"/>
  <c r="N824" i="5"/>
  <c r="J816" i="5"/>
  <c r="J815" i="5"/>
  <c r="J811" i="5"/>
  <c r="J810" i="5"/>
  <c r="N806" i="5"/>
  <c r="J806" i="5"/>
  <c r="N805" i="5"/>
  <c r="J805" i="5"/>
  <c r="N800" i="5"/>
  <c r="J800" i="5"/>
  <c r="J796" i="5"/>
  <c r="N795" i="5"/>
  <c r="J795" i="5"/>
  <c r="N794" i="5"/>
  <c r="J794" i="5"/>
  <c r="J793" i="5"/>
  <c r="J792" i="5"/>
  <c r="J788" i="5"/>
  <c r="J785" i="5"/>
  <c r="N782" i="5"/>
  <c r="J782" i="5"/>
  <c r="N781" i="5"/>
  <c r="J781" i="5"/>
  <c r="N780" i="5"/>
  <c r="J780" i="5"/>
  <c r="N779" i="5"/>
  <c r="J779" i="5"/>
  <c r="J778" i="5"/>
  <c r="J777" i="5"/>
  <c r="N776" i="5"/>
  <c r="J776" i="5"/>
  <c r="N775" i="5"/>
  <c r="J775" i="5"/>
  <c r="J774" i="5"/>
  <c r="J773" i="5"/>
  <c r="N772" i="5"/>
  <c r="J772" i="5"/>
  <c r="N771" i="5"/>
  <c r="J771" i="5"/>
  <c r="J767" i="5"/>
  <c r="N765" i="5"/>
  <c r="J765" i="5"/>
  <c r="N764" i="5"/>
  <c r="J764" i="5"/>
  <c r="J763" i="5"/>
  <c r="J759" i="5"/>
  <c r="N752" i="5"/>
  <c r="J752" i="5"/>
  <c r="N751" i="5"/>
  <c r="J751" i="5"/>
  <c r="J749" i="5"/>
  <c r="J748" i="5"/>
  <c r="N742" i="5"/>
  <c r="J742" i="5"/>
  <c r="J741" i="5"/>
  <c r="N738" i="5"/>
  <c r="J738" i="5"/>
  <c r="N737" i="5"/>
  <c r="J737" i="5"/>
  <c r="J734" i="5"/>
  <c r="J730" i="5"/>
  <c r="J729" i="5"/>
  <c r="N728" i="5"/>
  <c r="N727" i="5"/>
  <c r="J727" i="5"/>
  <c r="J726" i="5"/>
  <c r="J725" i="5"/>
  <c r="J724" i="5"/>
  <c r="N720" i="5"/>
  <c r="J719" i="5"/>
  <c r="N718" i="5"/>
  <c r="J718" i="5"/>
  <c r="N717" i="5"/>
  <c r="J717" i="5"/>
  <c r="J713" i="5"/>
  <c r="N712" i="5"/>
  <c r="J712" i="5"/>
  <c r="J709" i="5"/>
  <c r="J707" i="5"/>
  <c r="N706" i="5"/>
  <c r="J706" i="5"/>
  <c r="N703" i="5"/>
  <c r="J703" i="5"/>
  <c r="J697" i="5"/>
  <c r="J696" i="5"/>
  <c r="J695" i="5"/>
  <c r="N694" i="5"/>
  <c r="J694" i="5"/>
  <c r="J692" i="5"/>
  <c r="J691" i="5"/>
  <c r="N690" i="5"/>
  <c r="J687" i="5"/>
  <c r="N686" i="5"/>
  <c r="J686" i="5"/>
  <c r="J673" i="5"/>
  <c r="J672" i="5"/>
  <c r="N671" i="5"/>
  <c r="J671" i="5"/>
  <c r="J667" i="5"/>
  <c r="N663" i="5"/>
  <c r="J663" i="5"/>
  <c r="N659" i="5"/>
  <c r="J659" i="5"/>
  <c r="J655" i="5"/>
  <c r="J651" i="5"/>
  <c r="J647" i="5"/>
  <c r="J646" i="5"/>
  <c r="N640" i="5"/>
  <c r="N638" i="5"/>
  <c r="J638" i="5"/>
  <c r="J637" i="5"/>
  <c r="N636" i="5"/>
  <c r="J636" i="5"/>
  <c r="N635" i="5"/>
  <c r="J635" i="5"/>
  <c r="J634" i="5"/>
  <c r="N630" i="5"/>
  <c r="J630" i="5"/>
  <c r="N629" i="5"/>
  <c r="J629" i="5"/>
  <c r="J628" i="5"/>
  <c r="N623" i="5"/>
  <c r="J623" i="5"/>
  <c r="N622" i="5"/>
  <c r="J622" i="5"/>
  <c r="J618" i="5"/>
  <c r="J610" i="5"/>
  <c r="N601" i="5"/>
  <c r="J601" i="5"/>
  <c r="N600" i="5"/>
  <c r="J600" i="5"/>
  <c r="N595" i="5"/>
  <c r="J594" i="5"/>
  <c r="N593" i="5"/>
  <c r="J593" i="5"/>
  <c r="N592" i="5"/>
  <c r="J592" i="5"/>
  <c r="J584" i="5"/>
  <c r="J583" i="5"/>
  <c r="J582" i="5"/>
  <c r="J578" i="5"/>
  <c r="J577" i="5"/>
  <c r="J576" i="5"/>
  <c r="N572" i="5"/>
  <c r="N571" i="5"/>
  <c r="J571" i="5"/>
  <c r="N570" i="5"/>
  <c r="N562" i="5"/>
  <c r="J562" i="5"/>
  <c r="J561" i="5"/>
  <c r="J559" i="5"/>
  <c r="J553" i="5"/>
  <c r="N546" i="5"/>
  <c r="J546" i="5"/>
  <c r="J545" i="5"/>
  <c r="N539" i="5"/>
  <c r="J539" i="5"/>
  <c r="J538" i="5"/>
  <c r="N537" i="5"/>
  <c r="J537" i="5"/>
  <c r="N536" i="5"/>
  <c r="N532" i="5"/>
  <c r="J532" i="5"/>
  <c r="N531" i="5"/>
  <c r="J531" i="5"/>
  <c r="J527" i="5"/>
  <c r="J526" i="5"/>
  <c r="J522" i="5"/>
  <c r="N518" i="5"/>
  <c r="J518" i="5"/>
  <c r="N514" i="5"/>
  <c r="J514" i="5"/>
  <c r="N512" i="5"/>
  <c r="J511" i="5"/>
  <c r="N507" i="5"/>
  <c r="J507" i="5"/>
  <c r="N506" i="5"/>
  <c r="J506" i="5"/>
  <c r="N502" i="5"/>
  <c r="J502" i="5"/>
  <c r="N498" i="5"/>
  <c r="J498" i="5"/>
  <c r="N494" i="5"/>
  <c r="J494" i="5"/>
  <c r="J493" i="5"/>
  <c r="N492" i="5"/>
  <c r="J492" i="5"/>
  <c r="N488" i="5"/>
  <c r="J488" i="5"/>
  <c r="N483" i="5"/>
  <c r="J483" i="5"/>
  <c r="N478" i="5"/>
  <c r="J478" i="5"/>
  <c r="N477" i="5"/>
  <c r="J477" i="5"/>
  <c r="J476" i="5"/>
  <c r="N475" i="5"/>
  <c r="J475" i="5"/>
  <c r="N474" i="5"/>
  <c r="J474" i="5"/>
  <c r="N473" i="5"/>
  <c r="J473" i="5"/>
  <c r="N472" i="5"/>
  <c r="J472" i="5"/>
  <c r="J471" i="5"/>
  <c r="J470" i="5"/>
  <c r="N469" i="5"/>
  <c r="J469" i="5"/>
  <c r="N468" i="5"/>
  <c r="J468" i="5"/>
  <c r="N464" i="5"/>
  <c r="J464" i="5"/>
  <c r="N463" i="5"/>
  <c r="J463" i="5"/>
  <c r="N462" i="5"/>
  <c r="J462" i="5"/>
  <c r="J458" i="5"/>
  <c r="J457" i="5"/>
  <c r="N456" i="5"/>
  <c r="J456" i="5"/>
  <c r="N450" i="5"/>
  <c r="J450" i="5"/>
  <c r="N445" i="5"/>
  <c r="J443" i="5"/>
  <c r="N433" i="5"/>
  <c r="J433" i="5"/>
  <c r="J432" i="5"/>
  <c r="J429" i="5"/>
  <c r="J428" i="5"/>
  <c r="N425" i="5"/>
  <c r="J425" i="5"/>
  <c r="J424" i="5"/>
  <c r="J423" i="5"/>
  <c r="N422" i="5"/>
  <c r="J422" i="5"/>
  <c r="J421" i="5"/>
  <c r="J413" i="5"/>
  <c r="J407" i="5"/>
  <c r="N402" i="5"/>
  <c r="J402" i="5"/>
  <c r="N401" i="5"/>
  <c r="J401" i="5"/>
  <c r="N396" i="5"/>
  <c r="J396" i="5"/>
  <c r="J394" i="5"/>
  <c r="N389" i="5"/>
  <c r="J389" i="5"/>
  <c r="J388" i="5"/>
  <c r="J387" i="5"/>
  <c r="N383" i="5"/>
  <c r="J383" i="5"/>
  <c r="J382" i="5"/>
  <c r="N377" i="5"/>
  <c r="J377" i="5"/>
  <c r="N370" i="5"/>
  <c r="J370" i="5"/>
  <c r="J369" i="5"/>
  <c r="N363" i="5"/>
  <c r="N358" i="5"/>
  <c r="J358" i="5"/>
  <c r="J357" i="5"/>
  <c r="N352" i="5"/>
  <c r="J352" i="5"/>
  <c r="N351" i="5"/>
  <c r="J351" i="5"/>
  <c r="J347" i="5"/>
  <c r="J340" i="5"/>
  <c r="J339" i="5"/>
  <c r="N334" i="5"/>
  <c r="J334" i="5"/>
  <c r="J333" i="5"/>
  <c r="N332" i="5"/>
  <c r="N329" i="5"/>
  <c r="J329" i="5"/>
  <c r="N328" i="5"/>
  <c r="J328" i="5"/>
  <c r="N327" i="5"/>
  <c r="J327" i="5"/>
  <c r="J323" i="5"/>
  <c r="J316" i="5"/>
  <c r="N309" i="5"/>
  <c r="J308" i="5"/>
  <c r="N305" i="5"/>
  <c r="N303" i="5"/>
  <c r="J303" i="5"/>
  <c r="N296" i="5"/>
  <c r="J296" i="5"/>
  <c r="J289" i="5"/>
  <c r="J282" i="5"/>
  <c r="J270" i="5"/>
  <c r="J269" i="5"/>
  <c r="N263" i="5"/>
  <c r="J263" i="5"/>
  <c r="J262" i="5"/>
  <c r="N261" i="5"/>
  <c r="J261" i="5"/>
  <c r="N258" i="5"/>
  <c r="J258" i="5"/>
  <c r="J256" i="5"/>
  <c r="J255" i="5"/>
  <c r="J250" i="5"/>
  <c r="J249" i="5"/>
  <c r="J244" i="5"/>
  <c r="N243" i="5"/>
  <c r="N238" i="5"/>
  <c r="J238" i="5"/>
  <c r="N237" i="5"/>
  <c r="J237" i="5"/>
  <c r="N232" i="5"/>
  <c r="J232" i="5"/>
  <c r="N231" i="5"/>
  <c r="N226" i="5"/>
  <c r="J226" i="5"/>
  <c r="N225" i="5"/>
  <c r="J225" i="5"/>
  <c r="N224" i="5"/>
  <c r="J224" i="5"/>
  <c r="J219" i="5"/>
  <c r="J214" i="5"/>
  <c r="J213" i="5"/>
  <c r="J207" i="5"/>
  <c r="N202" i="5"/>
  <c r="J202" i="5"/>
  <c r="N201" i="5"/>
  <c r="J201" i="5"/>
  <c r="N196" i="5"/>
  <c r="J196" i="5"/>
  <c r="J195" i="5"/>
  <c r="J190" i="5"/>
  <c r="N189" i="5"/>
  <c r="J189" i="5"/>
  <c r="N188" i="5"/>
  <c r="J188" i="5"/>
  <c r="J183" i="5"/>
  <c r="N176" i="5"/>
  <c r="J176" i="5"/>
  <c r="N175" i="5"/>
  <c r="N172" i="5"/>
  <c r="J172" i="5"/>
  <c r="J169" i="5"/>
  <c r="J166" i="5"/>
  <c r="N164" i="5"/>
  <c r="J164" i="5"/>
  <c r="J163" i="5"/>
  <c r="N160" i="5"/>
  <c r="J160" i="5"/>
  <c r="J158" i="5"/>
  <c r="N157" i="5"/>
  <c r="J157" i="5"/>
  <c r="J156" i="5"/>
  <c r="N150" i="5"/>
  <c r="J150" i="5"/>
  <c r="N143" i="5"/>
  <c r="J143" i="5"/>
  <c r="J142" i="5"/>
  <c r="N139" i="5"/>
  <c r="J139" i="5"/>
  <c r="N137" i="5"/>
  <c r="J137" i="5"/>
  <c r="J136" i="5"/>
  <c r="N133" i="5"/>
  <c r="J133" i="5"/>
  <c r="N130" i="5"/>
  <c r="N128" i="5"/>
  <c r="N127" i="5"/>
  <c r="J127" i="5"/>
  <c r="N125" i="5"/>
  <c r="J125" i="5"/>
  <c r="J124" i="5"/>
  <c r="N121" i="5"/>
  <c r="J121" i="5"/>
  <c r="J119" i="5"/>
  <c r="N118" i="5"/>
  <c r="J117" i="5"/>
  <c r="N116" i="5"/>
  <c r="J116" i="5"/>
  <c r="J115" i="5"/>
  <c r="J110" i="5"/>
  <c r="J107" i="5"/>
  <c r="N104" i="5"/>
  <c r="J104" i="5"/>
  <c r="J103" i="5"/>
  <c r="J92" i="5"/>
  <c r="J86" i="5"/>
  <c r="J80" i="5"/>
  <c r="J79" i="5"/>
  <c r="J74" i="5"/>
  <c r="J73" i="5"/>
  <c r="N68" i="5"/>
  <c r="J68" i="5"/>
  <c r="J67" i="5"/>
  <c r="J66" i="5"/>
  <c r="N65" i="5"/>
  <c r="J65" i="5"/>
  <c r="J64" i="5"/>
  <c r="J53" i="5"/>
  <c r="J47" i="5"/>
  <c r="J46" i="5"/>
  <c r="N41" i="5"/>
  <c r="J41" i="5"/>
  <c r="J40" i="5"/>
  <c r="N35" i="5"/>
  <c r="J35" i="5"/>
  <c r="J34" i="5"/>
  <c r="J29" i="5"/>
  <c r="N28" i="5"/>
  <c r="J28" i="5"/>
  <c r="J23" i="5"/>
  <c r="J20" i="5"/>
  <c r="J19" i="5"/>
  <c r="N18" i="5"/>
  <c r="A3995" i="5"/>
  <c r="A3996" i="5" s="1"/>
  <c r="A3997" i="5" s="1"/>
  <c r="A3998" i="5" s="1"/>
  <c r="A3999" i="5" s="1"/>
  <c r="A4000" i="5" s="1"/>
  <c r="A3988" i="5"/>
  <c r="A3989" i="5" s="1"/>
  <c r="A3990" i="5" s="1"/>
  <c r="A3991" i="5" s="1"/>
  <c r="A3992" i="5" s="1"/>
  <c r="A3993" i="5" s="1"/>
  <c r="A3981" i="5"/>
  <c r="A3982" i="5" s="1"/>
  <c r="A3983" i="5" s="1"/>
  <c r="A3984" i="5" s="1"/>
  <c r="A3985" i="5" s="1"/>
  <c r="A3986" i="5" s="1"/>
  <c r="A3977" i="5"/>
  <c r="A3978" i="5" s="1"/>
  <c r="A3979" i="5" s="1"/>
  <c r="A3970" i="5"/>
  <c r="A3971" i="5" s="1"/>
  <c r="A3972" i="5" s="1"/>
  <c r="A3965" i="5"/>
  <c r="A3966" i="5" s="1"/>
  <c r="A3967" i="5" s="1"/>
  <c r="A3968" i="5" s="1"/>
  <c r="A3960" i="5"/>
  <c r="A3961" i="5" s="1"/>
  <c r="A3962" i="5" s="1"/>
  <c r="A3963" i="5" s="1"/>
  <c r="A3957" i="5"/>
  <c r="A3958" i="5" s="1"/>
  <c r="A3952" i="5"/>
  <c r="A3953" i="5" s="1"/>
  <c r="A3954" i="5" s="1"/>
  <c r="A3955" i="5" s="1"/>
  <c r="A3945" i="5"/>
  <c r="A3946" i="5" s="1"/>
  <c r="A3947" i="5" s="1"/>
  <c r="A3948" i="5" s="1"/>
  <c r="A3932" i="5"/>
  <c r="A3933" i="5" s="1"/>
  <c r="A3928" i="5"/>
  <c r="A3929" i="5" s="1"/>
  <c r="A3930" i="5" s="1"/>
  <c r="A3924" i="5"/>
  <c r="A3925" i="5" s="1"/>
  <c r="A3926" i="5" s="1"/>
  <c r="A3921" i="5"/>
  <c r="A3922" i="5" s="1"/>
  <c r="A3915" i="5"/>
  <c r="A3916" i="5" s="1"/>
  <c r="A3917" i="5" s="1"/>
  <c r="A3909" i="5"/>
  <c r="A3910" i="5" s="1"/>
  <c r="A3911" i="5" s="1"/>
  <c r="A3905" i="5"/>
  <c r="A3906" i="5" s="1"/>
  <c r="A3907" i="5" s="1"/>
  <c r="A3901" i="5"/>
  <c r="A3902" i="5" s="1"/>
  <c r="A3903" i="5" s="1"/>
  <c r="A3895" i="5"/>
  <c r="A3896" i="5" s="1"/>
  <c r="A3897" i="5" s="1"/>
  <c r="A3898" i="5" s="1"/>
  <c r="A3899" i="5" s="1"/>
  <c r="A3890" i="5"/>
  <c r="A3891" i="5" s="1"/>
  <c r="A3892" i="5" s="1"/>
  <c r="A3893" i="5" s="1"/>
  <c r="A3885" i="5"/>
  <c r="A3886" i="5" s="1"/>
  <c r="A3887" i="5" s="1"/>
  <c r="A3888" i="5" s="1"/>
  <c r="A3841" i="5"/>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18" i="5"/>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11" i="5"/>
  <c r="A3812" i="5" s="1"/>
  <c r="A3813" i="5" s="1"/>
  <c r="A3814" i="5" s="1"/>
  <c r="A3815" i="5" s="1"/>
  <c r="A3816" i="5" s="1"/>
  <c r="A3805" i="5"/>
  <c r="A3806" i="5" s="1"/>
  <c r="A3807" i="5" s="1"/>
  <c r="A3808" i="5" s="1"/>
  <c r="A3809" i="5" s="1"/>
  <c r="A3799" i="5"/>
  <c r="A3800" i="5" s="1"/>
  <c r="A3801" i="5" s="1"/>
  <c r="A3802" i="5" s="1"/>
  <c r="A3803" i="5" s="1"/>
  <c r="A3793" i="5"/>
  <c r="A3794" i="5" s="1"/>
  <c r="A3795" i="5" s="1"/>
  <c r="A3796" i="5" s="1"/>
  <c r="A3797" i="5" s="1"/>
  <c r="A3786" i="5"/>
  <c r="A3787" i="5" s="1"/>
  <c r="A3788" i="5" s="1"/>
  <c r="A3789" i="5" s="1"/>
  <c r="A3790" i="5" s="1"/>
  <c r="A3791" i="5" s="1"/>
  <c r="A3781" i="5"/>
  <c r="A3782" i="5" s="1"/>
  <c r="A3783" i="5" s="1"/>
  <c r="A3784" i="5" s="1"/>
  <c r="A3774" i="5"/>
  <c r="A3775" i="5" s="1"/>
  <c r="A3776" i="5" s="1"/>
  <c r="A3777" i="5" s="1"/>
  <c r="A3778" i="5" s="1"/>
  <c r="A3779" i="5" s="1"/>
  <c r="A3766" i="5"/>
  <c r="A3767" i="5" s="1"/>
  <c r="A3768" i="5" s="1"/>
  <c r="A3769" i="5" s="1"/>
  <c r="A3770" i="5" s="1"/>
  <c r="A3759" i="5"/>
  <c r="A3760" i="5" s="1"/>
  <c r="A3761" i="5" s="1"/>
  <c r="A3762" i="5" s="1"/>
  <c r="A3750" i="5"/>
  <c r="A3751" i="5" s="1"/>
  <c r="A3752" i="5" s="1"/>
  <c r="A3753" i="5" s="1"/>
  <c r="A3754" i="5" s="1"/>
  <c r="A3755" i="5" s="1"/>
  <c r="A3756" i="5" s="1"/>
  <c r="A3757" i="5" s="1"/>
  <c r="A3746" i="5"/>
  <c r="A3747" i="5" s="1"/>
  <c r="A3748" i="5" s="1"/>
  <c r="A3742" i="5"/>
  <c r="A3743" i="5" s="1"/>
  <c r="A3744" i="5" s="1"/>
  <c r="A3738" i="5"/>
  <c r="A3739" i="5" s="1"/>
  <c r="A3740" i="5" s="1"/>
  <c r="A3731" i="5"/>
  <c r="A3732" i="5" s="1"/>
  <c r="A3733" i="5" s="1"/>
  <c r="A3734" i="5" s="1"/>
  <c r="A3735" i="5" s="1"/>
  <c r="A3736" i="5" s="1"/>
  <c r="A3724" i="5"/>
  <c r="A3725" i="5" s="1"/>
  <c r="A3726" i="5" s="1"/>
  <c r="A3727" i="5" s="1"/>
  <c r="A3728" i="5" s="1"/>
  <c r="A3729" i="5" s="1"/>
  <c r="A3713" i="5"/>
  <c r="A3714" i="5" s="1"/>
  <c r="A3715" i="5" s="1"/>
  <c r="A3716" i="5" s="1"/>
  <c r="A3717" i="5" s="1"/>
  <c r="A3718" i="5" s="1"/>
  <c r="A3719" i="5" s="1"/>
  <c r="A3720" i="5" s="1"/>
  <c r="A3721" i="5" s="1"/>
  <c r="A3722" i="5" s="1"/>
  <c r="A3686" i="5"/>
  <c r="A3687" i="5" s="1"/>
  <c r="A3688" i="5" s="1"/>
  <c r="A3689" i="5" s="1"/>
  <c r="A3679" i="5"/>
  <c r="A3680" i="5" s="1"/>
  <c r="A3681" i="5" s="1"/>
  <c r="A3682" i="5" s="1"/>
  <c r="A3683" i="5" s="1"/>
  <c r="A3684" i="5" s="1"/>
  <c r="A3673" i="5"/>
  <c r="A3674" i="5" s="1"/>
  <c r="A3675" i="5" s="1"/>
  <c r="A3676" i="5" s="1"/>
  <c r="A3677" i="5" s="1"/>
  <c r="A3667" i="5"/>
  <c r="A3668" i="5" s="1"/>
  <c r="A3669" i="5" s="1"/>
  <c r="A3670" i="5" s="1"/>
  <c r="A3671" i="5" s="1"/>
  <c r="A3658" i="5"/>
  <c r="A3659" i="5" s="1"/>
  <c r="A3660" i="5" s="1"/>
  <c r="A3661" i="5" s="1"/>
  <c r="A3662" i="5" s="1"/>
  <c r="A3663" i="5" s="1"/>
  <c r="A3664" i="5" s="1"/>
  <c r="A3665" i="5" s="1"/>
  <c r="A3650" i="5"/>
  <c r="A3651" i="5" s="1"/>
  <c r="A3652" i="5" s="1"/>
  <c r="A3653" i="5" s="1"/>
  <c r="A3654" i="5" s="1"/>
  <c r="A3655" i="5" s="1"/>
  <c r="A3656" i="5" s="1"/>
  <c r="A3641" i="5"/>
  <c r="A3642" i="5" s="1"/>
  <c r="A3643" i="5" s="1"/>
  <c r="A3644" i="5" s="1"/>
  <c r="A3645" i="5" s="1"/>
  <c r="A3646" i="5" s="1"/>
  <c r="A3647" i="5" s="1"/>
  <c r="A3648" i="5" s="1"/>
  <c r="A3636" i="5"/>
  <c r="A3637" i="5" s="1"/>
  <c r="A3638" i="5" s="1"/>
  <c r="A3639" i="5" s="1"/>
  <c r="A3631" i="5"/>
  <c r="A3632" i="5" s="1"/>
  <c r="A3633" i="5" s="1"/>
  <c r="A3634" i="5" s="1"/>
  <c r="A3625" i="5"/>
  <c r="A3626" i="5" s="1"/>
  <c r="A3627" i="5" s="1"/>
  <c r="A3628" i="5" s="1"/>
  <c r="A3629" i="5" s="1"/>
  <c r="A3618" i="5"/>
  <c r="A3619" i="5" s="1"/>
  <c r="A3620" i="5" s="1"/>
  <c r="A3621" i="5" s="1"/>
  <c r="A3622" i="5" s="1"/>
  <c r="A3623" i="5" s="1"/>
  <c r="A3608" i="5"/>
  <c r="A3609" i="5" s="1"/>
  <c r="A3610" i="5" s="1"/>
  <c r="A3611" i="5" s="1"/>
  <c r="A3612" i="5" s="1"/>
  <c r="A3613" i="5" s="1"/>
  <c r="A3614" i="5" s="1"/>
  <c r="A3615" i="5" s="1"/>
  <c r="A3616" i="5" s="1"/>
  <c r="A3585" i="5"/>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578" i="5"/>
  <c r="A3579" i="5" s="1"/>
  <c r="A3580" i="5" s="1"/>
  <c r="A3581" i="5" s="1"/>
  <c r="A3555" i="5"/>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46" i="5"/>
  <c r="A3547" i="5" s="1"/>
  <c r="A3548" i="5" s="1"/>
  <c r="A3549" i="5" s="1"/>
  <c r="A3550" i="5" s="1"/>
  <c r="A3551" i="5" s="1"/>
  <c r="A3552" i="5" s="1"/>
  <c r="A3553" i="5" s="1"/>
  <c r="A3469" i="5"/>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425" i="5"/>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398" i="5"/>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371" i="5"/>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66" i="5"/>
  <c r="A3367" i="5" s="1"/>
  <c r="A3368" i="5" s="1"/>
  <c r="A3369" i="5" s="1"/>
  <c r="A3361" i="5"/>
  <c r="A3362" i="5" s="1"/>
  <c r="A3363" i="5" s="1"/>
  <c r="A3364" i="5" s="1"/>
  <c r="A3355" i="5"/>
  <c r="A3356" i="5" s="1"/>
  <c r="A3357" i="5" s="1"/>
  <c r="A3358" i="5" s="1"/>
  <c r="A3359" i="5" s="1"/>
  <c r="A3312" i="5"/>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287" i="5"/>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212" i="5"/>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09" i="5"/>
  <c r="A3210" i="5" s="1"/>
  <c r="A3206" i="5"/>
  <c r="A3207" i="5" s="1"/>
  <c r="A3203" i="5"/>
  <c r="A3204" i="5" s="1"/>
  <c r="A3198" i="5"/>
  <c r="A3199" i="5" s="1"/>
  <c r="A3200" i="5" s="1"/>
  <c r="A3201" i="5" s="1"/>
  <c r="A3193" i="5"/>
  <c r="A3194" i="5" s="1"/>
  <c r="A3195" i="5" s="1"/>
  <c r="A3196" i="5" s="1"/>
  <c r="A3188" i="5"/>
  <c r="A3189" i="5" s="1"/>
  <c r="A3190" i="5" s="1"/>
  <c r="A3191" i="5" s="1"/>
  <c r="A3171" i="5"/>
  <c r="A3172" i="5" s="1"/>
  <c r="A3173" i="5" s="1"/>
  <c r="A3174" i="5" s="1"/>
  <c r="A3166" i="5"/>
  <c r="A3167" i="5" s="1"/>
  <c r="A3168" i="5" s="1"/>
  <c r="A3169" i="5" s="1"/>
  <c r="A3161" i="5"/>
  <c r="A3162" i="5" s="1"/>
  <c r="A3163" i="5" s="1"/>
  <c r="A3164" i="5" s="1"/>
  <c r="A3156" i="5"/>
  <c r="A3157" i="5" s="1"/>
  <c r="A3158" i="5" s="1"/>
  <c r="A3159" i="5" s="1"/>
  <c r="A3151" i="5"/>
  <c r="A3152" i="5" s="1"/>
  <c r="A3153" i="5" s="1"/>
  <c r="A3154" i="5" s="1"/>
  <c r="A3144" i="5"/>
  <c r="A3145" i="5" s="1"/>
  <c r="A3146" i="5" s="1"/>
  <c r="A3147" i="5" s="1"/>
  <c r="A3139" i="5"/>
  <c r="A3140" i="5" s="1"/>
  <c r="A3141" i="5" s="1"/>
  <c r="A3142" i="5" s="1"/>
  <c r="A3134" i="5"/>
  <c r="A3135" i="5" s="1"/>
  <c r="A3136" i="5" s="1"/>
  <c r="A3137" i="5" s="1"/>
  <c r="A3127" i="5"/>
  <c r="A3128" i="5" s="1"/>
  <c r="A3129" i="5" s="1"/>
  <c r="A3130" i="5" s="1"/>
  <c r="A3131" i="5" s="1"/>
  <c r="A3132" i="5" s="1"/>
  <c r="A3120" i="5"/>
  <c r="A3121" i="5" s="1"/>
  <c r="A3122" i="5" s="1"/>
  <c r="A3123" i="5" s="1"/>
  <c r="A3124" i="5" s="1"/>
  <c r="A3125" i="5" s="1"/>
  <c r="A3113" i="5"/>
  <c r="A3114" i="5" s="1"/>
  <c r="A3115" i="5" s="1"/>
  <c r="A3116" i="5" s="1"/>
  <c r="A3117" i="5" s="1"/>
  <c r="A3118" i="5" s="1"/>
  <c r="A3106" i="5"/>
  <c r="A3107" i="5" s="1"/>
  <c r="A3108" i="5" s="1"/>
  <c r="A3109" i="5" s="1"/>
  <c r="A3110" i="5" s="1"/>
  <c r="A3111" i="5" s="1"/>
  <c r="A3099" i="5"/>
  <c r="A3100" i="5" s="1"/>
  <c r="A3101" i="5" s="1"/>
  <c r="A3102" i="5" s="1"/>
  <c r="A3103" i="5" s="1"/>
  <c r="A3104" i="5" s="1"/>
  <c r="A3092" i="5"/>
  <c r="A3093" i="5" s="1"/>
  <c r="A3094" i="5" s="1"/>
  <c r="A3095" i="5" s="1"/>
  <c r="A3096" i="5" s="1"/>
  <c r="A3097" i="5" s="1"/>
  <c r="A3085" i="5"/>
  <c r="A3086" i="5" s="1"/>
  <c r="A3087" i="5" s="1"/>
  <c r="A3088" i="5" s="1"/>
  <c r="A3089" i="5" s="1"/>
  <c r="A3090" i="5" s="1"/>
  <c r="A3078" i="5"/>
  <c r="A3079" i="5" s="1"/>
  <c r="A3080" i="5" s="1"/>
  <c r="A3081" i="5" s="1"/>
  <c r="A3082" i="5" s="1"/>
  <c r="A3083" i="5" s="1"/>
  <c r="A3073" i="5"/>
  <c r="A3074" i="5" s="1"/>
  <c r="A3075" i="5" s="1"/>
  <c r="A3076" i="5" s="1"/>
  <c r="A3032" i="5"/>
  <c r="A3033" i="5" s="1"/>
  <c r="A3034" i="5" s="1"/>
  <c r="A3035" i="5" s="1"/>
  <c r="A3036" i="5" s="1"/>
  <c r="A2976" i="5"/>
  <c r="A2977" i="5" s="1"/>
  <c r="A2978" i="5" s="1"/>
  <c r="A2971" i="5"/>
  <c r="A2972" i="5" s="1"/>
  <c r="A2973" i="5" s="1"/>
  <c r="A2974" i="5" s="1"/>
  <c r="A2966" i="5"/>
  <c r="A2967" i="5" s="1"/>
  <c r="A2968" i="5" s="1"/>
  <c r="A2969" i="5" s="1"/>
  <c r="A2961" i="5"/>
  <c r="A2962" i="5" s="1"/>
  <c r="A2963" i="5" s="1"/>
  <c r="A2964" i="5" s="1"/>
  <c r="A2956" i="5"/>
  <c r="A2957" i="5" s="1"/>
  <c r="A2958" i="5" s="1"/>
  <c r="A2959" i="5" s="1"/>
  <c r="A2951" i="5"/>
  <c r="A2952" i="5" s="1"/>
  <c r="A2953" i="5" s="1"/>
  <c r="A2954" i="5" s="1"/>
  <c r="A2946" i="5"/>
  <c r="A2947" i="5" s="1"/>
  <c r="A2948" i="5" s="1"/>
  <c r="A2949" i="5" s="1"/>
  <c r="A2942" i="5"/>
  <c r="A2943" i="5" s="1"/>
  <c r="A2944" i="5" s="1"/>
  <c r="A2935" i="5"/>
  <c r="A2936" i="5" s="1"/>
  <c r="A2937" i="5" s="1"/>
  <c r="A2938" i="5" s="1"/>
  <c r="A2939" i="5" s="1"/>
  <c r="A2940" i="5" s="1"/>
  <c r="A2931" i="5"/>
  <c r="A2932" i="5" s="1"/>
  <c r="A2933" i="5" s="1"/>
  <c r="A2926" i="5"/>
  <c r="A2927" i="5" s="1"/>
  <c r="A2928" i="5" s="1"/>
  <c r="A2929" i="5" s="1"/>
  <c r="A2922" i="5"/>
  <c r="A2923" i="5" s="1"/>
  <c r="A2924" i="5" s="1"/>
  <c r="A2916" i="5"/>
  <c r="A2917" i="5" s="1"/>
  <c r="A2918" i="5" s="1"/>
  <c r="A2919" i="5" s="1"/>
  <c r="A2920" i="5" s="1"/>
  <c r="A2910" i="5"/>
  <c r="A2911" i="5" s="1"/>
  <c r="A2912" i="5" s="1"/>
  <c r="A2913" i="5" s="1"/>
  <c r="A2914" i="5" s="1"/>
  <c r="A2905" i="5"/>
  <c r="A2906" i="5" s="1"/>
  <c r="A2907" i="5" s="1"/>
  <c r="A2908" i="5" s="1"/>
  <c r="A2898" i="5"/>
  <c r="A2899" i="5" s="1"/>
  <c r="A2900" i="5" s="1"/>
  <c r="A2890" i="5"/>
  <c r="A2891" i="5" s="1"/>
  <c r="A2892" i="5" s="1"/>
  <c r="A2893" i="5" s="1"/>
  <c r="A2894" i="5" s="1"/>
  <c r="A2895" i="5" s="1"/>
  <c r="A2896" i="5" s="1"/>
  <c r="A2886" i="5"/>
  <c r="A2887" i="5" s="1"/>
  <c r="A2888" i="5" s="1"/>
  <c r="A2879" i="5"/>
  <c r="A2880" i="5" s="1"/>
  <c r="A2881" i="5" s="1"/>
  <c r="A2882" i="5" s="1"/>
  <c r="A2883" i="5" s="1"/>
  <c r="A2884" i="5" s="1"/>
  <c r="A2874" i="5"/>
  <c r="A2875" i="5" s="1"/>
  <c r="A2876" i="5" s="1"/>
  <c r="A2877" i="5" s="1"/>
  <c r="A2867" i="5"/>
  <c r="A2868" i="5" s="1"/>
  <c r="A2869" i="5" s="1"/>
  <c r="A2870" i="5" s="1"/>
  <c r="A2871" i="5" s="1"/>
  <c r="A2872" i="5" s="1"/>
  <c r="A2862" i="5"/>
  <c r="A2863" i="5" s="1"/>
  <c r="A2864" i="5" s="1"/>
  <c r="A2865" i="5" s="1"/>
  <c r="A2857" i="5"/>
  <c r="A2858" i="5" s="1"/>
  <c r="A2859" i="5" s="1"/>
  <c r="A2860" i="5" s="1"/>
  <c r="A2851" i="5"/>
  <c r="A2852" i="5" s="1"/>
  <c r="A2853" i="5" s="1"/>
  <c r="A2854" i="5" s="1"/>
  <c r="A2855" i="5" s="1"/>
  <c r="A2845" i="5"/>
  <c r="A2846" i="5" s="1"/>
  <c r="A2847" i="5" s="1"/>
  <c r="A2848" i="5" s="1"/>
  <c r="A2849" i="5" s="1"/>
  <c r="A2838" i="5"/>
  <c r="A2839" i="5" s="1"/>
  <c r="A2840" i="5" s="1"/>
  <c r="A2841" i="5" s="1"/>
  <c r="A2842" i="5" s="1"/>
  <c r="A2843" i="5" s="1"/>
  <c r="A2831" i="5"/>
  <c r="A2832" i="5" s="1"/>
  <c r="A2833" i="5" s="1"/>
  <c r="A2834" i="5" s="1"/>
  <c r="A2835" i="5" s="1"/>
  <c r="A2836" i="5" s="1"/>
  <c r="A2827" i="5"/>
  <c r="A2828" i="5" s="1"/>
  <c r="A2829" i="5" s="1"/>
  <c r="A2817" i="5"/>
  <c r="A2818" i="5" s="1"/>
  <c r="A2819" i="5" s="1"/>
  <c r="A2820" i="5" s="1"/>
  <c r="A2821" i="5" s="1"/>
  <c r="A2822" i="5" s="1"/>
  <c r="A2823" i="5" s="1"/>
  <c r="A2824" i="5" s="1"/>
  <c r="A2825" i="5" s="1"/>
  <c r="A2807" i="5"/>
  <c r="A2808" i="5" s="1"/>
  <c r="A2809" i="5" s="1"/>
  <c r="A2810" i="5" s="1"/>
  <c r="A2811" i="5" s="1"/>
  <c r="A2812" i="5" s="1"/>
  <c r="A2813" i="5" s="1"/>
  <c r="A2814" i="5" s="1"/>
  <c r="A2815" i="5" s="1"/>
  <c r="A2796" i="5"/>
  <c r="A2797" i="5" s="1"/>
  <c r="A2798" i="5" s="1"/>
  <c r="A2799" i="5" s="1"/>
  <c r="A2800" i="5" s="1"/>
  <c r="A2801" i="5" s="1"/>
  <c r="A2802" i="5" s="1"/>
  <c r="A2803" i="5" s="1"/>
  <c r="A2804" i="5" s="1"/>
  <c r="A2805" i="5" s="1"/>
  <c r="A2792" i="5"/>
  <c r="A2793" i="5" s="1"/>
  <c r="A2794" i="5" s="1"/>
  <c r="A2786" i="5"/>
  <c r="A2787" i="5" s="1"/>
  <c r="A2788" i="5" s="1"/>
  <c r="A2789" i="5" s="1"/>
  <c r="A2790" i="5" s="1"/>
  <c r="A2780" i="5"/>
  <c r="A2781" i="5" s="1"/>
  <c r="A2782" i="5" s="1"/>
  <c r="A2783" i="5" s="1"/>
  <c r="A2784" i="5" s="1"/>
  <c r="A2769" i="5"/>
  <c r="A2770" i="5" s="1"/>
  <c r="A2771" i="5" s="1"/>
  <c r="A2772" i="5" s="1"/>
  <c r="A2773" i="5" s="1"/>
  <c r="A2774" i="5" s="1"/>
  <c r="A2775" i="5" s="1"/>
  <c r="A2776" i="5" s="1"/>
  <c r="A2777" i="5" s="1"/>
  <c r="A2778" i="5" s="1"/>
  <c r="A2763" i="5"/>
  <c r="A2764" i="5" s="1"/>
  <c r="A2765" i="5" s="1"/>
  <c r="A2766" i="5" s="1"/>
  <c r="A2767" i="5" s="1"/>
  <c r="A2755" i="5"/>
  <c r="A2756" i="5" s="1"/>
  <c r="A2757" i="5" s="1"/>
  <c r="A2758" i="5" s="1"/>
  <c r="A2759" i="5" s="1"/>
  <c r="A2760" i="5" s="1"/>
  <c r="A2761" i="5" s="1"/>
  <c r="A2750" i="5"/>
  <c r="A2751" i="5" s="1"/>
  <c r="A2752" i="5" s="1"/>
  <c r="A2753" i="5" s="1"/>
  <c r="A2746" i="5"/>
  <c r="A2747" i="5" s="1"/>
  <c r="A2748" i="5" s="1"/>
  <c r="A2743" i="5"/>
  <c r="A2744" i="5" s="1"/>
  <c r="A2739" i="5"/>
  <c r="A2740" i="5" s="1"/>
  <c r="A2741" i="5" s="1"/>
  <c r="A2734" i="5"/>
  <c r="A2735" i="5" s="1"/>
  <c r="A2736" i="5" s="1"/>
  <c r="A2737" i="5" s="1"/>
  <c r="A2731" i="5"/>
  <c r="A2732" i="5" s="1"/>
  <c r="A2728" i="5"/>
  <c r="A2729" i="5" s="1"/>
  <c r="A2725" i="5"/>
  <c r="A2726" i="5" s="1"/>
  <c r="A2722" i="5"/>
  <c r="A2723" i="5" s="1"/>
  <c r="A2717" i="5"/>
  <c r="A2718" i="5" s="1"/>
  <c r="A2719" i="5" s="1"/>
  <c r="A2720" i="5" s="1"/>
  <c r="A2712" i="5"/>
  <c r="A2713" i="5" s="1"/>
  <c r="A2714" i="5" s="1"/>
  <c r="A2715" i="5" s="1"/>
  <c r="A2707" i="5"/>
  <c r="A2708" i="5" s="1"/>
  <c r="A2709" i="5" s="1"/>
  <c r="A2710" i="5" s="1"/>
  <c r="A2702" i="5"/>
  <c r="A2703" i="5" s="1"/>
  <c r="A2704" i="5" s="1"/>
  <c r="A2705" i="5" s="1"/>
  <c r="A2697" i="5"/>
  <c r="A2698" i="5" s="1"/>
  <c r="A2699" i="5" s="1"/>
  <c r="A2700" i="5" s="1"/>
  <c r="A2692" i="5"/>
  <c r="A2693" i="5" s="1"/>
  <c r="A2694" i="5" s="1"/>
  <c r="A2695" i="5" s="1"/>
  <c r="A2688" i="5"/>
  <c r="A2689" i="5" s="1"/>
  <c r="A2690" i="5" s="1"/>
  <c r="A2682" i="5"/>
  <c r="A2683" i="5" s="1"/>
  <c r="A2684" i="5" s="1"/>
  <c r="A2685" i="5" s="1"/>
  <c r="A2686" i="5" s="1"/>
  <c r="A2676" i="5"/>
  <c r="A2677" i="5" s="1"/>
  <c r="A2678" i="5" s="1"/>
  <c r="A2679" i="5" s="1"/>
  <c r="A2680" i="5" s="1"/>
  <c r="A2670" i="5"/>
  <c r="A2671" i="5" s="1"/>
  <c r="A2672" i="5" s="1"/>
  <c r="A2673" i="5" s="1"/>
  <c r="A2674" i="5" s="1"/>
  <c r="A2664" i="5"/>
  <c r="A2665" i="5" s="1"/>
  <c r="A2666" i="5" s="1"/>
  <c r="A2667" i="5" s="1"/>
  <c r="A2668" i="5" s="1"/>
  <c r="A2658" i="5"/>
  <c r="A2659" i="5" s="1"/>
  <c r="A2660" i="5" s="1"/>
  <c r="A2661" i="5" s="1"/>
  <c r="A2662" i="5" s="1"/>
  <c r="A2652" i="5"/>
  <c r="A2653" i="5" s="1"/>
  <c r="A2654" i="5" s="1"/>
  <c r="A2655" i="5" s="1"/>
  <c r="A2656" i="5" s="1"/>
  <c r="A2646" i="5"/>
  <c r="A2647" i="5" s="1"/>
  <c r="A2648" i="5" s="1"/>
  <c r="A2649" i="5" s="1"/>
  <c r="A2650" i="5" s="1"/>
  <c r="A2640" i="5"/>
  <c r="A2641" i="5" s="1"/>
  <c r="A2642" i="5" s="1"/>
  <c r="A2643" i="5" s="1"/>
  <c r="A2644" i="5" s="1"/>
  <c r="A2634" i="5"/>
  <c r="A2635" i="5" s="1"/>
  <c r="A2636" i="5" s="1"/>
  <c r="A2637" i="5" s="1"/>
  <c r="A2638" i="5" s="1"/>
  <c r="A2628" i="5"/>
  <c r="A2629" i="5" s="1"/>
  <c r="A2630" i="5" s="1"/>
  <c r="A2631" i="5" s="1"/>
  <c r="A2632" i="5" s="1"/>
  <c r="A2622" i="5"/>
  <c r="A2623" i="5" s="1"/>
  <c r="A2624" i="5" s="1"/>
  <c r="A2625" i="5" s="1"/>
  <c r="A2626" i="5" s="1"/>
  <c r="A2616" i="5"/>
  <c r="A2617" i="5" s="1"/>
  <c r="A2618" i="5" s="1"/>
  <c r="A2619" i="5" s="1"/>
  <c r="A2620" i="5" s="1"/>
  <c r="A2610" i="5"/>
  <c r="A2611" i="5" s="1"/>
  <c r="A2612" i="5" s="1"/>
  <c r="A2613" i="5" s="1"/>
  <c r="A2614" i="5" s="1"/>
  <c r="A2604" i="5"/>
  <c r="A2605" i="5" s="1"/>
  <c r="A2606" i="5" s="1"/>
  <c r="A2607" i="5" s="1"/>
  <c r="A2608" i="5" s="1"/>
  <c r="A2598" i="5"/>
  <c r="A2599" i="5" s="1"/>
  <c r="A2600" i="5" s="1"/>
  <c r="A2601" i="5" s="1"/>
  <c r="A2602" i="5" s="1"/>
  <c r="A2565" i="5"/>
  <c r="A2566" i="5" s="1"/>
  <c r="A2567" i="5" s="1"/>
  <c r="A2561" i="5"/>
  <c r="A2562" i="5" s="1"/>
  <c r="A2563" i="5" s="1"/>
  <c r="A2526" i="5"/>
  <c r="A2527" i="5" s="1"/>
  <c r="A2528" i="5" s="1"/>
  <c r="A2529" i="5" s="1"/>
  <c r="A2530" i="5" s="1"/>
  <c r="A2520" i="5"/>
  <c r="A2521" i="5" s="1"/>
  <c r="A2522" i="5" s="1"/>
  <c r="A2523" i="5" s="1"/>
  <c r="A2524" i="5" s="1"/>
  <c r="A2514" i="5"/>
  <c r="A2515" i="5" s="1"/>
  <c r="A2516" i="5" s="1"/>
  <c r="A2517" i="5" s="1"/>
  <c r="A2518" i="5" s="1"/>
  <c r="A2508" i="5"/>
  <c r="A2509" i="5" s="1"/>
  <c r="A2510" i="5" s="1"/>
  <c r="A2511" i="5" s="1"/>
  <c r="A2512" i="5" s="1"/>
  <c r="A2502" i="5"/>
  <c r="A2503" i="5" s="1"/>
  <c r="A2504" i="5" s="1"/>
  <c r="A2505" i="5" s="1"/>
  <c r="A2506" i="5" s="1"/>
  <c r="A2496" i="5"/>
  <c r="A2497" i="5" s="1"/>
  <c r="A2498" i="5" s="1"/>
  <c r="A2499" i="5" s="1"/>
  <c r="A2500" i="5" s="1"/>
  <c r="A2490" i="5"/>
  <c r="A2491" i="5" s="1"/>
  <c r="A2492" i="5" s="1"/>
  <c r="A2493" i="5" s="1"/>
  <c r="A2494" i="5" s="1"/>
  <c r="A2486" i="5"/>
  <c r="A2487" i="5" s="1"/>
  <c r="A2488" i="5" s="1"/>
  <c r="A2482" i="5"/>
  <c r="A2483" i="5" s="1"/>
  <c r="A2484" i="5" s="1"/>
  <c r="A2478" i="5"/>
  <c r="A2479" i="5" s="1"/>
  <c r="A2480" i="5" s="1"/>
  <c r="A2474" i="5"/>
  <c r="A2475" i="5" s="1"/>
  <c r="A2476" i="5" s="1"/>
  <c r="A2469" i="5"/>
  <c r="A2470" i="5" s="1"/>
  <c r="A2471" i="5" s="1"/>
  <c r="A2472" i="5" s="1"/>
  <c r="A2460" i="5"/>
  <c r="A2461" i="5" s="1"/>
  <c r="A2462" i="5" s="1"/>
  <c r="A2463" i="5" s="1"/>
  <c r="A2464" i="5" s="1"/>
  <c r="A2465" i="5" s="1"/>
  <c r="A2466" i="5" s="1"/>
  <c r="A2467" i="5" s="1"/>
  <c r="A2454" i="5"/>
  <c r="A2455" i="5" s="1"/>
  <c r="A2456" i="5" s="1"/>
  <c r="A2457" i="5" s="1"/>
  <c r="A2458" i="5" s="1"/>
  <c r="A2448" i="5"/>
  <c r="A2449" i="5" s="1"/>
  <c r="A2450" i="5" s="1"/>
  <c r="A2451" i="5" s="1"/>
  <c r="A2452" i="5" s="1"/>
  <c r="A2442" i="5"/>
  <c r="A2443" i="5" s="1"/>
  <c r="A2444" i="5" s="1"/>
  <c r="A2445" i="5" s="1"/>
  <c r="A2446" i="5" s="1"/>
  <c r="A2436" i="5"/>
  <c r="A2437" i="5" s="1"/>
  <c r="A2438" i="5" s="1"/>
  <c r="A2439" i="5" s="1"/>
  <c r="A2440" i="5" s="1"/>
  <c r="A2432" i="5"/>
  <c r="A2433" i="5" s="1"/>
  <c r="A2434" i="5" s="1"/>
  <c r="A2427" i="5"/>
  <c r="A2428" i="5" s="1"/>
  <c r="A2429" i="5" s="1"/>
  <c r="A2430" i="5" s="1"/>
  <c r="A2422" i="5"/>
  <c r="A2423" i="5" s="1"/>
  <c r="A2424" i="5" s="1"/>
  <c r="A2425" i="5" s="1"/>
  <c r="A2418" i="5"/>
  <c r="A2419" i="5" s="1"/>
  <c r="A2420" i="5" s="1"/>
  <c r="A2414" i="5"/>
  <c r="A2415" i="5" s="1"/>
  <c r="A2416" i="5" s="1"/>
  <c r="A2411" i="5"/>
  <c r="A2412" i="5" s="1"/>
  <c r="A2407" i="5"/>
  <c r="A2408" i="5" s="1"/>
  <c r="A2409" i="5" s="1"/>
  <c r="A2401" i="5"/>
  <c r="A2402" i="5" s="1"/>
  <c r="A2403" i="5" s="1"/>
  <c r="A2404" i="5" s="1"/>
  <c r="A2405" i="5" s="1"/>
  <c r="A2395" i="5"/>
  <c r="A2396" i="5" s="1"/>
  <c r="A2397" i="5" s="1"/>
  <c r="A2398" i="5" s="1"/>
  <c r="A2399" i="5" s="1"/>
  <c r="A2391" i="5"/>
  <c r="A2392" i="5" s="1"/>
  <c r="A2393" i="5" s="1"/>
  <c r="A2385" i="5"/>
  <c r="A2386" i="5" s="1"/>
  <c r="A2387" i="5" s="1"/>
  <c r="A2388" i="5" s="1"/>
  <c r="A2389" i="5" s="1"/>
  <c r="A2379" i="5"/>
  <c r="A2380" i="5" s="1"/>
  <c r="A2381" i="5" s="1"/>
  <c r="A2382" i="5" s="1"/>
  <c r="A2383" i="5" s="1"/>
  <c r="A2373" i="5"/>
  <c r="A2374" i="5" s="1"/>
  <c r="A2375" i="5" s="1"/>
  <c r="A2376" i="5" s="1"/>
  <c r="A2377" i="5" s="1"/>
  <c r="A2367" i="5"/>
  <c r="A2368" i="5" s="1"/>
  <c r="A2369" i="5" s="1"/>
  <c r="A2370" i="5" s="1"/>
  <c r="A2371" i="5" s="1"/>
  <c r="A2364" i="5"/>
  <c r="A2365" i="5" s="1"/>
  <c r="A2360" i="5"/>
  <c r="A2361" i="5" s="1"/>
  <c r="A2362" i="5" s="1"/>
  <c r="A2353" i="5"/>
  <c r="A2354" i="5" s="1"/>
  <c r="A2355" i="5" s="1"/>
  <c r="A2356" i="5" s="1"/>
  <c r="A2357" i="5" s="1"/>
  <c r="A2358" i="5" s="1"/>
  <c r="A2348" i="5"/>
  <c r="A2349" i="5" s="1"/>
  <c r="A2350" i="5" s="1"/>
  <c r="A2351" i="5" s="1"/>
  <c r="A2343" i="5"/>
  <c r="A2344" i="5" s="1"/>
  <c r="A2345" i="5" s="1"/>
  <c r="A2346" i="5" s="1"/>
  <c r="A2338" i="5"/>
  <c r="A2339" i="5" s="1"/>
  <c r="A2340" i="5" s="1"/>
  <c r="A2341" i="5" s="1"/>
  <c r="A2333" i="5"/>
  <c r="A2334" i="5" s="1"/>
  <c r="A2335" i="5" s="1"/>
  <c r="A2336" i="5" s="1"/>
  <c r="A2329" i="5"/>
  <c r="A2330" i="5" s="1"/>
  <c r="A2331" i="5" s="1"/>
  <c r="A2325" i="5"/>
  <c r="A2326" i="5" s="1"/>
  <c r="A2327" i="5" s="1"/>
  <c r="A2321" i="5"/>
  <c r="A2322" i="5" s="1"/>
  <c r="A2323" i="5" s="1"/>
  <c r="A2317" i="5"/>
  <c r="A2318" i="5" s="1"/>
  <c r="A2319" i="5" s="1"/>
  <c r="A2313" i="5"/>
  <c r="A2314" i="5" s="1"/>
  <c r="A2315" i="5" s="1"/>
  <c r="A2308" i="5"/>
  <c r="A2309" i="5" s="1"/>
  <c r="A2310" i="5" s="1"/>
  <c r="A2311" i="5" s="1"/>
  <c r="A2304" i="5"/>
  <c r="A2305" i="5" s="1"/>
  <c r="A2306" i="5" s="1"/>
  <c r="A2300" i="5"/>
  <c r="A2301" i="5" s="1"/>
  <c r="A2302" i="5" s="1"/>
  <c r="A2295" i="5"/>
  <c r="A2296" i="5" s="1"/>
  <c r="A2297" i="5" s="1"/>
  <c r="A2298" i="5" s="1"/>
  <c r="A2290" i="5"/>
  <c r="A2291" i="5" s="1"/>
  <c r="A2292" i="5" s="1"/>
  <c r="A2293" i="5" s="1"/>
  <c r="A2282" i="5"/>
  <c r="A2283" i="5" s="1"/>
  <c r="A2284" i="5" s="1"/>
  <c r="A2285" i="5" s="1"/>
  <c r="A2286" i="5" s="1"/>
  <c r="A2287" i="5" s="1"/>
  <c r="A2288" i="5" s="1"/>
  <c r="A2277" i="5"/>
  <c r="A2278" i="5" s="1"/>
  <c r="A2279" i="5" s="1"/>
  <c r="A2280" i="5" s="1"/>
  <c r="A2264" i="5"/>
  <c r="A2265" i="5" s="1"/>
  <c r="A2266" i="5" s="1"/>
  <c r="A2267" i="5" s="1"/>
  <c r="A2268" i="5" s="1"/>
  <c r="A2269" i="5" s="1"/>
  <c r="A2270" i="5" s="1"/>
  <c r="A2271" i="5" s="1"/>
  <c r="A2272" i="5" s="1"/>
  <c r="A2273" i="5" s="1"/>
  <c r="A2274" i="5" s="1"/>
  <c r="A2275" i="5" s="1"/>
  <c r="A2260" i="5"/>
  <c r="A2261" i="5" s="1"/>
  <c r="A2262" i="5" s="1"/>
  <c r="A2256" i="5"/>
  <c r="A2257" i="5" s="1"/>
  <c r="A2258" i="5" s="1"/>
  <c r="A2252" i="5"/>
  <c r="A2253" i="5" s="1"/>
  <c r="A2254" i="5" s="1"/>
  <c r="A2247" i="5"/>
  <c r="A2248" i="5" s="1"/>
  <c r="A2249" i="5" s="1"/>
  <c r="A2250" i="5" s="1"/>
  <c r="A2243" i="5"/>
  <c r="A2244" i="5" s="1"/>
  <c r="A2245" i="5" s="1"/>
  <c r="A2239" i="5"/>
  <c r="A2240" i="5" s="1"/>
  <c r="A2241" i="5" s="1"/>
  <c r="A2235" i="5"/>
  <c r="A2236" i="5" s="1"/>
  <c r="A2237" i="5" s="1"/>
  <c r="A2231" i="5"/>
  <c r="A2232" i="5" s="1"/>
  <c r="A2233" i="5" s="1"/>
  <c r="A2227" i="5"/>
  <c r="A2228" i="5" s="1"/>
  <c r="A2229" i="5" s="1"/>
  <c r="A2222" i="5"/>
  <c r="A2223" i="5" s="1"/>
  <c r="A2224" i="5" s="1"/>
  <c r="A2225" i="5" s="1"/>
  <c r="A2218" i="5"/>
  <c r="A2219" i="5" s="1"/>
  <c r="A2220" i="5" s="1"/>
  <c r="A2214" i="5"/>
  <c r="A2215" i="5" s="1"/>
  <c r="A2216" i="5" s="1"/>
  <c r="A2212" i="5"/>
  <c r="A2208" i="5"/>
  <c r="A2209" i="5" s="1"/>
  <c r="A2210" i="5" s="1"/>
  <c r="A2204" i="5"/>
  <c r="A2205" i="5" s="1"/>
  <c r="A2206" i="5" s="1"/>
  <c r="A2197" i="5"/>
  <c r="A2198" i="5" s="1"/>
  <c r="A2199" i="5" s="1"/>
  <c r="A2200" i="5" s="1"/>
  <c r="A2201" i="5" s="1"/>
  <c r="A2202" i="5" s="1"/>
  <c r="A2193" i="5"/>
  <c r="A2194" i="5" s="1"/>
  <c r="A2195" i="5" s="1"/>
  <c r="A2190" i="5"/>
  <c r="A2191" i="5" s="1"/>
  <c r="A2186" i="5"/>
  <c r="A2187" i="5" s="1"/>
  <c r="A2188" i="5" s="1"/>
  <c r="A2183" i="5"/>
  <c r="A2184" i="5" s="1"/>
  <c r="A2180" i="5"/>
  <c r="A2181" i="5" s="1"/>
  <c r="A2176" i="5"/>
  <c r="A2177" i="5" s="1"/>
  <c r="A2178" i="5" s="1"/>
  <c r="A2170" i="5"/>
  <c r="A2171" i="5" s="1"/>
  <c r="A2172" i="5" s="1"/>
  <c r="A2173" i="5" s="1"/>
  <c r="A2174" i="5" s="1"/>
  <c r="A2166" i="5"/>
  <c r="A2167" i="5" s="1"/>
  <c r="A2168" i="5" s="1"/>
  <c r="A2162" i="5"/>
  <c r="A2163" i="5" s="1"/>
  <c r="A2164" i="5" s="1"/>
  <c r="A2157" i="5"/>
  <c r="A2158" i="5" s="1"/>
  <c r="A2159" i="5" s="1"/>
  <c r="A2160" i="5" s="1"/>
  <c r="A2141" i="5"/>
  <c r="A2142" i="5" s="1"/>
  <c r="A2143" i="5" s="1"/>
  <c r="A2144" i="5" s="1"/>
  <c r="A2145" i="5" s="1"/>
  <c r="A2146" i="5" s="1"/>
  <c r="A2147" i="5" s="1"/>
  <c r="A2148" i="5" s="1"/>
  <c r="A2149" i="5" s="1"/>
  <c r="A2150" i="5" s="1"/>
  <c r="A2151" i="5" s="1"/>
  <c r="A2152" i="5" s="1"/>
  <c r="A2153" i="5" s="1"/>
  <c r="A2154" i="5" s="1"/>
  <c r="A2155" i="5" s="1"/>
  <c r="A2131" i="5"/>
  <c r="A2132" i="5" s="1"/>
  <c r="A2133" i="5" s="1"/>
  <c r="A2134" i="5" s="1"/>
  <c r="A2135" i="5" s="1"/>
  <c r="A2136" i="5" s="1"/>
  <c r="A2137" i="5" s="1"/>
  <c r="A2138" i="5" s="1"/>
  <c r="A2139" i="5" s="1"/>
  <c r="A2123" i="5"/>
  <c r="A2124" i="5" s="1"/>
  <c r="A2125" i="5" s="1"/>
  <c r="A2126" i="5" s="1"/>
  <c r="A2127" i="5" s="1"/>
  <c r="A2128" i="5" s="1"/>
  <c r="A2129" i="5" s="1"/>
  <c r="A2119" i="5"/>
  <c r="A2120" i="5" s="1"/>
  <c r="A2121" i="5" s="1"/>
  <c r="A2115" i="5"/>
  <c r="A2116" i="5" s="1"/>
  <c r="A2117" i="5" s="1"/>
  <c r="A2111" i="5"/>
  <c r="A2112" i="5" s="1"/>
  <c r="A2113" i="5" s="1"/>
  <c r="A2107" i="5"/>
  <c r="A2108" i="5" s="1"/>
  <c r="A2109" i="5" s="1"/>
  <c r="A2102" i="5"/>
  <c r="A2103" i="5" s="1"/>
  <c r="A2104" i="5" s="1"/>
  <c r="A2105" i="5" s="1"/>
  <c r="A2097" i="5"/>
  <c r="A2098" i="5" s="1"/>
  <c r="A2099" i="5" s="1"/>
  <c r="A2100" i="5" s="1"/>
  <c r="A2092" i="5"/>
  <c r="A2093" i="5" s="1"/>
  <c r="A2094" i="5" s="1"/>
  <c r="A2095" i="5" s="1"/>
  <c r="A2087" i="5"/>
  <c r="A2088" i="5" s="1"/>
  <c r="A2089" i="5" s="1"/>
  <c r="A2090" i="5" s="1"/>
  <c r="A2082" i="5"/>
  <c r="A2083" i="5" s="1"/>
  <c r="A2084" i="5" s="1"/>
  <c r="A2085" i="5" s="1"/>
  <c r="A2077" i="5"/>
  <c r="A2078" i="5" s="1"/>
  <c r="A2079" i="5" s="1"/>
  <c r="A2080" i="5" s="1"/>
  <c r="A2072" i="5"/>
  <c r="A2073" i="5" s="1"/>
  <c r="A2074" i="5" s="1"/>
  <c r="A2075" i="5" s="1"/>
  <c r="A2067" i="5"/>
  <c r="A2068" i="5" s="1"/>
  <c r="A2069" i="5" s="1"/>
  <c r="A2070" i="5" s="1"/>
  <c r="A2062" i="5"/>
  <c r="A2063" i="5" s="1"/>
  <c r="A2064" i="5" s="1"/>
  <c r="A2065" i="5" s="1"/>
  <c r="A2056" i="5"/>
  <c r="A2057" i="5" s="1"/>
  <c r="A2058" i="5" s="1"/>
  <c r="A2059" i="5" s="1"/>
  <c r="A2060" i="5" s="1"/>
  <c r="A2052" i="5"/>
  <c r="A2053" i="5" s="1"/>
  <c r="A2054" i="5" s="1"/>
  <c r="A2048" i="5"/>
  <c r="A2049" i="5" s="1"/>
  <c r="A2050" i="5" s="1"/>
  <c r="A2043" i="5"/>
  <c r="A2044" i="5" s="1"/>
  <c r="A2045" i="5" s="1"/>
  <c r="A2046" i="5" s="1"/>
  <c r="A2038" i="5"/>
  <c r="A2039" i="5" s="1"/>
  <c r="A2040" i="5" s="1"/>
  <c r="A2041" i="5" s="1"/>
  <c r="A2036" i="5"/>
  <c r="A2034" i="5"/>
  <c r="A2032" i="5"/>
  <c r="A2028" i="5"/>
  <c r="A2029" i="5" s="1"/>
  <c r="A2030" i="5" s="1"/>
  <c r="A2024" i="5"/>
  <c r="A2025" i="5" s="1"/>
  <c r="A2026" i="5" s="1"/>
  <c r="A2020" i="5"/>
  <c r="A2021" i="5" s="1"/>
  <c r="A2022" i="5" s="1"/>
  <c r="A2015" i="5"/>
  <c r="A2016" i="5" s="1"/>
  <c r="A2017" i="5" s="1"/>
  <c r="A2018" i="5" s="1"/>
  <c r="A2010" i="5"/>
  <c r="A2011" i="5" s="1"/>
  <c r="A2012" i="5" s="1"/>
  <c r="A2013" i="5" s="1"/>
  <c r="A2005" i="5"/>
  <c r="A2006" i="5" s="1"/>
  <c r="A2007" i="5" s="1"/>
  <c r="A2008" i="5" s="1"/>
  <c r="A2000" i="5"/>
  <c r="A2001" i="5" s="1"/>
  <c r="A2002" i="5" s="1"/>
  <c r="A2003" i="5" s="1"/>
  <c r="A1995" i="5"/>
  <c r="A1996" i="5" s="1"/>
  <c r="A1997" i="5" s="1"/>
  <c r="A1998" i="5" s="1"/>
  <c r="A1991" i="5"/>
  <c r="A1992" i="5" s="1"/>
  <c r="A1993" i="5" s="1"/>
  <c r="A1987" i="5"/>
  <c r="A1988" i="5" s="1"/>
  <c r="A1989" i="5" s="1"/>
  <c r="A1983" i="5"/>
  <c r="A1984" i="5" s="1"/>
  <c r="A1985" i="5" s="1"/>
  <c r="A1967" i="5"/>
  <c r="A1968" i="5" s="1"/>
  <c r="A1969" i="5" s="1"/>
  <c r="A1970" i="5" s="1"/>
  <c r="A1971" i="5" s="1"/>
  <c r="A1972" i="5" s="1"/>
  <c r="A1973" i="5" s="1"/>
  <c r="A1974" i="5" s="1"/>
  <c r="A1975" i="5" s="1"/>
  <c r="A1976" i="5" s="1"/>
  <c r="A1977" i="5" s="1"/>
  <c r="A1978" i="5" s="1"/>
  <c r="A1979" i="5" s="1"/>
  <c r="A1980" i="5" s="1"/>
  <c r="A1981" i="5" s="1"/>
  <c r="A1951" i="5"/>
  <c r="A1952" i="5" s="1"/>
  <c r="A1953" i="5" s="1"/>
  <c r="A1954" i="5" s="1"/>
  <c r="A1955" i="5" s="1"/>
  <c r="A1956" i="5" s="1"/>
  <c r="A1957" i="5" s="1"/>
  <c r="A1958" i="5" s="1"/>
  <c r="A1959" i="5" s="1"/>
  <c r="A1960" i="5" s="1"/>
  <c r="A1961" i="5" s="1"/>
  <c r="A1962" i="5" s="1"/>
  <c r="A1963" i="5" s="1"/>
  <c r="A1964" i="5" s="1"/>
  <c r="A1965" i="5" s="1"/>
  <c r="A1937" i="5"/>
  <c r="A1938" i="5" s="1"/>
  <c r="A1939" i="5" s="1"/>
  <c r="A1940" i="5" s="1"/>
  <c r="A1941" i="5" s="1"/>
  <c r="A1942" i="5" s="1"/>
  <c r="A1943" i="5" s="1"/>
  <c r="A1944" i="5" s="1"/>
  <c r="A1945" i="5" s="1"/>
  <c r="A1946" i="5" s="1"/>
  <c r="A1947" i="5" s="1"/>
  <c r="A1948" i="5" s="1"/>
  <c r="A1949" i="5" s="1"/>
  <c r="A1928" i="5"/>
  <c r="A1929" i="5" s="1"/>
  <c r="A1930" i="5" s="1"/>
  <c r="A1931" i="5" s="1"/>
  <c r="A1932" i="5" s="1"/>
  <c r="A1933" i="5" s="1"/>
  <c r="A1934" i="5" s="1"/>
  <c r="A1935" i="5" s="1"/>
  <c r="A1921" i="5"/>
  <c r="A1922" i="5" s="1"/>
  <c r="A1923" i="5" s="1"/>
  <c r="A1924" i="5" s="1"/>
  <c r="A1925" i="5" s="1"/>
  <c r="A1926" i="5" s="1"/>
  <c r="A1914" i="5"/>
  <c r="A1915" i="5" s="1"/>
  <c r="A1916" i="5" s="1"/>
  <c r="A1917" i="5" s="1"/>
  <c r="A1918" i="5" s="1"/>
  <c r="A1919" i="5" s="1"/>
  <c r="A1907" i="5"/>
  <c r="A1908" i="5" s="1"/>
  <c r="A1909" i="5" s="1"/>
  <c r="A1910" i="5" s="1"/>
  <c r="A1911" i="5" s="1"/>
  <c r="A1912" i="5" s="1"/>
  <c r="A1898" i="5"/>
  <c r="A1899" i="5" s="1"/>
  <c r="A1900" i="5" s="1"/>
  <c r="A1901" i="5" s="1"/>
  <c r="A1902" i="5" s="1"/>
  <c r="A1903" i="5" s="1"/>
  <c r="A1904" i="5" s="1"/>
  <c r="A1905" i="5" s="1"/>
  <c r="A1892" i="5"/>
  <c r="A1893" i="5" s="1"/>
  <c r="A1894" i="5" s="1"/>
  <c r="A1895" i="5" s="1"/>
  <c r="A1896" i="5" s="1"/>
  <c r="A1886" i="5"/>
  <c r="A1887" i="5" s="1"/>
  <c r="A1888" i="5" s="1"/>
  <c r="A1889" i="5" s="1"/>
  <c r="A1890" i="5" s="1"/>
  <c r="A1879" i="5"/>
  <c r="A1880" i="5" s="1"/>
  <c r="A1881" i="5" s="1"/>
  <c r="A1882" i="5" s="1"/>
  <c r="A1883" i="5" s="1"/>
  <c r="A1884" i="5" s="1"/>
  <c r="A1873" i="5"/>
  <c r="A1874" i="5" s="1"/>
  <c r="A1875" i="5" s="1"/>
  <c r="A1876" i="5" s="1"/>
  <c r="A1877" i="5" s="1"/>
  <c r="A1866" i="5"/>
  <c r="A1867" i="5" s="1"/>
  <c r="A1868" i="5" s="1"/>
  <c r="A1869" i="5" s="1"/>
  <c r="A1870" i="5" s="1"/>
  <c r="A1871" i="5" s="1"/>
  <c r="A1859" i="5"/>
  <c r="A1860" i="5" s="1"/>
  <c r="A1861" i="5" s="1"/>
  <c r="A1862" i="5" s="1"/>
  <c r="A1863" i="5" s="1"/>
  <c r="A1864" i="5" s="1"/>
  <c r="A1853" i="5"/>
  <c r="A1854" i="5" s="1"/>
  <c r="A1855" i="5" s="1"/>
  <c r="A1856" i="5" s="1"/>
  <c r="A1857" i="5" s="1"/>
  <c r="A1846" i="5"/>
  <c r="A1847" i="5" s="1"/>
  <c r="A1848" i="5" s="1"/>
  <c r="A1849" i="5" s="1"/>
  <c r="A1850" i="5" s="1"/>
  <c r="A1851" i="5" s="1"/>
  <c r="A1840" i="5"/>
  <c r="A1841" i="5" s="1"/>
  <c r="A1842" i="5" s="1"/>
  <c r="A1843" i="5" s="1"/>
  <c r="A1844" i="5" s="1"/>
  <c r="A1833" i="5"/>
  <c r="A1834" i="5" s="1"/>
  <c r="A1835" i="5" s="1"/>
  <c r="A1836" i="5" s="1"/>
  <c r="A1837" i="5" s="1"/>
  <c r="A1838" i="5" s="1"/>
  <c r="A1827" i="5"/>
  <c r="A1828" i="5" s="1"/>
  <c r="A1829" i="5" s="1"/>
  <c r="A1830" i="5" s="1"/>
  <c r="A1831" i="5" s="1"/>
  <c r="A1821" i="5"/>
  <c r="A1822" i="5" s="1"/>
  <c r="A1823" i="5" s="1"/>
  <c r="A1824" i="5" s="1"/>
  <c r="A1825" i="5" s="1"/>
  <c r="A1814" i="5"/>
  <c r="A1815" i="5" s="1"/>
  <c r="A1816" i="5" s="1"/>
  <c r="A1817" i="5" s="1"/>
  <c r="A1818" i="5" s="1"/>
  <c r="A1819" i="5" s="1"/>
  <c r="A1808" i="5"/>
  <c r="A1809" i="5" s="1"/>
  <c r="A1810" i="5" s="1"/>
  <c r="A1811" i="5" s="1"/>
  <c r="A1812" i="5" s="1"/>
  <c r="A1802" i="5"/>
  <c r="A1803" i="5" s="1"/>
  <c r="A1804" i="5" s="1"/>
  <c r="A1805" i="5" s="1"/>
  <c r="A1806" i="5" s="1"/>
  <c r="A1795" i="5"/>
  <c r="A1796" i="5" s="1"/>
  <c r="A1797" i="5" s="1"/>
  <c r="A1798" i="5" s="1"/>
  <c r="A1799" i="5" s="1"/>
  <c r="A1800" i="5" s="1"/>
  <c r="A1789" i="5"/>
  <c r="A1790" i="5" s="1"/>
  <c r="A1791" i="5" s="1"/>
  <c r="A1792" i="5" s="1"/>
  <c r="A1793" i="5" s="1"/>
  <c r="A1783" i="5"/>
  <c r="A1784" i="5" s="1"/>
  <c r="A1785" i="5" s="1"/>
  <c r="A1786" i="5" s="1"/>
  <c r="A1787" i="5" s="1"/>
  <c r="A1777" i="5"/>
  <c r="A1778" i="5" s="1"/>
  <c r="A1779" i="5" s="1"/>
  <c r="A1780" i="5" s="1"/>
  <c r="A1781" i="5" s="1"/>
  <c r="A1771" i="5"/>
  <c r="A1772" i="5" s="1"/>
  <c r="A1773" i="5" s="1"/>
  <c r="A1774" i="5" s="1"/>
  <c r="A1775" i="5" s="1"/>
  <c r="A1765" i="5"/>
  <c r="A1766" i="5" s="1"/>
  <c r="A1767" i="5" s="1"/>
  <c r="A1768" i="5" s="1"/>
  <c r="A1769" i="5" s="1"/>
  <c r="A1759" i="5"/>
  <c r="A1760" i="5" s="1"/>
  <c r="A1761" i="5" s="1"/>
  <c r="A1762" i="5" s="1"/>
  <c r="A1763" i="5" s="1"/>
  <c r="A1753" i="5"/>
  <c r="A1754" i="5" s="1"/>
  <c r="A1755" i="5" s="1"/>
  <c r="A1756" i="5" s="1"/>
  <c r="A1757" i="5" s="1"/>
  <c r="A1746" i="5"/>
  <c r="A1747" i="5" s="1"/>
  <c r="A1748" i="5" s="1"/>
  <c r="A1749" i="5" s="1"/>
  <c r="A1750" i="5" s="1"/>
  <c r="A1751" i="5" s="1"/>
  <c r="A1741" i="5"/>
  <c r="A1742" i="5" s="1"/>
  <c r="A1743" i="5" s="1"/>
  <c r="A1744" i="5" s="1"/>
  <c r="A1736" i="5"/>
  <c r="A1737" i="5" s="1"/>
  <c r="A1738" i="5" s="1"/>
  <c r="A1739" i="5" s="1"/>
  <c r="A1731" i="5"/>
  <c r="A1732" i="5" s="1"/>
  <c r="A1733" i="5" s="1"/>
  <c r="A1734" i="5" s="1"/>
  <c r="A1726" i="5"/>
  <c r="A1727" i="5" s="1"/>
  <c r="A1728" i="5" s="1"/>
  <c r="A1729" i="5" s="1"/>
  <c r="A1721" i="5"/>
  <c r="A1722" i="5" s="1"/>
  <c r="A1723" i="5" s="1"/>
  <c r="A1724" i="5" s="1"/>
  <c r="A1705" i="5"/>
  <c r="A1706" i="5" s="1"/>
  <c r="A1707" i="5" s="1"/>
  <c r="A1708" i="5" s="1"/>
  <c r="A1709" i="5" s="1"/>
  <c r="A1710" i="5" s="1"/>
  <c r="A1711" i="5" s="1"/>
  <c r="A1712" i="5" s="1"/>
  <c r="A1713" i="5" s="1"/>
  <c r="A1714" i="5" s="1"/>
  <c r="A1715" i="5" s="1"/>
  <c r="A1716" i="5" s="1"/>
  <c r="A1717" i="5" s="1"/>
  <c r="A1718" i="5" s="1"/>
  <c r="A1719" i="5" s="1"/>
  <c r="A1682" i="5"/>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666" i="5"/>
  <c r="A1667" i="5" s="1"/>
  <c r="A1668" i="5" s="1"/>
  <c r="A1669" i="5" s="1"/>
  <c r="A1670" i="5" s="1"/>
  <c r="A1671" i="5" s="1"/>
  <c r="A1672" i="5" s="1"/>
  <c r="A1673" i="5" s="1"/>
  <c r="A1674" i="5" s="1"/>
  <c r="A1675" i="5" s="1"/>
  <c r="A1676" i="5" s="1"/>
  <c r="A1677" i="5" s="1"/>
  <c r="A1678" i="5" s="1"/>
  <c r="A1679" i="5" s="1"/>
  <c r="A1680" i="5" s="1"/>
  <c r="A1640" i="5"/>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36" i="5"/>
  <c r="A1637" i="5" s="1"/>
  <c r="A1638" i="5" s="1"/>
  <c r="A1632" i="5"/>
  <c r="A1633" i="5" s="1"/>
  <c r="A1634" i="5" s="1"/>
  <c r="A1626" i="5"/>
  <c r="A1627" i="5" s="1"/>
  <c r="A1628" i="5" s="1"/>
  <c r="A1629" i="5" s="1"/>
  <c r="A1630" i="5" s="1"/>
  <c r="A1620" i="5"/>
  <c r="A1621" i="5" s="1"/>
  <c r="A1622" i="5" s="1"/>
  <c r="A1623" i="5" s="1"/>
  <c r="A1624" i="5" s="1"/>
  <c r="A1614" i="5"/>
  <c r="A1615" i="5" s="1"/>
  <c r="A1616" i="5" s="1"/>
  <c r="A1617" i="5" s="1"/>
  <c r="A1618" i="5" s="1"/>
  <c r="A1608" i="5"/>
  <c r="A1609" i="5" s="1"/>
  <c r="A1610" i="5" s="1"/>
  <c r="A1611" i="5" s="1"/>
  <c r="A1612" i="5" s="1"/>
  <c r="A1602" i="5"/>
  <c r="A1603" i="5" s="1"/>
  <c r="A1604" i="5" s="1"/>
  <c r="A1605" i="5" s="1"/>
  <c r="A1606" i="5" s="1"/>
  <c r="A1596" i="5"/>
  <c r="A1597" i="5" s="1"/>
  <c r="A1598" i="5" s="1"/>
  <c r="A1599" i="5" s="1"/>
  <c r="A1600" i="5" s="1"/>
  <c r="A1590" i="5"/>
  <c r="A1591" i="5" s="1"/>
  <c r="A1592" i="5" s="1"/>
  <c r="A1593" i="5" s="1"/>
  <c r="A1594" i="5" s="1"/>
  <c r="A1585" i="5"/>
  <c r="A1586" i="5" s="1"/>
  <c r="A1587" i="5" s="1"/>
  <c r="A1588" i="5" s="1"/>
  <c r="A1580" i="5"/>
  <c r="A1581" i="5" s="1"/>
  <c r="A1582" i="5" s="1"/>
  <c r="A1583" i="5" s="1"/>
  <c r="A1573" i="5"/>
  <c r="A1574" i="5" s="1"/>
  <c r="A1575" i="5" s="1"/>
  <c r="A1576" i="5" s="1"/>
  <c r="A1577" i="5" s="1"/>
  <c r="A1578" i="5" s="1"/>
  <c r="A1566" i="5"/>
  <c r="A1567" i="5" s="1"/>
  <c r="A1568" i="5" s="1"/>
  <c r="A1569" i="5" s="1"/>
  <c r="A1570" i="5" s="1"/>
  <c r="A1571" i="5" s="1"/>
  <c r="A1559" i="5"/>
  <c r="A1560" i="5" s="1"/>
  <c r="A1561" i="5" s="1"/>
  <c r="A1562" i="5" s="1"/>
  <c r="A1563" i="5" s="1"/>
  <c r="A1564" i="5" s="1"/>
  <c r="A1552" i="5"/>
  <c r="A1553" i="5" s="1"/>
  <c r="A1554" i="5" s="1"/>
  <c r="A1555" i="5" s="1"/>
  <c r="A1556" i="5" s="1"/>
  <c r="A1557" i="5" s="1"/>
  <c r="A1545" i="5"/>
  <c r="A1546" i="5" s="1"/>
  <c r="A1547" i="5" s="1"/>
  <c r="A1548" i="5" s="1"/>
  <c r="A1549" i="5" s="1"/>
  <c r="A1550" i="5" s="1"/>
  <c r="A1538" i="5"/>
  <c r="A1539" i="5" s="1"/>
  <c r="A1540" i="5" s="1"/>
  <c r="A1541" i="5" s="1"/>
  <c r="A1542" i="5" s="1"/>
  <c r="A1543" i="5" s="1"/>
  <c r="A1533" i="5"/>
  <c r="A1534" i="5" s="1"/>
  <c r="A1535" i="5" s="1"/>
  <c r="A1536" i="5" s="1"/>
  <c r="A1528" i="5"/>
  <c r="A1529" i="5" s="1"/>
  <c r="A1530" i="5" s="1"/>
  <c r="A1531" i="5" s="1"/>
  <c r="A1523" i="5"/>
  <c r="A1524" i="5" s="1"/>
  <c r="A1525" i="5" s="1"/>
  <c r="A1526" i="5" s="1"/>
  <c r="A1516" i="5"/>
  <c r="A1517" i="5" s="1"/>
  <c r="A1518" i="5" s="1"/>
  <c r="A1519" i="5" s="1"/>
  <c r="A1520" i="5" s="1"/>
  <c r="A1521" i="5" s="1"/>
  <c r="A1509" i="5"/>
  <c r="A1510" i="5" s="1"/>
  <c r="A1511" i="5" s="1"/>
  <c r="A1512" i="5" s="1"/>
  <c r="A1513" i="5" s="1"/>
  <c r="A1514" i="5" s="1"/>
  <c r="A1502" i="5"/>
  <c r="A1503" i="5" s="1"/>
  <c r="A1504" i="5" s="1"/>
  <c r="A1505" i="5" s="1"/>
  <c r="A1506" i="5" s="1"/>
  <c r="A1507" i="5" s="1"/>
  <c r="A1495" i="5"/>
  <c r="A1496" i="5" s="1"/>
  <c r="A1497" i="5" s="1"/>
  <c r="A1498" i="5" s="1"/>
  <c r="A1499" i="5" s="1"/>
  <c r="A1500" i="5" s="1"/>
  <c r="A1489" i="5"/>
  <c r="A1490" i="5" s="1"/>
  <c r="A1491" i="5" s="1"/>
  <c r="A1492" i="5" s="1"/>
  <c r="A1493" i="5" s="1"/>
  <c r="A1482" i="5"/>
  <c r="A1483" i="5" s="1"/>
  <c r="A1484" i="5" s="1"/>
  <c r="A1485" i="5" s="1"/>
  <c r="A1486" i="5" s="1"/>
  <c r="A1487" i="5" s="1"/>
  <c r="A1476" i="5"/>
  <c r="A1477" i="5" s="1"/>
  <c r="A1478" i="5" s="1"/>
  <c r="A1479" i="5" s="1"/>
  <c r="A1480" i="5" s="1"/>
  <c r="A1470" i="5"/>
  <c r="A1471" i="5" s="1"/>
  <c r="A1472" i="5" s="1"/>
  <c r="A1473" i="5" s="1"/>
  <c r="A1474" i="5" s="1"/>
  <c r="A1463" i="5"/>
  <c r="A1464" i="5" s="1"/>
  <c r="A1465" i="5" s="1"/>
  <c r="A1466" i="5" s="1"/>
  <c r="A1467" i="5" s="1"/>
  <c r="A1468" i="5" s="1"/>
  <c r="A1456" i="5"/>
  <c r="A1457" i="5" s="1"/>
  <c r="A1458" i="5" s="1"/>
  <c r="A1459" i="5" s="1"/>
  <c r="A1460" i="5" s="1"/>
  <c r="A1461" i="5" s="1"/>
  <c r="A1449" i="5"/>
  <c r="A1450" i="5" s="1"/>
  <c r="A1451" i="5" s="1"/>
  <c r="A1452" i="5" s="1"/>
  <c r="A1453" i="5" s="1"/>
  <c r="A1454" i="5" s="1"/>
  <c r="A1442" i="5"/>
  <c r="A1443" i="5" s="1"/>
  <c r="A1444" i="5" s="1"/>
  <c r="A1445" i="5" s="1"/>
  <c r="A1446" i="5" s="1"/>
  <c r="A1447" i="5" s="1"/>
  <c r="A1435" i="5"/>
  <c r="A1436" i="5" s="1"/>
  <c r="A1437" i="5" s="1"/>
  <c r="A1438" i="5" s="1"/>
  <c r="A1439" i="5" s="1"/>
  <c r="A1440" i="5" s="1"/>
  <c r="A1428" i="5"/>
  <c r="A1429" i="5" s="1"/>
  <c r="A1430" i="5" s="1"/>
  <c r="A1431" i="5" s="1"/>
  <c r="A1432" i="5" s="1"/>
  <c r="A1433" i="5" s="1"/>
  <c r="A1421" i="5"/>
  <c r="A1422" i="5" s="1"/>
  <c r="A1423" i="5" s="1"/>
  <c r="A1424" i="5" s="1"/>
  <c r="A1425" i="5" s="1"/>
  <c r="A1426" i="5" s="1"/>
  <c r="A1414" i="5"/>
  <c r="A1415" i="5" s="1"/>
  <c r="A1416" i="5" s="1"/>
  <c r="A1417" i="5" s="1"/>
  <c r="A1418" i="5" s="1"/>
  <c r="A1419" i="5" s="1"/>
  <c r="A1407" i="5"/>
  <c r="A1408" i="5" s="1"/>
  <c r="A1409" i="5" s="1"/>
  <c r="A1410" i="5" s="1"/>
  <c r="A1411" i="5" s="1"/>
  <c r="A1412" i="5" s="1"/>
  <c r="A1400" i="5"/>
  <c r="A1401" i="5" s="1"/>
  <c r="A1402" i="5" s="1"/>
  <c r="A1403" i="5" s="1"/>
  <c r="A1404" i="5" s="1"/>
  <c r="A1405" i="5" s="1"/>
  <c r="A1393" i="5"/>
  <c r="A1394" i="5" s="1"/>
  <c r="A1395" i="5" s="1"/>
  <c r="A1396" i="5" s="1"/>
  <c r="A1397" i="5" s="1"/>
  <c r="A1398" i="5" s="1"/>
  <c r="A1386" i="5"/>
  <c r="A1387" i="5" s="1"/>
  <c r="A1388" i="5" s="1"/>
  <c r="A1389" i="5" s="1"/>
  <c r="A1390" i="5" s="1"/>
  <c r="A1391" i="5" s="1"/>
  <c r="A1379" i="5"/>
  <c r="A1380" i="5" s="1"/>
  <c r="A1381" i="5" s="1"/>
  <c r="A1382" i="5" s="1"/>
  <c r="A1383" i="5" s="1"/>
  <c r="A1384" i="5" s="1"/>
  <c r="A1372" i="5"/>
  <c r="A1373" i="5" s="1"/>
  <c r="A1374" i="5" s="1"/>
  <c r="A1375" i="5" s="1"/>
  <c r="A1376" i="5" s="1"/>
  <c r="A1377" i="5" s="1"/>
  <c r="A1365" i="5"/>
  <c r="A1366" i="5" s="1"/>
  <c r="A1367" i="5" s="1"/>
  <c r="A1368" i="5" s="1"/>
  <c r="A1369" i="5" s="1"/>
  <c r="A1370" i="5" s="1"/>
  <c r="A1358" i="5"/>
  <c r="A1359" i="5" s="1"/>
  <c r="A1360" i="5" s="1"/>
  <c r="A1361" i="5" s="1"/>
  <c r="A1362" i="5" s="1"/>
  <c r="A1363" i="5" s="1"/>
  <c r="A1351" i="5"/>
  <c r="A1352" i="5" s="1"/>
  <c r="A1353" i="5" s="1"/>
  <c r="A1354" i="5" s="1"/>
  <c r="A1355" i="5" s="1"/>
  <c r="A1356" i="5" s="1"/>
  <c r="A1344" i="5"/>
  <c r="A1345" i="5" s="1"/>
  <c r="A1346" i="5" s="1"/>
  <c r="A1347" i="5" s="1"/>
  <c r="A1348" i="5" s="1"/>
  <c r="A1349" i="5" s="1"/>
  <c r="A1337" i="5"/>
  <c r="A1338" i="5" s="1"/>
  <c r="A1339" i="5" s="1"/>
  <c r="A1340" i="5" s="1"/>
  <c r="A1341" i="5" s="1"/>
  <c r="A1342" i="5" s="1"/>
  <c r="A1330" i="5"/>
  <c r="A1331" i="5" s="1"/>
  <c r="A1332" i="5" s="1"/>
  <c r="A1333" i="5" s="1"/>
  <c r="A1334" i="5" s="1"/>
  <c r="A1335" i="5" s="1"/>
  <c r="A1323" i="5"/>
  <c r="A1324" i="5" s="1"/>
  <c r="A1325" i="5" s="1"/>
  <c r="A1326" i="5" s="1"/>
  <c r="A1327" i="5" s="1"/>
  <c r="A1328" i="5" s="1"/>
  <c r="A1316" i="5"/>
  <c r="A1317" i="5" s="1"/>
  <c r="A1318" i="5" s="1"/>
  <c r="A1319" i="5" s="1"/>
  <c r="A1320" i="5" s="1"/>
  <c r="A1321" i="5" s="1"/>
  <c r="A1309" i="5"/>
  <c r="A1310" i="5" s="1"/>
  <c r="A1311" i="5" s="1"/>
  <c r="A1312" i="5" s="1"/>
  <c r="A1313" i="5" s="1"/>
  <c r="A1314" i="5" s="1"/>
  <c r="A1302" i="5"/>
  <c r="A1303" i="5" s="1"/>
  <c r="A1304" i="5" s="1"/>
  <c r="A1305" i="5" s="1"/>
  <c r="A1306" i="5" s="1"/>
  <c r="A1307" i="5" s="1"/>
  <c r="A1295" i="5"/>
  <c r="A1296" i="5" s="1"/>
  <c r="A1297" i="5" s="1"/>
  <c r="A1298" i="5" s="1"/>
  <c r="A1299" i="5" s="1"/>
  <c r="A1300" i="5" s="1"/>
  <c r="A1290" i="5"/>
  <c r="A1291" i="5" s="1"/>
  <c r="A1292" i="5" s="1"/>
  <c r="A1293" i="5" s="1"/>
  <c r="A1285" i="5"/>
  <c r="A1286" i="5" s="1"/>
  <c r="A1287" i="5" s="1"/>
  <c r="A1288" i="5" s="1"/>
  <c r="A1280" i="5"/>
  <c r="A1281" i="5" s="1"/>
  <c r="A1282" i="5" s="1"/>
  <c r="A1283" i="5" s="1"/>
  <c r="A1275" i="5"/>
  <c r="A1276" i="5" s="1"/>
  <c r="A1277" i="5" s="1"/>
  <c r="A1278" i="5" s="1"/>
  <c r="A1270" i="5"/>
  <c r="A1271" i="5" s="1"/>
  <c r="A1272" i="5" s="1"/>
  <c r="A1273" i="5" s="1"/>
  <c r="A1265" i="5"/>
  <c r="A1266" i="5" s="1"/>
  <c r="A1267" i="5" s="1"/>
  <c r="A1268" i="5" s="1"/>
  <c r="A1260" i="5"/>
  <c r="A1261" i="5" s="1"/>
  <c r="A1262" i="5" s="1"/>
  <c r="A1263" i="5" s="1"/>
  <c r="A1255" i="5"/>
  <c r="A1256" i="5" s="1"/>
  <c r="A1257" i="5" s="1"/>
  <c r="A1258" i="5" s="1"/>
  <c r="A1250" i="5"/>
  <c r="A1251" i="5" s="1"/>
  <c r="A1252" i="5" s="1"/>
  <c r="A1253" i="5" s="1"/>
  <c r="A1245" i="5"/>
  <c r="A1246" i="5" s="1"/>
  <c r="A1247" i="5" s="1"/>
  <c r="A1248" i="5" s="1"/>
  <c r="A1240" i="5"/>
  <c r="A1241" i="5" s="1"/>
  <c r="A1242" i="5" s="1"/>
  <c r="A1243" i="5" s="1"/>
  <c r="A1235" i="5"/>
  <c r="A1236" i="5" s="1"/>
  <c r="A1237" i="5" s="1"/>
  <c r="A1238" i="5" s="1"/>
  <c r="A1228" i="5"/>
  <c r="A1229" i="5" s="1"/>
  <c r="A1230" i="5" s="1"/>
  <c r="A1231" i="5" s="1"/>
  <c r="A1232" i="5" s="1"/>
  <c r="A1233" i="5" s="1"/>
  <c r="A1221" i="5"/>
  <c r="A1222" i="5" s="1"/>
  <c r="A1223" i="5" s="1"/>
  <c r="A1224" i="5" s="1"/>
  <c r="A1225" i="5" s="1"/>
  <c r="A1226" i="5" s="1"/>
  <c r="A1214" i="5"/>
  <c r="A1215" i="5" s="1"/>
  <c r="A1216" i="5" s="1"/>
  <c r="A1217" i="5" s="1"/>
  <c r="A1218" i="5" s="1"/>
  <c r="A1219" i="5" s="1"/>
  <c r="A1207" i="5"/>
  <c r="A1208" i="5" s="1"/>
  <c r="A1209" i="5" s="1"/>
  <c r="A1210" i="5" s="1"/>
  <c r="A1211" i="5" s="1"/>
  <c r="A1212" i="5" s="1"/>
  <c r="A1200" i="5"/>
  <c r="A1201" i="5" s="1"/>
  <c r="A1202" i="5" s="1"/>
  <c r="A1203" i="5" s="1"/>
  <c r="A1204" i="5" s="1"/>
  <c r="A1205" i="5" s="1"/>
  <c r="A1193" i="5"/>
  <c r="A1194" i="5" s="1"/>
  <c r="A1195" i="5" s="1"/>
  <c r="A1196" i="5" s="1"/>
  <c r="A1197" i="5" s="1"/>
  <c r="A1198" i="5" s="1"/>
  <c r="A1186" i="5"/>
  <c r="A1187" i="5" s="1"/>
  <c r="A1188" i="5" s="1"/>
  <c r="A1189" i="5" s="1"/>
  <c r="A1190" i="5" s="1"/>
  <c r="A1191" i="5" s="1"/>
  <c r="A1179" i="5"/>
  <c r="A1180" i="5" s="1"/>
  <c r="A1181" i="5" s="1"/>
  <c r="A1182" i="5" s="1"/>
  <c r="A1183" i="5" s="1"/>
  <c r="A1184" i="5" s="1"/>
  <c r="A1172" i="5"/>
  <c r="A1173" i="5" s="1"/>
  <c r="A1174" i="5" s="1"/>
  <c r="A1175" i="5" s="1"/>
  <c r="A1176" i="5" s="1"/>
  <c r="A1177" i="5" s="1"/>
  <c r="A1165" i="5"/>
  <c r="A1166" i="5" s="1"/>
  <c r="A1167" i="5" s="1"/>
  <c r="A1168" i="5" s="1"/>
  <c r="A1169" i="5" s="1"/>
  <c r="A1170" i="5" s="1"/>
  <c r="A1158" i="5"/>
  <c r="A1159" i="5" s="1"/>
  <c r="A1160" i="5" s="1"/>
  <c r="A1161" i="5" s="1"/>
  <c r="A1162" i="5" s="1"/>
  <c r="A1163" i="5" s="1"/>
  <c r="A1151" i="5"/>
  <c r="A1152" i="5" s="1"/>
  <c r="A1153" i="5" s="1"/>
  <c r="A1154" i="5" s="1"/>
  <c r="A1155" i="5" s="1"/>
  <c r="A1156" i="5" s="1"/>
  <c r="A1144" i="5"/>
  <c r="A1145" i="5" s="1"/>
  <c r="A1146" i="5" s="1"/>
  <c r="A1147" i="5" s="1"/>
  <c r="A1148" i="5" s="1"/>
  <c r="A1149" i="5" s="1"/>
  <c r="A1137" i="5"/>
  <c r="A1138" i="5" s="1"/>
  <c r="A1139" i="5" s="1"/>
  <c r="A1140" i="5" s="1"/>
  <c r="A1141" i="5" s="1"/>
  <c r="A1142" i="5" s="1"/>
  <c r="A1130" i="5"/>
  <c r="A1131" i="5" s="1"/>
  <c r="A1132" i="5" s="1"/>
  <c r="A1133" i="5" s="1"/>
  <c r="A1134" i="5" s="1"/>
  <c r="A1135" i="5" s="1"/>
  <c r="A1123" i="5"/>
  <c r="A1124" i="5" s="1"/>
  <c r="A1125" i="5" s="1"/>
  <c r="A1126" i="5" s="1"/>
  <c r="A1127" i="5" s="1"/>
  <c r="A1128" i="5" s="1"/>
  <c r="A1116" i="5"/>
  <c r="A1117" i="5" s="1"/>
  <c r="A1118" i="5" s="1"/>
  <c r="A1119" i="5" s="1"/>
  <c r="A1120" i="5" s="1"/>
  <c r="A1121" i="5" s="1"/>
  <c r="A1109" i="5"/>
  <c r="A1110" i="5" s="1"/>
  <c r="A1111" i="5" s="1"/>
  <c r="A1112" i="5" s="1"/>
  <c r="A1113" i="5" s="1"/>
  <c r="A1114" i="5" s="1"/>
  <c r="A1102" i="5"/>
  <c r="A1103" i="5" s="1"/>
  <c r="A1104" i="5" s="1"/>
  <c r="A1105" i="5" s="1"/>
  <c r="A1106" i="5" s="1"/>
  <c r="A1107" i="5" s="1"/>
  <c r="A1095" i="5"/>
  <c r="A1096" i="5" s="1"/>
  <c r="A1097" i="5" s="1"/>
  <c r="A1098" i="5" s="1"/>
  <c r="A1099" i="5" s="1"/>
  <c r="A1100" i="5" s="1"/>
  <c r="A1088" i="5"/>
  <c r="A1089" i="5" s="1"/>
  <c r="A1090" i="5" s="1"/>
  <c r="A1091" i="5" s="1"/>
  <c r="A1092" i="5" s="1"/>
  <c r="A1093" i="5" s="1"/>
  <c r="A1081" i="5"/>
  <c r="A1082" i="5" s="1"/>
  <c r="A1083" i="5" s="1"/>
  <c r="A1084" i="5" s="1"/>
  <c r="A1085" i="5" s="1"/>
  <c r="A1086" i="5" s="1"/>
  <c r="A1074" i="5"/>
  <c r="A1075" i="5" s="1"/>
  <c r="A1076" i="5" s="1"/>
  <c r="A1077" i="5" s="1"/>
  <c r="A1078" i="5" s="1"/>
  <c r="A1079" i="5" s="1"/>
  <c r="A1067" i="5"/>
  <c r="A1068" i="5" s="1"/>
  <c r="A1069" i="5" s="1"/>
  <c r="A1070" i="5" s="1"/>
  <c r="A1071" i="5" s="1"/>
  <c r="A1072" i="5" s="1"/>
  <c r="A1060" i="5"/>
  <c r="A1061" i="5" s="1"/>
  <c r="A1062" i="5" s="1"/>
  <c r="A1063" i="5" s="1"/>
  <c r="A1064" i="5" s="1"/>
  <c r="A1065" i="5" s="1"/>
  <c r="A1053" i="5"/>
  <c r="A1054" i="5" s="1"/>
  <c r="A1055" i="5" s="1"/>
  <c r="A1056" i="5" s="1"/>
  <c r="A1057" i="5" s="1"/>
  <c r="A1058" i="5" s="1"/>
  <c r="A1046" i="5"/>
  <c r="A1047" i="5" s="1"/>
  <c r="A1048" i="5" s="1"/>
  <c r="A1049" i="5" s="1"/>
  <c r="A1050" i="5" s="1"/>
  <c r="A1051" i="5" s="1"/>
  <c r="A1039" i="5"/>
  <c r="A1040" i="5" s="1"/>
  <c r="A1041" i="5" s="1"/>
  <c r="A1042" i="5" s="1"/>
  <c r="A1043" i="5" s="1"/>
  <c r="A1044" i="5" s="1"/>
  <c r="A1032" i="5"/>
  <c r="A1033" i="5" s="1"/>
  <c r="A1034" i="5" s="1"/>
  <c r="A1035" i="5" s="1"/>
  <c r="A1036" i="5" s="1"/>
  <c r="A1037" i="5" s="1"/>
  <c r="A1025" i="5"/>
  <c r="A1026" i="5" s="1"/>
  <c r="A1027" i="5" s="1"/>
  <c r="A1028" i="5" s="1"/>
  <c r="A1029" i="5" s="1"/>
  <c r="A1030" i="5" s="1"/>
  <c r="A1018" i="5"/>
  <c r="A1019" i="5" s="1"/>
  <c r="A1020" i="5" s="1"/>
  <c r="A1021" i="5" s="1"/>
  <c r="A1022" i="5" s="1"/>
  <c r="A1023" i="5" s="1"/>
  <c r="A1011" i="5"/>
  <c r="A1012" i="5" s="1"/>
  <c r="A1013" i="5" s="1"/>
  <c r="A1014" i="5" s="1"/>
  <c r="A1015" i="5" s="1"/>
  <c r="A1016" i="5" s="1"/>
  <c r="A1004" i="5"/>
  <c r="A1005" i="5" s="1"/>
  <c r="A1006" i="5" s="1"/>
  <c r="A1007" i="5" s="1"/>
  <c r="A1008" i="5" s="1"/>
  <c r="A1009" i="5" s="1"/>
  <c r="A997" i="5"/>
  <c r="A998" i="5" s="1"/>
  <c r="A999" i="5" s="1"/>
  <c r="A1000" i="5" s="1"/>
  <c r="A1001" i="5" s="1"/>
  <c r="A1002" i="5" s="1"/>
  <c r="A990" i="5"/>
  <c r="A991" i="5" s="1"/>
  <c r="A992" i="5" s="1"/>
  <c r="A993" i="5" s="1"/>
  <c r="A994" i="5" s="1"/>
  <c r="A995" i="5" s="1"/>
  <c r="A983" i="5"/>
  <c r="A984" i="5" s="1"/>
  <c r="A985" i="5" s="1"/>
  <c r="A986" i="5" s="1"/>
  <c r="A987" i="5" s="1"/>
  <c r="A988" i="5" s="1"/>
  <c r="A976" i="5"/>
  <c r="A977" i="5" s="1"/>
  <c r="A978" i="5" s="1"/>
  <c r="A979" i="5" s="1"/>
  <c r="A980" i="5" s="1"/>
  <c r="A981" i="5" s="1"/>
  <c r="A969" i="5"/>
  <c r="A970" i="5" s="1"/>
  <c r="A971" i="5" s="1"/>
  <c r="A972" i="5" s="1"/>
  <c r="A973" i="5" s="1"/>
  <c r="A974" i="5" s="1"/>
  <c r="A962" i="5"/>
  <c r="A963" i="5" s="1"/>
  <c r="A964" i="5" s="1"/>
  <c r="A965" i="5" s="1"/>
  <c r="A966" i="5" s="1"/>
  <c r="A967" i="5" s="1"/>
  <c r="A955" i="5"/>
  <c r="A956" i="5" s="1"/>
  <c r="A957" i="5" s="1"/>
  <c r="A958" i="5" s="1"/>
  <c r="A959" i="5" s="1"/>
  <c r="A960" i="5" s="1"/>
  <c r="A948" i="5"/>
  <c r="A949" i="5" s="1"/>
  <c r="A950" i="5" s="1"/>
  <c r="A951" i="5" s="1"/>
  <c r="A952" i="5" s="1"/>
  <c r="A953" i="5" s="1"/>
  <c r="A941" i="5"/>
  <c r="A942" i="5" s="1"/>
  <c r="A943" i="5" s="1"/>
  <c r="A944" i="5" s="1"/>
  <c r="A945" i="5" s="1"/>
  <c r="A946" i="5" s="1"/>
  <c r="A936" i="5"/>
  <c r="A937" i="5" s="1"/>
  <c r="A938" i="5" s="1"/>
  <c r="A939" i="5" s="1"/>
  <c r="A931" i="5"/>
  <c r="A932" i="5" s="1"/>
  <c r="A933" i="5" s="1"/>
  <c r="A934" i="5" s="1"/>
  <c r="A926" i="5"/>
  <c r="A927" i="5" s="1"/>
  <c r="A928" i="5" s="1"/>
  <c r="A929" i="5" s="1"/>
  <c r="A921" i="5"/>
  <c r="A922" i="5" s="1"/>
  <c r="A923" i="5" s="1"/>
  <c r="A924" i="5" s="1"/>
  <c r="A916" i="5"/>
  <c r="A917" i="5" s="1"/>
  <c r="A918" i="5" s="1"/>
  <c r="A919" i="5" s="1"/>
  <c r="A911" i="5"/>
  <c r="A912" i="5" s="1"/>
  <c r="A913" i="5" s="1"/>
  <c r="A914" i="5" s="1"/>
  <c r="A906" i="5"/>
  <c r="A907" i="5" s="1"/>
  <c r="A908" i="5" s="1"/>
  <c r="A909" i="5" s="1"/>
  <c r="A901" i="5"/>
  <c r="A902" i="5" s="1"/>
  <c r="A903" i="5" s="1"/>
  <c r="A904" i="5" s="1"/>
  <c r="A898" i="5"/>
  <c r="A899" i="5" s="1"/>
  <c r="A896" i="5"/>
  <c r="A891" i="5"/>
  <c r="A892" i="5" s="1"/>
  <c r="A893" i="5" s="1"/>
  <c r="A894" i="5" s="1"/>
  <c r="A886" i="5"/>
  <c r="A887" i="5" s="1"/>
  <c r="A888" i="5" s="1"/>
  <c r="A889" i="5" s="1"/>
  <c r="A880" i="5"/>
  <c r="A881" i="5" s="1"/>
  <c r="A882" i="5" s="1"/>
  <c r="A883" i="5" s="1"/>
  <c r="A884" i="5" s="1"/>
  <c r="A876" i="5"/>
  <c r="A877" i="5" s="1"/>
  <c r="A878" i="5" s="1"/>
  <c r="A851" i="5"/>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46" i="5"/>
  <c r="A847" i="5" s="1"/>
  <c r="A848" i="5" s="1"/>
  <c r="A849" i="5" s="1"/>
  <c r="A843" i="5"/>
  <c r="A844" i="5" s="1"/>
  <c r="A840" i="5"/>
  <c r="A841" i="5" s="1"/>
  <c r="A836" i="5"/>
  <c r="A837" i="5" s="1"/>
  <c r="A838" i="5" s="1"/>
  <c r="A830" i="5"/>
  <c r="A831" i="5" s="1"/>
  <c r="A832" i="5" s="1"/>
  <c r="A833" i="5" s="1"/>
  <c r="A834" i="5" s="1"/>
  <c r="A824" i="5"/>
  <c r="A825" i="5" s="1"/>
  <c r="A826" i="5" s="1"/>
  <c r="A827" i="5" s="1"/>
  <c r="A828" i="5" s="1"/>
  <c r="A818" i="5"/>
  <c r="A819" i="5" s="1"/>
  <c r="A820" i="5" s="1"/>
  <c r="A821" i="5" s="1"/>
  <c r="A822" i="5" s="1"/>
  <c r="A813" i="5"/>
  <c r="A814" i="5" s="1"/>
  <c r="A815" i="5" s="1"/>
  <c r="A816" i="5" s="1"/>
  <c r="A808" i="5"/>
  <c r="A809" i="5" s="1"/>
  <c r="A810" i="5" s="1"/>
  <c r="A811" i="5" s="1"/>
  <c r="A803" i="5"/>
  <c r="A804" i="5" s="1"/>
  <c r="A805" i="5" s="1"/>
  <c r="A806" i="5" s="1"/>
  <c r="A798" i="5"/>
  <c r="A799" i="5" s="1"/>
  <c r="A800" i="5" s="1"/>
  <c r="A801" i="5" s="1"/>
  <c r="A790" i="5"/>
  <c r="A791" i="5" s="1"/>
  <c r="A792" i="5" s="1"/>
  <c r="A793" i="5" s="1"/>
  <c r="A794" i="5" s="1"/>
  <c r="A795" i="5" s="1"/>
  <c r="A796" i="5" s="1"/>
  <c r="A787" i="5"/>
  <c r="A788" i="5" s="1"/>
  <c r="A784" i="5"/>
  <c r="A785" i="5" s="1"/>
  <c r="A769" i="5"/>
  <c r="A770" i="5" s="1"/>
  <c r="A771" i="5" s="1"/>
  <c r="A772" i="5" s="1"/>
  <c r="A773" i="5" s="1"/>
  <c r="A774" i="5" s="1"/>
  <c r="A775" i="5" s="1"/>
  <c r="A776" i="5" s="1"/>
  <c r="A777" i="5" s="1"/>
  <c r="A778" i="5" s="1"/>
  <c r="A779" i="5" s="1"/>
  <c r="A780" i="5" s="1"/>
  <c r="A781" i="5" s="1"/>
  <c r="A782" i="5" s="1"/>
  <c r="A767" i="5"/>
  <c r="A761" i="5"/>
  <c r="A762" i="5" s="1"/>
  <c r="A763" i="5" s="1"/>
  <c r="A764" i="5" s="1"/>
  <c r="A765" i="5" s="1"/>
  <c r="A754" i="5"/>
  <c r="A755" i="5" s="1"/>
  <c r="A756" i="5" s="1"/>
  <c r="A757" i="5" s="1"/>
  <c r="A758" i="5" s="1"/>
  <c r="A759" i="5" s="1"/>
  <c r="A744" i="5"/>
  <c r="A745" i="5" s="1"/>
  <c r="A746" i="5" s="1"/>
  <c r="A747" i="5" s="1"/>
  <c r="A748" i="5" s="1"/>
  <c r="A749" i="5" s="1"/>
  <c r="A750" i="5" s="1"/>
  <c r="A751" i="5" s="1"/>
  <c r="A752" i="5" s="1"/>
  <c r="A740" i="5"/>
  <c r="A741" i="5" s="1"/>
  <c r="A742" i="5" s="1"/>
  <c r="A736" i="5"/>
  <c r="A737" i="5" s="1"/>
  <c r="A738" i="5" s="1"/>
  <c r="A732" i="5"/>
  <c r="A733" i="5" s="1"/>
  <c r="A734" i="5" s="1"/>
  <c r="A722" i="5"/>
  <c r="A723" i="5" s="1"/>
  <c r="A724" i="5" s="1"/>
  <c r="A725" i="5" s="1"/>
  <c r="A726" i="5" s="1"/>
  <c r="A727" i="5" s="1"/>
  <c r="A728" i="5" s="1"/>
  <c r="A729" i="5" s="1"/>
  <c r="A730" i="5" s="1"/>
  <c r="A715" i="5"/>
  <c r="A716" i="5" s="1"/>
  <c r="A717" i="5" s="1"/>
  <c r="A718" i="5" s="1"/>
  <c r="A719" i="5" s="1"/>
  <c r="A720" i="5" s="1"/>
  <c r="A709" i="5"/>
  <c r="A710" i="5" s="1"/>
  <c r="A711" i="5" s="1"/>
  <c r="A712" i="5" s="1"/>
  <c r="A713" i="5" s="1"/>
  <c r="A699" i="5"/>
  <c r="A700" i="5" s="1"/>
  <c r="A701" i="5" s="1"/>
  <c r="A702" i="5" s="1"/>
  <c r="A703" i="5" s="1"/>
  <c r="A704" i="5" s="1"/>
  <c r="A705" i="5" s="1"/>
  <c r="A706" i="5" s="1"/>
  <c r="A707" i="5" s="1"/>
  <c r="A689" i="5"/>
  <c r="A690" i="5" s="1"/>
  <c r="A691" i="5" s="1"/>
  <c r="A692" i="5" s="1"/>
  <c r="A693" i="5" s="1"/>
  <c r="A694" i="5" s="1"/>
  <c r="A695" i="5" s="1"/>
  <c r="A696" i="5" s="1"/>
  <c r="A697" i="5" s="1"/>
  <c r="A684" i="5"/>
  <c r="A685" i="5" s="1"/>
  <c r="A686" i="5" s="1"/>
  <c r="A687" i="5" s="1"/>
  <c r="A679" i="5"/>
  <c r="A680" i="5" s="1"/>
  <c r="A681" i="5" s="1"/>
  <c r="A682" i="5" s="1"/>
  <c r="A675" i="5"/>
  <c r="A676" i="5" s="1"/>
  <c r="A677" i="5" s="1"/>
  <c r="A669" i="5"/>
  <c r="A670" i="5" s="1"/>
  <c r="A671" i="5" s="1"/>
  <c r="A672" i="5" s="1"/>
  <c r="A673" i="5" s="1"/>
  <c r="A665" i="5"/>
  <c r="A666" i="5" s="1"/>
  <c r="A667" i="5" s="1"/>
  <c r="A661" i="5"/>
  <c r="A662" i="5" s="1"/>
  <c r="A663" i="5" s="1"/>
  <c r="A657" i="5"/>
  <c r="A658" i="5" s="1"/>
  <c r="A659" i="5" s="1"/>
  <c r="A653" i="5"/>
  <c r="A654" i="5" s="1"/>
  <c r="A655" i="5" s="1"/>
  <c r="A649" i="5"/>
  <c r="A650" i="5" s="1"/>
  <c r="A651" i="5" s="1"/>
  <c r="A644" i="5"/>
  <c r="A645" i="5" s="1"/>
  <c r="A646" i="5" s="1"/>
  <c r="A647" i="5" s="1"/>
  <c r="A640" i="5"/>
  <c r="A641" i="5" s="1"/>
  <c r="A642" i="5" s="1"/>
  <c r="A632" i="5"/>
  <c r="A633" i="5" s="1"/>
  <c r="A634" i="5" s="1"/>
  <c r="A635" i="5" s="1"/>
  <c r="A636" i="5" s="1"/>
  <c r="A637" i="5" s="1"/>
  <c r="A638" i="5" s="1"/>
  <c r="A626" i="5"/>
  <c r="A627" i="5" s="1"/>
  <c r="A628" i="5" s="1"/>
  <c r="A629" i="5" s="1"/>
  <c r="A630" i="5" s="1"/>
  <c r="A620" i="5"/>
  <c r="A621" i="5" s="1"/>
  <c r="A622" i="5" s="1"/>
  <c r="A623" i="5" s="1"/>
  <c r="A624" i="5" s="1"/>
  <c r="A616" i="5"/>
  <c r="A612" i="5"/>
  <c r="A613" i="5" s="1"/>
  <c r="A614" i="5" s="1"/>
  <c r="A608" i="5"/>
  <c r="A609" i="5" s="1"/>
  <c r="A610" i="5" s="1"/>
  <c r="A603" i="5"/>
  <c r="A604" i="5" s="1"/>
  <c r="A605" i="5" s="1"/>
  <c r="A606" i="5" s="1"/>
  <c r="A598" i="5"/>
  <c r="A599" i="5" s="1"/>
  <c r="A600" i="5" s="1"/>
  <c r="A601" i="5" s="1"/>
  <c r="A586" i="5"/>
  <c r="A587" i="5" s="1"/>
  <c r="A588" i="5" s="1"/>
  <c r="A589" i="5" s="1"/>
  <c r="A590" i="5" s="1"/>
  <c r="A591" i="5" s="1"/>
  <c r="A592" i="5" s="1"/>
  <c r="A593" i="5" s="1"/>
  <c r="A594" i="5" s="1"/>
  <c r="A595" i="5" s="1"/>
  <c r="A596" i="5" s="1"/>
  <c r="A580" i="5"/>
  <c r="A581" i="5" s="1"/>
  <c r="A582" i="5" s="1"/>
  <c r="A583" i="5" s="1"/>
  <c r="A584" i="5" s="1"/>
  <c r="A574" i="5"/>
  <c r="A575" i="5" s="1"/>
  <c r="A576" i="5" s="1"/>
  <c r="A577" i="5" s="1"/>
  <c r="A578" i="5" s="1"/>
  <c r="A568" i="5"/>
  <c r="A569" i="5" s="1"/>
  <c r="A570" i="5" s="1"/>
  <c r="A571" i="5" s="1"/>
  <c r="A572" i="5" s="1"/>
  <c r="A564" i="5"/>
  <c r="A565" i="5" s="1"/>
  <c r="A566" i="5" s="1"/>
  <c r="A555" i="5"/>
  <c r="A556" i="5" s="1"/>
  <c r="A557" i="5" s="1"/>
  <c r="A558" i="5" s="1"/>
  <c r="A559" i="5" s="1"/>
  <c r="A560" i="5" s="1"/>
  <c r="A561" i="5" s="1"/>
  <c r="A562" i="5" s="1"/>
  <c r="A548" i="5"/>
  <c r="A549" i="5" s="1"/>
  <c r="A550" i="5" s="1"/>
  <c r="A551" i="5" s="1"/>
  <c r="A552" i="5" s="1"/>
  <c r="A553" i="5" s="1"/>
  <c r="A541" i="5"/>
  <c r="A542" i="5" s="1"/>
  <c r="A543" i="5" s="1"/>
  <c r="A544" i="5" s="1"/>
  <c r="A545" i="5" s="1"/>
  <c r="A546" i="5" s="1"/>
  <c r="A534" i="5"/>
  <c r="A535" i="5" s="1"/>
  <c r="A536" i="5" s="1"/>
  <c r="A537" i="5" s="1"/>
  <c r="A538" i="5" s="1"/>
  <c r="A539" i="5" s="1"/>
  <c r="A529" i="5"/>
  <c r="A530" i="5" s="1"/>
  <c r="A531" i="5" s="1"/>
  <c r="A532" i="5" s="1"/>
  <c r="A524" i="5"/>
  <c r="A525" i="5" s="1"/>
  <c r="A526" i="5" s="1"/>
  <c r="A527" i="5" s="1"/>
  <c r="A520" i="5"/>
  <c r="A521" i="5" s="1"/>
  <c r="A522" i="5" s="1"/>
  <c r="A516" i="5"/>
  <c r="A517" i="5" s="1"/>
  <c r="A518" i="5" s="1"/>
  <c r="A509" i="5"/>
  <c r="A510" i="5" s="1"/>
  <c r="A511" i="5" s="1"/>
  <c r="A512" i="5" s="1"/>
  <c r="A513" i="5" s="1"/>
  <c r="A514" i="5" s="1"/>
  <c r="A504" i="5"/>
  <c r="A505" i="5" s="1"/>
  <c r="A506" i="5" s="1"/>
  <c r="A507" i="5" s="1"/>
  <c r="A500" i="5"/>
  <c r="A501" i="5" s="1"/>
  <c r="A502" i="5" s="1"/>
  <c r="A496" i="5"/>
  <c r="A497" i="5" s="1"/>
  <c r="A498" i="5" s="1"/>
  <c r="A490" i="5"/>
  <c r="A491" i="5" s="1"/>
  <c r="A492" i="5" s="1"/>
  <c r="A493" i="5" s="1"/>
  <c r="A494" i="5" s="1"/>
  <c r="A485" i="5"/>
  <c r="A486" i="5" s="1"/>
  <c r="A487" i="5" s="1"/>
  <c r="A488" i="5" s="1"/>
  <c r="A480" i="5"/>
  <c r="A481" i="5" s="1"/>
  <c r="A482" i="5" s="1"/>
  <c r="A483" i="5" s="1"/>
  <c r="A466" i="5"/>
  <c r="A467" i="5" s="1"/>
  <c r="A468" i="5" s="1"/>
  <c r="A469" i="5" s="1"/>
  <c r="A470" i="5" s="1"/>
  <c r="A471" i="5" s="1"/>
  <c r="A472" i="5" s="1"/>
  <c r="A473" i="5" s="1"/>
  <c r="A474" i="5" s="1"/>
  <c r="A475" i="5" s="1"/>
  <c r="A476" i="5" s="1"/>
  <c r="A477" i="5" s="1"/>
  <c r="A478" i="5" s="1"/>
  <c r="A460" i="5"/>
  <c r="A461" i="5" s="1"/>
  <c r="A462" i="5" s="1"/>
  <c r="A463" i="5" s="1"/>
  <c r="A464" i="5" s="1"/>
  <c r="A452" i="5"/>
  <c r="A453" i="5" s="1"/>
  <c r="A454" i="5" s="1"/>
  <c r="A455" i="5" s="1"/>
  <c r="A456" i="5" s="1"/>
  <c r="A457" i="5" s="1"/>
  <c r="A458" i="5" s="1"/>
  <c r="A447" i="5"/>
  <c r="A448" i="5" s="1"/>
  <c r="A449" i="5" s="1"/>
  <c r="A450" i="5" s="1"/>
  <c r="A440" i="5"/>
  <c r="A441" i="5" s="1"/>
  <c r="A442" i="5" s="1"/>
  <c r="A443" i="5" s="1"/>
  <c r="A444" i="5" s="1"/>
  <c r="A445" i="5" s="1"/>
  <c r="A435" i="5"/>
  <c r="A436" i="5" s="1"/>
  <c r="A437" i="5" s="1"/>
  <c r="A438" i="5" s="1"/>
  <c r="A431" i="5"/>
  <c r="A432" i="5" s="1"/>
  <c r="A433" i="5" s="1"/>
  <c r="A427" i="5"/>
  <c r="A428" i="5" s="1"/>
  <c r="A429" i="5" s="1"/>
  <c r="A415" i="5"/>
  <c r="A416" i="5" s="1"/>
  <c r="A417" i="5" s="1"/>
  <c r="A418" i="5" s="1"/>
  <c r="A419" i="5" s="1"/>
  <c r="A420" i="5" s="1"/>
  <c r="A421" i="5" s="1"/>
  <c r="A422" i="5" s="1"/>
  <c r="A423" i="5" s="1"/>
  <c r="A424" i="5" s="1"/>
  <c r="A425" i="5" s="1"/>
  <c r="A410" i="5"/>
  <c r="A411" i="5" s="1"/>
  <c r="A412" i="5" s="1"/>
  <c r="A413" i="5" s="1"/>
  <c r="A404" i="5"/>
  <c r="A405" i="5" s="1"/>
  <c r="A406" i="5" s="1"/>
  <c r="A407" i="5" s="1"/>
  <c r="A408" i="5" s="1"/>
  <c r="A398" i="5"/>
  <c r="A399" i="5" s="1"/>
  <c r="A400" i="5" s="1"/>
  <c r="A401" i="5" s="1"/>
  <c r="A402" i="5" s="1"/>
  <c r="A391" i="5"/>
  <c r="A392" i="5" s="1"/>
  <c r="A393" i="5" s="1"/>
  <c r="A394" i="5" s="1"/>
  <c r="A395" i="5" s="1"/>
  <c r="A396" i="5" s="1"/>
  <c r="A385" i="5"/>
  <c r="A386" i="5" s="1"/>
  <c r="A387" i="5" s="1"/>
  <c r="A388" i="5" s="1"/>
  <c r="A389" i="5" s="1"/>
  <c r="A379" i="5"/>
  <c r="A380" i="5" s="1"/>
  <c r="A381" i="5" s="1"/>
  <c r="A382" i="5" s="1"/>
  <c r="A383" i="5" s="1"/>
  <c r="A372" i="5"/>
  <c r="A373" i="5" s="1"/>
  <c r="A374" i="5" s="1"/>
  <c r="A375" i="5" s="1"/>
  <c r="A376" i="5" s="1"/>
  <c r="A377" i="5" s="1"/>
  <c r="A366" i="5"/>
  <c r="A367" i="5" s="1"/>
  <c r="A368" i="5" s="1"/>
  <c r="A369" i="5" s="1"/>
  <c r="A370" i="5" s="1"/>
  <c r="A360" i="5"/>
  <c r="A361" i="5" s="1"/>
  <c r="A362" i="5" s="1"/>
  <c r="A363" i="5" s="1"/>
  <c r="A364" i="5" s="1"/>
  <c r="A354" i="5"/>
  <c r="A355" i="5" s="1"/>
  <c r="A356" i="5" s="1"/>
  <c r="A357" i="5" s="1"/>
  <c r="A358" i="5" s="1"/>
  <c r="A349" i="5"/>
  <c r="A350" i="5" s="1"/>
  <c r="A351" i="5" s="1"/>
  <c r="A352" i="5" s="1"/>
  <c r="A342" i="5"/>
  <c r="A343" i="5" s="1"/>
  <c r="A344" i="5" s="1"/>
  <c r="A345" i="5" s="1"/>
  <c r="A346" i="5" s="1"/>
  <c r="A347" i="5" s="1"/>
  <c r="A336" i="5"/>
  <c r="A337" i="5" s="1"/>
  <c r="A338" i="5" s="1"/>
  <c r="A339" i="5" s="1"/>
  <c r="A340" i="5" s="1"/>
  <c r="A325" i="5"/>
  <c r="A326" i="5" s="1"/>
  <c r="A327" i="5" s="1"/>
  <c r="A328" i="5" s="1"/>
  <c r="A329" i="5" s="1"/>
  <c r="A330" i="5" s="1"/>
  <c r="A331" i="5" s="1"/>
  <c r="A332" i="5" s="1"/>
  <c r="A333" i="5" s="1"/>
  <c r="A334" i="5" s="1"/>
  <c r="A318" i="5"/>
  <c r="A319" i="5" s="1"/>
  <c r="A320" i="5" s="1"/>
  <c r="A321" i="5" s="1"/>
  <c r="A322" i="5" s="1"/>
  <c r="A323" i="5" s="1"/>
  <c r="A311" i="5"/>
  <c r="A312" i="5" s="1"/>
  <c r="A313" i="5" s="1"/>
  <c r="A314" i="5" s="1"/>
  <c r="A315" i="5" s="1"/>
  <c r="A316" i="5" s="1"/>
  <c r="A305" i="5"/>
  <c r="A306" i="5" s="1"/>
  <c r="A307" i="5" s="1"/>
  <c r="A308" i="5" s="1"/>
  <c r="A309" i="5" s="1"/>
  <c r="A298" i="5"/>
  <c r="A299" i="5" s="1"/>
  <c r="A300" i="5" s="1"/>
  <c r="A301" i="5" s="1"/>
  <c r="A302" i="5" s="1"/>
  <c r="A303" i="5" s="1"/>
  <c r="A291" i="5"/>
  <c r="A292" i="5" s="1"/>
  <c r="A293" i="5" s="1"/>
  <c r="A294" i="5" s="1"/>
  <c r="A295" i="5" s="1"/>
  <c r="A296" i="5" s="1"/>
  <c r="A284" i="5"/>
  <c r="A285" i="5" s="1"/>
  <c r="A286" i="5" s="1"/>
  <c r="A287" i="5" s="1"/>
  <c r="A288" i="5" s="1"/>
  <c r="A289" i="5" s="1"/>
  <c r="A278" i="5"/>
  <c r="A279" i="5" s="1"/>
  <c r="A280" i="5" s="1"/>
  <c r="A281" i="5" s="1"/>
  <c r="A282" i="5" s="1"/>
  <c r="A272" i="5"/>
  <c r="A273" i="5" s="1"/>
  <c r="A274" i="5" s="1"/>
  <c r="A275" i="5" s="1"/>
  <c r="A276" i="5" s="1"/>
  <c r="A266" i="5"/>
  <c r="A267" i="5" s="1"/>
  <c r="A268" i="5" s="1"/>
  <c r="A269" i="5" s="1"/>
  <c r="A270" i="5" s="1"/>
  <c r="A258" i="5"/>
  <c r="A259" i="5" s="1"/>
  <c r="A260" i="5" s="1"/>
  <c r="A261" i="5" s="1"/>
  <c r="A262" i="5" s="1"/>
  <c r="A263" i="5" s="1"/>
  <c r="A264" i="5" s="1"/>
  <c r="A252" i="5"/>
  <c r="A253" i="5" s="1"/>
  <c r="A254" i="5" s="1"/>
  <c r="A255" i="5" s="1"/>
  <c r="A256" i="5" s="1"/>
  <c r="A246" i="5"/>
  <c r="A247" i="5" s="1"/>
  <c r="A248" i="5" s="1"/>
  <c r="A249" i="5" s="1"/>
  <c r="A250" i="5" s="1"/>
  <c r="A240" i="5"/>
  <c r="A241" i="5" s="1"/>
  <c r="A242" i="5" s="1"/>
  <c r="A243" i="5" s="1"/>
  <c r="A244" i="5" s="1"/>
  <c r="A234" i="5"/>
  <c r="A235" i="5" s="1"/>
  <c r="A236" i="5" s="1"/>
  <c r="A237" i="5" s="1"/>
  <c r="A238" i="5" s="1"/>
  <c r="A228" i="5"/>
  <c r="A229" i="5" s="1"/>
  <c r="A230" i="5" s="1"/>
  <c r="A231" i="5" s="1"/>
  <c r="A232" i="5" s="1"/>
  <c r="A221" i="5"/>
  <c r="A222" i="5" s="1"/>
  <c r="A223" i="5" s="1"/>
  <c r="A224" i="5" s="1"/>
  <c r="A225" i="5" s="1"/>
  <c r="A226" i="5" s="1"/>
  <c r="A216" i="5"/>
  <c r="A217" i="5" s="1"/>
  <c r="A218" i="5" s="1"/>
  <c r="A219" i="5" s="1"/>
  <c r="A210" i="5"/>
  <c r="A211" i="5" s="1"/>
  <c r="A212" i="5" s="1"/>
  <c r="A213" i="5" s="1"/>
  <c r="A214" i="5" s="1"/>
  <c r="A204" i="5"/>
  <c r="A205" i="5" s="1"/>
  <c r="A206" i="5" s="1"/>
  <c r="A207" i="5" s="1"/>
  <c r="A208" i="5" s="1"/>
  <c r="A198" i="5"/>
  <c r="A199" i="5" s="1"/>
  <c r="A200" i="5" s="1"/>
  <c r="A201" i="5" s="1"/>
  <c r="A202" i="5" s="1"/>
  <c r="A192" i="5"/>
  <c r="A193" i="5" s="1"/>
  <c r="A194" i="5" s="1"/>
  <c r="A195" i="5" s="1"/>
  <c r="A196" i="5" s="1"/>
  <c r="A185" i="5"/>
  <c r="A186" i="5" s="1"/>
  <c r="A187" i="5" s="1"/>
  <c r="A188" i="5" s="1"/>
  <c r="A189" i="5" s="1"/>
  <c r="A190" i="5" s="1"/>
  <c r="A178" i="5"/>
  <c r="A179" i="5" s="1"/>
  <c r="A180" i="5" s="1"/>
  <c r="A181" i="5" s="1"/>
  <c r="A182" i="5" s="1"/>
  <c r="A183" i="5" s="1"/>
  <c r="A172" i="5"/>
  <c r="A173" i="5" s="1"/>
  <c r="A174" i="5" s="1"/>
  <c r="A175" i="5" s="1"/>
  <c r="A176" i="5" s="1"/>
  <c r="A166" i="5"/>
  <c r="A167" i="5" s="1"/>
  <c r="A168" i="5" s="1"/>
  <c r="A169" i="5" s="1"/>
  <c r="A170" i="5" s="1"/>
  <c r="A160" i="5"/>
  <c r="A161" i="5" s="1"/>
  <c r="A162" i="5" s="1"/>
  <c r="A163" i="5" s="1"/>
  <c r="A164" i="5" s="1"/>
  <c r="A152" i="5"/>
  <c r="A153" i="5" s="1"/>
  <c r="A154" i="5" s="1"/>
  <c r="A155" i="5" s="1"/>
  <c r="A156" i="5" s="1"/>
  <c r="A157" i="5" s="1"/>
  <c r="A158" i="5" s="1"/>
  <c r="A145" i="5"/>
  <c r="A146" i="5" s="1"/>
  <c r="A147" i="5" s="1"/>
  <c r="A148" i="5" s="1"/>
  <c r="A149" i="5" s="1"/>
  <c r="A150" i="5" s="1"/>
  <c r="A139" i="5"/>
  <c r="A140" i="5" s="1"/>
  <c r="A141" i="5" s="1"/>
  <c r="A142" i="5" s="1"/>
  <c r="A143" i="5" s="1"/>
  <c r="A133" i="5"/>
  <c r="A134" i="5" s="1"/>
  <c r="A135" i="5" s="1"/>
  <c r="A136" i="5" s="1"/>
  <c r="A137" i="5" s="1"/>
  <c r="A127" i="5"/>
  <c r="A128" i="5" s="1"/>
  <c r="A129" i="5" s="1"/>
  <c r="A130" i="5" s="1"/>
  <c r="A131" i="5" s="1"/>
  <c r="A121" i="5"/>
  <c r="A122" i="5" s="1"/>
  <c r="A123" i="5" s="1"/>
  <c r="A124" i="5" s="1"/>
  <c r="A125" i="5" s="1"/>
  <c r="A112" i="5"/>
  <c r="A113" i="5" s="1"/>
  <c r="A114" i="5" s="1"/>
  <c r="A115" i="5" s="1"/>
  <c r="A116" i="5" s="1"/>
  <c r="A117" i="5" s="1"/>
  <c r="A118" i="5" s="1"/>
  <c r="A119" i="5" s="1"/>
  <c r="A106" i="5"/>
  <c r="A107" i="5" s="1"/>
  <c r="A108" i="5" s="1"/>
  <c r="A109" i="5" s="1"/>
  <c r="A110" i="5" s="1"/>
  <c r="A100" i="5"/>
  <c r="A101" i="5" s="1"/>
  <c r="A102" i="5" s="1"/>
  <c r="A103" i="5" s="1"/>
  <c r="A104" i="5" s="1"/>
  <c r="A94" i="5"/>
  <c r="A95" i="5" s="1"/>
  <c r="A96" i="5" s="1"/>
  <c r="A97" i="5" s="1"/>
  <c r="A98" i="5" s="1"/>
  <c r="A88" i="5"/>
  <c r="A89" i="5" s="1"/>
  <c r="A90" i="5" s="1"/>
  <c r="A91" i="5" s="1"/>
  <c r="A92" i="5" s="1"/>
  <c r="A82" i="5"/>
  <c r="A83" i="5" s="1"/>
  <c r="A84" i="5" s="1"/>
  <c r="A85" i="5" s="1"/>
  <c r="A86" i="5" s="1"/>
  <c r="A76" i="5"/>
  <c r="A77" i="5" s="1"/>
  <c r="A78" i="5" s="1"/>
  <c r="A79" i="5" s="1"/>
  <c r="A80" i="5" s="1"/>
  <c r="A70" i="5"/>
  <c r="A71" i="5" s="1"/>
  <c r="A72" i="5" s="1"/>
  <c r="A73" i="5" s="1"/>
  <c r="A74" i="5" s="1"/>
  <c r="A59" i="5"/>
  <c r="A60" i="5" s="1"/>
  <c r="A61" i="5" s="1"/>
  <c r="A62" i="5" s="1"/>
  <c r="A63" i="5" s="1"/>
  <c r="A64" i="5" s="1"/>
  <c r="A65" i="5" s="1"/>
  <c r="A66" i="5" s="1"/>
  <c r="A67" i="5" s="1"/>
  <c r="A68" i="5" s="1"/>
  <c r="A55" i="5"/>
  <c r="A56" i="5" s="1"/>
  <c r="A57" i="5" s="1"/>
  <c r="A49" i="5"/>
  <c r="A50" i="5" s="1"/>
  <c r="A51" i="5" s="1"/>
  <c r="A52" i="5" s="1"/>
  <c r="A53" i="5" s="1"/>
  <c r="A43" i="5"/>
  <c r="A44" i="5" s="1"/>
  <c r="A45" i="5" s="1"/>
  <c r="A46" i="5" s="1"/>
  <c r="A47" i="5" s="1"/>
  <c r="A37" i="5"/>
  <c r="A38" i="5" s="1"/>
  <c r="A39" i="5" s="1"/>
  <c r="A40" i="5" s="1"/>
  <c r="A41" i="5" s="1"/>
  <c r="A31" i="5"/>
  <c r="A32" i="5" s="1"/>
  <c r="A33" i="5" s="1"/>
  <c r="A34" i="5" s="1"/>
  <c r="A35" i="5" s="1"/>
  <c r="A25" i="5"/>
  <c r="A26" i="5" s="1"/>
  <c r="A27" i="5" s="1"/>
  <c r="A28" i="5" s="1"/>
  <c r="A29" i="5" s="1"/>
  <c r="A14" i="5"/>
  <c r="V13" i="27"/>
  <c r="V15" i="27"/>
  <c r="V17" i="27"/>
  <c r="V19" i="27"/>
  <c r="V21" i="27"/>
  <c r="V23" i="27"/>
  <c r="V25" i="27"/>
  <c r="V27" i="27"/>
  <c r="H45" i="21"/>
  <c r="G45" i="21"/>
  <c r="F45" i="21"/>
  <c r="E45" i="21"/>
  <c r="H41" i="21"/>
  <c r="G41" i="21"/>
  <c r="F41" i="21"/>
  <c r="E41" i="21"/>
  <c r="H34" i="21"/>
  <c r="G34" i="21"/>
  <c r="F34" i="21"/>
  <c r="E34" i="21"/>
  <c r="H22" i="21"/>
  <c r="G22" i="21"/>
  <c r="F22" i="21"/>
  <c r="E22" i="21"/>
  <c r="A15" i="5" l="1"/>
  <c r="A16" i="5" s="1"/>
  <c r="A17" i="5" s="1"/>
  <c r="A18" i="5" s="1"/>
  <c r="A19" i="5" s="1"/>
  <c r="A20" i="5" s="1"/>
  <c r="A21" i="5" s="1"/>
  <c r="A22" i="5" s="1"/>
  <c r="A23" i="5" s="1"/>
  <c r="N1673" i="5"/>
  <c r="N2208" i="5"/>
  <c r="N181" i="5"/>
  <c r="N229" i="5"/>
  <c r="N280" i="5"/>
  <c r="N1642" i="5"/>
  <c r="N1580" i="5"/>
  <c r="N2305" i="5"/>
  <c r="N3334" i="5"/>
  <c r="N3518" i="5"/>
  <c r="N3564" i="5"/>
  <c r="N754" i="5"/>
  <c r="N549" i="5"/>
  <c r="N3932" i="5"/>
  <c r="N1229" i="5"/>
  <c r="N1641" i="5"/>
  <c r="N466" i="5"/>
  <c r="N1795" i="5"/>
  <c r="N2634" i="5"/>
  <c r="N921" i="5"/>
  <c r="N1245" i="5"/>
  <c r="N3533" i="5"/>
  <c r="N521" i="5"/>
  <c r="N609" i="5"/>
  <c r="N3418" i="5"/>
  <c r="N3499" i="5"/>
  <c r="N3580" i="5"/>
  <c r="N715" i="5"/>
  <c r="N2487" i="5"/>
  <c r="N2763" i="5"/>
  <c r="N3766" i="5"/>
  <c r="N52" i="5"/>
  <c r="N2427" i="5"/>
  <c r="N3825" i="5"/>
  <c r="N3886" i="5"/>
  <c r="N3906" i="5"/>
  <c r="N31" i="5"/>
  <c r="N315" i="5"/>
  <c r="N822" i="5"/>
  <c r="N2808" i="5"/>
  <c r="N3362" i="5"/>
  <c r="N588" i="5"/>
  <c r="N2809" i="5"/>
  <c r="N2301" i="5"/>
  <c r="N2508" i="5"/>
  <c r="N3307" i="5"/>
  <c r="N3970" i="5"/>
  <c r="N937" i="5"/>
  <c r="N1373" i="5"/>
  <c r="N666" i="5"/>
  <c r="N62" i="5"/>
  <c r="N267" i="5"/>
  <c r="N1208" i="5"/>
  <c r="N3337" i="5"/>
  <c r="A617" i="5"/>
  <c r="N362" i="5"/>
  <c r="N3344" i="5"/>
  <c r="N204" i="5"/>
  <c r="N252" i="5"/>
  <c r="N279" i="5"/>
  <c r="N1261" i="5"/>
  <c r="N1523" i="5"/>
  <c r="N1621" i="5"/>
  <c r="N1645" i="5"/>
  <c r="N3459" i="5"/>
  <c r="N3489" i="5"/>
  <c r="N435" i="5"/>
  <c r="N97" i="5"/>
  <c r="N295" i="5"/>
  <c r="N343" i="5"/>
  <c r="N574" i="5"/>
  <c r="N1186" i="5"/>
  <c r="N1457" i="5"/>
  <c r="N1772" i="5"/>
  <c r="N1847" i="5"/>
  <c r="N2236" i="5"/>
  <c r="N3559" i="5"/>
  <c r="N3660" i="5"/>
  <c r="N38" i="5"/>
  <c r="N211" i="5"/>
  <c r="N179" i="5"/>
  <c r="N977" i="5"/>
  <c r="N51" i="5"/>
  <c r="N3393" i="5"/>
  <c r="N3811" i="5"/>
  <c r="N3408" i="5"/>
  <c r="N3774" i="5"/>
  <c r="N621" i="5"/>
  <c r="N798" i="5"/>
  <c r="N2145" i="5"/>
  <c r="N2193" i="5"/>
  <c r="N2349" i="5"/>
  <c r="N3206" i="5"/>
  <c r="N3475" i="5"/>
  <c r="N3487" i="5"/>
  <c r="N3532" i="5"/>
  <c r="N135" i="5"/>
  <c r="N2933" i="5"/>
  <c r="N2962" i="5"/>
  <c r="N3156" i="5"/>
  <c r="N608" i="5"/>
  <c r="N732" i="5"/>
  <c r="N415" i="5"/>
  <c r="N991" i="5"/>
  <c r="N3378" i="5"/>
  <c r="N3405" i="5"/>
  <c r="N106" i="5"/>
  <c r="N260" i="5"/>
  <c r="N586" i="5"/>
  <c r="N2135" i="5"/>
  <c r="N3417" i="5"/>
  <c r="N3432" i="5"/>
  <c r="N3743" i="5"/>
  <c r="N3767" i="5"/>
  <c r="N3824" i="5"/>
  <c r="N33" i="5"/>
  <c r="N161" i="5"/>
  <c r="N302" i="5"/>
  <c r="N1075" i="5"/>
  <c r="N467" i="5"/>
  <c r="N1510" i="5"/>
  <c r="N2285" i="5"/>
  <c r="N2857" i="5"/>
  <c r="N3498" i="5"/>
  <c r="N1684" i="5"/>
  <c r="N1957" i="5"/>
  <c r="N2063" i="5"/>
  <c r="N60" i="5"/>
  <c r="N949" i="5"/>
  <c r="N3909" i="5"/>
  <c r="N1546" i="5"/>
  <c r="N3269" i="5"/>
  <c r="N85" i="5"/>
  <c r="N154" i="5"/>
  <c r="N689" i="5"/>
  <c r="N1061" i="5"/>
  <c r="N2753" i="5"/>
  <c r="N2774" i="5"/>
  <c r="N3245" i="5"/>
  <c r="N3265" i="5"/>
  <c r="N3361" i="5"/>
  <c r="N3556" i="5"/>
  <c r="N1952" i="5"/>
  <c r="N2000" i="5"/>
  <c r="N2215" i="5"/>
  <c r="N2256" i="5"/>
  <c r="N3074" i="5"/>
  <c r="N3819" i="5"/>
  <c r="N298" i="5"/>
  <c r="N321" i="5"/>
  <c r="N654" i="5"/>
  <c r="N680" i="5"/>
  <c r="N1260" i="5"/>
  <c r="N1271" i="5"/>
  <c r="N1351" i="5"/>
  <c r="N1429" i="5"/>
  <c r="N1672" i="5"/>
  <c r="N1736" i="5"/>
  <c r="N2083" i="5"/>
  <c r="N2218" i="5"/>
  <c r="N2764" i="5"/>
  <c r="N2781" i="5"/>
  <c r="N2935" i="5"/>
  <c r="N2966" i="5"/>
  <c r="N3179" i="5"/>
  <c r="N3270" i="5"/>
  <c r="N3474" i="5"/>
  <c r="N3486" i="5"/>
  <c r="N2391" i="5"/>
  <c r="N756" i="5"/>
  <c r="N1731" i="5"/>
  <c r="N50" i="5"/>
  <c r="N141" i="5"/>
  <c r="N182" i="5"/>
  <c r="N556" i="5"/>
  <c r="N662" i="5"/>
  <c r="N831" i="5"/>
  <c r="N917" i="5"/>
  <c r="N1117" i="5"/>
  <c r="N1928" i="5"/>
  <c r="N2010" i="5"/>
  <c r="N2392" i="5"/>
  <c r="N2646" i="5"/>
  <c r="N3321" i="5"/>
  <c r="N3534" i="5"/>
  <c r="N3901" i="5"/>
  <c r="N2261" i="5"/>
  <c r="N1566" i="5"/>
  <c r="N235" i="5"/>
  <c r="N501" i="5"/>
  <c r="N846" i="5"/>
  <c r="N907" i="5"/>
  <c r="N1534" i="5"/>
  <c r="N1567" i="5"/>
  <c r="N1771" i="5"/>
  <c r="N1873" i="5"/>
  <c r="N1972" i="5"/>
  <c r="N1983" i="5"/>
  <c r="N2333" i="5"/>
  <c r="N2395" i="5"/>
  <c r="N2880" i="5"/>
  <c r="N3232" i="5"/>
  <c r="N3299" i="5"/>
  <c r="N3472" i="5"/>
  <c r="N3593" i="5"/>
  <c r="N101" i="5"/>
  <c r="N286" i="5"/>
  <c r="N373" i="5"/>
  <c r="N441" i="5"/>
  <c r="N847" i="5"/>
  <c r="N1627" i="5"/>
  <c r="N1808" i="5"/>
  <c r="N1846" i="5"/>
  <c r="N2040" i="5"/>
  <c r="N2796" i="5"/>
  <c r="N3345" i="5"/>
  <c r="N3929" i="5"/>
  <c r="N114" i="5"/>
  <c r="N206" i="5"/>
  <c r="N3946" i="5"/>
  <c r="N395" i="5"/>
  <c r="N3153" i="5"/>
  <c r="N3376" i="5"/>
  <c r="N3686" i="5"/>
  <c r="N56" i="5"/>
  <c r="N530" i="5"/>
  <c r="N551" i="5"/>
  <c r="N633" i="5"/>
  <c r="N877" i="5"/>
  <c r="N1033" i="5"/>
  <c r="N1539" i="5"/>
  <c r="N1574" i="5"/>
  <c r="N1956" i="5"/>
  <c r="N2214" i="5"/>
  <c r="N2239" i="5"/>
  <c r="N2329" i="5"/>
  <c r="N2807" i="5"/>
  <c r="N3079" i="5"/>
  <c r="N3121" i="5"/>
  <c r="N3217" i="5"/>
  <c r="N3377" i="5"/>
  <c r="N3787" i="5"/>
  <c r="N3820" i="5"/>
  <c r="N3981" i="5"/>
  <c r="N152" i="5"/>
  <c r="N180" i="5"/>
  <c r="N322" i="5"/>
  <c r="N366" i="5"/>
  <c r="N386" i="5"/>
  <c r="N442" i="5"/>
  <c r="N891" i="5"/>
  <c r="N998" i="5"/>
  <c r="N1331" i="5"/>
  <c r="N1496" i="5"/>
  <c r="N1609" i="5"/>
  <c r="N2067" i="5"/>
  <c r="N2127" i="5"/>
  <c r="N2670" i="5"/>
  <c r="N2848" i="5"/>
  <c r="N3277" i="5"/>
  <c r="N3433" i="5"/>
  <c r="N3583" i="5"/>
  <c r="N3643" i="5"/>
  <c r="N3715" i="5"/>
  <c r="N3953" i="5"/>
  <c r="N78" i="5"/>
  <c r="N122" i="5"/>
  <c r="N266" i="5"/>
  <c r="N455" i="5"/>
  <c r="N491" i="5"/>
  <c r="N534" i="5"/>
  <c r="N557" i="5"/>
  <c r="N733" i="5"/>
  <c r="N1145" i="5"/>
  <c r="N1914" i="5"/>
  <c r="N2068" i="5"/>
  <c r="N2310" i="5"/>
  <c r="N3033" i="5"/>
  <c r="N3470" i="5"/>
  <c r="N3501" i="5"/>
  <c r="N3746" i="5"/>
  <c r="N603" i="5"/>
  <c r="N1726" i="5"/>
  <c r="N2057" i="5"/>
  <c r="N2131" i="5"/>
  <c r="N2325" i="5"/>
  <c r="N2478" i="5"/>
  <c r="N2702" i="5"/>
  <c r="N2851" i="5"/>
  <c r="N3374" i="5"/>
  <c r="N3482" i="5"/>
  <c r="N3658" i="5"/>
  <c r="N3832" i="5"/>
  <c r="N123" i="5"/>
  <c r="N314" i="5"/>
  <c r="N406" i="5"/>
  <c r="N1103" i="5"/>
  <c r="N1291" i="5"/>
  <c r="N1833" i="5"/>
  <c r="N2396" i="5"/>
  <c r="N2455" i="5"/>
  <c r="N2782" i="5"/>
  <c r="N3107" i="5"/>
  <c r="N3295" i="5"/>
  <c r="N3386" i="5"/>
  <c r="N3412" i="5"/>
  <c r="N3551" i="5"/>
  <c r="N3634" i="5"/>
  <c r="N3675" i="5"/>
  <c r="N3768" i="5"/>
  <c r="N3960" i="5"/>
  <c r="N3961" i="5"/>
  <c r="N2385" i="5"/>
  <c r="N2870" i="5"/>
  <c r="N3241" i="5"/>
  <c r="N3171" i="5"/>
  <c r="N3589" i="5"/>
  <c r="N107" i="5"/>
  <c r="N228" i="5"/>
  <c r="N287" i="5"/>
  <c r="N520" i="5"/>
  <c r="N587" i="5"/>
  <c r="N644" i="5"/>
  <c r="N791" i="5"/>
  <c r="N836" i="5"/>
  <c r="N1019" i="5"/>
  <c r="N1187" i="5"/>
  <c r="N1415" i="5"/>
  <c r="N2136" i="5"/>
  <c r="N2167" i="5"/>
  <c r="N2205" i="5"/>
  <c r="N2231" i="5"/>
  <c r="N2244" i="5"/>
  <c r="N2415" i="5"/>
  <c r="N2566" i="5"/>
  <c r="N2689" i="5"/>
  <c r="N2858" i="5"/>
  <c r="N2926" i="5"/>
  <c r="N3198" i="5"/>
  <c r="N3440" i="5"/>
  <c r="N3557" i="5"/>
  <c r="N3601" i="5"/>
  <c r="N3652" i="5"/>
  <c r="N3827" i="5"/>
  <c r="N1692" i="5"/>
  <c r="N1759" i="5"/>
  <c r="N1953" i="5"/>
  <c r="N2181" i="5"/>
  <c r="N2775" i="5"/>
  <c r="N762" i="5"/>
  <c r="N1275" i="5"/>
  <c r="N2170" i="5"/>
  <c r="N2886" i="5"/>
  <c r="N3183" i="5"/>
  <c r="N3246" i="5"/>
  <c r="N3342" i="5"/>
  <c r="N236" i="5"/>
  <c r="N374" i="5"/>
  <c r="N385" i="5"/>
  <c r="N393" i="5"/>
  <c r="N504" i="5"/>
  <c r="N558" i="5"/>
  <c r="N813" i="5"/>
  <c r="N886" i="5"/>
  <c r="N898" i="5"/>
  <c r="N1123" i="5"/>
  <c r="N1309" i="5"/>
  <c r="N1471" i="5"/>
  <c r="N1559" i="5"/>
  <c r="N1685" i="5"/>
  <c r="N1705" i="5"/>
  <c r="N1908" i="5"/>
  <c r="N2521" i="5"/>
  <c r="N3085" i="5"/>
  <c r="N3257" i="5"/>
  <c r="N3379" i="5"/>
  <c r="N3455" i="5"/>
  <c r="N3510" i="5"/>
  <c r="N3612" i="5"/>
  <c r="N3637" i="5"/>
  <c r="N3679" i="5"/>
  <c r="N3726" i="5"/>
  <c r="N3750" i="5"/>
  <c r="N148" i="5"/>
  <c r="N814" i="5"/>
  <c r="N2199" i="5"/>
  <c r="N294" i="5"/>
  <c r="N313" i="5"/>
  <c r="N88" i="5"/>
  <c r="N187" i="5"/>
  <c r="N376" i="5"/>
  <c r="N394" i="5"/>
  <c r="N887" i="5"/>
  <c r="N1159" i="5"/>
  <c r="N1207" i="5"/>
  <c r="N1241" i="5"/>
  <c r="N1255" i="5"/>
  <c r="N1345" i="5"/>
  <c r="N1516" i="5"/>
  <c r="N1696" i="5"/>
  <c r="N1828" i="5"/>
  <c r="N1984" i="5"/>
  <c r="N2104" i="5"/>
  <c r="N2187" i="5"/>
  <c r="N2264" i="5"/>
  <c r="N2364" i="5"/>
  <c r="N2610" i="5"/>
  <c r="N3325" i="5"/>
  <c r="N3381" i="5"/>
  <c r="N3456" i="5"/>
  <c r="N3511" i="5"/>
  <c r="N3522" i="5"/>
  <c r="N3531" i="5"/>
  <c r="N3619" i="5"/>
  <c r="N14" i="5"/>
  <c r="N140" i="5"/>
  <c r="N416" i="5"/>
  <c r="N1256" i="5"/>
  <c r="N1737" i="5"/>
  <c r="N2011" i="5"/>
  <c r="N2052" i="5"/>
  <c r="N2120" i="5"/>
  <c r="N2321" i="5"/>
  <c r="N2611" i="5"/>
  <c r="N2744" i="5"/>
  <c r="N2911" i="5"/>
  <c r="N3127" i="5"/>
  <c r="N3523" i="5"/>
  <c r="N3663" i="5"/>
  <c r="N273" i="5"/>
  <c r="N1689" i="5"/>
  <c r="N2252" i="5"/>
  <c r="N3251" i="5"/>
  <c r="N3306" i="5"/>
  <c r="N3326" i="5"/>
  <c r="N3383" i="5"/>
  <c r="N3406" i="5"/>
  <c r="N3429" i="5"/>
  <c r="N3449" i="5"/>
  <c r="N3457" i="5"/>
  <c r="N3594" i="5"/>
  <c r="N1690" i="5"/>
  <c r="N3318" i="5"/>
  <c r="N39" i="5"/>
  <c r="N61" i="5"/>
  <c r="N490" i="5"/>
  <c r="N665" i="5"/>
  <c r="N997" i="5"/>
  <c r="N2001" i="5"/>
  <c r="N2097" i="5"/>
  <c r="N2240" i="5"/>
  <c r="N2334" i="5"/>
  <c r="N2765" i="5"/>
  <c r="N3139" i="5"/>
  <c r="N3516" i="5"/>
  <c r="N2623" i="5"/>
  <c r="N162" i="5"/>
  <c r="N212" i="5"/>
  <c r="N350" i="5"/>
  <c r="N480" i="5"/>
  <c r="N716" i="5"/>
  <c r="N955" i="5"/>
  <c r="N1165" i="5"/>
  <c r="N1393" i="5"/>
  <c r="N1632" i="5"/>
  <c r="N1809" i="5"/>
  <c r="N2077" i="5"/>
  <c r="N2290" i="5"/>
  <c r="N2683" i="5"/>
  <c r="N3216" i="5"/>
  <c r="N3234" i="5"/>
  <c r="N3535" i="5"/>
  <c r="N3608" i="5"/>
  <c r="N200" i="5"/>
  <c r="N223" i="5"/>
  <c r="N566" i="5"/>
  <c r="N620" i="5"/>
  <c r="N711" i="5"/>
  <c r="N1996" i="5"/>
  <c r="N2166" i="5"/>
  <c r="N2265" i="5"/>
  <c r="N3144" i="5"/>
  <c r="N3391" i="5"/>
  <c r="N3831" i="5"/>
  <c r="N653" i="5"/>
  <c r="N936" i="5"/>
  <c r="N1144" i="5"/>
  <c r="N1867" i="5"/>
  <c r="N2204" i="5"/>
  <c r="N2794" i="5"/>
  <c r="N3264" i="5"/>
  <c r="N3373" i="5"/>
  <c r="N3563" i="5"/>
  <c r="N3642" i="5"/>
  <c r="N278" i="5"/>
  <c r="N876" i="5"/>
  <c r="N1495" i="5"/>
  <c r="N1636" i="5"/>
  <c r="N2180" i="5"/>
  <c r="N2629" i="5"/>
  <c r="N2951" i="5"/>
  <c r="N3320" i="5"/>
  <c r="N3517" i="5"/>
  <c r="N3754" i="5"/>
  <c r="N3897" i="5"/>
  <c r="N599" i="5"/>
  <c r="N1102" i="5"/>
  <c r="N1754" i="5"/>
  <c r="N2082" i="5"/>
  <c r="N2322" i="5"/>
  <c r="N2414" i="5"/>
  <c r="N3228" i="5"/>
  <c r="N96" i="5"/>
  <c r="N27" i="5"/>
  <c r="N569" i="5"/>
  <c r="N679" i="5"/>
  <c r="N1060" i="5"/>
  <c r="N1573" i="5"/>
  <c r="N1722" i="5"/>
  <c r="N2025" i="5"/>
  <c r="N3032" i="5"/>
  <c r="N77" i="5"/>
  <c r="N819" i="5"/>
  <c r="N1372" i="5"/>
  <c r="N1790" i="5"/>
  <c r="N2053" i="5"/>
  <c r="N2665" i="5"/>
  <c r="N2820" i="5"/>
  <c r="N3167" i="5"/>
  <c r="N3240" i="5"/>
  <c r="N3332" i="5"/>
  <c r="N3481" i="5"/>
  <c r="N548" i="5"/>
  <c r="N747" i="5"/>
  <c r="N1228" i="5"/>
  <c r="N1290" i="5"/>
  <c r="N1330" i="5"/>
  <c r="N1414" i="5"/>
  <c r="N1456" i="5"/>
  <c r="N2503" i="5"/>
  <c r="N2893" i="5"/>
  <c r="N3493" i="5"/>
  <c r="N3786" i="5"/>
  <c r="N3928" i="5"/>
  <c r="N342" i="5"/>
  <c r="N431" i="5"/>
  <c r="N821" i="5"/>
  <c r="N1608" i="5"/>
  <c r="N2144" i="5"/>
  <c r="N3674" i="5"/>
  <c r="N149" i="5"/>
  <c r="N248" i="5"/>
  <c r="N312" i="5"/>
  <c r="N454" i="5"/>
  <c r="N1640" i="5"/>
  <c r="N2282" i="5"/>
  <c r="N2348" i="5"/>
  <c r="N2442" i="5"/>
  <c r="N2698" i="5"/>
  <c r="N3194" i="5"/>
  <c r="N3252" i="5"/>
  <c r="N3294" i="5"/>
  <c r="N3600" i="5"/>
  <c r="N3967" i="5"/>
  <c r="N808" i="5"/>
  <c r="N1018" i="5"/>
  <c r="N1435" i="5"/>
  <c r="N1476" i="5"/>
  <c r="N1552" i="5"/>
  <c r="N1626" i="5"/>
  <c r="N1691" i="5"/>
  <c r="N1886" i="5"/>
  <c r="N1929" i="5"/>
  <c r="N1958" i="5"/>
  <c r="N2128" i="5"/>
  <c r="N2228" i="5"/>
  <c r="N2253" i="5"/>
  <c r="N2266" i="5"/>
  <c r="N2712" i="5"/>
  <c r="N2832" i="5"/>
  <c r="N3157" i="5"/>
  <c r="N3258" i="5"/>
  <c r="N3276" i="5"/>
  <c r="N3312" i="5"/>
  <c r="N3338" i="5"/>
  <c r="N3444" i="5"/>
  <c r="N3529" i="5"/>
  <c r="N3800" i="5"/>
  <c r="N3910" i="5"/>
  <c r="N186" i="5"/>
  <c r="N246" i="5"/>
  <c r="N349" i="5"/>
  <c r="N405" i="5"/>
  <c r="N761" i="5"/>
  <c r="N809" i="5"/>
  <c r="N976" i="5"/>
  <c r="N1039" i="5"/>
  <c r="N1081" i="5"/>
  <c r="N1201" i="5"/>
  <c r="N1235" i="5"/>
  <c r="N1303" i="5"/>
  <c r="N1344" i="5"/>
  <c r="N1387" i="5"/>
  <c r="N1533" i="5"/>
  <c r="N1596" i="5"/>
  <c r="N1666" i="5"/>
  <c r="N1887" i="5"/>
  <c r="N1971" i="5"/>
  <c r="N2043" i="5"/>
  <c r="N2108" i="5"/>
  <c r="N2343" i="5"/>
  <c r="N2353" i="5"/>
  <c r="N2562" i="5"/>
  <c r="N2713" i="5"/>
  <c r="N2752" i="5"/>
  <c r="N2833" i="5"/>
  <c r="N2869" i="5"/>
  <c r="N2910" i="5"/>
  <c r="N3222" i="5"/>
  <c r="N3313" i="5"/>
  <c r="N3356" i="5"/>
  <c r="N3415" i="5"/>
  <c r="N3427" i="5"/>
  <c r="N3445" i="5"/>
  <c r="N3469" i="5"/>
  <c r="N3477" i="5"/>
  <c r="N3645" i="5"/>
  <c r="N3656" i="5"/>
  <c r="N3713" i="5"/>
  <c r="N3805" i="5"/>
  <c r="N3823" i="5"/>
  <c r="N3952" i="5"/>
  <c r="N45" i="5"/>
  <c r="N399" i="5"/>
  <c r="N1401" i="5"/>
  <c r="N311" i="5"/>
  <c r="N1295" i="5"/>
  <c r="N1915" i="5"/>
  <c r="N2058" i="5"/>
  <c r="N32" i="5"/>
  <c r="N89" i="5"/>
  <c r="N100" i="5"/>
  <c r="N108" i="5"/>
  <c r="N153" i="5"/>
  <c r="N447" i="5"/>
  <c r="N481" i="5"/>
  <c r="N605" i="5"/>
  <c r="N627" i="5"/>
  <c r="N1296" i="5"/>
  <c r="N1538" i="5"/>
  <c r="N1686" i="5"/>
  <c r="N1968" i="5"/>
  <c r="N2284" i="5"/>
  <c r="N2295" i="5"/>
  <c r="N2339" i="5"/>
  <c r="N2735" i="5"/>
  <c r="N3086" i="5"/>
  <c r="N3519" i="5"/>
  <c r="N1317" i="5"/>
  <c r="N43" i="5"/>
  <c r="N91" i="5"/>
  <c r="N129" i="5"/>
  <c r="N192" i="5"/>
  <c r="N230" i="5"/>
  <c r="N288" i="5"/>
  <c r="N460" i="5"/>
  <c r="N580" i="5"/>
  <c r="N681" i="5"/>
  <c r="N744" i="5"/>
  <c r="N1379" i="5"/>
  <c r="N1517" i="5"/>
  <c r="N1706" i="5"/>
  <c r="N1898" i="5"/>
  <c r="N1959" i="5"/>
  <c r="N2257" i="5"/>
  <c r="N3585" i="5"/>
  <c r="N71" i="5"/>
  <c r="N173" i="5"/>
  <c r="N387" i="5"/>
  <c r="N436" i="5"/>
  <c r="N1633" i="5"/>
  <c r="N1991" i="5"/>
  <c r="N2496" i="5"/>
  <c r="N2771" i="5"/>
  <c r="N3387" i="5"/>
  <c r="N83" i="5"/>
  <c r="N112" i="5"/>
  <c r="N417" i="5"/>
  <c r="N590" i="5"/>
  <c r="N684" i="5"/>
  <c r="N878" i="5"/>
  <c r="N911" i="5"/>
  <c r="N922" i="5"/>
  <c r="N1124" i="5"/>
  <c r="N1477" i="5"/>
  <c r="N2125" i="5"/>
  <c r="N2428" i="5"/>
  <c r="N2755" i="5"/>
  <c r="N2887" i="5"/>
  <c r="N3446" i="5"/>
  <c r="N3724" i="5"/>
  <c r="N82" i="5"/>
  <c r="N449" i="5"/>
  <c r="N670" i="5"/>
  <c r="N3453" i="5"/>
  <c r="N15" i="5"/>
  <c r="N55" i="5"/>
  <c r="N240" i="5"/>
  <c r="N306" i="5"/>
  <c r="N325" i="5"/>
  <c r="N461" i="5"/>
  <c r="N542" i="5"/>
  <c r="N736" i="5"/>
  <c r="N755" i="5"/>
  <c r="N1047" i="5"/>
  <c r="N1380" i="5"/>
  <c r="N1553" i="5"/>
  <c r="N1614" i="5"/>
  <c r="N1879" i="5"/>
  <c r="N2115" i="5"/>
  <c r="N2235" i="5"/>
  <c r="N2943" i="5"/>
  <c r="N3346" i="5"/>
  <c r="N3496" i="5"/>
  <c r="N1746" i="5"/>
  <c r="N524" i="5"/>
  <c r="N1674" i="5"/>
  <c r="N2928" i="5"/>
  <c r="N3841" i="5"/>
  <c r="N194" i="5"/>
  <c r="N1973" i="5"/>
  <c r="N2157" i="5"/>
  <c r="N3402" i="5"/>
  <c r="N3597" i="5"/>
  <c r="N17" i="5"/>
  <c r="N242" i="5"/>
  <c r="N496" i="5"/>
  <c r="N505" i="5"/>
  <c r="N525" i="5"/>
  <c r="N612" i="5"/>
  <c r="N784" i="5"/>
  <c r="N927" i="5"/>
  <c r="N941" i="5"/>
  <c r="N983" i="5"/>
  <c r="N1005" i="5"/>
  <c r="N1026" i="5"/>
  <c r="N1067" i="5"/>
  <c r="N1421" i="5"/>
  <c r="N1597" i="5"/>
  <c r="N1727" i="5"/>
  <c r="N2658" i="5"/>
  <c r="N2788" i="5"/>
  <c r="N3188" i="5"/>
  <c r="N3322" i="5"/>
  <c r="N3339" i="5"/>
  <c r="N3507" i="5"/>
  <c r="N3812" i="5"/>
  <c r="N419" i="5"/>
  <c r="N2407" i="5"/>
  <c r="N410" i="5"/>
  <c r="N205" i="5"/>
  <c r="N216" i="5"/>
  <c r="N319" i="5"/>
  <c r="N367" i="5"/>
  <c r="N411" i="5"/>
  <c r="N497" i="5"/>
  <c r="N535" i="5"/>
  <c r="N565" i="5"/>
  <c r="N984" i="5"/>
  <c r="N1089" i="5"/>
  <c r="N1151" i="5"/>
  <c r="N1173" i="5"/>
  <c r="N1463" i="5"/>
  <c r="N1524" i="5"/>
  <c r="N1667" i="5"/>
  <c r="N1859" i="5"/>
  <c r="N1892" i="5"/>
  <c r="N2313" i="5"/>
  <c r="N2688" i="5"/>
  <c r="N2972" i="5"/>
  <c r="N3458" i="5"/>
  <c r="N3508" i="5"/>
  <c r="N3826" i="5"/>
  <c r="N336" i="5"/>
  <c r="N2223" i="5"/>
  <c r="N254" i="5"/>
  <c r="N375" i="5"/>
  <c r="N614" i="5"/>
  <c r="N657" i="5"/>
  <c r="N818" i="5"/>
  <c r="N1152" i="5"/>
  <c r="N1352" i="5"/>
  <c r="N1834" i="5"/>
  <c r="N2087" i="5"/>
  <c r="N2132" i="5"/>
  <c r="N2304" i="5"/>
  <c r="N2326" i="5"/>
  <c r="N3114" i="5"/>
  <c r="N3738" i="5"/>
  <c r="N218" i="5"/>
  <c r="N2183" i="5"/>
  <c r="N3483" i="5"/>
  <c r="N3552" i="5"/>
  <c r="N3611" i="5"/>
  <c r="N21" i="5"/>
  <c r="N92" i="5"/>
  <c r="N169" i="5"/>
  <c r="N207" i="5"/>
  <c r="N275" i="5"/>
  <c r="N677" i="5"/>
  <c r="N704" i="5"/>
  <c r="N924" i="5"/>
  <c r="N972" i="5"/>
  <c r="N1079" i="5"/>
  <c r="N1100" i="5"/>
  <c r="N1142" i="5"/>
  <c r="N1311" i="5"/>
  <c r="N1376" i="5"/>
  <c r="N1397" i="5"/>
  <c r="N1616" i="5"/>
  <c r="N1825" i="5"/>
  <c r="N1918" i="5"/>
  <c r="N2105" i="5"/>
  <c r="N2430" i="5"/>
  <c r="N2666" i="5"/>
  <c r="N22" i="5"/>
  <c r="N98" i="5"/>
  <c r="N131" i="5"/>
  <c r="N170" i="5"/>
  <c r="N244" i="5"/>
  <c r="N276" i="5"/>
  <c r="N331" i="5"/>
  <c r="N552" i="5"/>
  <c r="N642" i="5"/>
  <c r="N705" i="5"/>
  <c r="N759" i="5"/>
  <c r="N973" i="5"/>
  <c r="N1041" i="5"/>
  <c r="N1062" i="5"/>
  <c r="N1083" i="5"/>
  <c r="N1104" i="5"/>
  <c r="N1125" i="5"/>
  <c r="N1146" i="5"/>
  <c r="N1167" i="5"/>
  <c r="N1188" i="5"/>
  <c r="N1288" i="5"/>
  <c r="N1440" i="5"/>
  <c r="N1461" i="5"/>
  <c r="N1500" i="5"/>
  <c r="N1521" i="5"/>
  <c r="N1548" i="5"/>
  <c r="N1569" i="5"/>
  <c r="N1617" i="5"/>
  <c r="N1773" i="5"/>
  <c r="N1800" i="5"/>
  <c r="N1943" i="5"/>
  <c r="N2002" i="5"/>
  <c r="N2034" i="5"/>
  <c r="N2075" i="5"/>
  <c r="N2273" i="5"/>
  <c r="N2369" i="5"/>
  <c r="N2393" i="5"/>
  <c r="N2434" i="5"/>
  <c r="N2462" i="5"/>
  <c r="N2541" i="5"/>
  <c r="N2784" i="5"/>
  <c r="N2894" i="5"/>
  <c r="N3191" i="5"/>
  <c r="N1560" i="5"/>
  <c r="N1581" i="5"/>
  <c r="N1814" i="5"/>
  <c r="N2260" i="5"/>
  <c r="N2354" i="5"/>
  <c r="N2386" i="5"/>
  <c r="N2460" i="5"/>
  <c r="N2616" i="5"/>
  <c r="N2635" i="5"/>
  <c r="N2769" i="5"/>
  <c r="N2852" i="5"/>
  <c r="N2916" i="5"/>
  <c r="N3073" i="5"/>
  <c r="N3093" i="5"/>
  <c r="N3218" i="5"/>
  <c r="N3242" i="5"/>
  <c r="N3392" i="5"/>
  <c r="N3403" i="5"/>
  <c r="N3419" i="5"/>
  <c r="N3476" i="5"/>
  <c r="N3500" i="5"/>
  <c r="N3558" i="5"/>
  <c r="N3565" i="5"/>
  <c r="N3602" i="5"/>
  <c r="N3793" i="5"/>
  <c r="N320" i="5"/>
  <c r="N757" i="5"/>
  <c r="N646" i="5"/>
  <c r="N763" i="5"/>
  <c r="N953" i="5"/>
  <c r="N974" i="5"/>
  <c r="N1653" i="5"/>
  <c r="N1675" i="5"/>
  <c r="N1749" i="5"/>
  <c r="N1804" i="5"/>
  <c r="N1875" i="5"/>
  <c r="N2493" i="5"/>
  <c r="N2668" i="5"/>
  <c r="N2695" i="5"/>
  <c r="N2737" i="5"/>
  <c r="N1109" i="5"/>
  <c r="N1166" i="5"/>
  <c r="N1265" i="5"/>
  <c r="N1394" i="5"/>
  <c r="N1443" i="5"/>
  <c r="N1502" i="5"/>
  <c r="N1954" i="5"/>
  <c r="N2015" i="5"/>
  <c r="N2088" i="5"/>
  <c r="N2137" i="5"/>
  <c r="N2197" i="5"/>
  <c r="N2317" i="5"/>
  <c r="N2776" i="5"/>
  <c r="N3172" i="5"/>
  <c r="N3219" i="5"/>
  <c r="N3266" i="5"/>
  <c r="N3367" i="5"/>
  <c r="N3595" i="5"/>
  <c r="N3603" i="5"/>
  <c r="N3644" i="5"/>
  <c r="N3653" i="5"/>
  <c r="N250" i="5"/>
  <c r="N933" i="5"/>
  <c r="N1106" i="5"/>
  <c r="N1233" i="5"/>
  <c r="N1382" i="5"/>
  <c r="N1571" i="5"/>
  <c r="N1598" i="5"/>
  <c r="N167" i="5"/>
  <c r="N299" i="5"/>
  <c r="N344" i="5"/>
  <c r="N575" i="5"/>
  <c r="N641" i="5"/>
  <c r="N880" i="5"/>
  <c r="N956" i="5"/>
  <c r="N1068" i="5"/>
  <c r="N1591" i="5"/>
  <c r="N1777" i="5"/>
  <c r="N1796" i="5"/>
  <c r="N1874" i="5"/>
  <c r="N2005" i="5"/>
  <c r="N2098" i="5"/>
  <c r="N2367" i="5"/>
  <c r="N2443" i="5"/>
  <c r="N2598" i="5"/>
  <c r="N2703" i="5"/>
  <c r="N2821" i="5"/>
  <c r="N2898" i="5"/>
  <c r="N2967" i="5"/>
  <c r="N3145" i="5"/>
  <c r="N3210" i="5"/>
  <c r="N3235" i="5"/>
  <c r="N3296" i="5"/>
  <c r="N3413" i="5"/>
  <c r="N3441" i="5"/>
  <c r="N3494" i="5"/>
  <c r="N3566" i="5"/>
  <c r="N3636" i="5"/>
  <c r="N3755" i="5"/>
  <c r="N3794" i="5"/>
  <c r="N3891" i="5"/>
  <c r="N1946" i="5"/>
  <c r="N253" i="5"/>
  <c r="N272" i="5"/>
  <c r="N284" i="5"/>
  <c r="N292" i="5"/>
  <c r="N300" i="5"/>
  <c r="N318" i="5"/>
  <c r="N345" i="5"/>
  <c r="N354" i="5"/>
  <c r="N391" i="5"/>
  <c r="N604" i="5"/>
  <c r="N626" i="5"/>
  <c r="N699" i="5"/>
  <c r="N769" i="5"/>
  <c r="N1040" i="5"/>
  <c r="N1276" i="5"/>
  <c r="N1337" i="5"/>
  <c r="N1643" i="5"/>
  <c r="N1693" i="5"/>
  <c r="N1853" i="5"/>
  <c r="N1937" i="5"/>
  <c r="N2028" i="5"/>
  <c r="N2111" i="5"/>
  <c r="N2209" i="5"/>
  <c r="N2401" i="5"/>
  <c r="N2444" i="5"/>
  <c r="N2599" i="5"/>
  <c r="N2707" i="5"/>
  <c r="N2822" i="5"/>
  <c r="N2899" i="5"/>
  <c r="N2952" i="5"/>
  <c r="N3151" i="5"/>
  <c r="N3213" i="5"/>
  <c r="N3229" i="5"/>
  <c r="N3253" i="5"/>
  <c r="N3331" i="5"/>
  <c r="N3347" i="5"/>
  <c r="N3414" i="5"/>
  <c r="N3495" i="5"/>
  <c r="N3560" i="5"/>
  <c r="N3625" i="5"/>
  <c r="N3664" i="5"/>
  <c r="N3759" i="5"/>
  <c r="N3775" i="5"/>
  <c r="N340" i="5"/>
  <c r="N1133" i="5"/>
  <c r="N1131" i="5"/>
  <c r="N1193" i="5"/>
  <c r="N1246" i="5"/>
  <c r="N1436" i="5"/>
  <c r="N1760" i="5"/>
  <c r="N1939" i="5"/>
  <c r="N2020" i="5"/>
  <c r="N2029" i="5"/>
  <c r="N2112" i="5"/>
  <c r="N2133" i="5"/>
  <c r="N2746" i="5"/>
  <c r="N2827" i="5"/>
  <c r="N2905" i="5"/>
  <c r="N2956" i="5"/>
  <c r="N3230" i="5"/>
  <c r="N3254" i="5"/>
  <c r="N3536" i="5"/>
  <c r="N3626" i="5"/>
  <c r="N3638" i="5"/>
  <c r="N3760" i="5"/>
  <c r="N2049" i="5"/>
  <c r="N3304" i="5"/>
  <c r="N3371" i="5"/>
  <c r="N793" i="5"/>
  <c r="N987" i="5"/>
  <c r="N1030" i="5"/>
  <c r="N1051" i="5"/>
  <c r="N1093" i="5"/>
  <c r="N1114" i="5"/>
  <c r="N1135" i="5"/>
  <c r="N1156" i="5"/>
  <c r="N1198" i="5"/>
  <c r="N1513" i="5"/>
  <c r="N1540" i="5"/>
  <c r="N1561" i="5"/>
  <c r="N1582" i="5"/>
  <c r="N1606" i="5"/>
  <c r="N1630" i="5"/>
  <c r="N1659" i="5"/>
  <c r="N1697" i="5"/>
  <c r="N1734" i="5"/>
  <c r="N1842" i="5"/>
  <c r="N1888" i="5"/>
  <c r="N2064" i="5"/>
  <c r="N2472" i="5"/>
  <c r="N2505" i="5"/>
  <c r="N2529" i="5"/>
  <c r="N2570" i="5"/>
  <c r="N2232" i="5"/>
  <c r="N2373" i="5"/>
  <c r="N2448" i="5"/>
  <c r="N2490" i="5"/>
  <c r="N2509" i="5"/>
  <c r="N2671" i="5"/>
  <c r="N2936" i="5"/>
  <c r="N3135" i="5"/>
  <c r="N3199" i="5"/>
  <c r="N3308" i="5"/>
  <c r="N3317" i="5"/>
  <c r="N3341" i="5"/>
  <c r="N3553" i="5"/>
  <c r="N3581" i="5"/>
  <c r="N3821" i="5"/>
  <c r="N3921" i="5"/>
  <c r="N2565" i="5"/>
  <c r="N316" i="5"/>
  <c r="N429" i="5"/>
  <c r="N368" i="5"/>
  <c r="N550" i="5"/>
  <c r="N722" i="5"/>
  <c r="N799" i="5"/>
  <c r="N837" i="5"/>
  <c r="N1082" i="5"/>
  <c r="N1194" i="5"/>
  <c r="N1281" i="5"/>
  <c r="N1310" i="5"/>
  <c r="N1741" i="5"/>
  <c r="N1802" i="5"/>
  <c r="N1921" i="5"/>
  <c r="N1987" i="5"/>
  <c r="N2191" i="5"/>
  <c r="N2283" i="5"/>
  <c r="N2479" i="5"/>
  <c r="N2734" i="5"/>
  <c r="N2748" i="5"/>
  <c r="N2797" i="5"/>
  <c r="N2817" i="5"/>
  <c r="N2874" i="5"/>
  <c r="N2890" i="5"/>
  <c r="N2927" i="5"/>
  <c r="N3113" i="5"/>
  <c r="N3203" i="5"/>
  <c r="N3223" i="5"/>
  <c r="N3247" i="5"/>
  <c r="N3278" i="5"/>
  <c r="N3333" i="5"/>
  <c r="N3401" i="5"/>
  <c r="N3409" i="5"/>
  <c r="N3428" i="5"/>
  <c r="N3452" i="5"/>
  <c r="N3506" i="5"/>
  <c r="N3530" i="5"/>
  <c r="N3590" i="5"/>
  <c r="N3659" i="5"/>
  <c r="N3668" i="5"/>
  <c r="N3732" i="5"/>
  <c r="N3751" i="5"/>
  <c r="N3806" i="5"/>
  <c r="N3971" i="5"/>
  <c r="N1458" i="5"/>
  <c r="N2532" i="5"/>
  <c r="N2418" i="5"/>
  <c r="N2859" i="5"/>
  <c r="N3184" i="5"/>
  <c r="N3271" i="5"/>
  <c r="N3301" i="5"/>
  <c r="N3375" i="5"/>
  <c r="N3591" i="5"/>
  <c r="N3651" i="5"/>
  <c r="N3902" i="5"/>
  <c r="N63" i="5"/>
  <c r="N208" i="5"/>
  <c r="J331" i="5"/>
  <c r="N995" i="5"/>
  <c r="J1440" i="5"/>
  <c r="J2034" i="5"/>
  <c r="J2784" i="5"/>
  <c r="J2541" i="5"/>
  <c r="N408" i="5"/>
  <c r="N2991" i="5"/>
  <c r="J2843" i="5"/>
  <c r="N2843" i="5"/>
  <c r="N57" i="5"/>
  <c r="N2516" i="5"/>
  <c r="N330" i="5"/>
  <c r="N407" i="5"/>
  <c r="N438" i="5"/>
  <c r="N729" i="5"/>
  <c r="N758" i="5"/>
  <c r="N889" i="5"/>
  <c r="N2225" i="5"/>
  <c r="N2619" i="5"/>
  <c r="N2643" i="5"/>
  <c r="N2667" i="5"/>
  <c r="N2694" i="5"/>
  <c r="N2736" i="5"/>
  <c r="N2814" i="5"/>
  <c r="J1146" i="5"/>
  <c r="J2434" i="5"/>
  <c r="J275" i="5"/>
  <c r="N952" i="5"/>
  <c r="J972" i="5"/>
  <c r="J1100" i="5"/>
  <c r="N1499" i="5"/>
  <c r="J1800" i="5"/>
  <c r="J2273" i="5"/>
  <c r="J2462" i="5"/>
  <c r="N1850" i="5"/>
  <c r="N364" i="5"/>
  <c r="J1500" i="5"/>
  <c r="N1593" i="5"/>
  <c r="J1773" i="5"/>
  <c r="N1651" i="5"/>
  <c r="J21" i="5"/>
  <c r="J170" i="5"/>
  <c r="J22" i="5"/>
  <c r="J276" i="5"/>
  <c r="J704" i="5"/>
  <c r="J973" i="5"/>
  <c r="J1083" i="5"/>
  <c r="N1205" i="5"/>
  <c r="N1287" i="5"/>
  <c r="J2393" i="5"/>
  <c r="J642" i="5"/>
  <c r="J705" i="5"/>
  <c r="J1167" i="5"/>
  <c r="J1288" i="5"/>
  <c r="J1548" i="5"/>
  <c r="J131" i="5"/>
  <c r="J1188" i="5"/>
  <c r="N1258" i="5"/>
  <c r="J1569" i="5"/>
  <c r="N1209" i="5"/>
  <c r="N559" i="5"/>
  <c r="N634" i="5"/>
  <c r="N667" i="5"/>
  <c r="N695" i="5"/>
  <c r="N719" i="5"/>
  <c r="N844" i="5"/>
  <c r="N1042" i="5"/>
  <c r="N1063" i="5"/>
  <c r="N1084" i="5"/>
  <c r="N1105" i="5"/>
  <c r="N1126" i="5"/>
  <c r="N1147" i="5"/>
  <c r="N1168" i="5"/>
  <c r="N1189" i="5"/>
  <c r="N1231" i="5"/>
  <c r="N1312" i="5"/>
  <c r="N1901" i="5"/>
  <c r="N1919" i="5"/>
  <c r="J2581" i="5"/>
  <c r="N2581" i="5"/>
  <c r="J1104" i="5"/>
  <c r="J1617" i="5"/>
  <c r="N1965" i="5"/>
  <c r="J1177" i="5"/>
  <c r="N1177" i="5"/>
  <c r="N1960" i="5"/>
  <c r="J1960" i="5"/>
  <c r="N2632" i="5"/>
  <c r="J2632" i="5"/>
  <c r="J1041" i="5"/>
  <c r="J1521" i="5"/>
  <c r="N596" i="5"/>
  <c r="N1335" i="5"/>
  <c r="N1356" i="5"/>
  <c r="N1377" i="5"/>
  <c r="N1398" i="5"/>
  <c r="N1419" i="5"/>
  <c r="N2492" i="5"/>
  <c r="J750" i="5"/>
  <c r="N750" i="5"/>
  <c r="J552" i="5"/>
  <c r="N682" i="5"/>
  <c r="N428" i="5"/>
  <c r="N749" i="5"/>
  <c r="N882" i="5"/>
  <c r="N1339" i="5"/>
  <c r="N1360" i="5"/>
  <c r="N1381" i="5"/>
  <c r="N1402" i="5"/>
  <c r="N1423" i="5"/>
  <c r="N1444" i="5"/>
  <c r="N1465" i="5"/>
  <c r="N1486" i="5"/>
  <c r="N1652" i="5"/>
  <c r="N1664" i="5"/>
  <c r="N1702" i="5"/>
  <c r="N1748" i="5"/>
  <c r="N1769" i="5"/>
  <c r="J98" i="5"/>
  <c r="J677" i="5"/>
  <c r="N929" i="5"/>
  <c r="N1439" i="5"/>
  <c r="J1943" i="5"/>
  <c r="N624" i="5"/>
  <c r="N369" i="5"/>
  <c r="N444" i="5"/>
  <c r="N513" i="5"/>
  <c r="N734" i="5"/>
  <c r="N801" i="5"/>
  <c r="N894" i="5"/>
  <c r="N928" i="5"/>
  <c r="N1015" i="5"/>
  <c r="N1369" i="5"/>
  <c r="N1411" i="5"/>
  <c r="N1453" i="5"/>
  <c r="N1829" i="5"/>
  <c r="N1871" i="5"/>
  <c r="N2362" i="5"/>
  <c r="N2849" i="5"/>
  <c r="N2920" i="5"/>
  <c r="N2959" i="5"/>
  <c r="N3101" i="5"/>
  <c r="N3122" i="5"/>
  <c r="N333" i="5"/>
  <c r="N421" i="5"/>
  <c r="N1163" i="5"/>
  <c r="N1547" i="5"/>
  <c r="N2929" i="5"/>
  <c r="N2258" i="5"/>
  <c r="N2463" i="5"/>
  <c r="N2517" i="5"/>
  <c r="J1233" i="5"/>
  <c r="J2105" i="5"/>
  <c r="J2695" i="5"/>
  <c r="N49" i="5"/>
  <c r="N453" i="5"/>
  <c r="N969" i="5"/>
  <c r="N1732" i="5"/>
  <c r="N1951" i="5"/>
  <c r="N2024" i="5"/>
  <c r="N2126" i="5"/>
  <c r="N2143" i="5"/>
  <c r="N2198" i="5"/>
  <c r="N2470" i="5"/>
  <c r="N2906" i="5"/>
  <c r="N3100" i="5"/>
  <c r="N3215" i="5"/>
  <c r="N3305" i="5"/>
  <c r="N3355" i="5"/>
  <c r="N3599" i="5"/>
  <c r="N3654" i="5"/>
  <c r="N3782" i="5"/>
  <c r="N2867" i="5"/>
  <c r="N95" i="5"/>
  <c r="N400" i="5"/>
  <c r="N1386" i="5"/>
  <c r="N2728" i="5"/>
  <c r="N2854" i="5"/>
  <c r="N3078" i="5"/>
  <c r="N3244" i="5"/>
  <c r="N3479" i="5"/>
  <c r="N3587" i="5"/>
  <c r="N3646" i="5"/>
  <c r="N3739" i="5"/>
  <c r="N3752" i="5"/>
  <c r="N3842" i="5"/>
  <c r="N3965" i="5"/>
  <c r="N94" i="5"/>
  <c r="N2891" i="5"/>
  <c r="N3895" i="5"/>
  <c r="N25" i="5"/>
  <c r="N210" i="5"/>
  <c r="N360" i="5"/>
  <c r="N486" i="5"/>
  <c r="N745" i="5"/>
  <c r="N787" i="5"/>
  <c r="N1179" i="5"/>
  <c r="N1323" i="5"/>
  <c r="N1545" i="5"/>
  <c r="J2049" i="5"/>
  <c r="N2162" i="5"/>
  <c r="N2708" i="5"/>
  <c r="N2846" i="5"/>
  <c r="N2892" i="5"/>
  <c r="N2957" i="5"/>
  <c r="N3189" i="5"/>
  <c r="N3335" i="5"/>
  <c r="N3343" i="5"/>
  <c r="N3398" i="5"/>
  <c r="N3431" i="5"/>
  <c r="N3480" i="5"/>
  <c r="N3562" i="5"/>
  <c r="N3631" i="5"/>
  <c r="N3753" i="5"/>
  <c r="N3843" i="5"/>
  <c r="N3966" i="5"/>
  <c r="N649" i="5"/>
  <c r="N2725" i="5"/>
  <c r="N113" i="5"/>
  <c r="N178" i="5"/>
  <c r="N221" i="5"/>
  <c r="N361" i="5"/>
  <c r="N437" i="5"/>
  <c r="N825" i="5"/>
  <c r="N1110" i="5"/>
  <c r="N1137" i="5"/>
  <c r="N1270" i="5"/>
  <c r="N1709" i="5"/>
  <c r="N1899" i="5"/>
  <c r="N1969" i="5"/>
  <c r="N2006" i="5"/>
  <c r="N2693" i="5"/>
  <c r="N2799" i="5"/>
  <c r="N2818" i="5"/>
  <c r="N3177" i="5"/>
  <c r="N3238" i="5"/>
  <c r="N3274" i="5"/>
  <c r="N3293" i="5"/>
  <c r="N3610" i="5"/>
  <c r="N3639" i="5"/>
  <c r="N3742" i="5"/>
  <c r="N3916" i="5"/>
  <c r="N3945" i="5"/>
  <c r="N293" i="5"/>
  <c r="N487" i="5"/>
  <c r="N598" i="5"/>
  <c r="N616" i="5"/>
  <c r="N1449" i="5"/>
  <c r="N1528" i="5"/>
  <c r="N1860" i="5"/>
  <c r="N1970" i="5"/>
  <c r="N2248" i="5"/>
  <c r="N2483" i="5"/>
  <c r="N2792" i="5"/>
  <c r="N2946" i="5"/>
  <c r="N3178" i="5"/>
  <c r="N3193" i="5"/>
  <c r="N3330" i="5"/>
  <c r="N3336" i="5"/>
  <c r="N3389" i="5"/>
  <c r="N3461" i="5"/>
  <c r="N3548" i="5"/>
  <c r="N3632" i="5"/>
  <c r="N147" i="5"/>
  <c r="N420" i="5"/>
  <c r="N617" i="5"/>
  <c r="N702" i="5"/>
  <c r="N948" i="5"/>
  <c r="N1138" i="5"/>
  <c r="N2411" i="5"/>
  <c r="N2677" i="5"/>
  <c r="N2697" i="5"/>
  <c r="N2772" i="5"/>
  <c r="N2793" i="5"/>
  <c r="N2931" i="5"/>
  <c r="N3239" i="5"/>
  <c r="N3268" i="5"/>
  <c r="N3275" i="5"/>
  <c r="N3426" i="5"/>
  <c r="N3462" i="5"/>
  <c r="N3497" i="5"/>
  <c r="N3503" i="5"/>
  <c r="N3596" i="5"/>
  <c r="N3667" i="5"/>
  <c r="N3680" i="5"/>
  <c r="N3725" i="5"/>
  <c r="N3822" i="5"/>
  <c r="N3830" i="5"/>
  <c r="N591" i="5"/>
  <c r="N1053" i="5"/>
  <c r="N1602" i="5"/>
  <c r="N3262" i="5"/>
  <c r="J3304" i="5"/>
  <c r="N1095" i="5"/>
  <c r="N1784" i="5"/>
  <c r="N2923" i="5"/>
  <c r="N3527" i="5"/>
  <c r="N198" i="5"/>
  <c r="N338" i="5"/>
  <c r="N380" i="5"/>
  <c r="N568" i="5"/>
  <c r="N931" i="5"/>
  <c r="N1054" i="5"/>
  <c r="N1302" i="5"/>
  <c r="N1365" i="5"/>
  <c r="N1470" i="5"/>
  <c r="N1747" i="5"/>
  <c r="N1766" i="5"/>
  <c r="N1822" i="5"/>
  <c r="N2021" i="5"/>
  <c r="N2078" i="5"/>
  <c r="N2176" i="5"/>
  <c r="N2278" i="5"/>
  <c r="N2286" i="5"/>
  <c r="N2344" i="5"/>
  <c r="J2565" i="5"/>
  <c r="N2605" i="5"/>
  <c r="N3120" i="5"/>
  <c r="N3166" i="5"/>
  <c r="N3226" i="5"/>
  <c r="J3371" i="5"/>
  <c r="N3450" i="5"/>
  <c r="N3521" i="5"/>
  <c r="N3604" i="5"/>
  <c r="N3813" i="5"/>
  <c r="N3890" i="5"/>
  <c r="N3905" i="5"/>
  <c r="N3925" i="5"/>
  <c r="N675" i="5"/>
  <c r="N1407" i="5"/>
  <c r="N2296" i="5"/>
  <c r="N2374" i="5"/>
  <c r="N72" i="5"/>
  <c r="N134" i="5"/>
  <c r="N199" i="5"/>
  <c r="N500" i="5"/>
  <c r="N516" i="5"/>
  <c r="N543" i="5"/>
  <c r="N881" i="5"/>
  <c r="N901" i="5"/>
  <c r="N932" i="5"/>
  <c r="N1221" i="5"/>
  <c r="N1489" i="5"/>
  <c r="N1803" i="5"/>
  <c r="N1866" i="5"/>
  <c r="N1940" i="5"/>
  <c r="N1992" i="5"/>
  <c r="N2107" i="5"/>
  <c r="N2224" i="5"/>
  <c r="N2297" i="5"/>
  <c r="N2308" i="5"/>
  <c r="N2750" i="5"/>
  <c r="N3256" i="5"/>
  <c r="N3263" i="5"/>
  <c r="N3410" i="5"/>
  <c r="N3528" i="5"/>
  <c r="N3661" i="5"/>
  <c r="N3799" i="5"/>
  <c r="N3818" i="5"/>
  <c r="N3977" i="5"/>
  <c r="N337" i="5"/>
  <c r="N3924" i="5"/>
  <c r="N174" i="5"/>
  <c r="N259" i="5"/>
  <c r="N452" i="5"/>
  <c r="N723" i="5"/>
  <c r="N902" i="5"/>
  <c r="N1011" i="5"/>
  <c r="N1285" i="5"/>
  <c r="N1490" i="5"/>
  <c r="N1670" i="5"/>
  <c r="N1922" i="5"/>
  <c r="N2116" i="5"/>
  <c r="N2142" i="5"/>
  <c r="N2279" i="5"/>
  <c r="N2318" i="5"/>
  <c r="N2751" i="5"/>
  <c r="N3099" i="5"/>
  <c r="N3227" i="5"/>
  <c r="N3250" i="5"/>
  <c r="N3298" i="5"/>
  <c r="N3437" i="5"/>
  <c r="N3515" i="5"/>
  <c r="N3673" i="5"/>
  <c r="N3781" i="5"/>
  <c r="N102" i="5"/>
  <c r="N234" i="5"/>
  <c r="N346" i="5"/>
  <c r="N606" i="5"/>
  <c r="J320" i="5"/>
  <c r="N372" i="5"/>
  <c r="N555" i="5"/>
  <c r="N661" i="5"/>
  <c r="N2044" i="5"/>
  <c r="N2219" i="5"/>
  <c r="N2526" i="5"/>
  <c r="N2652" i="5"/>
  <c r="N3163" i="5"/>
  <c r="N3292" i="5"/>
  <c r="N3380" i="5"/>
  <c r="N59" i="5"/>
  <c r="A3582" i="5"/>
  <c r="A3583" i="5" s="1"/>
  <c r="N285" i="5"/>
  <c r="N412" i="5"/>
  <c r="N581" i="5"/>
  <c r="N37" i="5"/>
  <c r="N301" i="5"/>
  <c r="N84" i="5"/>
  <c r="N185" i="5"/>
  <c r="N440" i="5"/>
  <c r="N529" i="5"/>
  <c r="N2717" i="5"/>
  <c r="N3289" i="5"/>
  <c r="N3524" i="5"/>
  <c r="N3609" i="5"/>
  <c r="N3957" i="5"/>
  <c r="N155" i="5"/>
  <c r="N392" i="5"/>
  <c r="N685" i="5"/>
  <c r="N3434" i="5"/>
  <c r="N3488" i="5"/>
  <c r="N3714" i="5"/>
  <c r="N3887" i="5"/>
  <c r="N2123" i="5"/>
  <c r="N2163" i="5"/>
  <c r="N2291" i="5"/>
  <c r="N2300" i="5"/>
  <c r="N2309" i="5"/>
  <c r="N2335" i="5"/>
  <c r="N2361" i="5"/>
  <c r="N2380" i="5"/>
  <c r="N2408" i="5"/>
  <c r="N2436" i="5"/>
  <c r="N2475" i="5"/>
  <c r="N2486" i="5"/>
  <c r="N2743" i="5"/>
  <c r="N2838" i="5"/>
  <c r="N2888" i="5"/>
  <c r="N2976" i="5"/>
  <c r="N3106" i="5"/>
  <c r="N3158" i="5"/>
  <c r="N3214" i="5"/>
  <c r="N3221" i="5"/>
  <c r="N3233" i="5"/>
  <c r="N3259" i="5"/>
  <c r="N3327" i="5"/>
  <c r="N3384" i="5"/>
  <c r="N3390" i="5"/>
  <c r="N3400" i="5"/>
  <c r="N3438" i="5"/>
  <c r="N3451" i="5"/>
  <c r="N3561" i="5"/>
  <c r="N3578" i="5"/>
  <c r="N3586" i="5"/>
  <c r="N3592" i="5"/>
  <c r="N3598" i="5"/>
  <c r="N3669" i="5"/>
  <c r="N3687" i="5"/>
  <c r="N3769" i="5"/>
  <c r="N3828" i="5"/>
  <c r="N3896" i="5"/>
  <c r="N3407" i="5"/>
  <c r="N3425" i="5"/>
  <c r="N3491" i="5"/>
  <c r="N3505" i="5"/>
  <c r="N3512" i="5"/>
  <c r="N3605" i="5"/>
  <c r="N3731" i="5"/>
  <c r="N3915" i="5"/>
  <c r="N2454" i="5"/>
  <c r="N2497" i="5"/>
  <c r="N2659" i="5"/>
  <c r="N2731" i="5"/>
  <c r="N2786" i="5"/>
  <c r="N3128" i="5"/>
  <c r="N3287" i="5"/>
  <c r="N3315" i="5"/>
  <c r="N3385" i="5"/>
  <c r="N3439" i="5"/>
  <c r="N3579" i="5"/>
  <c r="N3747" i="5"/>
  <c r="N3829" i="5"/>
  <c r="N3885" i="5"/>
  <c r="N3988" i="5"/>
  <c r="N3550" i="5"/>
  <c r="N3588" i="5"/>
  <c r="N3618" i="5"/>
  <c r="N3633" i="5"/>
  <c r="N3641" i="5"/>
  <c r="N3647" i="5"/>
  <c r="N3655" i="5"/>
  <c r="N3662" i="5"/>
  <c r="N840" i="5"/>
  <c r="N1988" i="5"/>
  <c r="N2072" i="5"/>
  <c r="N2402" i="5"/>
  <c r="N485" i="5"/>
  <c r="N510" i="5"/>
  <c r="N701" i="5"/>
  <c r="N1483" i="5"/>
  <c r="N2141" i="5"/>
  <c r="N2171" i="5"/>
  <c r="N2433" i="5"/>
  <c r="N2863" i="5"/>
  <c r="N3273" i="5"/>
  <c r="N3329" i="5"/>
  <c r="N3436" i="5"/>
  <c r="N3460" i="5"/>
  <c r="N3547" i="5"/>
  <c r="N381" i="5"/>
  <c r="N544" i="5"/>
  <c r="N1408" i="5"/>
  <c r="N1995" i="5"/>
  <c r="N2502" i="5"/>
  <c r="N2628" i="5"/>
  <c r="N2868" i="5"/>
  <c r="N2924" i="5"/>
  <c r="N3411" i="5"/>
  <c r="N1338" i="5"/>
  <c r="N1464" i="5"/>
  <c r="N1974" i="5"/>
  <c r="N2038" i="5"/>
  <c r="N2158" i="5"/>
  <c r="N2184" i="5"/>
  <c r="N2514" i="5"/>
  <c r="N2676" i="5"/>
  <c r="N2756" i="5"/>
  <c r="N2875" i="5"/>
  <c r="N3231" i="5"/>
  <c r="N1880" i="5"/>
  <c r="N1975" i="5"/>
  <c r="N2039" i="5"/>
  <c r="N2092" i="5"/>
  <c r="N2134" i="5"/>
  <c r="N2740" i="5"/>
  <c r="N3485" i="5"/>
  <c r="N2287" i="5"/>
  <c r="N2423" i="5"/>
  <c r="N109" i="5"/>
  <c r="N26" i="5"/>
  <c r="N76" i="5"/>
  <c r="N90" i="5"/>
  <c r="N168" i="5"/>
  <c r="N247" i="5"/>
  <c r="N274" i="5"/>
  <c r="N448" i="5"/>
  <c r="N820" i="5"/>
  <c r="N1450" i="5"/>
  <c r="N1938" i="5"/>
  <c r="J1988" i="5"/>
  <c r="N2102" i="5"/>
  <c r="N2617" i="5"/>
  <c r="N2138" i="5"/>
  <c r="J2138" i="5"/>
  <c r="J2314" i="5"/>
  <c r="N2314" i="5"/>
  <c r="N2862" i="5"/>
  <c r="J2862" i="5"/>
  <c r="N70" i="5"/>
  <c r="N268" i="5"/>
  <c r="N241" i="5"/>
  <c r="N307" i="5"/>
  <c r="N326" i="5"/>
  <c r="N509" i="5"/>
  <c r="N669" i="5"/>
  <c r="N404" i="5"/>
  <c r="N589" i="5"/>
  <c r="N710" i="5"/>
  <c r="N746" i="5"/>
  <c r="N1012" i="5"/>
  <c r="N1214" i="5"/>
  <c r="N1603" i="5"/>
  <c r="N1687" i="5"/>
  <c r="N2971" i="5"/>
  <c r="N398" i="5"/>
  <c r="N379" i="5"/>
  <c r="N482" i="5"/>
  <c r="J1408" i="5"/>
  <c r="N1668" i="5"/>
  <c r="N16" i="5"/>
  <c r="N44" i="5"/>
  <c r="N193" i="5"/>
  <c r="N222" i="5"/>
  <c r="N418" i="5"/>
  <c r="N790" i="5"/>
  <c r="N1778" i="5"/>
  <c r="N1815" i="5"/>
  <c r="N2045" i="5"/>
  <c r="N2527" i="5"/>
  <c r="N2770" i="5"/>
  <c r="N291" i="5"/>
  <c r="N564" i="5"/>
  <c r="J840" i="5"/>
  <c r="N1180" i="5"/>
  <c r="N1324" i="5"/>
  <c r="N2338" i="5"/>
  <c r="N2810" i="5"/>
  <c r="N3248" i="5"/>
  <c r="N1358" i="5"/>
  <c r="N1280" i="5"/>
  <c r="N1442" i="5"/>
  <c r="N1967" i="5"/>
  <c r="J2402" i="5"/>
  <c r="N145" i="5"/>
  <c r="N355" i="5"/>
  <c r="N146" i="5"/>
  <c r="N217" i="5"/>
  <c r="N613" i="5"/>
  <c r="N926" i="5"/>
  <c r="N1671" i="5"/>
  <c r="N3134" i="5"/>
  <c r="N3185" i="5"/>
  <c r="N356" i="5"/>
  <c r="N427" i="5"/>
  <c r="N541" i="5"/>
  <c r="N650" i="5"/>
  <c r="N1096" i="5"/>
  <c r="N1366" i="5"/>
  <c r="N1789" i="5"/>
  <c r="N2222" i="5"/>
  <c r="N3212" i="5"/>
  <c r="N658" i="5"/>
  <c r="N700" i="5"/>
  <c r="N740" i="5"/>
  <c r="N843" i="5"/>
  <c r="N912" i="5"/>
  <c r="N1240" i="5"/>
  <c r="N1286" i="5"/>
  <c r="N1316" i="5"/>
  <c r="N1482" i="5"/>
  <c r="N1620" i="5"/>
  <c r="N1753" i="5"/>
  <c r="N2103" i="5"/>
  <c r="N2124" i="5"/>
  <c r="J2158" i="5"/>
  <c r="N2186" i="5"/>
  <c r="N2419" i="5"/>
  <c r="J2433" i="5"/>
  <c r="N2664" i="5"/>
  <c r="N2739" i="5"/>
  <c r="N2777" i="5"/>
  <c r="N2798" i="5"/>
  <c r="N3152" i="5"/>
  <c r="N3319" i="5"/>
  <c r="N3514" i="5"/>
  <c r="J3514" i="5"/>
  <c r="N517" i="5"/>
  <c r="N632" i="5"/>
  <c r="N645" i="5"/>
  <c r="N803" i="5"/>
  <c r="N830" i="5"/>
  <c r="N942" i="5"/>
  <c r="N962" i="5"/>
  <c r="N1250" i="5"/>
  <c r="N1585" i="5"/>
  <c r="N2059" i="5"/>
  <c r="N2073" i="5"/>
  <c r="N2277" i="5"/>
  <c r="N2379" i="5"/>
  <c r="N2449" i="5"/>
  <c r="N2461" i="5"/>
  <c r="N2474" i="5"/>
  <c r="N2561" i="5"/>
  <c r="N2640" i="5"/>
  <c r="N2718" i="5"/>
  <c r="N2747" i="5"/>
  <c r="N2773" i="5"/>
  <c r="N2847" i="5"/>
  <c r="N2853" i="5"/>
  <c r="N2879" i="5"/>
  <c r="N2947" i="5"/>
  <c r="N2961" i="5"/>
  <c r="N3204" i="5"/>
  <c r="N3224" i="5"/>
  <c r="N3236" i="5"/>
  <c r="N3290" i="5"/>
  <c r="N3302" i="5"/>
  <c r="N3404" i="5"/>
  <c r="N3416" i="5"/>
  <c r="N3447" i="5"/>
  <c r="N3478" i="5"/>
  <c r="N3490" i="5"/>
  <c r="N676" i="5"/>
  <c r="N770" i="5"/>
  <c r="N804" i="5"/>
  <c r="N892" i="5"/>
  <c r="N963" i="5"/>
  <c r="N970" i="5"/>
  <c r="N1200" i="5"/>
  <c r="N1251" i="5"/>
  <c r="N1266" i="5"/>
  <c r="N1683" i="5"/>
  <c r="N1695" i="5"/>
  <c r="N1708" i="5"/>
  <c r="N1742" i="5"/>
  <c r="N1827" i="5"/>
  <c r="N1840" i="5"/>
  <c r="N1854" i="5"/>
  <c r="N2422" i="5"/>
  <c r="N2482" i="5"/>
  <c r="N2515" i="5"/>
  <c r="N2641" i="5"/>
  <c r="N2653" i="5"/>
  <c r="N2692" i="5"/>
  <c r="N2780" i="5"/>
  <c r="N3140" i="5"/>
  <c r="N3162" i="5"/>
  <c r="N3225" i="5"/>
  <c r="N3267" i="5"/>
  <c r="N3291" i="5"/>
  <c r="N3303" i="5"/>
  <c r="J3411" i="5"/>
  <c r="N3448" i="5"/>
  <c r="N3454" i="5"/>
  <c r="J3460" i="5"/>
  <c r="N3473" i="5"/>
  <c r="N916" i="5"/>
  <c r="N990" i="5"/>
  <c r="N1004" i="5"/>
  <c r="N1032" i="5"/>
  <c r="N1046" i="5"/>
  <c r="N1074" i="5"/>
  <c r="N1088" i="5"/>
  <c r="N1116" i="5"/>
  <c r="N1130" i="5"/>
  <c r="N1158" i="5"/>
  <c r="N1172" i="5"/>
  <c r="N1215" i="5"/>
  <c r="N1222" i="5"/>
  <c r="N1236" i="5"/>
  <c r="N1359" i="5"/>
  <c r="N1428" i="5"/>
  <c r="N1721" i="5"/>
  <c r="N1907" i="5"/>
  <c r="N1955" i="5"/>
  <c r="N2048" i="5"/>
  <c r="N2062" i="5"/>
  <c r="N2227" i="5"/>
  <c r="N2247" i="5"/>
  <c r="N2267" i="5"/>
  <c r="N2360" i="5"/>
  <c r="N2437" i="5"/>
  <c r="N2469" i="5"/>
  <c r="N2622" i="5"/>
  <c r="N2819" i="5"/>
  <c r="N2831" i="5"/>
  <c r="N2977" i="5"/>
  <c r="N3249" i="5"/>
  <c r="N3255" i="5"/>
  <c r="N3279" i="5"/>
  <c r="N3297" i="5"/>
  <c r="N3316" i="5"/>
  <c r="N3328" i="5"/>
  <c r="N3430" i="5"/>
  <c r="N3442" i="5"/>
  <c r="N2292" i="5"/>
  <c r="N2368" i="5"/>
  <c r="N2491" i="5"/>
  <c r="N2432" i="5"/>
  <c r="N2917" i="5"/>
  <c r="N3420" i="5"/>
  <c r="N3513" i="5"/>
  <c r="N1422" i="5"/>
  <c r="N1503" i="5"/>
  <c r="N1509" i="5"/>
  <c r="N1529" i="5"/>
  <c r="N1586" i="5"/>
  <c r="N1615" i="5"/>
  <c r="N1637" i="5"/>
  <c r="N1644" i="5"/>
  <c r="N1669" i="5"/>
  <c r="N1682" i="5"/>
  <c r="N1688" i="5"/>
  <c r="N1694" i="5"/>
  <c r="N1707" i="5"/>
  <c r="N1783" i="5"/>
  <c r="N2016" i="5"/>
  <c r="N2604" i="5"/>
  <c r="N2839" i="5"/>
  <c r="N2845" i="5"/>
  <c r="N2922" i="5"/>
  <c r="N2942" i="5"/>
  <c r="N3092" i="5"/>
  <c r="N3161" i="5"/>
  <c r="N3280" i="5"/>
  <c r="N3309" i="5"/>
  <c r="N3443" i="5"/>
  <c r="N3484" i="5"/>
  <c r="N3546" i="5"/>
  <c r="N3382" i="5"/>
  <c r="N3399" i="5"/>
  <c r="N3421" i="5"/>
  <c r="N3502" i="5"/>
  <c r="N1400" i="5"/>
  <c r="N1765" i="5"/>
  <c r="N1821" i="5"/>
  <c r="N1841" i="5"/>
  <c r="N1893" i="5"/>
  <c r="N2093" i="5"/>
  <c r="N2119" i="5"/>
  <c r="N2177" i="5"/>
  <c r="N2330" i="5"/>
  <c r="N2520" i="5"/>
  <c r="N2682" i="5"/>
  <c r="N2722" i="5"/>
  <c r="N2787" i="5"/>
  <c r="N2932" i="5"/>
  <c r="N3220" i="5"/>
  <c r="N3237" i="5"/>
  <c r="N3243" i="5"/>
  <c r="N3260" i="5"/>
  <c r="N3323" i="5"/>
  <c r="N3372" i="5"/>
  <c r="N3388" i="5"/>
  <c r="N3492" i="5"/>
  <c r="N3525" i="5"/>
  <c r="N3340" i="5"/>
  <c r="N3366" i="5"/>
  <c r="N3394" i="5"/>
  <c r="N3509" i="5"/>
  <c r="N3520" i="5"/>
  <c r="N3555" i="5"/>
  <c r="N3261" i="5"/>
  <c r="N3272" i="5"/>
  <c r="N3324" i="5"/>
  <c r="N3435" i="5"/>
  <c r="N3504" i="5"/>
  <c r="N3526" i="5"/>
  <c r="N3549" i="5"/>
  <c r="H46" i="21"/>
  <c r="E46" i="21"/>
  <c r="F46" i="21"/>
  <c r="G46" i="21"/>
  <c r="A618" i="5" l="1"/>
  <c r="B40" i="18"/>
  <c r="J10" i="36" l="1"/>
  <c r="J9" i="36"/>
  <c r="J8" i="36"/>
  <c r="J7" i="36"/>
  <c r="A7" i="36"/>
  <c r="J6" i="36"/>
  <c r="A6" i="36"/>
  <c r="C5" i="36"/>
  <c r="J10" i="35" l="1"/>
  <c r="J9" i="35"/>
  <c r="J8" i="35"/>
  <c r="J7" i="35"/>
  <c r="A7" i="35"/>
  <c r="J6" i="35"/>
  <c r="A6" i="35"/>
  <c r="C5" i="35"/>
  <c r="B52" i="18" l="1"/>
  <c r="C5" i="31" l="1"/>
  <c r="J10" i="31"/>
  <c r="J9" i="31"/>
  <c r="J8" i="31"/>
  <c r="J7" i="31"/>
  <c r="A7" i="31"/>
  <c r="J6" i="31"/>
  <c r="A6" i="31"/>
  <c r="I10" i="5"/>
  <c r="I9" i="5"/>
  <c r="I8" i="5"/>
  <c r="J9" i="12"/>
  <c r="J8" i="12"/>
  <c r="J7" i="12"/>
  <c r="J10" i="1"/>
  <c r="J9" i="1"/>
  <c r="J8" i="1"/>
  <c r="J9" i="10"/>
  <c r="J8" i="10"/>
  <c r="J7" i="10"/>
  <c r="V9" i="27"/>
  <c r="V8" i="27"/>
  <c r="V7" i="27"/>
  <c r="I7" i="5" l="1"/>
  <c r="I6" i="5"/>
  <c r="J6" i="12"/>
  <c r="J5" i="12"/>
  <c r="J7" i="1"/>
  <c r="J6" i="1"/>
  <c r="J6" i="10"/>
  <c r="J5" i="10"/>
  <c r="A7" i="5"/>
  <c r="A6" i="5"/>
  <c r="A6" i="12"/>
  <c r="A5" i="12"/>
  <c r="A7" i="1"/>
  <c r="A6" i="1"/>
  <c r="A6" i="10"/>
  <c r="A5" i="10"/>
  <c r="V6" i="27"/>
  <c r="V5" i="27"/>
  <c r="A6" i="27"/>
  <c r="A5" i="27"/>
  <c r="M69" i="28"/>
  <c r="M63" i="28"/>
  <c r="M64" i="28"/>
  <c r="M65" i="28"/>
  <c r="M66" i="28"/>
  <c r="M67" i="28"/>
  <c r="M62" i="28"/>
  <c r="M58" i="28"/>
  <c r="K55" i="28" s="1"/>
  <c r="M55" i="28" s="1"/>
  <c r="M68" i="28" s="1"/>
  <c r="M41" i="28"/>
  <c r="M42" i="28"/>
  <c r="M43" i="28"/>
  <c r="M44" i="28"/>
  <c r="M45" i="28"/>
  <c r="M40" i="28"/>
  <c r="M18" i="28"/>
  <c r="G12" i="28"/>
  <c r="M10" i="28"/>
  <c r="M9" i="28"/>
  <c r="M8" i="28"/>
  <c r="M1" i="28"/>
  <c r="L68" i="28"/>
  <c r="E68" i="28"/>
  <c r="D68" i="28"/>
  <c r="L46" i="28"/>
  <c r="E46" i="28"/>
  <c r="D46" i="28"/>
  <c r="L28" i="28"/>
  <c r="I4054" i="5" l="1"/>
  <c r="I4044" i="5"/>
  <c r="E98" i="12" s="1"/>
  <c r="I4046" i="5"/>
  <c r="C33" i="35"/>
  <c r="C34" i="35"/>
  <c r="C122" i="36"/>
  <c r="C35" i="35"/>
  <c r="C36" i="35"/>
  <c r="C37" i="35"/>
  <c r="C51" i="36"/>
  <c r="C50" i="36"/>
  <c r="C32" i="35"/>
  <c r="C72" i="36"/>
  <c r="F33" i="35"/>
  <c r="I4035" i="5"/>
  <c r="I4032" i="5"/>
  <c r="E17" i="12" s="1"/>
  <c r="I4027" i="5"/>
  <c r="E28" i="12" s="1"/>
  <c r="I4018" i="5"/>
  <c r="I4011" i="5"/>
  <c r="I111" i="5"/>
  <c r="E34" i="12" s="1"/>
  <c r="I3666" i="5"/>
  <c r="I2904" i="5"/>
  <c r="I2435" i="5"/>
  <c r="I2096" i="5"/>
  <c r="E30" i="12" s="1"/>
  <c r="I1595" i="5"/>
  <c r="I2324" i="5"/>
  <c r="I1150" i="5"/>
  <c r="I1045" i="5"/>
  <c r="I714" i="5"/>
  <c r="I257" i="5"/>
  <c r="I674" i="5"/>
  <c r="I1994" i="5"/>
  <c r="I2645" i="5"/>
  <c r="I3084" i="5"/>
  <c r="I1820" i="5"/>
  <c r="I2213" i="5"/>
  <c r="I845" i="5"/>
  <c r="I1289" i="5"/>
  <c r="I3980" i="5"/>
  <c r="I409" i="5"/>
  <c r="I2754" i="5"/>
  <c r="I3208" i="5"/>
  <c r="E241" i="10" s="1"/>
  <c r="F241" i="10" s="1"/>
  <c r="I989" i="5"/>
  <c r="I1448" i="5"/>
  <c r="I3424" i="5"/>
  <c r="I1094" i="5"/>
  <c r="I2033" i="5"/>
  <c r="I839" i="5"/>
  <c r="I2691" i="5"/>
  <c r="I1601" i="5"/>
  <c r="I3678" i="5"/>
  <c r="I2768" i="5"/>
  <c r="I2363" i="5"/>
  <c r="I3931" i="5"/>
  <c r="I3165" i="5"/>
  <c r="I2721" i="5"/>
  <c r="I390" i="5"/>
  <c r="I3685" i="5"/>
  <c r="I132" i="5"/>
  <c r="E117" i="12" s="1"/>
  <c r="I607" i="5"/>
  <c r="I2826" i="5"/>
  <c r="I1392" i="5"/>
  <c r="I2724" i="5"/>
  <c r="I239" i="5"/>
  <c r="I2633" i="5"/>
  <c r="I283" i="5"/>
  <c r="I3918" i="5"/>
  <c r="I3148" i="5"/>
  <c r="I3936" i="5"/>
  <c r="I3175" i="5"/>
  <c r="I3951" i="5"/>
  <c r="I540" i="5"/>
  <c r="I1990" i="5"/>
  <c r="I1481" i="5"/>
  <c r="I2019" i="5"/>
  <c r="I2378" i="5"/>
  <c r="I36" i="5"/>
  <c r="I515" i="5"/>
  <c r="I947" i="5"/>
  <c r="I2352" i="5"/>
  <c r="I2023" i="5"/>
  <c r="I1527" i="5"/>
  <c r="I2042" i="5"/>
  <c r="I2413" i="5"/>
  <c r="I2071" i="5"/>
  <c r="I3211" i="5"/>
  <c r="F18" i="36" s="1"/>
  <c r="I3987" i="5"/>
  <c r="I1336" i="5"/>
  <c r="I2441" i="5"/>
  <c r="I495" i="5"/>
  <c r="I1906" i="5"/>
  <c r="I2307" i="5"/>
  <c r="I688" i="5"/>
  <c r="I3712" i="5"/>
  <c r="I227" i="5"/>
  <c r="I1434" i="5"/>
  <c r="I1052" i="5"/>
  <c r="I982" i="5"/>
  <c r="I619" i="5"/>
  <c r="I2568" i="5"/>
  <c r="I3286" i="5"/>
  <c r="I2400" i="5"/>
  <c r="I3397" i="5"/>
  <c r="I1613" i="5"/>
  <c r="I87" i="5"/>
  <c r="E32" i="12" s="1"/>
  <c r="I563" i="5"/>
  <c r="I3994" i="5"/>
  <c r="I459" i="5"/>
  <c r="I766" i="5"/>
  <c r="I353" i="5"/>
  <c r="I3944" i="5"/>
  <c r="E121" i="12" s="1"/>
  <c r="I1274" i="5"/>
  <c r="I567" i="5"/>
  <c r="I1010" i="5"/>
  <c r="I1508" i="5"/>
  <c r="I24" i="5"/>
  <c r="E118" i="12" s="1"/>
  <c r="I2289" i="5"/>
  <c r="I3949" i="5"/>
  <c r="I1982" i="5"/>
  <c r="I3894" i="5"/>
  <c r="I1178" i="5"/>
  <c r="I739" i="5"/>
  <c r="I1220" i="5"/>
  <c r="I783" i="5"/>
  <c r="I365" i="5"/>
  <c r="I812" i="5"/>
  <c r="I1441" i="5"/>
  <c r="I2749" i="5"/>
  <c r="I2347" i="5"/>
  <c r="I2791" i="5"/>
  <c r="E92" i="12" s="1"/>
  <c r="I3545" i="5"/>
  <c r="I915" i="5"/>
  <c r="I2299" i="5"/>
  <c r="I2730" i="5"/>
  <c r="I3365" i="5"/>
  <c r="I2795" i="5"/>
  <c r="E47" i="12" s="1"/>
  <c r="I2384" i="5"/>
  <c r="I2844" i="5"/>
  <c r="I3630" i="5"/>
  <c r="I2878" i="5"/>
  <c r="I414" i="5"/>
  <c r="I850" i="5"/>
  <c r="I2242" i="5"/>
  <c r="I897" i="5"/>
  <c r="I1378" i="5"/>
  <c r="I2716" i="5"/>
  <c r="I3192" i="5"/>
  <c r="I3043" i="5"/>
  <c r="I159" i="5"/>
  <c r="I233" i="5"/>
  <c r="I1122" i="5"/>
  <c r="I1607" i="5"/>
  <c r="I1427" i="5"/>
  <c r="I3973" i="5"/>
  <c r="I585" i="5"/>
  <c r="I48" i="5"/>
  <c r="I2281" i="5"/>
  <c r="I3202" i="5"/>
  <c r="I2294" i="5"/>
  <c r="I2037" i="5"/>
  <c r="I1115" i="5"/>
  <c r="I2047" i="5"/>
  <c r="E75" i="12" s="1"/>
  <c r="I547" i="5"/>
  <c r="I2312" i="5"/>
  <c r="I1494" i="5"/>
  <c r="I2459" i="5"/>
  <c r="I961" i="5"/>
  <c r="I1462" i="5"/>
  <c r="I875" i="5"/>
  <c r="I1343" i="5"/>
  <c r="I1730" i="5"/>
  <c r="I1244" i="5"/>
  <c r="I802" i="5"/>
  <c r="I2203" i="5"/>
  <c r="I1469" i="5"/>
  <c r="I2009" i="5"/>
  <c r="I2366" i="5"/>
  <c r="I905" i="5"/>
  <c r="I3170" i="5"/>
  <c r="I807" i="5"/>
  <c r="I2207" i="5"/>
  <c r="I1619" i="5"/>
  <c r="I2114" i="5"/>
  <c r="I1681" i="5"/>
  <c r="I2161" i="5"/>
  <c r="I1740" i="5"/>
  <c r="I1254" i="5"/>
  <c r="I1776" i="5"/>
  <c r="I2320" i="5"/>
  <c r="I3976" i="5"/>
  <c r="I3360" i="5"/>
  <c r="I4005" i="5"/>
  <c r="I484" i="5"/>
  <c r="I1891" i="5"/>
  <c r="I3181" i="5"/>
  <c r="I3956" i="5"/>
  <c r="I446" i="5"/>
  <c r="I4007" i="5"/>
  <c r="I3554" i="5"/>
  <c r="I42" i="5"/>
  <c r="I519" i="5"/>
  <c r="I81" i="5"/>
  <c r="I1294" i="5"/>
  <c r="I1826" i="5"/>
  <c r="I3133" i="5"/>
  <c r="I1865" i="5"/>
  <c r="I2276" i="5"/>
  <c r="I3942" i="5"/>
  <c r="I384" i="5"/>
  <c r="I3187" i="5"/>
  <c r="I2941" i="5"/>
  <c r="I1239" i="5"/>
  <c r="I378" i="5"/>
  <c r="I1157" i="5"/>
  <c r="I656" i="5"/>
  <c r="I2970" i="5"/>
  <c r="I743" i="5"/>
  <c r="I1845" i="5"/>
  <c r="I615" i="5"/>
  <c r="I2359" i="5"/>
  <c r="I2004" i="5"/>
  <c r="I2453" i="5"/>
  <c r="I3112" i="5"/>
  <c r="I1024" i="5"/>
  <c r="I1073" i="5"/>
  <c r="I925" i="5"/>
  <c r="I1227" i="5"/>
  <c r="I2627" i="5"/>
  <c r="I1936" i="5"/>
  <c r="I1143" i="5"/>
  <c r="I3468" i="5"/>
  <c r="I1966" i="5"/>
  <c r="I2332" i="5"/>
  <c r="I1832" i="5"/>
  <c r="I2246" i="5"/>
  <c r="I2513" i="5"/>
  <c r="I2179" i="5"/>
  <c r="I1764" i="5"/>
  <c r="I3047" i="5"/>
  <c r="I2337" i="5"/>
  <c r="I4001" i="5"/>
  <c r="I465" i="5"/>
  <c r="I1878" i="5"/>
  <c r="I359" i="5"/>
  <c r="I2597" i="5"/>
  <c r="I245" i="5"/>
  <c r="I3690" i="5"/>
  <c r="I2925" i="5"/>
  <c r="I2489" i="5"/>
  <c r="I2955" i="5"/>
  <c r="I2525" i="5"/>
  <c r="I2185" i="5"/>
  <c r="I2603" i="5"/>
  <c r="I3205" i="5"/>
  <c r="I842" i="5"/>
  <c r="I439" i="5"/>
  <c r="E19" i="12" s="1"/>
  <c r="I890" i="5"/>
  <c r="I1364" i="5"/>
  <c r="I2706" i="5"/>
  <c r="I371" i="5"/>
  <c r="E56" i="12" s="1"/>
  <c r="I817" i="5"/>
  <c r="I1329" i="5"/>
  <c r="I895" i="5"/>
  <c r="I489" i="5"/>
  <c r="I920" i="5"/>
  <c r="I1413" i="5"/>
  <c r="I954" i="5"/>
  <c r="I2217" i="5"/>
  <c r="I2651" i="5"/>
  <c r="I304" i="5"/>
  <c r="I2687" i="5"/>
  <c r="I3160" i="5"/>
  <c r="I797" i="5"/>
  <c r="I1269" i="5"/>
  <c r="I265" i="5"/>
  <c r="I721" i="5"/>
  <c r="I3792" i="5"/>
  <c r="I823" i="5"/>
  <c r="I1725" i="5"/>
  <c r="I1572" i="5"/>
  <c r="I2263" i="5"/>
  <c r="I2230" i="5"/>
  <c r="I144" i="5"/>
  <c r="I1999" i="5"/>
  <c r="I2447" i="5"/>
  <c r="I2921" i="5"/>
  <c r="I2669" i="5"/>
  <c r="I1522" i="5"/>
  <c r="I652" i="5"/>
  <c r="I1420" i="5"/>
  <c r="I126" i="5"/>
  <c r="E42" i="12" s="1"/>
  <c r="I1164" i="5"/>
  <c r="I1950" i="5"/>
  <c r="I1171" i="5"/>
  <c r="I1986" i="5"/>
  <c r="I2738" i="5"/>
  <c r="I426" i="5"/>
  <c r="I2657" i="5"/>
  <c r="I3138" i="5"/>
  <c r="I3765" i="5"/>
  <c r="I2975" i="5"/>
  <c r="I3798" i="5"/>
  <c r="I2031" i="5"/>
  <c r="I3311" i="5"/>
  <c r="I879" i="5"/>
  <c r="I1350" i="5"/>
  <c r="I2696" i="5"/>
  <c r="E111" i="12" s="1"/>
  <c r="I1249" i="5"/>
  <c r="I3804" i="5"/>
  <c r="I1136" i="5"/>
  <c r="I573" i="5"/>
  <c r="I138" i="5"/>
  <c r="I3745" i="5"/>
  <c r="I177" i="5"/>
  <c r="I3773" i="5"/>
  <c r="I3007" i="5"/>
  <c r="I3810" i="5"/>
  <c r="I403" i="5"/>
  <c r="I1813" i="5"/>
  <c r="I1322" i="5"/>
  <c r="I1852" i="5"/>
  <c r="I2259" i="5"/>
  <c r="I3938" i="5"/>
  <c r="I1259" i="5"/>
  <c r="I1782" i="5"/>
  <c r="I2238" i="5"/>
  <c r="I1858" i="5"/>
  <c r="I1371" i="5"/>
  <c r="I1897" i="5"/>
  <c r="I2303" i="5"/>
  <c r="I2733" i="5"/>
  <c r="I3091" i="5"/>
  <c r="I3908" i="5"/>
  <c r="I1199" i="5"/>
  <c r="I3927" i="5"/>
  <c r="I348" i="5"/>
  <c r="I1758" i="5"/>
  <c r="I2196" i="5"/>
  <c r="E23" i="12" s="1"/>
  <c r="I2711" i="5"/>
  <c r="I760" i="5"/>
  <c r="I3940" i="5"/>
  <c r="I2175" i="5"/>
  <c r="I2076" i="5"/>
  <c r="I1003" i="5"/>
  <c r="I2485" i="5"/>
  <c r="I1885" i="5"/>
  <c r="I2410" i="5"/>
  <c r="I2615" i="5"/>
  <c r="I165" i="5"/>
  <c r="I1913" i="5"/>
  <c r="I2255" i="5"/>
  <c r="I579" i="5"/>
  <c r="E21" i="12" s="1"/>
  <c r="I2762" i="5"/>
  <c r="I1794" i="5"/>
  <c r="I13" i="5"/>
  <c r="I639" i="5"/>
  <c r="I324" i="5"/>
  <c r="I3370" i="5"/>
  <c r="I3964" i="5"/>
  <c r="I1301" i="5"/>
  <c r="I3912" i="5"/>
  <c r="I310" i="5"/>
  <c r="I631" i="5"/>
  <c r="I203" i="5"/>
  <c r="I660" i="5"/>
  <c r="E54" i="12" s="1"/>
  <c r="I2742" i="5"/>
  <c r="I430" i="5"/>
  <c r="I1839" i="5"/>
  <c r="I2251" i="5"/>
  <c r="I3934" i="5"/>
  <c r="I2182" i="5"/>
  <c r="I664" i="5"/>
  <c r="I2086" i="5"/>
  <c r="I1475" i="5"/>
  <c r="I1017" i="5"/>
  <c r="I611" i="5"/>
  <c r="E88" i="12" s="1"/>
  <c r="I1059" i="5"/>
  <c r="I643" i="5"/>
  <c r="I215" i="5"/>
  <c r="I668" i="5"/>
  <c r="I2211" i="5"/>
  <c r="I2639" i="5"/>
  <c r="I2234" i="5"/>
  <c r="I2675" i="5"/>
  <c r="I3150" i="5"/>
  <c r="I786" i="5"/>
  <c r="I2189" i="5"/>
  <c r="I2609" i="5"/>
  <c r="I3126" i="5"/>
  <c r="I2681" i="5"/>
  <c r="I3155" i="5"/>
  <c r="I3959" i="5"/>
  <c r="I2507" i="5"/>
  <c r="I1544" i="5"/>
  <c r="I3607" i="5"/>
  <c r="I1279" i="5"/>
  <c r="I151" i="5"/>
  <c r="I1532" i="5"/>
  <c r="I1788" i="5"/>
  <c r="I503" i="5"/>
  <c r="I75" i="5"/>
  <c r="I451" i="5"/>
  <c r="I2837" i="5"/>
  <c r="I968" i="5"/>
  <c r="I271" i="5"/>
  <c r="I1515" i="5"/>
  <c r="I2101" i="5"/>
  <c r="I829" i="5"/>
  <c r="I2221" i="5"/>
  <c r="I731" i="5"/>
  <c r="I1206" i="5"/>
  <c r="I1537" i="5"/>
  <c r="I1087" i="5"/>
  <c r="I1579" i="5"/>
  <c r="I3969" i="5"/>
  <c r="I1308" i="5"/>
  <c r="I2663" i="5"/>
  <c r="I3143" i="5"/>
  <c r="I768" i="5"/>
  <c r="I2979" i="5"/>
  <c r="I1584" i="5"/>
  <c r="I2897" i="5"/>
  <c r="I2342" i="5"/>
  <c r="I2014" i="5"/>
  <c r="I2372" i="5"/>
  <c r="I2035" i="5"/>
  <c r="I1551" i="5"/>
  <c r="I2061" i="5"/>
  <c r="E72" i="12" s="1"/>
  <c r="I1589" i="5"/>
  <c r="I3077" i="5"/>
  <c r="I3900" i="5"/>
  <c r="I3119" i="5"/>
  <c r="I3920" i="5"/>
  <c r="I335" i="5"/>
  <c r="I1745" i="5"/>
  <c r="I3031" i="5"/>
  <c r="I3817" i="5"/>
  <c r="I297" i="5"/>
  <c r="I3923" i="5"/>
  <c r="I341" i="5"/>
  <c r="I1635" i="5"/>
  <c r="I602" i="5"/>
  <c r="I2110" i="5"/>
  <c r="I1357" i="5"/>
  <c r="I2873" i="5"/>
  <c r="I3785" i="5"/>
  <c r="I1770" i="5"/>
  <c r="I3741" i="5"/>
  <c r="I479" i="5"/>
  <c r="E89" i="12" s="1"/>
  <c r="I1031" i="5"/>
  <c r="I3840" i="5"/>
  <c r="I2861" i="5"/>
  <c r="I2531" i="5"/>
  <c r="I2431" i="5"/>
  <c r="I93" i="5"/>
  <c r="I1101" i="5"/>
  <c r="I2621" i="5"/>
  <c r="I3098" i="5"/>
  <c r="I1639" i="5"/>
  <c r="I2140" i="5"/>
  <c r="E68" i="12" s="1"/>
  <c r="I2394" i="5"/>
  <c r="I2051" i="5"/>
  <c r="E108" i="12" s="1"/>
  <c r="I2421" i="5"/>
  <c r="I835" i="5"/>
  <c r="I2226" i="5"/>
  <c r="I3914" i="5"/>
  <c r="E124" i="12" s="1"/>
  <c r="I2081" i="5"/>
  <c r="E24" i="12" s="1"/>
  <c r="I1735" i="5"/>
  <c r="I209" i="5"/>
  <c r="I2426" i="5"/>
  <c r="I99" i="5"/>
  <c r="I3354" i="5"/>
  <c r="I2785" i="5"/>
  <c r="F36" i="35" s="1"/>
  <c r="I1129" i="5"/>
  <c r="I2830" i="5"/>
  <c r="I2406" i="5"/>
  <c r="I2866" i="5"/>
  <c r="I3657" i="5"/>
  <c r="E38" i="12" s="1"/>
  <c r="I251" i="5"/>
  <c r="I708" i="5"/>
  <c r="I290" i="5"/>
  <c r="I1704" i="5"/>
  <c r="I2165" i="5"/>
  <c r="I3780" i="5"/>
  <c r="I220" i="5"/>
  <c r="I1631" i="5"/>
  <c r="I1192" i="5"/>
  <c r="I753" i="5"/>
  <c r="I1234" i="5"/>
  <c r="I789" i="5"/>
  <c r="I1264" i="5"/>
  <c r="I678" i="5"/>
  <c r="I2909" i="5"/>
  <c r="I2477" i="5"/>
  <c r="I2027" i="5"/>
  <c r="I2390" i="5"/>
  <c r="I935" i="5"/>
  <c r="I105" i="5"/>
  <c r="I3758" i="5"/>
  <c r="I2156" i="5"/>
  <c r="I1807" i="5"/>
  <c r="I3624" i="5"/>
  <c r="E87" i="12" s="1"/>
  <c r="I317" i="5"/>
  <c r="I2564" i="5"/>
  <c r="I1406" i="5"/>
  <c r="I1565" i="5"/>
  <c r="I1185" i="5"/>
  <c r="I3884" i="5"/>
  <c r="I2106" i="5"/>
  <c r="I2481" i="5"/>
  <c r="I2945" i="5"/>
  <c r="I3584" i="5"/>
  <c r="I2856" i="5"/>
  <c r="I3640" i="5"/>
  <c r="I1801" i="5"/>
  <c r="I3105" i="5"/>
  <c r="I735" i="5"/>
  <c r="I1213" i="5"/>
  <c r="I2519" i="5"/>
  <c r="I2055" i="5"/>
  <c r="I3649" i="5"/>
  <c r="I975" i="5"/>
  <c r="I434" i="5"/>
  <c r="E67" i="12" s="1"/>
  <c r="I4003" i="5"/>
  <c r="I397" i="5"/>
  <c r="I30" i="5"/>
  <c r="E25" i="12" s="1"/>
  <c r="I3617" i="5"/>
  <c r="I69" i="5"/>
  <c r="E64" i="12" s="1"/>
  <c r="I3904" i="5"/>
  <c r="I2091" i="5"/>
  <c r="E46" i="12" s="1"/>
  <c r="I1625" i="5"/>
  <c r="I2118" i="5"/>
  <c r="I2495" i="5"/>
  <c r="I2960" i="5"/>
  <c r="I648" i="5"/>
  <c r="I1108" i="5"/>
  <c r="I2473" i="5"/>
  <c r="I2122" i="5"/>
  <c r="E73" i="12" s="1"/>
  <c r="I1720" i="5"/>
  <c r="I2169" i="5"/>
  <c r="I1752" i="5"/>
  <c r="I2192" i="5"/>
  <c r="I3672" i="5"/>
  <c r="I120" i="5"/>
  <c r="E52" i="12" s="1"/>
  <c r="I3730" i="5"/>
  <c r="I2806" i="5"/>
  <c r="I3763" i="5"/>
  <c r="I197" i="5"/>
  <c r="I2417" i="5"/>
  <c r="I900" i="5"/>
  <c r="I171" i="5"/>
  <c r="I1399" i="5"/>
  <c r="I1066" i="5"/>
  <c r="I191" i="5"/>
  <c r="I523" i="5"/>
  <c r="I1872" i="5"/>
  <c r="I3197" i="5"/>
  <c r="I2701" i="5"/>
  <c r="I1488" i="5"/>
  <c r="I3577" i="5"/>
  <c r="I1038" i="5"/>
  <c r="I2779" i="5"/>
  <c r="I2130" i="5"/>
  <c r="E81" i="12" s="1"/>
  <c r="I1080" i="5"/>
  <c r="I698" i="5"/>
  <c r="I683" i="5"/>
  <c r="I2915" i="5"/>
  <c r="I3737" i="5"/>
  <c r="I2816" i="5"/>
  <c r="I499" i="5"/>
  <c r="I54" i="5"/>
  <c r="E37" i="12" s="1"/>
  <c r="I528" i="5"/>
  <c r="I3889" i="5"/>
  <c r="I277" i="5"/>
  <c r="I1665" i="5"/>
  <c r="I2950" i="5"/>
  <c r="I3771" i="5"/>
  <c r="I58" i="5"/>
  <c r="E27" i="12" s="1"/>
  <c r="I533" i="5"/>
  <c r="I2745" i="5"/>
  <c r="I1315" i="5"/>
  <c r="I885" i="5"/>
  <c r="I3072" i="5"/>
  <c r="I910" i="5"/>
  <c r="I508" i="5"/>
  <c r="I940" i="5"/>
  <c r="I2889" i="5"/>
  <c r="I2901" i="5"/>
  <c r="I2468" i="5"/>
  <c r="I2930" i="5"/>
  <c r="I3749" i="5"/>
  <c r="I184" i="5"/>
  <c r="I1558" i="5"/>
  <c r="I2066" i="5"/>
  <c r="I3723" i="5"/>
  <c r="I2934" i="5"/>
  <c r="I2501" i="5"/>
  <c r="I2965" i="5"/>
  <c r="I2560" i="5"/>
  <c r="I3037" i="5"/>
  <c r="I554" i="5"/>
  <c r="I996" i="5"/>
  <c r="I597" i="5"/>
  <c r="I4009" i="5"/>
  <c r="I625" i="5"/>
  <c r="I2850" i="5"/>
  <c r="I3635" i="5"/>
  <c r="I2885" i="5"/>
  <c r="I1284" i="5"/>
  <c r="I1385" i="5"/>
  <c r="I930" i="5"/>
  <c r="I2316" i="5"/>
  <c r="I1927" i="5"/>
  <c r="I1455" i="5"/>
  <c r="I1501" i="5"/>
  <c r="I1920" i="5"/>
  <c r="I2727" i="5"/>
  <c r="I2328" i="5"/>
  <c r="L70" i="28"/>
  <c r="K52" i="28" s="1"/>
  <c r="M52" i="28" s="1"/>
  <c r="F122" i="36" l="1"/>
  <c r="F169" i="36"/>
  <c r="E115" i="12"/>
  <c r="F171" i="36"/>
  <c r="E129" i="12"/>
  <c r="F166" i="36"/>
  <c r="E120" i="12"/>
  <c r="F210" i="36"/>
  <c r="E109" i="12"/>
  <c r="F215" i="36"/>
  <c r="E122" i="12"/>
  <c r="F212" i="36"/>
  <c r="E107" i="12"/>
  <c r="F148" i="36"/>
  <c r="E29" i="12"/>
  <c r="F170" i="36"/>
  <c r="E127" i="12"/>
  <c r="F17" i="31"/>
  <c r="E50" i="12"/>
  <c r="F165" i="36"/>
  <c r="E60" i="12"/>
  <c r="F19" i="31"/>
  <c r="E59" i="12"/>
  <c r="F59" i="12" s="1"/>
  <c r="F204" i="36"/>
  <c r="E44" i="12"/>
  <c r="F45" i="36"/>
  <c r="E77" i="12"/>
  <c r="F209" i="36"/>
  <c r="E112" i="12"/>
  <c r="F43" i="36"/>
  <c r="E22" i="12"/>
  <c r="F250" i="36"/>
  <c r="E53" i="12"/>
  <c r="F220" i="36"/>
  <c r="E113" i="12"/>
  <c r="F230" i="36"/>
  <c r="E99" i="12"/>
  <c r="F23" i="36"/>
  <c r="E104" i="12"/>
  <c r="F34" i="36"/>
  <c r="E116" i="12"/>
  <c r="F274" i="36"/>
  <c r="E15" i="12"/>
  <c r="F245" i="36"/>
  <c r="E126" i="12"/>
  <c r="F62" i="36"/>
  <c r="E65" i="12"/>
  <c r="F228" i="36"/>
  <c r="E84" i="12"/>
  <c r="F26" i="36"/>
  <c r="E61" i="12"/>
  <c r="F61" i="12" s="1"/>
  <c r="F261" i="36"/>
  <c r="E58" i="12"/>
  <c r="F259" i="36"/>
  <c r="E43" i="12"/>
  <c r="F236" i="36"/>
  <c r="E83" i="12"/>
  <c r="F136" i="36"/>
  <c r="E26" i="12"/>
  <c r="F211" i="36"/>
  <c r="E96" i="12"/>
  <c r="F172" i="36"/>
  <c r="E128" i="12"/>
  <c r="F229" i="36"/>
  <c r="E97" i="12"/>
  <c r="F29" i="36"/>
  <c r="E36" i="12"/>
  <c r="F73" i="36"/>
  <c r="E76" i="12"/>
  <c r="F38" i="36"/>
  <c r="E106" i="12"/>
  <c r="F18" i="31"/>
  <c r="E70" i="12"/>
  <c r="F248" i="36"/>
  <c r="E125" i="12"/>
  <c r="F40" i="36"/>
  <c r="E74" i="12"/>
  <c r="F60" i="36"/>
  <c r="E101" i="12"/>
  <c r="F137" i="36"/>
  <c r="E90" i="12"/>
  <c r="F161" i="36"/>
  <c r="E86" i="12"/>
  <c r="F159" i="36"/>
  <c r="E71" i="12"/>
  <c r="F183" i="36"/>
  <c r="E40" i="12"/>
  <c r="F219" i="36"/>
  <c r="E100" i="12"/>
  <c r="F251" i="36"/>
  <c r="E94" i="12"/>
  <c r="F134" i="36"/>
  <c r="E105" i="12"/>
  <c r="F36" i="36"/>
  <c r="E93" i="12"/>
  <c r="F56" i="36"/>
  <c r="E85" i="12"/>
  <c r="F27" i="36"/>
  <c r="E62" i="12"/>
  <c r="F214" i="36"/>
  <c r="E82" i="12"/>
  <c r="F54" i="36"/>
  <c r="E35" i="12"/>
  <c r="F20" i="31"/>
  <c r="E57" i="12"/>
  <c r="F57" i="12" s="1"/>
  <c r="F221" i="36"/>
  <c r="E79" i="12"/>
  <c r="F49" i="36"/>
  <c r="E14" i="12"/>
  <c r="F194" i="36"/>
  <c r="E49" i="12"/>
  <c r="F142" i="36"/>
  <c r="E48" i="12"/>
  <c r="F63" i="36"/>
  <c r="E78" i="12"/>
  <c r="F176" i="36"/>
  <c r="E80" i="12"/>
  <c r="F231" i="36"/>
  <c r="E103" i="12"/>
  <c r="F175" i="36"/>
  <c r="E119" i="12"/>
  <c r="F20" i="36"/>
  <c r="E55" i="12"/>
  <c r="F21" i="31"/>
  <c r="E20" i="12"/>
  <c r="F144" i="36"/>
  <c r="E91" i="12"/>
  <c r="F187" i="36"/>
  <c r="E66" i="12"/>
  <c r="F168" i="36"/>
  <c r="E114" i="12"/>
  <c r="F22" i="36"/>
  <c r="E95" i="12"/>
  <c r="F146" i="36"/>
  <c r="E45" i="12"/>
  <c r="F21" i="36"/>
  <c r="E39" i="12"/>
  <c r="F39" i="12" s="1"/>
  <c r="F232" i="36"/>
  <c r="E69" i="12"/>
  <c r="F246" i="36"/>
  <c r="E102" i="12"/>
  <c r="F151" i="36"/>
  <c r="E51" i="12"/>
  <c r="F74" i="36"/>
  <c r="E41" i="12"/>
  <c r="F167" i="36"/>
  <c r="E123" i="12"/>
  <c r="F31" i="36"/>
  <c r="E31" i="12"/>
  <c r="E48" i="10"/>
  <c r="F48" i="10" s="1"/>
  <c r="F24" i="36"/>
  <c r="E110" i="12"/>
  <c r="F110" i="12" s="1"/>
  <c r="F272" i="36"/>
  <c r="E12" i="12"/>
  <c r="F120" i="36"/>
  <c r="E63" i="12"/>
  <c r="F269" i="36"/>
  <c r="E16" i="12"/>
  <c r="E18" i="12"/>
  <c r="F277" i="36"/>
  <c r="F50" i="36"/>
  <c r="F51" i="36"/>
  <c r="F121" i="36"/>
  <c r="E33" i="12"/>
  <c r="F33" i="12" s="1"/>
  <c r="F43" i="12"/>
  <c r="F578" i="1"/>
  <c r="F210" i="35"/>
  <c r="E396" i="10"/>
  <c r="F490" i="1"/>
  <c r="E90" i="10"/>
  <c r="F207" i="35"/>
  <c r="E93" i="10"/>
  <c r="F96" i="36"/>
  <c r="F85" i="36"/>
  <c r="F67" i="1"/>
  <c r="F56" i="1"/>
  <c r="F43" i="1"/>
  <c r="F225" i="1"/>
  <c r="F50" i="35"/>
  <c r="F61" i="35"/>
  <c r="F118" i="1"/>
  <c r="F92" i="1"/>
  <c r="F105" i="1"/>
  <c r="F29" i="1"/>
  <c r="F78" i="1"/>
  <c r="E368" i="10"/>
  <c r="F650" i="1"/>
  <c r="F151" i="35"/>
  <c r="E49" i="10"/>
  <c r="F399" i="1"/>
  <c r="E279" i="10"/>
  <c r="F115" i="36"/>
  <c r="F114" i="35"/>
  <c r="F329" i="1"/>
  <c r="F181" i="35"/>
  <c r="E528" i="10"/>
  <c r="F642" i="1"/>
  <c r="F548" i="1"/>
  <c r="E243" i="10"/>
  <c r="E27" i="10"/>
  <c r="F116" i="35"/>
  <c r="E149" i="10"/>
  <c r="F920" i="1"/>
  <c r="E419" i="10"/>
  <c r="F671" i="1"/>
  <c r="E498" i="10"/>
  <c r="F121" i="35"/>
  <c r="E74" i="10"/>
  <c r="F284" i="35"/>
  <c r="E195" i="10"/>
  <c r="F195" i="10" s="1"/>
  <c r="F152" i="1"/>
  <c r="E108" i="10"/>
  <c r="F321" i="1"/>
  <c r="F97" i="1"/>
  <c r="F72" i="1"/>
  <c r="F48" i="1"/>
  <c r="F20" i="1"/>
  <c r="E297" i="10"/>
  <c r="F796" i="1"/>
  <c r="E157" i="10"/>
  <c r="F999" i="1"/>
  <c r="F722" i="1"/>
  <c r="E203" i="10"/>
  <c r="F266" i="35"/>
  <c r="E291" i="10"/>
  <c r="F987" i="1"/>
  <c r="F173" i="36"/>
  <c r="E435" i="10"/>
  <c r="F764" i="1"/>
  <c r="E65" i="10"/>
  <c r="F72" i="35"/>
  <c r="F130" i="1"/>
  <c r="E53" i="10"/>
  <c r="F983" i="1"/>
  <c r="E453" i="10"/>
  <c r="F990" i="1"/>
  <c r="E91" i="10"/>
  <c r="F849" i="1"/>
  <c r="F224" i="35"/>
  <c r="E286" i="10"/>
  <c r="F178" i="35"/>
  <c r="E221" i="10"/>
  <c r="F221" i="10" s="1"/>
  <c r="F243" i="35"/>
  <c r="E432" i="10"/>
  <c r="F568" i="1"/>
  <c r="F658" i="1"/>
  <c r="F646" i="1"/>
  <c r="E266" i="10"/>
  <c r="E228" i="10"/>
  <c r="F365" i="1"/>
  <c r="F231" i="35"/>
  <c r="E55" i="10"/>
  <c r="F55" i="10" s="1"/>
  <c r="F629" i="1"/>
  <c r="F533" i="1"/>
  <c r="F640" i="1"/>
  <c r="E132" i="10"/>
  <c r="F654" i="1"/>
  <c r="E282" i="10"/>
  <c r="E88" i="10"/>
  <c r="F741" i="1"/>
  <c r="F215" i="35"/>
  <c r="F500" i="1"/>
  <c r="E135" i="10"/>
  <c r="E143" i="10"/>
  <c r="F292" i="35"/>
  <c r="E29" i="10"/>
  <c r="F509" i="1"/>
  <c r="E63" i="10"/>
  <c r="F411" i="1"/>
  <c r="E248" i="10"/>
  <c r="F466" i="1"/>
  <c r="E301" i="10"/>
  <c r="F346" i="1"/>
  <c r="E404" i="10"/>
  <c r="F185" i="35"/>
  <c r="F505" i="1"/>
  <c r="E401" i="10"/>
  <c r="F945" i="1"/>
  <c r="E250" i="10"/>
  <c r="E369" i="10"/>
  <c r="F90" i="1"/>
  <c r="E247" i="10"/>
  <c r="F688" i="1"/>
  <c r="E318" i="10"/>
  <c r="F534" i="1"/>
  <c r="F190" i="36"/>
  <c r="E420" i="10"/>
  <c r="F789" i="1"/>
  <c r="F517" i="1"/>
  <c r="E325" i="10"/>
  <c r="F72" i="36"/>
  <c r="E80" i="10"/>
  <c r="F280" i="1"/>
  <c r="F193" i="1"/>
  <c r="F201" i="1"/>
  <c r="E403" i="10"/>
  <c r="F782" i="1"/>
  <c r="F296" i="35"/>
  <c r="F676" i="1"/>
  <c r="E118" i="10"/>
  <c r="E109" i="10"/>
  <c r="F335" i="1"/>
  <c r="F118" i="35"/>
  <c r="E363" i="10"/>
  <c r="F981" i="1"/>
  <c r="E112" i="10"/>
  <c r="F397" i="1"/>
  <c r="F18" i="35"/>
  <c r="E211" i="10"/>
  <c r="E366" i="10"/>
  <c r="F719" i="1"/>
  <c r="E433" i="10"/>
  <c r="F819" i="1"/>
  <c r="E387" i="10"/>
  <c r="F863" i="1"/>
  <c r="E504" i="10"/>
  <c r="F286" i="1"/>
  <c r="E358" i="10"/>
  <c r="F613" i="1"/>
  <c r="E448" i="10"/>
  <c r="F637" i="1"/>
  <c r="F545" i="1"/>
  <c r="F841" i="1"/>
  <c r="E429" i="10"/>
  <c r="E276" i="10"/>
  <c r="F198" i="1"/>
  <c r="E251" i="10"/>
  <c r="F618" i="1"/>
  <c r="E59" i="10"/>
  <c r="F162" i="1"/>
  <c r="F234" i="1"/>
  <c r="F248" i="1"/>
  <c r="F726" i="1"/>
  <c r="E158" i="10"/>
  <c r="F937" i="1"/>
  <c r="E394" i="10"/>
  <c r="F310" i="35"/>
  <c r="E424" i="10"/>
  <c r="F705" i="1"/>
  <c r="E275" i="10"/>
  <c r="F831" i="1"/>
  <c r="E346" i="10"/>
  <c r="E443" i="10"/>
  <c r="F188" i="36"/>
  <c r="F787" i="1"/>
  <c r="E463" i="10"/>
  <c r="F231" i="1"/>
  <c r="F245" i="1"/>
  <c r="F160" i="1"/>
  <c r="E131" i="10"/>
  <c r="F131" i="10" s="1"/>
  <c r="F122" i="35"/>
  <c r="F455" i="1"/>
  <c r="E71" i="10"/>
  <c r="F446" i="1"/>
  <c r="E454" i="10"/>
  <c r="F612" i="1"/>
  <c r="F512" i="1"/>
  <c r="F602" i="1"/>
  <c r="E482" i="10"/>
  <c r="F913" i="1"/>
  <c r="E23" i="10"/>
  <c r="F125" i="35"/>
  <c r="F345" i="1"/>
  <c r="E100" i="10"/>
  <c r="F351" i="1"/>
  <c r="E458" i="10"/>
  <c r="F99" i="35"/>
  <c r="F174" i="1"/>
  <c r="E456" i="10"/>
  <c r="F343" i="35"/>
  <c r="E174" i="10"/>
  <c r="F283" i="1"/>
  <c r="F168" i="1"/>
  <c r="E343" i="10"/>
  <c r="F876" i="1"/>
  <c r="F123" i="35"/>
  <c r="E311" i="10"/>
  <c r="F603" i="1"/>
  <c r="E385" i="10"/>
  <c r="E167" i="10"/>
  <c r="F167" i="10" s="1"/>
  <c r="F102" i="35"/>
  <c r="E162" i="10"/>
  <c r="F162" i="10" s="1"/>
  <c r="F314" i="35"/>
  <c r="E51" i="10"/>
  <c r="F951" i="1"/>
  <c r="E54" i="10"/>
  <c r="F805" i="1"/>
  <c r="F496" i="1"/>
  <c r="F590" i="1"/>
  <c r="E234" i="10"/>
  <c r="E28" i="10"/>
  <c r="F157" i="1"/>
  <c r="E180" i="10"/>
  <c r="F35" i="35"/>
  <c r="F911" i="1"/>
  <c r="E187" i="10"/>
  <c r="E410" i="10"/>
  <c r="F904" i="1"/>
  <c r="E487" i="10"/>
  <c r="E194" i="10"/>
  <c r="F528" i="1"/>
  <c r="E81" i="10"/>
  <c r="F35" i="1"/>
  <c r="F56" i="35"/>
  <c r="F42" i="35"/>
  <c r="F84" i="1"/>
  <c r="F62" i="1"/>
  <c r="F111" i="1"/>
  <c r="F235" i="35"/>
  <c r="E84" i="10"/>
  <c r="F84" i="10" s="1"/>
  <c r="E455" i="10"/>
  <c r="F521" i="1"/>
  <c r="F404" i="1"/>
  <c r="F131" i="36"/>
  <c r="E178" i="10"/>
  <c r="E41" i="10"/>
  <c r="F27" i="35"/>
  <c r="E336" i="10"/>
  <c r="F739" i="1"/>
  <c r="F465" i="1"/>
  <c r="E258" i="10"/>
  <c r="F276" i="35"/>
  <c r="E138" i="10"/>
  <c r="F750" i="1"/>
  <c r="E38" i="10"/>
  <c r="F38" i="10" s="1"/>
  <c r="F854" i="1"/>
  <c r="E175" i="10"/>
  <c r="F975" i="1"/>
  <c r="F475" i="1"/>
  <c r="E217" i="10"/>
  <c r="E357" i="10"/>
  <c r="F357" i="10" s="1"/>
  <c r="F965" i="1"/>
  <c r="F878" i="1"/>
  <c r="E166" i="10"/>
  <c r="F770" i="1"/>
  <c r="E199" i="10"/>
  <c r="F289" i="35"/>
  <c r="E457" i="10"/>
  <c r="F271" i="1"/>
  <c r="E165" i="10"/>
  <c r="F333" i="1"/>
  <c r="F816" i="1"/>
  <c r="E516" i="10"/>
  <c r="F444" i="1"/>
  <c r="E525" i="10"/>
  <c r="F471" i="1"/>
  <c r="E219" i="10"/>
  <c r="F532" i="1"/>
  <c r="E310" i="10"/>
  <c r="F136" i="1"/>
  <c r="F78" i="35"/>
  <c r="F216" i="1"/>
  <c r="F189" i="1"/>
  <c r="F907" i="1"/>
  <c r="E353" i="10"/>
  <c r="E390" i="10"/>
  <c r="F270" i="1"/>
  <c r="F260" i="1"/>
  <c r="E298" i="10"/>
  <c r="F139" i="35"/>
  <c r="F372" i="1"/>
  <c r="F933" i="1"/>
  <c r="E437" i="10"/>
  <c r="E36" i="10"/>
  <c r="F45" i="35"/>
  <c r="F24" i="1"/>
  <c r="F86" i="1"/>
  <c r="F114" i="1"/>
  <c r="F38" i="1"/>
  <c r="F972" i="1"/>
  <c r="E207" i="10"/>
  <c r="F900" i="1"/>
  <c r="E389" i="10"/>
  <c r="E413" i="10"/>
  <c r="F25" i="35"/>
  <c r="F425" i="1"/>
  <c r="E327" i="10"/>
  <c r="E467" i="10"/>
  <c r="F988" i="1"/>
  <c r="E497" i="10"/>
  <c r="F996" i="1"/>
  <c r="E177" i="10"/>
  <c r="F390" i="1"/>
  <c r="E119" i="10"/>
  <c r="F672" i="1"/>
  <c r="F273" i="35"/>
  <c r="F745" i="1"/>
  <c r="E378" i="10"/>
  <c r="E104" i="10"/>
  <c r="F87" i="35"/>
  <c r="F196" i="1"/>
  <c r="F310" i="1"/>
  <c r="F146" i="1"/>
  <c r="F276" i="1"/>
  <c r="E246" i="10"/>
  <c r="F19" i="35"/>
  <c r="F734" i="1"/>
  <c r="E461" i="10"/>
  <c r="F461" i="10" s="1"/>
  <c r="E319" i="10"/>
  <c r="F103" i="36"/>
  <c r="F77" i="35"/>
  <c r="F207" i="1"/>
  <c r="F135" i="1"/>
  <c r="F125" i="1"/>
  <c r="F303" i="1"/>
  <c r="F68" i="35"/>
  <c r="F180" i="1"/>
  <c r="F295" i="1"/>
  <c r="F215" i="1"/>
  <c r="F188" i="1"/>
  <c r="E239" i="10"/>
  <c r="F808" i="1"/>
  <c r="F861" i="1"/>
  <c r="F870" i="1"/>
  <c r="F791" i="1"/>
  <c r="E523" i="10"/>
  <c r="F304" i="35"/>
  <c r="F909" i="1"/>
  <c r="E191" i="10"/>
  <c r="F958" i="1"/>
  <c r="F812" i="1"/>
  <c r="E242" i="10"/>
  <c r="F201" i="36"/>
  <c r="E192" i="10"/>
  <c r="F192" i="35"/>
  <c r="E73" i="10"/>
  <c r="F772" i="1"/>
  <c r="E444" i="10"/>
  <c r="F669" i="1"/>
  <c r="E329" i="10"/>
  <c r="F347" i="1"/>
  <c r="F967" i="1"/>
  <c r="E233" i="10"/>
  <c r="E314" i="10"/>
  <c r="F126" i="36"/>
  <c r="F385" i="1"/>
  <c r="E96" i="10"/>
  <c r="F313" i="1"/>
  <c r="F150" i="1"/>
  <c r="E469" i="10"/>
  <c r="F128" i="36"/>
  <c r="F387" i="1"/>
  <c r="F374" i="1"/>
  <c r="E478" i="10"/>
  <c r="F437" i="1"/>
  <c r="F619" i="1"/>
  <c r="E237" i="10"/>
  <c r="E204" i="10"/>
  <c r="F191" i="35"/>
  <c r="E339" i="10"/>
  <c r="F544" i="1"/>
  <c r="F674" i="1"/>
  <c r="E373" i="10"/>
  <c r="F836" i="1"/>
  <c r="E519" i="10"/>
  <c r="F323" i="35"/>
  <c r="E183" i="10"/>
  <c r="F117" i="36"/>
  <c r="F331" i="1"/>
  <c r="E244" i="10"/>
  <c r="F269" i="1"/>
  <c r="F259" i="1"/>
  <c r="E323" i="10"/>
  <c r="F323" i="10" s="1"/>
  <c r="F751" i="1"/>
  <c r="F899" i="1"/>
  <c r="E475" i="10"/>
  <c r="F475" i="10" s="1"/>
  <c r="F754" i="1"/>
  <c r="E224" i="10"/>
  <c r="F696" i="1"/>
  <c r="E303" i="10"/>
  <c r="F989" i="1"/>
  <c r="F562" i="1"/>
  <c r="F299" i="35"/>
  <c r="F785" i="1"/>
  <c r="E416" i="10"/>
  <c r="F195" i="35"/>
  <c r="E332" i="10"/>
  <c r="F40" i="35"/>
  <c r="F78" i="36"/>
  <c r="E280" i="10"/>
  <c r="E130" i="10"/>
  <c r="F440" i="1"/>
  <c r="F451" i="1"/>
  <c r="F174" i="35"/>
  <c r="E302" i="10"/>
  <c r="F583" i="1"/>
  <c r="E85" i="10"/>
  <c r="F962" i="1"/>
  <c r="F607" i="1"/>
  <c r="E476" i="10"/>
  <c r="F964" i="1"/>
  <c r="E333" i="10"/>
  <c r="F906" i="1"/>
  <c r="E99" i="10"/>
  <c r="F247" i="1"/>
  <c r="F161" i="1"/>
  <c r="F233" i="1"/>
  <c r="F32" i="35"/>
  <c r="E230" i="10"/>
  <c r="E402" i="10"/>
  <c r="F289" i="1"/>
  <c r="E441" i="10"/>
  <c r="F519" i="1"/>
  <c r="F585" i="1"/>
  <c r="E232" i="10"/>
  <c r="E222" i="10"/>
  <c r="F653" i="1"/>
  <c r="E17" i="10"/>
  <c r="F378" i="1"/>
  <c r="E285" i="10"/>
  <c r="F360" i="1"/>
  <c r="F155" i="35"/>
  <c r="E505" i="10"/>
  <c r="E483" i="10"/>
  <c r="F356" i="1"/>
  <c r="E446" i="10"/>
  <c r="F686" i="1"/>
  <c r="F956" i="1"/>
  <c r="E170" i="10"/>
  <c r="F547" i="1"/>
  <c r="E445" i="10"/>
  <c r="E524" i="10"/>
  <c r="F776" i="1"/>
  <c r="F817" i="1"/>
  <c r="E496" i="10"/>
  <c r="E106" i="10"/>
  <c r="F88" i="1"/>
  <c r="E506" i="10"/>
  <c r="F692" i="1"/>
  <c r="E370" i="10"/>
  <c r="F714" i="1"/>
  <c r="F262" i="35"/>
  <c r="E436" i="10"/>
  <c r="F707" i="1"/>
  <c r="E231" i="10"/>
  <c r="F890" i="1"/>
  <c r="F550" i="1"/>
  <c r="F644" i="1"/>
  <c r="E273" i="10"/>
  <c r="E312" i="10"/>
  <c r="F265" i="35"/>
  <c r="F718" i="1"/>
  <c r="E60" i="10"/>
  <c r="F825" i="1"/>
  <c r="F319" i="35"/>
  <c r="F553" i="1"/>
  <c r="F513" i="1"/>
  <c r="F610" i="1"/>
  <c r="E352" i="10"/>
  <c r="F393" i="1"/>
  <c r="E14" i="10"/>
  <c r="F851" i="1"/>
  <c r="E294" i="10"/>
  <c r="F991" i="1"/>
  <c r="E155" i="10"/>
  <c r="E382" i="10"/>
  <c r="F731" i="1"/>
  <c r="E397" i="10"/>
  <c r="F779" i="1"/>
  <c r="E24" i="10"/>
  <c r="F218" i="1"/>
  <c r="F126" i="1"/>
  <c r="F80" i="35"/>
  <c r="F69" i="35"/>
  <c r="F104" i="36"/>
  <c r="F296" i="1"/>
  <c r="F191" i="1"/>
  <c r="F305" i="1"/>
  <c r="F181" i="1"/>
  <c r="F138" i="1"/>
  <c r="F259" i="35"/>
  <c r="E22" i="10"/>
  <c r="F702" i="1"/>
  <c r="F595" i="1"/>
  <c r="E188" i="10"/>
  <c r="F501" i="1"/>
  <c r="F460" i="1"/>
  <c r="E334" i="10"/>
  <c r="E145" i="10"/>
  <c r="F735" i="1"/>
  <c r="E360" i="10"/>
  <c r="F855" i="1"/>
  <c r="E184" i="10"/>
  <c r="F306" i="35"/>
  <c r="F807" i="1"/>
  <c r="E92" i="10"/>
  <c r="F703" i="1"/>
  <c r="E265" i="10"/>
  <c r="F859" i="1"/>
  <c r="E160" i="10"/>
  <c r="E209" i="10"/>
  <c r="F311" i="35"/>
  <c r="E147" i="10"/>
  <c r="F609" i="1"/>
  <c r="F552" i="1"/>
  <c r="F244" i="36"/>
  <c r="F235" i="36"/>
  <c r="F389" i="1"/>
  <c r="E271" i="10"/>
  <c r="E316" i="10"/>
  <c r="F774" i="1"/>
  <c r="E377" i="10"/>
  <c r="F335" i="35"/>
  <c r="F995" i="1"/>
  <c r="F538" i="1"/>
  <c r="F229" i="35"/>
  <c r="F631" i="1"/>
  <c r="E477" i="10"/>
  <c r="E462" i="10"/>
  <c r="F643" i="1"/>
  <c r="E308" i="10"/>
  <c r="F175" i="35"/>
  <c r="E68" i="10"/>
  <c r="F53" i="35"/>
  <c r="F88" i="36"/>
  <c r="F59" i="1"/>
  <c r="F108" i="1"/>
  <c r="F32" i="1"/>
  <c r="F81" i="1"/>
  <c r="E428" i="10"/>
  <c r="F428" i="10" s="1"/>
  <c r="F165" i="35"/>
  <c r="F416" i="1"/>
  <c r="E20" i="10"/>
  <c r="F278" i="1"/>
  <c r="F89" i="35"/>
  <c r="F148" i="1"/>
  <c r="F199" i="1"/>
  <c r="F312" i="1"/>
  <c r="E66" i="10"/>
  <c r="F826" i="1"/>
  <c r="F799" i="1"/>
  <c r="E18" i="10"/>
  <c r="F195" i="36"/>
  <c r="E492" i="10"/>
  <c r="F551" i="1"/>
  <c r="F647" i="1"/>
  <c r="F673" i="1"/>
  <c r="E146" i="10"/>
  <c r="F944" i="1"/>
  <c r="E144" i="10"/>
  <c r="E306" i="10"/>
  <c r="F752" i="1"/>
  <c r="F755" i="1"/>
  <c r="F697" i="1"/>
  <c r="F921" i="1"/>
  <c r="E202" i="10"/>
  <c r="E361" i="10"/>
  <c r="F222" i="35"/>
  <c r="E86" i="10"/>
  <c r="F246" i="1"/>
  <c r="F232" i="1"/>
  <c r="F146" i="35"/>
  <c r="E236" i="10"/>
  <c r="F236" i="10" s="1"/>
  <c r="F428" i="1"/>
  <c r="F169" i="35"/>
  <c r="E152" i="10"/>
  <c r="E405" i="10"/>
  <c r="F664" i="1"/>
  <c r="F452" i="1"/>
  <c r="E499" i="10"/>
  <c r="F441" i="1"/>
  <c r="E235" i="10"/>
  <c r="F648" i="1"/>
  <c r="E529" i="10"/>
  <c r="F210" i="1"/>
  <c r="F298" i="1"/>
  <c r="F742" i="1"/>
  <c r="E270" i="10"/>
  <c r="F206" i="36"/>
  <c r="E169" i="10"/>
  <c r="F828" i="1"/>
  <c r="E374" i="10"/>
  <c r="F845" i="1"/>
  <c r="F846" i="1"/>
  <c r="F84" i="35"/>
  <c r="E107" i="10"/>
  <c r="F92" i="35"/>
  <c r="F143" i="1"/>
  <c r="F29" i="35"/>
  <c r="F165" i="1"/>
  <c r="F154" i="1"/>
  <c r="E150" i="10"/>
  <c r="F633" i="1"/>
  <c r="E103" i="10"/>
  <c r="F456" i="1"/>
  <c r="F632" i="1"/>
  <c r="E274" i="10"/>
  <c r="F334" i="35"/>
  <c r="E425" i="10"/>
  <c r="E198" i="10"/>
  <c r="F340" i="1"/>
  <c r="F537" i="1"/>
  <c r="E508" i="10"/>
  <c r="F728" i="1"/>
  <c r="E362" i="10"/>
  <c r="E412" i="10"/>
  <c r="F732" i="1"/>
  <c r="E268" i="10"/>
  <c r="F737" i="1"/>
  <c r="E459" i="10"/>
  <c r="F684" i="1"/>
  <c r="F608" i="1"/>
  <c r="E367" i="10"/>
  <c r="F317" i="35"/>
  <c r="E485" i="10"/>
  <c r="E479" i="10"/>
  <c r="F992" i="1"/>
  <c r="F997" i="1"/>
  <c r="E398" i="10"/>
  <c r="E213" i="10"/>
  <c r="F171" i="35"/>
  <c r="F430" i="1"/>
  <c r="E522" i="10"/>
  <c r="F258" i="1"/>
  <c r="F267" i="1"/>
  <c r="E57" i="10"/>
  <c r="F508" i="1"/>
  <c r="F600" i="1"/>
  <c r="F649" i="1"/>
  <c r="E151" i="10"/>
  <c r="E300" i="10"/>
  <c r="F622" i="1"/>
  <c r="F709" i="1"/>
  <c r="E417" i="10"/>
  <c r="F681" i="1"/>
  <c r="F588" i="1"/>
  <c r="E296" i="10"/>
  <c r="F873" i="1"/>
  <c r="E372" i="10"/>
  <c r="F372" i="10" s="1"/>
  <c r="E284" i="10"/>
  <c r="F95" i="35"/>
  <c r="E287" i="10"/>
  <c r="F940" i="1"/>
  <c r="E335" i="10"/>
  <c r="F523" i="1"/>
  <c r="E359" i="10"/>
  <c r="F708" i="1"/>
  <c r="E32" i="10"/>
  <c r="F429" i="1"/>
  <c r="F170" i="35"/>
  <c r="E427" i="10"/>
  <c r="F624" i="1"/>
  <c r="E263" i="10"/>
  <c r="F154" i="35"/>
  <c r="E31" i="10"/>
  <c r="F183" i="1"/>
  <c r="E75" i="10"/>
  <c r="F151" i="1"/>
  <c r="F969" i="1"/>
  <c r="E62" i="10"/>
  <c r="F136" i="35"/>
  <c r="E262" i="10"/>
  <c r="E290" i="10"/>
  <c r="F677" i="1"/>
  <c r="E19" i="10"/>
  <c r="F326" i="35"/>
  <c r="F839" i="1"/>
  <c r="E64" i="10"/>
  <c r="F75" i="35"/>
  <c r="F186" i="1"/>
  <c r="F133" i="1"/>
  <c r="F265" i="1"/>
  <c r="F213" i="1"/>
  <c r="F301" i="1"/>
  <c r="E345" i="10"/>
  <c r="F254" i="35"/>
  <c r="E189" i="10"/>
  <c r="F189" i="10" s="1"/>
  <c r="F798" i="1"/>
  <c r="E30" i="10"/>
  <c r="F304" i="1"/>
  <c r="F217" i="1"/>
  <c r="F79" i="35"/>
  <c r="F190" i="1"/>
  <c r="F137" i="1"/>
  <c r="F711" i="1"/>
  <c r="E375" i="10"/>
  <c r="F716" i="1"/>
  <c r="E295" i="10"/>
  <c r="F263" i="35"/>
  <c r="F189" i="35"/>
  <c r="E517" i="10"/>
  <c r="F400" i="1"/>
  <c r="E125" i="10"/>
  <c r="E261" i="10"/>
  <c r="F492" i="1"/>
  <c r="F580" i="1"/>
  <c r="F966" i="1"/>
  <c r="E134" i="10"/>
  <c r="E208" i="10"/>
  <c r="F748" i="1"/>
  <c r="E196" i="10"/>
  <c r="F432" i="1"/>
  <c r="F244" i="35"/>
  <c r="E141" i="10"/>
  <c r="E140" i="10"/>
  <c r="F342" i="1"/>
  <c r="E391" i="10"/>
  <c r="F832" i="1"/>
  <c r="F470" i="1"/>
  <c r="E161" i="10"/>
  <c r="F464" i="1"/>
  <c r="E486" i="10"/>
  <c r="F486" i="10" s="1"/>
  <c r="F857" i="1"/>
  <c r="F620" i="1"/>
  <c r="E351" i="10"/>
  <c r="F860" i="1"/>
  <c r="E220" i="10"/>
  <c r="F879" i="1"/>
  <c r="F546" i="1"/>
  <c r="E338" i="10"/>
  <c r="F639" i="1"/>
  <c r="E227" i="10"/>
  <c r="F449" i="1"/>
  <c r="F438" i="1"/>
  <c r="E206" i="10"/>
  <c r="F520" i="1"/>
  <c r="E79" i="10"/>
  <c r="F795" i="1"/>
  <c r="E121" i="10"/>
  <c r="F121" i="10" s="1"/>
  <c r="F765" i="1"/>
  <c r="E153" i="10"/>
  <c r="F106" i="35"/>
  <c r="F986" i="1"/>
  <c r="E317" i="10"/>
  <c r="F461" i="1"/>
  <c r="F197" i="35"/>
  <c r="E264" i="10"/>
  <c r="E326" i="10"/>
  <c r="F680" i="1"/>
  <c r="F141" i="35"/>
  <c r="E122" i="10"/>
  <c r="F510" i="1"/>
  <c r="E328" i="10"/>
  <c r="E470" i="10"/>
  <c r="F274" i="35"/>
  <c r="F746" i="1"/>
  <c r="F420" i="1"/>
  <c r="E210" i="10"/>
  <c r="E98" i="10"/>
  <c r="F302" i="35"/>
  <c r="F866" i="1"/>
  <c r="E252" i="10"/>
  <c r="F193" i="35"/>
  <c r="E97" i="10"/>
  <c r="F148" i="35"/>
  <c r="E305" i="10"/>
  <c r="F182" i="35"/>
  <c r="F228" i="35"/>
  <c r="E376" i="10"/>
  <c r="F527" i="1"/>
  <c r="F628" i="1"/>
  <c r="F623" i="1"/>
  <c r="E254" i="10"/>
  <c r="F254" i="10" s="1"/>
  <c r="E380" i="10"/>
  <c r="F818" i="1"/>
  <c r="E15" i="10"/>
  <c r="F15" i="10" s="1"/>
  <c r="F90" i="36"/>
  <c r="F83" i="1"/>
  <c r="F55" i="35"/>
  <c r="F110" i="1"/>
  <c r="F34" i="1"/>
  <c r="F61" i="1"/>
  <c r="F50" i="1"/>
  <c r="F99" i="1"/>
  <c r="F223" i="35"/>
  <c r="E451" i="10"/>
  <c r="F961" i="1"/>
  <c r="E509" i="10"/>
  <c r="F414" i="1"/>
  <c r="E113" i="10"/>
  <c r="E44" i="10"/>
  <c r="F422" i="1"/>
  <c r="F260" i="35"/>
  <c r="E163" i="10"/>
  <c r="F704" i="1"/>
  <c r="F530" i="1"/>
  <c r="E340" i="10"/>
  <c r="E364" i="10"/>
  <c r="F616" i="1"/>
  <c r="E82" i="10"/>
  <c r="F230" i="35"/>
  <c r="E315" i="10"/>
  <c r="F190" i="35"/>
  <c r="F457" i="1"/>
  <c r="E520" i="10"/>
  <c r="E307" i="10"/>
  <c r="F584" i="1"/>
  <c r="F980" i="1"/>
  <c r="E120" i="10"/>
  <c r="F145" i="35"/>
  <c r="F407" i="1"/>
  <c r="E13" i="10"/>
  <c r="E94" i="10"/>
  <c r="F594" i="1"/>
  <c r="E422" i="10"/>
  <c r="F968" i="1"/>
  <c r="E126" i="10"/>
  <c r="F252" i="1"/>
  <c r="F239" i="1"/>
  <c r="F569" i="1"/>
  <c r="E278" i="10"/>
  <c r="F246" i="35"/>
  <c r="F661" i="1"/>
  <c r="E56" i="10"/>
  <c r="F82" i="35"/>
  <c r="F70" i="35"/>
  <c r="F140" i="1"/>
  <c r="F128" i="1"/>
  <c r="F220" i="1"/>
  <c r="E511" i="10"/>
  <c r="F660" i="1"/>
  <c r="E181" i="10"/>
  <c r="F427" i="1"/>
  <c r="F168" i="35"/>
  <c r="E12" i="10"/>
  <c r="F344" i="1"/>
  <c r="E292" i="10"/>
  <c r="F823" i="1"/>
  <c r="E269" i="10"/>
  <c r="F889" i="1"/>
  <c r="E214" i="10"/>
  <c r="F970" i="1"/>
  <c r="E515" i="10"/>
  <c r="F187" i="35"/>
  <c r="E354" i="10"/>
  <c r="F268" i="35"/>
  <c r="F725" i="1"/>
  <c r="E114" i="10"/>
  <c r="F114" i="10" s="1"/>
  <c r="F454" i="1"/>
  <c r="F445" i="1"/>
  <c r="E449" i="10"/>
  <c r="F645" i="1"/>
  <c r="E34" i="10"/>
  <c r="F59" i="35"/>
  <c r="F48" i="35"/>
  <c r="F41" i="1"/>
  <c r="F27" i="1"/>
  <c r="E386" i="10"/>
  <c r="F479" i="1"/>
  <c r="E304" i="10"/>
  <c r="F211" i="35"/>
  <c r="F579" i="1"/>
  <c r="F491" i="1"/>
  <c r="E33" i="10"/>
  <c r="F338" i="1"/>
  <c r="F638" i="1"/>
  <c r="E185" i="10"/>
  <c r="E172" i="10"/>
  <c r="F918" i="1"/>
  <c r="E39" i="10"/>
  <c r="F363" i="1"/>
  <c r="E110" i="10"/>
  <c r="F382" i="1"/>
  <c r="F468" i="1"/>
  <c r="F459" i="1"/>
  <c r="E136" i="10"/>
  <c r="F473" i="1"/>
  <c r="F322" i="35"/>
  <c r="F835" i="1"/>
  <c r="E223" i="10"/>
  <c r="E37" i="10"/>
  <c r="F800" i="1"/>
  <c r="F196" i="36"/>
  <c r="E105" i="10"/>
  <c r="F309" i="35"/>
  <c r="F794" i="1"/>
  <c r="E25" i="10"/>
  <c r="F369" i="1"/>
  <c r="F495" i="1"/>
  <c r="F589" i="1"/>
  <c r="E226" i="10"/>
  <c r="F960" i="1"/>
  <c r="E50" i="10"/>
  <c r="F143" i="35"/>
  <c r="E379" i="10"/>
  <c r="E142" i="10"/>
  <c r="F695" i="1"/>
  <c r="E430" i="10"/>
  <c r="F200" i="36"/>
  <c r="F811" i="1"/>
  <c r="E176" i="10"/>
  <c r="F141" i="1"/>
  <c r="F221" i="1"/>
  <c r="F258" i="35"/>
  <c r="E521" i="10"/>
  <c r="F701" i="1"/>
  <c r="E440" i="10"/>
  <c r="F720" i="1"/>
  <c r="E179" i="10"/>
  <c r="F315" i="1"/>
  <c r="F307" i="1"/>
  <c r="F223" i="1"/>
  <c r="F985" i="1"/>
  <c r="E173" i="10"/>
  <c r="F571" i="1"/>
  <c r="E101" i="10"/>
  <c r="F235" i="1"/>
  <c r="F163" i="1"/>
  <c r="F193" i="36"/>
  <c r="E341" i="10"/>
  <c r="F797" i="1"/>
  <c r="E513" i="10"/>
  <c r="F76" i="1"/>
  <c r="E356" i="10"/>
  <c r="F806" i="1"/>
  <c r="F439" i="1"/>
  <c r="F450" i="1"/>
  <c r="E384" i="10"/>
  <c r="E409" i="10"/>
  <c r="F803" i="1"/>
  <c r="E76" i="10"/>
  <c r="F844" i="1"/>
  <c r="E321" i="10"/>
  <c r="F321" i="10" s="1"/>
  <c r="F822" i="1"/>
  <c r="F917" i="1"/>
  <c r="E281" i="10"/>
  <c r="E249" i="10"/>
  <c r="F373" i="1"/>
  <c r="F245" i="35"/>
  <c r="E347" i="10"/>
  <c r="E426" i="10"/>
  <c r="F979" i="1"/>
  <c r="E468" i="10"/>
  <c r="F170" i="1"/>
  <c r="E200" i="10"/>
  <c r="F477" i="1"/>
  <c r="F957" i="1"/>
  <c r="E216" i="10"/>
  <c r="F198" i="35"/>
  <c r="E253" i="10"/>
  <c r="E381" i="10"/>
  <c r="F555" i="1"/>
  <c r="F402" i="1"/>
  <c r="E111" i="10"/>
  <c r="F593" i="1"/>
  <c r="E349" i="10"/>
  <c r="E87" i="10"/>
  <c r="F293" i="35"/>
  <c r="F502" i="1"/>
  <c r="F217" i="35"/>
  <c r="E190" i="10"/>
  <c r="F596" i="1"/>
  <c r="E43" i="10"/>
  <c r="F376" i="1"/>
  <c r="F848" i="1"/>
  <c r="E442" i="10"/>
  <c r="F763" i="1"/>
  <c r="E491" i="10"/>
  <c r="E439" i="10"/>
  <c r="F230" i="1"/>
  <c r="F159" i="1"/>
  <c r="E58" i="10"/>
  <c r="F300" i="35"/>
  <c r="F786" i="1"/>
  <c r="F105" i="36"/>
  <c r="E46" i="10"/>
  <c r="F81" i="35"/>
  <c r="F208" i="1"/>
  <c r="F219" i="1"/>
  <c r="F139" i="1"/>
  <c r="F127" i="1"/>
  <c r="E507" i="10"/>
  <c r="F781" i="1"/>
  <c r="F723" i="1"/>
  <c r="E77" i="10"/>
  <c r="E500" i="10"/>
  <c r="F932" i="1"/>
  <c r="F621" i="1"/>
  <c r="E480" i="10"/>
  <c r="E503" i="10"/>
  <c r="F186" i="35"/>
  <c r="E350" i="10"/>
  <c r="F499" i="1"/>
  <c r="F214" i="35"/>
  <c r="E355" i="10"/>
  <c r="F172" i="1"/>
  <c r="E212" i="10"/>
  <c r="F34" i="35"/>
  <c r="F488" i="1"/>
  <c r="F576" i="1"/>
  <c r="E72" i="10"/>
  <c r="F893" i="1"/>
  <c r="F208" i="35"/>
  <c r="F856" i="1"/>
  <c r="F199" i="36"/>
  <c r="F810" i="1"/>
  <c r="F837" i="1"/>
  <c r="F324" i="35"/>
  <c r="F880" i="1"/>
  <c r="E267" i="10"/>
  <c r="E70" i="10"/>
  <c r="F70" i="10" s="1"/>
  <c r="F92" i="36"/>
  <c r="F81" i="36"/>
  <c r="F57" i="35"/>
  <c r="F113" i="1"/>
  <c r="F44" i="35"/>
  <c r="F23" i="1"/>
  <c r="F37" i="1"/>
  <c r="F52" i="1"/>
  <c r="F74" i="1"/>
  <c r="F63" i="1"/>
  <c r="F101" i="1"/>
  <c r="F138" i="36"/>
  <c r="F46" i="36"/>
  <c r="F442" i="1"/>
  <c r="E309" i="10"/>
  <c r="F213" i="36"/>
  <c r="F216" i="36"/>
  <c r="F946" i="1"/>
  <c r="F929" i="1"/>
  <c r="E133" i="10"/>
  <c r="E52" i="10"/>
  <c r="F142" i="35"/>
  <c r="F380" i="1"/>
  <c r="F216" i="35"/>
  <c r="E260" i="10"/>
  <c r="E512" i="10"/>
  <c r="F247" i="35"/>
  <c r="F655" i="1"/>
  <c r="F234" i="35"/>
  <c r="E67" i="10"/>
  <c r="F670" i="1"/>
  <c r="E240" i="10"/>
  <c r="E411" i="10"/>
  <c r="F973" i="1"/>
  <c r="E320" i="10"/>
  <c r="F736" i="1"/>
  <c r="E472" i="10"/>
  <c r="F549" i="1"/>
  <c r="E218" i="10"/>
  <c r="F852" i="1"/>
  <c r="E423" i="10"/>
  <c r="F536" i="1"/>
  <c r="E460" i="10"/>
  <c r="F977" i="1"/>
  <c r="F157" i="35"/>
  <c r="E313" i="10"/>
  <c r="E342" i="10"/>
  <c r="F582" i="1"/>
  <c r="F606" i="1"/>
  <c r="E205" i="10"/>
  <c r="E127" i="10"/>
  <c r="F184" i="35"/>
  <c r="E421" i="10"/>
  <c r="F713" i="1"/>
  <c r="F586" i="1"/>
  <c r="E393" i="10"/>
  <c r="F493" i="1"/>
  <c r="E484" i="10"/>
  <c r="F541" i="1"/>
  <c r="E407" i="10"/>
  <c r="F103" i="1"/>
  <c r="F54" i="1"/>
  <c r="F209" i="35"/>
  <c r="F577" i="1"/>
  <c r="E137" i="10"/>
  <c r="F489" i="1"/>
  <c r="F939" i="1"/>
  <c r="E171" i="10"/>
  <c r="E418" i="10"/>
  <c r="F418" i="10" s="1"/>
  <c r="F462" i="1"/>
  <c r="E466" i="10"/>
  <c r="F75" i="36"/>
  <c r="F37" i="35"/>
  <c r="E83" i="10"/>
  <c r="F370" i="1"/>
  <c r="F381" i="1"/>
  <c r="F248" i="35"/>
  <c r="E348" i="10"/>
  <c r="F662" i="1"/>
  <c r="F305" i="35"/>
  <c r="E255" i="10"/>
  <c r="E495" i="10"/>
  <c r="F529" i="1"/>
  <c r="F218" i="35"/>
  <c r="E245" i="10"/>
  <c r="F152" i="35"/>
  <c r="E289" i="10"/>
  <c r="E502" i="10"/>
  <c r="F952" i="1"/>
  <c r="E164" i="10"/>
  <c r="F349" i="1"/>
  <c r="E493" i="10"/>
  <c r="F518" i="1"/>
  <c r="F919" i="1"/>
  <c r="E299" i="10"/>
  <c r="E471" i="10"/>
  <c r="F943" i="1"/>
  <c r="F97" i="35"/>
  <c r="E395" i="10"/>
  <c r="F285" i="1"/>
  <c r="E400" i="10"/>
  <c r="F126" i="35"/>
  <c r="E288" i="10"/>
  <c r="F721" i="1"/>
  <c r="E225" i="10"/>
  <c r="F558" i="1"/>
  <c r="F238" i="35"/>
  <c r="F132" i="35"/>
  <c r="E139" i="10"/>
  <c r="E61" i="10"/>
  <c r="F840" i="1"/>
  <c r="F327" i="35"/>
  <c r="E330" i="10"/>
  <c r="F959" i="1"/>
  <c r="F689" i="1"/>
  <c r="E447" i="10"/>
  <c r="E45" i="10"/>
  <c r="F679" i="1"/>
  <c r="F978" i="1"/>
  <c r="E272" i="10"/>
  <c r="E501" i="10"/>
  <c r="F501" i="10" s="1"/>
  <c r="F171" i="1"/>
  <c r="F287" i="1"/>
  <c r="F953" i="1"/>
  <c r="E256" i="10"/>
  <c r="E406" i="10"/>
  <c r="F833" i="1"/>
  <c r="E117" i="10"/>
  <c r="F850" i="1"/>
  <c r="E21" i="10"/>
  <c r="F228" i="1"/>
  <c r="F243" i="1"/>
  <c r="E259" i="10"/>
  <c r="F947" i="1"/>
  <c r="E331" i="10"/>
  <c r="F729" i="1"/>
  <c r="F270" i="35"/>
  <c r="E124" i="10"/>
  <c r="F320" i="1"/>
  <c r="E494" i="10"/>
  <c r="F935" i="1"/>
  <c r="F443" i="1"/>
  <c r="E89" i="10"/>
  <c r="F453" i="1"/>
  <c r="F180" i="35"/>
  <c r="E344" i="10"/>
  <c r="F177" i="35"/>
  <c r="F448" i="1"/>
  <c r="E283" i="10"/>
  <c r="F950" i="1"/>
  <c r="F821" i="1"/>
  <c r="E197" i="10"/>
  <c r="E514" i="10"/>
  <c r="F895" i="1"/>
  <c r="F526" i="1"/>
  <c r="F627" i="1"/>
  <c r="F227" i="35"/>
  <c r="E510" i="10"/>
  <c r="F510" i="10" s="1"/>
  <c r="F268" i="1"/>
  <c r="E527" i="10"/>
  <c r="F353" i="1"/>
  <c r="E415" i="10"/>
  <c r="F869" i="1"/>
  <c r="E438" i="10"/>
  <c r="F903" i="1"/>
  <c r="E257" i="10"/>
  <c r="F652" i="1"/>
  <c r="F636" i="1"/>
  <c r="E293" i="10"/>
  <c r="E35" i="10"/>
  <c r="F104" i="35"/>
  <c r="F318" i="1"/>
  <c r="F891" i="1"/>
  <c r="E78" i="10"/>
  <c r="E489" i="10"/>
  <c r="F858" i="1"/>
  <c r="F94" i="36"/>
  <c r="F83" i="36"/>
  <c r="E526" i="10"/>
  <c r="F116" i="1"/>
  <c r="F65" i="1"/>
  <c r="E47" i="10"/>
  <c r="F47" i="10" s="1"/>
  <c r="F418" i="1"/>
  <c r="E322" i="10"/>
  <c r="F775" i="1"/>
  <c r="E102" i="10"/>
  <c r="F273" i="1"/>
  <c r="F974" i="1"/>
  <c r="E159" i="10"/>
  <c r="F176" i="35"/>
  <c r="E186" i="10"/>
  <c r="E16" i="10"/>
  <c r="F358" i="1"/>
  <c r="F90" i="35"/>
  <c r="E337" i="10"/>
  <c r="F149" i="1"/>
  <c r="F531" i="1"/>
  <c r="E490" i="10"/>
  <c r="E40" i="10"/>
  <c r="F315" i="35"/>
  <c r="F815" i="1"/>
  <c r="F434" i="1"/>
  <c r="E481" i="10"/>
  <c r="F915" i="1"/>
  <c r="E129" i="10"/>
  <c r="F472" i="1"/>
  <c r="E383" i="10"/>
  <c r="F467" i="1"/>
  <c r="F458" i="1"/>
  <c r="E392" i="10"/>
  <c r="F129" i="35"/>
  <c r="E156" i="10"/>
  <c r="F250" i="1"/>
  <c r="F237" i="1"/>
  <c r="F308" i="35"/>
  <c r="E128" i="10"/>
  <c r="F192" i="36"/>
  <c r="F872" i="1"/>
  <c r="F793" i="1"/>
  <c r="E399" i="10"/>
  <c r="F601" i="1"/>
  <c r="F597" i="1"/>
  <c r="F503" i="1"/>
  <c r="E388" i="10"/>
  <c r="E465" i="10"/>
  <c r="F409" i="1"/>
  <c r="E168" i="10"/>
  <c r="F269" i="35"/>
  <c r="F727" i="1"/>
  <c r="E215" i="10"/>
  <c r="F396" i="1"/>
  <c r="F162" i="35"/>
  <c r="E123" i="10"/>
  <c r="F604" i="1"/>
  <c r="F511" i="1"/>
  <c r="F219" i="35"/>
  <c r="E452" i="10"/>
  <c r="E238" i="10"/>
  <c r="F605" i="1"/>
  <c r="F565" i="1"/>
  <c r="E518" i="10"/>
  <c r="F241" i="35"/>
  <c r="F337" i="35"/>
  <c r="F1000" i="1"/>
  <c r="E474" i="10"/>
  <c r="E473" i="10"/>
  <c r="F769" i="1"/>
  <c r="F285" i="35"/>
  <c r="E182" i="10"/>
  <c r="F107" i="36"/>
  <c r="E431" i="10"/>
  <c r="F262" i="1"/>
  <c r="E154" i="10"/>
  <c r="F159" i="35"/>
  <c r="E193" i="10"/>
  <c r="F954" i="1"/>
  <c r="E488" i="10"/>
  <c r="F516" i="1"/>
  <c r="E229" i="10"/>
  <c r="F559" i="1"/>
  <c r="E464" i="10"/>
  <c r="F46" i="35"/>
  <c r="F39" i="1"/>
  <c r="F25" i="1"/>
  <c r="F87" i="1"/>
  <c r="F715" i="1"/>
  <c r="E324" i="10"/>
  <c r="F290" i="35"/>
  <c r="E365" i="10"/>
  <c r="F771" i="1"/>
  <c r="F865" i="1"/>
  <c r="E450" i="10"/>
  <c r="E115" i="10"/>
  <c r="F710" i="1"/>
  <c r="F682" i="1"/>
  <c r="E95" i="10"/>
  <c r="F137" i="35"/>
  <c r="E148" i="10"/>
  <c r="F21" i="35"/>
  <c r="F20" i="35"/>
  <c r="F43" i="35"/>
  <c r="E69" i="10"/>
  <c r="F91" i="36"/>
  <c r="F80" i="36"/>
  <c r="F85" i="1"/>
  <c r="F100" i="1"/>
  <c r="F22" i="1"/>
  <c r="F112" i="1"/>
  <c r="F51" i="1"/>
  <c r="F36" i="1"/>
  <c r="F683" i="1"/>
  <c r="F712" i="1"/>
  <c r="E371" i="10"/>
  <c r="F864" i="1"/>
  <c r="E414" i="10"/>
  <c r="E116" i="10"/>
  <c r="F896" i="1"/>
  <c r="E277" i="10"/>
  <c r="F250" i="35"/>
  <c r="F994" i="1"/>
  <c r="E408" i="10"/>
  <c r="F641" i="1"/>
  <c r="E42" i="10"/>
  <c r="E434" i="10"/>
  <c r="F288" i="35"/>
  <c r="F768" i="1"/>
  <c r="E26" i="10"/>
  <c r="F66" i="35"/>
  <c r="F101" i="36"/>
  <c r="F293" i="1"/>
  <c r="F256" i="1"/>
  <c r="F205" i="1"/>
  <c r="F178" i="1"/>
  <c r="F123" i="1"/>
  <c r="E201" i="10"/>
  <c r="F20" i="12" l="1"/>
  <c r="F55" i="12"/>
  <c r="F65" i="12"/>
  <c r="F54" i="12"/>
  <c r="F19" i="12"/>
  <c r="F105" i="12"/>
  <c r="F95" i="12"/>
  <c r="F71" i="12"/>
  <c r="F36" i="12"/>
  <c r="F119" i="12"/>
  <c r="F96" i="12"/>
  <c r="F127" i="12"/>
  <c r="F52" i="12"/>
  <c r="F73" i="12"/>
  <c r="F60" i="12"/>
  <c r="F15" i="12"/>
  <c r="F47" i="12"/>
  <c r="F104" i="12"/>
  <c r="F298" i="10"/>
  <c r="F301" i="10"/>
  <c r="F184" i="10"/>
  <c r="F206" i="10"/>
  <c r="F163" i="10"/>
  <c r="F172" i="10"/>
  <c r="F185" i="10"/>
  <c r="F411" i="10"/>
  <c r="F308" i="10"/>
  <c r="F388" i="10"/>
  <c r="F463" i="10"/>
  <c r="F339" i="10"/>
  <c r="F318" i="10"/>
  <c r="F284" i="10"/>
  <c r="F302" i="10"/>
  <c r="F49" i="10"/>
  <c r="F445" i="10"/>
  <c r="F111" i="10"/>
  <c r="F401" i="10"/>
  <c r="F489" i="10"/>
  <c r="F245" i="10"/>
  <c r="F204" i="10"/>
  <c r="F45" i="10"/>
  <c r="F42" i="10"/>
  <c r="F529" i="10"/>
  <c r="F146" i="10"/>
  <c r="F12" i="10"/>
  <c r="F267" i="10"/>
  <c r="F157" i="10"/>
  <c r="F419" i="10"/>
  <c r="F334" i="10"/>
  <c r="F16" i="10"/>
  <c r="F266" i="10"/>
  <c r="F202" i="10"/>
  <c r="F399" i="10"/>
  <c r="F274" i="10"/>
  <c r="F398" i="10"/>
  <c r="F426" i="10"/>
  <c r="F393" i="10"/>
  <c r="F493" i="10"/>
  <c r="F138" i="10"/>
  <c r="F192" i="10"/>
  <c r="F74" i="10"/>
  <c r="F508" i="10"/>
  <c r="F219" i="10"/>
  <c r="F292" i="10"/>
  <c r="F305" i="10"/>
  <c r="F117" i="10"/>
  <c r="F193" i="10"/>
  <c r="F400" i="10"/>
  <c r="F296" i="10"/>
  <c r="F43" i="10"/>
  <c r="F442" i="10"/>
  <c r="F307" i="10"/>
  <c r="F258" i="10"/>
  <c r="F152" i="10"/>
  <c r="F381" i="10"/>
  <c r="F73" i="10"/>
  <c r="F107" i="10"/>
  <c r="F336" i="10"/>
  <c r="F124" i="10"/>
  <c r="F212" i="10"/>
  <c r="F62" i="10"/>
  <c r="F179" i="10"/>
  <c r="F420" i="10"/>
  <c r="F427" i="10"/>
  <c r="F231" i="10"/>
  <c r="F238" i="10"/>
  <c r="F205" i="10"/>
  <c r="F144" i="10"/>
  <c r="F75" i="10"/>
  <c r="F498" i="10"/>
  <c r="F67" i="10"/>
  <c r="F147" i="10"/>
  <c r="F392" i="10"/>
  <c r="F272" i="10"/>
  <c r="F220" i="10"/>
  <c r="F492" i="10"/>
  <c r="F99" i="10"/>
  <c r="F414" i="10"/>
  <c r="F228" i="10"/>
  <c r="F53" i="10"/>
  <c r="F109" i="10"/>
  <c r="F436" i="10"/>
  <c r="F183" i="10"/>
  <c r="F409" i="10"/>
  <c r="F495" i="10"/>
  <c r="F106" i="10"/>
  <c r="F197" i="10"/>
  <c r="F465" i="10"/>
  <c r="F26" i="10"/>
  <c r="F402" i="10"/>
  <c r="F344" i="10"/>
  <c r="F352" i="10"/>
  <c r="F88" i="10"/>
  <c r="F149" i="10"/>
  <c r="F271" i="10"/>
  <c r="F160" i="10"/>
  <c r="F466" i="10"/>
  <c r="F100" i="10"/>
  <c r="F332" i="10"/>
  <c r="F412" i="10"/>
  <c r="F480" i="10"/>
  <c r="F331" i="10"/>
  <c r="F199" i="10"/>
  <c r="F416" i="10"/>
  <c r="F178" i="10"/>
  <c r="F95" i="10"/>
  <c r="F32" i="10"/>
  <c r="F262" i="10"/>
  <c r="F188" i="10"/>
  <c r="F311" i="10"/>
  <c r="F338" i="10"/>
  <c r="F60" i="10"/>
  <c r="F187" i="10"/>
  <c r="F110" i="10"/>
  <c r="F18" i="10"/>
  <c r="F479" i="10"/>
  <c r="F222" i="10"/>
  <c r="F77" i="10"/>
  <c r="F198" i="10"/>
  <c r="F460" i="10"/>
  <c r="F340" i="10"/>
  <c r="F229" i="10"/>
  <c r="F459" i="10"/>
  <c r="F425" i="10"/>
  <c r="F432" i="10"/>
  <c r="F361" i="10"/>
  <c r="F518" i="10"/>
  <c r="F354" i="10"/>
  <c r="F522" i="10"/>
  <c r="F482" i="10"/>
  <c r="F333" i="10"/>
  <c r="F217" i="10"/>
  <c r="F304" i="10"/>
  <c r="F286" i="10"/>
  <c r="F76" i="10"/>
  <c r="F422" i="10"/>
  <c r="F505" i="10"/>
  <c r="F341" i="10"/>
  <c r="F406" i="10"/>
  <c r="F471" i="10"/>
  <c r="F485" i="10"/>
  <c r="F320" i="10"/>
  <c r="F259" i="10"/>
  <c r="F65" i="10"/>
  <c r="F36" i="10"/>
  <c r="F63" i="10"/>
  <c r="F169" i="10"/>
  <c r="F503" i="10"/>
  <c r="F359" i="10"/>
  <c r="F24" i="10"/>
  <c r="F64" i="10"/>
  <c r="F467" i="10"/>
  <c r="F191" i="10"/>
  <c r="F457" i="10"/>
  <c r="F473" i="10"/>
  <c r="F240" i="10"/>
  <c r="F322" i="10"/>
  <c r="F151" i="10"/>
  <c r="F105" i="10"/>
  <c r="F429" i="10"/>
  <c r="F14" i="10"/>
  <c r="F181" i="10"/>
  <c r="F31" i="10"/>
  <c r="F277" i="10"/>
  <c r="F175" i="10"/>
  <c r="F385" i="10"/>
  <c r="F128" i="10"/>
  <c r="F68" i="10"/>
  <c r="F168" i="10"/>
  <c r="F39" i="10"/>
  <c r="F208" i="10"/>
  <c r="F446" i="10"/>
  <c r="F257" i="10"/>
  <c r="F127" i="10"/>
  <c r="F403" i="10"/>
  <c r="F448" i="10"/>
  <c r="F37" i="10"/>
  <c r="F46" i="10"/>
  <c r="F373" i="10"/>
  <c r="F141" i="10"/>
  <c r="F474" i="10"/>
  <c r="F299" i="10"/>
  <c r="F268" i="10"/>
  <c r="F243" i="10"/>
  <c r="F509" i="10"/>
  <c r="F294" i="10"/>
  <c r="F350" i="10"/>
  <c r="F251" i="10"/>
  <c r="F27" i="10"/>
  <c r="F413" i="10"/>
  <c r="F375" i="10"/>
  <c r="F165" i="10"/>
  <c r="F134" i="10"/>
  <c r="F143" i="10"/>
  <c r="F136" i="10"/>
  <c r="F79" i="10"/>
  <c r="F176" i="10"/>
  <c r="F468" i="10"/>
  <c r="F182" i="10"/>
  <c r="F215" i="10"/>
  <c r="F21" i="10"/>
  <c r="F370" i="10"/>
  <c r="F57" i="10"/>
  <c r="F80" i="10"/>
  <c r="F94" i="10"/>
  <c r="F211" i="10"/>
  <c r="F126" i="10"/>
  <c r="F421" i="10"/>
  <c r="F237" i="10"/>
  <c r="F248" i="10"/>
  <c r="F310" i="10"/>
  <c r="F13" i="10"/>
  <c r="F394" i="10"/>
  <c r="F516" i="10"/>
  <c r="F300" i="10"/>
  <c r="F242" i="10"/>
  <c r="F390" i="10"/>
  <c r="F125" i="10"/>
  <c r="F194" i="10"/>
  <c r="F244" i="10"/>
  <c r="F382" i="10"/>
  <c r="F230" i="10"/>
  <c r="F525" i="10"/>
  <c r="F513" i="10"/>
  <c r="F210" i="10"/>
  <c r="F23" i="10"/>
  <c r="F470" i="10"/>
  <c r="F526" i="10"/>
  <c r="F433" i="10"/>
  <c r="F368" i="10"/>
  <c r="F213" i="10"/>
  <c r="F112" i="10"/>
  <c r="F158" i="10"/>
  <c r="F362" i="10"/>
  <c r="F90" i="10"/>
  <c r="F449" i="10"/>
  <c r="F40" i="10"/>
  <c r="F265" i="10"/>
  <c r="F481" i="10"/>
  <c r="F312" i="10"/>
  <c r="F374" i="10"/>
  <c r="F97" i="10"/>
  <c r="F524" i="10"/>
  <c r="F424" i="10"/>
  <c r="F91" i="10"/>
  <c r="F28" i="10"/>
  <c r="F180" i="10"/>
  <c r="F200" i="10"/>
  <c r="F523" i="10"/>
  <c r="F69" i="10"/>
  <c r="F233" i="10"/>
  <c r="F44" i="10"/>
  <c r="F280" i="10"/>
  <c r="F115" i="10"/>
  <c r="F369" i="10"/>
  <c r="F450" i="10"/>
  <c r="F345" i="10"/>
  <c r="F349" i="10"/>
  <c r="F52" i="10"/>
  <c r="F269" i="10"/>
  <c r="F164" i="10"/>
  <c r="F367" i="10"/>
  <c r="F129" i="10"/>
  <c r="F500" i="10"/>
  <c r="F313" i="10"/>
  <c r="F472" i="10"/>
  <c r="F170" i="10"/>
  <c r="F87" i="10"/>
  <c r="F444" i="10"/>
  <c r="F17" i="10"/>
  <c r="F309" i="10"/>
  <c r="F364" i="10"/>
  <c r="F59" i="10"/>
  <c r="F156" i="10"/>
  <c r="F527" i="10"/>
  <c r="F317" i="10"/>
  <c r="F378" i="10"/>
  <c r="F499" i="10"/>
  <c r="F507" i="10"/>
  <c r="F281" i="10"/>
  <c r="F102" i="10"/>
  <c r="F447" i="10"/>
  <c r="F371" i="10"/>
  <c r="F443" i="10"/>
  <c r="F488" i="10"/>
  <c r="F139" i="10"/>
  <c r="F34" i="10"/>
  <c r="F337" i="10"/>
  <c r="F297" i="10"/>
  <c r="F329" i="10"/>
  <c r="F511" i="10"/>
  <c r="F504" i="10"/>
  <c r="F314" i="10"/>
  <c r="F415" i="10"/>
  <c r="F66" i="10"/>
  <c r="F232" i="10"/>
  <c r="F469" i="10"/>
  <c r="F377" i="10"/>
  <c r="F19" i="10"/>
  <c r="F58" i="10"/>
  <c r="F347" i="10"/>
  <c r="F454" i="10"/>
  <c r="F325" i="10"/>
  <c r="F348" i="10"/>
  <c r="F306" i="10"/>
  <c r="F395" i="10"/>
  <c r="F29" i="10"/>
  <c r="F423" i="10"/>
  <c r="F389" i="10"/>
  <c r="F224" i="10"/>
  <c r="F456" i="10"/>
  <c r="F216" i="10"/>
  <c r="F25" i="10"/>
  <c r="F502" i="10"/>
  <c r="F225" i="10"/>
  <c r="F22" i="10"/>
  <c r="F491" i="10"/>
  <c r="F330" i="10"/>
  <c r="F477" i="10"/>
  <c r="F396" i="10"/>
  <c r="F343" i="10"/>
  <c r="F496" i="10"/>
  <c r="F54" i="10"/>
  <c r="F356" i="10"/>
  <c r="F56" i="10"/>
  <c r="F440" i="10"/>
  <c r="F256" i="10"/>
  <c r="F214" i="10"/>
  <c r="F494" i="10"/>
  <c r="F235" i="10"/>
  <c r="F342" i="10"/>
  <c r="F118" i="10"/>
  <c r="F226" i="10"/>
  <c r="F98" i="10"/>
  <c r="F435" i="10"/>
  <c r="F327" i="10"/>
  <c r="F247" i="10"/>
  <c r="F86" i="10"/>
  <c r="F41" i="10"/>
  <c r="F255" i="10"/>
  <c r="F252" i="10"/>
  <c r="F290" i="10"/>
  <c r="F209" i="10"/>
  <c r="F366" i="10"/>
  <c r="F438" i="10"/>
  <c r="F476" i="10"/>
  <c r="F119" i="10"/>
  <c r="F51" i="10"/>
  <c r="F130" i="10"/>
  <c r="F155" i="10"/>
  <c r="F85" i="10"/>
  <c r="F353" i="10"/>
  <c r="F239" i="10"/>
  <c r="F487" i="10"/>
  <c r="F275" i="10"/>
  <c r="F270" i="10"/>
  <c r="F260" i="10"/>
  <c r="F324" i="10"/>
  <c r="F133" i="10"/>
  <c r="F123" i="10"/>
  <c r="F96" i="10"/>
  <c r="F464" i="10"/>
  <c r="F453" i="10"/>
  <c r="F291" i="10"/>
  <c r="F519" i="10"/>
  <c r="F35" i="10"/>
  <c r="F273" i="10"/>
  <c r="F72" i="10"/>
  <c r="F223" i="10"/>
  <c r="F437" i="10"/>
  <c r="F104" i="10"/>
  <c r="F250" i="10"/>
  <c r="F71" i="10"/>
  <c r="F78" i="10"/>
  <c r="F278" i="10"/>
  <c r="F376" i="10"/>
  <c r="F346" i="10"/>
  <c r="F506" i="10"/>
  <c r="F405" i="10"/>
  <c r="F379" i="10"/>
  <c r="F166" i="10"/>
  <c r="F383" i="10"/>
  <c r="F159" i="10"/>
  <c r="F279" i="10"/>
  <c r="F33" i="10"/>
  <c r="F137" i="10"/>
  <c r="F81" i="10"/>
  <c r="F303" i="10"/>
  <c r="F153" i="10"/>
  <c r="F190" i="10"/>
  <c r="F150" i="10"/>
  <c r="F452" i="10"/>
  <c r="F218" i="10"/>
  <c r="F441" i="10"/>
  <c r="F207" i="10"/>
  <c r="F122" i="10"/>
  <c r="F92" i="10"/>
  <c r="F355" i="10"/>
  <c r="F439" i="10"/>
  <c r="F116" i="10"/>
  <c r="F417" i="10"/>
  <c r="F462" i="10"/>
  <c r="F363" i="10"/>
  <c r="F83" i="10"/>
  <c r="F517" i="10"/>
  <c r="F108" i="10"/>
  <c r="F173" i="10"/>
  <c r="F380" i="10"/>
  <c r="F316" i="10"/>
  <c r="F263" i="10"/>
  <c r="F145" i="10"/>
  <c r="F261" i="10"/>
  <c r="F30" i="10"/>
  <c r="F431" i="10"/>
  <c r="F174" i="10"/>
  <c r="F288" i="10"/>
  <c r="F287" i="10"/>
  <c r="F120" i="10"/>
  <c r="F285" i="10"/>
  <c r="F103" i="10"/>
  <c r="F82" i="10"/>
  <c r="F358" i="10"/>
  <c r="F408" i="10"/>
  <c r="F391" i="10"/>
  <c r="F154" i="10"/>
  <c r="F203" i="10"/>
  <c r="F50" i="10"/>
  <c r="F142" i="10"/>
  <c r="F186" i="10"/>
  <c r="F246" i="10"/>
  <c r="F521" i="10"/>
  <c r="F61" i="10"/>
  <c r="F326" i="10"/>
  <c r="F351" i="10"/>
  <c r="F171" i="10"/>
  <c r="F249" i="10"/>
  <c r="F148" i="10"/>
  <c r="F397" i="10"/>
  <c r="F514" i="10"/>
  <c r="F101" i="10"/>
  <c r="F315" i="10"/>
  <c r="F410" i="10"/>
  <c r="F283" i="10"/>
  <c r="F365" i="10"/>
  <c r="F113" i="10"/>
  <c r="F512" i="10"/>
  <c r="F319" i="10"/>
  <c r="F132" i="10"/>
  <c r="F434" i="10"/>
  <c r="F227" i="10"/>
  <c r="F234" i="10"/>
  <c r="F528" i="10"/>
  <c r="F140" i="10"/>
  <c r="F177" i="10"/>
  <c r="F451" i="10"/>
  <c r="F289" i="10"/>
  <c r="F386" i="10"/>
  <c r="F161" i="10"/>
  <c r="F135" i="10"/>
  <c r="F295" i="10"/>
  <c r="F458" i="10"/>
  <c r="F196" i="10"/>
  <c r="F89" i="10"/>
  <c r="F430" i="10"/>
  <c r="F387" i="10"/>
  <c r="F490" i="10"/>
  <c r="F384" i="10"/>
  <c r="F282" i="10"/>
  <c r="F293" i="10"/>
  <c r="F360" i="10"/>
  <c r="F483" i="10"/>
  <c r="F276" i="10"/>
  <c r="F404" i="10"/>
  <c r="F201" i="10"/>
  <c r="F407" i="10"/>
  <c r="F93" i="10"/>
  <c r="F335" i="10"/>
  <c r="F253" i="10"/>
  <c r="F478" i="10"/>
  <c r="F484" i="10"/>
  <c r="F497" i="10"/>
  <c r="F515" i="10"/>
  <c r="F264" i="10"/>
  <c r="F20" i="10"/>
  <c r="F455" i="10"/>
  <c r="F520" i="10"/>
  <c r="F28" i="12"/>
  <c r="F77" i="12"/>
  <c r="F70" i="12"/>
  <c r="F12" i="12"/>
  <c r="F66" i="12"/>
  <c r="F14" i="12"/>
  <c r="F128" i="12"/>
  <c r="F124" i="12"/>
  <c r="F82" i="12"/>
  <c r="F44" i="12"/>
  <c r="F58" i="12"/>
  <c r="F103" i="12"/>
  <c r="F26" i="12"/>
  <c r="F121" i="12"/>
  <c r="F111" i="12"/>
  <c r="F101" i="12"/>
  <c r="F22" i="12"/>
  <c r="F79" i="12"/>
  <c r="F116" i="12"/>
  <c r="F75" i="12"/>
  <c r="F81" i="12"/>
  <c r="F83" i="12"/>
  <c r="F69" i="12"/>
  <c r="F88" i="12"/>
  <c r="F120" i="12"/>
  <c r="F114" i="12"/>
  <c r="F89" i="12"/>
  <c r="F29" i="12"/>
  <c r="F118" i="12"/>
  <c r="F98" i="12"/>
  <c r="F102" i="12"/>
  <c r="F68" i="12"/>
  <c r="F109" i="12"/>
  <c r="F107" i="12"/>
  <c r="F125" i="12"/>
  <c r="F64" i="12"/>
  <c r="F328" i="10"/>
  <c r="F62" i="12"/>
  <c r="F53" i="12"/>
  <c r="F85" i="12"/>
  <c r="F99" i="12"/>
  <c r="F23" i="12"/>
  <c r="F117" i="12"/>
  <c r="F113" i="12"/>
  <c r="F90" i="12"/>
  <c r="F63" i="12"/>
  <c r="F48" i="12"/>
  <c r="F37" i="12"/>
  <c r="F123" i="12"/>
  <c r="F46" i="12"/>
  <c r="F51" i="12"/>
  <c r="F93" i="12"/>
  <c r="F106" i="12"/>
  <c r="F115" i="12"/>
  <c r="F72" i="12"/>
  <c r="F34" i="12"/>
  <c r="F56" i="12"/>
  <c r="F41" i="12"/>
  <c r="F112" i="12"/>
  <c r="F40" i="12"/>
  <c r="F21" i="12"/>
  <c r="F78" i="12"/>
  <c r="F86" i="12"/>
  <c r="F122" i="12"/>
  <c r="F35" i="12"/>
  <c r="F45" i="12"/>
  <c r="F74" i="12"/>
  <c r="F67" i="12"/>
  <c r="F108" i="12"/>
  <c r="F49" i="12"/>
  <c r="F30" i="12"/>
  <c r="F16" i="12"/>
  <c r="F31" i="12"/>
  <c r="F32" i="12"/>
  <c r="F25" i="12"/>
  <c r="F80" i="12"/>
  <c r="F50" i="12"/>
  <c r="F97" i="12"/>
  <c r="F18" i="12"/>
  <c r="F76" i="12"/>
  <c r="F100" i="12"/>
  <c r="F91" i="12"/>
  <c r="F87" i="12"/>
  <c r="F27" i="12"/>
  <c r="F129" i="12"/>
  <c r="F42" i="12"/>
  <c r="F17" i="12"/>
  <c r="F92" i="12"/>
  <c r="F84" i="12"/>
  <c r="F24" i="12"/>
  <c r="F126" i="12"/>
  <c r="F94" i="12"/>
  <c r="C5" i="1"/>
  <c r="C5" i="5" l="1"/>
  <c r="M13" i="28" l="1"/>
  <c r="N13" i="28" s="1"/>
  <c r="M12" i="28"/>
  <c r="N12" i="28" s="1"/>
  <c r="M21" i="28" s="1"/>
  <c r="M23" i="28" l="1"/>
  <c r="L31" i="28" s="1"/>
  <c r="M36" i="28" s="1"/>
  <c r="K33" i="28" s="1"/>
  <c r="M33" i="28" s="1"/>
  <c r="M46" i="28" s="1"/>
  <c r="M47" i="28" l="1"/>
  <c r="L48" i="28" s="1"/>
  <c r="K15" i="28" s="1"/>
  <c r="M15" i="28" s="1"/>
  <c r="E13" i="12" l="1"/>
  <c r="F13" i="12" s="1"/>
  <c r="F276" i="36"/>
  <c r="H17" i="19"/>
  <c r="F38" i="12" l="1"/>
  <c r="H25" i="20"/>
  <c r="H18" i="20"/>
  <c r="H8" i="20"/>
  <c r="H27" i="20" s="1"/>
  <c r="H25" i="19"/>
  <c r="H18" i="19"/>
  <c r="H27" i="19" s="1"/>
  <c r="H11" i="19"/>
  <c r="G54" i="36" l="1"/>
  <c r="H54" i="36" s="1"/>
  <c r="I54" i="36" s="1"/>
  <c r="G36" i="35"/>
  <c r="H36" i="35" s="1"/>
  <c r="I36" i="35" s="1"/>
  <c r="G33" i="35"/>
  <c r="H33" i="35" s="1"/>
  <c r="I33" i="35" s="1"/>
  <c r="G122" i="36"/>
  <c r="H122" i="36" s="1"/>
  <c r="I122" i="36" s="1"/>
  <c r="G51" i="36"/>
  <c r="H51" i="36" s="1"/>
  <c r="I51" i="36" s="1"/>
  <c r="G121" i="36"/>
  <c r="H121" i="36" s="1"/>
  <c r="I121" i="36" s="1"/>
  <c r="G49" i="36"/>
  <c r="H49" i="36" s="1"/>
  <c r="I49" i="36" s="1"/>
  <c r="G241" i="10"/>
  <c r="H241" i="10" s="1"/>
  <c r="G50" i="36"/>
  <c r="H50" i="36" s="1"/>
  <c r="I50" i="36" s="1"/>
  <c r="G407" i="10"/>
  <c r="G310" i="10"/>
  <c r="H310" i="10" s="1"/>
  <c r="G463" i="10"/>
  <c r="H463" i="10" s="1"/>
  <c r="G529" i="10"/>
  <c r="G102" i="10"/>
  <c r="G198" i="10"/>
  <c r="G285" i="10"/>
  <c r="G314" i="10"/>
  <c r="G63" i="10"/>
  <c r="G481" i="10"/>
  <c r="G103" i="10"/>
  <c r="G386" i="10"/>
  <c r="G190" i="10"/>
  <c r="G441" i="10"/>
  <c r="H441" i="10" s="1"/>
  <c r="G318" i="10"/>
  <c r="H318" i="10" s="1"/>
  <c r="G492" i="10"/>
  <c r="G307" i="10"/>
  <c r="G364" i="10"/>
  <c r="G132" i="10"/>
  <c r="G511" i="10"/>
  <c r="G326" i="10"/>
  <c r="G521" i="10"/>
  <c r="G312" i="10"/>
  <c r="G412" i="10"/>
  <c r="G323" i="10"/>
  <c r="G397" i="10"/>
  <c r="H397" i="10" s="1"/>
  <c r="G341" i="10"/>
  <c r="H341" i="10" s="1"/>
  <c r="G40" i="10"/>
  <c r="G391" i="10"/>
  <c r="G294" i="10"/>
  <c r="G415" i="10"/>
  <c r="G333" i="10"/>
  <c r="G500" i="10"/>
  <c r="G502" i="10"/>
  <c r="G422" i="10"/>
  <c r="G53" i="10"/>
  <c r="G474" i="10"/>
  <c r="G167" i="10"/>
  <c r="H167" i="10" s="1"/>
  <c r="G379" i="10"/>
  <c r="H379" i="10" s="1"/>
  <c r="G305" i="10"/>
  <c r="G90" i="10"/>
  <c r="G277" i="10"/>
  <c r="G425" i="10"/>
  <c r="G269" i="36"/>
  <c r="H269" i="36" s="1"/>
  <c r="I269" i="36" s="1"/>
  <c r="G231" i="36"/>
  <c r="H231" i="36" s="1"/>
  <c r="I231" i="36" s="1"/>
  <c r="G211" i="36"/>
  <c r="H211" i="36" s="1"/>
  <c r="I211" i="36" s="1"/>
  <c r="G192" i="36"/>
  <c r="H192" i="36" s="1"/>
  <c r="I192" i="36" s="1"/>
  <c r="G168" i="36"/>
  <c r="H168" i="36" s="1"/>
  <c r="I168" i="36" s="1"/>
  <c r="G137" i="36"/>
  <c r="H137" i="36" s="1"/>
  <c r="I137" i="36" s="1"/>
  <c r="G103" i="36"/>
  <c r="H103" i="36" s="1"/>
  <c r="I103" i="36" s="1"/>
  <c r="G78" i="36"/>
  <c r="H78" i="36" s="1"/>
  <c r="I78" i="36" s="1"/>
  <c r="G40" i="36"/>
  <c r="H40" i="36" s="1"/>
  <c r="I40" i="36" s="1"/>
  <c r="G20" i="36"/>
  <c r="H20" i="36" s="1"/>
  <c r="I20" i="36" s="1"/>
  <c r="G317" i="35"/>
  <c r="H317" i="35" s="1"/>
  <c r="I317" i="35" s="1"/>
  <c r="G299" i="35"/>
  <c r="H299" i="35" s="1"/>
  <c r="I299" i="35" s="1"/>
  <c r="G270" i="35"/>
  <c r="H270" i="35" s="1"/>
  <c r="I270" i="35" s="1"/>
  <c r="G248" i="35"/>
  <c r="H248" i="35" s="1"/>
  <c r="I248" i="35" s="1"/>
  <c r="G229" i="35"/>
  <c r="H229" i="35" s="1"/>
  <c r="I229" i="35" s="1"/>
  <c r="G211" i="35"/>
  <c r="H211" i="35" s="1"/>
  <c r="I211" i="35" s="1"/>
  <c r="G189" i="35"/>
  <c r="H189" i="35" s="1"/>
  <c r="I189" i="35" s="1"/>
  <c r="G174" i="35"/>
  <c r="H174" i="35" s="1"/>
  <c r="I174" i="35" s="1"/>
  <c r="G151" i="35"/>
  <c r="H151" i="35" s="1"/>
  <c r="I151" i="35" s="1"/>
  <c r="G126" i="35"/>
  <c r="H126" i="35" s="1"/>
  <c r="I126" i="35" s="1"/>
  <c r="G97" i="35"/>
  <c r="H97" i="35" s="1"/>
  <c r="I97" i="35" s="1"/>
  <c r="G77" i="35"/>
  <c r="H77" i="35" s="1"/>
  <c r="I77" i="35" s="1"/>
  <c r="G53" i="35"/>
  <c r="H53" i="35" s="1"/>
  <c r="I53" i="35" s="1"/>
  <c r="G32" i="35"/>
  <c r="H32" i="35" s="1"/>
  <c r="I32" i="35" s="1"/>
  <c r="G995" i="1"/>
  <c r="H995" i="1" s="1"/>
  <c r="I995" i="1" s="1"/>
  <c r="G980" i="1"/>
  <c r="H980" i="1" s="1"/>
  <c r="I980" i="1" s="1"/>
  <c r="G966" i="1"/>
  <c r="H966" i="1" s="1"/>
  <c r="I966" i="1" s="1"/>
  <c r="G952" i="1"/>
  <c r="H952" i="1" s="1"/>
  <c r="I952" i="1" s="1"/>
  <c r="G933" i="1"/>
  <c r="H933" i="1" s="1"/>
  <c r="I933" i="1" s="1"/>
  <c r="G907" i="1"/>
  <c r="H907" i="1" s="1"/>
  <c r="I907" i="1" s="1"/>
  <c r="G880" i="1"/>
  <c r="H880" i="1" s="1"/>
  <c r="I880" i="1" s="1"/>
  <c r="G861" i="1"/>
  <c r="H861" i="1" s="1"/>
  <c r="I861" i="1" s="1"/>
  <c r="G848" i="1"/>
  <c r="H848" i="1" s="1"/>
  <c r="I848" i="1" s="1"/>
  <c r="G831" i="1"/>
  <c r="H831" i="1" s="1"/>
  <c r="I831" i="1" s="1"/>
  <c r="G812" i="1"/>
  <c r="H812" i="1" s="1"/>
  <c r="I812" i="1" s="1"/>
  <c r="G796" i="1"/>
  <c r="H796" i="1" s="1"/>
  <c r="I796" i="1" s="1"/>
  <c r="G776" i="1"/>
  <c r="H776" i="1" s="1"/>
  <c r="I776" i="1" s="1"/>
  <c r="G754" i="1"/>
  <c r="H754" i="1" s="1"/>
  <c r="I754" i="1" s="1"/>
  <c r="G735" i="1"/>
  <c r="H735" i="1" s="1"/>
  <c r="I735" i="1" s="1"/>
  <c r="G720" i="1"/>
  <c r="H720" i="1" s="1"/>
  <c r="I720" i="1" s="1"/>
  <c r="G707" i="1"/>
  <c r="H707" i="1" s="1"/>
  <c r="I707" i="1" s="1"/>
  <c r="G686" i="1"/>
  <c r="H686" i="1" s="1"/>
  <c r="I686" i="1" s="1"/>
  <c r="G526" i="10"/>
  <c r="G30" i="10"/>
  <c r="H30" i="10" s="1"/>
  <c r="G99" i="10"/>
  <c r="G179" i="10"/>
  <c r="G395" i="10"/>
  <c r="G410" i="10"/>
  <c r="G39" i="10"/>
  <c r="G271" i="10"/>
  <c r="G113" i="10"/>
  <c r="G478" i="10"/>
  <c r="G520" i="10"/>
  <c r="G72" i="10"/>
  <c r="G388" i="10"/>
  <c r="H388" i="10" s="1"/>
  <c r="G206" i="10"/>
  <c r="H206" i="10" s="1"/>
  <c r="G423" i="10"/>
  <c r="G147" i="10"/>
  <c r="G232" i="10"/>
  <c r="G251" i="10"/>
  <c r="G42" i="10"/>
  <c r="G348" i="10"/>
  <c r="G417" i="10"/>
  <c r="G22" i="10"/>
  <c r="G366" i="10"/>
  <c r="G461" i="10"/>
  <c r="G491" i="10"/>
  <c r="H491" i="10" s="1"/>
  <c r="G507" i="10"/>
  <c r="H507" i="10" s="1"/>
  <c r="G189" i="10"/>
  <c r="G516" i="10"/>
  <c r="G406" i="10"/>
  <c r="G218" i="10"/>
  <c r="G372" i="10"/>
  <c r="G353" i="10"/>
  <c r="G437" i="10"/>
  <c r="G256" i="10"/>
  <c r="G62" i="10"/>
  <c r="G317" i="10"/>
  <c r="G211" i="10"/>
  <c r="G153" i="10"/>
  <c r="H153" i="10" s="1"/>
  <c r="G236" i="10"/>
  <c r="G127" i="10"/>
  <c r="G260" i="10"/>
  <c r="G345" i="10"/>
  <c r="G456" i="10"/>
  <c r="G261" i="36"/>
  <c r="H261" i="36" s="1"/>
  <c r="I261" i="36" s="1"/>
  <c r="G230" i="36"/>
  <c r="H230" i="36" s="1"/>
  <c r="I230" i="36" s="1"/>
  <c r="G210" i="36"/>
  <c r="H210" i="36" s="1"/>
  <c r="I210" i="36" s="1"/>
  <c r="G190" i="36"/>
  <c r="H190" i="36" s="1"/>
  <c r="I190" i="36" s="1"/>
  <c r="G167" i="36"/>
  <c r="H167" i="36" s="1"/>
  <c r="I167" i="36" s="1"/>
  <c r="G136" i="36"/>
  <c r="H136" i="36" s="1"/>
  <c r="I136" i="36" s="1"/>
  <c r="G101" i="36"/>
  <c r="H101" i="36" s="1"/>
  <c r="I101" i="36" s="1"/>
  <c r="G75" i="36"/>
  <c r="H75" i="36" s="1"/>
  <c r="I75" i="36" s="1"/>
  <c r="G38" i="36"/>
  <c r="H38" i="36" s="1"/>
  <c r="I38" i="36" s="1"/>
  <c r="G18" i="36"/>
  <c r="H18" i="36" s="1"/>
  <c r="I18" i="36" s="1"/>
  <c r="G315" i="35"/>
  <c r="H315" i="35" s="1"/>
  <c r="I315" i="35" s="1"/>
  <c r="G296" i="35"/>
  <c r="H296" i="35" s="1"/>
  <c r="I296" i="35" s="1"/>
  <c r="G269" i="35"/>
  <c r="H269" i="35" s="1"/>
  <c r="I269" i="35" s="1"/>
  <c r="G247" i="35"/>
  <c r="H247" i="35" s="1"/>
  <c r="I247" i="35" s="1"/>
  <c r="G228" i="35"/>
  <c r="H228" i="35" s="1"/>
  <c r="I228" i="35" s="1"/>
  <c r="G210" i="35"/>
  <c r="H210" i="35" s="1"/>
  <c r="I210" i="35" s="1"/>
  <c r="G187" i="35"/>
  <c r="H187" i="35" s="1"/>
  <c r="I187" i="35" s="1"/>
  <c r="G171" i="35"/>
  <c r="H171" i="35" s="1"/>
  <c r="I171" i="35" s="1"/>
  <c r="G148" i="35"/>
  <c r="H148" i="35" s="1"/>
  <c r="I148" i="35" s="1"/>
  <c r="G125" i="35"/>
  <c r="H125" i="35" s="1"/>
  <c r="I125" i="35" s="1"/>
  <c r="G95" i="35"/>
  <c r="H95" i="35" s="1"/>
  <c r="I95" i="35" s="1"/>
  <c r="G75" i="35"/>
  <c r="H75" i="35" s="1"/>
  <c r="I75" i="35" s="1"/>
  <c r="G50" i="35"/>
  <c r="H50" i="35" s="1"/>
  <c r="I50" i="35" s="1"/>
  <c r="G29" i="35"/>
  <c r="H29" i="35" s="1"/>
  <c r="I29" i="35" s="1"/>
  <c r="G994" i="1"/>
  <c r="H994" i="1" s="1"/>
  <c r="I994" i="1" s="1"/>
  <c r="G979" i="1"/>
  <c r="H979" i="1" s="1"/>
  <c r="I979" i="1" s="1"/>
  <c r="G965" i="1"/>
  <c r="H965" i="1" s="1"/>
  <c r="I965" i="1" s="1"/>
  <c r="G951" i="1"/>
  <c r="H951" i="1" s="1"/>
  <c r="I951" i="1" s="1"/>
  <c r="G932" i="1"/>
  <c r="H932" i="1" s="1"/>
  <c r="I932" i="1" s="1"/>
  <c r="G906" i="1"/>
  <c r="H906" i="1" s="1"/>
  <c r="I906" i="1" s="1"/>
  <c r="G879" i="1"/>
  <c r="H879" i="1" s="1"/>
  <c r="I879" i="1" s="1"/>
  <c r="G860" i="1"/>
  <c r="H860" i="1" s="1"/>
  <c r="I860" i="1" s="1"/>
  <c r="G846" i="1"/>
  <c r="H846" i="1" s="1"/>
  <c r="I846" i="1" s="1"/>
  <c r="G828" i="1"/>
  <c r="H828" i="1" s="1"/>
  <c r="I828" i="1" s="1"/>
  <c r="G811" i="1"/>
  <c r="H811" i="1" s="1"/>
  <c r="I811" i="1" s="1"/>
  <c r="G795" i="1"/>
  <c r="H795" i="1" s="1"/>
  <c r="I795" i="1" s="1"/>
  <c r="G775" i="1"/>
  <c r="H775" i="1" s="1"/>
  <c r="I775" i="1" s="1"/>
  <c r="G752" i="1"/>
  <c r="H752" i="1" s="1"/>
  <c r="I752" i="1" s="1"/>
  <c r="G734" i="1"/>
  <c r="H734" i="1" s="1"/>
  <c r="I734" i="1" s="1"/>
  <c r="G719" i="1"/>
  <c r="H719" i="1" s="1"/>
  <c r="I719" i="1" s="1"/>
  <c r="G705" i="1"/>
  <c r="H705" i="1" s="1"/>
  <c r="I705" i="1" s="1"/>
  <c r="G684" i="1"/>
  <c r="H684" i="1" s="1"/>
  <c r="I684" i="1" s="1"/>
  <c r="G48" i="10"/>
  <c r="H48" i="10" s="1"/>
  <c r="G513" i="10"/>
  <c r="G176" i="10"/>
  <c r="G59" i="10"/>
  <c r="G21" i="10"/>
  <c r="G504" i="10"/>
  <c r="G140" i="10"/>
  <c r="G228" i="10"/>
  <c r="G177" i="10"/>
  <c r="G428" i="10"/>
  <c r="G227" i="10"/>
  <c r="G383" i="10"/>
  <c r="H383" i="10" s="1"/>
  <c r="G137" i="10"/>
  <c r="H137" i="10" s="1"/>
  <c r="G401" i="10"/>
  <c r="G455" i="10"/>
  <c r="G508" i="10"/>
  <c r="G381" i="10"/>
  <c r="G296" i="10"/>
  <c r="G237" i="10"/>
  <c r="G462" i="10"/>
  <c r="G405" i="10"/>
  <c r="G115" i="10"/>
  <c r="G265" i="10"/>
  <c r="G440" i="10"/>
  <c r="H440" i="10" s="1"/>
  <c r="G145" i="10"/>
  <c r="H145" i="10" s="1"/>
  <c r="G435" i="10"/>
  <c r="G403" i="10"/>
  <c r="G18" i="10"/>
  <c r="G496" i="10"/>
  <c r="G223" i="10"/>
  <c r="G38" i="10"/>
  <c r="G343" i="10"/>
  <c r="G191" i="10"/>
  <c r="G494" i="10"/>
  <c r="G193" i="10"/>
  <c r="G214" i="10"/>
  <c r="H214" i="10" s="1"/>
  <c r="G291" i="10"/>
  <c r="H291" i="10" s="1"/>
  <c r="G246" i="10"/>
  <c r="G27" i="10"/>
  <c r="G97" i="10"/>
  <c r="G404" i="10"/>
  <c r="G245" i="10"/>
  <c r="G74" i="10"/>
  <c r="G259" i="36"/>
  <c r="H259" i="36" s="1"/>
  <c r="I259" i="36" s="1"/>
  <c r="J263" i="36" s="1"/>
  <c r="AD27" i="27" s="1"/>
  <c r="G229" i="36"/>
  <c r="H229" i="36" s="1"/>
  <c r="I229" i="36" s="1"/>
  <c r="G209" i="36"/>
  <c r="H209" i="36" s="1"/>
  <c r="I209" i="36" s="1"/>
  <c r="G188" i="36"/>
  <c r="H188" i="36" s="1"/>
  <c r="I188" i="36" s="1"/>
  <c r="G166" i="36"/>
  <c r="H166" i="36" s="1"/>
  <c r="I166" i="36" s="1"/>
  <c r="G134" i="36"/>
  <c r="H134" i="36" s="1"/>
  <c r="I134" i="36" s="1"/>
  <c r="G96" i="36"/>
  <c r="H96" i="36" s="1"/>
  <c r="I96" i="36" s="1"/>
  <c r="G74" i="36"/>
  <c r="H74" i="36" s="1"/>
  <c r="I74" i="36" s="1"/>
  <c r="G36" i="36"/>
  <c r="H36" i="36" s="1"/>
  <c r="I36" i="36" s="1"/>
  <c r="G343" i="35"/>
  <c r="H343" i="35" s="1"/>
  <c r="I343" i="35" s="1"/>
  <c r="J345" i="35" s="1"/>
  <c r="AE27" i="27" s="1"/>
  <c r="G314" i="35"/>
  <c r="H314" i="35" s="1"/>
  <c r="I314" i="35" s="1"/>
  <c r="G293" i="35"/>
  <c r="H293" i="35" s="1"/>
  <c r="I293" i="35" s="1"/>
  <c r="G268" i="35"/>
  <c r="H268" i="35" s="1"/>
  <c r="I268" i="35" s="1"/>
  <c r="G246" i="35"/>
  <c r="H246" i="35" s="1"/>
  <c r="I246" i="35" s="1"/>
  <c r="G227" i="35"/>
  <c r="H227" i="35" s="1"/>
  <c r="I227" i="35" s="1"/>
  <c r="G209" i="35"/>
  <c r="H209" i="35" s="1"/>
  <c r="I209" i="35" s="1"/>
  <c r="G186" i="35"/>
  <c r="H186" i="35" s="1"/>
  <c r="I186" i="35" s="1"/>
  <c r="G170" i="35"/>
  <c r="H170" i="35" s="1"/>
  <c r="I170" i="35" s="1"/>
  <c r="G146" i="35"/>
  <c r="H146" i="35" s="1"/>
  <c r="I146" i="35" s="1"/>
  <c r="G123" i="35"/>
  <c r="H123" i="35" s="1"/>
  <c r="I123" i="35" s="1"/>
  <c r="G92" i="35"/>
  <c r="H92" i="35" s="1"/>
  <c r="I92" i="35" s="1"/>
  <c r="G72" i="35"/>
  <c r="H72" i="35" s="1"/>
  <c r="I72" i="35" s="1"/>
  <c r="G48" i="35"/>
  <c r="H48" i="35" s="1"/>
  <c r="I48" i="35" s="1"/>
  <c r="G27" i="35"/>
  <c r="H27" i="35" s="1"/>
  <c r="I27" i="35" s="1"/>
  <c r="G992" i="1"/>
  <c r="H992" i="1" s="1"/>
  <c r="I992" i="1" s="1"/>
  <c r="G978" i="1"/>
  <c r="H978" i="1" s="1"/>
  <c r="I978" i="1" s="1"/>
  <c r="G964" i="1"/>
  <c r="H964" i="1" s="1"/>
  <c r="I964" i="1" s="1"/>
  <c r="G950" i="1"/>
  <c r="H950" i="1" s="1"/>
  <c r="I950" i="1" s="1"/>
  <c r="G929" i="1"/>
  <c r="H929" i="1" s="1"/>
  <c r="I929" i="1" s="1"/>
  <c r="G904" i="1"/>
  <c r="H904" i="1" s="1"/>
  <c r="I904" i="1" s="1"/>
  <c r="G878" i="1"/>
  <c r="H878" i="1" s="1"/>
  <c r="I878" i="1" s="1"/>
  <c r="G859" i="1"/>
  <c r="H859" i="1" s="1"/>
  <c r="I859" i="1" s="1"/>
  <c r="G845" i="1"/>
  <c r="H845" i="1" s="1"/>
  <c r="I845" i="1" s="1"/>
  <c r="G826" i="1"/>
  <c r="H826" i="1" s="1"/>
  <c r="I826" i="1" s="1"/>
  <c r="G810" i="1"/>
  <c r="H810" i="1" s="1"/>
  <c r="I810" i="1" s="1"/>
  <c r="G794" i="1"/>
  <c r="H794" i="1" s="1"/>
  <c r="I794" i="1" s="1"/>
  <c r="G774" i="1"/>
  <c r="H774" i="1" s="1"/>
  <c r="I774" i="1" s="1"/>
  <c r="G751" i="1"/>
  <c r="H751" i="1" s="1"/>
  <c r="I751" i="1" s="1"/>
  <c r="G732" i="1"/>
  <c r="H732" i="1" s="1"/>
  <c r="I732" i="1" s="1"/>
  <c r="G718" i="1"/>
  <c r="H718" i="1" s="1"/>
  <c r="I718" i="1" s="1"/>
  <c r="G704" i="1"/>
  <c r="H704" i="1" s="1"/>
  <c r="I704" i="1" s="1"/>
  <c r="G69" i="10"/>
  <c r="H69" i="10" s="1"/>
  <c r="G106" i="10"/>
  <c r="G107" i="10"/>
  <c r="G101" i="10"/>
  <c r="G86" i="10"/>
  <c r="G402" i="10"/>
  <c r="G12" i="10"/>
  <c r="G25" i="10"/>
  <c r="G14" i="10"/>
  <c r="G47" i="10"/>
  <c r="G384" i="10"/>
  <c r="G136" i="10"/>
  <c r="H136" i="10" s="1"/>
  <c r="G396" i="10"/>
  <c r="H396" i="10" s="1"/>
  <c r="G57" i="10"/>
  <c r="G335" i="10"/>
  <c r="G477" i="10"/>
  <c r="G225" i="10"/>
  <c r="G349" i="10"/>
  <c r="G351" i="10"/>
  <c r="G449" i="10"/>
  <c r="G444" i="10"/>
  <c r="G371" i="10"/>
  <c r="G163" i="10"/>
  <c r="G288" i="10"/>
  <c r="H288" i="10" s="1"/>
  <c r="G320" i="10"/>
  <c r="H320" i="10" s="1"/>
  <c r="G121" i="10"/>
  <c r="G416" i="10"/>
  <c r="G37" i="10"/>
  <c r="G380" i="10"/>
  <c r="G519" i="10"/>
  <c r="G360" i="10"/>
  <c r="G166" i="10"/>
  <c r="G187" i="10"/>
  <c r="G394" i="10"/>
  <c r="G170" i="10"/>
  <c r="G207" i="10"/>
  <c r="H207" i="10" s="1"/>
  <c r="G467" i="10"/>
  <c r="H467" i="10" s="1"/>
  <c r="G148" i="10"/>
  <c r="G498" i="10"/>
  <c r="G289" i="10"/>
  <c r="G503" i="10"/>
  <c r="G452" i="10"/>
  <c r="G182" i="10"/>
  <c r="G251" i="36"/>
  <c r="H251" i="36" s="1"/>
  <c r="I251" i="36" s="1"/>
  <c r="G228" i="36"/>
  <c r="H228" i="36" s="1"/>
  <c r="I228" i="36" s="1"/>
  <c r="G206" i="36"/>
  <c r="H206" i="36" s="1"/>
  <c r="I206" i="36" s="1"/>
  <c r="G187" i="36"/>
  <c r="H187" i="36" s="1"/>
  <c r="I187" i="36" s="1"/>
  <c r="G165" i="36"/>
  <c r="H165" i="36" s="1"/>
  <c r="I165" i="36" s="1"/>
  <c r="G131" i="36"/>
  <c r="H131" i="36" s="1"/>
  <c r="I131" i="36" s="1"/>
  <c r="G94" i="36"/>
  <c r="H94" i="36" s="1"/>
  <c r="I94" i="36" s="1"/>
  <c r="G73" i="36"/>
  <c r="H73" i="36" s="1"/>
  <c r="I73" i="36" s="1"/>
  <c r="G34" i="36"/>
  <c r="H34" i="36" s="1"/>
  <c r="I34" i="36" s="1"/>
  <c r="G337" i="35"/>
  <c r="H337" i="35" s="1"/>
  <c r="I337" i="35" s="1"/>
  <c r="G311" i="35"/>
  <c r="H311" i="35" s="1"/>
  <c r="I311" i="35" s="1"/>
  <c r="G292" i="35"/>
  <c r="H292" i="35" s="1"/>
  <c r="I292" i="35" s="1"/>
  <c r="G266" i="35"/>
  <c r="H266" i="35" s="1"/>
  <c r="I266" i="35" s="1"/>
  <c r="G245" i="35"/>
  <c r="H245" i="35" s="1"/>
  <c r="I245" i="35" s="1"/>
  <c r="G224" i="35"/>
  <c r="H224" i="35" s="1"/>
  <c r="I224" i="35" s="1"/>
  <c r="G208" i="35"/>
  <c r="H208" i="35" s="1"/>
  <c r="I208" i="35" s="1"/>
  <c r="G185" i="35"/>
  <c r="H185" i="35" s="1"/>
  <c r="I185" i="35" s="1"/>
  <c r="G169" i="35"/>
  <c r="H169" i="35" s="1"/>
  <c r="I169" i="35" s="1"/>
  <c r="G145" i="35"/>
  <c r="H145" i="35" s="1"/>
  <c r="I145" i="35" s="1"/>
  <c r="G122" i="35"/>
  <c r="H122" i="35" s="1"/>
  <c r="I122" i="35" s="1"/>
  <c r="G90" i="35"/>
  <c r="H90" i="35" s="1"/>
  <c r="I90" i="35" s="1"/>
  <c r="G70" i="35"/>
  <c r="H70" i="35" s="1"/>
  <c r="I70" i="35" s="1"/>
  <c r="G46" i="35"/>
  <c r="H46" i="35" s="1"/>
  <c r="I46" i="35" s="1"/>
  <c r="G25" i="35"/>
  <c r="H25" i="35" s="1"/>
  <c r="I25" i="35" s="1"/>
  <c r="G991" i="1"/>
  <c r="H991" i="1" s="1"/>
  <c r="I991" i="1" s="1"/>
  <c r="G977" i="1"/>
  <c r="H977" i="1" s="1"/>
  <c r="I977" i="1" s="1"/>
  <c r="G962" i="1"/>
  <c r="H962" i="1" s="1"/>
  <c r="I962" i="1" s="1"/>
  <c r="G947" i="1"/>
  <c r="H947" i="1" s="1"/>
  <c r="I947" i="1" s="1"/>
  <c r="G921" i="1"/>
  <c r="H921" i="1" s="1"/>
  <c r="I921" i="1" s="1"/>
  <c r="G903" i="1"/>
  <c r="H903" i="1" s="1"/>
  <c r="I903" i="1" s="1"/>
  <c r="G876" i="1"/>
  <c r="H876" i="1" s="1"/>
  <c r="I876" i="1" s="1"/>
  <c r="G858" i="1"/>
  <c r="H858" i="1" s="1"/>
  <c r="I858" i="1" s="1"/>
  <c r="G844" i="1"/>
  <c r="H844" i="1" s="1"/>
  <c r="I844" i="1" s="1"/>
  <c r="G825" i="1"/>
  <c r="H825" i="1" s="1"/>
  <c r="I825" i="1" s="1"/>
  <c r="G808" i="1"/>
  <c r="H808" i="1" s="1"/>
  <c r="I808" i="1" s="1"/>
  <c r="G793" i="1"/>
  <c r="H793" i="1" s="1"/>
  <c r="I793" i="1" s="1"/>
  <c r="G772" i="1"/>
  <c r="H772" i="1" s="1"/>
  <c r="I772" i="1" s="1"/>
  <c r="G750" i="1"/>
  <c r="H750" i="1" s="1"/>
  <c r="I750" i="1" s="1"/>
  <c r="G731" i="1"/>
  <c r="H731" i="1" s="1"/>
  <c r="I731" i="1" s="1"/>
  <c r="G716" i="1"/>
  <c r="H716" i="1" s="1"/>
  <c r="I716" i="1" s="1"/>
  <c r="G703" i="1"/>
  <c r="H703" i="1" s="1"/>
  <c r="I703" i="1" s="1"/>
  <c r="G70" i="10"/>
  <c r="H70" i="10" s="1"/>
  <c r="G369" i="10"/>
  <c r="G104" i="10"/>
  <c r="G174" i="10"/>
  <c r="G156" i="10"/>
  <c r="G35" i="10"/>
  <c r="G23" i="10"/>
  <c r="G83" i="10"/>
  <c r="G215" i="10"/>
  <c r="G210" i="10"/>
  <c r="G130" i="10"/>
  <c r="G334" i="10"/>
  <c r="G304" i="10"/>
  <c r="H304" i="10" s="1"/>
  <c r="G29" i="10"/>
  <c r="G514" i="10"/>
  <c r="G484" i="10"/>
  <c r="G229" i="10"/>
  <c r="G94" i="10"/>
  <c r="G480" i="10"/>
  <c r="G266" i="10"/>
  <c r="G240" i="10"/>
  <c r="G459" i="10"/>
  <c r="G275" i="10"/>
  <c r="G203" i="10"/>
  <c r="G268" i="10"/>
  <c r="H268" i="10" s="1"/>
  <c r="G434" i="10"/>
  <c r="G58" i="10"/>
  <c r="G409" i="10"/>
  <c r="G433" i="10"/>
  <c r="G19" i="10"/>
  <c r="G486" i="10"/>
  <c r="G269" i="10"/>
  <c r="G482" i="10"/>
  <c r="G171" i="10"/>
  <c r="G216" i="10"/>
  <c r="G411" i="10"/>
  <c r="H411" i="10" s="1"/>
  <c r="G453" i="10"/>
  <c r="H453" i="10" s="1"/>
  <c r="G413" i="10"/>
  <c r="G131" i="10"/>
  <c r="G263" i="10"/>
  <c r="G515" i="10"/>
  <c r="G361" i="10"/>
  <c r="G143" i="10"/>
  <c r="G250" i="36"/>
  <c r="H250" i="36" s="1"/>
  <c r="I250" i="36" s="1"/>
  <c r="G221" i="36"/>
  <c r="H221" i="36" s="1"/>
  <c r="I221" i="36" s="1"/>
  <c r="G204" i="36"/>
  <c r="H204" i="36" s="1"/>
  <c r="I204" i="36" s="1"/>
  <c r="G183" i="36"/>
  <c r="H183" i="36" s="1"/>
  <c r="I183" i="36" s="1"/>
  <c r="G161" i="36"/>
  <c r="H161" i="36" s="1"/>
  <c r="I161" i="36" s="1"/>
  <c r="G128" i="36"/>
  <c r="H128" i="36" s="1"/>
  <c r="I128" i="36" s="1"/>
  <c r="G92" i="36"/>
  <c r="H92" i="36" s="1"/>
  <c r="I92" i="36" s="1"/>
  <c r="G72" i="36"/>
  <c r="H72" i="36" s="1"/>
  <c r="I72" i="36" s="1"/>
  <c r="G31" i="36"/>
  <c r="H31" i="36" s="1"/>
  <c r="I31" i="36" s="1"/>
  <c r="G335" i="35"/>
  <c r="H335" i="35" s="1"/>
  <c r="I335" i="35" s="1"/>
  <c r="G310" i="35"/>
  <c r="H310" i="35" s="1"/>
  <c r="I310" i="35" s="1"/>
  <c r="G290" i="35"/>
  <c r="H290" i="35" s="1"/>
  <c r="I290" i="35" s="1"/>
  <c r="G265" i="35"/>
  <c r="H265" i="35" s="1"/>
  <c r="I265" i="35" s="1"/>
  <c r="G244" i="35"/>
  <c r="H244" i="35" s="1"/>
  <c r="I244" i="35" s="1"/>
  <c r="G223" i="35"/>
  <c r="H223" i="35" s="1"/>
  <c r="I223" i="35" s="1"/>
  <c r="G207" i="35"/>
  <c r="H207" i="35" s="1"/>
  <c r="I207" i="35" s="1"/>
  <c r="G184" i="35"/>
  <c r="H184" i="35" s="1"/>
  <c r="I184" i="35" s="1"/>
  <c r="G168" i="35"/>
  <c r="H168" i="35" s="1"/>
  <c r="I168" i="35" s="1"/>
  <c r="G143" i="35"/>
  <c r="H143" i="35" s="1"/>
  <c r="I143" i="35" s="1"/>
  <c r="G121" i="35"/>
  <c r="H121" i="35" s="1"/>
  <c r="I121" i="35" s="1"/>
  <c r="G89" i="35"/>
  <c r="H89" i="35" s="1"/>
  <c r="I89" i="35" s="1"/>
  <c r="G69" i="35"/>
  <c r="H69" i="35" s="1"/>
  <c r="I69" i="35" s="1"/>
  <c r="G45" i="35"/>
  <c r="H45" i="35" s="1"/>
  <c r="I45" i="35" s="1"/>
  <c r="G21" i="35"/>
  <c r="H21" i="35" s="1"/>
  <c r="I21" i="35" s="1"/>
  <c r="G990" i="1"/>
  <c r="H990" i="1" s="1"/>
  <c r="I990" i="1" s="1"/>
  <c r="G975" i="1"/>
  <c r="H975" i="1" s="1"/>
  <c r="I975" i="1" s="1"/>
  <c r="G961" i="1"/>
  <c r="H961" i="1" s="1"/>
  <c r="I961" i="1" s="1"/>
  <c r="G946" i="1"/>
  <c r="H946" i="1" s="1"/>
  <c r="I946" i="1" s="1"/>
  <c r="G920" i="1"/>
  <c r="H920" i="1" s="1"/>
  <c r="I920" i="1" s="1"/>
  <c r="G900" i="1"/>
  <c r="H900" i="1" s="1"/>
  <c r="I900" i="1" s="1"/>
  <c r="G873" i="1"/>
  <c r="H873" i="1" s="1"/>
  <c r="I873" i="1" s="1"/>
  <c r="G857" i="1"/>
  <c r="H857" i="1" s="1"/>
  <c r="I857" i="1" s="1"/>
  <c r="G841" i="1"/>
  <c r="H841" i="1" s="1"/>
  <c r="I841" i="1" s="1"/>
  <c r="G823" i="1"/>
  <c r="H823" i="1" s="1"/>
  <c r="I823" i="1" s="1"/>
  <c r="G807" i="1"/>
  <c r="H807" i="1" s="1"/>
  <c r="I807" i="1" s="1"/>
  <c r="G791" i="1"/>
  <c r="H791" i="1" s="1"/>
  <c r="I791" i="1" s="1"/>
  <c r="G771" i="1"/>
  <c r="H771" i="1" s="1"/>
  <c r="I771" i="1" s="1"/>
  <c r="G748" i="1"/>
  <c r="H748" i="1" s="1"/>
  <c r="I748" i="1" s="1"/>
  <c r="G729" i="1"/>
  <c r="H729" i="1" s="1"/>
  <c r="I729" i="1" s="1"/>
  <c r="G715" i="1"/>
  <c r="H715" i="1" s="1"/>
  <c r="I715" i="1" s="1"/>
  <c r="G702" i="1"/>
  <c r="H702" i="1" s="1"/>
  <c r="I702" i="1" s="1"/>
  <c r="G681" i="1"/>
  <c r="H681" i="1" s="1"/>
  <c r="I681" i="1" s="1"/>
  <c r="G36" i="10"/>
  <c r="G26" i="10"/>
  <c r="G20" i="10"/>
  <c r="G468" i="10"/>
  <c r="G126" i="10"/>
  <c r="G124" i="10"/>
  <c r="G301" i="10"/>
  <c r="G298" i="10"/>
  <c r="G112" i="10"/>
  <c r="G44" i="10"/>
  <c r="G499" i="10"/>
  <c r="H499" i="10" s="1"/>
  <c r="G264" i="10"/>
  <c r="H264" i="10" s="1"/>
  <c r="G261" i="10"/>
  <c r="G328" i="10"/>
  <c r="G376" i="10"/>
  <c r="G339" i="10"/>
  <c r="G303" i="10"/>
  <c r="G399" i="10"/>
  <c r="G300" i="10"/>
  <c r="G235" i="10"/>
  <c r="G419" i="10"/>
  <c r="G446" i="10"/>
  <c r="G436" i="10"/>
  <c r="H436" i="10" s="1"/>
  <c r="G77" i="10"/>
  <c r="H77" i="10" s="1"/>
  <c r="G336" i="10"/>
  <c r="G473" i="10"/>
  <c r="G443" i="10"/>
  <c r="G464" i="10"/>
  <c r="G319" i="10"/>
  <c r="G337" i="10"/>
  <c r="G501" i="10"/>
  <c r="G522" i="10"/>
  <c r="G108" i="10"/>
  <c r="G329" i="10"/>
  <c r="G249" i="10"/>
  <c r="H249" i="10" s="1"/>
  <c r="G49" i="10"/>
  <c r="H49" i="10" s="1"/>
  <c r="G327" i="10"/>
  <c r="G309" i="10"/>
  <c r="G418" i="10"/>
  <c r="G393" i="10"/>
  <c r="G123" i="10"/>
  <c r="G194" i="10"/>
  <c r="G448" i="10"/>
  <c r="G518" i="10"/>
  <c r="G385" i="10"/>
  <c r="G254" i="10"/>
  <c r="G151" i="10"/>
  <c r="H151" i="10" s="1"/>
  <c r="G119" i="10"/>
  <c r="H119" i="10" s="1"/>
  <c r="G247" i="10"/>
  <c r="G359" i="10"/>
  <c r="G354" i="10"/>
  <c r="G88" i="10"/>
  <c r="G199" i="10"/>
  <c r="G420" i="10"/>
  <c r="G34" i="10"/>
  <c r="G24" i="10"/>
  <c r="G96" i="10"/>
  <c r="G355" i="10"/>
  <c r="G244" i="10"/>
  <c r="H244" i="10" s="1"/>
  <c r="G279" i="10"/>
  <c r="H279" i="10" s="1"/>
  <c r="G164" i="10"/>
  <c r="G469" i="10"/>
  <c r="G125" i="10"/>
  <c r="G181" i="10"/>
  <c r="G89" i="10"/>
  <c r="G161" i="10"/>
  <c r="G226" i="10"/>
  <c r="G454" i="10"/>
  <c r="G495" i="10"/>
  <c r="G338" i="10"/>
  <c r="G432" i="10"/>
  <c r="H432" i="10" s="1"/>
  <c r="G238" i="10"/>
  <c r="H238" i="10" s="1"/>
  <c r="G427" i="10"/>
  <c r="G368" i="10"/>
  <c r="G146" i="10"/>
  <c r="G447" i="10"/>
  <c r="G375" i="10"/>
  <c r="G158" i="10"/>
  <c r="G270" i="10"/>
  <c r="G365" i="10"/>
  <c r="G523" i="10"/>
  <c r="G92" i="10"/>
  <c r="G292" i="10"/>
  <c r="H292" i="10" s="1"/>
  <c r="G76" i="10"/>
  <c r="H76" i="10" s="1"/>
  <c r="G220" i="10"/>
  <c r="G116" i="10"/>
  <c r="G172" i="10"/>
  <c r="G144" i="10"/>
  <c r="G509" i="10"/>
  <c r="G460" i="10"/>
  <c r="G408" i="10"/>
  <c r="G212" i="10"/>
  <c r="G392" i="10"/>
  <c r="G154" i="10"/>
  <c r="G204" i="10"/>
  <c r="H204" i="10" s="1"/>
  <c r="G82" i="10"/>
  <c r="H82" i="10" s="1"/>
  <c r="G184" i="10"/>
  <c r="G245" i="36"/>
  <c r="H245" i="36" s="1"/>
  <c r="I245" i="36" s="1"/>
  <c r="G216" i="36"/>
  <c r="H216" i="36" s="1"/>
  <c r="I216" i="36" s="1"/>
  <c r="G199" i="36"/>
  <c r="H199" i="36" s="1"/>
  <c r="I199" i="36" s="1"/>
  <c r="G173" i="36"/>
  <c r="H173" i="36" s="1"/>
  <c r="I173" i="36" s="1"/>
  <c r="G148" i="36"/>
  <c r="H148" i="36" s="1"/>
  <c r="I148" i="36" s="1"/>
  <c r="G117" i="36"/>
  <c r="H117" i="36" s="1"/>
  <c r="I117" i="36" s="1"/>
  <c r="G88" i="36"/>
  <c r="H88" i="36" s="1"/>
  <c r="I88" i="36" s="1"/>
  <c r="G60" i="36"/>
  <c r="H60" i="36" s="1"/>
  <c r="I60" i="36" s="1"/>
  <c r="G26" i="36"/>
  <c r="H26" i="36" s="1"/>
  <c r="I26" i="36" s="1"/>
  <c r="G326" i="35"/>
  <c r="H326" i="35" s="1"/>
  <c r="I326" i="35" s="1"/>
  <c r="G306" i="35"/>
  <c r="H306" i="35" s="1"/>
  <c r="I306" i="35" s="1"/>
  <c r="G285" i="35"/>
  <c r="H285" i="35" s="1"/>
  <c r="I285" i="35" s="1"/>
  <c r="G260" i="35"/>
  <c r="H260" i="35" s="1"/>
  <c r="I260" i="35" s="1"/>
  <c r="G238" i="35"/>
  <c r="H238" i="35" s="1"/>
  <c r="I238" i="35" s="1"/>
  <c r="G218" i="35"/>
  <c r="H218" i="35" s="1"/>
  <c r="I218" i="35" s="1"/>
  <c r="G195" i="35"/>
  <c r="H195" i="35" s="1"/>
  <c r="I195" i="35" s="1"/>
  <c r="G180" i="35"/>
  <c r="H180" i="35" s="1"/>
  <c r="I180" i="35" s="1"/>
  <c r="G159" i="35"/>
  <c r="H159" i="35" s="1"/>
  <c r="I159" i="35" s="1"/>
  <c r="G139" i="35"/>
  <c r="H139" i="35" s="1"/>
  <c r="I139" i="35" s="1"/>
  <c r="G114" i="35"/>
  <c r="H114" i="35" s="1"/>
  <c r="I114" i="35" s="1"/>
  <c r="G82" i="35"/>
  <c r="H82" i="35" s="1"/>
  <c r="I82" i="35" s="1"/>
  <c r="G61" i="35"/>
  <c r="H61" i="35" s="1"/>
  <c r="I61" i="35" s="1"/>
  <c r="G42" i="35"/>
  <c r="H42" i="35" s="1"/>
  <c r="I42" i="35" s="1"/>
  <c r="G18" i="35"/>
  <c r="H18" i="35" s="1"/>
  <c r="I18" i="35" s="1"/>
  <c r="G987" i="1"/>
  <c r="H987" i="1" s="1"/>
  <c r="I987" i="1" s="1"/>
  <c r="G972" i="1"/>
  <c r="H972" i="1" s="1"/>
  <c r="I972" i="1" s="1"/>
  <c r="G958" i="1"/>
  <c r="H958" i="1" s="1"/>
  <c r="I958" i="1" s="1"/>
  <c r="G943" i="1"/>
  <c r="H943" i="1" s="1"/>
  <c r="I943" i="1" s="1"/>
  <c r="G917" i="1"/>
  <c r="H917" i="1" s="1"/>
  <c r="I917" i="1" s="1"/>
  <c r="G895" i="1"/>
  <c r="H895" i="1" s="1"/>
  <c r="I895" i="1" s="1"/>
  <c r="G869" i="1"/>
  <c r="H869" i="1" s="1"/>
  <c r="I869" i="1" s="1"/>
  <c r="G854" i="1"/>
  <c r="H854" i="1" s="1"/>
  <c r="I854" i="1" s="1"/>
  <c r="G837" i="1"/>
  <c r="H837" i="1" s="1"/>
  <c r="I837" i="1" s="1"/>
  <c r="G819" i="1"/>
  <c r="H819" i="1" s="1"/>
  <c r="I819" i="1" s="1"/>
  <c r="G803" i="1"/>
  <c r="H803" i="1" s="1"/>
  <c r="I803" i="1" s="1"/>
  <c r="G786" i="1"/>
  <c r="H786" i="1" s="1"/>
  <c r="I786" i="1" s="1"/>
  <c r="G768" i="1"/>
  <c r="H768" i="1" s="1"/>
  <c r="I768" i="1" s="1"/>
  <c r="G742" i="1"/>
  <c r="H742" i="1" s="1"/>
  <c r="I742" i="1" s="1"/>
  <c r="G726" i="1"/>
  <c r="H726" i="1" s="1"/>
  <c r="I726" i="1" s="1"/>
  <c r="G712" i="1"/>
  <c r="H712" i="1" s="1"/>
  <c r="I712" i="1" s="1"/>
  <c r="G696" i="1"/>
  <c r="H696" i="1" s="1"/>
  <c r="I696" i="1" s="1"/>
  <c r="G677" i="1"/>
  <c r="H677" i="1" s="1"/>
  <c r="I677" i="1" s="1"/>
  <c r="G28" i="10"/>
  <c r="G109" i="10"/>
  <c r="G13" i="10"/>
  <c r="G217" i="10"/>
  <c r="H217" i="10" s="1"/>
  <c r="G219" i="10"/>
  <c r="H219" i="10" s="1"/>
  <c r="G367" i="10"/>
  <c r="G290" i="10"/>
  <c r="G331" i="10"/>
  <c r="G79" i="10"/>
  <c r="G169" i="10"/>
  <c r="G450" i="10"/>
  <c r="G202" i="10"/>
  <c r="G134" i="10"/>
  <c r="G398" i="10"/>
  <c r="G95" i="10"/>
  <c r="G332" i="10"/>
  <c r="H332" i="10" s="1"/>
  <c r="G162" i="10"/>
  <c r="H162" i="10" s="1"/>
  <c r="G246" i="36"/>
  <c r="H246" i="36" s="1"/>
  <c r="I246" i="36" s="1"/>
  <c r="G200" i="36"/>
  <c r="H200" i="36" s="1"/>
  <c r="I200" i="36" s="1"/>
  <c r="G151" i="36"/>
  <c r="H151" i="36" s="1"/>
  <c r="I151" i="36" s="1"/>
  <c r="G90" i="36"/>
  <c r="H90" i="36" s="1"/>
  <c r="I90" i="36" s="1"/>
  <c r="G27" i="36"/>
  <c r="H27" i="36" s="1"/>
  <c r="I27" i="36" s="1"/>
  <c r="G308" i="35"/>
  <c r="H308" i="35" s="1"/>
  <c r="I308" i="35" s="1"/>
  <c r="G262" i="35"/>
  <c r="H262" i="35" s="1"/>
  <c r="I262" i="35" s="1"/>
  <c r="G219" i="35"/>
  <c r="H219" i="35" s="1"/>
  <c r="I219" i="35" s="1"/>
  <c r="G181" i="35"/>
  <c r="H181" i="35" s="1"/>
  <c r="I181" i="35" s="1"/>
  <c r="G141" i="35"/>
  <c r="H141" i="35" s="1"/>
  <c r="I141" i="35" s="1"/>
  <c r="G84" i="35"/>
  <c r="H84" i="35" s="1"/>
  <c r="I84" i="35" s="1"/>
  <c r="G43" i="35"/>
  <c r="H43" i="35" s="1"/>
  <c r="I43" i="35" s="1"/>
  <c r="G988" i="1"/>
  <c r="H988" i="1" s="1"/>
  <c r="I988" i="1" s="1"/>
  <c r="G959" i="1"/>
  <c r="H959" i="1" s="1"/>
  <c r="I959" i="1" s="1"/>
  <c r="G918" i="1"/>
  <c r="H918" i="1" s="1"/>
  <c r="I918" i="1" s="1"/>
  <c r="G870" i="1"/>
  <c r="H870" i="1" s="1"/>
  <c r="I870" i="1" s="1"/>
  <c r="G839" i="1"/>
  <c r="H839" i="1" s="1"/>
  <c r="I839" i="1" s="1"/>
  <c r="G805" i="1"/>
  <c r="H805" i="1" s="1"/>
  <c r="I805" i="1" s="1"/>
  <c r="G769" i="1"/>
  <c r="H769" i="1" s="1"/>
  <c r="I769" i="1" s="1"/>
  <c r="G727" i="1"/>
  <c r="H727" i="1" s="1"/>
  <c r="I727" i="1" s="1"/>
  <c r="G697" i="1"/>
  <c r="H697" i="1" s="1"/>
  <c r="I697" i="1" s="1"/>
  <c r="G672" i="1"/>
  <c r="H672" i="1" s="1"/>
  <c r="I672" i="1" s="1"/>
  <c r="G652" i="1"/>
  <c r="H652" i="1" s="1"/>
  <c r="I652" i="1" s="1"/>
  <c r="G639" i="1"/>
  <c r="H639" i="1" s="1"/>
  <c r="I639" i="1" s="1"/>
  <c r="G622" i="1"/>
  <c r="H622" i="1" s="1"/>
  <c r="I622" i="1" s="1"/>
  <c r="G606" i="1"/>
  <c r="H606" i="1" s="1"/>
  <c r="I606" i="1" s="1"/>
  <c r="G590" i="1"/>
  <c r="H590" i="1" s="1"/>
  <c r="I590" i="1" s="1"/>
  <c r="G576" i="1"/>
  <c r="H576" i="1" s="1"/>
  <c r="I576" i="1" s="1"/>
  <c r="G550" i="1"/>
  <c r="H550" i="1" s="1"/>
  <c r="I550" i="1" s="1"/>
  <c r="G533" i="1"/>
  <c r="H533" i="1" s="1"/>
  <c r="I533" i="1" s="1"/>
  <c r="G518" i="1"/>
  <c r="H518" i="1" s="1"/>
  <c r="I518" i="1" s="1"/>
  <c r="G501" i="1"/>
  <c r="H501" i="1" s="1"/>
  <c r="I501" i="1" s="1"/>
  <c r="G477" i="1"/>
  <c r="H477" i="1" s="1"/>
  <c r="I477" i="1" s="1"/>
  <c r="G461" i="1"/>
  <c r="H461" i="1" s="1"/>
  <c r="I461" i="1" s="1"/>
  <c r="G449" i="1"/>
  <c r="H449" i="1" s="1"/>
  <c r="I449" i="1" s="1"/>
  <c r="G434" i="1"/>
  <c r="H434" i="1" s="1"/>
  <c r="I434" i="1" s="1"/>
  <c r="G411" i="1"/>
  <c r="H411" i="1" s="1"/>
  <c r="I411" i="1" s="1"/>
  <c r="G387" i="1"/>
  <c r="H387" i="1" s="1"/>
  <c r="I387" i="1" s="1"/>
  <c r="G365" i="1"/>
  <c r="H365" i="1" s="1"/>
  <c r="I365" i="1" s="1"/>
  <c r="G342" i="1"/>
  <c r="H342" i="1" s="1"/>
  <c r="I342" i="1" s="1"/>
  <c r="G312" i="1"/>
  <c r="H312" i="1" s="1"/>
  <c r="I312" i="1" s="1"/>
  <c r="G287" i="1"/>
  <c r="H287" i="1" s="1"/>
  <c r="I287" i="1" s="1"/>
  <c r="G267" i="1"/>
  <c r="H267" i="1" s="1"/>
  <c r="I267" i="1" s="1"/>
  <c r="G245" i="1"/>
  <c r="H245" i="1" s="1"/>
  <c r="I245" i="1" s="1"/>
  <c r="G223" i="1"/>
  <c r="H223" i="1" s="1"/>
  <c r="I223" i="1" s="1"/>
  <c r="G205" i="1"/>
  <c r="H205" i="1" s="1"/>
  <c r="I205" i="1" s="1"/>
  <c r="G181" i="1"/>
  <c r="H181" i="1" s="1"/>
  <c r="I181" i="1" s="1"/>
  <c r="G160" i="1"/>
  <c r="H160" i="1" s="1"/>
  <c r="I160" i="1" s="1"/>
  <c r="G140" i="1"/>
  <c r="H140" i="1" s="1"/>
  <c r="I140" i="1" s="1"/>
  <c r="G123" i="1"/>
  <c r="H123" i="1" s="1"/>
  <c r="I123" i="1" s="1"/>
  <c r="G100" i="1"/>
  <c r="H100" i="1" s="1"/>
  <c r="I100" i="1" s="1"/>
  <c r="G78" i="1"/>
  <c r="H78" i="1" s="1"/>
  <c r="I78" i="1" s="1"/>
  <c r="G52" i="1"/>
  <c r="H52" i="1" s="1"/>
  <c r="I52" i="1" s="1"/>
  <c r="G32" i="1"/>
  <c r="H32" i="1" s="1"/>
  <c r="I32" i="1" s="1"/>
  <c r="G325" i="10"/>
  <c r="G439" i="10"/>
  <c r="G33" i="10"/>
  <c r="G465" i="10"/>
  <c r="G200" i="10"/>
  <c r="H200" i="10" s="1"/>
  <c r="G55" i="10"/>
  <c r="H55" i="10" s="1"/>
  <c r="G358" i="10"/>
  <c r="G45" i="10"/>
  <c r="G382" i="10"/>
  <c r="G297" i="10"/>
  <c r="G346" i="10"/>
  <c r="G98" i="10"/>
  <c r="G133" i="10"/>
  <c r="G233" i="10"/>
  <c r="G157" i="10"/>
  <c r="G122" i="10"/>
  <c r="G253" i="10"/>
  <c r="H253" i="10" s="1"/>
  <c r="G485" i="10"/>
  <c r="H485" i="10" s="1"/>
  <c r="G244" i="36"/>
  <c r="H244" i="36" s="1"/>
  <c r="I244" i="36" s="1"/>
  <c r="G196" i="36"/>
  <c r="H196" i="36" s="1"/>
  <c r="I196" i="36" s="1"/>
  <c r="G146" i="36"/>
  <c r="H146" i="36" s="1"/>
  <c r="I146" i="36" s="1"/>
  <c r="G85" i="36"/>
  <c r="H85" i="36" s="1"/>
  <c r="I85" i="36" s="1"/>
  <c r="G24" i="36"/>
  <c r="H24" i="36" s="1"/>
  <c r="I24" i="36" s="1"/>
  <c r="G305" i="35"/>
  <c r="H305" i="35" s="1"/>
  <c r="I305" i="35" s="1"/>
  <c r="G259" i="35"/>
  <c r="H259" i="35" s="1"/>
  <c r="I259" i="35" s="1"/>
  <c r="G217" i="35"/>
  <c r="H217" i="35" s="1"/>
  <c r="I217" i="35" s="1"/>
  <c r="G178" i="35"/>
  <c r="H178" i="35" s="1"/>
  <c r="I178" i="35" s="1"/>
  <c r="G137" i="35"/>
  <c r="H137" i="35" s="1"/>
  <c r="I137" i="35" s="1"/>
  <c r="G81" i="35"/>
  <c r="H81" i="35" s="1"/>
  <c r="I81" i="35" s="1"/>
  <c r="G40" i="35"/>
  <c r="H40" i="35" s="1"/>
  <c r="I40" i="35" s="1"/>
  <c r="G986" i="1"/>
  <c r="H986" i="1" s="1"/>
  <c r="I986" i="1" s="1"/>
  <c r="G957" i="1"/>
  <c r="H957" i="1" s="1"/>
  <c r="I957" i="1" s="1"/>
  <c r="G915" i="1"/>
  <c r="H915" i="1" s="1"/>
  <c r="I915" i="1" s="1"/>
  <c r="G866" i="1"/>
  <c r="H866" i="1" s="1"/>
  <c r="I866" i="1" s="1"/>
  <c r="G836" i="1"/>
  <c r="H836" i="1" s="1"/>
  <c r="I836" i="1" s="1"/>
  <c r="G800" i="1"/>
  <c r="H800" i="1" s="1"/>
  <c r="I800" i="1" s="1"/>
  <c r="G765" i="1"/>
  <c r="H765" i="1" s="1"/>
  <c r="I765" i="1" s="1"/>
  <c r="G725" i="1"/>
  <c r="H725" i="1" s="1"/>
  <c r="I725" i="1" s="1"/>
  <c r="G695" i="1"/>
  <c r="H695" i="1" s="1"/>
  <c r="I695" i="1" s="1"/>
  <c r="G671" i="1"/>
  <c r="H671" i="1" s="1"/>
  <c r="I671" i="1" s="1"/>
  <c r="G650" i="1"/>
  <c r="H650" i="1" s="1"/>
  <c r="I650" i="1" s="1"/>
  <c r="G638" i="1"/>
  <c r="H638" i="1" s="1"/>
  <c r="I638" i="1" s="1"/>
  <c r="G621" i="1"/>
  <c r="H621" i="1" s="1"/>
  <c r="I621" i="1" s="1"/>
  <c r="G605" i="1"/>
  <c r="H605" i="1" s="1"/>
  <c r="I605" i="1" s="1"/>
  <c r="G589" i="1"/>
  <c r="H589" i="1" s="1"/>
  <c r="I589" i="1" s="1"/>
  <c r="G571" i="1"/>
  <c r="H571" i="1" s="1"/>
  <c r="I571" i="1" s="1"/>
  <c r="G549" i="1"/>
  <c r="H549" i="1" s="1"/>
  <c r="I549" i="1" s="1"/>
  <c r="G532" i="1"/>
  <c r="H532" i="1" s="1"/>
  <c r="I532" i="1" s="1"/>
  <c r="G517" i="1"/>
  <c r="H517" i="1" s="1"/>
  <c r="I517" i="1" s="1"/>
  <c r="G500" i="1"/>
  <c r="H500" i="1" s="1"/>
  <c r="I500" i="1" s="1"/>
  <c r="G475" i="1"/>
  <c r="H475" i="1" s="1"/>
  <c r="I475" i="1" s="1"/>
  <c r="G460" i="1"/>
  <c r="H460" i="1" s="1"/>
  <c r="I460" i="1" s="1"/>
  <c r="G448" i="1"/>
  <c r="H448" i="1" s="1"/>
  <c r="I448" i="1" s="1"/>
  <c r="G432" i="1"/>
  <c r="H432" i="1" s="1"/>
  <c r="I432" i="1" s="1"/>
  <c r="G409" i="1"/>
  <c r="H409" i="1" s="1"/>
  <c r="I409" i="1" s="1"/>
  <c r="G385" i="1"/>
  <c r="H385" i="1" s="1"/>
  <c r="I385" i="1" s="1"/>
  <c r="G363" i="1"/>
  <c r="H363" i="1" s="1"/>
  <c r="I363" i="1" s="1"/>
  <c r="G340" i="1"/>
  <c r="H340" i="1" s="1"/>
  <c r="I340" i="1" s="1"/>
  <c r="G310" i="1"/>
  <c r="H310" i="1" s="1"/>
  <c r="I310" i="1" s="1"/>
  <c r="G286" i="1"/>
  <c r="H286" i="1" s="1"/>
  <c r="I286" i="1" s="1"/>
  <c r="G265" i="1"/>
  <c r="H265" i="1" s="1"/>
  <c r="I265" i="1" s="1"/>
  <c r="G243" i="1"/>
  <c r="H243" i="1" s="1"/>
  <c r="I243" i="1" s="1"/>
  <c r="G221" i="1"/>
  <c r="H221" i="1" s="1"/>
  <c r="I221" i="1" s="1"/>
  <c r="G201" i="1"/>
  <c r="H201" i="1" s="1"/>
  <c r="I201" i="1" s="1"/>
  <c r="G180" i="1"/>
  <c r="H180" i="1" s="1"/>
  <c r="I180" i="1" s="1"/>
  <c r="G159" i="1"/>
  <c r="H159" i="1" s="1"/>
  <c r="I159" i="1" s="1"/>
  <c r="G139" i="1"/>
  <c r="H139" i="1" s="1"/>
  <c r="I139" i="1" s="1"/>
  <c r="G118" i="1"/>
  <c r="H118" i="1" s="1"/>
  <c r="I118" i="1" s="1"/>
  <c r="G99" i="1"/>
  <c r="H99" i="1" s="1"/>
  <c r="I99" i="1" s="1"/>
  <c r="G76" i="1"/>
  <c r="H76" i="1" s="1"/>
  <c r="I76" i="1" s="1"/>
  <c r="G51" i="1"/>
  <c r="H51" i="1" s="1"/>
  <c r="I51" i="1" s="1"/>
  <c r="G29" i="1"/>
  <c r="H29" i="1" s="1"/>
  <c r="I29" i="1" s="1"/>
  <c r="G52" i="10"/>
  <c r="G93" i="10"/>
  <c r="G458" i="10"/>
  <c r="G100" i="10"/>
  <c r="G152" i="10"/>
  <c r="H152" i="10" s="1"/>
  <c r="G234" i="10"/>
  <c r="H234" i="10" s="1"/>
  <c r="G445" i="10"/>
  <c r="G274" i="10"/>
  <c r="G506" i="10"/>
  <c r="G378" i="10"/>
  <c r="G54" i="10"/>
  <c r="G61" i="10"/>
  <c r="G231" i="10"/>
  <c r="G287" i="10"/>
  <c r="G159" i="10"/>
  <c r="G41" i="10"/>
  <c r="G505" i="10"/>
  <c r="H505" i="10" s="1"/>
  <c r="G451" i="10"/>
  <c r="H451" i="10" s="1"/>
  <c r="G236" i="36"/>
  <c r="H236" i="36" s="1"/>
  <c r="I236" i="36" s="1"/>
  <c r="G195" i="36"/>
  <c r="H195" i="36" s="1"/>
  <c r="I195" i="36" s="1"/>
  <c r="G144" i="36"/>
  <c r="H144" i="36" s="1"/>
  <c r="I144" i="36" s="1"/>
  <c r="G83" i="36"/>
  <c r="H83" i="36" s="1"/>
  <c r="I83" i="36" s="1"/>
  <c r="G23" i="36"/>
  <c r="H23" i="36" s="1"/>
  <c r="I23" i="36" s="1"/>
  <c r="G304" i="35"/>
  <c r="H304" i="35" s="1"/>
  <c r="I304" i="35" s="1"/>
  <c r="G258" i="35"/>
  <c r="H258" i="35" s="1"/>
  <c r="I258" i="35" s="1"/>
  <c r="G216" i="35"/>
  <c r="H216" i="35" s="1"/>
  <c r="I216" i="35" s="1"/>
  <c r="G177" i="35"/>
  <c r="H177" i="35" s="1"/>
  <c r="I177" i="35" s="1"/>
  <c r="G136" i="35"/>
  <c r="H136" i="35" s="1"/>
  <c r="I136" i="35" s="1"/>
  <c r="G80" i="35"/>
  <c r="H80" i="35" s="1"/>
  <c r="I80" i="35" s="1"/>
  <c r="G37" i="35"/>
  <c r="H37" i="35" s="1"/>
  <c r="I37" i="35" s="1"/>
  <c r="G985" i="1"/>
  <c r="H985" i="1" s="1"/>
  <c r="I985" i="1" s="1"/>
  <c r="G956" i="1"/>
  <c r="H956" i="1" s="1"/>
  <c r="I956" i="1" s="1"/>
  <c r="G913" i="1"/>
  <c r="H913" i="1" s="1"/>
  <c r="I913" i="1" s="1"/>
  <c r="G865" i="1"/>
  <c r="H865" i="1" s="1"/>
  <c r="I865" i="1" s="1"/>
  <c r="G835" i="1"/>
  <c r="H835" i="1" s="1"/>
  <c r="I835" i="1" s="1"/>
  <c r="G799" i="1"/>
  <c r="H799" i="1" s="1"/>
  <c r="I799" i="1" s="1"/>
  <c r="G764" i="1"/>
  <c r="H764" i="1" s="1"/>
  <c r="I764" i="1" s="1"/>
  <c r="G723" i="1"/>
  <c r="H723" i="1" s="1"/>
  <c r="I723" i="1" s="1"/>
  <c r="G692" i="1"/>
  <c r="H692" i="1" s="1"/>
  <c r="I692" i="1" s="1"/>
  <c r="G670" i="1"/>
  <c r="H670" i="1" s="1"/>
  <c r="I670" i="1" s="1"/>
  <c r="G649" i="1"/>
  <c r="H649" i="1" s="1"/>
  <c r="I649" i="1" s="1"/>
  <c r="G637" i="1"/>
  <c r="H637" i="1" s="1"/>
  <c r="I637" i="1" s="1"/>
  <c r="G620" i="1"/>
  <c r="H620" i="1" s="1"/>
  <c r="I620" i="1" s="1"/>
  <c r="G604" i="1"/>
  <c r="H604" i="1" s="1"/>
  <c r="I604" i="1" s="1"/>
  <c r="G588" i="1"/>
  <c r="H588" i="1" s="1"/>
  <c r="I588" i="1" s="1"/>
  <c r="G569" i="1"/>
  <c r="H569" i="1" s="1"/>
  <c r="I569" i="1" s="1"/>
  <c r="G548" i="1"/>
  <c r="H548" i="1" s="1"/>
  <c r="I548" i="1" s="1"/>
  <c r="G531" i="1"/>
  <c r="H531" i="1" s="1"/>
  <c r="I531" i="1" s="1"/>
  <c r="G516" i="1"/>
  <c r="H516" i="1" s="1"/>
  <c r="I516" i="1" s="1"/>
  <c r="G499" i="1"/>
  <c r="H499" i="1" s="1"/>
  <c r="I499" i="1" s="1"/>
  <c r="G473" i="1"/>
  <c r="H473" i="1" s="1"/>
  <c r="I473" i="1" s="1"/>
  <c r="G459" i="1"/>
  <c r="H459" i="1" s="1"/>
  <c r="I459" i="1" s="1"/>
  <c r="G446" i="1"/>
  <c r="H446" i="1" s="1"/>
  <c r="I446" i="1" s="1"/>
  <c r="G430" i="1"/>
  <c r="H430" i="1" s="1"/>
  <c r="I430" i="1" s="1"/>
  <c r="G407" i="1"/>
  <c r="H407" i="1" s="1"/>
  <c r="I407" i="1" s="1"/>
  <c r="G382" i="1"/>
  <c r="H382" i="1" s="1"/>
  <c r="I382" i="1" s="1"/>
  <c r="G360" i="1"/>
  <c r="H360" i="1" s="1"/>
  <c r="I360" i="1" s="1"/>
  <c r="G338" i="1"/>
  <c r="H338" i="1" s="1"/>
  <c r="I338" i="1" s="1"/>
  <c r="G307" i="1"/>
  <c r="H307" i="1" s="1"/>
  <c r="I307" i="1" s="1"/>
  <c r="G285" i="1"/>
  <c r="H285" i="1" s="1"/>
  <c r="I285" i="1" s="1"/>
  <c r="G262" i="1"/>
  <c r="H262" i="1" s="1"/>
  <c r="I262" i="1" s="1"/>
  <c r="G239" i="1"/>
  <c r="H239" i="1" s="1"/>
  <c r="I239" i="1" s="1"/>
  <c r="G220" i="1"/>
  <c r="H220" i="1" s="1"/>
  <c r="I220" i="1" s="1"/>
  <c r="G199" i="1"/>
  <c r="H199" i="1" s="1"/>
  <c r="I199" i="1" s="1"/>
  <c r="G178" i="1"/>
  <c r="H178" i="1" s="1"/>
  <c r="I178" i="1" s="1"/>
  <c r="G157" i="1"/>
  <c r="H157" i="1" s="1"/>
  <c r="I157" i="1" s="1"/>
  <c r="G138" i="1"/>
  <c r="H138" i="1" s="1"/>
  <c r="I138" i="1" s="1"/>
  <c r="G116" i="1"/>
  <c r="H116" i="1" s="1"/>
  <c r="I116" i="1" s="1"/>
  <c r="G97" i="1"/>
  <c r="H97" i="1" s="1"/>
  <c r="I97" i="1" s="1"/>
  <c r="G74" i="1"/>
  <c r="H74" i="1" s="1"/>
  <c r="I74" i="1" s="1"/>
  <c r="G50" i="1"/>
  <c r="H50" i="1" s="1"/>
  <c r="I50" i="1" s="1"/>
  <c r="G27" i="1"/>
  <c r="H27" i="1" s="1"/>
  <c r="I27" i="1" s="1"/>
  <c r="G510" i="10"/>
  <c r="G68" i="10"/>
  <c r="G31" i="10"/>
  <c r="G527" i="10"/>
  <c r="G32" i="10"/>
  <c r="H32" i="10" s="1"/>
  <c r="G350" i="10"/>
  <c r="H350" i="10" s="1"/>
  <c r="G243" i="10"/>
  <c r="H243" i="10" s="1"/>
  <c r="G150" i="10"/>
  <c r="G142" i="10"/>
  <c r="G470" i="10"/>
  <c r="G356" i="10"/>
  <c r="G429" i="10"/>
  <c r="G78" i="10"/>
  <c r="G471" i="10"/>
  <c r="G175" i="10"/>
  <c r="G230" i="10"/>
  <c r="G313" i="10"/>
  <c r="H313" i="10" s="1"/>
  <c r="G286" i="10"/>
  <c r="H286" i="10" s="1"/>
  <c r="G235" i="36"/>
  <c r="H235" i="36" s="1"/>
  <c r="I235" i="36" s="1"/>
  <c r="G194" i="36"/>
  <c r="H194" i="36" s="1"/>
  <c r="I194" i="36" s="1"/>
  <c r="G142" i="36"/>
  <c r="H142" i="36" s="1"/>
  <c r="I142" i="36" s="1"/>
  <c r="G81" i="36"/>
  <c r="H81" i="36" s="1"/>
  <c r="I81" i="36" s="1"/>
  <c r="G22" i="36"/>
  <c r="H22" i="36" s="1"/>
  <c r="I22" i="36" s="1"/>
  <c r="G302" i="35"/>
  <c r="H302" i="35" s="1"/>
  <c r="I302" i="35" s="1"/>
  <c r="G254" i="35"/>
  <c r="H254" i="35" s="1"/>
  <c r="I254" i="35" s="1"/>
  <c r="G215" i="35"/>
  <c r="H215" i="35" s="1"/>
  <c r="I215" i="35" s="1"/>
  <c r="G176" i="35"/>
  <c r="H176" i="35" s="1"/>
  <c r="I176" i="35" s="1"/>
  <c r="G132" i="35"/>
  <c r="H132" i="35" s="1"/>
  <c r="I132" i="35" s="1"/>
  <c r="G79" i="35"/>
  <c r="H79" i="35" s="1"/>
  <c r="I79" i="35" s="1"/>
  <c r="G35" i="35"/>
  <c r="H35" i="35" s="1"/>
  <c r="I35" i="35" s="1"/>
  <c r="G983" i="1"/>
  <c r="H983" i="1" s="1"/>
  <c r="I983" i="1" s="1"/>
  <c r="G954" i="1"/>
  <c r="H954" i="1" s="1"/>
  <c r="I954" i="1" s="1"/>
  <c r="G911" i="1"/>
  <c r="H911" i="1" s="1"/>
  <c r="I911" i="1" s="1"/>
  <c r="G864" i="1"/>
  <c r="H864" i="1" s="1"/>
  <c r="I864" i="1" s="1"/>
  <c r="G833" i="1"/>
  <c r="H833" i="1" s="1"/>
  <c r="I833" i="1" s="1"/>
  <c r="G798" i="1"/>
  <c r="H798" i="1" s="1"/>
  <c r="I798" i="1" s="1"/>
  <c r="G763" i="1"/>
  <c r="H763" i="1" s="1"/>
  <c r="I763" i="1" s="1"/>
  <c r="G722" i="1"/>
  <c r="H722" i="1" s="1"/>
  <c r="I722" i="1" s="1"/>
  <c r="G689" i="1"/>
  <c r="H689" i="1" s="1"/>
  <c r="I689" i="1" s="1"/>
  <c r="G669" i="1"/>
  <c r="H669" i="1" s="1"/>
  <c r="I669" i="1" s="1"/>
  <c r="G648" i="1"/>
  <c r="H648" i="1" s="1"/>
  <c r="I648" i="1" s="1"/>
  <c r="G636" i="1"/>
  <c r="H636" i="1" s="1"/>
  <c r="I636" i="1" s="1"/>
  <c r="G619" i="1"/>
  <c r="H619" i="1" s="1"/>
  <c r="I619" i="1" s="1"/>
  <c r="G603" i="1"/>
  <c r="H603" i="1" s="1"/>
  <c r="I603" i="1" s="1"/>
  <c r="G586" i="1"/>
  <c r="H586" i="1" s="1"/>
  <c r="I586" i="1" s="1"/>
  <c r="G568" i="1"/>
  <c r="H568" i="1" s="1"/>
  <c r="I568" i="1" s="1"/>
  <c r="G547" i="1"/>
  <c r="H547" i="1" s="1"/>
  <c r="I547" i="1" s="1"/>
  <c r="G530" i="1"/>
  <c r="H530" i="1" s="1"/>
  <c r="I530" i="1" s="1"/>
  <c r="G513" i="1"/>
  <c r="H513" i="1" s="1"/>
  <c r="I513" i="1" s="1"/>
  <c r="G496" i="1"/>
  <c r="H496" i="1" s="1"/>
  <c r="I496" i="1" s="1"/>
  <c r="G472" i="1"/>
  <c r="H472" i="1" s="1"/>
  <c r="I472" i="1" s="1"/>
  <c r="G458" i="1"/>
  <c r="H458" i="1" s="1"/>
  <c r="I458" i="1" s="1"/>
  <c r="G445" i="1"/>
  <c r="H445" i="1" s="1"/>
  <c r="I445" i="1" s="1"/>
  <c r="G429" i="1"/>
  <c r="H429" i="1" s="1"/>
  <c r="I429" i="1" s="1"/>
  <c r="G404" i="1"/>
  <c r="H404" i="1" s="1"/>
  <c r="I404" i="1" s="1"/>
  <c r="G381" i="1"/>
  <c r="H381" i="1" s="1"/>
  <c r="I381" i="1" s="1"/>
  <c r="G358" i="1"/>
  <c r="H358" i="1" s="1"/>
  <c r="I358" i="1" s="1"/>
  <c r="G335" i="1"/>
  <c r="H335" i="1" s="1"/>
  <c r="I335" i="1" s="1"/>
  <c r="G305" i="1"/>
  <c r="H305" i="1" s="1"/>
  <c r="I305" i="1" s="1"/>
  <c r="G283" i="1"/>
  <c r="H283" i="1" s="1"/>
  <c r="I283" i="1" s="1"/>
  <c r="G260" i="1"/>
  <c r="H260" i="1" s="1"/>
  <c r="I260" i="1" s="1"/>
  <c r="G237" i="1"/>
  <c r="H237" i="1" s="1"/>
  <c r="I237" i="1" s="1"/>
  <c r="G219" i="1"/>
  <c r="H219" i="1" s="1"/>
  <c r="I219" i="1" s="1"/>
  <c r="G198" i="1"/>
  <c r="H198" i="1" s="1"/>
  <c r="I198" i="1" s="1"/>
  <c r="G174" i="1"/>
  <c r="H174" i="1" s="1"/>
  <c r="I174" i="1" s="1"/>
  <c r="G154" i="1"/>
  <c r="H154" i="1" s="1"/>
  <c r="I154" i="1" s="1"/>
  <c r="G137" i="1"/>
  <c r="H137" i="1" s="1"/>
  <c r="I137" i="1" s="1"/>
  <c r="G114" i="1"/>
  <c r="H114" i="1" s="1"/>
  <c r="I114" i="1" s="1"/>
  <c r="G92" i="1"/>
  <c r="H92" i="1" s="1"/>
  <c r="I92" i="1" s="1"/>
  <c r="G72" i="1"/>
  <c r="H72" i="1" s="1"/>
  <c r="I72" i="1" s="1"/>
  <c r="G48" i="1"/>
  <c r="H48" i="1" s="1"/>
  <c r="I48" i="1" s="1"/>
  <c r="G25" i="1"/>
  <c r="H25" i="1" s="1"/>
  <c r="I25" i="1" s="1"/>
  <c r="G342" i="10"/>
  <c r="G15" i="10"/>
  <c r="G80" i="10"/>
  <c r="G483" i="10"/>
  <c r="G213" i="10"/>
  <c r="H213" i="10" s="1"/>
  <c r="G135" i="10"/>
  <c r="H135" i="10" s="1"/>
  <c r="G472" i="10"/>
  <c r="H472" i="10" s="1"/>
  <c r="G293" i="10"/>
  <c r="H293" i="10" s="1"/>
  <c r="G224" i="10"/>
  <c r="G208" i="10"/>
  <c r="G239" i="10"/>
  <c r="G374" i="10"/>
  <c r="G475" i="10"/>
  <c r="G250" i="10"/>
  <c r="G272" i="10"/>
  <c r="G180" i="10"/>
  <c r="G308" i="10"/>
  <c r="H308" i="10" s="1"/>
  <c r="G84" i="10"/>
  <c r="H84" i="10" s="1"/>
  <c r="G232" i="36"/>
  <c r="H232" i="36" s="1"/>
  <c r="I232" i="36" s="1"/>
  <c r="G193" i="36"/>
  <c r="H193" i="36" s="1"/>
  <c r="I193" i="36" s="1"/>
  <c r="G138" i="36"/>
  <c r="H138" i="36" s="1"/>
  <c r="I138" i="36" s="1"/>
  <c r="G80" i="36"/>
  <c r="H80" i="36" s="1"/>
  <c r="I80" i="36" s="1"/>
  <c r="G21" i="36"/>
  <c r="H21" i="36" s="1"/>
  <c r="I21" i="36" s="1"/>
  <c r="G300" i="35"/>
  <c r="H300" i="35" s="1"/>
  <c r="I300" i="35" s="1"/>
  <c r="G250" i="35"/>
  <c r="H250" i="35" s="1"/>
  <c r="I250" i="35" s="1"/>
  <c r="G214" i="35"/>
  <c r="H214" i="35" s="1"/>
  <c r="I214" i="35" s="1"/>
  <c r="G175" i="35"/>
  <c r="H175" i="35" s="1"/>
  <c r="I175" i="35" s="1"/>
  <c r="G129" i="35"/>
  <c r="H129" i="35" s="1"/>
  <c r="I129" i="35" s="1"/>
  <c r="G78" i="35"/>
  <c r="H78" i="35" s="1"/>
  <c r="I78" i="35" s="1"/>
  <c r="G34" i="35"/>
  <c r="H34" i="35" s="1"/>
  <c r="I34" i="35" s="1"/>
  <c r="G981" i="1"/>
  <c r="H981" i="1" s="1"/>
  <c r="I981" i="1" s="1"/>
  <c r="G953" i="1"/>
  <c r="H953" i="1" s="1"/>
  <c r="I953" i="1" s="1"/>
  <c r="G909" i="1"/>
  <c r="H909" i="1" s="1"/>
  <c r="I909" i="1" s="1"/>
  <c r="G863" i="1"/>
  <c r="H863" i="1" s="1"/>
  <c r="I863" i="1" s="1"/>
  <c r="G832" i="1"/>
  <c r="H832" i="1" s="1"/>
  <c r="I832" i="1" s="1"/>
  <c r="G797" i="1"/>
  <c r="H797" i="1" s="1"/>
  <c r="I797" i="1" s="1"/>
  <c r="G755" i="1"/>
  <c r="H755" i="1" s="1"/>
  <c r="I755" i="1" s="1"/>
  <c r="G721" i="1"/>
  <c r="H721" i="1" s="1"/>
  <c r="I721" i="1" s="1"/>
  <c r="G688" i="1"/>
  <c r="H688" i="1" s="1"/>
  <c r="I688" i="1" s="1"/>
  <c r="G664" i="1"/>
  <c r="H664" i="1" s="1"/>
  <c r="I664" i="1" s="1"/>
  <c r="G647" i="1"/>
  <c r="H647" i="1" s="1"/>
  <c r="I647" i="1" s="1"/>
  <c r="G633" i="1"/>
  <c r="H633" i="1" s="1"/>
  <c r="I633" i="1" s="1"/>
  <c r="G618" i="1"/>
  <c r="H618" i="1" s="1"/>
  <c r="I618" i="1" s="1"/>
  <c r="G602" i="1"/>
  <c r="H602" i="1" s="1"/>
  <c r="I602" i="1" s="1"/>
  <c r="G585" i="1"/>
  <c r="H585" i="1" s="1"/>
  <c r="I585" i="1" s="1"/>
  <c r="G565" i="1"/>
  <c r="H565" i="1" s="1"/>
  <c r="I565" i="1" s="1"/>
  <c r="G546" i="1"/>
  <c r="H546" i="1" s="1"/>
  <c r="I546" i="1" s="1"/>
  <c r="G529" i="1"/>
  <c r="H529" i="1" s="1"/>
  <c r="I529" i="1" s="1"/>
  <c r="G512" i="1"/>
  <c r="H512" i="1" s="1"/>
  <c r="I512" i="1" s="1"/>
  <c r="G495" i="1"/>
  <c r="H495" i="1" s="1"/>
  <c r="I495" i="1" s="1"/>
  <c r="G471" i="1"/>
  <c r="H471" i="1" s="1"/>
  <c r="I471" i="1" s="1"/>
  <c r="G457" i="1"/>
  <c r="H457" i="1" s="1"/>
  <c r="I457" i="1" s="1"/>
  <c r="G444" i="1"/>
  <c r="H444" i="1" s="1"/>
  <c r="I444" i="1" s="1"/>
  <c r="G428" i="1"/>
  <c r="H428" i="1" s="1"/>
  <c r="I428" i="1" s="1"/>
  <c r="G402" i="1"/>
  <c r="H402" i="1" s="1"/>
  <c r="I402" i="1" s="1"/>
  <c r="G380" i="1"/>
  <c r="H380" i="1" s="1"/>
  <c r="I380" i="1" s="1"/>
  <c r="G356" i="1"/>
  <c r="H356" i="1" s="1"/>
  <c r="I356" i="1" s="1"/>
  <c r="G333" i="1"/>
  <c r="H333" i="1" s="1"/>
  <c r="I333" i="1" s="1"/>
  <c r="G304" i="1"/>
  <c r="H304" i="1" s="1"/>
  <c r="I304" i="1" s="1"/>
  <c r="G280" i="1"/>
  <c r="H280" i="1" s="1"/>
  <c r="I280" i="1" s="1"/>
  <c r="G259" i="1"/>
  <c r="H259" i="1" s="1"/>
  <c r="I259" i="1" s="1"/>
  <c r="G235" i="1"/>
  <c r="H235" i="1" s="1"/>
  <c r="I235" i="1" s="1"/>
  <c r="G218" i="1"/>
  <c r="H218" i="1" s="1"/>
  <c r="I218" i="1" s="1"/>
  <c r="G196" i="1"/>
  <c r="H196" i="1" s="1"/>
  <c r="I196" i="1" s="1"/>
  <c r="G172" i="1"/>
  <c r="H172" i="1" s="1"/>
  <c r="I172" i="1" s="1"/>
  <c r="G152" i="1"/>
  <c r="H152" i="1" s="1"/>
  <c r="I152" i="1" s="1"/>
  <c r="G136" i="1"/>
  <c r="H136" i="1" s="1"/>
  <c r="I136" i="1" s="1"/>
  <c r="G113" i="1"/>
  <c r="H113" i="1" s="1"/>
  <c r="I113" i="1" s="1"/>
  <c r="G90" i="1"/>
  <c r="H90" i="1" s="1"/>
  <c r="I90" i="1" s="1"/>
  <c r="G67" i="1"/>
  <c r="H67" i="1" s="1"/>
  <c r="I67" i="1" s="1"/>
  <c r="G43" i="1"/>
  <c r="H43" i="1" s="1"/>
  <c r="I43" i="1" s="1"/>
  <c r="G24" i="1"/>
  <c r="H24" i="1" s="1"/>
  <c r="I24" i="1" s="1"/>
  <c r="G282" i="10"/>
  <c r="G81" i="10"/>
  <c r="G276" i="10"/>
  <c r="G16" i="10"/>
  <c r="G196" i="10"/>
  <c r="H196" i="10" s="1"/>
  <c r="G188" i="10"/>
  <c r="H188" i="10" s="1"/>
  <c r="G273" i="10"/>
  <c r="H273" i="10" s="1"/>
  <c r="G185" i="10"/>
  <c r="G306" i="10"/>
  <c r="G138" i="10"/>
  <c r="G267" i="10"/>
  <c r="H267" i="10" s="1"/>
  <c r="G442" i="10"/>
  <c r="G389" i="10"/>
  <c r="G259" i="10"/>
  <c r="G426" i="10"/>
  <c r="G466" i="10"/>
  <c r="G186" i="10"/>
  <c r="H186" i="10" s="1"/>
  <c r="G141" i="10"/>
  <c r="H141" i="10" s="1"/>
  <c r="G220" i="36"/>
  <c r="H220" i="36" s="1"/>
  <c r="I220" i="36" s="1"/>
  <c r="G176" i="36"/>
  <c r="H176" i="36" s="1"/>
  <c r="I176" i="36" s="1"/>
  <c r="G126" i="36"/>
  <c r="H126" i="36" s="1"/>
  <c r="I126" i="36" s="1"/>
  <c r="G63" i="36"/>
  <c r="H63" i="36" s="1"/>
  <c r="I63" i="36" s="1"/>
  <c r="G334" i="35"/>
  <c r="H334" i="35" s="1"/>
  <c r="I334" i="35" s="1"/>
  <c r="J339" i="35" s="1"/>
  <c r="AE25" i="27" s="1"/>
  <c r="G289" i="35"/>
  <c r="H289" i="35" s="1"/>
  <c r="I289" i="35" s="1"/>
  <c r="G243" i="35"/>
  <c r="H243" i="35" s="1"/>
  <c r="I243" i="35" s="1"/>
  <c r="G198" i="35"/>
  <c r="H198" i="35" s="1"/>
  <c r="I198" i="35" s="1"/>
  <c r="G165" i="35"/>
  <c r="H165" i="35" s="1"/>
  <c r="I165" i="35" s="1"/>
  <c r="G118" i="35"/>
  <c r="H118" i="35" s="1"/>
  <c r="I118" i="35" s="1"/>
  <c r="G68" i="35"/>
  <c r="H68" i="35" s="1"/>
  <c r="I68" i="35" s="1"/>
  <c r="G20" i="35"/>
  <c r="H20" i="35" s="1"/>
  <c r="I20" i="35" s="1"/>
  <c r="G974" i="1"/>
  <c r="H974" i="1" s="1"/>
  <c r="I974" i="1" s="1"/>
  <c r="G945" i="1"/>
  <c r="H945" i="1" s="1"/>
  <c r="I945" i="1" s="1"/>
  <c r="G899" i="1"/>
  <c r="H899" i="1" s="1"/>
  <c r="I899" i="1" s="1"/>
  <c r="G856" i="1"/>
  <c r="H856" i="1" s="1"/>
  <c r="I856" i="1" s="1"/>
  <c r="G822" i="1"/>
  <c r="H822" i="1" s="1"/>
  <c r="I822" i="1" s="1"/>
  <c r="G789" i="1"/>
  <c r="H789" i="1" s="1"/>
  <c r="I789" i="1" s="1"/>
  <c r="G746" i="1"/>
  <c r="H746" i="1" s="1"/>
  <c r="I746" i="1" s="1"/>
  <c r="G714" i="1"/>
  <c r="H714" i="1" s="1"/>
  <c r="I714" i="1" s="1"/>
  <c r="G683" i="1"/>
  <c r="H683" i="1" s="1"/>
  <c r="I683" i="1" s="1"/>
  <c r="G662" i="1"/>
  <c r="H662" i="1" s="1"/>
  <c r="I662" i="1" s="1"/>
  <c r="G646" i="1"/>
  <c r="H646" i="1" s="1"/>
  <c r="I646" i="1" s="1"/>
  <c r="G632" i="1"/>
  <c r="H632" i="1" s="1"/>
  <c r="I632" i="1" s="1"/>
  <c r="G616" i="1"/>
  <c r="H616" i="1" s="1"/>
  <c r="I616" i="1" s="1"/>
  <c r="G601" i="1"/>
  <c r="H601" i="1" s="1"/>
  <c r="I601" i="1" s="1"/>
  <c r="G584" i="1"/>
  <c r="H584" i="1" s="1"/>
  <c r="I584" i="1" s="1"/>
  <c r="G562" i="1"/>
  <c r="H562" i="1" s="1"/>
  <c r="I562" i="1" s="1"/>
  <c r="G545" i="1"/>
  <c r="H545" i="1" s="1"/>
  <c r="I545" i="1" s="1"/>
  <c r="G528" i="1"/>
  <c r="H528" i="1" s="1"/>
  <c r="I528" i="1" s="1"/>
  <c r="G511" i="1"/>
  <c r="H511" i="1" s="1"/>
  <c r="I511" i="1" s="1"/>
  <c r="G493" i="1"/>
  <c r="H493" i="1" s="1"/>
  <c r="I493" i="1" s="1"/>
  <c r="G470" i="1"/>
  <c r="H470" i="1" s="1"/>
  <c r="I470" i="1" s="1"/>
  <c r="G456" i="1"/>
  <c r="H456" i="1" s="1"/>
  <c r="I456" i="1" s="1"/>
  <c r="G443" i="1"/>
  <c r="H443" i="1" s="1"/>
  <c r="I443" i="1" s="1"/>
  <c r="G427" i="1"/>
  <c r="H427" i="1" s="1"/>
  <c r="I427" i="1" s="1"/>
  <c r="G400" i="1"/>
  <c r="H400" i="1" s="1"/>
  <c r="I400" i="1" s="1"/>
  <c r="G378" i="1"/>
  <c r="H378" i="1" s="1"/>
  <c r="I378" i="1" s="1"/>
  <c r="G353" i="1"/>
  <c r="H353" i="1" s="1"/>
  <c r="I353" i="1" s="1"/>
  <c r="G331" i="1"/>
  <c r="H331" i="1" s="1"/>
  <c r="I331" i="1" s="1"/>
  <c r="G303" i="1"/>
  <c r="H303" i="1" s="1"/>
  <c r="I303" i="1" s="1"/>
  <c r="G278" i="1"/>
  <c r="H278" i="1" s="1"/>
  <c r="I278" i="1" s="1"/>
  <c r="G258" i="1"/>
  <c r="H258" i="1" s="1"/>
  <c r="I258" i="1" s="1"/>
  <c r="G234" i="1"/>
  <c r="H234" i="1" s="1"/>
  <c r="I234" i="1" s="1"/>
  <c r="G217" i="1"/>
  <c r="H217" i="1" s="1"/>
  <c r="I217" i="1" s="1"/>
  <c r="G193" i="1"/>
  <c r="H193" i="1" s="1"/>
  <c r="I193" i="1" s="1"/>
  <c r="G171" i="1"/>
  <c r="H171" i="1" s="1"/>
  <c r="I171" i="1" s="1"/>
  <c r="G151" i="1"/>
  <c r="H151" i="1" s="1"/>
  <c r="I151" i="1" s="1"/>
  <c r="G135" i="1"/>
  <c r="H135" i="1" s="1"/>
  <c r="I135" i="1" s="1"/>
  <c r="G112" i="1"/>
  <c r="H112" i="1" s="1"/>
  <c r="I112" i="1" s="1"/>
  <c r="G88" i="1"/>
  <c r="H88" i="1" s="1"/>
  <c r="I88" i="1" s="1"/>
  <c r="G65" i="1"/>
  <c r="H65" i="1" s="1"/>
  <c r="I65" i="1" s="1"/>
  <c r="G41" i="1"/>
  <c r="H41" i="1" s="1"/>
  <c r="I41" i="1" s="1"/>
  <c r="G23" i="1"/>
  <c r="H23" i="1" s="1"/>
  <c r="I23" i="1" s="1"/>
  <c r="G71" i="10"/>
  <c r="G46" i="10"/>
  <c r="G390" i="10"/>
  <c r="G43" i="10"/>
  <c r="G525" i="10"/>
  <c r="H525" i="10" s="1"/>
  <c r="G352" i="10"/>
  <c r="H352" i="10" s="1"/>
  <c r="G278" i="10"/>
  <c r="G257" i="10"/>
  <c r="H257" i="10" s="1"/>
  <c r="G421" i="10"/>
  <c r="G73" i="10"/>
  <c r="G430" i="10"/>
  <c r="G91" i="10"/>
  <c r="G438" i="10"/>
  <c r="G283" i="10"/>
  <c r="G120" i="10"/>
  <c r="G280" i="10"/>
  <c r="G221" i="10"/>
  <c r="H221" i="10" s="1"/>
  <c r="G347" i="10"/>
  <c r="H347" i="10" s="1"/>
  <c r="G219" i="36"/>
  <c r="H219" i="36" s="1"/>
  <c r="I219" i="36" s="1"/>
  <c r="G175" i="36"/>
  <c r="H175" i="36" s="1"/>
  <c r="I175" i="36" s="1"/>
  <c r="G120" i="36"/>
  <c r="H120" i="36" s="1"/>
  <c r="I120" i="36" s="1"/>
  <c r="G62" i="36"/>
  <c r="H62" i="36" s="1"/>
  <c r="I62" i="36" s="1"/>
  <c r="G327" i="35"/>
  <c r="H327" i="35" s="1"/>
  <c r="I327" i="35" s="1"/>
  <c r="G288" i="35"/>
  <c r="H288" i="35" s="1"/>
  <c r="I288" i="35" s="1"/>
  <c r="G241" i="35"/>
  <c r="H241" i="35" s="1"/>
  <c r="I241" i="35" s="1"/>
  <c r="G197" i="35"/>
  <c r="H197" i="35" s="1"/>
  <c r="I197" i="35" s="1"/>
  <c r="G162" i="35"/>
  <c r="H162" i="35" s="1"/>
  <c r="I162" i="35" s="1"/>
  <c r="G116" i="35"/>
  <c r="H116" i="35" s="1"/>
  <c r="I116" i="35" s="1"/>
  <c r="G66" i="35"/>
  <c r="H66" i="35" s="1"/>
  <c r="I66" i="35" s="1"/>
  <c r="G19" i="35"/>
  <c r="H19" i="35" s="1"/>
  <c r="I19" i="35" s="1"/>
  <c r="G973" i="1"/>
  <c r="H973" i="1" s="1"/>
  <c r="I973" i="1" s="1"/>
  <c r="G944" i="1"/>
  <c r="H944" i="1" s="1"/>
  <c r="I944" i="1" s="1"/>
  <c r="G896" i="1"/>
  <c r="H896" i="1" s="1"/>
  <c r="I896" i="1" s="1"/>
  <c r="G855" i="1"/>
  <c r="H855" i="1" s="1"/>
  <c r="I855" i="1" s="1"/>
  <c r="G821" i="1"/>
  <c r="H821" i="1" s="1"/>
  <c r="I821" i="1" s="1"/>
  <c r="G787" i="1"/>
  <c r="H787" i="1" s="1"/>
  <c r="I787" i="1" s="1"/>
  <c r="G745" i="1"/>
  <c r="H745" i="1" s="1"/>
  <c r="I745" i="1" s="1"/>
  <c r="G713" i="1"/>
  <c r="H713" i="1" s="1"/>
  <c r="I713" i="1" s="1"/>
  <c r="G682" i="1"/>
  <c r="H682" i="1" s="1"/>
  <c r="I682" i="1" s="1"/>
  <c r="G661" i="1"/>
  <c r="H661" i="1" s="1"/>
  <c r="I661" i="1" s="1"/>
  <c r="G645" i="1"/>
  <c r="H645" i="1" s="1"/>
  <c r="I645" i="1" s="1"/>
  <c r="G631" i="1"/>
  <c r="H631" i="1" s="1"/>
  <c r="I631" i="1" s="1"/>
  <c r="G613" i="1"/>
  <c r="H613" i="1" s="1"/>
  <c r="I613" i="1" s="1"/>
  <c r="G600" i="1"/>
  <c r="H600" i="1" s="1"/>
  <c r="I600" i="1" s="1"/>
  <c r="G583" i="1"/>
  <c r="H583" i="1" s="1"/>
  <c r="I583" i="1" s="1"/>
  <c r="G559" i="1"/>
  <c r="H559" i="1" s="1"/>
  <c r="I559" i="1" s="1"/>
  <c r="G544" i="1"/>
  <c r="H544" i="1" s="1"/>
  <c r="I544" i="1" s="1"/>
  <c r="G527" i="1"/>
  <c r="H527" i="1" s="1"/>
  <c r="I527" i="1" s="1"/>
  <c r="G510" i="1"/>
  <c r="H510" i="1" s="1"/>
  <c r="I510" i="1" s="1"/>
  <c r="G492" i="1"/>
  <c r="H492" i="1" s="1"/>
  <c r="I492" i="1" s="1"/>
  <c r="G468" i="1"/>
  <c r="H468" i="1" s="1"/>
  <c r="I468" i="1" s="1"/>
  <c r="G455" i="1"/>
  <c r="H455" i="1" s="1"/>
  <c r="I455" i="1" s="1"/>
  <c r="G442" i="1"/>
  <c r="H442" i="1" s="1"/>
  <c r="I442" i="1" s="1"/>
  <c r="G425" i="1"/>
  <c r="H425" i="1" s="1"/>
  <c r="I425" i="1" s="1"/>
  <c r="G399" i="1"/>
  <c r="H399" i="1" s="1"/>
  <c r="I399" i="1" s="1"/>
  <c r="G376" i="1"/>
  <c r="H376" i="1" s="1"/>
  <c r="I376" i="1" s="1"/>
  <c r="G351" i="1"/>
  <c r="H351" i="1" s="1"/>
  <c r="I351" i="1" s="1"/>
  <c r="G329" i="1"/>
  <c r="H329" i="1" s="1"/>
  <c r="I329" i="1" s="1"/>
  <c r="G301" i="1"/>
  <c r="H301" i="1" s="1"/>
  <c r="I301" i="1" s="1"/>
  <c r="G276" i="1"/>
  <c r="H276" i="1" s="1"/>
  <c r="I276" i="1" s="1"/>
  <c r="G256" i="1"/>
  <c r="H256" i="1" s="1"/>
  <c r="I256" i="1" s="1"/>
  <c r="G233" i="1"/>
  <c r="H233" i="1" s="1"/>
  <c r="I233" i="1" s="1"/>
  <c r="G216" i="1"/>
  <c r="H216" i="1" s="1"/>
  <c r="I216" i="1" s="1"/>
  <c r="G191" i="1"/>
  <c r="H191" i="1" s="1"/>
  <c r="I191" i="1" s="1"/>
  <c r="G170" i="1"/>
  <c r="H170" i="1" s="1"/>
  <c r="I170" i="1" s="1"/>
  <c r="G150" i="1"/>
  <c r="H150" i="1" s="1"/>
  <c r="I150" i="1" s="1"/>
  <c r="G133" i="1"/>
  <c r="H133" i="1" s="1"/>
  <c r="I133" i="1" s="1"/>
  <c r="G111" i="1"/>
  <c r="H111" i="1" s="1"/>
  <c r="I111" i="1" s="1"/>
  <c r="G87" i="1"/>
  <c r="H87" i="1" s="1"/>
  <c r="I87" i="1" s="1"/>
  <c r="G63" i="1"/>
  <c r="H63" i="1" s="1"/>
  <c r="I63" i="1" s="1"/>
  <c r="G39" i="1"/>
  <c r="H39" i="1" s="1"/>
  <c r="I39" i="1" s="1"/>
  <c r="G22" i="1"/>
  <c r="H22" i="1" s="1"/>
  <c r="I22" i="1" s="1"/>
  <c r="G324" i="10"/>
  <c r="G56" i="10"/>
  <c r="H56" i="10" s="1"/>
  <c r="G431" i="10"/>
  <c r="G17" i="10"/>
  <c r="G114" i="10"/>
  <c r="H114" i="10" s="1"/>
  <c r="G488" i="10"/>
  <c r="H488" i="10" s="1"/>
  <c r="G173" i="10"/>
  <c r="H173" i="10" s="1"/>
  <c r="G222" i="10"/>
  <c r="G370" i="10"/>
  <c r="G316" i="10"/>
  <c r="G242" i="10"/>
  <c r="H242" i="10" s="1"/>
  <c r="G117" i="10"/>
  <c r="G487" i="10"/>
  <c r="G51" i="10"/>
  <c r="G363" i="10"/>
  <c r="G284" i="10"/>
  <c r="G528" i="10"/>
  <c r="H528" i="10" s="1"/>
  <c r="G512" i="10"/>
  <c r="H512" i="10" s="1"/>
  <c r="G277" i="36"/>
  <c r="H277" i="36" s="1"/>
  <c r="I277" i="36" s="1"/>
  <c r="G215" i="36"/>
  <c r="H215" i="36" s="1"/>
  <c r="I215" i="36" s="1"/>
  <c r="G172" i="36"/>
  <c r="H172" i="36" s="1"/>
  <c r="I172" i="36" s="1"/>
  <c r="G115" i="36"/>
  <c r="H115" i="36" s="1"/>
  <c r="I115" i="36" s="1"/>
  <c r="G56" i="36"/>
  <c r="H56" i="36" s="1"/>
  <c r="I56" i="36" s="1"/>
  <c r="G324" i="35"/>
  <c r="H324" i="35" s="1"/>
  <c r="I324" i="35" s="1"/>
  <c r="G284" i="35"/>
  <c r="H284" i="35" s="1"/>
  <c r="I284" i="35" s="1"/>
  <c r="G235" i="35"/>
  <c r="H235" i="35" s="1"/>
  <c r="I235" i="35" s="1"/>
  <c r="G193" i="35"/>
  <c r="H193" i="35" s="1"/>
  <c r="I193" i="35" s="1"/>
  <c r="G157" i="35"/>
  <c r="H157" i="35" s="1"/>
  <c r="I157" i="35" s="1"/>
  <c r="G106" i="35"/>
  <c r="H106" i="35" s="1"/>
  <c r="I106" i="35" s="1"/>
  <c r="G59" i="35"/>
  <c r="H59" i="35" s="1"/>
  <c r="I59" i="35" s="1"/>
  <c r="G1000" i="1"/>
  <c r="H1000" i="1" s="1"/>
  <c r="I1000" i="1" s="1"/>
  <c r="G970" i="1"/>
  <c r="H970" i="1" s="1"/>
  <c r="I970" i="1" s="1"/>
  <c r="G940" i="1"/>
  <c r="H940" i="1" s="1"/>
  <c r="I940" i="1" s="1"/>
  <c r="G893" i="1"/>
  <c r="H893" i="1" s="1"/>
  <c r="I893" i="1" s="1"/>
  <c r="G852" i="1"/>
  <c r="H852" i="1" s="1"/>
  <c r="I852" i="1" s="1"/>
  <c r="G818" i="1"/>
  <c r="H818" i="1" s="1"/>
  <c r="I818" i="1" s="1"/>
  <c r="G785" i="1"/>
  <c r="H785" i="1" s="1"/>
  <c r="I785" i="1" s="1"/>
  <c r="G741" i="1"/>
  <c r="H741" i="1" s="1"/>
  <c r="I741" i="1" s="1"/>
  <c r="G711" i="1"/>
  <c r="H711" i="1" s="1"/>
  <c r="I711" i="1" s="1"/>
  <c r="G680" i="1"/>
  <c r="H680" i="1" s="1"/>
  <c r="I680" i="1" s="1"/>
  <c r="G660" i="1"/>
  <c r="H660" i="1" s="1"/>
  <c r="I660" i="1" s="1"/>
  <c r="G644" i="1"/>
  <c r="H644" i="1" s="1"/>
  <c r="I644" i="1" s="1"/>
  <c r="G629" i="1"/>
  <c r="H629" i="1" s="1"/>
  <c r="I629" i="1" s="1"/>
  <c r="G612" i="1"/>
  <c r="H612" i="1" s="1"/>
  <c r="I612" i="1" s="1"/>
  <c r="G597" i="1"/>
  <c r="H597" i="1" s="1"/>
  <c r="I597" i="1" s="1"/>
  <c r="G582" i="1"/>
  <c r="H582" i="1" s="1"/>
  <c r="I582" i="1" s="1"/>
  <c r="G558" i="1"/>
  <c r="H558" i="1" s="1"/>
  <c r="I558" i="1" s="1"/>
  <c r="G541" i="1"/>
  <c r="H541" i="1" s="1"/>
  <c r="I541" i="1" s="1"/>
  <c r="G526" i="1"/>
  <c r="H526" i="1" s="1"/>
  <c r="I526" i="1" s="1"/>
  <c r="G509" i="1"/>
  <c r="H509" i="1" s="1"/>
  <c r="I509" i="1" s="1"/>
  <c r="G491" i="1"/>
  <c r="H491" i="1" s="1"/>
  <c r="I491" i="1" s="1"/>
  <c r="G467" i="1"/>
  <c r="H467" i="1" s="1"/>
  <c r="I467" i="1" s="1"/>
  <c r="G454" i="1"/>
  <c r="H454" i="1" s="1"/>
  <c r="I454" i="1" s="1"/>
  <c r="G441" i="1"/>
  <c r="H441" i="1" s="1"/>
  <c r="I441" i="1" s="1"/>
  <c r="G422" i="1"/>
  <c r="H422" i="1" s="1"/>
  <c r="I422" i="1" s="1"/>
  <c r="G397" i="1"/>
  <c r="H397" i="1" s="1"/>
  <c r="I397" i="1" s="1"/>
  <c r="G374" i="1"/>
  <c r="H374" i="1" s="1"/>
  <c r="I374" i="1" s="1"/>
  <c r="G349" i="1"/>
  <c r="H349" i="1" s="1"/>
  <c r="I349" i="1" s="1"/>
  <c r="G321" i="1"/>
  <c r="H321" i="1" s="1"/>
  <c r="I321" i="1" s="1"/>
  <c r="G298" i="1"/>
  <c r="H298" i="1" s="1"/>
  <c r="I298" i="1" s="1"/>
  <c r="G273" i="1"/>
  <c r="H273" i="1" s="1"/>
  <c r="I273" i="1" s="1"/>
  <c r="G252" i="1"/>
  <c r="H252" i="1" s="1"/>
  <c r="I252" i="1" s="1"/>
  <c r="G232" i="1"/>
  <c r="H232" i="1" s="1"/>
  <c r="I232" i="1" s="1"/>
  <c r="G215" i="1"/>
  <c r="H215" i="1" s="1"/>
  <c r="I215" i="1" s="1"/>
  <c r="G190" i="1"/>
  <c r="H190" i="1" s="1"/>
  <c r="I190" i="1" s="1"/>
  <c r="G168" i="1"/>
  <c r="H168" i="1" s="1"/>
  <c r="I168" i="1" s="1"/>
  <c r="G149" i="1"/>
  <c r="H149" i="1" s="1"/>
  <c r="I149" i="1" s="1"/>
  <c r="G130" i="1"/>
  <c r="H130" i="1" s="1"/>
  <c r="I130" i="1" s="1"/>
  <c r="G110" i="1"/>
  <c r="H110" i="1" s="1"/>
  <c r="I110" i="1" s="1"/>
  <c r="G86" i="1"/>
  <c r="H86" i="1" s="1"/>
  <c r="I86" i="1" s="1"/>
  <c r="G62" i="1"/>
  <c r="H62" i="1" s="1"/>
  <c r="I62" i="1" s="1"/>
  <c r="G38" i="1"/>
  <c r="H38" i="1" s="1"/>
  <c r="I38" i="1" s="1"/>
  <c r="G20" i="1"/>
  <c r="H20" i="1" s="1"/>
  <c r="I20" i="1" s="1"/>
  <c r="G65" i="10"/>
  <c r="H65" i="10" s="1"/>
  <c r="G322" i="10"/>
  <c r="G197" i="10"/>
  <c r="H197" i="10" s="1"/>
  <c r="G489" i="10"/>
  <c r="H489" i="10" s="1"/>
  <c r="G129" i="10"/>
  <c r="H129" i="10" s="1"/>
  <c r="G330" i="10"/>
  <c r="H330" i="10" s="1"/>
  <c r="G155" i="10"/>
  <c r="H155" i="10" s="1"/>
  <c r="G311" i="10"/>
  <c r="G517" i="10"/>
  <c r="G87" i="10"/>
  <c r="G276" i="36"/>
  <c r="H276" i="36" s="1"/>
  <c r="I276" i="36" s="1"/>
  <c r="G214" i="36"/>
  <c r="H214" i="36" s="1"/>
  <c r="I214" i="36" s="1"/>
  <c r="G171" i="36"/>
  <c r="H171" i="36" s="1"/>
  <c r="I171" i="36" s="1"/>
  <c r="G107" i="36"/>
  <c r="H107" i="36" s="1"/>
  <c r="I107" i="36" s="1"/>
  <c r="G46" i="36"/>
  <c r="H46" i="36" s="1"/>
  <c r="I46" i="36" s="1"/>
  <c r="G323" i="35"/>
  <c r="H323" i="35" s="1"/>
  <c r="I323" i="35" s="1"/>
  <c r="G276" i="35"/>
  <c r="H276" i="35" s="1"/>
  <c r="I276" i="35" s="1"/>
  <c r="G234" i="35"/>
  <c r="H234" i="35" s="1"/>
  <c r="I234" i="35" s="1"/>
  <c r="G192" i="35"/>
  <c r="H192" i="35" s="1"/>
  <c r="I192" i="35" s="1"/>
  <c r="G155" i="35"/>
  <c r="H155" i="35" s="1"/>
  <c r="I155" i="35" s="1"/>
  <c r="G104" i="35"/>
  <c r="H104" i="35" s="1"/>
  <c r="I104" i="35" s="1"/>
  <c r="G57" i="35"/>
  <c r="H57" i="35" s="1"/>
  <c r="I57" i="35" s="1"/>
  <c r="G999" i="1"/>
  <c r="H999" i="1" s="1"/>
  <c r="I999" i="1" s="1"/>
  <c r="G969" i="1"/>
  <c r="H969" i="1" s="1"/>
  <c r="I969" i="1" s="1"/>
  <c r="G939" i="1"/>
  <c r="H939" i="1" s="1"/>
  <c r="I939" i="1" s="1"/>
  <c r="G891" i="1"/>
  <c r="H891" i="1" s="1"/>
  <c r="I891" i="1" s="1"/>
  <c r="G851" i="1"/>
  <c r="H851" i="1" s="1"/>
  <c r="I851" i="1" s="1"/>
  <c r="G817" i="1"/>
  <c r="H817" i="1" s="1"/>
  <c r="I817" i="1" s="1"/>
  <c r="G782" i="1"/>
  <c r="H782" i="1" s="1"/>
  <c r="I782" i="1" s="1"/>
  <c r="G739" i="1"/>
  <c r="H739" i="1" s="1"/>
  <c r="I739" i="1" s="1"/>
  <c r="G710" i="1"/>
  <c r="H710" i="1" s="1"/>
  <c r="I710" i="1" s="1"/>
  <c r="G679" i="1"/>
  <c r="H679" i="1" s="1"/>
  <c r="I679" i="1" s="1"/>
  <c r="G658" i="1"/>
  <c r="H658" i="1" s="1"/>
  <c r="I658" i="1" s="1"/>
  <c r="G643" i="1"/>
  <c r="H643" i="1" s="1"/>
  <c r="I643" i="1" s="1"/>
  <c r="G628" i="1"/>
  <c r="H628" i="1" s="1"/>
  <c r="I628" i="1" s="1"/>
  <c r="G610" i="1"/>
  <c r="H610" i="1" s="1"/>
  <c r="I610" i="1" s="1"/>
  <c r="G596" i="1"/>
  <c r="H596" i="1" s="1"/>
  <c r="I596" i="1" s="1"/>
  <c r="G580" i="1"/>
  <c r="H580" i="1" s="1"/>
  <c r="I580" i="1" s="1"/>
  <c r="G555" i="1"/>
  <c r="H555" i="1" s="1"/>
  <c r="I555" i="1" s="1"/>
  <c r="G538" i="1"/>
  <c r="H538" i="1" s="1"/>
  <c r="I538" i="1" s="1"/>
  <c r="G523" i="1"/>
  <c r="H523" i="1" s="1"/>
  <c r="I523" i="1" s="1"/>
  <c r="G508" i="1"/>
  <c r="H508" i="1" s="1"/>
  <c r="I508" i="1" s="1"/>
  <c r="G490" i="1"/>
  <c r="H490" i="1" s="1"/>
  <c r="I490" i="1" s="1"/>
  <c r="G466" i="1"/>
  <c r="H466" i="1" s="1"/>
  <c r="I466" i="1" s="1"/>
  <c r="G453" i="1"/>
  <c r="H453" i="1" s="1"/>
  <c r="I453" i="1" s="1"/>
  <c r="G440" i="1"/>
  <c r="H440" i="1" s="1"/>
  <c r="I440" i="1" s="1"/>
  <c r="G420" i="1"/>
  <c r="H420" i="1" s="1"/>
  <c r="I420" i="1" s="1"/>
  <c r="G396" i="1"/>
  <c r="H396" i="1" s="1"/>
  <c r="I396" i="1" s="1"/>
  <c r="G373" i="1"/>
  <c r="H373" i="1" s="1"/>
  <c r="I373" i="1" s="1"/>
  <c r="G347" i="1"/>
  <c r="H347" i="1" s="1"/>
  <c r="I347" i="1" s="1"/>
  <c r="G320" i="1"/>
  <c r="H320" i="1" s="1"/>
  <c r="I320" i="1" s="1"/>
  <c r="G296" i="1"/>
  <c r="H296" i="1" s="1"/>
  <c r="I296" i="1" s="1"/>
  <c r="G271" i="1"/>
  <c r="H271" i="1" s="1"/>
  <c r="I271" i="1" s="1"/>
  <c r="G250" i="1"/>
  <c r="H250" i="1" s="1"/>
  <c r="I250" i="1" s="1"/>
  <c r="G231" i="1"/>
  <c r="H231" i="1" s="1"/>
  <c r="I231" i="1" s="1"/>
  <c r="G213" i="1"/>
  <c r="H213" i="1" s="1"/>
  <c r="I213" i="1" s="1"/>
  <c r="G189" i="1"/>
  <c r="H189" i="1" s="1"/>
  <c r="I189" i="1" s="1"/>
  <c r="G165" i="1"/>
  <c r="H165" i="1" s="1"/>
  <c r="I165" i="1" s="1"/>
  <c r="G148" i="1"/>
  <c r="H148" i="1" s="1"/>
  <c r="I148" i="1" s="1"/>
  <c r="G128" i="1"/>
  <c r="H128" i="1" s="1"/>
  <c r="I128" i="1" s="1"/>
  <c r="G108" i="1"/>
  <c r="H108" i="1" s="1"/>
  <c r="I108" i="1" s="1"/>
  <c r="G85" i="1"/>
  <c r="H85" i="1" s="1"/>
  <c r="I85" i="1" s="1"/>
  <c r="G61" i="1"/>
  <c r="H61" i="1" s="1"/>
  <c r="I61" i="1" s="1"/>
  <c r="G37" i="1"/>
  <c r="H37" i="1" s="1"/>
  <c r="I37" i="1" s="1"/>
  <c r="G75" i="10"/>
  <c r="H75" i="10" s="1"/>
  <c r="G183" i="10"/>
  <c r="G111" i="10"/>
  <c r="G258" i="10"/>
  <c r="G340" i="10"/>
  <c r="G205" i="10"/>
  <c r="G373" i="10"/>
  <c r="G168" i="10"/>
  <c r="G128" i="10"/>
  <c r="H128" i="10" s="1"/>
  <c r="G60" i="10"/>
  <c r="G387" i="10"/>
  <c r="H387" i="10" s="1"/>
  <c r="G299" i="10"/>
  <c r="H299" i="10" s="1"/>
  <c r="G85" i="10"/>
  <c r="H85" i="10" s="1"/>
  <c r="G377" i="10"/>
  <c r="H377" i="10" s="1"/>
  <c r="G139" i="10"/>
  <c r="G192" i="10"/>
  <c r="G424" i="10"/>
  <c r="G272" i="36"/>
  <c r="H272" i="36" s="1"/>
  <c r="I272" i="36" s="1"/>
  <c r="G212" i="36"/>
  <c r="H212" i="36" s="1"/>
  <c r="I212" i="36" s="1"/>
  <c r="G169" i="36"/>
  <c r="H169" i="36" s="1"/>
  <c r="I169" i="36" s="1"/>
  <c r="G104" i="36"/>
  <c r="H104" i="36" s="1"/>
  <c r="I104" i="36" s="1"/>
  <c r="G43" i="36"/>
  <c r="H43" i="36" s="1"/>
  <c r="I43" i="36" s="1"/>
  <c r="G319" i="35"/>
  <c r="H319" i="35" s="1"/>
  <c r="I319" i="35" s="1"/>
  <c r="G273" i="35"/>
  <c r="H273" i="35" s="1"/>
  <c r="I273" i="35" s="1"/>
  <c r="G230" i="35"/>
  <c r="H230" i="35" s="1"/>
  <c r="I230" i="35" s="1"/>
  <c r="G190" i="35"/>
  <c r="H190" i="35" s="1"/>
  <c r="I190" i="35" s="1"/>
  <c r="G152" i="35"/>
  <c r="H152" i="35" s="1"/>
  <c r="I152" i="35" s="1"/>
  <c r="G99" i="35"/>
  <c r="H99" i="35" s="1"/>
  <c r="I99" i="35" s="1"/>
  <c r="G55" i="35"/>
  <c r="H55" i="35" s="1"/>
  <c r="I55" i="35" s="1"/>
  <c r="G996" i="1"/>
  <c r="H996" i="1" s="1"/>
  <c r="I996" i="1" s="1"/>
  <c r="G967" i="1"/>
  <c r="H967" i="1" s="1"/>
  <c r="I967" i="1" s="1"/>
  <c r="G935" i="1"/>
  <c r="H935" i="1" s="1"/>
  <c r="I935" i="1" s="1"/>
  <c r="G889" i="1"/>
  <c r="H889" i="1" s="1"/>
  <c r="I889" i="1" s="1"/>
  <c r="G849" i="1"/>
  <c r="H849" i="1" s="1"/>
  <c r="I849" i="1" s="1"/>
  <c r="G815" i="1"/>
  <c r="H815" i="1" s="1"/>
  <c r="I815" i="1" s="1"/>
  <c r="G779" i="1"/>
  <c r="H779" i="1" s="1"/>
  <c r="I779" i="1" s="1"/>
  <c r="G736" i="1"/>
  <c r="H736" i="1" s="1"/>
  <c r="I736" i="1" s="1"/>
  <c r="G708" i="1"/>
  <c r="H708" i="1" s="1"/>
  <c r="I708" i="1" s="1"/>
  <c r="G674" i="1"/>
  <c r="H674" i="1" s="1"/>
  <c r="I674" i="1" s="1"/>
  <c r="G654" i="1"/>
  <c r="H654" i="1" s="1"/>
  <c r="I654" i="1" s="1"/>
  <c r="G641" i="1"/>
  <c r="H641" i="1" s="1"/>
  <c r="I641" i="1" s="1"/>
  <c r="G624" i="1"/>
  <c r="H624" i="1" s="1"/>
  <c r="I624" i="1" s="1"/>
  <c r="G608" i="1"/>
  <c r="H608" i="1" s="1"/>
  <c r="I608" i="1" s="1"/>
  <c r="G594" i="1"/>
  <c r="H594" i="1" s="1"/>
  <c r="I594" i="1" s="1"/>
  <c r="G578" i="1"/>
  <c r="H578" i="1" s="1"/>
  <c r="I578" i="1" s="1"/>
  <c r="G552" i="1"/>
  <c r="H552" i="1" s="1"/>
  <c r="I552" i="1" s="1"/>
  <c r="G536" i="1"/>
  <c r="H536" i="1" s="1"/>
  <c r="I536" i="1" s="1"/>
  <c r="G520" i="1"/>
  <c r="H520" i="1" s="1"/>
  <c r="I520" i="1" s="1"/>
  <c r="G503" i="1"/>
  <c r="H503" i="1" s="1"/>
  <c r="I503" i="1" s="1"/>
  <c r="G488" i="1"/>
  <c r="H488" i="1" s="1"/>
  <c r="I488" i="1" s="1"/>
  <c r="G464" i="1"/>
  <c r="H464" i="1" s="1"/>
  <c r="I464" i="1" s="1"/>
  <c r="G451" i="1"/>
  <c r="H451" i="1" s="1"/>
  <c r="I451" i="1" s="1"/>
  <c r="G438" i="1"/>
  <c r="H438" i="1" s="1"/>
  <c r="I438" i="1" s="1"/>
  <c r="G416" i="1"/>
  <c r="H416" i="1" s="1"/>
  <c r="I416" i="1" s="1"/>
  <c r="G390" i="1"/>
  <c r="H390" i="1" s="1"/>
  <c r="I390" i="1" s="1"/>
  <c r="G370" i="1"/>
  <c r="H370" i="1" s="1"/>
  <c r="I370" i="1" s="1"/>
  <c r="G345" i="1"/>
  <c r="H345" i="1" s="1"/>
  <c r="I345" i="1" s="1"/>
  <c r="G315" i="1"/>
  <c r="H315" i="1" s="1"/>
  <c r="I315" i="1" s="1"/>
  <c r="G293" i="1"/>
  <c r="H293" i="1" s="1"/>
  <c r="I293" i="1" s="1"/>
  <c r="G269" i="1"/>
  <c r="H269" i="1" s="1"/>
  <c r="I269" i="1" s="1"/>
  <c r="G247" i="1"/>
  <c r="H247" i="1" s="1"/>
  <c r="I247" i="1" s="1"/>
  <c r="G228" i="1"/>
  <c r="H228" i="1" s="1"/>
  <c r="I228" i="1" s="1"/>
  <c r="G208" i="1"/>
  <c r="H208" i="1" s="1"/>
  <c r="I208" i="1" s="1"/>
  <c r="G186" i="1"/>
  <c r="H186" i="1" s="1"/>
  <c r="I186" i="1" s="1"/>
  <c r="G162" i="1"/>
  <c r="H162" i="1" s="1"/>
  <c r="I162" i="1" s="1"/>
  <c r="G143" i="1"/>
  <c r="H143" i="1" s="1"/>
  <c r="I143" i="1" s="1"/>
  <c r="G126" i="1"/>
  <c r="H126" i="1" s="1"/>
  <c r="I126" i="1" s="1"/>
  <c r="G103" i="1"/>
  <c r="H103" i="1" s="1"/>
  <c r="I103" i="1" s="1"/>
  <c r="G83" i="1"/>
  <c r="H83" i="1" s="1"/>
  <c r="I83" i="1" s="1"/>
  <c r="G56" i="1"/>
  <c r="H56" i="1" s="1"/>
  <c r="I56" i="1" s="1"/>
  <c r="G35" i="1"/>
  <c r="H35" i="1" s="1"/>
  <c r="I35" i="1" s="1"/>
  <c r="G195" i="10"/>
  <c r="H195" i="10" s="1"/>
  <c r="G165" i="10"/>
  <c r="H165" i="10" s="1"/>
  <c r="G178" i="10"/>
  <c r="H178" i="10" s="1"/>
  <c r="G248" i="10"/>
  <c r="G490" i="10"/>
  <c r="G476" i="10"/>
  <c r="H476" i="10" s="1"/>
  <c r="G118" i="10"/>
  <c r="H118" i="10" s="1"/>
  <c r="G362" i="10"/>
  <c r="H362" i="10" s="1"/>
  <c r="G105" i="10"/>
  <c r="G66" i="10"/>
  <c r="H66" i="10" s="1"/>
  <c r="G414" i="10"/>
  <c r="G149" i="10"/>
  <c r="H149" i="10" s="1"/>
  <c r="G357" i="10"/>
  <c r="H357" i="10" s="1"/>
  <c r="G497" i="10"/>
  <c r="H497" i="10" s="1"/>
  <c r="G160" i="10"/>
  <c r="H160" i="10" s="1"/>
  <c r="G309" i="35"/>
  <c r="H309" i="35" s="1"/>
  <c r="I309" i="35" s="1"/>
  <c r="G44" i="35"/>
  <c r="H44" i="35" s="1"/>
  <c r="I44" i="35" s="1"/>
  <c r="G806" i="1"/>
  <c r="H806" i="1" s="1"/>
  <c r="I806" i="1" s="1"/>
  <c r="G640" i="1"/>
  <c r="H640" i="1" s="1"/>
  <c r="I640" i="1" s="1"/>
  <c r="G534" i="1"/>
  <c r="H534" i="1" s="1"/>
  <c r="I534" i="1" s="1"/>
  <c r="G437" i="1"/>
  <c r="H437" i="1" s="1"/>
  <c r="I437" i="1" s="1"/>
  <c r="G289" i="1"/>
  <c r="H289" i="1" s="1"/>
  <c r="I289" i="1" s="1"/>
  <c r="G161" i="1"/>
  <c r="H161" i="1" s="1"/>
  <c r="I161" i="1" s="1"/>
  <c r="G34" i="1"/>
  <c r="H34" i="1" s="1"/>
  <c r="I34" i="1" s="1"/>
  <c r="G91" i="36"/>
  <c r="H91" i="36" s="1"/>
  <c r="I91" i="36" s="1"/>
  <c r="G344" i="1"/>
  <c r="H344" i="1" s="1"/>
  <c r="I344" i="1" s="1"/>
  <c r="G81" i="1"/>
  <c r="H81" i="1" s="1"/>
  <c r="I81" i="1" s="1"/>
  <c r="G209" i="10"/>
  <c r="H209" i="10" s="1"/>
  <c r="G59" i="1"/>
  <c r="H59" i="1" s="1"/>
  <c r="I59" i="1" s="1"/>
  <c r="G281" i="10"/>
  <c r="G274" i="36"/>
  <c r="H274" i="36" s="1"/>
  <c r="I274" i="36" s="1"/>
  <c r="G274" i="35"/>
  <c r="H274" i="35" s="1"/>
  <c r="I274" i="35" s="1"/>
  <c r="G997" i="1"/>
  <c r="H997" i="1" s="1"/>
  <c r="I997" i="1" s="1"/>
  <c r="G781" i="1"/>
  <c r="H781" i="1" s="1"/>
  <c r="I781" i="1" s="1"/>
  <c r="G627" i="1"/>
  <c r="H627" i="1" s="1"/>
  <c r="I627" i="1" s="1"/>
  <c r="G521" i="1"/>
  <c r="H521" i="1" s="1"/>
  <c r="I521" i="1" s="1"/>
  <c r="G418" i="1"/>
  <c r="H418" i="1" s="1"/>
  <c r="I418" i="1" s="1"/>
  <c r="G270" i="1"/>
  <c r="H270" i="1" s="1"/>
  <c r="I270" i="1" s="1"/>
  <c r="G146" i="1"/>
  <c r="H146" i="1" s="1"/>
  <c r="I146" i="1" s="1"/>
  <c r="G255" i="10"/>
  <c r="H255" i="10" s="1"/>
  <c r="G64" i="10"/>
  <c r="G50" i="10"/>
  <c r="G248" i="36"/>
  <c r="H248" i="36" s="1"/>
  <c r="I248" i="36" s="1"/>
  <c r="G263" i="35"/>
  <c r="H263" i="35" s="1"/>
  <c r="I263" i="35" s="1"/>
  <c r="G989" i="1"/>
  <c r="H989" i="1" s="1"/>
  <c r="I989" i="1" s="1"/>
  <c r="G770" i="1"/>
  <c r="H770" i="1" s="1"/>
  <c r="I770" i="1" s="1"/>
  <c r="G623" i="1"/>
  <c r="H623" i="1" s="1"/>
  <c r="I623" i="1" s="1"/>
  <c r="G519" i="1"/>
  <c r="H519" i="1" s="1"/>
  <c r="I519" i="1" s="1"/>
  <c r="G414" i="1"/>
  <c r="H414" i="1" s="1"/>
  <c r="I414" i="1" s="1"/>
  <c r="G268" i="1"/>
  <c r="H268" i="1" s="1"/>
  <c r="I268" i="1" s="1"/>
  <c r="G141" i="1"/>
  <c r="H141" i="1" s="1"/>
  <c r="I141" i="1" s="1"/>
  <c r="G462" i="1"/>
  <c r="H462" i="1" s="1"/>
  <c r="I462" i="1" s="1"/>
  <c r="G452" i="1"/>
  <c r="H452" i="1" s="1"/>
  <c r="I452" i="1" s="1"/>
  <c r="G457" i="10"/>
  <c r="G479" i="10"/>
  <c r="G213" i="36"/>
  <c r="H213" i="36" s="1"/>
  <c r="I213" i="36" s="1"/>
  <c r="G231" i="35"/>
  <c r="H231" i="35" s="1"/>
  <c r="I231" i="35" s="1"/>
  <c r="G968" i="1"/>
  <c r="H968" i="1" s="1"/>
  <c r="I968" i="1" s="1"/>
  <c r="G737" i="1"/>
  <c r="H737" i="1" s="1"/>
  <c r="I737" i="1" s="1"/>
  <c r="G609" i="1"/>
  <c r="H609" i="1" s="1"/>
  <c r="I609" i="1" s="1"/>
  <c r="G505" i="1"/>
  <c r="H505" i="1" s="1"/>
  <c r="I505" i="1" s="1"/>
  <c r="G393" i="1"/>
  <c r="H393" i="1" s="1"/>
  <c r="I393" i="1" s="1"/>
  <c r="G248" i="1"/>
  <c r="H248" i="1" s="1"/>
  <c r="I248" i="1" s="1"/>
  <c r="G127" i="1"/>
  <c r="H127" i="1" s="1"/>
  <c r="I127" i="1" s="1"/>
  <c r="G577" i="1"/>
  <c r="H577" i="1" s="1"/>
  <c r="I577" i="1" s="1"/>
  <c r="G553" i="1"/>
  <c r="H553" i="1" s="1"/>
  <c r="I553" i="1" s="1"/>
  <c r="G110" i="10"/>
  <c r="H110" i="10" s="1"/>
  <c r="G400" i="10"/>
  <c r="H400" i="10" s="1"/>
  <c r="G201" i="36"/>
  <c r="H201" i="36" s="1"/>
  <c r="I201" i="36" s="1"/>
  <c r="G222" i="35"/>
  <c r="H222" i="35" s="1"/>
  <c r="I222" i="35" s="1"/>
  <c r="G960" i="1"/>
  <c r="H960" i="1" s="1"/>
  <c r="I960" i="1" s="1"/>
  <c r="G728" i="1"/>
  <c r="H728" i="1" s="1"/>
  <c r="I728" i="1" s="1"/>
  <c r="G607" i="1"/>
  <c r="H607" i="1" s="1"/>
  <c r="I607" i="1" s="1"/>
  <c r="G502" i="1"/>
  <c r="H502" i="1" s="1"/>
  <c r="I502" i="1" s="1"/>
  <c r="G389" i="1"/>
  <c r="H389" i="1" s="1"/>
  <c r="I389" i="1" s="1"/>
  <c r="G246" i="1"/>
  <c r="H246" i="1" s="1"/>
  <c r="I246" i="1" s="1"/>
  <c r="G125" i="1"/>
  <c r="H125" i="1" s="1"/>
  <c r="I125" i="1" s="1"/>
  <c r="G872" i="1"/>
  <c r="H872" i="1" s="1"/>
  <c r="I872" i="1" s="1"/>
  <c r="G45" i="36"/>
  <c r="H45" i="36" s="1"/>
  <c r="I45" i="36" s="1"/>
  <c r="G188" i="1"/>
  <c r="H188" i="1" s="1"/>
  <c r="I188" i="1" s="1"/>
  <c r="G344" i="10"/>
  <c r="G262" i="10"/>
  <c r="H262" i="10" s="1"/>
  <c r="G170" i="36"/>
  <c r="H170" i="36" s="1"/>
  <c r="I170" i="36" s="1"/>
  <c r="G191" i="35"/>
  <c r="H191" i="35" s="1"/>
  <c r="I191" i="35" s="1"/>
  <c r="G937" i="1"/>
  <c r="H937" i="1" s="1"/>
  <c r="I937" i="1" s="1"/>
  <c r="G709" i="1"/>
  <c r="H709" i="1" s="1"/>
  <c r="I709" i="1" s="1"/>
  <c r="G595" i="1"/>
  <c r="H595" i="1" s="1"/>
  <c r="I595" i="1" s="1"/>
  <c r="G489" i="1"/>
  <c r="H489" i="1" s="1"/>
  <c r="I489" i="1" s="1"/>
  <c r="G372" i="1"/>
  <c r="H372" i="1" s="1"/>
  <c r="I372" i="1" s="1"/>
  <c r="G230" i="1"/>
  <c r="H230" i="1" s="1"/>
  <c r="I230" i="1" s="1"/>
  <c r="G105" i="1"/>
  <c r="H105" i="1" s="1"/>
  <c r="I105" i="1" s="1"/>
  <c r="G142" i="35"/>
  <c r="H142" i="35" s="1"/>
  <c r="I142" i="35" s="1"/>
  <c r="G207" i="1"/>
  <c r="H207" i="1" s="1"/>
  <c r="I207" i="1" s="1"/>
  <c r="G295" i="10"/>
  <c r="H295" i="10" s="1"/>
  <c r="G493" i="10"/>
  <c r="G315" i="10"/>
  <c r="H315" i="10" s="1"/>
  <c r="G159" i="36"/>
  <c r="H159" i="36" s="1"/>
  <c r="I159" i="36" s="1"/>
  <c r="G182" i="35"/>
  <c r="H182" i="35" s="1"/>
  <c r="I182" i="35" s="1"/>
  <c r="G919" i="1"/>
  <c r="H919" i="1" s="1"/>
  <c r="I919" i="1" s="1"/>
  <c r="G701" i="1"/>
  <c r="H701" i="1" s="1"/>
  <c r="I701" i="1" s="1"/>
  <c r="G593" i="1"/>
  <c r="H593" i="1" s="1"/>
  <c r="I593" i="1" s="1"/>
  <c r="G479" i="1"/>
  <c r="H479" i="1" s="1"/>
  <c r="I479" i="1" s="1"/>
  <c r="G369" i="1"/>
  <c r="H369" i="1" s="1"/>
  <c r="I369" i="1" s="1"/>
  <c r="G225" i="1"/>
  <c r="H225" i="1" s="1"/>
  <c r="I225" i="1" s="1"/>
  <c r="G101" i="1"/>
  <c r="H101" i="1" s="1"/>
  <c r="I101" i="1" s="1"/>
  <c r="G673" i="1"/>
  <c r="H673" i="1" s="1"/>
  <c r="I673" i="1" s="1"/>
  <c r="G655" i="1"/>
  <c r="H655" i="1" s="1"/>
  <c r="I655" i="1" s="1"/>
  <c r="G302" i="10"/>
  <c r="G252" i="10"/>
  <c r="H252" i="10" s="1"/>
  <c r="G105" i="36"/>
  <c r="H105" i="36" s="1"/>
  <c r="I105" i="36" s="1"/>
  <c r="G154" i="35"/>
  <c r="H154" i="35" s="1"/>
  <c r="I154" i="35" s="1"/>
  <c r="G890" i="1"/>
  <c r="H890" i="1" s="1"/>
  <c r="I890" i="1" s="1"/>
  <c r="G676" i="1"/>
  <c r="H676" i="1" s="1"/>
  <c r="I676" i="1" s="1"/>
  <c r="G579" i="1"/>
  <c r="H579" i="1" s="1"/>
  <c r="I579" i="1" s="1"/>
  <c r="G465" i="1"/>
  <c r="H465" i="1" s="1"/>
  <c r="I465" i="1" s="1"/>
  <c r="G346" i="1"/>
  <c r="H346" i="1" s="1"/>
  <c r="I346" i="1" s="1"/>
  <c r="G210" i="1"/>
  <c r="H210" i="1" s="1"/>
  <c r="I210" i="1" s="1"/>
  <c r="G84" i="1"/>
  <c r="H84" i="1" s="1"/>
  <c r="I84" i="1" s="1"/>
  <c r="G67" i="10"/>
  <c r="H67" i="10" s="1"/>
  <c r="G850" i="1"/>
  <c r="H850" i="1" s="1"/>
  <c r="I850" i="1" s="1"/>
  <c r="G524" i="10"/>
  <c r="H524" i="10" s="1"/>
  <c r="G29" i="36"/>
  <c r="H29" i="36" s="1"/>
  <c r="I29" i="36" s="1"/>
  <c r="G87" i="35"/>
  <c r="H87" i="35" s="1"/>
  <c r="I87" i="35" s="1"/>
  <c r="G840" i="1"/>
  <c r="H840" i="1" s="1"/>
  <c r="I840" i="1" s="1"/>
  <c r="G653" i="1"/>
  <c r="H653" i="1" s="1"/>
  <c r="I653" i="1" s="1"/>
  <c r="G551" i="1"/>
  <c r="H551" i="1" s="1"/>
  <c r="I551" i="1" s="1"/>
  <c r="G450" i="1"/>
  <c r="H450" i="1" s="1"/>
  <c r="I450" i="1" s="1"/>
  <c r="G313" i="1"/>
  <c r="H313" i="1" s="1"/>
  <c r="I313" i="1" s="1"/>
  <c r="G183" i="1"/>
  <c r="H183" i="1" s="1"/>
  <c r="I183" i="1" s="1"/>
  <c r="G54" i="1"/>
  <c r="H54" i="1" s="1"/>
  <c r="I54" i="1" s="1"/>
  <c r="G321" i="10"/>
  <c r="G322" i="35"/>
  <c r="H322" i="35" s="1"/>
  <c r="I322" i="35" s="1"/>
  <c r="G56" i="35"/>
  <c r="H56" i="35" s="1"/>
  <c r="I56" i="35" s="1"/>
  <c r="G816" i="1"/>
  <c r="H816" i="1" s="1"/>
  <c r="I816" i="1" s="1"/>
  <c r="G642" i="1"/>
  <c r="H642" i="1" s="1"/>
  <c r="I642" i="1" s="1"/>
  <c r="G537" i="1"/>
  <c r="H537" i="1" s="1"/>
  <c r="I537" i="1" s="1"/>
  <c r="G439" i="1"/>
  <c r="H439" i="1" s="1"/>
  <c r="I439" i="1" s="1"/>
  <c r="G295" i="1"/>
  <c r="H295" i="1" s="1"/>
  <c r="I295" i="1" s="1"/>
  <c r="G163" i="1"/>
  <c r="H163" i="1" s="1"/>
  <c r="I163" i="1" s="1"/>
  <c r="G36" i="1"/>
  <c r="H36" i="1" s="1"/>
  <c r="I36" i="1" s="1"/>
  <c r="G102" i="35"/>
  <c r="H102" i="35" s="1"/>
  <c r="I102" i="35" s="1"/>
  <c r="G318" i="1"/>
  <c r="H318" i="1" s="1"/>
  <c r="I318" i="1" s="1"/>
  <c r="H301" i="10"/>
  <c r="H285" i="10"/>
  <c r="H526" i="10"/>
  <c r="H106" i="10"/>
  <c r="H59" i="10"/>
  <c r="H81" i="10"/>
  <c r="H104" i="10"/>
  <c r="H240" i="10"/>
  <c r="H45" i="10"/>
  <c r="H416" i="10"/>
  <c r="H42" i="10"/>
  <c r="H381" i="10"/>
  <c r="H484" i="10"/>
  <c r="H374" i="10"/>
  <c r="H317" i="10"/>
  <c r="H169" i="10"/>
  <c r="H358" i="10"/>
  <c r="H132" i="10"/>
  <c r="H384" i="10"/>
  <c r="H254" i="10"/>
  <c r="H394" i="10"/>
  <c r="H346" i="10"/>
  <c r="H157" i="10"/>
  <c r="H419" i="10"/>
  <c r="H181" i="10"/>
  <c r="H401" i="10"/>
  <c r="H261" i="10"/>
  <c r="H449" i="10"/>
  <c r="H37" i="10"/>
  <c r="H72" i="10"/>
  <c r="H148" i="10"/>
  <c r="H140" i="10"/>
  <c r="H425" i="10"/>
  <c r="H90" i="10"/>
  <c r="H368" i="10"/>
  <c r="H13" i="10"/>
  <c r="H108" i="10"/>
  <c r="H96" i="10"/>
  <c r="H101" i="10"/>
  <c r="H306" i="10"/>
  <c r="H258" i="10"/>
  <c r="H276" i="10"/>
  <c r="H319" i="10"/>
  <c r="H210" i="10"/>
  <c r="H158" i="10"/>
  <c r="H250" i="10"/>
  <c r="H444" i="10"/>
  <c r="H452" i="10"/>
  <c r="H424" i="10"/>
  <c r="H359" i="10"/>
  <c r="H339" i="10"/>
  <c r="H131" i="10"/>
  <c r="H412" i="10"/>
  <c r="H309" i="10"/>
  <c r="H471" i="10"/>
  <c r="H518" i="10"/>
  <c r="H102" i="10"/>
  <c r="H224" i="10"/>
  <c r="H337" i="10"/>
  <c r="H331" i="10"/>
  <c r="H389" i="10"/>
  <c r="H25" i="10"/>
  <c r="H239" i="10"/>
  <c r="H305" i="10"/>
  <c r="H464" i="10"/>
  <c r="H314" i="10"/>
  <c r="H21" i="10"/>
  <c r="H105" i="10"/>
  <c r="H23" i="10"/>
  <c r="H335" i="10"/>
  <c r="H103" i="10"/>
  <c r="H527" i="10"/>
  <c r="H421" i="10"/>
  <c r="H278" i="10"/>
  <c r="H170" i="10"/>
  <c r="H420" i="10"/>
  <c r="H498" i="10"/>
  <c r="H98" i="10"/>
  <c r="H127" i="10"/>
  <c r="H446" i="10"/>
  <c r="H367" i="10"/>
  <c r="H39" i="10"/>
  <c r="H477" i="10"/>
  <c r="H494" i="10"/>
  <c r="H223" i="10"/>
  <c r="H481" i="10"/>
  <c r="H410" i="10"/>
  <c r="H259" i="10"/>
  <c r="H519" i="10"/>
  <c r="H83" i="10"/>
  <c r="H172" i="10"/>
  <c r="H175" i="10"/>
  <c r="H31" i="10"/>
  <c r="H329" i="10"/>
  <c r="H86" i="10"/>
  <c r="H378" i="10"/>
  <c r="H468" i="10"/>
  <c r="H501" i="10"/>
  <c r="H334" i="10"/>
  <c r="H435" i="10"/>
  <c r="H382" i="10"/>
  <c r="H251" i="10"/>
  <c r="H326" i="10"/>
  <c r="H231" i="10"/>
  <c r="H122" i="10"/>
  <c r="H398" i="10"/>
  <c r="H289" i="10"/>
  <c r="H509" i="10"/>
  <c r="H480" i="10"/>
  <c r="H465" i="10"/>
  <c r="H478" i="10"/>
  <c r="H516" i="10"/>
  <c r="H130" i="10"/>
  <c r="H18" i="10"/>
  <c r="H156" i="10"/>
  <c r="H408" i="10"/>
  <c r="H506" i="10"/>
  <c r="H415" i="10"/>
  <c r="H92" i="10"/>
  <c r="H323" i="10"/>
  <c r="H144" i="10"/>
  <c r="G201" i="10"/>
  <c r="H201" i="10" s="1"/>
  <c r="H174" i="10"/>
  <c r="H91" i="10"/>
  <c r="H93" i="10"/>
  <c r="H26" i="10"/>
  <c r="H24" i="10"/>
  <c r="H458" i="10"/>
  <c r="H248" i="10"/>
  <c r="H386" i="10"/>
  <c r="H429" i="10"/>
  <c r="H270" i="10"/>
  <c r="H246" i="10"/>
  <c r="H168" i="10"/>
  <c r="H230" i="10"/>
  <c r="H266" i="10"/>
  <c r="H265" i="10"/>
  <c r="H236" i="10"/>
  <c r="H211" i="10"/>
  <c r="H422" i="10"/>
  <c r="H73" i="10"/>
  <c r="H109" i="10"/>
  <c r="H193" i="10"/>
  <c r="H353" i="10"/>
  <c r="H150" i="10"/>
  <c r="H502" i="10"/>
  <c r="H355" i="10"/>
  <c r="H58" i="10"/>
  <c r="H203" i="10"/>
  <c r="H443" i="10"/>
  <c r="H490" i="10"/>
  <c r="H180" i="10"/>
  <c r="H503" i="10"/>
  <c r="H138" i="10"/>
  <c r="H371" i="10"/>
  <c r="H508" i="10"/>
  <c r="H99" i="10"/>
  <c r="H80" i="10"/>
  <c r="H338" i="10"/>
  <c r="H450" i="10"/>
  <c r="H190" i="10"/>
  <c r="H235" i="10"/>
  <c r="H52" i="10"/>
  <c r="H177" i="10"/>
  <c r="H376" i="10"/>
  <c r="H185" i="10"/>
  <c r="H366" i="10"/>
  <c r="H459" i="10"/>
  <c r="H208" i="10"/>
  <c r="H380" i="10"/>
  <c r="H500" i="10"/>
  <c r="H97" i="10"/>
  <c r="H19" i="10"/>
  <c r="H515" i="10"/>
  <c r="H280" i="10"/>
  <c r="H324" i="10"/>
  <c r="H43" i="10"/>
  <c r="H511" i="10"/>
  <c r="H373" i="10"/>
  <c r="H184" i="10"/>
  <c r="H521" i="10"/>
  <c r="H504" i="10"/>
  <c r="H142" i="10"/>
  <c r="H492" i="10"/>
  <c r="H120" i="10"/>
  <c r="H166" i="10"/>
  <c r="H159" i="10"/>
  <c r="H473" i="10"/>
  <c r="H89" i="10"/>
  <c r="H64" i="10"/>
  <c r="H28" i="10"/>
  <c r="H34" i="10"/>
  <c r="H78" i="10"/>
  <c r="H356" i="10"/>
  <c r="H14" i="10"/>
  <c r="H227" i="10"/>
  <c r="H469" i="10"/>
  <c r="H194" i="10"/>
  <c r="H427" i="10"/>
  <c r="H87" i="10"/>
  <c r="H287" i="10"/>
  <c r="H404" i="10"/>
  <c r="H365" i="10"/>
  <c r="H297" i="10"/>
  <c r="H345" i="10"/>
  <c r="H222" i="10"/>
  <c r="H38" i="10"/>
  <c r="H282" i="10"/>
  <c r="H454" i="10"/>
  <c r="H462" i="10"/>
  <c r="H447" i="10"/>
  <c r="H325" i="10"/>
  <c r="H229" i="10"/>
  <c r="H179" i="10"/>
  <c r="H399" i="10"/>
  <c r="H233" i="10"/>
  <c r="H40" i="10"/>
  <c r="H274" i="10"/>
  <c r="H116" i="10"/>
  <c r="H354" i="10"/>
  <c r="H139" i="10"/>
  <c r="H348" i="10"/>
  <c r="H520" i="10"/>
  <c r="H433" i="10"/>
  <c r="H342" i="10"/>
  <c r="H271" i="10"/>
  <c r="H35" i="10"/>
  <c r="H448" i="10"/>
  <c r="H95" i="10"/>
  <c r="H124" i="10"/>
  <c r="H16" i="10"/>
  <c r="H68" i="10"/>
  <c r="H113" i="10"/>
  <c r="H183" i="10"/>
  <c r="H423" i="10"/>
  <c r="H403" i="10"/>
  <c r="H442" i="10"/>
  <c r="H466" i="10"/>
  <c r="H161" i="10"/>
  <c r="H321" i="10"/>
  <c r="H426" i="10"/>
  <c r="H517" i="10"/>
  <c r="H479" i="10"/>
  <c r="H333" i="10"/>
  <c r="H316" i="10"/>
  <c r="H456" i="10"/>
  <c r="H455" i="10"/>
  <c r="H391" i="10"/>
  <c r="H88" i="10"/>
  <c r="H303" i="10"/>
  <c r="H307" i="10"/>
  <c r="H215" i="10"/>
  <c r="H94" i="10"/>
  <c r="H218" i="10"/>
  <c r="H171" i="10"/>
  <c r="H495" i="10"/>
  <c r="H220" i="10"/>
  <c r="H263" i="10"/>
  <c r="H437" i="10"/>
  <c r="H360" i="10"/>
  <c r="H300" i="10"/>
  <c r="H20" i="10"/>
  <c r="H63" i="10"/>
  <c r="H228" i="10"/>
  <c r="H117" i="10"/>
  <c r="H431" i="10"/>
  <c r="H29" i="10"/>
  <c r="H125" i="10"/>
  <c r="H510" i="10"/>
  <c r="H107" i="10"/>
  <c r="H281" i="10"/>
  <c r="H205" i="10"/>
  <c r="H361" i="10"/>
  <c r="H272" i="10"/>
  <c r="H191" i="10"/>
  <c r="H146" i="10"/>
  <c r="H154" i="10"/>
  <c r="H294" i="10"/>
  <c r="H523" i="10"/>
  <c r="H460" i="10"/>
  <c r="H417" i="10"/>
  <c r="H375" i="10"/>
  <c r="H62" i="10"/>
  <c r="H164" i="10"/>
  <c r="H344" i="10"/>
  <c r="H202" i="10"/>
  <c r="H198" i="10"/>
  <c r="H461" i="10"/>
  <c r="H182" i="10"/>
  <c r="H445" i="10"/>
  <c r="H187" i="10"/>
  <c r="H232" i="10"/>
  <c r="H487" i="10"/>
  <c r="H428" i="10"/>
  <c r="H414" i="10"/>
  <c r="H483" i="10"/>
  <c r="H189" i="10"/>
  <c r="H513" i="10"/>
  <c r="H529" i="10"/>
  <c r="H60" i="10"/>
  <c r="H100" i="10"/>
  <c r="H176" i="10"/>
  <c r="H36" i="10"/>
  <c r="H112" i="10"/>
  <c r="H340" i="10"/>
  <c r="H22" i="10"/>
  <c r="H322" i="10"/>
  <c r="H121" i="10"/>
  <c r="H493" i="10"/>
  <c r="H133" i="10"/>
  <c r="H474" i="10"/>
  <c r="H438" i="10"/>
  <c r="H283" i="10"/>
  <c r="H225" i="10"/>
  <c r="H486" i="10"/>
  <c r="H134" i="10"/>
  <c r="H260" i="10"/>
  <c r="H290" i="10"/>
  <c r="H457" i="10"/>
  <c r="H17" i="10"/>
  <c r="H514" i="10"/>
  <c r="H212" i="10"/>
  <c r="H33" i="10"/>
  <c r="H351" i="10"/>
  <c r="H336" i="10"/>
  <c r="H47" i="10"/>
  <c r="H363" i="10"/>
  <c r="H247" i="10"/>
  <c r="H277" i="10"/>
  <c r="H296" i="10"/>
  <c r="H41" i="10"/>
  <c r="H390" i="10"/>
  <c r="H395" i="10"/>
  <c r="H123" i="10"/>
  <c r="H475" i="10"/>
  <c r="H369" i="10"/>
  <c r="H439" i="10"/>
  <c r="H364" i="10"/>
  <c r="H302" i="10"/>
  <c r="H370" i="10"/>
  <c r="H496" i="10"/>
  <c r="H27" i="10"/>
  <c r="H226" i="10"/>
  <c r="H74" i="10"/>
  <c r="H413" i="10"/>
  <c r="H245" i="10"/>
  <c r="H147" i="10"/>
  <c r="H199" i="10"/>
  <c r="H392" i="10"/>
  <c r="H53" i="10"/>
  <c r="H406" i="10"/>
  <c r="H284" i="10"/>
  <c r="H385" i="10"/>
  <c r="H111" i="10"/>
  <c r="H402" i="10"/>
  <c r="H115" i="10"/>
  <c r="H61" i="10"/>
  <c r="H405" i="10"/>
  <c r="H275" i="10"/>
  <c r="H430" i="10"/>
  <c r="H50" i="10"/>
  <c r="H51" i="10"/>
  <c r="H298" i="10"/>
  <c r="H237" i="10"/>
  <c r="H269" i="10"/>
  <c r="H407" i="10"/>
  <c r="H126" i="10"/>
  <c r="H15" i="10"/>
  <c r="H522" i="10"/>
  <c r="H327" i="10"/>
  <c r="H46" i="10"/>
  <c r="H349" i="10"/>
  <c r="H71" i="10"/>
  <c r="H12" i="10"/>
  <c r="H54" i="10"/>
  <c r="H57" i="10"/>
  <c r="H143" i="10"/>
  <c r="H311" i="10"/>
  <c r="H163" i="10"/>
  <c r="H343" i="10"/>
  <c r="H482" i="10"/>
  <c r="H216" i="10"/>
  <c r="H312" i="10"/>
  <c r="H434" i="10"/>
  <c r="H470" i="10"/>
  <c r="H256" i="10"/>
  <c r="H44" i="10"/>
  <c r="H418" i="10"/>
  <c r="H372" i="10"/>
  <c r="H79" i="10"/>
  <c r="H409" i="10"/>
  <c r="H393" i="10"/>
  <c r="H192" i="10"/>
  <c r="H328" i="10"/>
  <c r="J1" i="36"/>
  <c r="J1" i="35"/>
  <c r="J1" i="31"/>
  <c r="I1" i="5"/>
  <c r="J1" i="1"/>
  <c r="J1" i="10"/>
  <c r="V1" i="27"/>
  <c r="J1" i="12"/>
  <c r="H11" i="20"/>
  <c r="B26" i="18"/>
  <c r="B47" i="18"/>
  <c r="B34" i="18"/>
  <c r="J1002" i="1" l="1"/>
  <c r="AC25" i="27" s="1"/>
  <c r="J65" i="36"/>
  <c r="J278" i="35"/>
  <c r="AE19" i="27" s="1"/>
  <c r="J223" i="36"/>
  <c r="AD21" i="27" s="1"/>
  <c r="J200" i="35"/>
  <c r="AE17" i="27" s="1"/>
  <c r="J923" i="1"/>
  <c r="AC23" i="27" s="1"/>
  <c r="J323" i="1"/>
  <c r="J329" i="35"/>
  <c r="AE21" i="27" s="1"/>
  <c r="J882" i="1"/>
  <c r="AC21" i="27" s="1"/>
  <c r="J178" i="36"/>
  <c r="AD19" i="27" s="1"/>
  <c r="J279" i="36"/>
  <c r="AD29" i="27" s="1"/>
  <c r="J153" i="36"/>
  <c r="AD17" i="27" s="1"/>
  <c r="J481" i="1"/>
  <c r="AC17" i="27" s="1"/>
  <c r="J109" i="36"/>
  <c r="AD15" i="27" s="1"/>
  <c r="J757" i="1"/>
  <c r="AC19" i="27" s="1"/>
  <c r="J238" i="36"/>
  <c r="AD23" i="27" s="1"/>
  <c r="J253" i="36"/>
  <c r="AD25" i="27" s="1"/>
  <c r="J108" i="35"/>
  <c r="G61" i="12"/>
  <c r="G28" i="12"/>
  <c r="G118" i="12"/>
  <c r="G19" i="12"/>
  <c r="H19" i="12" s="1"/>
  <c r="G45" i="12"/>
  <c r="G128" i="12"/>
  <c r="H128" i="12" s="1"/>
  <c r="G30" i="12"/>
  <c r="H30" i="12" s="1"/>
  <c r="G122" i="12"/>
  <c r="G102" i="12"/>
  <c r="G62" i="12"/>
  <c r="G17" i="12"/>
  <c r="H17" i="12" s="1"/>
  <c r="G25" i="12"/>
  <c r="H25" i="12" s="1"/>
  <c r="G63" i="12"/>
  <c r="G29" i="12"/>
  <c r="G111" i="12"/>
  <c r="G73" i="12"/>
  <c r="H73" i="12" s="1"/>
  <c r="G100" i="12"/>
  <c r="G125" i="12"/>
  <c r="G36" i="12"/>
  <c r="H36" i="12" s="1"/>
  <c r="G35" i="12"/>
  <c r="G32" i="12"/>
  <c r="G89" i="12"/>
  <c r="H89" i="12" s="1"/>
  <c r="G51" i="12"/>
  <c r="H51" i="12" s="1"/>
  <c r="G119" i="12"/>
  <c r="H119" i="12" s="1"/>
  <c r="G81" i="12"/>
  <c r="G113" i="12"/>
  <c r="G53" i="12"/>
  <c r="G31" i="12"/>
  <c r="H31" i="12" s="1"/>
  <c r="G85" i="12"/>
  <c r="H85" i="12" s="1"/>
  <c r="G37" i="12"/>
  <c r="H37" i="12" s="1"/>
  <c r="G98" i="12"/>
  <c r="G71" i="12"/>
  <c r="H71" i="12" s="1"/>
  <c r="G80" i="12"/>
  <c r="G68" i="12"/>
  <c r="G79" i="12"/>
  <c r="H79" i="12" s="1"/>
  <c r="G94" i="12"/>
  <c r="H94" i="12" s="1"/>
  <c r="G116" i="12"/>
  <c r="G101" i="12"/>
  <c r="G27" i="12"/>
  <c r="G88" i="12"/>
  <c r="G86" i="12"/>
  <c r="G40" i="12"/>
  <c r="H40" i="12" s="1"/>
  <c r="G44" i="12"/>
  <c r="H44" i="12" s="1"/>
  <c r="G84" i="12"/>
  <c r="H84" i="12" s="1"/>
  <c r="G43" i="12"/>
  <c r="H43" i="12" s="1"/>
  <c r="G93" i="12"/>
  <c r="G65" i="12"/>
  <c r="H65" i="12" s="1"/>
  <c r="G64" i="12"/>
  <c r="H64" i="12" s="1"/>
  <c r="G21" i="12"/>
  <c r="G60" i="12"/>
  <c r="H60" i="12" s="1"/>
  <c r="G66" i="12"/>
  <c r="G23" i="12"/>
  <c r="H23" i="12" s="1"/>
  <c r="G97" i="12"/>
  <c r="G58" i="12"/>
  <c r="H58" i="12" s="1"/>
  <c r="G106" i="12"/>
  <c r="H106" i="12" s="1"/>
  <c r="G78" i="12"/>
  <c r="G34" i="12"/>
  <c r="H34" i="12" s="1"/>
  <c r="G54" i="12"/>
  <c r="H54" i="12" s="1"/>
  <c r="G120" i="12"/>
  <c r="H120" i="12" s="1"/>
  <c r="G75" i="12"/>
  <c r="H75" i="12" s="1"/>
  <c r="G112" i="12"/>
  <c r="H112" i="12" s="1"/>
  <c r="G99" i="12"/>
  <c r="H99" i="12" s="1"/>
  <c r="G16" i="12"/>
  <c r="H16" i="12" s="1"/>
  <c r="G55" i="12"/>
  <c r="H55" i="12" s="1"/>
  <c r="G74" i="12"/>
  <c r="G38" i="12"/>
  <c r="H38" i="12" s="1"/>
  <c r="G52" i="12"/>
  <c r="H52" i="12" s="1"/>
  <c r="G105" i="12"/>
  <c r="H105" i="12" s="1"/>
  <c r="G123" i="12"/>
  <c r="H123" i="12" s="1"/>
  <c r="G108" i="12"/>
  <c r="G109" i="12"/>
  <c r="H109" i="12" s="1"/>
  <c r="G103" i="12"/>
  <c r="H103" i="12" s="1"/>
  <c r="G12" i="12"/>
  <c r="G39" i="12"/>
  <c r="H39" i="12" s="1"/>
  <c r="G22" i="12"/>
  <c r="H22" i="12" s="1"/>
  <c r="G76" i="12"/>
  <c r="H76" i="12" s="1"/>
  <c r="G42" i="12"/>
  <c r="G26" i="12"/>
  <c r="H26" i="12" s="1"/>
  <c r="G114" i="12"/>
  <c r="H114" i="12" s="1"/>
  <c r="G72" i="12"/>
  <c r="G96" i="12"/>
  <c r="H96" i="12" s="1"/>
  <c r="G69" i="12"/>
  <c r="H69" i="12" s="1"/>
  <c r="G15" i="12"/>
  <c r="H15" i="12" s="1"/>
  <c r="G104" i="12"/>
  <c r="H104" i="12" s="1"/>
  <c r="G87" i="12"/>
  <c r="H87" i="12" s="1"/>
  <c r="G92" i="12"/>
  <c r="G56" i="12"/>
  <c r="H56" i="12" s="1"/>
  <c r="G48" i="12"/>
  <c r="H48" i="12" s="1"/>
  <c r="G127" i="12"/>
  <c r="H127" i="12" s="1"/>
  <c r="G49" i="12"/>
  <c r="H49" i="12" s="1"/>
  <c r="G124" i="12"/>
  <c r="H124" i="12" s="1"/>
  <c r="G83" i="12"/>
  <c r="H83" i="12" s="1"/>
  <c r="G18" i="12"/>
  <c r="H18" i="12" s="1"/>
  <c r="G95" i="12"/>
  <c r="H95" i="12" s="1"/>
  <c r="G77" i="12"/>
  <c r="H77" i="12" s="1"/>
  <c r="G41" i="12"/>
  <c r="H41" i="12" s="1"/>
  <c r="G117" i="12"/>
  <c r="G90" i="12"/>
  <c r="G115" i="12"/>
  <c r="H115" i="12" s="1"/>
  <c r="G24" i="12"/>
  <c r="H24" i="12" s="1"/>
  <c r="G107" i="12"/>
  <c r="H107" i="12" s="1"/>
  <c r="G121" i="12"/>
  <c r="H121" i="12" s="1"/>
  <c r="G13" i="12"/>
  <c r="H13" i="12" s="1"/>
  <c r="G110" i="12"/>
  <c r="H110" i="12" s="1"/>
  <c r="G14" i="12"/>
  <c r="H14" i="12" s="1"/>
  <c r="G47" i="12"/>
  <c r="H47" i="12" s="1"/>
  <c r="G67" i="12"/>
  <c r="H67" i="12" s="1"/>
  <c r="G91" i="12"/>
  <c r="H91" i="12" s="1"/>
  <c r="G129" i="12"/>
  <c r="H129" i="12" s="1"/>
  <c r="G46" i="12"/>
  <c r="H46" i="12" s="1"/>
  <c r="G82" i="12"/>
  <c r="H82" i="12" s="1"/>
  <c r="G126" i="12"/>
  <c r="H126" i="12" s="1"/>
  <c r="G33" i="12"/>
  <c r="H33" i="12" s="1"/>
  <c r="H125" i="12"/>
  <c r="H93" i="12"/>
  <c r="H78" i="12"/>
  <c r="H80" i="12"/>
  <c r="H117" i="12"/>
  <c r="H118" i="12"/>
  <c r="H35" i="12"/>
  <c r="H81" i="12"/>
  <c r="H32" i="12"/>
  <c r="H108" i="12"/>
  <c r="H111" i="12"/>
  <c r="H53" i="12"/>
  <c r="H90" i="12"/>
  <c r="H116" i="12"/>
  <c r="H102" i="12"/>
  <c r="H45" i="12"/>
  <c r="H68" i="12"/>
  <c r="H101" i="12"/>
  <c r="H113" i="12"/>
  <c r="H100" i="12"/>
  <c r="H27" i="12"/>
  <c r="H12" i="12"/>
  <c r="H122" i="12"/>
  <c r="H21" i="12"/>
  <c r="H98" i="12"/>
  <c r="H86" i="12"/>
  <c r="H72" i="12"/>
  <c r="H63" i="12"/>
  <c r="H29" i="12"/>
  <c r="H92" i="12"/>
  <c r="H97" i="12"/>
  <c r="H61" i="12"/>
  <c r="J2" i="36"/>
  <c r="J2" i="35"/>
  <c r="J2" i="31"/>
  <c r="J2" i="10"/>
  <c r="V2" i="27"/>
  <c r="J2" i="12"/>
  <c r="J2" i="1"/>
  <c r="I2" i="5"/>
  <c r="AC15" i="27" l="1"/>
  <c r="J1005" i="1"/>
  <c r="D36" i="18" s="1"/>
  <c r="AE15" i="27"/>
  <c r="J348" i="35"/>
  <c r="D41" i="18" s="1"/>
  <c r="AD13" i="27"/>
  <c r="J282" i="36"/>
  <c r="D48" i="18" s="1"/>
  <c r="G70" i="12"/>
  <c r="H70" i="12" s="1"/>
  <c r="G59" i="12"/>
  <c r="H59" i="12" s="1"/>
  <c r="G57" i="12"/>
  <c r="H57" i="12" s="1"/>
  <c r="G20" i="12"/>
  <c r="H20" i="12" s="1"/>
  <c r="G50" i="12"/>
  <c r="H50" i="12" s="1"/>
  <c r="G17" i="31"/>
  <c r="H17" i="31" s="1"/>
  <c r="I17" i="31" s="1"/>
  <c r="G18" i="31"/>
  <c r="H18" i="31" s="1"/>
  <c r="I18" i="31" s="1"/>
  <c r="G19" i="31"/>
  <c r="H19" i="31" s="1"/>
  <c r="I19" i="31" s="1"/>
  <c r="G20" i="31"/>
  <c r="H20" i="31" s="1"/>
  <c r="I20" i="31" s="1"/>
  <c r="G21" i="31"/>
  <c r="H21" i="31" s="1"/>
  <c r="I21" i="31" s="1"/>
  <c r="H74" i="12"/>
  <c r="H62" i="12"/>
  <c r="H88" i="12"/>
  <c r="H28" i="12"/>
  <c r="H66" i="12"/>
  <c r="H42" i="12"/>
  <c r="AE31" i="27"/>
  <c r="J23" i="31" l="1"/>
  <c r="D39" i="18"/>
  <c r="D40" i="18" s="1"/>
  <c r="AE32" i="27"/>
  <c r="AC32" i="27"/>
  <c r="AD32" i="27"/>
  <c r="AE33" i="27"/>
  <c r="C29" i="27"/>
  <c r="C27" i="27"/>
  <c r="U28" i="27" l="1"/>
  <c r="V28" i="27" s="1"/>
  <c r="AF23" i="27"/>
  <c r="J26" i="31"/>
  <c r="D53" i="18" s="1"/>
  <c r="D55" i="18" s="1"/>
  <c r="D43" i="18"/>
  <c r="C21" i="27"/>
  <c r="R22" i="27" s="1"/>
  <c r="C17" i="27"/>
  <c r="C19" i="27"/>
  <c r="R20" i="27" s="1"/>
  <c r="C25" i="27"/>
  <c r="I48" i="10" l="1"/>
  <c r="I241" i="10"/>
  <c r="I20" i="12"/>
  <c r="I59" i="12"/>
  <c r="I57" i="12"/>
  <c r="I65" i="12"/>
  <c r="I55" i="12"/>
  <c r="I60" i="12"/>
  <c r="I71" i="12"/>
  <c r="I13" i="12"/>
  <c r="I47" i="12"/>
  <c r="I104" i="12"/>
  <c r="I19" i="12"/>
  <c r="I127" i="12"/>
  <c r="I39" i="12"/>
  <c r="I54" i="12"/>
  <c r="I15" i="12"/>
  <c r="I36" i="12"/>
  <c r="I33" i="12"/>
  <c r="I96" i="12"/>
  <c r="I73" i="12"/>
  <c r="I95" i="12"/>
  <c r="I110" i="12"/>
  <c r="I52" i="12"/>
  <c r="I119" i="12"/>
  <c r="I105" i="12"/>
  <c r="I43" i="12"/>
  <c r="I372" i="10"/>
  <c r="I298" i="10"/>
  <c r="I357" i="10"/>
  <c r="I15" i="10"/>
  <c r="I70" i="10"/>
  <c r="I195" i="10"/>
  <c r="I486" i="10"/>
  <c r="I428" i="10"/>
  <c r="I121" i="10"/>
  <c r="I84" i="10"/>
  <c r="I167" i="10"/>
  <c r="I47" i="10"/>
  <c r="I418" i="10"/>
  <c r="I221" i="10"/>
  <c r="I254" i="10"/>
  <c r="I475" i="10"/>
  <c r="I323" i="10"/>
  <c r="I38" i="10"/>
  <c r="I114" i="10"/>
  <c r="I55" i="10"/>
  <c r="I162" i="10"/>
  <c r="I189" i="10"/>
  <c r="I501" i="10"/>
  <c r="I461" i="10"/>
  <c r="I131" i="10"/>
  <c r="I236" i="10"/>
  <c r="I510" i="10"/>
  <c r="I321" i="10"/>
  <c r="I20" i="10"/>
  <c r="I170" i="10"/>
  <c r="I419" i="10"/>
  <c r="I384" i="10"/>
  <c r="I441" i="10"/>
  <c r="I377" i="10"/>
  <c r="I492" i="10"/>
  <c r="I497" i="10"/>
  <c r="I276" i="10"/>
  <c r="I113" i="10"/>
  <c r="I61" i="10"/>
  <c r="I104" i="10"/>
  <c r="I213" i="10"/>
  <c r="I134" i="10"/>
  <c r="I127" i="10"/>
  <c r="I249" i="10"/>
  <c r="I499" i="10"/>
  <c r="I186" i="10"/>
  <c r="I78" i="10"/>
  <c r="I325" i="10"/>
  <c r="I201" i="10"/>
  <c r="I30" i="10"/>
  <c r="I239" i="10"/>
  <c r="I491" i="10"/>
  <c r="I511" i="10"/>
  <c r="I313" i="10"/>
  <c r="I108" i="10"/>
  <c r="I89" i="10"/>
  <c r="I483" i="10"/>
  <c r="I132" i="10"/>
  <c r="I287" i="10"/>
  <c r="I506" i="10"/>
  <c r="I85" i="10"/>
  <c r="I256" i="10"/>
  <c r="I389" i="10"/>
  <c r="I52" i="10"/>
  <c r="I382" i="10"/>
  <c r="I165" i="10"/>
  <c r="I64" i="10"/>
  <c r="I76" i="10"/>
  <c r="I412" i="10"/>
  <c r="I152" i="10"/>
  <c r="I308" i="10"/>
  <c r="I125" i="10"/>
  <c r="I509" i="10"/>
  <c r="I14" i="10"/>
  <c r="I198" i="10"/>
  <c r="I344" i="10"/>
  <c r="I399" i="10"/>
  <c r="I28" i="10"/>
  <c r="I80" i="10"/>
  <c r="I63" i="10"/>
  <c r="I354" i="10"/>
  <c r="I99" i="10"/>
  <c r="I493" i="10"/>
  <c r="I163" i="10"/>
  <c r="I408" i="10"/>
  <c r="I255" i="10"/>
  <c r="I364" i="10"/>
  <c r="I525" i="10"/>
  <c r="I234" i="10"/>
  <c r="I111" i="10"/>
  <c r="I430" i="10"/>
  <c r="I410" i="10"/>
  <c r="I174" i="10"/>
  <c r="I150" i="10"/>
  <c r="I366" i="10"/>
  <c r="I297" i="10"/>
  <c r="I272" i="10"/>
  <c r="I490" i="10"/>
  <c r="I482" i="10"/>
  <c r="I480" i="10"/>
  <c r="I154" i="10"/>
  <c r="I431" i="10"/>
  <c r="I260" i="10"/>
  <c r="I526" i="10"/>
  <c r="I413" i="10"/>
  <c r="I257" i="10"/>
  <c r="I261" i="10"/>
  <c r="I367" i="10"/>
  <c r="I145" i="10"/>
  <c r="I72" i="10"/>
  <c r="I180" i="10"/>
  <c r="I282" i="10"/>
  <c r="I207" i="10"/>
  <c r="I119" i="10"/>
  <c r="I502" i="10"/>
  <c r="I337" i="10"/>
  <c r="I129" i="10"/>
  <c r="I452" i="10"/>
  <c r="I365" i="10"/>
  <c r="I387" i="10"/>
  <c r="I512" i="10"/>
  <c r="I462" i="10"/>
  <c r="I278" i="10"/>
  <c r="I51" i="10"/>
  <c r="I356" i="10"/>
  <c r="I115" i="10"/>
  <c r="I310" i="10"/>
  <c r="I27" i="10"/>
  <c r="I359" i="10"/>
  <c r="I425" i="10"/>
  <c r="I436" i="10"/>
  <c r="I442" i="10"/>
  <c r="I266" i="10"/>
  <c r="I172" i="10"/>
  <c r="I242" i="10"/>
  <c r="I299" i="10"/>
  <c r="I105" i="10"/>
  <c r="I311" i="10"/>
  <c r="I465" i="10"/>
  <c r="I205" i="10"/>
  <c r="I16" i="10"/>
  <c r="I424" i="10"/>
  <c r="I46" i="10"/>
  <c r="I65" i="10"/>
  <c r="I416" i="10"/>
  <c r="I147" i="10"/>
  <c r="I398" i="10"/>
  <c r="I184" i="10"/>
  <c r="I103" i="10"/>
  <c r="I417" i="10"/>
  <c r="I133" i="10"/>
  <c r="I98" i="10"/>
  <c r="I34" i="10"/>
  <c r="I444" i="10"/>
  <c r="I390" i="10"/>
  <c r="I176" i="10"/>
  <c r="I474" i="10"/>
  <c r="I259" i="10"/>
  <c r="I460" i="10"/>
  <c r="I331" i="10"/>
  <c r="I238" i="10"/>
  <c r="I274" i="10"/>
  <c r="I496" i="10"/>
  <c r="I19" i="10"/>
  <c r="I317" i="10"/>
  <c r="I362" i="10"/>
  <c r="I237" i="10"/>
  <c r="I322" i="10"/>
  <c r="I110" i="10"/>
  <c r="I53" i="10"/>
  <c r="I117" i="10"/>
  <c r="I204" i="10"/>
  <c r="I143" i="10"/>
  <c r="I160" i="10"/>
  <c r="I477" i="10"/>
  <c r="I345" i="10"/>
  <c r="I210" i="10"/>
  <c r="I467" i="10"/>
  <c r="I498" i="10"/>
  <c r="I49" i="10"/>
  <c r="I273" i="10"/>
  <c r="I161" i="10"/>
  <c r="I363" i="10"/>
  <c r="I41" i="10"/>
  <c r="I144" i="10"/>
  <c r="I451" i="10"/>
  <c r="I494" i="10"/>
  <c r="I294" i="10"/>
  <c r="I71" i="10"/>
  <c r="I295" i="10"/>
  <c r="I476" i="10"/>
  <c r="I227" i="10"/>
  <c r="I118" i="10"/>
  <c r="I156" i="10"/>
  <c r="I437" i="10"/>
  <c r="I135" i="10"/>
  <c r="I33" i="10"/>
  <c r="I252" i="10"/>
  <c r="I66" i="10"/>
  <c r="I21" i="10"/>
  <c r="I36" i="10"/>
  <c r="I305" i="10"/>
  <c r="I158" i="10"/>
  <c r="I448" i="10"/>
  <c r="I336" i="10"/>
  <c r="I433" i="10"/>
  <c r="I406" i="10"/>
  <c r="I43" i="10"/>
  <c r="I521" i="10"/>
  <c r="I153" i="10"/>
  <c r="I56" i="10"/>
  <c r="I281" i="10"/>
  <c r="I90" i="10"/>
  <c r="I375" i="10"/>
  <c r="I473" i="10"/>
  <c r="I232" i="10"/>
  <c r="I243" i="10"/>
  <c r="I32" i="10"/>
  <c r="I137" i="10"/>
  <c r="I450" i="10"/>
  <c r="I302" i="10"/>
  <c r="I458" i="10"/>
  <c r="I514" i="10"/>
  <c r="I316" i="10"/>
  <c r="I35" i="10"/>
  <c r="I139" i="10"/>
  <c r="I247" i="10"/>
  <c r="I518" i="10"/>
  <c r="I100" i="10"/>
  <c r="I380" i="10"/>
  <c r="I86" i="10"/>
  <c r="I300" i="10"/>
  <c r="I128" i="10"/>
  <c r="I293" i="10"/>
  <c r="I517" i="10"/>
  <c r="I487" i="10"/>
  <c r="I211" i="10"/>
  <c r="I386" i="10"/>
  <c r="I81" i="10"/>
  <c r="I435" i="10"/>
  <c r="I456" i="10"/>
  <c r="I488" i="10"/>
  <c r="I269" i="10"/>
  <c r="I166" i="10"/>
  <c r="I171" i="10"/>
  <c r="I196" i="10"/>
  <c r="I283" i="10"/>
  <c r="I303" i="10"/>
  <c r="I250" i="10"/>
  <c r="I209" i="10"/>
  <c r="I343" i="10"/>
  <c r="I347" i="10"/>
  <c r="I97" i="10"/>
  <c r="I421" i="10"/>
  <c r="I168" i="10"/>
  <c r="I169" i="10"/>
  <c r="I340" i="10"/>
  <c r="I400" i="10"/>
  <c r="I12" i="10"/>
  <c r="I206" i="10"/>
  <c r="I516" i="10"/>
  <c r="I373" i="10"/>
  <c r="I240" i="10"/>
  <c r="I178" i="10"/>
  <c r="I495" i="10"/>
  <c r="I427" i="10"/>
  <c r="I157" i="10"/>
  <c r="I374" i="10"/>
  <c r="I151" i="10"/>
  <c r="I332" i="10"/>
  <c r="I146" i="10"/>
  <c r="I351" i="10"/>
  <c r="I120" i="10"/>
  <c r="I355" i="10"/>
  <c r="I270" i="10"/>
  <c r="I342" i="10"/>
  <c r="I447" i="10"/>
  <c r="I472" i="10"/>
  <c r="I40" i="10"/>
  <c r="I394" i="10"/>
  <c r="I403" i="10"/>
  <c r="I422" i="10"/>
  <c r="I77" i="10"/>
  <c r="I420" i="10"/>
  <c r="I529" i="10"/>
  <c r="I314" i="10"/>
  <c r="I370" i="10"/>
  <c r="I95" i="10"/>
  <c r="I192" i="10"/>
  <c r="I44" i="10"/>
  <c r="I484" i="10"/>
  <c r="I326" i="10"/>
  <c r="I96" i="10"/>
  <c r="I233" i="10"/>
  <c r="I59" i="10"/>
  <c r="I140" i="10"/>
  <c r="I352" i="10"/>
  <c r="I122" i="10"/>
  <c r="I277" i="10"/>
  <c r="I439" i="10"/>
  <c r="I455" i="10"/>
  <c r="I279" i="10"/>
  <c r="I395" i="10"/>
  <c r="I369" i="10"/>
  <c r="I82" i="10"/>
  <c r="I265" i="10"/>
  <c r="I223" i="10"/>
  <c r="I330" i="10"/>
  <c r="I481" i="10"/>
  <c r="I385" i="10"/>
  <c r="I479" i="10"/>
  <c r="I392" i="10"/>
  <c r="I42" i="10"/>
  <c r="I94" i="10"/>
  <c r="I217" i="10"/>
  <c r="I228" i="10"/>
  <c r="I45" i="10"/>
  <c r="I191" i="10"/>
  <c r="I402" i="10"/>
  <c r="I489" i="10"/>
  <c r="I288" i="10"/>
  <c r="I155" i="10"/>
  <c r="I500" i="10"/>
  <c r="I248" i="10"/>
  <c r="I304" i="10"/>
  <c r="I18" i="10"/>
  <c r="I88" i="10"/>
  <c r="I212" i="10"/>
  <c r="I401" i="10"/>
  <c r="I22" i="10"/>
  <c r="I329" i="10"/>
  <c r="I69" i="10"/>
  <c r="I230" i="10"/>
  <c r="I37" i="10"/>
  <c r="I485" i="10"/>
  <c r="I199" i="10"/>
  <c r="I231" i="10"/>
  <c r="I393" i="10"/>
  <c r="I388" i="10"/>
  <c r="I173" i="10"/>
  <c r="I350" i="10"/>
  <c r="I503" i="10"/>
  <c r="I188" i="10"/>
  <c r="I381" i="10"/>
  <c r="I224" i="10"/>
  <c r="I524" i="10"/>
  <c r="I181" i="10"/>
  <c r="I26" i="10"/>
  <c r="I334" i="10"/>
  <c r="I464" i="10"/>
  <c r="I215" i="10"/>
  <c r="I459" i="10"/>
  <c r="I523" i="10"/>
  <c r="I335" i="10"/>
  <c r="I289" i="10"/>
  <c r="I246" i="10"/>
  <c r="I116" i="10"/>
  <c r="I324" i="10"/>
  <c r="I327" i="10"/>
  <c r="I200" i="10"/>
  <c r="I124" i="10"/>
  <c r="I520" i="10"/>
  <c r="I222" i="10"/>
  <c r="I106" i="10"/>
  <c r="I434" i="10"/>
  <c r="I190" i="10"/>
  <c r="I58" i="10"/>
  <c r="I182" i="10"/>
  <c r="I268" i="10"/>
  <c r="I404" i="10"/>
  <c r="I291" i="10"/>
  <c r="I319" i="10"/>
  <c r="I218" i="10"/>
  <c r="I396" i="10"/>
  <c r="I515" i="10"/>
  <c r="I101" i="10"/>
  <c r="I383" i="10"/>
  <c r="I440" i="10"/>
  <c r="I469" i="10"/>
  <c r="I309" i="10"/>
  <c r="I280" i="10"/>
  <c r="I353" i="10"/>
  <c r="I253" i="10"/>
  <c r="I391" i="10"/>
  <c r="I159" i="10"/>
  <c r="I453" i="10"/>
  <c r="I226" i="10"/>
  <c r="I225" i="10"/>
  <c r="I504" i="10"/>
  <c r="I449" i="10"/>
  <c r="I468" i="10"/>
  <c r="I31" i="10"/>
  <c r="I320" i="10"/>
  <c r="I187" i="10"/>
  <c r="I62" i="10"/>
  <c r="I508" i="10"/>
  <c r="I245" i="10"/>
  <c r="I470" i="10"/>
  <c r="I57" i="10"/>
  <c r="I522" i="10"/>
  <c r="I466" i="10"/>
  <c r="I414" i="10"/>
  <c r="I258" i="10"/>
  <c r="I284" i="10"/>
  <c r="I244" i="10"/>
  <c r="I505" i="10"/>
  <c r="I197" i="10"/>
  <c r="I193" i="10"/>
  <c r="I445" i="10"/>
  <c r="I142" i="10"/>
  <c r="I263" i="10"/>
  <c r="I405" i="10"/>
  <c r="I438" i="10"/>
  <c r="I29" i="10"/>
  <c r="I378" i="10"/>
  <c r="I164" i="10"/>
  <c r="I112" i="10"/>
  <c r="I126" i="10"/>
  <c r="I208" i="10"/>
  <c r="I24" i="10"/>
  <c r="I333" i="10"/>
  <c r="I60" i="10"/>
  <c r="I409" i="10"/>
  <c r="I107" i="10"/>
  <c r="I318" i="10"/>
  <c r="I25" i="10"/>
  <c r="I443" i="10"/>
  <c r="I194" i="10"/>
  <c r="I39" i="10"/>
  <c r="I341" i="10"/>
  <c r="I271" i="10"/>
  <c r="I179" i="10"/>
  <c r="I202" i="10"/>
  <c r="I185" i="10"/>
  <c r="I138" i="10"/>
  <c r="I360" i="10"/>
  <c r="I177" i="10"/>
  <c r="I92" i="10"/>
  <c r="I130" i="10"/>
  <c r="I348" i="10"/>
  <c r="I264" i="10"/>
  <c r="I50" i="10"/>
  <c r="I338" i="10"/>
  <c r="I407" i="10"/>
  <c r="I315" i="10"/>
  <c r="I346" i="10"/>
  <c r="I91" i="10"/>
  <c r="I79" i="10"/>
  <c r="I141" i="10"/>
  <c r="I275" i="10"/>
  <c r="I397" i="10"/>
  <c r="I423" i="10"/>
  <c r="I478" i="10"/>
  <c r="I148" i="10"/>
  <c r="I519" i="10"/>
  <c r="I54" i="10"/>
  <c r="I415" i="10"/>
  <c r="I87" i="10"/>
  <c r="I358" i="10"/>
  <c r="I17" i="10"/>
  <c r="I93" i="10"/>
  <c r="I528" i="10"/>
  <c r="I285" i="10"/>
  <c r="I379" i="10"/>
  <c r="I123" i="10"/>
  <c r="I235" i="10"/>
  <c r="I216" i="10"/>
  <c r="I371" i="10"/>
  <c r="I368" i="10"/>
  <c r="I136" i="10"/>
  <c r="I457" i="10"/>
  <c r="I471" i="10"/>
  <c r="I262" i="10"/>
  <c r="I73" i="10"/>
  <c r="I426" i="10"/>
  <c r="I339" i="10"/>
  <c r="I513" i="10"/>
  <c r="I251" i="10"/>
  <c r="I446" i="10"/>
  <c r="I361" i="10"/>
  <c r="I149" i="10"/>
  <c r="I67" i="10"/>
  <c r="I74" i="10"/>
  <c r="I463" i="10"/>
  <c r="I286" i="10"/>
  <c r="I109" i="10"/>
  <c r="I292" i="10"/>
  <c r="I411" i="10"/>
  <c r="I203" i="10"/>
  <c r="I376" i="10"/>
  <c r="I290" i="10"/>
  <c r="I306" i="10"/>
  <c r="I527" i="10"/>
  <c r="I349" i="10"/>
  <c r="I23" i="10"/>
  <c r="I68" i="10"/>
  <c r="I432" i="10"/>
  <c r="I220" i="10"/>
  <c r="I301" i="10"/>
  <c r="I102" i="10"/>
  <c r="I307" i="10"/>
  <c r="I83" i="10"/>
  <c r="I175" i="10"/>
  <c r="I219" i="10"/>
  <c r="I429" i="10"/>
  <c r="I214" i="10"/>
  <c r="I229" i="10"/>
  <c r="I454" i="10"/>
  <c r="I183" i="10"/>
  <c r="I507" i="10"/>
  <c r="I296" i="10"/>
  <c r="I312" i="10"/>
  <c r="I267" i="10"/>
  <c r="I75" i="10"/>
  <c r="I13" i="10"/>
  <c r="I92" i="12"/>
  <c r="I72" i="12"/>
  <c r="I86" i="12"/>
  <c r="I62" i="12"/>
  <c r="I17" i="12"/>
  <c r="I66" i="12"/>
  <c r="I99" i="12"/>
  <c r="I42" i="12"/>
  <c r="I40" i="12"/>
  <c r="I32" i="12"/>
  <c r="I91" i="12"/>
  <c r="I123" i="12"/>
  <c r="I30" i="12"/>
  <c r="I109" i="12"/>
  <c r="I49" i="12"/>
  <c r="I85" i="12"/>
  <c r="I29" i="12"/>
  <c r="I114" i="12"/>
  <c r="I97" i="12"/>
  <c r="I24" i="12"/>
  <c r="I113" i="12"/>
  <c r="I121" i="12"/>
  <c r="I44" i="12"/>
  <c r="I26" i="12"/>
  <c r="I124" i="12"/>
  <c r="I48" i="12"/>
  <c r="I31" i="12"/>
  <c r="I108" i="12"/>
  <c r="I118" i="12"/>
  <c r="I116" i="12"/>
  <c r="I37" i="12"/>
  <c r="I117" i="12"/>
  <c r="I16" i="12"/>
  <c r="I51" i="12"/>
  <c r="I23" i="12"/>
  <c r="I18" i="12"/>
  <c r="I122" i="12"/>
  <c r="I46" i="12"/>
  <c r="I77" i="12"/>
  <c r="I103" i="12"/>
  <c r="I115" i="12"/>
  <c r="I34" i="12"/>
  <c r="I83" i="12"/>
  <c r="I88" i="12"/>
  <c r="I89" i="12"/>
  <c r="I14" i="12"/>
  <c r="I128" i="12"/>
  <c r="I81" i="12"/>
  <c r="I64" i="12"/>
  <c r="I22" i="12"/>
  <c r="I58" i="12"/>
  <c r="I90" i="12"/>
  <c r="I80" i="12"/>
  <c r="I120" i="12"/>
  <c r="I63" i="12"/>
  <c r="I87" i="12"/>
  <c r="I70" i="12"/>
  <c r="I94" i="12"/>
  <c r="I38" i="12"/>
  <c r="I101" i="12"/>
  <c r="I78" i="12"/>
  <c r="I107" i="12"/>
  <c r="I126" i="12"/>
  <c r="I100" i="12"/>
  <c r="I98" i="12"/>
  <c r="I25" i="12"/>
  <c r="I84" i="12"/>
  <c r="I56" i="12"/>
  <c r="I102" i="12"/>
  <c r="I27" i="12"/>
  <c r="I35" i="12"/>
  <c r="I53" i="12"/>
  <c r="I21" i="12"/>
  <c r="I125" i="12"/>
  <c r="I28" i="12"/>
  <c r="I12" i="12"/>
  <c r="I111" i="12"/>
  <c r="I74" i="12"/>
  <c r="I68" i="12"/>
  <c r="I75" i="12"/>
  <c r="I106" i="12"/>
  <c r="I67" i="12"/>
  <c r="I69" i="12"/>
  <c r="I82" i="12"/>
  <c r="I76" i="12"/>
  <c r="I129" i="12"/>
  <c r="I79" i="12"/>
  <c r="I41" i="12"/>
  <c r="I50" i="12"/>
  <c r="I93" i="12"/>
  <c r="I112" i="12"/>
  <c r="I45" i="12"/>
  <c r="T26" i="27"/>
  <c r="U26" i="27"/>
  <c r="I328" i="10"/>
  <c r="I61" i="12"/>
  <c r="D57" i="18"/>
  <c r="S26" i="27"/>
  <c r="R26" i="27"/>
  <c r="Q22" i="27"/>
  <c r="O22" i="27"/>
  <c r="N22" i="27"/>
  <c r="P22" i="27"/>
  <c r="O20" i="27"/>
  <c r="Q20" i="27"/>
  <c r="N20" i="27"/>
  <c r="P20" i="27"/>
  <c r="O18" i="27"/>
  <c r="J18" i="27"/>
  <c r="N18" i="27"/>
  <c r="M18" i="27"/>
  <c r="L18" i="27"/>
  <c r="K18" i="27"/>
  <c r="D51" i="18"/>
  <c r="D52" i="18" s="1"/>
  <c r="AC31" i="27"/>
  <c r="C15" i="27"/>
  <c r="AD31" i="27"/>
  <c r="C13" i="27"/>
  <c r="V26" i="27" l="1"/>
  <c r="V22" i="27"/>
  <c r="V20" i="27"/>
  <c r="V18" i="27"/>
  <c r="E14" i="27"/>
  <c r="D14" i="27"/>
  <c r="H16" i="27"/>
  <c r="G16" i="27"/>
  <c r="F16" i="27"/>
  <c r="E16" i="27"/>
  <c r="J16" i="27"/>
  <c r="I16" i="27"/>
  <c r="AF32" i="27"/>
  <c r="AF31" i="27"/>
  <c r="C23" i="27"/>
  <c r="AC33" i="27"/>
  <c r="AD33" i="27"/>
  <c r="D46" i="18"/>
  <c r="D47" i="18" s="1"/>
  <c r="V14" i="27" l="1"/>
  <c r="U24" i="27"/>
  <c r="T24" i="27"/>
  <c r="S24" i="27"/>
  <c r="V16" i="27"/>
  <c r="C31" i="27"/>
  <c r="R24" i="27"/>
  <c r="P24" i="27"/>
  <c r="Q24" i="27"/>
  <c r="AF33" i="27"/>
  <c r="D33" i="18"/>
  <c r="D34" i="18" s="1"/>
  <c r="J12" i="10"/>
  <c r="G2" i="8"/>
  <c r="V24" i="27" l="1"/>
  <c r="O29" i="27"/>
  <c r="O30" i="27" s="1"/>
  <c r="O31" i="27" s="1"/>
  <c r="O33" i="27" s="1"/>
  <c r="U29" i="27"/>
  <c r="U30" i="27" s="1"/>
  <c r="U31" i="27" s="1"/>
  <c r="U33" i="27" s="1"/>
  <c r="T29" i="27"/>
  <c r="T30" i="27" s="1"/>
  <c r="T31" i="27" s="1"/>
  <c r="T33" i="27" s="1"/>
  <c r="Q29" i="27"/>
  <c r="Q30" i="27" s="1"/>
  <c r="Q31" i="27" s="1"/>
  <c r="Q33" i="27" s="1"/>
  <c r="K29" i="27"/>
  <c r="K30" i="27" s="1"/>
  <c r="K31" i="27" s="1"/>
  <c r="K33" i="27" s="1"/>
  <c r="L29" i="27"/>
  <c r="L30" i="27" s="1"/>
  <c r="L31" i="27" s="1"/>
  <c r="L33" i="27" s="1"/>
  <c r="R29" i="27"/>
  <c r="R30" i="27" s="1"/>
  <c r="R31" i="27" s="1"/>
  <c r="R33" i="27" s="1"/>
  <c r="M29" i="27"/>
  <c r="M30" i="27" s="1"/>
  <c r="M31" i="27" s="1"/>
  <c r="M33" i="27" s="1"/>
  <c r="E29" i="27"/>
  <c r="E30" i="27" s="1"/>
  <c r="E31" i="27" s="1"/>
  <c r="E33" i="27" s="1"/>
  <c r="H29" i="27"/>
  <c r="H30" i="27" s="1"/>
  <c r="H31" i="27" s="1"/>
  <c r="H33" i="27" s="1"/>
  <c r="J29" i="27"/>
  <c r="J30" i="27" s="1"/>
  <c r="J31" i="27" s="1"/>
  <c r="J33" i="27" s="1"/>
  <c r="I29" i="27"/>
  <c r="I30" i="27" s="1"/>
  <c r="I31" i="27" s="1"/>
  <c r="I33" i="27" s="1"/>
  <c r="G29" i="27"/>
  <c r="G30" i="27" s="1"/>
  <c r="G31" i="27" s="1"/>
  <c r="G33" i="27" s="1"/>
  <c r="N29" i="27"/>
  <c r="N30" i="27" s="1"/>
  <c r="N31" i="27" s="1"/>
  <c r="N33" i="27" s="1"/>
  <c r="D29" i="27"/>
  <c r="S29" i="27"/>
  <c r="S30" i="27" s="1"/>
  <c r="S31" i="27" s="1"/>
  <c r="S33" i="27" s="1"/>
  <c r="P29" i="27"/>
  <c r="P30" i="27" s="1"/>
  <c r="P31" i="27" s="1"/>
  <c r="P33" i="27" s="1"/>
  <c r="F29" i="27"/>
  <c r="F30" i="27" s="1"/>
  <c r="F31" i="27" s="1"/>
  <c r="F33" i="27" s="1"/>
  <c r="J12" i="12"/>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J38" i="12" s="1"/>
  <c r="J39" i="12" s="1"/>
  <c r="J40" i="12" s="1"/>
  <c r="J41" i="12" s="1"/>
  <c r="J42" i="12" s="1"/>
  <c r="J43" i="12" s="1"/>
  <c r="J44" i="12" s="1"/>
  <c r="J45" i="12" s="1"/>
  <c r="J46" i="12" s="1"/>
  <c r="J47" i="12" s="1"/>
  <c r="J48" i="12" s="1"/>
  <c r="J49" i="12" s="1"/>
  <c r="J50" i="12" s="1"/>
  <c r="J51" i="12" s="1"/>
  <c r="J52" i="12" s="1"/>
  <c r="J53" i="12" s="1"/>
  <c r="J54" i="12" s="1"/>
  <c r="J55" i="12" s="1"/>
  <c r="J56" i="12" s="1"/>
  <c r="J57" i="12" s="1"/>
  <c r="J58" i="12" s="1"/>
  <c r="J59" i="12" s="1"/>
  <c r="J60" i="12" s="1"/>
  <c r="J61" i="12" s="1"/>
  <c r="J62" i="12" s="1"/>
  <c r="J63" i="12" s="1"/>
  <c r="J64" i="12" s="1"/>
  <c r="J65" i="12" s="1"/>
  <c r="J66" i="12" s="1"/>
  <c r="J67" i="12" s="1"/>
  <c r="J68" i="12" s="1"/>
  <c r="J69" i="12" s="1"/>
  <c r="J70" i="12" s="1"/>
  <c r="J71" i="12" s="1"/>
  <c r="J72" i="12" s="1"/>
  <c r="J73" i="12" s="1"/>
  <c r="J74" i="12" s="1"/>
  <c r="J75" i="12" s="1"/>
  <c r="J76" i="12" s="1"/>
  <c r="J77" i="12" s="1"/>
  <c r="J78" i="12" s="1"/>
  <c r="J79" i="12" s="1"/>
  <c r="J80" i="12" s="1"/>
  <c r="J81" i="12" s="1"/>
  <c r="J82" i="12" s="1"/>
  <c r="J83" i="12" s="1"/>
  <c r="J84" i="12" s="1"/>
  <c r="J85" i="12" s="1"/>
  <c r="J86" i="12" s="1"/>
  <c r="J87" i="12" s="1"/>
  <c r="J88" i="12" s="1"/>
  <c r="J89" i="12" s="1"/>
  <c r="J90" i="12" s="1"/>
  <c r="J91" i="12" s="1"/>
  <c r="J92" i="12" s="1"/>
  <c r="J93" i="12" s="1"/>
  <c r="J94" i="12" s="1"/>
  <c r="J95" i="12" s="1"/>
  <c r="J96" i="12" s="1"/>
  <c r="J97" i="12" s="1"/>
  <c r="J98" i="12" s="1"/>
  <c r="J99" i="12" s="1"/>
  <c r="J100" i="12" s="1"/>
  <c r="J101" i="12" s="1"/>
  <c r="J102" i="12" s="1"/>
  <c r="J103" i="12" s="1"/>
  <c r="J104" i="12" s="1"/>
  <c r="J105" i="12" s="1"/>
  <c r="J106" i="12" s="1"/>
  <c r="J107" i="12" s="1"/>
  <c r="J108" i="12" s="1"/>
  <c r="J109" i="12" s="1"/>
  <c r="J110" i="12" s="1"/>
  <c r="J111" i="12" s="1"/>
  <c r="J112" i="12" s="1"/>
  <c r="J113" i="12" s="1"/>
  <c r="J114" i="12" s="1"/>
  <c r="J115" i="12" s="1"/>
  <c r="J116" i="12" s="1"/>
  <c r="J117" i="12" s="1"/>
  <c r="J118" i="12" s="1"/>
  <c r="J119" i="12" s="1"/>
  <c r="J120" i="12" s="1"/>
  <c r="J121" i="12" s="1"/>
  <c r="J122" i="12" s="1"/>
  <c r="J123" i="12" s="1"/>
  <c r="J124" i="12" s="1"/>
  <c r="J125" i="12" s="1"/>
  <c r="J126" i="12" s="1"/>
  <c r="J127" i="12" s="1"/>
  <c r="J128" i="12" s="1"/>
  <c r="J129" i="12" s="1"/>
  <c r="J13" i="10"/>
  <c r="J14" i="10" s="1"/>
  <c r="J15" i="10" s="1"/>
  <c r="J16" i="10" s="1"/>
  <c r="J17" i="10" s="1"/>
  <c r="J18" i="10" s="1"/>
  <c r="J19" i="10" s="1"/>
  <c r="J20" i="10" s="1"/>
  <c r="J21" i="10" s="1"/>
  <c r="J22" i="10" s="1"/>
  <c r="J23" i="10" s="1"/>
  <c r="J24" i="10" s="1"/>
  <c r="J25" i="10" s="1"/>
  <c r="J26" i="10" s="1"/>
  <c r="J27" i="10" s="1"/>
  <c r="J28" i="10" s="1"/>
  <c r="J29" i="10" s="1"/>
  <c r="J30" i="10" s="1"/>
  <c r="J31" i="10" s="1"/>
  <c r="J32" i="10" s="1"/>
  <c r="J33" i="10" s="1"/>
  <c r="J34" i="10" s="1"/>
  <c r="J35" i="10" s="1"/>
  <c r="J36" i="10" s="1"/>
  <c r="J37" i="10" s="1"/>
  <c r="J38" i="10" s="1"/>
  <c r="J39" i="10" s="1"/>
  <c r="J40" i="10" s="1"/>
  <c r="J41" i="10" s="1"/>
  <c r="J42" i="10" s="1"/>
  <c r="J43" i="10" s="1"/>
  <c r="J44" i="10" s="1"/>
  <c r="J45" i="10" s="1"/>
  <c r="J46" i="10" s="1"/>
  <c r="J47" i="10" s="1"/>
  <c r="J48" i="10" s="1"/>
  <c r="J49" i="10" s="1"/>
  <c r="J50" i="10" s="1"/>
  <c r="J51" i="10" s="1"/>
  <c r="J52" i="10" s="1"/>
  <c r="J53" i="10" s="1"/>
  <c r="J54" i="10" s="1"/>
  <c r="J55" i="10" s="1"/>
  <c r="J56" i="10" s="1"/>
  <c r="J57" i="10" s="1"/>
  <c r="J58" i="10" s="1"/>
  <c r="J59" i="10" s="1"/>
  <c r="J60" i="10" s="1"/>
  <c r="J61" i="10" s="1"/>
  <c r="J62" i="10" s="1"/>
  <c r="J63" i="10" s="1"/>
  <c r="J64" i="10" s="1"/>
  <c r="J65" i="10" s="1"/>
  <c r="J66" i="10" s="1"/>
  <c r="J67" i="10" s="1"/>
  <c r="J68" i="10" s="1"/>
  <c r="J69" i="10" s="1"/>
  <c r="J70" i="10" s="1"/>
  <c r="J71" i="10" s="1"/>
  <c r="J72" i="10" s="1"/>
  <c r="J73" i="10" s="1"/>
  <c r="J74" i="10" s="1"/>
  <c r="J75" i="10" s="1"/>
  <c r="J76" i="10" s="1"/>
  <c r="J77" i="10" s="1"/>
  <c r="J78" i="10" s="1"/>
  <c r="J79" i="10" s="1"/>
  <c r="J80" i="10" s="1"/>
  <c r="J81" i="10" s="1"/>
  <c r="J82" i="10" s="1"/>
  <c r="J83" i="10" s="1"/>
  <c r="J84" i="10" s="1"/>
  <c r="J85" i="10" s="1"/>
  <c r="J86" i="10" s="1"/>
  <c r="J87" i="10" s="1"/>
  <c r="J88" i="10" s="1"/>
  <c r="J89" i="10" s="1"/>
  <c r="J90" i="10" s="1"/>
  <c r="J91" i="10" s="1"/>
  <c r="J92" i="10" s="1"/>
  <c r="J93" i="10" s="1"/>
  <c r="J94" i="10" s="1"/>
  <c r="J95" i="10" s="1"/>
  <c r="J96" i="10" s="1"/>
  <c r="J97" i="10" s="1"/>
  <c r="J98" i="10" s="1"/>
  <c r="J99" i="10" s="1"/>
  <c r="J100" i="10" s="1"/>
  <c r="J101" i="10" s="1"/>
  <c r="J102" i="10" s="1"/>
  <c r="J103" i="10" s="1"/>
  <c r="J104" i="10" s="1"/>
  <c r="J105" i="10" s="1"/>
  <c r="J106" i="10" s="1"/>
  <c r="J107" i="10" s="1"/>
  <c r="J108" i="10" s="1"/>
  <c r="J109" i="10" s="1"/>
  <c r="J110" i="10" s="1"/>
  <c r="J111" i="10" s="1"/>
  <c r="J112" i="10" s="1"/>
  <c r="J113" i="10" s="1"/>
  <c r="J114" i="10" s="1"/>
  <c r="J115" i="10" s="1"/>
  <c r="J116" i="10" s="1"/>
  <c r="J117" i="10" s="1"/>
  <c r="J118" i="10" s="1"/>
  <c r="J119" i="10" s="1"/>
  <c r="J120" i="10" s="1"/>
  <c r="J121" i="10" s="1"/>
  <c r="J122" i="10" s="1"/>
  <c r="J123" i="10" s="1"/>
  <c r="J124" i="10" s="1"/>
  <c r="J125" i="10" s="1"/>
  <c r="J126" i="10" s="1"/>
  <c r="J127" i="10" s="1"/>
  <c r="J128" i="10" s="1"/>
  <c r="J129" i="10" s="1"/>
  <c r="J130" i="10" s="1"/>
  <c r="J131" i="10" s="1"/>
  <c r="J132" i="10" s="1"/>
  <c r="J133" i="10" s="1"/>
  <c r="J134" i="10" s="1"/>
  <c r="J135" i="10" s="1"/>
  <c r="J136" i="10" s="1"/>
  <c r="J137" i="10" s="1"/>
  <c r="J138" i="10" s="1"/>
  <c r="J139" i="10" s="1"/>
  <c r="J140" i="10" s="1"/>
  <c r="J141" i="10" s="1"/>
  <c r="J142" i="10" s="1"/>
  <c r="J143" i="10" s="1"/>
  <c r="J144" i="10" s="1"/>
  <c r="J145" i="10" s="1"/>
  <c r="J146" i="10" s="1"/>
  <c r="J147" i="10" s="1"/>
  <c r="J148" i="10" s="1"/>
  <c r="J149" i="10" s="1"/>
  <c r="J150" i="10" s="1"/>
  <c r="J151" i="10" s="1"/>
  <c r="J152" i="10" s="1"/>
  <c r="J153" i="10" s="1"/>
  <c r="J154" i="10" s="1"/>
  <c r="J155" i="10" s="1"/>
  <c r="J156" i="10" s="1"/>
  <c r="J157" i="10" s="1"/>
  <c r="J158" i="10" s="1"/>
  <c r="J159" i="10" s="1"/>
  <c r="J160" i="10" s="1"/>
  <c r="J161" i="10" s="1"/>
  <c r="J162" i="10" s="1"/>
  <c r="J163" i="10" s="1"/>
  <c r="J164" i="10" s="1"/>
  <c r="J165" i="10" s="1"/>
  <c r="J166" i="10" s="1"/>
  <c r="J167" i="10" s="1"/>
  <c r="J168" i="10" s="1"/>
  <c r="J169" i="10" s="1"/>
  <c r="J170" i="10" s="1"/>
  <c r="J171" i="10" s="1"/>
  <c r="J172" i="10" s="1"/>
  <c r="J173" i="10" s="1"/>
  <c r="J174" i="10" s="1"/>
  <c r="J175" i="10" s="1"/>
  <c r="J176" i="10" s="1"/>
  <c r="J177" i="10" s="1"/>
  <c r="J178" i="10" s="1"/>
  <c r="J179" i="10" s="1"/>
  <c r="J180" i="10" s="1"/>
  <c r="J181" i="10" s="1"/>
  <c r="J182" i="10" s="1"/>
  <c r="J183" i="10" s="1"/>
  <c r="J184" i="10" s="1"/>
  <c r="J185" i="10" s="1"/>
  <c r="J186" i="10" s="1"/>
  <c r="J187" i="10" s="1"/>
  <c r="J188" i="10" s="1"/>
  <c r="J189" i="10" s="1"/>
  <c r="J190" i="10" s="1"/>
  <c r="J191" i="10" s="1"/>
  <c r="J192" i="10" s="1"/>
  <c r="J193" i="10" s="1"/>
  <c r="J194" i="10" s="1"/>
  <c r="J195" i="10" s="1"/>
  <c r="J196" i="10" s="1"/>
  <c r="J197" i="10" s="1"/>
  <c r="J198" i="10" s="1"/>
  <c r="J199" i="10" s="1"/>
  <c r="J200" i="10" s="1"/>
  <c r="J201" i="10" s="1"/>
  <c r="J202" i="10" s="1"/>
  <c r="J203" i="10" s="1"/>
  <c r="J204" i="10" s="1"/>
  <c r="J205" i="10" s="1"/>
  <c r="J206" i="10" s="1"/>
  <c r="J207" i="10" s="1"/>
  <c r="J208" i="10" s="1"/>
  <c r="J209" i="10" s="1"/>
  <c r="J210" i="10" s="1"/>
  <c r="J211" i="10" s="1"/>
  <c r="J212" i="10" s="1"/>
  <c r="J213" i="10" s="1"/>
  <c r="J214" i="10" s="1"/>
  <c r="J215" i="10" s="1"/>
  <c r="J216" i="10" s="1"/>
  <c r="J217" i="10" s="1"/>
  <c r="J218" i="10" s="1"/>
  <c r="J219" i="10" s="1"/>
  <c r="J220" i="10" s="1"/>
  <c r="J221" i="10" s="1"/>
  <c r="J222" i="10" s="1"/>
  <c r="J223" i="10" s="1"/>
  <c r="J224" i="10" s="1"/>
  <c r="J225" i="10" s="1"/>
  <c r="J226" i="10" s="1"/>
  <c r="J227" i="10" s="1"/>
  <c r="J228" i="10" s="1"/>
  <c r="J229" i="10" s="1"/>
  <c r="J230" i="10" s="1"/>
  <c r="J231" i="10" s="1"/>
  <c r="J232" i="10" s="1"/>
  <c r="J233" i="10" s="1"/>
  <c r="J234" i="10" s="1"/>
  <c r="J235" i="10" s="1"/>
  <c r="J236" i="10" s="1"/>
  <c r="J237" i="10" s="1"/>
  <c r="J238" i="10" s="1"/>
  <c r="J239" i="10" s="1"/>
  <c r="J240" i="10" s="1"/>
  <c r="J241" i="10" s="1"/>
  <c r="J242" i="10" s="1"/>
  <c r="J243" i="10" s="1"/>
  <c r="J244" i="10" s="1"/>
  <c r="J245" i="10" s="1"/>
  <c r="J246" i="10" s="1"/>
  <c r="J247" i="10" s="1"/>
  <c r="J248" i="10" s="1"/>
  <c r="J249" i="10" s="1"/>
  <c r="J250" i="10" s="1"/>
  <c r="J251" i="10" s="1"/>
  <c r="J252" i="10" s="1"/>
  <c r="J253" i="10" s="1"/>
  <c r="J254" i="10" s="1"/>
  <c r="J255" i="10" s="1"/>
  <c r="J256" i="10" s="1"/>
  <c r="J257" i="10" s="1"/>
  <c r="J258" i="10" s="1"/>
  <c r="J259" i="10" s="1"/>
  <c r="J260" i="10" s="1"/>
  <c r="J261" i="10" s="1"/>
  <c r="J262" i="10" s="1"/>
  <c r="J263" i="10" s="1"/>
  <c r="J264" i="10" s="1"/>
  <c r="J265" i="10" s="1"/>
  <c r="J266" i="10" s="1"/>
  <c r="J267" i="10" s="1"/>
  <c r="J268" i="10" s="1"/>
  <c r="J269" i="10" s="1"/>
  <c r="J270" i="10" s="1"/>
  <c r="J271" i="10" s="1"/>
  <c r="J272" i="10" s="1"/>
  <c r="J273" i="10" s="1"/>
  <c r="J274" i="10" s="1"/>
  <c r="J275" i="10" s="1"/>
  <c r="J276" i="10" s="1"/>
  <c r="J277" i="10" s="1"/>
  <c r="J278" i="10" s="1"/>
  <c r="J279" i="10" s="1"/>
  <c r="J280" i="10" s="1"/>
  <c r="J281" i="10" s="1"/>
  <c r="J282" i="10" s="1"/>
  <c r="J283" i="10" s="1"/>
  <c r="J284" i="10" s="1"/>
  <c r="J285" i="10" s="1"/>
  <c r="J286" i="10" s="1"/>
  <c r="J287" i="10" s="1"/>
  <c r="J288" i="10" s="1"/>
  <c r="J289" i="10" s="1"/>
  <c r="J290" i="10" s="1"/>
  <c r="J291" i="10" s="1"/>
  <c r="J292" i="10" s="1"/>
  <c r="J293" i="10" s="1"/>
  <c r="J294" i="10" s="1"/>
  <c r="J295" i="10" s="1"/>
  <c r="J296" i="10" s="1"/>
  <c r="J297" i="10" s="1"/>
  <c r="J298" i="10" s="1"/>
  <c r="J299" i="10" s="1"/>
  <c r="J300" i="10" s="1"/>
  <c r="J301" i="10" s="1"/>
  <c r="J302" i="10" s="1"/>
  <c r="J303" i="10" s="1"/>
  <c r="J304" i="10" s="1"/>
  <c r="J305" i="10" s="1"/>
  <c r="J306" i="10" s="1"/>
  <c r="J307" i="10" s="1"/>
  <c r="J308" i="10" s="1"/>
  <c r="J309" i="10" s="1"/>
  <c r="J310" i="10" s="1"/>
  <c r="J311" i="10" s="1"/>
  <c r="J312" i="10" s="1"/>
  <c r="J313" i="10" s="1"/>
  <c r="J314" i="10" s="1"/>
  <c r="J315" i="10" s="1"/>
  <c r="J316" i="10" s="1"/>
  <c r="J317" i="10" s="1"/>
  <c r="J318" i="10" s="1"/>
  <c r="J319" i="10" s="1"/>
  <c r="J320" i="10" s="1"/>
  <c r="J321" i="10" s="1"/>
  <c r="J322" i="10" s="1"/>
  <c r="J323" i="10" s="1"/>
  <c r="J324" i="10" s="1"/>
  <c r="J325" i="10" s="1"/>
  <c r="J326" i="10" s="1"/>
  <c r="J327" i="10" s="1"/>
  <c r="J328" i="10" s="1"/>
  <c r="J329" i="10" s="1"/>
  <c r="J330" i="10" s="1"/>
  <c r="J331" i="10" s="1"/>
  <c r="J332" i="10" s="1"/>
  <c r="J333" i="10" s="1"/>
  <c r="J334" i="10" s="1"/>
  <c r="J335" i="10" s="1"/>
  <c r="J336" i="10" s="1"/>
  <c r="J337" i="10" s="1"/>
  <c r="J338" i="10" s="1"/>
  <c r="J339" i="10" s="1"/>
  <c r="J340" i="10" s="1"/>
  <c r="J341" i="10" s="1"/>
  <c r="J342" i="10" s="1"/>
  <c r="J343" i="10" s="1"/>
  <c r="J344" i="10" s="1"/>
  <c r="J345" i="10" s="1"/>
  <c r="J346" i="10" s="1"/>
  <c r="J347" i="10" s="1"/>
  <c r="J348" i="10" s="1"/>
  <c r="J349" i="10" s="1"/>
  <c r="J350" i="10" s="1"/>
  <c r="J351" i="10" s="1"/>
  <c r="J352" i="10" s="1"/>
  <c r="J353" i="10" s="1"/>
  <c r="J354" i="10" s="1"/>
  <c r="J355" i="10" s="1"/>
  <c r="J356" i="10" s="1"/>
  <c r="J357" i="10" s="1"/>
  <c r="J358" i="10" s="1"/>
  <c r="J359" i="10" s="1"/>
  <c r="J360" i="10" s="1"/>
  <c r="J361" i="10" s="1"/>
  <c r="J362" i="10" s="1"/>
  <c r="J363" i="10" s="1"/>
  <c r="J364" i="10" s="1"/>
  <c r="J365" i="10" s="1"/>
  <c r="J366" i="10" s="1"/>
  <c r="J367" i="10" s="1"/>
  <c r="J368" i="10" s="1"/>
  <c r="J369" i="10" s="1"/>
  <c r="J370" i="10" s="1"/>
  <c r="J371" i="10" s="1"/>
  <c r="J372" i="10" s="1"/>
  <c r="J373" i="10" s="1"/>
  <c r="J374" i="10" s="1"/>
  <c r="J375" i="10" s="1"/>
  <c r="J376" i="10" s="1"/>
  <c r="J377" i="10" s="1"/>
  <c r="J378" i="10" s="1"/>
  <c r="J379" i="10" s="1"/>
  <c r="J380" i="10" s="1"/>
  <c r="J381" i="10" s="1"/>
  <c r="J382" i="10" s="1"/>
  <c r="J383" i="10" s="1"/>
  <c r="J384" i="10" s="1"/>
  <c r="J385" i="10" s="1"/>
  <c r="J386" i="10" s="1"/>
  <c r="J387" i="10" s="1"/>
  <c r="J388" i="10" s="1"/>
  <c r="J389" i="10" s="1"/>
  <c r="J390" i="10" s="1"/>
  <c r="J391" i="10" s="1"/>
  <c r="J392" i="10" s="1"/>
  <c r="J393" i="10" s="1"/>
  <c r="J394" i="10" s="1"/>
  <c r="J395" i="10" s="1"/>
  <c r="J396" i="10" s="1"/>
  <c r="J397" i="10" s="1"/>
  <c r="J398" i="10" s="1"/>
  <c r="J399" i="10" s="1"/>
  <c r="J400" i="10" s="1"/>
  <c r="J401" i="10" s="1"/>
  <c r="J402" i="10" s="1"/>
  <c r="J403" i="10" s="1"/>
  <c r="J404" i="10" s="1"/>
  <c r="J405" i="10" s="1"/>
  <c r="J406" i="10" s="1"/>
  <c r="J407" i="10" s="1"/>
  <c r="J408" i="10" s="1"/>
  <c r="J409" i="10" s="1"/>
  <c r="J410" i="10" s="1"/>
  <c r="J411" i="10" s="1"/>
  <c r="J412" i="10" s="1"/>
  <c r="J413" i="10" s="1"/>
  <c r="J414" i="10" s="1"/>
  <c r="J415" i="10" s="1"/>
  <c r="J416" i="10" s="1"/>
  <c r="J417" i="10" s="1"/>
  <c r="J418" i="10" s="1"/>
  <c r="J419" i="10" s="1"/>
  <c r="J420" i="10" s="1"/>
  <c r="J421" i="10" s="1"/>
  <c r="J422" i="10" s="1"/>
  <c r="J423" i="10" s="1"/>
  <c r="J424" i="10" s="1"/>
  <c r="J425" i="10" s="1"/>
  <c r="J426" i="10" s="1"/>
  <c r="J427" i="10" s="1"/>
  <c r="J428" i="10" s="1"/>
  <c r="J429" i="10" s="1"/>
  <c r="J430" i="10" s="1"/>
  <c r="J431" i="10" s="1"/>
  <c r="J432" i="10" s="1"/>
  <c r="J433" i="10" s="1"/>
  <c r="J434" i="10" s="1"/>
  <c r="J435" i="10" s="1"/>
  <c r="J436" i="10" s="1"/>
  <c r="J437" i="10" s="1"/>
  <c r="J438" i="10" s="1"/>
  <c r="J439" i="10" s="1"/>
  <c r="J440" i="10" s="1"/>
  <c r="J441" i="10" s="1"/>
  <c r="J442" i="10" s="1"/>
  <c r="J443" i="10" s="1"/>
  <c r="J444" i="10" s="1"/>
  <c r="J445" i="10" s="1"/>
  <c r="J446" i="10" s="1"/>
  <c r="J447" i="10" s="1"/>
  <c r="J448" i="10" s="1"/>
  <c r="J449" i="10" s="1"/>
  <c r="J450" i="10" s="1"/>
  <c r="J451" i="10" s="1"/>
  <c r="J452" i="10" s="1"/>
  <c r="J453" i="10" s="1"/>
  <c r="J454" i="10" s="1"/>
  <c r="J455" i="10" s="1"/>
  <c r="J456" i="10" s="1"/>
  <c r="J457" i="10" s="1"/>
  <c r="J458" i="10" s="1"/>
  <c r="J459" i="10" s="1"/>
  <c r="J460" i="10" s="1"/>
  <c r="J461" i="10" s="1"/>
  <c r="J462" i="10" s="1"/>
  <c r="J463" i="10" s="1"/>
  <c r="J464" i="10" s="1"/>
  <c r="J465" i="10" s="1"/>
  <c r="J466" i="10" s="1"/>
  <c r="J467" i="10" s="1"/>
  <c r="J468" i="10" s="1"/>
  <c r="J469" i="10" s="1"/>
  <c r="J470" i="10" s="1"/>
  <c r="J471" i="10" s="1"/>
  <c r="J472" i="10" s="1"/>
  <c r="J473" i="10" s="1"/>
  <c r="J474" i="10" s="1"/>
  <c r="J475" i="10" s="1"/>
  <c r="J476" i="10" s="1"/>
  <c r="J477" i="10" s="1"/>
  <c r="J478" i="10" s="1"/>
  <c r="J479" i="10" s="1"/>
  <c r="J480" i="10" s="1"/>
  <c r="J481" i="10" s="1"/>
  <c r="J482" i="10" s="1"/>
  <c r="J483" i="10" s="1"/>
  <c r="J484" i="10" s="1"/>
  <c r="J485" i="10" s="1"/>
  <c r="J486" i="10" s="1"/>
  <c r="J487" i="10" s="1"/>
  <c r="J488" i="10" s="1"/>
  <c r="J489" i="10" s="1"/>
  <c r="J490" i="10" s="1"/>
  <c r="J491" i="10" s="1"/>
  <c r="J492" i="10" s="1"/>
  <c r="J493" i="10" s="1"/>
  <c r="J494" i="10" s="1"/>
  <c r="J495" i="10" s="1"/>
  <c r="J496" i="10" s="1"/>
  <c r="J497" i="10" s="1"/>
  <c r="J498" i="10" s="1"/>
  <c r="J499" i="10" s="1"/>
  <c r="J500" i="10" s="1"/>
  <c r="J501" i="10" s="1"/>
  <c r="J502" i="10" s="1"/>
  <c r="J503" i="10" s="1"/>
  <c r="J504" i="10" s="1"/>
  <c r="J505" i="10" s="1"/>
  <c r="J506" i="10" s="1"/>
  <c r="J507" i="10" s="1"/>
  <c r="J508" i="10" s="1"/>
  <c r="J509" i="10" s="1"/>
  <c r="J510" i="10" s="1"/>
  <c r="J511" i="10" s="1"/>
  <c r="J512" i="10" s="1"/>
  <c r="J513" i="10" s="1"/>
  <c r="J514" i="10" s="1"/>
  <c r="J515" i="10" s="1"/>
  <c r="J516" i="10" s="1"/>
  <c r="J517" i="10" s="1"/>
  <c r="J518" i="10" s="1"/>
  <c r="J519" i="10" s="1"/>
  <c r="J520" i="10" s="1"/>
  <c r="J521" i="10" s="1"/>
  <c r="J522" i="10" s="1"/>
  <c r="J523" i="10" s="1"/>
  <c r="J524" i="10" s="1"/>
  <c r="J525" i="10" s="1"/>
  <c r="J526" i="10" s="1"/>
  <c r="J527" i="10" s="1"/>
  <c r="J528" i="10" s="1"/>
  <c r="J529" i="10" s="1"/>
  <c r="D30" i="27" l="1"/>
  <c r="V30" i="27" s="1"/>
  <c r="V31" i="27" s="1"/>
  <c r="V29" i="27"/>
  <c r="D31" i="27" l="1"/>
  <c r="D33" i="27" s="1"/>
  <c r="V33" i="27" s="1"/>
  <c r="D32" i="27" l="1"/>
  <c r="D34" i="27" s="1"/>
  <c r="E32" i="27" l="1"/>
  <c r="F32" i="27" s="1"/>
  <c r="E34" i="27" l="1"/>
  <c r="G32" i="27"/>
  <c r="F34" i="27"/>
  <c r="G34" i="27" l="1"/>
  <c r="H32" i="27"/>
  <c r="I32" i="27" l="1"/>
  <c r="J32" i="27" s="1"/>
  <c r="H34" i="27"/>
  <c r="J34" i="27" l="1"/>
  <c r="K32" i="27"/>
  <c r="I34" i="27"/>
  <c r="L32" i="27" l="1"/>
  <c r="K34" i="27"/>
  <c r="M32" i="27" l="1"/>
  <c r="L34" i="27"/>
  <c r="N32" i="27" l="1"/>
  <c r="M34" i="27"/>
  <c r="O32" i="27" l="1"/>
  <c r="N34" i="27"/>
  <c r="P32" i="27" l="1"/>
  <c r="O34" i="27"/>
  <c r="P34" i="27" l="1"/>
  <c r="Q32" i="27"/>
  <c r="Q34" i="27" l="1"/>
  <c r="R32" i="27"/>
  <c r="R34" i="27" l="1"/>
  <c r="S32" i="27"/>
  <c r="S34" i="27" l="1"/>
  <c r="T32" i="27"/>
  <c r="T34" i="27" l="1"/>
  <c r="U32" i="27"/>
  <c r="U34" i="27" l="1"/>
</calcChain>
</file>

<file path=xl/sharedStrings.xml><?xml version="1.0" encoding="utf-8"?>
<sst xmlns="http://schemas.openxmlformats.org/spreadsheetml/2006/main" count="67488" uniqueCount="16338">
  <si>
    <t xml:space="preserve"> </t>
  </si>
  <si>
    <t>SERVIÇOS PRELIMINARES</t>
  </si>
  <si>
    <t>EXECUÇÃO DE ESCRITÓRIO EM CANTEIRO DE OBRA EM CHAPA DE MADEIRA COMPENSADA, NÃO INCLUSO MOBILIÁRIO E EQUIPAMENTOS. AF_02/2016</t>
  </si>
  <si>
    <t>M2</t>
  </si>
  <si>
    <t>EXECUÇÃO DE ALMOXARIFADO EM CANTEIRO DE OBRA EM CHAPA DE MADEIRA COMPENSADA, INCLUSO PRATELEIRAS. AF_02/2016</t>
  </si>
  <si>
    <t>EXECUÇÃO DE DEPÓSITO EM CANTEIRO DE OBRA EM CHAPA DE MADEIRA COMPENSADA, NÃO INCLUSO MOBILIÁRIO. AF_04/2016</t>
  </si>
  <si>
    <t>UN</t>
  </si>
  <si>
    <t>EXECUÇÃO DE CENTRAL DE ARMADURA EM CANTEIRO DE OBRA, NÃO INCLUSO MOBILIÁRIO E EQUIPAMENTOS. AF_04/2016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</si>
  <si>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</si>
  <si>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</si>
  <si>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TAPUME COM TELHA METÁLICA. AF_05/2018</t>
  </si>
  <si>
    <t>LIMPEZA MECANIZADA DE CAMADA VEGETAL, VEGETAÇÃO E PEQUENAS ÁRVORES (DIÂMETRO DE TRONCO MENOR QUE 0,20 M), COM TRATOR DE ESTEIRAS.AF_05/2018</t>
  </si>
  <si>
    <t>M3</t>
  </si>
  <si>
    <t>TXKM</t>
  </si>
  <si>
    <t>FUNDAÇÕES E ESTRUTURAS</t>
  </si>
  <si>
    <t>REATERRO MANUAL DE VALAS COM COMPACTAÇÃO MECANIZADA. AF_04/2016</t>
  </si>
  <si>
    <t>M</t>
  </si>
  <si>
    <t>KG</t>
  </si>
  <si>
    <t>LASTRO DE CONCRETO MAGRO, APLICADO EM BLOCOS DE COROAMENTO OU SAPATAS, ESPESSURA DE 5 CM. AF_08/2017</t>
  </si>
  <si>
    <t>FABRICAÇÃO, MONTAGEM E DESMONTAGEM DE FÔRMA PARA BLOCO DE COROAMENTO, EM MADEIRA SERRADA, E=25 MM, 2 UTILIZAÇÕES. AF_06/2017</t>
  </si>
  <si>
    <t>IMPERMEABILIZAÇÃO DE SUPERFÍCIE COM EMULSÃO ASFÁLTICA, 2 DEMÃOS AF_06/2018</t>
  </si>
  <si>
    <t>FABRICAÇÃO, MONTAGEM E DESMONTAGEM DE FÔRMA PARA SAPATA, EM MADEIRA SERRADA, E=25 MM, 4 UTILIZAÇÕES. AF_06/2017</t>
  </si>
  <si>
    <t>IMPERMEABILIZAÇÃO DE SUPERFÍCIE COM ARGAMASSA POLIMÉRICA / MEMBRANA ACRÍLICA, 3 DEMÃOS. AF_06/2018</t>
  </si>
  <si>
    <t>ALVENARIA DE VEDAÇÃO COM ELEMENTO VAZADO DE CONCRETO (COBOGÓ) DE 7X50X50CM E ARGAMASSA DE ASSENTAMENTO COM PREPARO EM BETONEIRA. AF_05/2020</t>
  </si>
  <si>
    <t>JANELA DE ALUMÍNIO TIPO MAXIM-AR, COM VIDROS, BATENTE E FERRAGENS. EXCLUSIVE ALIZAR, ACABAMENTO E CONTRAMARCO. FORNECIMENTO E INSTALAÇÃO. AF_12/2019</t>
  </si>
  <si>
    <t>PORTA DE CORRER DE ALUMÍNIO, COM DUAS FOLHAS PARA VIDRO, INCLUSO VIDRO LISO INCOLOR, FECHADURA E PUXADOR, SEM ALIZAR. AF_12/2019</t>
  </si>
  <si>
    <t>PORTA EM ALUMÍNIO DE ABRIR TIPO VENEZIANA COM GUARNIÇÃO, FIXAÇÃO COM PARAFUSOS - FORNECIMENTO E INSTALAÇÃO. AF_12/2019</t>
  </si>
  <si>
    <t>PORTA DE MADEIRA PARA PINTURA, SEMI-OCA (LEVE OU MÉDIA), 80X210CM, ESPESSURA DE 3,5CM, INCLUSO DOBRADIÇAS - FORNECIMENTO E INSTALAÇÃO. AF_12/2019</t>
  </si>
  <si>
    <t>PORTA DE MADEIRA TIPO VENEZIANA, 80X210CM, ESPESSURA DE 3CM, INCLUSO DOBRADIÇAS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</si>
  <si>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</si>
  <si>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PORTA DE MADEIRA PARA PINTURA, SEMI-OCA (LEVE OU MÉDIA), 60X210CM, ESPESSURA DE 3,5CM, INCLUSO DOBRADIÇAS - FORNECIMENTO E INSTALAÇÃO. AF_12/2019</t>
  </si>
  <si>
    <t>FECHADURA DE EMBUTIR PARA PORTAS INTERNAS, COMPLETA, ACABAMENTO PADRÃO MÉDIO, COM EXECUÇÃO DE FURO - FORNECIMENTO E INSTALAÇÃO. AF_12/2019</t>
  </si>
  <si>
    <t>TARJETA TIPO LIVRE/OCUPADO PARA PORTA DE BANHEIRO. AF_12/2019</t>
  </si>
  <si>
    <t>PUXADOR PARA PCD, FIXADO NA PORTA - FORNECIMENTO E INSTALAÇÃO. AF_01/2020</t>
  </si>
  <si>
    <t>DOBRADIÇA EM AÇO/FERRO, 3" X 21/2", E=1,9 A 2MM, SEN ANEL, CROMADO OU ZINCADO, TAMPA BOLA, COM PARAFUSOS. AF_12/2019</t>
  </si>
  <si>
    <t>TELHAMENTO COM TELHA METÁLICA TERMOACÚSTICA E = 30 MM, COM ATÉ 2 ÁGUAS, INCLUSO IÇAMENTO. AF_07/2019</t>
  </si>
  <si>
    <t>(COMPOSIÇÃO REPRESENTATIVA) DO SERVIÇO DE EMBOÇO/MASSA ÚNICA, APLICADO MANUALMENTE, TRAÇO 1:2:8, EM BETONEIRA DE 400L, PAREDES INTERNAS, COM EXECUÇÃO DE TALISCAS, EDIFICAÇÃO HABITACIONAL UNIFAMILIAR (CASAS) E EDIFICAÇÃO PÚBLICA PADRÃO. AF_12/2014</t>
  </si>
  <si>
    <t>APLICAÇÃO E LIXAMENTO DE MASSA LÁTEX EM TETO, DUAS DEMÃOS. AF_06/2014</t>
  </si>
  <si>
    <t>APLICAÇÃO E LIXAMENTO DE MASSA LÁTEX EM PAREDES, DUAS DEMÃOS. AF_06/2014</t>
  </si>
  <si>
    <t>APLICAÇÃO MANUAL DE PINTURA COM TINTA LÁTEX ACRÍLICA EM PAREDES, DUAS DEMÃOS. AF_06/2014</t>
  </si>
  <si>
    <t>RUFO EM CHAPA DE AÇO GALVANIZADO NÚMERO 24, CORTE DE 25 CM, INCLUSO TRANSPORTE VERTICAL. AF_07/2019</t>
  </si>
  <si>
    <t>CALHA EM CHAPA DE AÇO GALVANIZADO NÚMERO 24, DESENVOLVIMENTO DE 33 CM, INCLUSO TRANSPORTE VERTICAL. AF_07/2019</t>
  </si>
  <si>
    <t>BANCO ARTICULADO, EM ACO INOX, PARA PCD, FIXADO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</si>
  <si>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</si>
  <si>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</si>
  <si>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PLANTIO DE ÁRVORE ORNAMENTAL COM ALTURA DE MUDA MENOR OU IGUAL A 2,00 M. AF_05/2018</t>
  </si>
  <si>
    <t>GUIA (MEIO-FIO) CONCRETO, MOLDADA  IN LOCO  EM TRECHO RETO COM EXTRUSORA, 13 CM BASE X 22 CM ALTURA. AF_06/2016</t>
  </si>
  <si>
    <t>LAVATÓRIO LOUÇA BRANCA SUSPENSO, 29,5 X 39CM OU EQUIVALENTE, PADRÃO POPULAR, INCLUSO SIFÃO TIPO GARRAFA EM PVC, VÁLVULA E ENGATE FLEXÍVEL 30CM EM PLÁSTICO E TORNEIRA CROMADA DE MESA, PADRÃO POPULAR - FORNECIMENTO E INSTALAÇÃO. AF_01/2020</t>
  </si>
  <si>
    <t>VASO SANITARIO SIFONADO CONVENCIONAL COM LOUÇA BRANCA, INCLUSO CONJUNTO DE LIGAÇÃO PARA BACIA SANITÁRIA AJUSTÁVEL - FORNECIMENTO E INSTALAÇÃO. AF_10/2016</t>
  </si>
  <si>
    <t>VASO SANITÁRIO INFANTIL LOUÇA BRANCA - FORNECIMENTO E INSTALACAO.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</si>
  <si>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</si>
  <si>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</si>
  <si>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</si>
  <si>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CUBA DE EMBUTIR OVAL EM LOUÇA BRANCA, 35 X 50CM OU EQUIVALENTE - FORNECIMENTO E INSTALAÇÃO. AF_01/2020</t>
  </si>
  <si>
    <t>TANQUE DE LOUÇA BRANCA COM COLUNA, 30L OU EQUIVALENTE, INCLUSO SIFÃO FLEXÍVEL EM PVC, VÁLVULA PLÁSTICA E TORNEIRA DE METAL CROMADO PADRÃO POPULAR - FORNECIMENTO E INSTALAÇÃO. AF_01/2020</t>
  </si>
  <si>
    <t>EQUIPAMENTOS</t>
  </si>
  <si>
    <t>INSTALAÇÕES ELÉTRICAS E ELETRÔNICAS</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</si>
  <si>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</si>
  <si>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</si>
  <si>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RÍGIDO ROSCÁVEL, PVC, DN 20 MM (1/2"), PARA CIRCUITOS TERMINAIS, INSTALADO EM FORRO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</si>
  <si>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</si>
  <si>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</si>
  <si>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</si>
  <si>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16 MM², ANTI-CHAMA 450/750 V, PARA CIRCUITOS TERMINAIS - FORNECIMENTO E INSTALAÇÃO. AF_12/2015</t>
  </si>
  <si>
    <t>CABO DE COBRE FLEXÍVEL ISOLADO, 6 MM², ANTI-CHAMA 0,6/1,0 KV, PARA CIRCUITOS TERMINAIS - FORNECIMENTO E INSTALAÇÃO. AF_12/2015</t>
  </si>
  <si>
    <t>CAIXA RETANGULAR 4" X 2" MÉDIA (1,30 M DO PISO), PVC, INSTALADA EM PAREDE - FORNECIMENTO E INSTALAÇÃO. AF_12/2015</t>
  </si>
  <si>
    <t xml:space="preserve"> 06. 01.306.100.  1</t>
  </si>
  <si>
    <t xml:space="preserve"> 06. 01.306.200.  1</t>
  </si>
  <si>
    <t xml:space="preserve"> 06. 01.306.200.  2</t>
  </si>
  <si>
    <t xml:space="preserve"> 06. 01.306.200.  3</t>
  </si>
  <si>
    <t>LUVA DE EMENDA PARA ELETRODUTO, AÇO GALVANIZADO, DN 25 MM (1''), APARENTE, INSTALADA EM TETO - FORNECIMENTO E INSTALAÇÃO. AF_11/2016_P</t>
  </si>
  <si>
    <t>INTERRUPTOR SIMPLES (1 MÓDULO), 10A/250V, INCLUINDO SUPORTE E PLACA - FORNECIMENTO E INSTALAÇÃO. AF_12/2015</t>
  </si>
  <si>
    <t>INTERRUPTOR PARALELO (1 MÓDULO), 10A/250V, INCLUINDO SUPORTE E PLACA - FORNECIMENTO E INSTALAÇÃO. AF_12/2015</t>
  </si>
  <si>
    <t>INTERRUPTOR SIMPLES (1 MÓDULO) COM 1 TOMADA DE EMBUTIR 2P+T 10 A,  INCLUINDO SUPORTE E PLACA - FORNECIMENTO E INSTALAÇÃO. AF_12/2015</t>
  </si>
  <si>
    <t>POSTE DE AÇO CONICO CONTÍNUO CURVO SIMPLES, ENGASTADO, H=9M, INCLUSIVE LUMINÁRIA, SEM LÂMPADA - FORNECIMENTO E INSTALACAO. AF_11/2019</t>
  </si>
  <si>
    <t>CAPTOR TIPO FRANKLIN PARA SPDA - FORNECIMENTO E INSTALAÇÃO. AF_12/2017</t>
  </si>
  <si>
    <t>MASTRO 1 ½  PARA SPDA - FORNECIMENTO E INSTALAÇÃO. AF_12/2017</t>
  </si>
  <si>
    <t>HASTE DE ATERRAMENTO 5/8  PARA SPDA - FORNECIMENTO E INSTALAÇÃO. AF_12/2017</t>
  </si>
  <si>
    <t>CORDOALHA DE COBRE NU 35 MM², NÃO ENTERRADA, COM ISOLADOR - FORNECIMENTO E INSTALAÇÃO. AF_12/2017</t>
  </si>
  <si>
    <t>CORDOALHA DE COBRE NU 50 MM², ENTERRADA, SEM ISOLADOR - FORNECIMENTO E INSTALAÇÃO. AF_12/2017</t>
  </si>
  <si>
    <t>PATCH PANEL 24 PORTAS, CATEGORIA 6 - FORNECIMENTO E INSTALAÇÃO. AF_11/2019</t>
  </si>
  <si>
    <t>CABO ELETRÔNICO CATEGORIA 6, INSTALADO EM EDIFICAÇÃO INSTITUCIONAL - FORNECIMENTO E INSTALAÇÃO. AF_11/2019</t>
  </si>
  <si>
    <t>CABO TELEFÔNICO CCI-50 2 PARES, SEM BLINDAGEM, INSTALADO EM DISTRIBUIÇÃO DE EDIFICAÇÃO RESIDENCIAL - FORNECIMENTO E INSTALAÇÃO. AF_11/2019</t>
  </si>
  <si>
    <t>CABO TELEFÔNICO CTP-APL-50 10 PARES INSTALADO EM ENTRADA DE EDIFICAÇÃO - FORNECIMENTO E INSTALAÇÃO. AF_11/2019</t>
  </si>
  <si>
    <t>CABO TELEFÔNICO CCI-50 2 PARES, SEM BLINDAGEM, INSTALADO EM ENTRADA DE EDIFICAÇÃO - FORNECIMENTO E INSTALAÇÃO. AF_11/2019</t>
  </si>
  <si>
    <t>TOMADA PARA TELEFONE RJ11 - FORNECIMENTO E INSTALAÇÃO. AF_11/2019</t>
  </si>
  <si>
    <t>QUADRO DE DISTRIBUICAO PARA TELEFONE N.3, 40X40X12CM EM CHAPA METALICA, DE EMBUTIR, SEM ACESSORIOS, PADRAO TELEBRAS, FORNECIMENTO E INSTALAÇÃO. AF_11/2019</t>
  </si>
  <si>
    <t>CAIXA RETANGULAR 4" X 4" MÉDIA (1,30 M DO PISO), PVC, INSTALADA EM PAREDE - FORNECIMENTO E INSTALAÇÃO. AF_12/2015</t>
  </si>
  <si>
    <t>INSTALAÇÕES DE PREVENÇÃO E COMBATE A INCÊNDIO</t>
  </si>
  <si>
    <t>MESTRE DE OBRAS COM ENCARGOS COMPLEMENTARES</t>
  </si>
  <si>
    <t>MES</t>
  </si>
  <si>
    <t>ENGENHEIRO CIVIL DE OBRA JUNIOR COM ENCARGOS COMPLEMENTARES</t>
  </si>
  <si>
    <t>TÉCNICO EM SEGURANÇA DO TRABALHO COM ENCARGOS COMPLEMENTARES</t>
  </si>
  <si>
    <t xml:space="preserve">TOTAL DA PLANILHA: </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</si>
  <si>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</si>
  <si>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</si>
  <si>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</si>
  <si>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</si>
  <si>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</si>
  <si>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</si>
  <si>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</si>
  <si>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</si>
  <si>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</si>
  <si>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</si>
  <si>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</si>
  <si>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</si>
  <si>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</si>
  <si>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</si>
  <si>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</si>
  <si>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</si>
  <si>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</si>
  <si>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</si>
  <si>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</si>
  <si>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</si>
  <si>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</si>
  <si>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</si>
  <si>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</si>
  <si>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</si>
  <si>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</si>
  <si>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</si>
  <si>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</si>
  <si>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</si>
  <si>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</si>
  <si>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</si>
  <si>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</si>
  <si>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</si>
  <si>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</si>
  <si>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</si>
  <si>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</si>
  <si>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</si>
  <si>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</si>
  <si>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</si>
  <si>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</si>
  <si>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</si>
  <si>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</si>
  <si>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</si>
  <si>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</si>
  <si>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</si>
  <si>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</si>
  <si>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</si>
  <si>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</si>
  <si>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</si>
  <si>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</si>
  <si>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</si>
  <si>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</si>
  <si>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</si>
  <si>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</si>
  <si>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</si>
  <si>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</si>
  <si>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</si>
  <si>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</si>
  <si>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</si>
  <si>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</si>
  <si>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</si>
  <si>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</si>
  <si>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</si>
  <si>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</si>
  <si>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</si>
  <si>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</si>
  <si>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</si>
  <si>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</si>
  <si>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</si>
  <si>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</si>
  <si>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</si>
  <si>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</si>
  <si>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</si>
  <si>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</si>
  <si>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</si>
  <si>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</si>
  <si>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</si>
  <si>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</si>
  <si>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</si>
  <si>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</si>
  <si>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</si>
  <si>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</si>
  <si>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</si>
  <si>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</si>
  <si>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</si>
  <si>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</si>
  <si>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</si>
  <si>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</si>
  <si>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</si>
  <si>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</si>
  <si>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</si>
  <si>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</si>
  <si>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</si>
  <si>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</si>
  <si>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</si>
  <si>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</si>
  <si>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</si>
  <si>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</si>
  <si>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</si>
  <si>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</si>
  <si>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</si>
  <si>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</si>
  <si>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</si>
  <si>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</si>
  <si>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</si>
  <si>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</si>
  <si>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</si>
  <si>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</si>
  <si>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</si>
  <si>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</si>
  <si>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</si>
  <si>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</si>
  <si>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</si>
  <si>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</si>
  <si>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</si>
  <si>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</si>
  <si>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</si>
  <si>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</si>
  <si>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</si>
  <si>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</si>
  <si>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</si>
  <si>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</si>
  <si>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</si>
  <si>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</si>
  <si>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</si>
  <si>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</si>
  <si>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</si>
  <si>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</si>
  <si>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</si>
  <si>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</si>
  <si>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</si>
  <si>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</si>
  <si>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</si>
  <si>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</si>
  <si>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</si>
  <si>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</si>
  <si>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</si>
  <si>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</si>
  <si>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</si>
  <si>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</si>
  <si>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</si>
  <si>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</si>
  <si>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</si>
  <si>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</si>
  <si>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</si>
  <si>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</si>
  <si>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</si>
  <si>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</si>
  <si>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</si>
  <si>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</si>
  <si>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</si>
  <si>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</si>
  <si>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</si>
  <si>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</si>
  <si>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</si>
  <si>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</si>
  <si>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</si>
  <si>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</si>
  <si>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</si>
  <si>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</si>
  <si>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</si>
  <si>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</si>
  <si>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</si>
  <si>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</si>
  <si>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</si>
  <si>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</si>
  <si>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</si>
  <si>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</si>
  <si>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</si>
  <si>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</si>
  <si>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</si>
  <si>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</si>
  <si>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</si>
  <si>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</si>
  <si>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</si>
  <si>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</si>
  <si>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</si>
  <si>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</si>
  <si>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</si>
  <si>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</si>
  <si>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</si>
  <si>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</si>
  <si>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</si>
  <si>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</si>
  <si>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</si>
  <si>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</si>
  <si>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</si>
  <si>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</si>
  <si>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</si>
  <si>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</si>
  <si>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</si>
  <si>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</si>
  <si>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</si>
  <si>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</si>
  <si>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</si>
  <si>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</si>
  <si>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</si>
  <si>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</si>
  <si>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</si>
  <si>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</si>
  <si>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</si>
  <si>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</si>
  <si>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</si>
  <si>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</si>
  <si>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</si>
  <si>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</si>
  <si>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</si>
  <si>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</si>
  <si>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</si>
  <si>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</si>
  <si>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</si>
  <si>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</si>
  <si>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</si>
  <si>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</si>
  <si>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</si>
  <si>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</si>
  <si>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</si>
  <si>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</si>
  <si>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</si>
  <si>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</si>
  <si>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</si>
  <si>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</si>
  <si>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</si>
  <si>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</si>
  <si>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</si>
  <si>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</si>
  <si>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</si>
  <si>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</si>
  <si>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</si>
  <si>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</si>
  <si>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</si>
  <si>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</si>
  <si>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</si>
  <si>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</si>
  <si>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</si>
  <si>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</si>
  <si>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</si>
  <si>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</si>
  <si>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</si>
  <si>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</si>
  <si>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</si>
  <si>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</si>
  <si>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</si>
  <si>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</si>
  <si>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</si>
  <si>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</si>
  <si>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</si>
  <si>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</si>
  <si>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</si>
  <si>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</si>
  <si>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</si>
  <si>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</si>
  <si>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</si>
  <si>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</si>
  <si>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</si>
  <si>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</si>
  <si>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</si>
  <si>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</si>
  <si>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</si>
  <si>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</si>
  <si>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</si>
  <si>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</si>
  <si>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</si>
  <si>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</si>
  <si>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</si>
  <si>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</si>
  <si>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</si>
  <si>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</si>
  <si>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</si>
  <si>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</si>
  <si>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</si>
  <si>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</si>
  <si>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</si>
  <si>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</si>
  <si>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</si>
  <si>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</si>
  <si>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</si>
  <si>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</si>
  <si>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</si>
  <si>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</si>
  <si>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</si>
  <si>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</si>
  <si>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</si>
  <si>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</si>
  <si>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</si>
  <si>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</si>
  <si>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</si>
  <si>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</si>
  <si>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</si>
  <si>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</si>
  <si>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</si>
  <si>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</si>
  <si>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</si>
  <si>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</si>
  <si>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</si>
  <si>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</si>
  <si>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</si>
  <si>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</si>
  <si>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</si>
  <si>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</si>
  <si>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</si>
  <si>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</si>
  <si>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</si>
  <si>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</si>
  <si>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</si>
  <si>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</si>
  <si>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</si>
  <si>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</si>
  <si>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</si>
  <si>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</si>
  <si>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</si>
  <si>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</si>
  <si>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</si>
  <si>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</si>
  <si>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</si>
  <si>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</si>
  <si>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</si>
  <si>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</si>
  <si>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</si>
  <si>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</si>
  <si>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</si>
  <si>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</si>
  <si>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</si>
  <si>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</si>
  <si>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</si>
  <si>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</si>
  <si>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</si>
  <si>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</si>
  <si>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</si>
  <si>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</si>
  <si>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</si>
  <si>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</si>
  <si>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</si>
  <si>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</si>
  <si>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</si>
  <si>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</si>
  <si>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</si>
  <si>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</si>
  <si>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</si>
  <si>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</si>
  <si>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</si>
  <si>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</si>
  <si>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</si>
  <si>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</si>
  <si>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</si>
  <si>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</si>
  <si>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</si>
  <si>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</si>
  <si>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</si>
  <si>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</si>
  <si>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</si>
  <si>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</si>
  <si>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</si>
  <si>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</si>
  <si>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</si>
  <si>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</si>
  <si>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</si>
  <si>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</si>
  <si>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</si>
  <si>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</si>
  <si>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</si>
  <si>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</si>
  <si>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</si>
  <si>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</si>
  <si>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</si>
  <si>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</si>
  <si>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</si>
  <si>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</si>
  <si>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</si>
  <si>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</si>
  <si>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</si>
  <si>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</si>
  <si>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</si>
  <si>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</si>
  <si>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</si>
  <si>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</si>
  <si>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</si>
  <si>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</si>
  <si>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</si>
  <si>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</si>
  <si>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</si>
  <si>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</si>
  <si>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</si>
  <si>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</si>
  <si>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</si>
  <si>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</si>
  <si>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</si>
  <si>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</si>
  <si>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</si>
  <si>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</si>
  <si>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</si>
  <si>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</si>
  <si>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</si>
  <si>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</si>
  <si>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</si>
  <si>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</si>
  <si>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</si>
  <si>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</si>
  <si>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</si>
  <si>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</si>
  <si>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</si>
  <si>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</si>
  <si>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</si>
  <si>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</si>
  <si>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</si>
  <si>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</si>
  <si>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</si>
  <si>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</si>
  <si>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</si>
  <si>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</si>
  <si>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</si>
  <si>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</si>
  <si>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</si>
  <si>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</si>
  <si>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</si>
  <si>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</si>
  <si>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</si>
  <si>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</si>
  <si>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</si>
  <si>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</si>
  <si>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</si>
  <si>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</si>
  <si>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</si>
  <si>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</si>
  <si>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</si>
  <si>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</si>
  <si>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</si>
  <si>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</si>
  <si>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</si>
  <si>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</si>
  <si>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</si>
  <si>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</si>
  <si>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</si>
  <si>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</si>
  <si>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</si>
  <si>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</si>
  <si>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</si>
  <si>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</si>
  <si>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</si>
  <si>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</si>
  <si>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</si>
  <si>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</si>
  <si>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</si>
  <si>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</si>
  <si>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</si>
  <si>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</si>
  <si>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</si>
  <si>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</si>
  <si>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</si>
  <si>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</si>
  <si>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</si>
  <si>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</si>
  <si>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</si>
  <si>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</si>
  <si>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</si>
  <si>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</si>
  <si>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</si>
  <si>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</si>
  <si>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</si>
  <si>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</si>
  <si>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</si>
  <si>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</si>
  <si>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</si>
  <si>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</si>
  <si>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</si>
  <si>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</si>
  <si>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</si>
  <si>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</si>
  <si>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</si>
  <si>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</si>
  <si>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</si>
  <si>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</si>
  <si>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</si>
  <si>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</si>
  <si>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</si>
  <si>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</si>
  <si>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</si>
  <si>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</si>
  <si>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</si>
  <si>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</si>
  <si>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</si>
  <si>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</si>
  <si>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</si>
  <si>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</si>
  <si>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</si>
  <si>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</si>
  <si>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</si>
  <si>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</si>
  <si>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</si>
  <si>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</si>
  <si>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</si>
  <si>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</si>
  <si>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</si>
  <si>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</si>
  <si>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</si>
  <si>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</si>
  <si>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</si>
  <si>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</si>
  <si>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</si>
  <si>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</si>
  <si>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</si>
  <si>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</si>
  <si>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</si>
  <si>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</si>
  <si>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</si>
  <si>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</si>
  <si>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</si>
  <si>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</si>
  <si>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</si>
  <si>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</si>
  <si>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</si>
  <si>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</si>
  <si>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</si>
  <si>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</si>
  <si>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</si>
  <si>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</si>
  <si>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</si>
  <si>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</si>
  <si>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</si>
  <si>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</si>
  <si>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</si>
  <si>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</si>
  <si>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</si>
  <si>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</si>
  <si>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</si>
  <si>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</si>
  <si>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</si>
  <si>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</si>
  <si>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</si>
  <si>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</si>
  <si>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</si>
  <si>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</si>
  <si>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</si>
  <si>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</si>
  <si>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</si>
  <si>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</si>
  <si>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</si>
  <si>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</si>
  <si>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</si>
  <si>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</si>
  <si>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</si>
  <si>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</si>
  <si>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</si>
  <si>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</si>
  <si>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</si>
  <si>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</si>
  <si>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</si>
  <si>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</si>
  <si>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</si>
  <si>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</si>
  <si>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</si>
  <si>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</si>
  <si>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</si>
  <si>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</si>
  <si>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</si>
  <si>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</si>
  <si>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</si>
  <si>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</si>
  <si>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</si>
  <si>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</si>
  <si>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</si>
  <si>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</si>
  <si>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</si>
  <si>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</si>
  <si>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</si>
  <si>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</si>
  <si>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</si>
  <si>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</si>
  <si>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</si>
  <si>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</si>
  <si>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</si>
  <si>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</si>
  <si>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</si>
  <si>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</si>
  <si>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</si>
  <si>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</si>
  <si>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</si>
  <si>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</si>
  <si>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</si>
  <si>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</si>
  <si>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</si>
  <si>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</si>
  <si>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</si>
  <si>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</si>
  <si>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</si>
  <si>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</si>
  <si>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</si>
  <si>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</si>
  <si>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</si>
  <si>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</si>
  <si>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</si>
  <si>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</si>
  <si>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</si>
  <si>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</si>
  <si>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</si>
  <si>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</si>
  <si>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</si>
  <si>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</si>
  <si>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</si>
  <si>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</si>
  <si>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</si>
  <si>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</si>
  <si>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</si>
  <si>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</si>
  <si>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</si>
  <si>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</si>
  <si>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</si>
  <si>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</si>
  <si>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</si>
  <si>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</si>
  <si>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</si>
  <si>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</si>
  <si>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</si>
  <si>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</si>
  <si>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</si>
  <si>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</si>
  <si>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</si>
  <si>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</si>
  <si>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</si>
  <si>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</si>
  <si>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</si>
  <si>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</si>
  <si>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</si>
  <si>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</si>
  <si>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</si>
  <si>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</si>
  <si>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</si>
  <si>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</si>
  <si>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</si>
  <si>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</si>
  <si>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</si>
  <si>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</si>
  <si>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</si>
  <si>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</si>
  <si>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</si>
  <si>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</si>
  <si>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</si>
  <si>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</si>
  <si>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</si>
  <si>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</si>
  <si>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</si>
  <si>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</si>
  <si>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</si>
  <si>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</si>
  <si>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</si>
  <si>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</si>
  <si>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</si>
  <si>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</si>
  <si>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</si>
  <si>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</si>
  <si>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</si>
  <si>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</si>
  <si>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</si>
  <si>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</si>
  <si>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</si>
  <si>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</si>
  <si>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</si>
  <si>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</si>
  <si>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</si>
  <si>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</si>
  <si>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</si>
  <si>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</si>
  <si>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</si>
  <si>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</si>
  <si>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</si>
  <si>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</si>
  <si>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</si>
  <si>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</si>
  <si>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</si>
  <si>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</si>
  <si>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</si>
  <si>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</si>
  <si>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</si>
  <si>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</si>
  <si>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</si>
  <si>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</si>
  <si>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</si>
  <si>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</si>
  <si>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</si>
  <si>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</si>
  <si>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</si>
  <si>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</si>
  <si>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</si>
  <si>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</si>
  <si>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</si>
  <si>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</si>
  <si>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</si>
  <si>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</si>
  <si>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</si>
  <si>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</si>
  <si>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</si>
  <si>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</si>
  <si>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</si>
  <si>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</si>
  <si>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</si>
  <si>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</si>
  <si>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</si>
  <si>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</si>
  <si>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</si>
  <si>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</si>
  <si>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</si>
  <si>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</si>
  <si>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</si>
  <si>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</si>
  <si>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</si>
  <si>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</si>
  <si>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</si>
  <si>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</si>
  <si>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</si>
  <si>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</si>
  <si>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</si>
  <si>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</si>
  <si>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</si>
  <si>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</si>
  <si>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</si>
  <si>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</si>
  <si>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</si>
  <si>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</si>
  <si>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</si>
  <si>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</si>
  <si>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</si>
  <si>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</si>
  <si>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</si>
  <si>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</si>
  <si>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</si>
  <si>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</si>
  <si>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</si>
  <si>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</si>
  <si>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</si>
  <si>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</si>
  <si>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</si>
  <si>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</si>
  <si>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</si>
  <si>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</si>
  <si>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</si>
  <si>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</si>
  <si>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</si>
  <si>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</si>
  <si>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</si>
  <si>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</si>
  <si>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</si>
  <si>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</si>
  <si>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</si>
  <si>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</si>
  <si>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</si>
  <si>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</si>
  <si>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</si>
  <si>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</si>
  <si>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</si>
  <si>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</si>
  <si>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</si>
  <si>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</si>
  <si>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</si>
  <si>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</si>
  <si>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</si>
  <si>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</si>
  <si>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</si>
  <si>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</si>
  <si>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</si>
  <si>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</si>
  <si>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</si>
  <si>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</si>
  <si>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</si>
  <si>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</si>
  <si>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</si>
  <si>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</si>
  <si>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</si>
  <si>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</si>
  <si>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</si>
  <si>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</si>
  <si>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</si>
  <si>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</si>
  <si>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</si>
  <si>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</si>
  <si>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</si>
  <si>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</si>
  <si>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</si>
  <si>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</si>
  <si>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</si>
  <si>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</si>
  <si>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</si>
  <si>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</si>
  <si>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</si>
  <si>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</si>
  <si>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</si>
  <si>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</si>
  <si>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</si>
  <si>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</si>
  <si>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</si>
  <si>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</si>
  <si>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</si>
  <si>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</si>
  <si>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</si>
  <si>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</si>
  <si>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</si>
  <si>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</si>
  <si>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</si>
  <si>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</si>
  <si>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</si>
  <si>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</si>
  <si>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</si>
  <si>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</si>
  <si>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</si>
  <si>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</si>
  <si>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</si>
  <si>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</si>
  <si>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</si>
  <si>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</si>
  <si>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</si>
  <si>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</si>
  <si>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</si>
  <si>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</si>
  <si>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</si>
  <si>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</si>
  <si>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</si>
  <si>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</si>
  <si>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</si>
  <si>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</si>
  <si>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</si>
  <si>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</si>
  <si>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</si>
  <si>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</si>
  <si>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</si>
  <si>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</si>
  <si>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</si>
  <si>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</si>
  <si>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</si>
  <si>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</si>
  <si>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</si>
  <si>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</si>
  <si>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</si>
  <si>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</si>
  <si>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</si>
  <si>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</si>
  <si>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</si>
  <si>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</si>
  <si>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</si>
  <si>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</si>
  <si>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</si>
  <si>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</si>
  <si>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</si>
  <si>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</si>
  <si>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</si>
  <si>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</si>
  <si>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</si>
  <si>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</si>
  <si>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</si>
  <si>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</si>
  <si>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</si>
  <si>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</si>
  <si>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</si>
  <si>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</si>
  <si>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</si>
  <si>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</si>
  <si>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</si>
  <si>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</si>
  <si>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</si>
  <si>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</si>
  <si>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</si>
  <si>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</si>
  <si>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</si>
  <si>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</si>
  <si>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</si>
  <si>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</si>
  <si>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</si>
  <si>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</si>
  <si>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</si>
  <si>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</si>
  <si>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</si>
  <si>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</si>
  <si>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</si>
  <si>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</si>
  <si>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</si>
  <si>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</si>
  <si>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</si>
  <si>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</si>
  <si>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</si>
  <si>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</si>
  <si>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</si>
  <si>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</si>
  <si>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</si>
  <si>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</si>
  <si>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</si>
  <si>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</si>
  <si>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</si>
  <si>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</si>
  <si>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</si>
  <si>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</si>
  <si>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</si>
  <si>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</si>
  <si>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</si>
  <si>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</si>
  <si>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</si>
  <si>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</si>
  <si>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</si>
  <si>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</si>
  <si>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</si>
  <si>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</si>
  <si>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</si>
  <si>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</si>
  <si>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</si>
  <si>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</si>
  <si>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</si>
  <si>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</si>
  <si>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</si>
  <si>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</si>
  <si>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</si>
  <si>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</si>
  <si>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</si>
  <si>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</si>
  <si>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</si>
  <si>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</si>
  <si>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</si>
  <si>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</si>
  <si>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</si>
  <si>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</si>
  <si>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</si>
  <si>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</si>
  <si>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</si>
  <si>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</si>
  <si>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</si>
  <si>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</si>
  <si>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</si>
  <si>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</si>
  <si>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</si>
  <si>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</si>
  <si>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</si>
  <si>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</si>
  <si>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</si>
  <si>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</si>
  <si>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</si>
  <si>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</si>
  <si>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</si>
  <si>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</si>
  <si>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</si>
  <si>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</si>
  <si>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</si>
  <si>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</si>
  <si>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</si>
  <si>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</si>
  <si>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</si>
  <si>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</si>
  <si>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</si>
  <si>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</si>
  <si>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</si>
  <si>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</si>
  <si>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</si>
  <si>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</si>
  <si>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</si>
  <si>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</si>
  <si>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</si>
  <si>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</si>
  <si>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</si>
  <si>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</si>
  <si>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</si>
  <si>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</si>
  <si>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</si>
  <si>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</si>
  <si>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</si>
  <si>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</si>
  <si>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</si>
  <si>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</si>
  <si>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</si>
  <si>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</si>
  <si>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</si>
  <si>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</si>
  <si>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</si>
  <si>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</si>
  <si>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</si>
  <si>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</si>
  <si>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</si>
  <si>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</si>
  <si>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</si>
  <si>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</si>
  <si>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</si>
  <si>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</si>
  <si>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</si>
  <si>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</si>
  <si>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</si>
  <si>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</si>
  <si>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</si>
  <si>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</si>
  <si>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</si>
  <si>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</si>
  <si>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</si>
  <si>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</si>
  <si>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</si>
  <si>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</si>
  <si>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</si>
  <si>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</si>
  <si>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</si>
  <si>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</si>
  <si>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</si>
  <si>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</si>
  <si>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</si>
  <si>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</si>
  <si>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</si>
  <si>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</si>
  <si>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</si>
  <si>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</si>
  <si>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</si>
  <si>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</si>
  <si>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</si>
  <si>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</si>
  <si>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</si>
  <si>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</si>
  <si>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</si>
  <si>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</si>
  <si>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</si>
  <si>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</si>
  <si>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</si>
  <si>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</si>
  <si>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</si>
  <si>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</si>
  <si>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</si>
  <si>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</si>
  <si>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</si>
  <si>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</si>
  <si>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</si>
  <si>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</si>
  <si>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</si>
  <si>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</si>
  <si>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</si>
  <si>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</si>
  <si>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</si>
  <si>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</si>
  <si>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</si>
  <si>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</si>
  <si>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</si>
  <si>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</si>
  <si>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</si>
  <si>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</si>
  <si>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</si>
  <si>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</si>
  <si>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</si>
  <si>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</si>
  <si>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</si>
  <si>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</si>
  <si>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</si>
  <si>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</si>
  <si>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</si>
  <si>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</si>
  <si>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</si>
  <si>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</si>
  <si>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</si>
  <si>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</si>
  <si>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</si>
  <si>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</si>
  <si>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</si>
  <si>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</si>
  <si>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</si>
  <si>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</si>
  <si>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</si>
  <si>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</si>
  <si>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</si>
  <si>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</si>
  <si>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</si>
  <si>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</si>
  <si>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</si>
  <si>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</si>
  <si>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</si>
  <si>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</si>
  <si>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</si>
  <si>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</si>
  <si>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</si>
  <si>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</si>
  <si>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</si>
  <si>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</si>
  <si>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</si>
  <si>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</si>
  <si>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</si>
  <si>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</si>
  <si>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</si>
  <si>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</si>
  <si>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</si>
  <si>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</si>
  <si>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</si>
  <si>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</si>
  <si>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</si>
  <si>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</si>
  <si>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</si>
  <si>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</si>
  <si>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</si>
  <si>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</si>
  <si>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</si>
  <si>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</si>
  <si>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</si>
  <si>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</si>
  <si>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</si>
  <si>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</si>
  <si>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</si>
  <si>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</si>
  <si>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</si>
  <si>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</si>
  <si>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</si>
  <si>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</si>
  <si>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</si>
  <si>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</si>
  <si>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</si>
  <si>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</si>
  <si>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</si>
  <si>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</si>
  <si>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</si>
  <si>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</si>
  <si>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</si>
  <si>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</si>
  <si>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</si>
  <si>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</si>
  <si>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</si>
  <si>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</si>
  <si>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</si>
  <si>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</si>
  <si>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</si>
  <si>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</si>
  <si>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</si>
  <si>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</si>
  <si>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</si>
  <si>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</si>
  <si>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</si>
  <si>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</si>
  <si>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</si>
  <si>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</si>
  <si>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</si>
  <si>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</si>
  <si>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</si>
  <si>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</si>
  <si>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</si>
  <si>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</si>
  <si>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</si>
  <si>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</si>
  <si>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</si>
  <si>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</si>
  <si>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</si>
  <si>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</si>
  <si>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</si>
  <si>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</si>
  <si>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</si>
  <si>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</si>
  <si>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</si>
  <si>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</si>
  <si>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</si>
  <si>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</si>
  <si>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</si>
  <si>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</si>
  <si>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</si>
  <si>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</si>
  <si>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</si>
  <si>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</si>
  <si>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</si>
  <si>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</si>
  <si>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</si>
  <si>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</si>
  <si>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</si>
  <si>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</si>
  <si>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</si>
  <si>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</si>
  <si>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</si>
  <si>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</si>
  <si>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</si>
  <si>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</si>
  <si>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</si>
  <si>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</si>
  <si>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</si>
  <si>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</si>
  <si>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</si>
  <si>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</si>
  <si>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</si>
  <si>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</si>
  <si>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</si>
  <si>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</si>
  <si>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</si>
  <si>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</si>
  <si>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</si>
  <si>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</si>
  <si>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</si>
  <si>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</si>
  <si>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</si>
  <si>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</si>
  <si>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</si>
  <si>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</si>
  <si>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</si>
  <si>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</si>
  <si>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</si>
  <si>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</si>
  <si>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</si>
  <si>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</si>
  <si>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</si>
  <si>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</si>
  <si>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</si>
  <si>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</si>
  <si>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</si>
  <si>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</si>
  <si>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</si>
  <si>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</si>
  <si>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</si>
  <si>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</si>
  <si>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BATENTE PARA PORTA DE MADEIRA, PADRÃO MÉDIO - FORNECIMENTO E MONTAGEM. AF_12/2019</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</si>
  <si>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</si>
  <si>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</si>
  <si>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</si>
  <si>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</si>
  <si>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</si>
  <si>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</si>
  <si>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</si>
  <si>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</si>
  <si>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</si>
  <si>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</si>
  <si>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</si>
  <si>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</si>
  <si>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</si>
  <si>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</si>
  <si>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</si>
  <si>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</si>
  <si>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</si>
  <si>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</si>
  <si>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</si>
  <si>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</si>
  <si>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</si>
  <si>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</si>
  <si>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</si>
  <si>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</si>
  <si>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</si>
  <si>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</si>
  <si>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</si>
  <si>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</si>
  <si>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</si>
  <si>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</si>
  <si>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</si>
  <si>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</si>
  <si>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</si>
  <si>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</si>
  <si>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</si>
  <si>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</si>
  <si>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</si>
  <si>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</si>
  <si>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</si>
  <si>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</si>
  <si>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</si>
  <si>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</si>
  <si>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</si>
  <si>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</si>
  <si>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</si>
  <si>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</si>
  <si>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</si>
  <si>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</si>
  <si>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</si>
  <si>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</si>
  <si>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</si>
  <si>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</si>
  <si>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</si>
  <si>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</si>
  <si>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</si>
  <si>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</si>
  <si>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</si>
  <si>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</si>
  <si>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</si>
  <si>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</si>
  <si>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</si>
  <si>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</si>
  <si>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</si>
  <si>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</si>
  <si>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</si>
  <si>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</si>
  <si>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</si>
  <si>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</si>
  <si>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</si>
  <si>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</si>
  <si>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</si>
  <si>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</si>
  <si>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</si>
  <si>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</si>
  <si>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</si>
  <si>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</si>
  <si>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</si>
  <si>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</si>
  <si>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</si>
  <si>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</si>
  <si>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</si>
  <si>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</si>
  <si>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</si>
  <si>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</si>
  <si>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</si>
  <si>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</si>
  <si>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</si>
  <si>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</si>
  <si>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</si>
  <si>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</si>
  <si>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</si>
  <si>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</si>
  <si>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</si>
  <si>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</si>
  <si>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</si>
  <si>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</si>
  <si>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</si>
  <si>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</si>
  <si>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</si>
  <si>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</si>
  <si>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</si>
  <si>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</si>
  <si>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</si>
  <si>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</si>
  <si>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</si>
  <si>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</si>
  <si>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</si>
  <si>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</si>
  <si>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</si>
  <si>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</si>
  <si>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</si>
  <si>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</si>
  <si>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TIPO VAI E VEM EM LATÃO POLIDO 3".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</si>
  <si>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</si>
  <si>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</si>
  <si>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</si>
  <si>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</si>
  <si>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</si>
  <si>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</si>
  <si>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</si>
  <si>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</si>
  <si>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</si>
  <si>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</si>
  <si>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</si>
  <si>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</si>
  <si>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</si>
  <si>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</si>
  <si>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</si>
  <si>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</si>
  <si>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</si>
  <si>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LASTRO DE CONCRETO MAGRO, APLICADO EM BLOCOS DE COROAMENTO OU SAPATAS. AF_08/2017</t>
  </si>
  <si>
    <t>LASTRO DE CONCRETO MAGRO, APLICADO EM BLOCOS DE COROAMENTO OU SAPATAS, ESPESSURA DE 3 CM. AF_08/2017</t>
  </si>
  <si>
    <t>LASTRO COM MATERIAL GRANULAR, APLICAÇÃO EM BLOCOS DE COROAMENTO, ESPESSURA DE *5 CM*. AF_08/2017</t>
  </si>
  <si>
    <t>LASTRO COM MATERIAL GRANULAR, APLICADO EM BLOCOS DE COROAMENTO, ESPESSURA DE *10 CM*. AF_08/2017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</si>
  <si>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</si>
  <si>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</si>
  <si>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</si>
  <si>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</si>
  <si>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</si>
  <si>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</si>
  <si>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</si>
  <si>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</si>
  <si>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</si>
  <si>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</si>
  <si>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</si>
  <si>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</si>
  <si>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</si>
  <si>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</si>
  <si>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</si>
  <si>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</si>
  <si>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</si>
  <si>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</si>
  <si>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</si>
  <si>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</si>
  <si>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</si>
  <si>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</si>
  <si>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</si>
  <si>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</si>
  <si>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</si>
  <si>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</si>
  <si>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</si>
  <si>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</si>
  <si>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</si>
  <si>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</si>
  <si>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</si>
  <si>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</si>
  <si>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</si>
  <si>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</si>
  <si>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</si>
  <si>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</si>
  <si>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</si>
  <si>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</si>
  <si>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</si>
  <si>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</si>
  <si>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</si>
  <si>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</si>
  <si>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</si>
  <si>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</si>
  <si>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</si>
  <si>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</si>
  <si>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</si>
  <si>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</si>
  <si>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</si>
  <si>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</si>
  <si>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</si>
  <si>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</si>
  <si>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</si>
  <si>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</si>
  <si>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</si>
  <si>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</si>
  <si>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</si>
  <si>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</si>
  <si>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</si>
  <si>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</si>
  <si>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</si>
  <si>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</si>
  <si>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</si>
  <si>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</si>
  <si>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</si>
  <si>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</si>
  <si>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</si>
  <si>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</si>
  <si>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</si>
  <si>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</si>
  <si>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</si>
  <si>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</si>
  <si>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</si>
  <si>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</si>
  <si>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</si>
  <si>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</si>
  <si>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</si>
  <si>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</si>
  <si>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</si>
  <si>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</si>
  <si>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</si>
  <si>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</si>
  <si>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</si>
  <si>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</si>
  <si>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</si>
  <si>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</si>
  <si>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</si>
  <si>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</si>
  <si>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</si>
  <si>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</si>
  <si>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</si>
  <si>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</si>
  <si>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</si>
  <si>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</si>
  <si>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</si>
  <si>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</si>
  <si>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</si>
  <si>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</si>
  <si>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</si>
  <si>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</si>
  <si>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</si>
  <si>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</si>
  <si>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</si>
  <si>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</si>
  <si>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</si>
  <si>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</si>
  <si>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</si>
  <si>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</si>
  <si>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</si>
  <si>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</si>
  <si>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</si>
  <si>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</si>
  <si>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</si>
  <si>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</si>
  <si>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</si>
  <si>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</si>
  <si>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</si>
  <si>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</si>
  <si>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</si>
  <si>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</si>
  <si>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</si>
  <si>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</si>
  <si>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</si>
  <si>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</si>
  <si>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</si>
  <si>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</si>
  <si>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</si>
  <si>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</si>
  <si>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</si>
  <si>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</si>
  <si>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</si>
  <si>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</si>
  <si>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</si>
  <si>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</si>
  <si>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</si>
  <si>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</si>
  <si>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</si>
  <si>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</si>
  <si>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</si>
  <si>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</si>
  <si>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</si>
  <si>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</si>
  <si>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</si>
  <si>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</si>
  <si>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</si>
  <si>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</si>
  <si>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</si>
  <si>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</si>
  <si>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</si>
  <si>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</si>
  <si>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</si>
  <si>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</si>
  <si>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</si>
  <si>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</si>
  <si>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</si>
  <si>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</si>
  <si>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</si>
  <si>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</si>
  <si>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</si>
  <si>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</si>
  <si>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</si>
  <si>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</si>
  <si>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</si>
  <si>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</si>
  <si>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</si>
  <si>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</si>
  <si>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</si>
  <si>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</si>
  <si>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</si>
  <si>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</si>
  <si>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</si>
  <si>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</si>
  <si>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</si>
  <si>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</si>
  <si>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</si>
  <si>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</si>
  <si>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</si>
  <si>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</si>
  <si>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</si>
  <si>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</si>
  <si>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</si>
  <si>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</si>
  <si>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</si>
  <si>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</si>
  <si>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</si>
  <si>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</si>
  <si>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</si>
  <si>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</si>
  <si>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</si>
  <si>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</si>
  <si>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</si>
  <si>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</si>
  <si>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</si>
  <si>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</si>
  <si>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</si>
  <si>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</si>
  <si>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</si>
  <si>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</si>
  <si>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</si>
  <si>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</si>
  <si>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</si>
  <si>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SUPERFÍCIE COM MANTA ASFÁLTICA, UMA CAMADA, INCLUSIVE APLICAÇÃO DE PRIMER ASFÁLTICO, E=3MM. AF_06/2018</t>
  </si>
  <si>
    <t>ELETRODUTO FLEXÍVEL CORRUGADO, PEAD, DN 40 MM (1 1/4"), PARA CIRCUITOS TERMINAIS, INSTALADO EM FORRO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</si>
  <si>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</si>
  <si>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</si>
  <si>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</si>
  <si>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</si>
  <si>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</si>
  <si>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</si>
  <si>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</si>
  <si>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</si>
  <si>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40 MM (1 1/4"),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</si>
  <si>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</si>
  <si>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</si>
  <si>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</si>
  <si>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</si>
  <si>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20 MM (1/2"),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</si>
  <si>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</si>
  <si>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</si>
  <si>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</si>
  <si>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4 MM², ANTI-CHAMA 0,6/1,0 KV,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</si>
  <si>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</si>
  <si>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</si>
  <si>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</si>
  <si>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</si>
  <si>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</si>
  <si>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</si>
  <si>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</si>
  <si>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</si>
  <si>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</si>
  <si>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</si>
  <si>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</si>
  <si>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</si>
  <si>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</si>
  <si>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MÉDIA (1,30 M DO PISO), METÁLICA, INSTALADA EM PAREDE - FORNECIMENTO E INSTALAÇÃO. AF_12/2015</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</si>
  <si>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</si>
  <si>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</si>
  <si>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</si>
  <si>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</si>
  <si>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</si>
  <si>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</si>
  <si>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</si>
  <si>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</si>
  <si>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</si>
  <si>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</si>
  <si>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</si>
  <si>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</si>
  <si>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</si>
  <si>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</si>
  <si>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</si>
  <si>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</si>
  <si>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</si>
  <si>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</si>
  <si>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</si>
  <si>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</si>
  <si>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</si>
  <si>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</si>
  <si>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</si>
  <si>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</si>
  <si>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</si>
  <si>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</si>
  <si>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</si>
  <si>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</si>
  <si>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</si>
  <si>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</si>
  <si>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</si>
  <si>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</si>
  <si>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</si>
  <si>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</si>
  <si>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</si>
  <si>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</si>
  <si>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</si>
  <si>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</si>
  <si>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</si>
  <si>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</si>
  <si>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</si>
  <si>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</si>
  <si>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</si>
  <si>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</si>
  <si>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</si>
  <si>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</si>
  <si>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</si>
  <si>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</si>
  <si>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</si>
  <si>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</si>
  <si>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</si>
  <si>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</si>
  <si>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</si>
  <si>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</si>
  <si>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</si>
  <si>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</si>
  <si>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</si>
  <si>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</si>
  <si>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</si>
  <si>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</si>
  <si>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INCLUINDO SUPORTE E PLACA - FORNECIMENTO E INSTALAÇÃO. AF_12/2015</t>
  </si>
  <si>
    <t>INTERRUPTOR SIMPLES (1 MÓDULO) COM 2 TOMADAS DE EMBUTIR 2P+T 10 A,  INCLUINDO SUPORTE E PLACA - FORNECIMENTO E INSTALAÇÃO. AF_12/2015</t>
  </si>
  <si>
    <t>INTERRUPTOR SIMPLES (2 MÓDULOS) COM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</si>
  <si>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</si>
  <si>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</si>
  <si>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</si>
  <si>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</si>
  <si>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</si>
  <si>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</si>
  <si>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</si>
  <si>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</si>
  <si>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</si>
  <si>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</si>
  <si>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</si>
  <si>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</si>
  <si>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</si>
  <si>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</si>
  <si>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</si>
  <si>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</si>
  <si>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</si>
  <si>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</si>
  <si>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</si>
  <si>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</si>
  <si>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</si>
  <si>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</si>
  <si>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</si>
  <si>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</si>
  <si>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</si>
  <si>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</si>
  <si>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</si>
  <si>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</si>
  <si>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</si>
  <si>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</si>
  <si>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</si>
  <si>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</si>
  <si>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</si>
  <si>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</si>
  <si>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</si>
  <si>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</si>
  <si>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</si>
  <si>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</si>
  <si>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</si>
  <si>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</si>
  <si>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</si>
  <si>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</si>
  <si>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</si>
  <si>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</si>
  <si>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</si>
  <si>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</si>
  <si>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</si>
  <si>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</si>
  <si>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</si>
  <si>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</si>
  <si>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</si>
  <si>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</si>
  <si>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</si>
  <si>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</si>
  <si>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</si>
  <si>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</si>
  <si>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</si>
  <si>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</si>
  <si>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</si>
  <si>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</si>
  <si>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</si>
  <si>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</si>
  <si>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</si>
  <si>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</si>
  <si>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</si>
  <si>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</si>
  <si>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</si>
  <si>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</si>
  <si>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</si>
  <si>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</si>
  <si>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</si>
  <si>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</si>
  <si>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</si>
  <si>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</si>
  <si>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</si>
  <si>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</si>
  <si>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</si>
  <si>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</si>
  <si>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</si>
  <si>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</si>
  <si>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</si>
  <si>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</si>
  <si>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</si>
  <si>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</si>
  <si>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</si>
  <si>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</si>
  <si>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</si>
  <si>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</si>
  <si>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</si>
  <si>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</si>
  <si>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</si>
  <si>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</si>
  <si>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</si>
  <si>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</si>
  <si>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</si>
  <si>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</si>
  <si>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</si>
  <si>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</si>
  <si>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</si>
  <si>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</si>
  <si>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</si>
  <si>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</si>
  <si>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</si>
  <si>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</si>
  <si>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</si>
  <si>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</si>
  <si>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</si>
  <si>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</si>
  <si>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</si>
  <si>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</si>
  <si>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</si>
  <si>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</si>
  <si>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</si>
  <si>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</si>
  <si>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</si>
  <si>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</si>
  <si>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</si>
  <si>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</si>
  <si>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</si>
  <si>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</si>
  <si>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</si>
  <si>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</si>
  <si>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</si>
  <si>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</si>
  <si>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</si>
  <si>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</si>
  <si>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</si>
  <si>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</si>
  <si>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</si>
  <si>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</si>
  <si>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</si>
  <si>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</si>
  <si>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</si>
  <si>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</si>
  <si>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</si>
  <si>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</si>
  <si>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</si>
  <si>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</si>
  <si>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</si>
  <si>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HASTE DE ATERRAMENTO 3/4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</si>
  <si>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</si>
  <si>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</si>
  <si>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</si>
  <si>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</si>
  <si>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</si>
  <si>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</si>
  <si>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</si>
  <si>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</si>
  <si>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</si>
  <si>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</si>
  <si>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</si>
  <si>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</si>
  <si>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</si>
  <si>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</si>
  <si>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</si>
  <si>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</si>
  <si>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</si>
  <si>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</si>
  <si>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</si>
  <si>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</si>
  <si>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</si>
  <si>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</si>
  <si>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</si>
  <si>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</si>
  <si>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</si>
  <si>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</si>
  <si>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</si>
  <si>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</si>
  <si>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</si>
  <si>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</si>
  <si>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</si>
  <si>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</si>
  <si>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</si>
  <si>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</si>
  <si>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</si>
  <si>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</si>
  <si>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</si>
  <si>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</si>
  <si>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</si>
  <si>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</si>
  <si>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</si>
  <si>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</si>
  <si>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</si>
  <si>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</si>
  <si>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</si>
  <si>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</si>
  <si>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</si>
  <si>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</si>
  <si>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</si>
  <si>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</si>
  <si>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</si>
  <si>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</si>
  <si>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PATCH PANEL 24 PORTAS, CATEGORIA 5E - FORNECIMENTO E INSTALAÇÃO. AF_11/2019</t>
  </si>
  <si>
    <t>PATCH PANEL 48 PORTAS, CATEGORIA 6 - FORNECIMENTO E INSTALAÇÃO. AF_11/2019</t>
  </si>
  <si>
    <t>TOMADA DE REDE RJ45 -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</si>
  <si>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</si>
  <si>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</si>
  <si>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</si>
  <si>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</si>
  <si>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</si>
  <si>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</si>
  <si>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</si>
  <si>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</si>
  <si>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</si>
  <si>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</si>
  <si>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</si>
  <si>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</si>
  <si>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</si>
  <si>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</si>
  <si>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</si>
  <si>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</si>
  <si>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</si>
  <si>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</si>
  <si>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</si>
  <si>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</si>
  <si>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</si>
  <si>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</si>
  <si>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</si>
  <si>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</si>
  <si>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</si>
  <si>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</si>
  <si>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</si>
  <si>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</si>
  <si>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</si>
  <si>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</si>
  <si>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</si>
  <si>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</si>
  <si>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</si>
  <si>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</si>
  <si>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</si>
  <si>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</si>
  <si>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</si>
  <si>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</si>
  <si>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</si>
  <si>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</si>
  <si>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</si>
  <si>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</si>
  <si>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</si>
  <si>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</si>
  <si>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</si>
  <si>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</si>
  <si>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</si>
  <si>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</si>
  <si>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</si>
  <si>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</si>
  <si>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</si>
  <si>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</si>
  <si>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</si>
  <si>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</si>
  <si>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</si>
  <si>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</si>
  <si>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</si>
  <si>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</si>
  <si>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</si>
  <si>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</si>
  <si>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</si>
  <si>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</si>
  <si>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</si>
  <si>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</si>
  <si>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</si>
  <si>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</si>
  <si>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</si>
  <si>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</si>
  <si>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</si>
  <si>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</si>
  <si>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</si>
  <si>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</si>
  <si>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</si>
  <si>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</si>
  <si>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</si>
  <si>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</si>
  <si>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</si>
  <si>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</si>
  <si>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</si>
  <si>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</si>
  <si>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</si>
  <si>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</si>
  <si>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</si>
  <si>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</si>
  <si>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</si>
  <si>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</si>
  <si>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</si>
  <si>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</si>
  <si>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</si>
  <si>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</si>
  <si>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</si>
  <si>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</si>
  <si>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</si>
  <si>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</si>
  <si>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</si>
  <si>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</si>
  <si>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</si>
  <si>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</si>
  <si>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</si>
  <si>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</si>
  <si>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</si>
  <si>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</si>
  <si>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</si>
  <si>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</si>
  <si>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</si>
  <si>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</si>
  <si>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</si>
  <si>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</si>
  <si>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</si>
  <si>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</si>
  <si>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</si>
  <si>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</si>
  <si>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</si>
  <si>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</si>
  <si>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</si>
  <si>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</si>
  <si>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</si>
  <si>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</si>
  <si>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</si>
  <si>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</si>
  <si>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</si>
  <si>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</si>
  <si>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</si>
  <si>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</si>
  <si>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</si>
  <si>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</si>
  <si>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</si>
  <si>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</si>
  <si>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</si>
  <si>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</si>
  <si>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</si>
  <si>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</si>
  <si>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</si>
  <si>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</si>
  <si>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</si>
  <si>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</si>
  <si>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</si>
  <si>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</si>
  <si>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</si>
  <si>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</si>
  <si>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</si>
  <si>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</si>
  <si>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</si>
  <si>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</si>
  <si>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</si>
  <si>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</si>
  <si>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</si>
  <si>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</si>
  <si>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</si>
  <si>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</si>
  <si>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</si>
  <si>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</si>
  <si>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</si>
  <si>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</si>
  <si>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</si>
  <si>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</si>
  <si>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</si>
  <si>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</si>
  <si>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</si>
  <si>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</si>
  <si>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</si>
  <si>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</si>
  <si>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</si>
  <si>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</si>
  <si>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</si>
  <si>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</si>
  <si>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</si>
  <si>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</si>
  <si>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</si>
  <si>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</si>
  <si>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</si>
  <si>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</si>
  <si>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</si>
  <si>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</si>
  <si>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</si>
  <si>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</si>
  <si>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</si>
  <si>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</si>
  <si>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</si>
  <si>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</si>
  <si>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</si>
  <si>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</si>
  <si>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</si>
  <si>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</si>
  <si>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</si>
  <si>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</si>
  <si>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</si>
  <si>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</si>
  <si>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</si>
  <si>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</si>
  <si>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</si>
  <si>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</si>
  <si>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</si>
  <si>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</si>
  <si>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</si>
  <si>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</si>
  <si>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</si>
  <si>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</si>
  <si>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</si>
  <si>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</si>
  <si>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</si>
  <si>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</si>
  <si>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</si>
  <si>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</si>
  <si>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</si>
  <si>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</si>
  <si>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</si>
  <si>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</si>
  <si>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</si>
  <si>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</si>
  <si>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</si>
  <si>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</si>
  <si>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</si>
  <si>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</si>
  <si>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</si>
  <si>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</si>
  <si>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</si>
  <si>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</si>
  <si>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</si>
  <si>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</si>
  <si>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</si>
  <si>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</si>
  <si>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</si>
  <si>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</si>
  <si>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</si>
  <si>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</si>
  <si>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</si>
  <si>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</si>
  <si>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</si>
  <si>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</si>
  <si>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</si>
  <si>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</si>
  <si>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</si>
  <si>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</si>
  <si>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</si>
  <si>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</si>
  <si>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</si>
  <si>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</si>
  <si>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</si>
  <si>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</si>
  <si>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</si>
  <si>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</si>
  <si>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</si>
  <si>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</si>
  <si>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</si>
  <si>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</si>
  <si>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</si>
  <si>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</si>
  <si>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</si>
  <si>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</si>
  <si>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</si>
  <si>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</si>
  <si>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</si>
  <si>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</si>
  <si>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</si>
  <si>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</si>
  <si>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</si>
  <si>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</si>
  <si>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</si>
  <si>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</si>
  <si>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</si>
  <si>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</si>
  <si>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</si>
  <si>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</si>
  <si>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</si>
  <si>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</si>
  <si>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</si>
  <si>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</si>
  <si>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</si>
  <si>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</si>
  <si>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</si>
  <si>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</si>
  <si>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</si>
  <si>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</si>
  <si>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</si>
  <si>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</si>
  <si>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</si>
  <si>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</si>
  <si>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</si>
  <si>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</si>
  <si>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</si>
  <si>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</si>
  <si>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</si>
  <si>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</si>
  <si>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</si>
  <si>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</si>
  <si>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</si>
  <si>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</si>
  <si>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</si>
  <si>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</si>
  <si>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</si>
  <si>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</si>
  <si>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</si>
  <si>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</si>
  <si>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</si>
  <si>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</si>
  <si>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</si>
  <si>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</si>
  <si>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</si>
  <si>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</si>
  <si>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</si>
  <si>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</si>
  <si>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</si>
  <si>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</si>
  <si>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</si>
  <si>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</si>
  <si>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</si>
  <si>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</si>
  <si>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</si>
  <si>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</si>
  <si>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</si>
  <si>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</si>
  <si>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</si>
  <si>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</si>
  <si>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</si>
  <si>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</si>
  <si>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</si>
  <si>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</si>
  <si>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</si>
  <si>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</si>
  <si>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</si>
  <si>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</si>
  <si>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</si>
  <si>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</si>
  <si>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</si>
  <si>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</si>
  <si>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</si>
  <si>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</si>
  <si>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</si>
  <si>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</si>
  <si>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</si>
  <si>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</si>
  <si>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</si>
  <si>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</si>
  <si>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</si>
  <si>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</si>
  <si>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</si>
  <si>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</si>
  <si>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</si>
  <si>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</si>
  <si>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</si>
  <si>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</si>
  <si>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</si>
  <si>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</si>
  <si>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</si>
  <si>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</si>
  <si>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</si>
  <si>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</si>
  <si>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</si>
  <si>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</si>
  <si>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</si>
  <si>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</si>
  <si>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</si>
  <si>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</si>
  <si>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</si>
  <si>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</si>
  <si>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</si>
  <si>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</si>
  <si>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</si>
  <si>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</si>
  <si>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</si>
  <si>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</si>
  <si>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</si>
  <si>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</si>
  <si>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</si>
  <si>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</si>
  <si>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</si>
  <si>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</si>
  <si>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</si>
  <si>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</si>
  <si>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</si>
  <si>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</si>
  <si>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</si>
  <si>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</si>
  <si>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</si>
  <si>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</si>
  <si>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</si>
  <si>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</si>
  <si>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</si>
  <si>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</si>
  <si>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</si>
  <si>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</si>
  <si>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</si>
  <si>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</si>
  <si>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</si>
  <si>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</si>
  <si>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</si>
  <si>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</si>
  <si>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</si>
  <si>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</si>
  <si>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</si>
  <si>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</si>
  <si>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</si>
  <si>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</si>
  <si>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</si>
  <si>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</si>
  <si>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</si>
  <si>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</si>
  <si>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</si>
  <si>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</si>
  <si>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</si>
  <si>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</si>
  <si>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</si>
  <si>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</si>
  <si>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</si>
  <si>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</si>
  <si>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</si>
  <si>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</si>
  <si>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</si>
  <si>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</si>
  <si>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</si>
  <si>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</si>
  <si>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</si>
  <si>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</si>
  <si>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</si>
  <si>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</si>
  <si>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</si>
  <si>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</si>
  <si>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</si>
  <si>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</si>
  <si>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</si>
  <si>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</si>
  <si>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</si>
  <si>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</si>
  <si>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</si>
  <si>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</si>
  <si>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</si>
  <si>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</si>
  <si>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</si>
  <si>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</si>
  <si>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</si>
  <si>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</si>
  <si>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</si>
  <si>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</si>
  <si>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</si>
  <si>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</si>
  <si>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</si>
  <si>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</si>
  <si>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</si>
  <si>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</si>
  <si>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</si>
  <si>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</si>
  <si>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</si>
  <si>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</si>
  <si>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</si>
  <si>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</si>
  <si>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</si>
  <si>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</si>
  <si>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</si>
  <si>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</si>
  <si>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</si>
  <si>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</si>
  <si>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</si>
  <si>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</si>
  <si>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</si>
  <si>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</si>
  <si>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</si>
  <si>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</si>
  <si>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</si>
  <si>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</si>
  <si>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</si>
  <si>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</si>
  <si>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</si>
  <si>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</si>
  <si>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</si>
  <si>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</si>
  <si>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</si>
  <si>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</si>
  <si>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</si>
  <si>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</si>
  <si>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</si>
  <si>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</si>
  <si>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</si>
  <si>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</si>
  <si>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</si>
  <si>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</si>
  <si>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</si>
  <si>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</si>
  <si>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</si>
  <si>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</si>
  <si>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</si>
  <si>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</si>
  <si>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</si>
  <si>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</si>
  <si>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</si>
  <si>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</si>
  <si>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</si>
  <si>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</si>
  <si>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</si>
  <si>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</si>
  <si>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</si>
  <si>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</si>
  <si>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</si>
  <si>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</si>
  <si>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</si>
  <si>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</si>
  <si>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</si>
  <si>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</si>
  <si>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</si>
  <si>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</si>
  <si>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</si>
  <si>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</si>
  <si>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</si>
  <si>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</si>
  <si>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</si>
  <si>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</si>
  <si>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</si>
  <si>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</si>
  <si>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</si>
  <si>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</si>
  <si>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</si>
  <si>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</si>
  <si>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</si>
  <si>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</si>
  <si>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</si>
  <si>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</si>
  <si>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</si>
  <si>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</si>
  <si>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</si>
  <si>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</si>
  <si>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</si>
  <si>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</si>
  <si>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</si>
  <si>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</si>
  <si>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</si>
  <si>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</si>
  <si>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</si>
  <si>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</si>
  <si>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</si>
  <si>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</si>
  <si>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</si>
  <si>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</si>
  <si>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</si>
  <si>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</si>
  <si>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</si>
  <si>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</si>
  <si>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</si>
  <si>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</si>
  <si>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</si>
  <si>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</si>
  <si>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</si>
  <si>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</si>
  <si>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</si>
  <si>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</si>
  <si>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</si>
  <si>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</si>
  <si>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</si>
  <si>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</si>
  <si>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</si>
  <si>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</si>
  <si>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</si>
  <si>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</si>
  <si>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</si>
  <si>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</si>
  <si>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</si>
  <si>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</si>
  <si>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</si>
  <si>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</si>
  <si>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</si>
  <si>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</si>
  <si>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</si>
  <si>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</si>
  <si>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</si>
  <si>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</si>
  <si>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</si>
  <si>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</si>
  <si>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</si>
  <si>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</si>
  <si>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</si>
  <si>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</si>
  <si>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</si>
  <si>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</si>
  <si>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</si>
  <si>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</si>
  <si>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</si>
  <si>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</si>
  <si>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</si>
  <si>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</si>
  <si>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</si>
  <si>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</si>
  <si>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</si>
  <si>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</si>
  <si>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</si>
  <si>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</si>
  <si>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</si>
  <si>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</si>
  <si>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</si>
  <si>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</si>
  <si>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</si>
  <si>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</si>
  <si>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</si>
  <si>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</si>
  <si>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</si>
  <si>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</si>
  <si>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</si>
  <si>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</si>
  <si>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</si>
  <si>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</si>
  <si>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</si>
  <si>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</si>
  <si>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</si>
  <si>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</si>
  <si>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</si>
  <si>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</si>
  <si>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</si>
  <si>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</si>
  <si>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</si>
  <si>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</si>
  <si>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</si>
  <si>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</si>
  <si>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</si>
  <si>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</si>
  <si>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</si>
  <si>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</si>
  <si>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</si>
  <si>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</si>
  <si>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</si>
  <si>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</si>
  <si>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</si>
  <si>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</si>
  <si>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</si>
  <si>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</si>
  <si>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</si>
  <si>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</si>
  <si>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</si>
  <si>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</si>
  <si>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</si>
  <si>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</si>
  <si>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</si>
  <si>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</si>
  <si>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</si>
  <si>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</si>
  <si>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</si>
  <si>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</si>
  <si>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</si>
  <si>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</si>
  <si>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</si>
  <si>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</si>
  <si>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RASGO EM ALVENARIA PARA RAMAIS/ DISTRIBUIÇÃO COM DIAMETROS MENORES OU IGUAIS A 40 MM. AF_05/2015</t>
  </si>
  <si>
    <t>CHUMBAMENTO LINEAR EM ALVENARIA PARA RAMAIS/DISTRIBUIÇÃO COM DIÂMETROS MENORES OU IGUAIS A 40 MM. AF_05/2015</t>
  </si>
  <si>
    <t>FIXAÇÃO DE TUBOS VERTICAIS DE PPR DIÂMETROS MENORES OU IGUAIS A 40 MM COM ABRAÇADEIRA METÁLICA RÍGIDA TIPO D 1/2", FIXADA EM PERFILADO EM ALVENARIA.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</si>
  <si>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</si>
  <si>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</si>
  <si>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</si>
  <si>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</si>
  <si>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</si>
  <si>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</si>
  <si>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</si>
  <si>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</si>
  <si>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</si>
  <si>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</si>
  <si>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</si>
  <si>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</si>
  <si>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</si>
  <si>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</si>
  <si>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</si>
  <si>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</si>
  <si>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</si>
  <si>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</si>
  <si>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</si>
  <si>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</si>
  <si>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</si>
  <si>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</si>
  <si>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</si>
  <si>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</si>
  <si>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</si>
  <si>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</si>
  <si>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</si>
  <si>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</si>
  <si>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</si>
  <si>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</si>
  <si>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</si>
  <si>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</si>
  <si>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</si>
  <si>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</si>
  <si>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</si>
  <si>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</si>
  <si>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</si>
  <si>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</si>
  <si>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</si>
  <si>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</si>
  <si>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</si>
  <si>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</si>
  <si>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</si>
  <si>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</si>
  <si>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</si>
  <si>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</si>
  <si>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</si>
  <si>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</si>
  <si>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</si>
  <si>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</si>
  <si>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</si>
  <si>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</si>
  <si>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</si>
  <si>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</si>
  <si>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</si>
  <si>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</si>
  <si>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</si>
  <si>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</si>
  <si>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</si>
  <si>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</si>
  <si>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</si>
  <si>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</si>
  <si>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</si>
  <si>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</si>
  <si>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</si>
  <si>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</si>
  <si>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</si>
  <si>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</si>
  <si>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</si>
  <si>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</si>
  <si>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</si>
  <si>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</si>
  <si>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</si>
  <si>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</si>
  <si>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</si>
  <si>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</si>
  <si>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</si>
  <si>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</si>
  <si>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</si>
  <si>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</si>
  <si>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</si>
  <si>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</si>
  <si>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</si>
  <si>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</si>
  <si>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</si>
  <si>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</si>
  <si>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</si>
  <si>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</si>
  <si>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</si>
  <si>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</si>
  <si>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</si>
  <si>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</si>
  <si>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</si>
  <si>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</si>
  <si>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</si>
  <si>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</si>
  <si>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</si>
  <si>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</si>
  <si>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</si>
  <si>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</si>
  <si>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</si>
  <si>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</si>
  <si>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</si>
  <si>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</si>
  <si>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</si>
  <si>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</si>
  <si>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</si>
  <si>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</si>
  <si>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</si>
  <si>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</si>
  <si>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</si>
  <si>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</si>
  <si>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</si>
  <si>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</si>
  <si>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</si>
  <si>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</si>
  <si>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</si>
  <si>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</si>
  <si>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</si>
  <si>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</si>
  <si>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</si>
  <si>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</si>
  <si>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</si>
  <si>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</si>
  <si>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</si>
  <si>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</si>
  <si>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</si>
  <si>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</si>
  <si>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</si>
  <si>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</si>
  <si>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</si>
  <si>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</si>
  <si>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</si>
  <si>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</si>
  <si>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</si>
  <si>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</si>
  <si>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</si>
  <si>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</si>
  <si>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</si>
  <si>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</si>
  <si>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</si>
  <si>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</si>
  <si>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</si>
  <si>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</si>
  <si>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</si>
  <si>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</si>
  <si>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</si>
  <si>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</si>
  <si>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</si>
  <si>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</si>
  <si>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</si>
  <si>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</si>
  <si>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</si>
  <si>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</si>
  <si>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</si>
  <si>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</si>
  <si>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</si>
  <si>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</si>
  <si>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</si>
  <si>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</si>
  <si>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</si>
  <si>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</si>
  <si>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</si>
  <si>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</si>
  <si>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</si>
  <si>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</si>
  <si>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</si>
  <si>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</si>
  <si>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</si>
  <si>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</si>
  <si>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</si>
  <si>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</si>
  <si>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</si>
  <si>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</si>
  <si>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</si>
  <si>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</si>
  <si>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</si>
  <si>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</si>
  <si>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</si>
  <si>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</si>
  <si>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</si>
  <si>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</si>
  <si>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</si>
  <si>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</si>
  <si>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</si>
  <si>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</si>
  <si>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</si>
  <si>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</si>
  <si>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</si>
  <si>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</si>
  <si>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</si>
  <si>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</si>
  <si>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</si>
  <si>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</si>
  <si>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</si>
  <si>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</si>
  <si>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</si>
  <si>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</si>
  <si>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</si>
  <si>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</si>
  <si>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</si>
  <si>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</si>
  <si>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</si>
  <si>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</si>
  <si>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</si>
  <si>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</si>
  <si>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</si>
  <si>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</si>
  <si>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</si>
  <si>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</si>
  <si>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</si>
  <si>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</si>
  <si>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</si>
  <si>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</si>
  <si>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</si>
  <si>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</si>
  <si>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</si>
  <si>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</si>
  <si>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</si>
  <si>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</si>
  <si>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</si>
  <si>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</si>
  <si>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</si>
  <si>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</si>
  <si>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</si>
  <si>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</si>
  <si>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</si>
  <si>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</si>
  <si>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</si>
  <si>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</si>
  <si>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</si>
  <si>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</si>
  <si>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</si>
  <si>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</si>
  <si>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</si>
  <si>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</si>
  <si>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</si>
  <si>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</si>
  <si>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</si>
  <si>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</si>
  <si>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</si>
  <si>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</si>
  <si>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</si>
  <si>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</si>
  <si>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</si>
  <si>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</si>
  <si>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</si>
  <si>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</si>
  <si>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</si>
  <si>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</si>
  <si>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</si>
  <si>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</si>
  <si>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</si>
  <si>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</si>
  <si>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</si>
  <si>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</si>
  <si>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</si>
  <si>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</si>
  <si>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</si>
  <si>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</si>
  <si>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REVESTIMENTO CERÂMICO PARA AMBIENTES DE ÁREAS MOLHADAS, MEIA PAREDE OU PAREDE INTEIRA, COM PLACAS TIPO ESMALTADA EXTRA, DIMENSÕES 20X20 CM, PARA EDIFICAÇÃO HABITACIONAL MULTIFAMILIAR (PRÉDIO). AF_11/2014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</si>
  <si>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</si>
  <si>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</si>
  <si>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</si>
  <si>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</si>
  <si>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</si>
  <si>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</si>
  <si>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</si>
  <si>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</si>
  <si>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</si>
  <si>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</si>
  <si>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</si>
  <si>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</si>
  <si>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</si>
  <si>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</si>
  <si>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</si>
  <si>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</si>
  <si>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</si>
  <si>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</si>
  <si>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</si>
  <si>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</si>
  <si>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</si>
  <si>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</si>
  <si>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</si>
  <si>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</si>
  <si>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</si>
  <si>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</si>
  <si>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</si>
  <si>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</si>
  <si>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</si>
  <si>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</si>
  <si>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</si>
  <si>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</si>
  <si>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</si>
  <si>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</si>
  <si>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</si>
  <si>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</si>
  <si>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</si>
  <si>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</si>
  <si>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</si>
  <si>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</si>
  <si>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</si>
  <si>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</si>
  <si>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</si>
  <si>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</si>
  <si>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</si>
  <si>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</si>
  <si>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</si>
  <si>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</si>
  <si>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</si>
  <si>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</si>
  <si>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</si>
  <si>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</si>
  <si>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</si>
  <si>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</si>
  <si>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</si>
  <si>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</si>
  <si>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</si>
  <si>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</si>
  <si>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</si>
  <si>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</si>
  <si>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</si>
  <si>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</si>
  <si>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</si>
  <si>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</si>
  <si>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</si>
  <si>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</si>
  <si>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</si>
  <si>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</si>
  <si>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</si>
  <si>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</si>
  <si>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</si>
  <si>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</si>
  <si>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</si>
  <si>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</si>
  <si>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</si>
  <si>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</si>
  <si>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</si>
  <si>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</si>
  <si>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</si>
  <si>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</si>
  <si>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</si>
  <si>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</si>
  <si>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</si>
  <si>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</si>
  <si>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</si>
  <si>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</si>
  <si>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</si>
  <si>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</si>
  <si>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</si>
  <si>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</si>
  <si>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</si>
  <si>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</si>
  <si>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</si>
  <si>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</si>
  <si>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</si>
  <si>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</si>
  <si>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</si>
  <si>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</si>
  <si>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</si>
  <si>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</si>
  <si>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</si>
  <si>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</si>
  <si>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</si>
  <si>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</si>
  <si>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</si>
  <si>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</si>
  <si>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</si>
  <si>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</si>
  <si>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</si>
  <si>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</si>
  <si>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</si>
  <si>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</si>
  <si>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</si>
  <si>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</si>
  <si>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</si>
  <si>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</si>
  <si>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</si>
  <si>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</si>
  <si>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</si>
  <si>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</si>
  <si>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</si>
  <si>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</si>
  <si>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</si>
  <si>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</si>
  <si>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</si>
  <si>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</si>
  <si>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</si>
  <si>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</si>
  <si>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</si>
  <si>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</si>
  <si>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</si>
  <si>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</si>
  <si>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</si>
  <si>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</si>
  <si>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</si>
  <si>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</si>
  <si>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</si>
  <si>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</si>
  <si>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</si>
  <si>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</si>
  <si>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</si>
  <si>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</si>
  <si>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</si>
  <si>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</si>
  <si>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</si>
  <si>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</si>
  <si>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</si>
  <si>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</si>
  <si>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</si>
  <si>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</si>
  <si>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</si>
  <si>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</si>
  <si>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</si>
  <si>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</si>
  <si>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</si>
  <si>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</si>
  <si>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</si>
  <si>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</si>
  <si>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</si>
  <si>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</si>
  <si>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</si>
  <si>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</si>
  <si>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</si>
  <si>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</si>
  <si>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</si>
  <si>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</si>
  <si>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</si>
  <si>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</si>
  <si>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</si>
  <si>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</si>
  <si>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</si>
  <si>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</si>
  <si>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</si>
  <si>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</si>
  <si>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</si>
  <si>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</si>
  <si>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</si>
  <si>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</si>
  <si>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</si>
  <si>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</si>
  <si>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</si>
  <si>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</si>
  <si>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</si>
  <si>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</si>
  <si>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</si>
  <si>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</si>
  <si>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</si>
  <si>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</si>
  <si>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</si>
  <si>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</si>
  <si>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</si>
  <si>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</si>
  <si>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</si>
  <si>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</si>
  <si>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</si>
  <si>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</si>
  <si>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</si>
  <si>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</si>
  <si>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</si>
  <si>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</si>
  <si>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</si>
  <si>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</si>
  <si>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</si>
  <si>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</si>
  <si>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</si>
  <si>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</si>
  <si>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</si>
  <si>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</si>
  <si>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</si>
  <si>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</si>
  <si>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</si>
  <si>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</si>
  <si>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</si>
  <si>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</si>
  <si>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</si>
  <si>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</si>
  <si>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</si>
  <si>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</si>
  <si>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</si>
  <si>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</si>
  <si>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</si>
  <si>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</si>
  <si>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</si>
  <si>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</si>
  <si>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</si>
  <si>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</si>
  <si>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</si>
  <si>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</si>
  <si>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</si>
  <si>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</si>
  <si>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</si>
  <si>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</si>
  <si>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</si>
  <si>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</si>
  <si>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</si>
  <si>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</si>
  <si>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</si>
  <si>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</si>
  <si>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</si>
  <si>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</si>
  <si>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</si>
  <si>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</si>
  <si>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</si>
  <si>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</si>
  <si>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</si>
  <si>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</si>
  <si>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</si>
  <si>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</si>
  <si>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</si>
  <si>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</si>
  <si>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</si>
  <si>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</si>
  <si>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</si>
  <si>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</si>
  <si>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</si>
  <si>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</si>
  <si>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</si>
  <si>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</si>
  <si>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</si>
  <si>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</si>
  <si>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</si>
  <si>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</si>
  <si>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</si>
  <si>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</si>
  <si>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</si>
  <si>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</si>
  <si>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</si>
  <si>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</si>
  <si>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</si>
  <si>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</si>
  <si>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</si>
  <si>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</si>
  <si>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</si>
  <si>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</si>
  <si>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</si>
  <si>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</si>
  <si>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</si>
  <si>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</si>
  <si>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</si>
  <si>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</si>
  <si>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</si>
  <si>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</si>
  <si>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</si>
  <si>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</si>
  <si>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</si>
  <si>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</si>
  <si>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</si>
  <si>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</si>
  <si>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</si>
  <si>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</si>
  <si>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</si>
  <si>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</si>
  <si>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</si>
  <si>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</si>
  <si>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</si>
  <si>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</si>
  <si>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</si>
  <si>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</si>
  <si>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</si>
  <si>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</si>
  <si>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</si>
  <si>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</si>
  <si>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</si>
  <si>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</si>
  <si>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</si>
  <si>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</si>
  <si>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</si>
  <si>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</si>
  <si>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</si>
  <si>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</si>
  <si>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</si>
  <si>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</si>
  <si>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</si>
  <si>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</si>
  <si>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</si>
  <si>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</si>
  <si>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</si>
  <si>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</si>
  <si>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</si>
  <si>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</si>
  <si>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</si>
  <si>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</si>
  <si>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</si>
  <si>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</si>
  <si>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</si>
  <si>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</si>
  <si>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</si>
  <si>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</si>
  <si>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</si>
  <si>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</si>
  <si>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</si>
  <si>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</si>
  <si>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</si>
  <si>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</si>
  <si>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</si>
  <si>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</si>
  <si>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</si>
  <si>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</si>
  <si>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</si>
  <si>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</si>
  <si>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</si>
  <si>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</si>
  <si>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</si>
  <si>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</si>
  <si>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</si>
  <si>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</si>
  <si>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</si>
  <si>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</si>
  <si>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</si>
  <si>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</si>
  <si>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</si>
  <si>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</si>
  <si>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</si>
  <si>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</si>
  <si>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</si>
  <si>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</si>
  <si>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</si>
  <si>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</si>
  <si>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</si>
  <si>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</si>
  <si>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</si>
  <si>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</si>
  <si>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</si>
  <si>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</si>
  <si>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</si>
  <si>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</si>
  <si>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</si>
  <si>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</si>
  <si>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</si>
  <si>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</si>
  <si>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</si>
  <si>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</si>
  <si>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</si>
  <si>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</si>
  <si>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</si>
  <si>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</si>
  <si>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</si>
  <si>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</si>
  <si>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</si>
  <si>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</si>
  <si>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</si>
  <si>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</si>
  <si>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</si>
  <si>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</si>
  <si>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</si>
  <si>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</si>
  <si>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</si>
  <si>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</si>
  <si>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</si>
  <si>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</si>
  <si>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</si>
  <si>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</si>
  <si>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</si>
  <si>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</si>
  <si>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</si>
  <si>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</si>
  <si>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</si>
  <si>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</si>
  <si>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</si>
  <si>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</si>
  <si>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</si>
  <si>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</si>
  <si>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</si>
  <si>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</si>
  <si>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</si>
  <si>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</si>
  <si>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</si>
  <si>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</si>
  <si>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</si>
  <si>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</si>
  <si>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</si>
  <si>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</si>
  <si>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</si>
  <si>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</si>
  <si>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</si>
  <si>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</si>
  <si>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</si>
  <si>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</si>
  <si>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</si>
  <si>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</si>
  <si>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</si>
  <si>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</si>
  <si>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</si>
  <si>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</si>
  <si>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</si>
  <si>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</si>
  <si>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</si>
  <si>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</si>
  <si>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</si>
  <si>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</si>
  <si>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</si>
  <si>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</si>
  <si>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</si>
  <si>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</si>
  <si>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</si>
  <si>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</si>
  <si>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</si>
  <si>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</si>
  <si>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</si>
  <si>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</si>
  <si>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</si>
  <si>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</si>
  <si>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</si>
  <si>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</si>
  <si>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</si>
  <si>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</si>
  <si>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</si>
  <si>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</si>
  <si>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</si>
  <si>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</si>
  <si>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</si>
  <si>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</si>
  <si>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</si>
  <si>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</si>
  <si>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</si>
  <si>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</si>
  <si>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</si>
  <si>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</si>
  <si>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</si>
  <si>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</si>
  <si>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</si>
  <si>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</si>
  <si>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</si>
  <si>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</si>
  <si>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</si>
  <si>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</si>
  <si>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</si>
  <si>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</si>
  <si>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</si>
  <si>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</si>
  <si>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</si>
  <si>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</si>
  <si>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</si>
  <si>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</si>
  <si>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</si>
  <si>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</si>
  <si>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</si>
  <si>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</si>
  <si>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</si>
  <si>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</si>
  <si>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</si>
  <si>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</si>
  <si>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</si>
  <si>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</si>
  <si>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</si>
  <si>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</si>
  <si>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</si>
  <si>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</si>
  <si>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</si>
  <si>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</si>
  <si>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</si>
  <si>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</si>
  <si>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</si>
  <si>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</si>
  <si>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</si>
  <si>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</si>
  <si>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</si>
  <si>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</si>
  <si>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</si>
  <si>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</si>
  <si>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</si>
  <si>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</si>
  <si>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</si>
  <si>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</si>
  <si>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</si>
  <si>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</si>
  <si>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</si>
  <si>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</si>
  <si>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</si>
  <si>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</si>
  <si>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</si>
  <si>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</si>
  <si>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</si>
  <si>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</si>
  <si>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</si>
  <si>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</si>
  <si>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</si>
  <si>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</si>
  <si>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</si>
  <si>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</si>
  <si>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</si>
  <si>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</si>
  <si>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</si>
  <si>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</si>
  <si>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</si>
  <si>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</si>
  <si>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</si>
  <si>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</si>
  <si>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</si>
  <si>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</si>
  <si>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</si>
  <si>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</si>
  <si>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</si>
  <si>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</si>
  <si>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</si>
  <si>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</si>
  <si>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</si>
  <si>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</si>
  <si>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</si>
  <si>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</si>
  <si>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</si>
  <si>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</si>
  <si>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</si>
  <si>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</si>
  <si>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</si>
  <si>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</si>
  <si>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</si>
  <si>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</si>
  <si>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</si>
  <si>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</si>
  <si>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</si>
  <si>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</si>
  <si>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</si>
  <si>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</si>
  <si>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</si>
  <si>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</si>
  <si>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</si>
  <si>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</si>
  <si>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</si>
  <si>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</si>
  <si>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</si>
  <si>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</si>
  <si>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</si>
  <si>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</si>
  <si>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</si>
  <si>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</si>
  <si>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</si>
  <si>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</si>
  <si>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</si>
  <si>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</si>
  <si>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</si>
  <si>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</si>
  <si>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</si>
  <si>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</si>
  <si>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</si>
  <si>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</si>
  <si>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</si>
  <si>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</si>
  <si>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</si>
  <si>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</si>
  <si>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</si>
  <si>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</si>
  <si>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</si>
  <si>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</si>
  <si>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</si>
  <si>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</si>
  <si>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</si>
  <si>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</si>
  <si>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</si>
  <si>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</si>
  <si>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</si>
  <si>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</si>
  <si>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</si>
  <si>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</si>
  <si>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</si>
  <si>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</si>
  <si>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</si>
  <si>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</si>
  <si>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</si>
  <si>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</si>
  <si>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</si>
  <si>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</si>
  <si>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</si>
  <si>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</si>
  <si>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</si>
  <si>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</si>
  <si>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</si>
  <si>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</si>
  <si>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</si>
  <si>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</si>
  <si>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</si>
  <si>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</si>
  <si>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</si>
  <si>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</si>
  <si>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</si>
  <si>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</si>
  <si>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</si>
  <si>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</si>
  <si>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</si>
  <si>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</si>
  <si>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</si>
  <si>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</si>
  <si>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</si>
  <si>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</si>
  <si>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</si>
  <si>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</si>
  <si>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</si>
  <si>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</si>
  <si>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</si>
  <si>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</si>
  <si>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</si>
  <si>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</si>
  <si>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</si>
  <si>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</si>
  <si>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</si>
  <si>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</si>
  <si>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</si>
  <si>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</si>
  <si>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</si>
  <si>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</si>
  <si>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</si>
  <si>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</si>
  <si>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</si>
  <si>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</si>
  <si>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</si>
  <si>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</si>
  <si>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</si>
  <si>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</si>
  <si>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</si>
  <si>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</si>
  <si>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</si>
  <si>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</si>
  <si>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</si>
  <si>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</si>
  <si>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</si>
  <si>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</si>
  <si>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</si>
  <si>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</si>
  <si>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</si>
  <si>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</si>
  <si>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</si>
  <si>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</si>
  <si>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</si>
  <si>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</si>
  <si>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</si>
  <si>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</si>
  <si>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</si>
  <si>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</si>
  <si>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</si>
  <si>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</si>
  <si>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</si>
  <si>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</si>
  <si>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</si>
  <si>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</si>
  <si>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</si>
  <si>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</si>
  <si>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</si>
  <si>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</si>
  <si>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</si>
  <si>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</si>
  <si>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</si>
  <si>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</si>
  <si>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</si>
  <si>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</si>
  <si>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</si>
  <si>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</si>
  <si>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</si>
  <si>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</si>
  <si>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</si>
  <si>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</si>
  <si>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</si>
  <si>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</si>
  <si>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</si>
  <si>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</si>
  <si>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</si>
  <si>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</si>
  <si>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</si>
  <si>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</si>
  <si>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</si>
  <si>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</si>
  <si>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</si>
  <si>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</si>
  <si>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</si>
  <si>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</si>
  <si>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</si>
  <si>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</si>
  <si>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</si>
  <si>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</si>
  <si>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</si>
  <si>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</si>
  <si>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</si>
  <si>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</si>
  <si>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</si>
  <si>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</si>
  <si>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</si>
  <si>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</si>
  <si>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</si>
  <si>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</si>
  <si>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</si>
  <si>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</si>
  <si>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</si>
  <si>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</si>
  <si>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</si>
  <si>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</si>
  <si>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</si>
  <si>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</si>
  <si>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</si>
  <si>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</si>
  <si>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</si>
  <si>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</si>
  <si>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</si>
  <si>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</si>
  <si>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</si>
  <si>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</si>
  <si>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</si>
  <si>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</si>
  <si>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</si>
  <si>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</si>
  <si>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</si>
  <si>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</si>
  <si>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</si>
  <si>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</si>
  <si>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</si>
  <si>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</si>
  <si>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</si>
  <si>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</si>
  <si>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</si>
  <si>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</si>
  <si>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</si>
  <si>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</si>
  <si>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</si>
  <si>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</si>
  <si>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</si>
  <si>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</si>
  <si>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</si>
  <si>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</si>
  <si>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</si>
  <si>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</si>
  <si>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</si>
  <si>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</si>
  <si>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</si>
  <si>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</si>
  <si>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</si>
  <si>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</si>
  <si>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</si>
  <si>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</si>
  <si>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</si>
  <si>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</si>
  <si>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</si>
  <si>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</si>
  <si>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</si>
  <si>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</si>
  <si>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</si>
  <si>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</si>
  <si>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</si>
  <si>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</si>
  <si>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</si>
  <si>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</si>
  <si>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</si>
  <si>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</si>
  <si>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</si>
  <si>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</si>
  <si>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</si>
  <si>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</si>
  <si>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</si>
  <si>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</si>
  <si>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</si>
  <si>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</si>
  <si>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</si>
  <si>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</si>
  <si>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</si>
  <si>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</si>
  <si>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</si>
  <si>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</si>
  <si>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</si>
  <si>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</si>
  <si>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</si>
  <si>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</si>
  <si>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</si>
  <si>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</si>
  <si>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</si>
  <si>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</si>
  <si>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</si>
  <si>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</si>
  <si>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</si>
  <si>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</si>
  <si>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</si>
  <si>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</si>
  <si>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</si>
  <si>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</si>
  <si>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</si>
  <si>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</si>
  <si>
    <t>LOCALIDADE: 4495 - BRASILIA</t>
  </si>
  <si>
    <t xml:space="preserve">CODIGO  </t>
  </si>
  <si>
    <t>DESCRICAO DO INSUMO</t>
  </si>
  <si>
    <t xml:space="preserve">L     </t>
  </si>
  <si>
    <t xml:space="preserve">UN    </t>
  </si>
  <si>
    <t xml:space="preserve">M2    </t>
  </si>
  <si>
    <t xml:space="preserve">CJ    </t>
  </si>
  <si>
    <t xml:space="preserve">H     </t>
  </si>
  <si>
    <t xml:space="preserve">KG    </t>
  </si>
  <si>
    <t xml:space="preserve">M     </t>
  </si>
  <si>
    <t xml:space="preserve">M3    </t>
  </si>
  <si>
    <t xml:space="preserve">MES   </t>
  </si>
  <si>
    <t xml:space="preserve">PAR   </t>
  </si>
  <si>
    <t xml:space="preserve">JG    </t>
  </si>
  <si>
    <t xml:space="preserve">MIL   </t>
  </si>
  <si>
    <t xml:space="preserve">T     </t>
  </si>
  <si>
    <t xml:space="preserve">100M  </t>
  </si>
  <si>
    <t xml:space="preserve">CENTO </t>
  </si>
  <si>
    <t>SC25KG</t>
  </si>
  <si>
    <t>M2XMES</t>
  </si>
  <si>
    <t xml:space="preserve">MXMES </t>
  </si>
  <si>
    <t xml:space="preserve">310ML </t>
  </si>
  <si>
    <t xml:space="preserve">      </t>
  </si>
  <si>
    <t xml:space="preserve">CABO DE COBRE FLEXÍVEL ISOLADO, 2,5 MM², ANTI-CHAMA 450/750 V, PARA CIRCUITOS TERMINAIS - FORNECIMENTO E INSTALAÇÃO. AF_12/2015  </t>
  </si>
  <si>
    <t>BDI EDFICAÇÕES</t>
  </si>
  <si>
    <t>CÓDIGO</t>
  </si>
  <si>
    <t>DESCRIÇÃO</t>
  </si>
  <si>
    <t>UNID.</t>
  </si>
  <si>
    <t>QUANT.</t>
  </si>
  <si>
    <t>PREÇO TOTAL (R$)</t>
  </si>
  <si>
    <t>MÊS</t>
  </si>
  <si>
    <t>ORÇAMENTO :</t>
  </si>
  <si>
    <t>Com Desoneração</t>
  </si>
  <si>
    <t>BDI EQUIPAMENTOS</t>
  </si>
  <si>
    <t xml:space="preserve"> Leis Sociais horistas</t>
  </si>
  <si>
    <t>Leis Sociais mensalistas</t>
  </si>
  <si>
    <t>Data Base</t>
  </si>
  <si>
    <t>Sem Desoneração</t>
  </si>
  <si>
    <t>BDI = 13,26%...........................................................................................................</t>
  </si>
  <si>
    <t>PLANILHA DE CUSTOS (SERVIÇOS)</t>
  </si>
  <si>
    <t>ITEM</t>
  </si>
  <si>
    <t>PREÇO UNIT CUSTO (R$)</t>
  </si>
  <si>
    <t>BDI (%)</t>
  </si>
  <si>
    <t>PREÇO UNIT VENDA (R$)</t>
  </si>
  <si>
    <t>PREÇO TOTAL POR ITEM (R$)</t>
  </si>
  <si>
    <t>MÓDULO 01</t>
  </si>
  <si>
    <t>MÓDULO 02</t>
  </si>
  <si>
    <t>DESCRIÇÃO DOS SERVIÇOS</t>
  </si>
  <si>
    <t>PREÇO UNIT (R$)</t>
  </si>
  <si>
    <t>CUSTO TOTAL SEM BDI  R$</t>
  </si>
  <si>
    <t>BDI %</t>
  </si>
  <si>
    <t>CUSTO TOTAL COM BDI R$</t>
  </si>
  <si>
    <t>PERCENTUAL %</t>
  </si>
  <si>
    <t>PERCENTUAL ACUMULADO%</t>
  </si>
  <si>
    <t>CURVA ABC DE SERVIÇOS (MÓDULO 01)</t>
  </si>
  <si>
    <t>CÓDIGO (COMPOSIÇÃO)</t>
  </si>
  <si>
    <t>CÓDIGO (INSUMO/COMPOSIÇÃO AUXILIAR)</t>
  </si>
  <si>
    <t>DESCRIÇÃO COMPLETA (COMPOSIÇÃO)</t>
  </si>
  <si>
    <t>DESCRIÇÃO COMPLETA (INSUMO/COMPOSIÇÃO AUXILAR)</t>
  </si>
  <si>
    <t>UND (COMPOSIÇÃO)</t>
  </si>
  <si>
    <t>UND (INSUMO/COMPOSIÇÃO AUXILIAR)</t>
  </si>
  <si>
    <t>ÍNDICE ADOTADO</t>
  </si>
  <si>
    <t>PREÇO UNITÁRIO (INSUMO/COMPOSIÇÃO AUXILIAR)</t>
  </si>
  <si>
    <t>PREÇO UNITÁRIO (COMPOSIÇÃO)</t>
  </si>
  <si>
    <t>CRONOGRAMA FISICO FINANCEIRO</t>
  </si>
  <si>
    <t>DISCRIMINAÇÃO DOS SERVIÇOS</t>
  </si>
  <si>
    <t>TOTAL (R$)</t>
  </si>
  <si>
    <t>MESES</t>
  </si>
  <si>
    <t>TOTAL DO ITEM</t>
  </si>
  <si>
    <t>02.00.000</t>
  </si>
  <si>
    <t>03.00.000</t>
  </si>
  <si>
    <t>04.00.000</t>
  </si>
  <si>
    <t>ARQUITETURA E ELEMENTOS DE URBANISMO</t>
  </si>
  <si>
    <t>DIRETOR DE OBRAS SECRETARIA DE ESTADO DE EDUCAÇÃO DO DISTRITO FEDERAL</t>
  </si>
  <si>
    <t>05.00.000</t>
  </si>
  <si>
    <t>INSTALAÇÕES HIDRÁULICAS E SANITÁRIAS</t>
  </si>
  <si>
    <t>06.00.000</t>
  </si>
  <si>
    <t>GERENTE DE OBRAS SECRETARIA DE ESTADO DE EDUCAÇÃO DO DISTRITO FEDERAL</t>
  </si>
  <si>
    <t>07.00.000</t>
  </si>
  <si>
    <t>INSTALAÇOES MECANICAS E DE UTILIDADES</t>
  </si>
  <si>
    <t>08.00.000</t>
  </si>
  <si>
    <t>FISCAL DE OBRAS SECRETARIA DE ESTADO DE EDUCAÇÃO DO DISTRITO FEDERAL</t>
  </si>
  <si>
    <t>09.00.000</t>
  </si>
  <si>
    <t>10.00.000</t>
  </si>
  <si>
    <t>EMPREITEIRO</t>
  </si>
  <si>
    <t xml:space="preserve">TOTAIS GERAIS COM BDI </t>
  </si>
  <si>
    <t xml:space="preserve">TOTAIS GERAIS ACUMULADO </t>
  </si>
  <si>
    <t>PORCENTAGENS EM RELAÇÃO AO VALOR TOTAL DA OBRA (%)</t>
  </si>
  <si>
    <t>PORCENTAGENS ACUMULADOS EM RELAÇÃO AO VALOR TOTAL DA OBRA (%)</t>
  </si>
  <si>
    <t xml:space="preserve">GOVERNO DO DISTRITO FEDERAL </t>
  </si>
  <si>
    <t>SECRETARIA DE ESTADO DE EDUCAÇÃO</t>
  </si>
  <si>
    <t>DIRETORIA DE ARQUITETURA</t>
  </si>
  <si>
    <t>CINNANTI ARQUITETURA E ENGENHARIA LTDA</t>
  </si>
  <si>
    <t xml:space="preserve"> CAPA DA PLANILHA ESTIMATIVA</t>
  </si>
  <si>
    <t>TÍTULO:</t>
  </si>
  <si>
    <t>Nº PROJETO:</t>
  </si>
  <si>
    <t>NOME  PROJETO:</t>
  </si>
  <si>
    <t>ENDEREÇO:</t>
  </si>
  <si>
    <t>PRAZO:</t>
  </si>
  <si>
    <t xml:space="preserve">DATA:            </t>
  </si>
  <si>
    <t>ORÇAMENTISTA(S):</t>
  </si>
  <si>
    <t>PROCESSO:</t>
  </si>
  <si>
    <t>080.007145/2016</t>
  </si>
  <si>
    <t>SISOBRAS:</t>
  </si>
  <si>
    <t>OBSERVAÇÕES:</t>
  </si>
  <si>
    <t xml:space="preserve">RESP. CAPA: </t>
  </si>
  <si>
    <t>Eng. Civil Dalmo Blanco Cinnanti</t>
  </si>
  <si>
    <t>SUB TOTAL (SERVIÇOS/MATERIAIS)..................................................................................................................</t>
  </si>
  <si>
    <t>TOTAL MÓDULO 01 .......................................................................................................</t>
  </si>
  <si>
    <t>----------------------------------------------------------------------------------------------------------------------------------------------------------------</t>
  </si>
  <si>
    <t>TOTAL MÓDULO 02 .......................................................................................................</t>
  </si>
  <si>
    <t>VALOR ESTIMADO COM BDI  .........................................................................................................................</t>
  </si>
  <si>
    <t>NOTAS:</t>
  </si>
  <si>
    <t>*Esta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</si>
  <si>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CINNANTI ARQUITETURA E ENGENHARIA</t>
  </si>
  <si>
    <t>BDI</t>
  </si>
  <si>
    <t>BENEFÍCIOS E DESPESAS INDIRETAS</t>
  </si>
  <si>
    <r>
      <t>NORMA DE SERVIÇO Nº 01/2017 (</t>
    </r>
    <r>
      <rPr>
        <b/>
        <u/>
        <sz val="11"/>
        <color theme="1"/>
        <rFont val="Calibri"/>
        <family val="2"/>
        <scheme val="minor"/>
      </rPr>
      <t>COM DESONERAÇÃO)</t>
    </r>
  </si>
  <si>
    <r>
      <t>NORMA DE SERVIÇO Nº 01/2017 (</t>
    </r>
    <r>
      <rPr>
        <b/>
        <u/>
        <sz val="11"/>
        <color theme="1"/>
        <rFont val="Calibri"/>
        <family val="2"/>
        <scheme val="minor"/>
      </rPr>
      <t>SEM DESONERAÇÃO)</t>
    </r>
  </si>
  <si>
    <t>II</t>
  </si>
  <si>
    <t xml:space="preserve">PARA ESTIMATIVAS DE OBRAS DE ENGENHARIA  A SEREM LICITADOS PELA SECRETARIA DE ESTADO DE EDUCAÇÃO DO DISTRITO FEDERAL COM DESONERAÇÃO </t>
  </si>
  <si>
    <t>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</si>
  <si>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</si>
  <si>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COMPONENTE</t>
  </si>
  <si>
    <t>A</t>
  </si>
  <si>
    <t>DESPESAS INDIRETAS</t>
  </si>
  <si>
    <t>INCIDÊNCIA</t>
  </si>
  <si>
    <t>Administração Central</t>
  </si>
  <si>
    <t>Seguros + Garantias</t>
  </si>
  <si>
    <t>Riscos</t>
  </si>
  <si>
    <t>Despesas Financeiras</t>
  </si>
  <si>
    <t>B</t>
  </si>
  <si>
    <t>TRIBUTOS</t>
  </si>
  <si>
    <t>COFINS - Contribuição Financiamento Seguridade Social</t>
  </si>
  <si>
    <t>PIS - Programa de Integração Social</t>
  </si>
  <si>
    <t>ISS - Imposto Sobre Serviço de Qualquer Natureza</t>
  </si>
  <si>
    <t>Contribuição previdenciária Sobre Receita Bruta</t>
  </si>
  <si>
    <t>SUBTOTAL "B"</t>
  </si>
  <si>
    <t>C</t>
  </si>
  <si>
    <t>BONIFICAÇÃO</t>
  </si>
  <si>
    <t>Lucro</t>
  </si>
  <si>
    <t>FORMULA UTILIZADA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</si>
  <si>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</si>
  <si>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</si>
  <si>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</si>
  <si>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</si>
  <si>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</si>
  <si>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</si>
  <si>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</si>
  <si>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</si>
  <si>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</si>
  <si>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</si>
  <si>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</si>
  <si>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</si>
  <si>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</si>
  <si>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</si>
  <si>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</si>
  <si>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</si>
  <si>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</si>
  <si>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Taxa Representativa de Lucro</t>
  </si>
  <si>
    <t>I</t>
  </si>
  <si>
    <t>Taxa Representativa de Incidencia de Impostos</t>
  </si>
  <si>
    <t>Taxa Representativa da Incidênca de Impostos é aplicada sobre o preço de venda da prestação do serviço, enquanto que as demais taxas são aplicadas sobre o custo</t>
  </si>
  <si>
    <t>REFERÊNCIAS:</t>
  </si>
  <si>
    <t>Fórmula de cálculo do BDI: Relatório do Acordão n° 2.622/2013 - TCU / Plenário</t>
  </si>
  <si>
    <t>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</si>
  <si>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</si>
  <si>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SINAPI - Composição de Encargos Sociais</t>
  </si>
  <si>
    <t>DISTRITO FEDERAL</t>
  </si>
  <si>
    <t>ENCARGOS SOCIAIS SOBRE A MÃO DE OBRA</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</si>
  <si>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</si>
  <si>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</si>
  <si>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</si>
  <si>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</si>
  <si>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</si>
  <si>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</si>
  <si>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</si>
  <si>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</si>
  <si>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</si>
  <si>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</si>
  <si>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</si>
  <si>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</si>
  <si>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</si>
  <si>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</si>
  <si>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</si>
  <si>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</si>
  <si>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</si>
  <si>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</si>
  <si>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</si>
  <si>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</si>
  <si>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</si>
  <si>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</si>
  <si>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</si>
  <si>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t>
  </si>
  <si>
    <t>GRUPO B</t>
  </si>
  <si>
    <t>B1</t>
  </si>
  <si>
    <t>REPOUSO SEMANAL REMUNERADO</t>
  </si>
  <si>
    <t>Não incide</t>
  </si>
  <si>
    <t>B2</t>
  </si>
  <si>
    <t>FERIADOS</t>
  </si>
  <si>
    <t>B3</t>
  </si>
  <si>
    <t>AUXÍLIO ENFERMIDADE</t>
  </si>
  <si>
    <t>B4</t>
  </si>
  <si>
    <t>13º SALÁRIO</t>
  </si>
  <si>
    <t>B5</t>
  </si>
  <si>
    <t>LICENÇA PATERNIDADE</t>
  </si>
  <si>
    <t>B6</t>
  </si>
  <si>
    <t>FALTAS JUSTIFICADAS</t>
  </si>
  <si>
    <t>B7</t>
  </si>
  <si>
    <t>DIAS DE CHUVA</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</si>
  <si>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</si>
  <si>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</si>
  <si>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</si>
  <si>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</si>
  <si>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</si>
  <si>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</si>
  <si>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</si>
  <si>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</si>
  <si>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</si>
  <si>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</si>
  <si>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</si>
  <si>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</si>
  <si>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</si>
  <si>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</si>
  <si>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</si>
  <si>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</si>
  <si>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</si>
  <si>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</si>
  <si>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REINCIDÊNCIA DE GRUPO A SOBRE GRUPO B</t>
  </si>
  <si>
    <t>REINCIDÊNCIA DE GRUPO A SOBRE AVISO PRÉVIO TRABALHADO E REINCIDÊNCIA DO FGTS SOBRE AVISO PRÉVIO INDENIZADO</t>
  </si>
  <si>
    <t>D</t>
  </si>
  <si>
    <t>TOTAL GERAL (A + B +C +D)</t>
  </si>
  <si>
    <t>Fonte: Informação Dias de Chuva - INMET</t>
  </si>
  <si>
    <t>BDI = 26,22%...........................................................................................................</t>
  </si>
  <si>
    <t>BDI = 20,26%...........................................................................................................</t>
  </si>
  <si>
    <t>ENDEREÇO: SIA QUADRA 05C, AE 02, LOTE 120, SALA 304 ZONA INDUSTRIAL - GUARÁ DF</t>
  </si>
  <si>
    <t>CNPJ: 03.777.362/0001-81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</si>
  <si>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</si>
  <si>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</si>
  <si>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</si>
  <si>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</si>
  <si>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</si>
  <si>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</si>
  <si>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</si>
  <si>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</si>
  <si>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</si>
  <si>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</si>
  <si>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</si>
  <si>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</si>
  <si>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</si>
  <si>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</si>
  <si>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</si>
  <si>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</si>
  <si>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</si>
  <si>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</si>
  <si>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</si>
  <si>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</si>
  <si>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</si>
  <si>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</si>
  <si>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</si>
  <si>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</si>
  <si>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</si>
  <si>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</si>
  <si>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</si>
  <si>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</si>
  <si>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</si>
  <si>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</si>
  <si>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</si>
  <si>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</si>
  <si>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</si>
  <si>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</si>
  <si>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</si>
  <si>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</si>
  <si>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</si>
  <si>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</si>
  <si>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</si>
  <si>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</si>
  <si>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</si>
  <si>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</si>
  <si>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</si>
  <si>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</si>
  <si>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</si>
  <si>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</si>
  <si>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</si>
  <si>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</si>
  <si>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</si>
  <si>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</si>
  <si>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</si>
  <si>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</si>
  <si>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</si>
  <si>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</si>
  <si>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</si>
  <si>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</si>
  <si>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</si>
  <si>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</si>
  <si>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</si>
  <si>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</si>
  <si>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</si>
  <si>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</si>
  <si>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</si>
  <si>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</si>
  <si>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</si>
  <si>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</si>
  <si>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</si>
  <si>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</si>
  <si>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</si>
  <si>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</si>
  <si>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</si>
  <si>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</si>
  <si>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</si>
  <si>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</si>
  <si>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</si>
  <si>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</si>
  <si>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</si>
  <si>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</si>
  <si>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</si>
  <si>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</si>
  <si>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</si>
  <si>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</si>
  <si>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</si>
  <si>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</si>
  <si>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</si>
  <si>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</si>
  <si>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</si>
  <si>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</si>
  <si>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</si>
  <si>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</si>
  <si>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</si>
  <si>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</si>
  <si>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</si>
  <si>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</si>
  <si>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</si>
  <si>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</si>
  <si>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</si>
  <si>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</si>
  <si>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</si>
  <si>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</si>
  <si>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</si>
  <si>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</si>
  <si>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</si>
  <si>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</si>
  <si>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</si>
  <si>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</si>
  <si>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</si>
  <si>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</si>
  <si>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</si>
  <si>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</si>
  <si>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</si>
  <si>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</si>
  <si>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</si>
  <si>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</si>
  <si>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</si>
  <si>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</si>
  <si>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</si>
  <si>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</si>
  <si>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</si>
  <si>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</si>
  <si>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</si>
  <si>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</si>
  <si>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</si>
  <si>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</si>
  <si>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</si>
  <si>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</si>
  <si>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</si>
  <si>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</si>
  <si>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</si>
  <si>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</si>
  <si>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</si>
  <si>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</si>
  <si>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</si>
  <si>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</si>
  <si>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</si>
  <si>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</si>
  <si>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</si>
  <si>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</si>
  <si>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</si>
  <si>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</si>
  <si>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</si>
  <si>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</si>
  <si>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</si>
  <si>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</si>
  <si>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</si>
  <si>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</si>
  <si>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</si>
  <si>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</si>
  <si>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</si>
  <si>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</si>
  <si>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</si>
  <si>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</si>
  <si>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</si>
  <si>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</si>
  <si>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</si>
  <si>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</si>
  <si>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</si>
  <si>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</si>
  <si>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</si>
  <si>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</si>
  <si>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</si>
  <si>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</si>
  <si>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</si>
  <si>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</si>
  <si>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</si>
  <si>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</si>
  <si>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</si>
  <si>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</si>
  <si>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</si>
  <si>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</si>
  <si>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</si>
  <si>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</si>
  <si>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</si>
  <si>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</si>
  <si>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</si>
  <si>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</si>
  <si>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</si>
  <si>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</si>
  <si>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</si>
  <si>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</si>
  <si>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</si>
  <si>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</si>
  <si>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</si>
  <si>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</si>
  <si>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</si>
  <si>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</si>
  <si>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</si>
  <si>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</si>
  <si>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</si>
  <si>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</si>
  <si>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</si>
  <si>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</si>
  <si>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</si>
  <si>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</si>
  <si>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</si>
  <si>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</si>
  <si>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</si>
  <si>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</si>
  <si>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</si>
  <si>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</si>
  <si>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</si>
  <si>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</si>
  <si>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</si>
  <si>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</si>
  <si>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</si>
  <si>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</si>
  <si>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</si>
  <si>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</si>
  <si>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</si>
  <si>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</si>
  <si>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</si>
  <si>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</si>
  <si>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</si>
  <si>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</si>
  <si>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</si>
  <si>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</si>
  <si>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</si>
  <si>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</si>
  <si>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</si>
  <si>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</si>
  <si>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</si>
  <si>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</si>
  <si>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</si>
  <si>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</si>
  <si>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</si>
  <si>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</si>
  <si>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</si>
  <si>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</si>
  <si>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</si>
  <si>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</si>
  <si>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</si>
  <si>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</si>
  <si>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</si>
  <si>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</si>
  <si>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</si>
  <si>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</si>
  <si>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</si>
  <si>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</si>
  <si>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</si>
  <si>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</si>
  <si>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</si>
  <si>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</si>
  <si>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</si>
  <si>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</si>
  <si>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</si>
  <si>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</si>
  <si>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</si>
  <si>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</si>
  <si>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</si>
  <si>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</si>
  <si>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</si>
  <si>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</si>
  <si>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</si>
  <si>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</si>
  <si>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</si>
  <si>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</si>
  <si>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</si>
  <si>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</si>
  <si>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</si>
  <si>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</si>
  <si>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</si>
  <si>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</si>
  <si>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</si>
  <si>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</si>
  <si>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</si>
  <si>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</si>
  <si>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</si>
  <si>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</si>
  <si>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</si>
  <si>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</si>
  <si>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</si>
  <si>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</si>
  <si>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</si>
  <si>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</si>
  <si>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</si>
  <si>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</si>
  <si>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</si>
  <si>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</si>
  <si>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</si>
  <si>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</si>
  <si>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</si>
  <si>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</si>
  <si>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</si>
  <si>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</si>
  <si>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</si>
  <si>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</si>
  <si>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</si>
  <si>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</si>
  <si>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</si>
  <si>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</si>
  <si>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</si>
  <si>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</si>
  <si>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</si>
  <si>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</si>
  <si>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</si>
  <si>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</si>
  <si>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</si>
  <si>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</si>
  <si>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</si>
  <si>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</si>
  <si>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</si>
  <si>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</si>
  <si>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</si>
  <si>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</si>
  <si>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</si>
  <si>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</si>
  <si>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</si>
  <si>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</si>
  <si>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</si>
  <si>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</si>
  <si>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</si>
  <si>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</si>
  <si>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</si>
  <si>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</si>
  <si>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</si>
  <si>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</si>
  <si>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</si>
  <si>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</si>
  <si>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</si>
  <si>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</si>
  <si>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</si>
  <si>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</si>
  <si>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</si>
  <si>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</si>
  <si>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</si>
  <si>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</si>
  <si>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</si>
  <si>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</si>
  <si>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</si>
  <si>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</si>
  <si>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</si>
  <si>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</si>
  <si>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</si>
  <si>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</si>
  <si>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</si>
  <si>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</si>
  <si>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</si>
  <si>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</si>
  <si>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</si>
  <si>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</si>
  <si>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</si>
  <si>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</si>
  <si>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</si>
  <si>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</si>
  <si>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</si>
  <si>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</si>
  <si>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</si>
  <si>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</si>
  <si>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</si>
  <si>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</si>
  <si>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</si>
  <si>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</si>
  <si>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</si>
  <si>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</si>
  <si>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</si>
  <si>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</si>
  <si>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</si>
  <si>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</si>
  <si>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</si>
  <si>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</si>
  <si>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</si>
  <si>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</si>
  <si>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</si>
  <si>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</si>
  <si>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</si>
  <si>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</si>
  <si>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</si>
  <si>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</si>
  <si>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</si>
  <si>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</si>
  <si>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</si>
  <si>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</si>
  <si>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</si>
  <si>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</si>
  <si>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</si>
  <si>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</si>
  <si>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</si>
  <si>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</si>
  <si>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</si>
  <si>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</si>
  <si>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</si>
  <si>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</si>
  <si>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</si>
  <si>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</si>
  <si>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</si>
  <si>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</si>
  <si>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</si>
  <si>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</si>
  <si>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</si>
  <si>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</si>
  <si>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</si>
  <si>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</si>
  <si>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</si>
  <si>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</si>
  <si>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</si>
  <si>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</si>
  <si>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</si>
  <si>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</si>
  <si>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</si>
  <si>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</si>
  <si>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</si>
  <si>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</si>
  <si>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</si>
  <si>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</si>
  <si>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</si>
  <si>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</si>
  <si>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</si>
  <si>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</si>
  <si>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</si>
  <si>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</si>
  <si>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</si>
  <si>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</si>
  <si>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</si>
  <si>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</si>
  <si>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</si>
  <si>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</si>
  <si>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</si>
  <si>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</si>
  <si>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</si>
  <si>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</si>
  <si>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</si>
  <si>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</si>
  <si>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</si>
  <si>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</si>
  <si>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</si>
  <si>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</si>
  <si>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</si>
  <si>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</si>
  <si>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</si>
  <si>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</si>
  <si>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</si>
  <si>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</si>
  <si>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</si>
  <si>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</si>
  <si>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</si>
  <si>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</si>
  <si>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</si>
  <si>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</si>
  <si>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</si>
  <si>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</si>
  <si>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</si>
  <si>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</si>
  <si>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</si>
  <si>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</si>
  <si>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</si>
  <si>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</si>
  <si>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</si>
  <si>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</si>
  <si>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</si>
  <si>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</si>
  <si>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</si>
  <si>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</si>
  <si>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</si>
  <si>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</si>
  <si>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</si>
  <si>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</si>
  <si>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</si>
  <si>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</si>
  <si>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</si>
  <si>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</si>
  <si>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</si>
  <si>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</si>
  <si>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</si>
  <si>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</si>
  <si>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</si>
  <si>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</si>
  <si>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</si>
  <si>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</si>
  <si>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</si>
  <si>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</si>
  <si>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</si>
  <si>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</si>
  <si>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</si>
  <si>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</si>
  <si>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</si>
  <si>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</si>
  <si>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</si>
  <si>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</si>
  <si>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</si>
  <si>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</si>
  <si>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</si>
  <si>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</si>
  <si>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</si>
  <si>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</si>
  <si>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</si>
  <si>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</si>
  <si>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</si>
  <si>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</si>
  <si>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</si>
  <si>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</si>
  <si>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</si>
  <si>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</si>
  <si>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</si>
  <si>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</si>
  <si>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</si>
  <si>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</si>
  <si>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</si>
  <si>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</si>
  <si>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</si>
  <si>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</si>
  <si>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</si>
  <si>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</si>
  <si>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</si>
  <si>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</si>
  <si>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</si>
  <si>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</si>
  <si>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</si>
  <si>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</si>
  <si>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</si>
  <si>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</si>
  <si>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</si>
  <si>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</si>
  <si>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 xml:space="preserve">ARMAÇÃO DE BLOCO, VIGA BALDRAME E SAPATA UTILIZANDO AÇO CA-60 DE 5 MM - MONTAGEM. AF_06/2017  </t>
  </si>
  <si>
    <t xml:space="preserve">ARMAÇÃO DE BLOCO, VIGA BALDRAME OU SAPATA UTILIZANDO AÇO CA-50 DE 10 MM - MONTAGEM. AF_06/2017  </t>
  </si>
  <si>
    <t xml:space="preserve">IMPERMEABILIZAÇÃO DE SUPERFÍCIE COM EMULSÃO ASFÁLTICA, 2 DEMÃOS AF_06/2018  </t>
  </si>
  <si>
    <t xml:space="preserve">ARMAÇÃO DE BLOCO, VIGA BALDRAME OU SAPATA UTILIZANDO AÇO CA-50 DE 6,3 MM - MONTAGEM. AF_06/2017  </t>
  </si>
  <si>
    <t xml:space="preserve">APLICAÇÃO E LIXAMENTO DE MASSA LÁTEX EM PAREDES, DUAS DEMÃOS. AF_06/2014  </t>
  </si>
  <si>
    <t xml:space="preserve">APLICAÇÃO MANUAL DE PINTURA COM TINTA LÁTEX ACRÍLICA EM PAREDES, DUAS DEMÃOS. AF_06/2014  </t>
  </si>
  <si>
    <t xml:space="preserve">VASO SANITARIO SIFONADO CONVENCIONAL COM LOUÇA BRANCA, INCLUSO CONJUNTO DE LIGAÇÃO PARA BACIA SANITÁRIA AJUSTÁVEL - FORNECIMENTO E INSTALAÇÃO. AF_10/2016  </t>
  </si>
  <si>
    <t xml:space="preserve">INTERRUPTOR SIMPLES (1 MÓDULO), 10A/250V, INCLUINDO SUPORTE E PLACA - FORNECIMENTO E INSTALAÇÃO. AF_12/2015  </t>
  </si>
  <si>
    <t xml:space="preserve"> 07. 02.100.110.  1</t>
  </si>
  <si>
    <t xml:space="preserve"> 07. 02.100.120.  1</t>
  </si>
  <si>
    <t xml:space="preserve">CORDOALHA DE COBRE NU 35 MM², NÃO ENTERRADA, COM ISOLADOR - FORNECIMENTO E INSTALAÇÃO. AF_12/2017  </t>
  </si>
  <si>
    <t xml:space="preserve">PATCH PANEL 24 PORTAS, CATEGORIA 6 - FORNECIMENTO E INSTALAÇÃO. AF_11/2019  </t>
  </si>
  <si>
    <t xml:space="preserve">MESTRE DE OBRAS COM ENCARGOS COMPLEMENTARES  </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</si>
  <si>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</si>
  <si>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CURVA ABC DE SERVIÇOS E EQUIPAMENTOS (MÓDULO 02)</t>
  </si>
  <si>
    <t>PLANILHA DE CUSTOS (EQUIPAMENTOS)</t>
  </si>
  <si>
    <t>COMPOSIÇÕES ANALÍTICAS DE SERVIÇOS E EQUIPAMENTOS</t>
  </si>
  <si>
    <t>Dalmo Blanco Cinnanti   CREA 7.962/D-DF</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</si>
  <si>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</si>
  <si>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</si>
  <si>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</si>
  <si>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</si>
  <si>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</si>
  <si>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</si>
  <si>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</si>
  <si>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</si>
  <si>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</si>
  <si>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</si>
  <si>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</si>
  <si>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</si>
  <si>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</si>
  <si>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</si>
  <si>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</si>
  <si>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</si>
  <si>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</si>
  <si>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</si>
  <si>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</si>
  <si>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</si>
  <si>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</si>
  <si>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</si>
  <si>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</si>
  <si>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</si>
  <si>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</si>
  <si>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</si>
  <si>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</si>
  <si>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</si>
  <si>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</si>
  <si>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</si>
  <si>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</si>
  <si>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</si>
  <si>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</si>
  <si>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</si>
  <si>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</si>
  <si>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</si>
  <si>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</si>
  <si>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CARGA, MANOBRA E DESCARGA MANUAL DE TUBOS PLÁSTICOS, DN 150 MM, EM CAMINHÃO CARROCERIA 9T.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</si>
  <si>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</si>
  <si>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</si>
  <si>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</si>
  <si>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</si>
  <si>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</si>
  <si>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</si>
  <si>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</si>
  <si>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</si>
  <si>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</si>
  <si>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</si>
  <si>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</si>
  <si>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</si>
  <si>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</si>
  <si>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</si>
  <si>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</si>
  <si>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</si>
  <si>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</si>
  <si>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</si>
  <si>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</si>
  <si>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</si>
  <si>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</si>
  <si>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</si>
  <si>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</si>
  <si>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</si>
  <si>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</si>
  <si>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</si>
  <si>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</si>
  <si>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</si>
  <si>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</si>
  <si>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</si>
  <si>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</si>
  <si>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</si>
  <si>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</si>
  <si>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</si>
  <si>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</si>
  <si>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</si>
  <si>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</si>
  <si>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</si>
  <si>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</si>
  <si>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</si>
  <si>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</si>
  <si>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</si>
  <si>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</si>
  <si>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</si>
  <si>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</si>
  <si>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</si>
  <si>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</si>
  <si>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</si>
  <si>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</si>
  <si>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</si>
  <si>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</si>
  <si>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</si>
  <si>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</si>
  <si>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</si>
  <si>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</si>
  <si>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</si>
  <si>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</si>
  <si>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</si>
  <si>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</si>
  <si>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</si>
  <si>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</si>
  <si>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</si>
  <si>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</si>
  <si>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</si>
  <si>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</si>
  <si>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</si>
  <si>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</si>
  <si>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</si>
  <si>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</si>
  <si>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</si>
  <si>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</si>
  <si>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</si>
  <si>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</si>
  <si>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</si>
  <si>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</si>
  <si>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</si>
  <si>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</si>
  <si>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</si>
  <si>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</si>
  <si>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</si>
  <si>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</si>
  <si>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</si>
  <si>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</si>
  <si>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</si>
  <si>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</si>
  <si>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</si>
  <si>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</si>
  <si>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</si>
  <si>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</si>
  <si>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</si>
  <si>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</si>
  <si>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</si>
  <si>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</si>
  <si>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</si>
  <si>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</si>
  <si>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</si>
  <si>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</si>
  <si>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</si>
  <si>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</si>
  <si>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</si>
  <si>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</si>
  <si>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</si>
  <si>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</si>
  <si>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</si>
  <si>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</si>
  <si>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</si>
  <si>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</si>
  <si>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</si>
  <si>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</si>
  <si>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</si>
  <si>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</si>
  <si>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</si>
  <si>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</si>
  <si>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</si>
  <si>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</si>
  <si>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</si>
  <si>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</si>
  <si>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</si>
  <si>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</si>
  <si>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</si>
  <si>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</si>
  <si>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</si>
  <si>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</si>
  <si>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</si>
  <si>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</si>
  <si>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</si>
  <si>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</si>
  <si>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</si>
  <si>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</si>
  <si>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</si>
  <si>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</si>
  <si>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</si>
  <si>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</si>
  <si>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</si>
  <si>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</si>
  <si>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</si>
  <si>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</si>
  <si>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</si>
  <si>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</si>
  <si>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</si>
  <si>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</si>
  <si>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</si>
  <si>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</si>
  <si>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</si>
  <si>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</si>
  <si>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</si>
  <si>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</si>
  <si>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</si>
  <si>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</si>
  <si>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</si>
  <si>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</si>
  <si>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</si>
  <si>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</si>
  <si>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</si>
  <si>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</si>
  <si>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</si>
  <si>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</si>
  <si>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</si>
  <si>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</si>
  <si>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</si>
  <si>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</si>
  <si>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</si>
  <si>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</si>
  <si>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</si>
  <si>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</si>
  <si>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</si>
  <si>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</si>
  <si>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</si>
  <si>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</si>
  <si>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</si>
  <si>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</si>
  <si>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</si>
  <si>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</si>
  <si>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</si>
  <si>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</si>
  <si>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</si>
  <si>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</si>
  <si>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</si>
  <si>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</si>
  <si>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</si>
  <si>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</si>
  <si>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</si>
  <si>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</si>
  <si>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</si>
  <si>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</si>
  <si>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</si>
  <si>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</si>
  <si>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</si>
  <si>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</si>
  <si>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</si>
  <si>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</si>
  <si>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</si>
  <si>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</si>
  <si>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</si>
  <si>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</si>
  <si>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</si>
  <si>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</si>
  <si>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</si>
  <si>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</si>
  <si>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</si>
  <si>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</si>
  <si>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</si>
  <si>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</si>
  <si>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</si>
  <si>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</si>
  <si>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</si>
  <si>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</si>
  <si>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</si>
  <si>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</si>
  <si>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</si>
  <si>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</si>
  <si>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</si>
  <si>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</si>
  <si>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</si>
  <si>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</si>
  <si>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</si>
  <si>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</si>
  <si>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</si>
  <si>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</si>
  <si>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</si>
  <si>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</si>
  <si>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</si>
  <si>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</si>
  <si>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</si>
  <si>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</si>
  <si>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</si>
  <si>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</si>
  <si>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</si>
  <si>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</si>
  <si>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</si>
  <si>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</si>
  <si>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</si>
  <si>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</si>
  <si>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</si>
  <si>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</si>
  <si>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</si>
  <si>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</si>
  <si>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</si>
  <si>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</si>
  <si>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</si>
  <si>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</si>
  <si>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</si>
  <si>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</si>
  <si>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</si>
  <si>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</si>
  <si>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</si>
  <si>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</si>
  <si>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</si>
  <si>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</si>
  <si>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</si>
  <si>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</si>
  <si>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</si>
  <si>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</si>
  <si>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</si>
  <si>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</si>
  <si>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</si>
  <si>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</si>
  <si>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</si>
  <si>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</si>
  <si>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</si>
  <si>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</si>
  <si>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</si>
  <si>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</si>
  <si>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</si>
  <si>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</si>
  <si>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</si>
  <si>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</si>
  <si>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</si>
  <si>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</si>
  <si>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</si>
  <si>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</si>
  <si>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</si>
  <si>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</si>
  <si>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</si>
  <si>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</si>
  <si>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</si>
  <si>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</si>
  <si>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</si>
  <si>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</si>
  <si>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</si>
  <si>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</si>
  <si>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</si>
  <si>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DE TUBOS PLÁSTICOS, DN 400 MM, EM CAMINHÃO CARROCERIA COM GUINDAUTO (MUNCK) 11,7 TM. AF_07/2020</t>
  </si>
  <si>
    <t>GOVERNO DO DISTRITO FEDERAL</t>
  </si>
  <si>
    <t>SERCRETARIA DE ESTADO DE EDICAÇÃO</t>
  </si>
  <si>
    <t>VALVULA DE DESCARGA METALICA, BASE 1 1/2 " E ACABAMENTO METALICO CROMADO</t>
  </si>
  <si>
    <t>VALVULA DE DESCARGA EM METAL CROMADO PARA MICTORIO COM ACIONAMENTO POR PRESSAO E FECHAMENTO AUTOMATICO</t>
  </si>
  <si>
    <t>ALARME BANHEIRO PNE DEFICIENTE FÍSICO CONFORME NBR 9050 COM ACIONADOR</t>
  </si>
  <si>
    <t>CHUVEIRO ELÉTRICO COMUM CORPO PLÁSTICO, TIPO DUCHA ? FORNECIMENTO E INSTALAÇÃO. AF_01/2020</t>
  </si>
  <si>
    <t>TUBO, PVC, SOLDÁVEL, DN 110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</si>
  <si>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</si>
  <si>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ELETRODUTO DE AÇO GALVANIZADO, CLASSE LEVE, DN 25 MM (1??), APARENTE, INSTALADO EM TETO - FORNECIMENTO E INSTALAÇÃO. AF_11/2016_P</t>
  </si>
  <si>
    <t>TUBO EM COBRE FLEXÍVEL, DN 5/8", COM ISOLAMENTO, INSTALADO EM RAMAL DE ALIMENTAÇÃO DE AR CONDICIONADO COM CONDENSADORA INDIVIDUAL ? FORNECIMENTO E INSTALAÇÃO. AF_12/2015</t>
  </si>
  <si>
    <t>INSTALAÇÃO DE CONDICIONADOR DE AR TIPO SPLIT HIGH WALL, 9000 BTU</t>
  </si>
  <si>
    <t>CCU.03.0007</t>
  </si>
  <si>
    <t>VIGA DE ESCORAMAENTO H20, DE MADEIRA, PESO DE 5,00 A 5,20 KG/M, COM EXTREMIDADES PLASTICAS</t>
  </si>
  <si>
    <t>CCU.04.0003</t>
  </si>
  <si>
    <t>PLACAS DE IDENTIFICAÇÃO DE DEPENDÊNCIAS, EM CHAPA METÁLICA Nº 18, COM PINTURA ESMALTE, APLICAÇÃO DE DIZERES EM "SILK SCREEN".</t>
  </si>
  <si>
    <t>TÊ, PVC, SOLDÁVEL, DN 110 MM INSTALADO EM RESERVAÇÃO DE ÁGUA DE EDIFICAÇÃO QUE POSSUA RESERVATÓRIO DE FIBRA/FIBROCIMENTO FORNECIMENTO E INSTALAÇÃO. AF_06/2016</t>
  </si>
  <si>
    <t>CCU.05.0002</t>
  </si>
  <si>
    <t>FORNECIMENTO E ASSENTAMENTO DE TUBO PVC, SÉRIE R, PARA ESGOTO OU ÁGUAS PLUVIAIS, DN 200MM.</t>
  </si>
  <si>
    <t>CCU.05.0003</t>
  </si>
  <si>
    <t>FORNECIMENTO E ASSENTAMENTO DE TUBO PVC, SÉRIE R, PARA ESGOTO OU ÁGUAS PLUVIAIS, DN 250MM.</t>
  </si>
  <si>
    <t>CCU.05.0004</t>
  </si>
  <si>
    <t>FORNECIMENTO E ASSENTAMENTO DE TUBO PVC, SÉRIE R, PARA ESGOTO OU ÁGUAS PLUVIAIS, DN 300MM.</t>
  </si>
  <si>
    <t>VALVULA DE ESFERA BRUTA EM BRONZE, BITOLA 1/2 " (REF 1552-B)</t>
  </si>
  <si>
    <t>VALVULA DE ESFERA BRUTA EM BRONZE, BITOLA 3/4 " (REF 1552-B)</t>
  </si>
  <si>
    <t>COTOVELO 90 GRAUS, EM FERRO GALVANIZADO, CONEXÃO ROSQUEADA, DN 65 (2 1/2?), INSTALADO EM RESERVAÇÃO DE ÁGUA DE EDIFICAÇÃO QUE POSSUA RESERVATÓRIO DE FIBRA/FIBROCIMENTO ? FORNECIMENTO E INSTALAÇÃO. AF_06/2016</t>
  </si>
  <si>
    <t>EXAMES - MENSALISTA (ENCARGOS COMPLEMENTARES (COLETADO CAIXA)</t>
  </si>
  <si>
    <t>SEGURO - MENSALISTA (ENCARGOS COMPLEMENTARES) (COLETADO CAIXA)</t>
  </si>
  <si>
    <t>CPM - 88326-N</t>
  </si>
  <si>
    <t>CPM - 88326-D</t>
  </si>
  <si>
    <t>COMPOSIÇÃO MÃO DE OBRA MENSAL</t>
  </si>
  <si>
    <t xml:space="preserve">[ES_H] - (Horista) = </t>
  </si>
  <si>
    <t>[ES-M] - (Mensalista) =</t>
  </si>
  <si>
    <t>PREÇO (R$)</t>
  </si>
  <si>
    <t>VIGIA NOTURNO COM ENCARGOS COMPLEMENTARES (MENSALISTA) ( 2 VIGIAS)</t>
  </si>
  <si>
    <t>código</t>
  </si>
  <si>
    <t>PREÇO UNIT</t>
  </si>
  <si>
    <t>(1) - Custo por Hora - SINAPI_INSUMOS</t>
  </si>
  <si>
    <t>VIGIA NOTURNO, HORA EFETIVAMENTE TRABALHADA DE 22 H AS 5 H (COM ADICIONAL NOTURNO)</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</si>
  <si>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</si>
  <si>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</si>
  <si>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</si>
  <si>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</si>
  <si>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</si>
  <si>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</si>
  <si>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(6) - Quantidade de dias/mês</t>
  </si>
  <si>
    <t xml:space="preserve">(5) = (4)  x (6) = </t>
  </si>
  <si>
    <t>(7) - Custo mensal</t>
  </si>
  <si>
    <t>(8) - Quantidade de profissionais</t>
  </si>
  <si>
    <t xml:space="preserve">CUSTO MENSAL SEM ENCARGOS COMPLEMENTARES    (7) = (3)  x (5) x (8) = </t>
  </si>
  <si>
    <t>COMP. 95388-N</t>
  </si>
  <si>
    <t>CURSO DE CAPACITAÇÃO PARA VIGIA NOTURNO (ENCARGOS COMPLEMENTARES) - (MENSALISTA)</t>
  </si>
  <si>
    <t>COEF.</t>
  </si>
  <si>
    <t>41776-MENSAL</t>
  </si>
  <si>
    <t>ALIMENTACAO - MENSALISTA (ENCARGOS COMPLEMENTARES) (COLETADO CAIXA)</t>
  </si>
  <si>
    <t>TRANSPORTE - MENSALISTA (ENCARGOS COMPLEMENTARES) (COLETADO CAIXA)</t>
  </si>
  <si>
    <t>FERRAMENTAS - FAMILIA SERVENTE - HORISTA (ENCARGOS COMPLEMENTARES - COLETADO CAIXA)</t>
  </si>
  <si>
    <t>EPI - FAMILIA SERVENTE - HORISTA (ENCARGOS COMPLEMENTARES - COLETADO CAIXA)</t>
  </si>
  <si>
    <t xml:space="preserve">CUSTO MENSAL COM ENCARGOS COMPLEMENTARES:  </t>
  </si>
  <si>
    <t>VIGIA DIURNO COM ENCARGOS COMPLEMENTARES (MENSALISTA) (2 VIGIAS)</t>
  </si>
  <si>
    <t>COMP. 95388-D</t>
  </si>
  <si>
    <t>CURSO DE CAPACITAÇÃO PARA VIGIA DIURNO (ENCARGOS COMPLEMENTARES) - (MENSALISTA)</t>
  </si>
  <si>
    <t>VIGIA DIURNO (MENSALISTA)</t>
  </si>
  <si>
    <t xml:space="preserve">CHUVEIRO ELÉTRICO COMUM CORPO PLÁSTICO, TIPO DUCHA ? FORNECIMENTO E INSTALAÇÃO. AF_01/2020  </t>
  </si>
  <si>
    <t xml:space="preserve">ELETRODUTO DE AÇO GALVANIZADO, CLASSE LEVE, DN 25 MM (1??), APARENTE, INSTALADO EM TETO - FORNECIMENTO E INSTALAÇÃO. AF_11/2016_P  </t>
  </si>
  <si>
    <t xml:space="preserve">CABO DE COBRE FLEXÍVEL ISOLADO, 6 MM², ANTI-CHAMA 450/750 V, PARA CIRCUITOS TERMINAIS - FORNECIMENTO E INSTALAÇÃO. AF_12/2015  </t>
  </si>
  <si>
    <t xml:space="preserve">HASTE DE ATERRAMENTO 5/8  PARA SPDA - FORNECIMENTO E INSTALAÇÃO. AF_12/2017  </t>
  </si>
  <si>
    <t xml:space="preserve"> 07. 00.000.       </t>
  </si>
  <si>
    <t xml:space="preserve">INSTALAÇÕES MECÂNICAS E DE UTILIDADES  </t>
  </si>
  <si>
    <t xml:space="preserve"> 07. 02.000.       </t>
  </si>
  <si>
    <t xml:space="preserve">AR CONDICIONADO CENTRAL  </t>
  </si>
  <si>
    <t xml:space="preserve"> 07. 02.100.110.  2</t>
  </si>
  <si>
    <t xml:space="preserve">TUBO EM COBRE FLEXÍVEL, DN 5/8", COM ISOLAMENTO, INSTALADO EM RAMAL DE ALIMENTAÇÃO DE AR CONDICIONADO COM CONDENSADORA INDIVIDUAL ? FORNECIMENTO E INSTALAÇÃO. AF_12/2015  </t>
  </si>
  <si>
    <t xml:space="preserve"> 07. 02.100.110.  3</t>
  </si>
  <si>
    <t>TOTAL ITEM:  07</t>
  </si>
  <si>
    <t xml:space="preserve"> 03. 01.100.502.  1</t>
  </si>
  <si>
    <t xml:space="preserve"> 03. 01.100.503.  1</t>
  </si>
  <si>
    <t xml:space="preserve"> 03. 01.100.504.  1</t>
  </si>
  <si>
    <t xml:space="preserve"> 03. 02.200.111.  1</t>
  </si>
  <si>
    <t xml:space="preserve"> 03. 02.200.112.  1</t>
  </si>
  <si>
    <t xml:space="preserve"> 03. 02.200.112.  2</t>
  </si>
  <si>
    <t xml:space="preserve"> 03. 02.200.113.  1</t>
  </si>
  <si>
    <t xml:space="preserve">ARMAÇÃO DE PILAR OU VIGA DE UMA ESTRUTURA CONVENCIONAL DE CONCRETO ARMADO EM UMA EDIFICAÇÃO TÉRREA OU SOBRADO UTILIZANDO AÇO CA-60 DE 5,0 MM - MONTAGEM. AF_12/2015  </t>
  </si>
  <si>
    <t xml:space="preserve">ARMAÇÃO DE PILAR OU VIGA DE UMA ESTRUTURA CONVENCIONAL DE CONCRETO ARMADO EM UMA EDIFICAÇÃO TÉRREA OU SOBRADO UTILIZANDO AÇO CA-50 DE 10,0 MM - MONTAGEM. AF_12/2015  </t>
  </si>
  <si>
    <t xml:space="preserve">ARMAÇÃO DE PILAR OU VIGA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</si>
  <si>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6,3 MM - MONTAGEM. AF_12/2015  </t>
  </si>
  <si>
    <t xml:space="preserve">ARMAÇÃO DE LAJE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</si>
  <si>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10,0 MM - MONTAGEM. AF_12/2015  </t>
  </si>
  <si>
    <t xml:space="preserve">PLACAS DE IDENTIFICAÇÃO DE DEPENDÊNCIAS, EM CHAPA METÁLICA Nº 18, COM PINTURA ESMALTE, APLICAÇÃO DE DIZERES EM "SILK SCREEN".  </t>
  </si>
  <si>
    <t xml:space="preserve">TUBO, PVC, SOLDÁVEL, DN 110 MM, INSTALADO EM RESERVAÇÃO DE ÁGUA DE EDIFICAÇÃO QUE POSSUA RESERVATÓRIO DE FIBRA/FIBROCIMENTO FORNECIMENTO E INSTALAÇÃO. AF_06/2016  </t>
  </si>
  <si>
    <t xml:space="preserve">JOELHO 90 GRAUS, PVC, SOLDÁVEL, DN 110 MM INSTALADO EM RESERVAÇÃO DE ÁGUA DE EDIFICAÇÃO QUE POSSUA RESERVATÓRIO DE FIBRA/FIBROCIMENTO FORNECIMENTO E INSTALAÇÃO. AF_06/2016  </t>
  </si>
  <si>
    <t xml:space="preserve">TÊ, PVC, SOLDÁVEL, DN 110 MM INSTALADO EM RESERVAÇÃO DE ÁGUA DE EDIFICAÇÃO QUE POSSUA RESERVATÓRIO DE FIBRA/FIBROCIMENTO FORNECIMENTO E INSTALAÇÃO. AF_06/2016  </t>
  </si>
  <si>
    <t xml:space="preserve">FORNECIMENTO E ASSENTAMENTO DE TUBO PVC, SÉRIE R, PARA ESGOTO OU ÁGUAS PLUVIAIS, DN 200MM.  </t>
  </si>
  <si>
    <t xml:space="preserve">FORNECIMENTO E ASSENTAMENTO DE TUBO PVC, SÉRIE R, PARA ESGOTO OU ÁGUAS PLUVIAIS, DN 250MM.  </t>
  </si>
  <si>
    <t xml:space="preserve">FORNECIMENTO E ASSENTAMENTO DE TUBO PVC, SÉRIE R, PARA ESGOTO OU ÁGUAS PLUVIAIS, DN 300MM.  </t>
  </si>
  <si>
    <t xml:space="preserve">CABO DE COBRE FLEXÍVEL ISOLADO, 6 MM², ANTI-CHAMA 0,6/1,0 KV, PARA CIRCUITOS TERMINAIS - FORNECIMENTO E INSTALAÇÃO. AF_12/2015  </t>
  </si>
  <si>
    <t xml:space="preserve">CABO TELEFÔNICO CTP-APL-50 10 PARES INSTALADO EM ENTRADA DE EDIFICAÇÃO - FORNECIMENTO E INSTALAÇÃO. AF_11/2019  </t>
  </si>
  <si>
    <t xml:space="preserve">COTOVELO 90 GRAUS, EM FERRO GALVANIZADO, CONEXÃO ROSQUEADA, DN 65 (2 1/2?), INSTALADO EM RESERVAÇÃO DE ÁGUA DE EDIFICAÇÃO QUE POSSUA RESERVATÓRIO DE FIBRA/FIBROCIMENTO ? FORNECIMENTO E INSTALAÇÃO. AF_06/2016  </t>
  </si>
  <si>
    <t xml:space="preserve">TÉCNICO EM SEGURANÇA DO TRABALHO COM ENCARGOS COMPLEMENTARES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</si>
  <si>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</si>
  <si>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</si>
  <si>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</si>
  <si>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</si>
  <si>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</si>
  <si>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</si>
  <si>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</si>
  <si>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</si>
  <si>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</si>
  <si>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</si>
  <si>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</si>
  <si>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</si>
  <si>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</si>
  <si>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</si>
  <si>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</si>
  <si>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</si>
  <si>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</si>
  <si>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</si>
  <si>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</si>
  <si>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</si>
  <si>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</si>
  <si>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</si>
  <si>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</si>
  <si>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</si>
  <si>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</si>
  <si>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</si>
  <si>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</si>
  <si>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</si>
  <si>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</si>
  <si>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</si>
  <si>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</si>
  <si>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</si>
  <si>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</si>
  <si>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</si>
  <si>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</si>
  <si>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</si>
  <si>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</si>
  <si>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</si>
  <si>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</si>
  <si>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</si>
  <si>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</si>
  <si>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</si>
  <si>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</si>
  <si>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</si>
  <si>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</si>
  <si>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</si>
  <si>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</si>
  <si>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</si>
  <si>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</si>
  <si>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</si>
  <si>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</si>
  <si>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</si>
  <si>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</si>
  <si>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</si>
  <si>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</si>
  <si>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</si>
  <si>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</si>
  <si>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</si>
  <si>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</si>
  <si>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</si>
  <si>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</si>
  <si>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</si>
  <si>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</si>
  <si>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</si>
  <si>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</si>
  <si>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</si>
  <si>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</si>
  <si>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</si>
  <si>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</si>
  <si>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</si>
  <si>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</si>
  <si>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</si>
  <si>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</si>
  <si>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</si>
  <si>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</si>
  <si>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</si>
  <si>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</si>
  <si>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</si>
  <si>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</si>
  <si>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</si>
  <si>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</si>
  <si>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</si>
  <si>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</si>
  <si>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</si>
  <si>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</si>
  <si>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</si>
  <si>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</si>
  <si>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</si>
  <si>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</si>
  <si>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</si>
  <si>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</si>
  <si>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</si>
  <si>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</si>
  <si>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</si>
  <si>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</si>
  <si>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</si>
  <si>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</si>
  <si>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</si>
  <si>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</si>
  <si>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</si>
  <si>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</si>
  <si>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</si>
  <si>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</si>
  <si>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</si>
  <si>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</si>
  <si>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</si>
  <si>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</si>
  <si>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</si>
  <si>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</si>
  <si>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</si>
  <si>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</si>
  <si>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</si>
  <si>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</si>
  <si>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</si>
  <si>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</si>
  <si>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</si>
  <si>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</si>
  <si>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</si>
  <si>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</si>
  <si>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</si>
  <si>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</si>
  <si>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</si>
  <si>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</si>
  <si>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</si>
  <si>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TORNEIRA CROMADA DE MESA PARA LAVATORIO, TIPO MONOCOMANDO. AF_01/2020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</si>
  <si>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</si>
  <si>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</si>
  <si>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</si>
  <si>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</si>
  <si>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</si>
  <si>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</si>
  <si>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</si>
  <si>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</si>
  <si>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</si>
  <si>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</si>
  <si>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</si>
  <si>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</si>
  <si>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</si>
  <si>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</si>
  <si>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</si>
  <si>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</si>
  <si>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</si>
  <si>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</si>
  <si>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</si>
  <si>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</si>
  <si>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</si>
  <si>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</si>
  <si>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</si>
  <si>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</si>
  <si>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</si>
  <si>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</si>
  <si>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</si>
  <si>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</si>
  <si>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</si>
  <si>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</si>
  <si>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</si>
  <si>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</si>
  <si>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</si>
  <si>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</si>
  <si>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</si>
  <si>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</si>
  <si>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</si>
  <si>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</si>
  <si>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</si>
  <si>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</si>
  <si>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</si>
  <si>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</si>
  <si>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</si>
  <si>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</si>
  <si>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</si>
  <si>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</si>
  <si>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</si>
  <si>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</si>
  <si>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</si>
  <si>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</si>
  <si>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</si>
  <si>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</si>
  <si>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</si>
  <si>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</si>
  <si>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</si>
  <si>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</si>
  <si>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</si>
  <si>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</si>
  <si>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</si>
  <si>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</si>
  <si>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</si>
  <si>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</si>
  <si>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</si>
  <si>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</si>
  <si>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</si>
  <si>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</si>
  <si>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</si>
  <si>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</si>
  <si>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</si>
  <si>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</si>
  <si>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</si>
  <si>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</si>
  <si>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</si>
  <si>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</si>
  <si>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</si>
  <si>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</si>
  <si>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</si>
  <si>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</si>
  <si>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</si>
  <si>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</si>
  <si>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</si>
  <si>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</si>
  <si>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</si>
  <si>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</si>
  <si>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</si>
  <si>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</si>
  <si>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</si>
  <si>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</si>
  <si>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</si>
  <si>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</si>
  <si>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</si>
  <si>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</si>
  <si>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</si>
  <si>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</si>
  <si>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</si>
  <si>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</si>
  <si>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</si>
  <si>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</si>
  <si>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</si>
  <si>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</si>
  <si>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</si>
  <si>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</si>
  <si>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</si>
  <si>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</si>
  <si>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</si>
  <si>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</si>
  <si>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</si>
  <si>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</si>
  <si>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VALVULA DE DESCARGA METALICA, BASE 1 1/4 " E ACABAMENTO METALICO CROMADO</t>
  </si>
  <si>
    <t>VALVULA DE ESFERA BRUTA EM BRONZE, BITOLA 1 " (REF 1552-B)</t>
  </si>
  <si>
    <t>VALVULA DE ESFERA BRUTA EM BRONZE, BITOLA 1 1/4 " (REF 1552-B)</t>
  </si>
  <si>
    <t>VALVULA DE RETENCAO HORIZONTAL, DE BRONZE (PN-25), 2 1/2", 400 PSI, TAMPA DE PORCA DE UNIAO, EXTREMIDADES COM ROSCA</t>
  </si>
  <si>
    <t>VALVULA DE RETENCAO VERTICAL, DE BRONZE (PN-16), 1", 200 PSI, EXTREMIDADES COM ROSCA</t>
  </si>
  <si>
    <t>VALVULA DE RETENCAO VERTICAL, DE BRONZE (PN-16), 2 1/2", 200 PSI, EXTREMIDADES COM ROSCA</t>
  </si>
  <si>
    <t>VERGALHAO ZINCADO ROSCA TOTAL, 1/4 " (6,3 MM)</t>
  </si>
  <si>
    <t>VIDRO LISO INCOLOR 6 MM - SEM COLOCACAO</t>
  </si>
  <si>
    <t>VIDRO TEMPERADO INCOLOR E = 6 MM, SEM COLOCACAO</t>
  </si>
  <si>
    <t>TOTAL EQUIPAMENTOS .......................................................................................................</t>
  </si>
  <si>
    <t>CCU.02.0001</t>
  </si>
  <si>
    <t>FORNECIMENTO E EXECUÇÃO DE BAIA COM DUAS DIVISÓRIAS PARA AGREGADOS, DIMENSÕES 4,0X10,0M EM ESTRUTURA DE MADEIRA.</t>
  </si>
  <si>
    <t>CCU.02.0002</t>
  </si>
  <si>
    <t>FORNECIMENTO E EXECUÇÃO DE BAIA PARA ARMAZENAMENTO DE AÇO, POR BITOLA, DIMENSÕES 7,0X12M EM ESTRUTURA DE MADEIRA.</t>
  </si>
  <si>
    <t>CCU.02.0003</t>
  </si>
  <si>
    <t>FORNECIMENTO E EXECUÇÃO DE BAIA PARA ARMAZENAMENTO DE MADEIRA, DIMENSÕES 4,0X7,0M, EM ESTRUTURA DE MADEIRA.</t>
  </si>
  <si>
    <t>CCU.03.0004</t>
  </si>
  <si>
    <t>ESTACA HÉLICE CONTÍNUA, DIÂMETRO DE 40 CM, INCLUSO CONCRETO FCK=30MPA E ARMADURA MÍNIMA (EXCLUSIVE MOBILIZAÇÃO E DESMOBILIZAÇÃO). AF_12/2019</t>
  </si>
  <si>
    <t xml:space="preserve"> 03. 01.100.501.  1</t>
  </si>
  <si>
    <t xml:space="preserve"> 03. 01.100.601.  1</t>
  </si>
  <si>
    <t xml:space="preserve"> 03. 01.100.602.  1</t>
  </si>
  <si>
    <t xml:space="preserve"> 03. 01.100.603.  1</t>
  </si>
  <si>
    <t xml:space="preserve"> 03. 01.100.604.  1</t>
  </si>
  <si>
    <t xml:space="preserve"> 03. 02.100.111.  1</t>
  </si>
  <si>
    <t xml:space="preserve"> 03. 02.100.112.  1</t>
  </si>
  <si>
    <t xml:space="preserve"> 03. 02.100.112.  2</t>
  </si>
  <si>
    <t xml:space="preserve"> 03. 02.100.112.  3</t>
  </si>
  <si>
    <t xml:space="preserve"> 03. 02.100.113.  1</t>
  </si>
  <si>
    <t xml:space="preserve"> 03. 02.100.121.  1</t>
  </si>
  <si>
    <t xml:space="preserve"> 03. 02.100.122.  1</t>
  </si>
  <si>
    <t xml:space="preserve"> 03. 02.100.122.  2</t>
  </si>
  <si>
    <t xml:space="preserve"> 03. 02.100.122.  3</t>
  </si>
  <si>
    <t xml:space="preserve"> 03. 02.100.122.  4</t>
  </si>
  <si>
    <t xml:space="preserve"> 03. 02.100.123.  1</t>
  </si>
  <si>
    <t xml:space="preserve"> 03. 02.300.111.  1</t>
  </si>
  <si>
    <t xml:space="preserve"> 03. 02.300.112.  1</t>
  </si>
  <si>
    <t xml:space="preserve"> 03. 02.300.112.  2</t>
  </si>
  <si>
    <t xml:space="preserve"> 03. 02.300.113.  1</t>
  </si>
  <si>
    <t xml:space="preserve"> 03. 02.300.121.  1</t>
  </si>
  <si>
    <t xml:space="preserve"> 03. 02.300.122.  1</t>
  </si>
  <si>
    <t xml:space="preserve"> 03. 02.300.122.  2</t>
  </si>
  <si>
    <t xml:space="preserve"> 03. 02.300.122.  3</t>
  </si>
  <si>
    <t xml:space="preserve"> 03. 02.300.123.  1</t>
  </si>
  <si>
    <t xml:space="preserve"> 03. 02.600.112.  1</t>
  </si>
  <si>
    <t xml:space="preserve"> 03. 02.600.112.  2</t>
  </si>
  <si>
    <t xml:space="preserve"> 03. 02.600.113.  1</t>
  </si>
  <si>
    <t>VIDRO TEMPERADO INCOLOR, ESPESSURA 6MM, FORNECIMENTO E INSTALACAO, INCLUSIVE MASSA PARA VEDACAO</t>
  </si>
  <si>
    <t>TORNEIRA CROMADA DE MESA, 1/2? OU 3/4?, PARA LAVATÓRIO, PADRÃO MÉDIO - FORNECIMENTO E INSTALAÇÃO. AF_01/2020</t>
  </si>
  <si>
    <t>TUBO, PVC, SOLDÁVEL, DN 75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</si>
  <si>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</si>
  <si>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 xml:space="preserve"> 07. 02.200.</t>
  </si>
  <si>
    <t>FORNECIMENTO DE APARELHOS</t>
  </si>
  <si>
    <t xml:space="preserve">                   </t>
  </si>
  <si>
    <t xml:space="preserve">EXECUÇÃO DE ESCRITÓRIO EM CANTEIRO DE OBRA EM CHAPA DE MADEIRA COMPENSADA, NÃO INCLUSO MOBILIÁRIO E EQUIPAMENTOS. AF_02/2016  </t>
  </si>
  <si>
    <t xml:space="preserve">                </t>
  </si>
  <si>
    <t xml:space="preserve">              </t>
  </si>
  <si>
    <t xml:space="preserve">CABO DE COBRE FLEXÍVEL ISOLADO, 4 MM², ANTI-CHAMA 450/750 V, PARA CIRCUITOS TERMINAIS - FORNECIMENTO E INSTALAÇÃO. AF_12/2015  </t>
  </si>
  <si>
    <t xml:space="preserve">EXECUÇÃO DE ALMOXARIFADO EM CANTEIRO DE OBRA EM CHAPA DE MADEIRA COMPENSADA, INCLUSO PRATELEIRAS. AF_02/2016  </t>
  </si>
  <si>
    <t xml:space="preserve">EXECUÇÃO DE DEPÓSITO EM CANTEIRO DE OBRA EM CHAPA DE MADEIRA COMPENSADA, NÃO INCLUSO MOBILIÁRIO. AF_04/2016  </t>
  </si>
  <si>
    <t xml:space="preserve">FORNECIMENTO E EXECUÇÃO DE BAIA COM DUAS DIVISÓRIAS PARA AGREGADOS, DIMENSÕES 4,0X10,0M EM ESTRUTURA DE MADEIRA.  </t>
  </si>
  <si>
    <t xml:space="preserve">FORNECIMENTO E EXECUÇÃO DE BAIA PARA ARMAZENAMENTO DE AÇO, POR BITOLA, DIMENSÕES 7,0X12M EM ESTRUTURA DE MADEIRA.  </t>
  </si>
  <si>
    <t xml:space="preserve">FORNECIMENTO E EXECUÇÃO DE BAIA PARA ARMAZENAMENTO DE MADEIRA, DIMENSÕES 4,0X7,0M, EM ESTRUTURA DE MADEIRA.  </t>
  </si>
  <si>
    <t xml:space="preserve">EXECUÇÃO DE CENTRAL DE ARMADURA EM CANTEIRO DE OBRA, NÃO INCLUSO MOBILIÁRIO E EQUIPAMENTOS. AF_04/2016  </t>
  </si>
  <si>
    <t xml:space="preserve">EXECUÇÃO DE REFEITÓRIO EM CANTEIRO DE OBRA EM CHAPA DE MADEIRA COMPENSADA, NÃO INCLUSO MOBILIÁRIO E EQUIPAMENTOS. AF_02/2016  </t>
  </si>
  <si>
    <t xml:space="preserve">EXECUÇÃO DE SANITÁRIO E VESTIÁRIO EM CANTEIRO DE OBRA EM CHAPA DE MADEIRA COMPENSADA, NÃO INCLUSO MOBILIÁRIO. AF_02/2016  </t>
  </si>
  <si>
    <t xml:space="preserve">TAPUME COM TELHA METÁLICA. AF_05/2018  </t>
  </si>
  <si>
    <t xml:space="preserve">REATERRO MANUAL DE VALAS COM COMPACTAÇÃO MECANIZADA. AF_04/2016  </t>
  </si>
  <si>
    <t xml:space="preserve">ARMAÇÃO DE BLOCO, VIGA BALDRAME OU SAPATA UTILIZANDO AÇO CA-50 DE 8 MM - MONTAGEM. AF_06/2017  </t>
  </si>
  <si>
    <t xml:space="preserve">ARMAÇÃO DE BLOCO, VIGA BALDRAME OU SAPATA UTILIZANDO AÇO CA-50 DE 12,5 MM - MONTAGEM. AF_06/2017  </t>
  </si>
  <si>
    <t xml:space="preserve">ARMAÇÃO DE BLOCO, VIGA BALDRAME OU SAPATA UTILIZANDO AÇO CA-50 DE 16 MM - MONTAGEM. AF_06/2017  </t>
  </si>
  <si>
    <t xml:space="preserve">TARJETA TIPO LIVRE/OCUPADO PARA PORTA DE BANHEIRO. AF_12/2019  </t>
  </si>
  <si>
    <t xml:space="preserve">VIDRO TEMPERADO INCOLOR, ESPESSURA 6MM, FORNECIMENTO E INSTALACAO, INCLUSIVE MASSA PARA VEDACAO  </t>
  </si>
  <si>
    <t xml:space="preserve">RUFO EM CHAPA DE AÇO GALVANIZADO NÚMERO 24, CORTE DE 25 CM, INCLUSO TRANSPORTE VERTICAL. AF_07/2019  </t>
  </si>
  <si>
    <t xml:space="preserve">ASSENTO SANITÁRIO CONVENCIONAL - FORNECIMENTO E INSTALACAO. AF_01/2020  </t>
  </si>
  <si>
    <t xml:space="preserve">VASO SANITARIO SIFONADO CONVENCIONAL PARA PCD SEM FURO FRONTAL COM  LOUÇA BRANCA SEM ASSENTO -  FORNECIMENTO E INSTALAÇÃO. AF_01/2020  </t>
  </si>
  <si>
    <t xml:space="preserve">TANQUE DE LOUÇA BRANCA COM COLUNA, 30L OU EQUIVALENTE - FORNECIMENTO E INSTALAÇÃO. AF_01/2020  </t>
  </si>
  <si>
    <t xml:space="preserve">TORNEIRA CROMADA DE MESA, 1/2? OU 3/4?, PARA LAVATÓRIO, PADRÃO MÉDIO - FORNECIMENTO E INSTALAÇÃO. AF_01/2020  </t>
  </si>
  <si>
    <t xml:space="preserve">PLANTIO DE ARBUSTO OU  CERCA VIVA. AF_05/2018  </t>
  </si>
  <si>
    <t xml:space="preserve">TUBO, PVC, SOLDÁVEL, DN 75 MM, INSTALADO EM RESERVAÇÃO DE ÁGUA DE EDIFICAÇÃO QUE POSSUA RESERVATÓRIO DE FIBRA/FIBROCIMENTO FORNECIMENTO E INSTALAÇÃO. AF_06/2016  </t>
  </si>
  <si>
    <t xml:space="preserve">JOELHO 90 GRAUS, PVC, SOLDÁVEL, DN 50 MM INSTALADO EM RESERVAÇÃO DE ÁGUA DE EDIFICAÇÃO QUE POSSUA RESERVATÓRIO DE FIBRA/FIBROCIMENTO FORNECIMENTO E INSTALAÇÃO. AF_06/2016  </t>
  </si>
  <si>
    <t xml:space="preserve">CAPTOR TIPO FRANKLIN PARA SPDA - FORNECIMENTO E INSTALAÇÃO. AF_12/2017  </t>
  </si>
  <si>
    <t xml:space="preserve">PRESSOSTATO 50 A 80 PSI  </t>
  </si>
  <si>
    <t>MÓDULO 1</t>
  </si>
  <si>
    <t>MÓDULO 2</t>
  </si>
  <si>
    <t>TOTAL MÓDULO 02  .......................................................................................................</t>
  </si>
  <si>
    <t>CONDULETE DE PVC, TIPO B, PARA ELETRODUTO DE PVC SOLDÁVEL DN 25 MM (3/4''), APARENTE - FORNECIMENTO E INSTALAÇÃO. AF_10/2022</t>
  </si>
  <si>
    <t>CONDULETE DE PVC, TIPO LB, PARA ELETRODUTO DE PVC SOLDÁVEL DN 25 MM (3/4''), APARENTE - FORNECIMENTO E INSTALAÇÃO. AF_10/2022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</si>
  <si>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</si>
  <si>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</si>
  <si>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</si>
  <si>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</si>
  <si>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</si>
  <si>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</si>
  <si>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</si>
  <si>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</si>
  <si>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</si>
  <si>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CAIXA SIFONADA, PVC, DN 100 X 100 X 50 MM, FORNECIDA E INSTALADA EM RAMAIS DE ENCAMINHAMENTO DE ÁGUA PLUVIAL. AF_06/2022</t>
  </si>
  <si>
    <t>ALVENARIA DE VEDAÇÃO DE BLOCOS CERÂMICOS FURADOS NA HORIZONTAL DE 9X19X19 CM (ESPESSURA 9 CM) E ARGAMASSA DE ASSENTAMENTO COM PREPARO EM BETONEIRA. AF_12/2021</t>
  </si>
  <si>
    <t>RALO SIFONADO, PVC, DN 100 X 40 MM, JUNTA SOLDÁVEL, FORNECIDO E INSTALADO EM RAMAL DE DESCARGA OU EM RAMAL DE ESGOTO SANITÁRIO. AF_08/2022</t>
  </si>
  <si>
    <t>EMBOÇO OU MASSA ÚNICA EM ARGAMASSA TRAÇO 1:2:8, PREPARO MANUAL, APLICADA MANUALMENTE EM PANOS DE FACHADA COM PRESENÇA DE VÃOS, ESPESSURA DE 25 MM. AF_08/2022</t>
  </si>
  <si>
    <t>CHAPISCO APLICADO EM ALVENARIA (COM PRESENÇA DE VÃOS) E ESTRUTURAS DE CONCRETO DE FACHADA, COM ROLO PARA TEXTURA ACRÍLICA.  ARGAMASSA INDUSTRIALIZADA COM PREPARO EM MISTURADOR 300 KG. AF_10/2022</t>
  </si>
  <si>
    <t>(COMPOSIÇÃO REPRESENTATIVA) LIGAÇÃO PREDIAL DE ÁGUA, REDE DN 50 MM, RAMAL PREDIAL DE 20 MM, L = 6,0 M, LARGURA DA VALA = 0,65 M  COM COLAR DE TOMADA DE PVC  ESCAVAÇÃO MANUAL, PREPARO DE FUNDO DE VALA E REATERRO COMPACTADO. AF_06/2022</t>
  </si>
  <si>
    <t>COLAR DE TOMADA, PVC, COM TRAVAS, DE 60 MM X 1/2" OU 60 MM X 3/4", PARA LIGAÇÃO PREDIAL DE ÁGUA. AF_06/2022</t>
  </si>
  <si>
    <t>COTOVELO/JOELHO COM ADAPTADOR, POLIPROPILENO, PARA TUBOS EM PEAD, 20 MM X 1/2", PARA LIGAÇÃO PREDIAL DE ÁGUA. AF_06/2022</t>
  </si>
  <si>
    <t>REGISTRO ESFERA, PVC, COM ROSCA, 1/2", PARA LIGAÇÃO PREDIAL DE ÁGUA. AF_06/2022</t>
  </si>
  <si>
    <t>LUVA, PVC, ROSCÁVEL, 1/2", PARA LIGAÇÃO PREDIAL DE ÁGUA. AF_06/2022</t>
  </si>
  <si>
    <t>TUBO, PEAD, PE-80, DE = 20 MM X 2,3 MM, PARA LIGAÇÃO PREDIAL DE ÁGUA. AF_06/2022</t>
  </si>
  <si>
    <t>ENTRADA DE ENERGIA ELÉTRICA, AÉREA, TRIFÁSICA, COM CAIXA DE EMBUTIR, CABO DE 35 MM2 E DISJUNTOR DIN 50A (NÃO INCLUSO O POSTE DE CONCRETO). AF_07/2020_PS</t>
  </si>
  <si>
    <t>CABO DE COBRE FLEXÍVEL ISOLADO, 35 MM², ANTI-CHAMA 0,6/1,0 KV, PARA REDE ENTERRADA DE DISTRIBUIÇÃO DE ENERGIA ELÉTRICA - FORNECIMENTO E INSTALAÇÃO. AF_12/2021</t>
  </si>
  <si>
    <t>(COMPOSIÇÃO REPRESENTATIVA) LIGAÇÃO PREDIAL DE ESGOTO, REDE DN 150 MM, COLETOR PREDIAL DN 150 MM, L = 6,0 M, LARGURA DA VALA = 0,65 M  COM TÊ E CURVA 90 GRAUS  ESCAVAÇÃO MECANIZADA, PREPARO DE FUNDO DE VALA E REATERRO COMPACTADO. AF_06/2022</t>
  </si>
  <si>
    <t>CURVA LONGA, 90 GRAUS, PVC OCRE, JUNTA ELÁSTICA, DN 150 MM, PARA COLETOR PREDIAL DE ESGOTO. AF_06/2022</t>
  </si>
  <si>
    <t>TUBO, PVC OCRE, JUNTA ELÁSTICA, DN 150 MM, PARA COLETOR PREDIAL DE ESGOTO. AF_06/2022</t>
  </si>
  <si>
    <t>MONTAGEM DE ARMADURA DE ESTACAS, DIÂMETRO = 16,0 MM. AF_09/2021_PS</t>
  </si>
  <si>
    <t>MONTAGEM DE ARMADURA TRANSVERSAL DE ESTACAS DE SEÇÃO CIRCULAR, DIÂMETRO = 6,30 MM. AF_09/2021_PS</t>
  </si>
  <si>
    <t>MONTAGEM DE ARMADURA DE ESTACAS, DIÂMETRO = 10,0 MM. AF_09/2021_PS</t>
  </si>
  <si>
    <t>MONTAGEM DE ARMADURA DE ESTACAS, DIÂMETRO = 12,5 MM. AF_09/2021_PS</t>
  </si>
  <si>
    <t>MONTAGEM DE ARMADURA TRANSVERSAL DE ESTACAS DE SEÇÃO CIRCULAR, DIÂMETRO = 5,0 MM. AF_09/2021_PS</t>
  </si>
  <si>
    <t>ARMAÇÃO DE PILAR OU VIGA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</si>
  <si>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</si>
  <si>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</si>
  <si>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6,3 MM - MONTAGEM. AF_06/2022</t>
  </si>
  <si>
    <t>ARMAÇÃO DE ESTRUTURAS DIVERSAS DE CONCRETO ARMADO, EXCETO VIGAS, PILARES, LAJES E FUNDAÇÕES, UTILIZANDO AÇO CA-60 DE 5,0 MM - MONTAGEM. AF_06/2022</t>
  </si>
  <si>
    <t>CORTE E DOBRA DE AÇO CA-60, DIÂMETRO DE 5,0 MM.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</si>
  <si>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</si>
  <si>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</si>
  <si>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</si>
  <si>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</si>
  <si>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</si>
  <si>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CORTE E DOBRA DE AÇO CA-50, DIÂMETRO DE 6,3 MM. AF_06/2022</t>
  </si>
  <si>
    <t>CORTE E DOBRA DE AÇO CA-50, DIÂMETRO DE 10,0 MM. AF_06/2022</t>
  </si>
  <si>
    <t>CORTE E DOBRA DE AÇO CA-50, DIÂMETRO DE 16,0 MM. AF_06/2022</t>
  </si>
  <si>
    <t>CORTE E DOBRA DE AÇO CA-50, DIÂMETRO DE 8,0 MM. AF_06/2022</t>
  </si>
  <si>
    <t>CORTE E DOBRA DE AÇO CA-50, DIÂMETRO DE 12,5 MM. AF_06/2022</t>
  </si>
  <si>
    <t>PINTURA COM TINTA ALQUÍDICA DE FUNDO (TIPO ZARCÃO) PULVERIZADA SOBRE PERFIL METÁLICO EXECUTADO EM FÁBRICA (POR DEMÃO). AF_01/2020_PE</t>
  </si>
  <si>
    <t>ESTRUTURA TRELIÇADA DE COBERTURA, TIPO FINK, COM LIGAÇÕES PARAFUSADAS, INCLUSOS PERFIS METÁLICOS, CHAPAS METÁLICAS, MÃO DE OBRA E TRANSPORTE COM GUINDASTE - FORNECIMENTO E INSTALAÇÃO. AF_01/2020_PSA</t>
  </si>
  <si>
    <t>BATENTE PARA PORTA DE MADEIRA, FIXAÇÃO COM ARGAMASSA, PADRÃO POPULAR. FORNECIMENTO E INSTALAÇÃO. AF_12/2019</t>
  </si>
  <si>
    <t xml:space="preserve">(COMPOSIÇÃO REPRESENTATIVA) LIGAÇÃO PREDIAL DE ÁGUA, REDE DN 50 MM, RAMAL PREDIAL DE 20 MM, L = 6,0 M, LARGURA DA VALA = 0,65 M  COM COLAR DE TOMADA DE PVC  ESCAVAÇÃO MANUAL, PREPARO DE FUNDO DE VALA E REATERRO COMPACTADO. AF_06/2022  </t>
  </si>
  <si>
    <t xml:space="preserve">ENTRADA DE ENERGIA ELÉTRICA, AÉREA, TRIFÁSICA, COM CAIXA DE EMBUTIR, CABO DE 35 MM2 E DISJUNTOR DIN 50A (NÃO INCLUSO O POSTE DE CONCRETO). AF_07/2020_PS  </t>
  </si>
  <si>
    <t xml:space="preserve">(COMPOSIÇÃO REPRESENTATIVA) LIGAÇÃO PREDIAL DE ESGOTO, REDE DN 150 MM, COLETOR PREDIAL DN 150 MM, L = 6,0 M, LARGURA DA VALA = 0,65 M  COM TÊ E CURVA 90 GRAUS  ESCAVAÇÃO MECANIZADA, PREPARO DE FUNDO DE VALA E REATERRO COMPACTADO. AF_06/2022  </t>
  </si>
  <si>
    <t xml:space="preserve">EXECUÇÃO DE GUARITA EM CANTEIRO DE OBRA EM CHAPA DE MADEIRA COMPENSADA, NÃO INCLUSO MOBILIÁRIO. AF_04/2016  </t>
  </si>
  <si>
    <t xml:space="preserve">MONTAGEM DE ARMADURA DE ESTACAS, DIÂMETRO = 10,0 MM. AF_09/2021_PS  </t>
  </si>
  <si>
    <t xml:space="preserve">ARMAÇÃO DE PILAR OU VIGA DE ESTRUTURA CONVENCIONAL DE CONCRETO ARMADO UTILIZANDO AÇO CA-60 DE 5,0 MM - MONTAGEM. AF_06/2022  </t>
  </si>
  <si>
    <t xml:space="preserve">ARMAÇÃO DE ESTRUTURAS DIVERSAS DE CONCRETO ARMADO, EXCETO VIGAS, PILARES, LAJES E FUNDAÇÕES, UTILIZANDO AÇO CA-60 DE 5,0 MM - MONTAGEM. AF_06/2022  </t>
  </si>
  <si>
    <t xml:space="preserve">ARMAÇÃO DE ESTRUTURAS DIVERSAS DE CONCRETO ARMADO, EXCETO VIGAS, PILARES, LAJES E FUNDAÇÕES, UTILIZANDO AÇO CA-50 DE 6,3 MM - MONTAGEM. AF_06/2022  </t>
  </si>
  <si>
    <t xml:space="preserve">ARMAÇÃO DE ESTRUTURAS DIVERSAS DE CONCRETO ARMADO, EXCETO VIGAS, PILARES, LAJES E FUNDAÇÕES, UTILIZANDO AÇO CA-50 DE 8,0 MM - MONTAGEM. AF_06/2022  </t>
  </si>
  <si>
    <t xml:space="preserve">ARMAÇÃO DE ESTRUTURAS DIVERSAS DE CONCRETO ARMADO, EXCETO VIGAS, PILARES, LAJES E FUNDAÇÕES, UTILIZANDO AÇO CA-50 DE 10,0 MM - MONTAGEM. AF_06/2022  </t>
  </si>
  <si>
    <t xml:space="preserve">ARMAÇÃO DE ESTRUTURAS DIVERSAS DE CONCRETO ARMADO, EXCETO VIGAS, PILARES, LAJES E FUNDAÇÕES, UTILIZANDO AÇO CA-50 DE 12,5 MM - MONTAGEM. AF_06/2022  </t>
  </si>
  <si>
    <t xml:space="preserve">ARMAÇÃO DE ESTRUTURAS DIVERSAS DE CONCRETO ARMADO, EXCETO VIGAS, PILARES, LAJES E FUNDAÇÕES, UTILIZANDO AÇO CA-50 DE 16,0 MM - MONTAGEM. AF_06/2022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</si>
  <si>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</si>
  <si>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</si>
  <si>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</si>
  <si>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</si>
  <si>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</si>
  <si>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</si>
  <si>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</si>
  <si>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</si>
  <si>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</si>
  <si>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</si>
  <si>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</si>
  <si>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</si>
  <si>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</si>
  <si>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</si>
  <si>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</si>
  <si>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</si>
  <si>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</si>
  <si>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</si>
  <si>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</si>
  <si>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</si>
  <si>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</si>
  <si>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</si>
  <si>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</si>
  <si>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</si>
  <si>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</si>
  <si>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</si>
  <si>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</si>
  <si>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</si>
  <si>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</si>
  <si>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</si>
  <si>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</si>
  <si>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</si>
  <si>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</si>
  <si>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</si>
  <si>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</si>
  <si>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</si>
  <si>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</si>
  <si>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</si>
  <si>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</si>
  <si>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</si>
  <si>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</si>
  <si>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</si>
  <si>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</si>
  <si>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</si>
  <si>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</si>
  <si>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</si>
  <si>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</si>
  <si>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</si>
  <si>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</si>
  <si>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</si>
  <si>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</si>
  <si>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</si>
  <si>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</si>
  <si>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</si>
  <si>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</si>
  <si>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</si>
  <si>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</si>
  <si>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</si>
  <si>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</si>
  <si>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</si>
  <si>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</si>
  <si>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</si>
  <si>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</si>
  <si>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</si>
  <si>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</si>
  <si>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</si>
  <si>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</si>
  <si>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</si>
  <si>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</si>
  <si>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</si>
  <si>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</si>
  <si>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</si>
  <si>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</si>
  <si>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</si>
  <si>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</si>
  <si>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</si>
  <si>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</si>
  <si>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</si>
  <si>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</si>
  <si>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</si>
  <si>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</si>
  <si>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</si>
  <si>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</si>
  <si>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</si>
  <si>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</si>
  <si>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</si>
  <si>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</si>
  <si>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</si>
  <si>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</si>
  <si>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</si>
  <si>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</si>
  <si>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</si>
  <si>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</si>
  <si>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</si>
  <si>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</si>
  <si>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</si>
  <si>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</si>
  <si>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</si>
  <si>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</si>
  <si>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</si>
  <si>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</si>
  <si>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</si>
  <si>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</si>
  <si>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</si>
  <si>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</si>
  <si>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</si>
  <si>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</si>
  <si>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</si>
  <si>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</si>
  <si>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</si>
  <si>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</si>
  <si>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</si>
  <si>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</si>
  <si>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</si>
  <si>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</si>
  <si>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</si>
  <si>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</si>
  <si>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</si>
  <si>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</si>
  <si>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</si>
  <si>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</si>
  <si>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</si>
  <si>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</si>
  <si>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</si>
  <si>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</si>
  <si>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</si>
  <si>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</si>
  <si>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</si>
  <si>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</si>
  <si>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</si>
  <si>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</si>
  <si>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</si>
  <si>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</si>
  <si>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</si>
  <si>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</si>
  <si>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</si>
  <si>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</si>
  <si>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</si>
  <si>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</si>
  <si>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</si>
  <si>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</si>
  <si>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</si>
  <si>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</si>
  <si>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</si>
  <si>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</si>
  <si>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</si>
  <si>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</si>
  <si>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</si>
  <si>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</si>
  <si>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</si>
  <si>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</si>
  <si>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</si>
  <si>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</si>
  <si>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</si>
  <si>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</si>
  <si>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</si>
  <si>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</si>
  <si>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</si>
  <si>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</si>
  <si>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</si>
  <si>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</si>
  <si>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</si>
  <si>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</si>
  <si>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</si>
  <si>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</si>
  <si>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</si>
  <si>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</si>
  <si>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</si>
  <si>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</si>
  <si>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</si>
  <si>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</si>
  <si>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</si>
  <si>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</si>
  <si>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</si>
  <si>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</si>
  <si>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</si>
  <si>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</si>
  <si>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</si>
  <si>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</si>
  <si>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</si>
  <si>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</si>
  <si>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</si>
  <si>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</si>
  <si>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</si>
  <si>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</si>
  <si>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</si>
  <si>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</si>
  <si>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</si>
  <si>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</si>
  <si>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</si>
  <si>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</si>
  <si>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</si>
  <si>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</si>
  <si>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</si>
  <si>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</si>
  <si>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</si>
  <si>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</si>
  <si>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</si>
  <si>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</si>
  <si>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</si>
  <si>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</si>
  <si>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</si>
  <si>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</si>
  <si>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</si>
  <si>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</si>
  <si>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</si>
  <si>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</si>
  <si>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</si>
  <si>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</si>
  <si>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</si>
  <si>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</si>
  <si>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</si>
  <si>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</si>
  <si>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</si>
  <si>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</si>
  <si>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</si>
  <si>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</si>
  <si>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</si>
  <si>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</si>
  <si>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</si>
  <si>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</si>
  <si>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CA-50 DE 8,0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</si>
  <si>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</si>
  <si>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</si>
  <si>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</si>
  <si>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</si>
  <si>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</si>
  <si>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</si>
  <si>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</si>
  <si>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</si>
  <si>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</si>
  <si>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</si>
  <si>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</si>
  <si>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</si>
  <si>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</si>
  <si>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</si>
  <si>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</si>
  <si>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</si>
  <si>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</si>
  <si>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</si>
  <si>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</si>
  <si>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</si>
  <si>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</si>
  <si>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</si>
  <si>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</si>
  <si>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</si>
  <si>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</si>
  <si>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</si>
  <si>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</si>
  <si>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</si>
  <si>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</si>
  <si>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</si>
  <si>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</si>
  <si>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</si>
  <si>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20,0 MM. AF_09/2021_PS</t>
  </si>
  <si>
    <t>MONTAGEM DE ARMADURA DE ESTACAS, DIÂMETRO = 25,0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</si>
  <si>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</si>
  <si>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</si>
  <si>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</si>
  <si>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</si>
  <si>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</si>
  <si>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</si>
  <si>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</si>
  <si>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</si>
  <si>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</si>
  <si>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</si>
  <si>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</si>
  <si>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</si>
  <si>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</si>
  <si>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</si>
  <si>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</si>
  <si>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</si>
  <si>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</si>
  <si>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</si>
  <si>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</si>
  <si>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</si>
  <si>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</si>
  <si>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</si>
  <si>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</si>
  <si>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</si>
  <si>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</si>
  <si>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</si>
  <si>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</si>
  <si>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</si>
  <si>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</si>
  <si>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</si>
  <si>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</si>
  <si>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</si>
  <si>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</si>
  <si>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</si>
  <si>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</si>
  <si>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</si>
  <si>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</si>
  <si>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</si>
  <si>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</si>
  <si>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</si>
  <si>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</si>
  <si>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</si>
  <si>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</si>
  <si>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</si>
  <si>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</si>
  <si>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</si>
  <si>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</si>
  <si>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</si>
  <si>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</si>
  <si>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</si>
  <si>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</si>
  <si>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</si>
  <si>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</si>
  <si>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</si>
  <si>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</si>
  <si>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</si>
  <si>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</si>
  <si>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</si>
  <si>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</si>
  <si>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</si>
  <si>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</si>
  <si>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</si>
  <si>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</si>
  <si>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</si>
  <si>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</si>
  <si>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</si>
  <si>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</si>
  <si>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</si>
  <si>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</si>
  <si>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</si>
  <si>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</si>
  <si>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</si>
  <si>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</si>
  <si>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</si>
  <si>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</si>
  <si>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</si>
  <si>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</si>
  <si>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</si>
  <si>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</si>
  <si>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</si>
  <si>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</si>
  <si>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</si>
  <si>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</si>
  <si>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</si>
  <si>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</si>
  <si>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</si>
  <si>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</si>
  <si>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</si>
  <si>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</si>
  <si>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</si>
  <si>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</si>
  <si>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</si>
  <si>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</si>
  <si>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</si>
  <si>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</si>
  <si>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</si>
  <si>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</si>
  <si>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</si>
  <si>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</si>
  <si>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</si>
  <si>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</si>
  <si>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</si>
  <si>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</si>
  <si>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</si>
  <si>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</si>
  <si>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</si>
  <si>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</si>
  <si>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</si>
  <si>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</si>
  <si>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</si>
  <si>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</si>
  <si>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</si>
  <si>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</si>
  <si>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</si>
  <si>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</si>
  <si>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</si>
  <si>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</si>
  <si>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</si>
  <si>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</si>
  <si>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</si>
  <si>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</si>
  <si>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</si>
  <si>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</si>
  <si>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</si>
  <si>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</si>
  <si>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</si>
  <si>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</si>
  <si>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</si>
  <si>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</si>
  <si>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</si>
  <si>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</si>
  <si>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</si>
  <si>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</si>
  <si>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</si>
  <si>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</si>
  <si>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</si>
  <si>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</si>
  <si>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</si>
  <si>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</si>
  <si>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</si>
  <si>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</si>
  <si>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</si>
  <si>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</si>
  <si>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</si>
  <si>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</si>
  <si>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</si>
  <si>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</si>
  <si>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</si>
  <si>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</si>
  <si>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</si>
  <si>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</si>
  <si>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</si>
  <si>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</si>
  <si>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</si>
  <si>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</si>
  <si>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</si>
  <si>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</si>
  <si>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</si>
  <si>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</si>
  <si>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</si>
  <si>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</si>
  <si>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</si>
  <si>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</si>
  <si>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</si>
  <si>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</si>
  <si>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</si>
  <si>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</si>
  <si>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</si>
  <si>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</si>
  <si>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</si>
  <si>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</si>
  <si>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</si>
  <si>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</si>
  <si>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</si>
  <si>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</si>
  <si>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</si>
  <si>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</si>
  <si>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</si>
  <si>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</si>
  <si>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</si>
  <si>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</si>
  <si>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</si>
  <si>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</si>
  <si>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</si>
  <si>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</si>
  <si>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</si>
  <si>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</si>
  <si>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</si>
  <si>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</si>
  <si>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</si>
  <si>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</si>
  <si>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</si>
  <si>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</si>
  <si>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</si>
  <si>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</si>
  <si>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</si>
  <si>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</si>
  <si>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</si>
  <si>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</si>
  <si>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</si>
  <si>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</si>
  <si>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</si>
  <si>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</si>
  <si>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</si>
  <si>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</si>
  <si>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</si>
  <si>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</si>
  <si>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</si>
  <si>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</si>
  <si>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</si>
  <si>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</si>
  <si>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</si>
  <si>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</si>
  <si>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</si>
  <si>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</si>
  <si>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</si>
  <si>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</si>
  <si>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</si>
  <si>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</si>
  <si>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</si>
  <si>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</si>
  <si>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</si>
  <si>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</si>
  <si>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</si>
  <si>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</si>
  <si>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</si>
  <si>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</si>
  <si>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</si>
  <si>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</si>
  <si>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</si>
  <si>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</si>
  <si>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</si>
  <si>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</si>
  <si>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</si>
  <si>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</si>
  <si>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</si>
  <si>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</si>
  <si>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</si>
  <si>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</si>
  <si>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</si>
  <si>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</si>
  <si>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</si>
  <si>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</si>
  <si>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</si>
  <si>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</si>
  <si>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</si>
  <si>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</si>
  <si>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</si>
  <si>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</si>
  <si>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</si>
  <si>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</si>
  <si>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</si>
  <si>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</si>
  <si>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</si>
  <si>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</si>
  <si>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</si>
  <si>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</si>
  <si>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</si>
  <si>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</si>
  <si>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</si>
  <si>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</si>
  <si>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</si>
  <si>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</si>
  <si>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</si>
  <si>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</si>
  <si>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</si>
  <si>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</si>
  <si>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</si>
  <si>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</si>
  <si>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</si>
  <si>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</si>
  <si>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</si>
  <si>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</si>
  <si>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</si>
  <si>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</si>
  <si>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</si>
  <si>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</si>
  <si>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</si>
  <si>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</si>
  <si>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</si>
  <si>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</si>
  <si>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</si>
  <si>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</si>
  <si>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</si>
  <si>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</si>
  <si>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</si>
  <si>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</si>
  <si>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</si>
  <si>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</si>
  <si>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</si>
  <si>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</si>
  <si>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</si>
  <si>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</si>
  <si>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</si>
  <si>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</si>
  <si>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</si>
  <si>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</si>
  <si>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</si>
  <si>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</si>
  <si>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</si>
  <si>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</si>
  <si>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</si>
  <si>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</si>
  <si>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</si>
  <si>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</si>
  <si>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</si>
  <si>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</si>
  <si>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</si>
  <si>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</si>
  <si>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</si>
  <si>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</si>
  <si>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</si>
  <si>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</si>
  <si>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</si>
  <si>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</si>
  <si>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</si>
  <si>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</si>
  <si>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</si>
  <si>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</si>
  <si>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</si>
  <si>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</si>
  <si>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</si>
  <si>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</si>
  <si>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</si>
  <si>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</si>
  <si>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</si>
  <si>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</si>
  <si>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</si>
  <si>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</si>
  <si>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</si>
  <si>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</si>
  <si>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</si>
  <si>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</si>
  <si>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</si>
  <si>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</si>
  <si>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</si>
  <si>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</si>
  <si>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</si>
  <si>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</si>
  <si>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</si>
  <si>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</si>
  <si>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</si>
  <si>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</si>
  <si>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</si>
  <si>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</si>
  <si>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</si>
  <si>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</si>
  <si>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</si>
  <si>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</si>
  <si>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</si>
  <si>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</si>
  <si>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</si>
  <si>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</si>
  <si>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</si>
  <si>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</si>
  <si>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</si>
  <si>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</si>
  <si>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</si>
  <si>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</si>
  <si>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</si>
  <si>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</si>
  <si>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</si>
  <si>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</si>
  <si>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</si>
  <si>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</si>
  <si>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</si>
  <si>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</si>
  <si>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</si>
  <si>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</si>
  <si>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</si>
  <si>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</si>
  <si>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</si>
  <si>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</si>
  <si>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</si>
  <si>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</si>
  <si>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</si>
  <si>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</si>
  <si>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</si>
  <si>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</si>
  <si>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</si>
  <si>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</si>
  <si>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</si>
  <si>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</si>
  <si>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</si>
  <si>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</si>
  <si>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</si>
  <si>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</si>
  <si>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</si>
  <si>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</si>
  <si>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</si>
  <si>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</si>
  <si>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</si>
  <si>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</si>
  <si>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</si>
  <si>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</si>
  <si>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</si>
  <si>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</si>
  <si>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</si>
  <si>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</si>
  <si>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</si>
  <si>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</si>
  <si>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</si>
  <si>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</si>
  <si>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</si>
  <si>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</si>
  <si>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</si>
  <si>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</si>
  <si>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</si>
  <si>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</si>
  <si>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</si>
  <si>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</si>
  <si>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</si>
  <si>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</si>
  <si>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</si>
  <si>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</si>
  <si>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</si>
  <si>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</si>
  <si>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</si>
  <si>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</si>
  <si>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</si>
  <si>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</si>
  <si>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</si>
  <si>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</si>
  <si>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</si>
  <si>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</si>
  <si>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</si>
  <si>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</si>
  <si>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</si>
  <si>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</si>
  <si>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</si>
  <si>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</si>
  <si>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</si>
  <si>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</si>
  <si>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</si>
  <si>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</si>
  <si>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</si>
  <si>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</si>
  <si>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</si>
  <si>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</si>
  <si>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</si>
  <si>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</si>
  <si>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</si>
  <si>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</si>
  <si>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</si>
  <si>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</si>
  <si>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</si>
  <si>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</si>
  <si>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</si>
  <si>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</si>
  <si>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</si>
  <si>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</si>
  <si>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</si>
  <si>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</si>
  <si>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</si>
  <si>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</si>
  <si>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</si>
  <si>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</si>
  <si>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</si>
  <si>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</si>
  <si>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</si>
  <si>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</si>
  <si>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</si>
  <si>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</si>
  <si>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</si>
  <si>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</si>
  <si>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</si>
  <si>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</si>
  <si>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</si>
  <si>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</si>
  <si>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</si>
  <si>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</si>
  <si>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</si>
  <si>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</si>
  <si>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</si>
  <si>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</si>
  <si>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</si>
  <si>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</si>
  <si>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</si>
  <si>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</si>
  <si>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</si>
  <si>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</si>
  <si>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</si>
  <si>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</si>
  <si>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</si>
  <si>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</si>
  <si>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</si>
  <si>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</si>
  <si>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</si>
  <si>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</si>
  <si>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</si>
  <si>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</si>
  <si>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</si>
  <si>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</si>
  <si>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</si>
  <si>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</si>
  <si>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</si>
  <si>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</si>
  <si>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</si>
  <si>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</si>
  <si>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</si>
  <si>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</si>
  <si>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</si>
  <si>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</si>
  <si>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</si>
  <si>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</si>
  <si>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</si>
  <si>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</si>
  <si>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</si>
  <si>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</si>
  <si>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</si>
  <si>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</si>
  <si>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</si>
  <si>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</si>
  <si>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</si>
  <si>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</si>
  <si>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</si>
  <si>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</si>
  <si>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</si>
  <si>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</si>
  <si>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</si>
  <si>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</si>
  <si>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</si>
  <si>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</si>
  <si>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</si>
  <si>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</si>
  <si>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</si>
  <si>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</si>
  <si>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</si>
  <si>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</si>
  <si>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</si>
  <si>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</si>
  <si>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</si>
  <si>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</si>
  <si>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</si>
  <si>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</si>
  <si>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</si>
  <si>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</si>
  <si>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</si>
  <si>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</si>
  <si>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</si>
  <si>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</si>
  <si>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</si>
  <si>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</si>
  <si>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</si>
  <si>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</si>
  <si>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</si>
  <si>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</si>
  <si>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</si>
  <si>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</si>
  <si>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</si>
  <si>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</si>
  <si>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</si>
  <si>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</si>
  <si>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</si>
  <si>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</si>
  <si>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</si>
  <si>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</si>
  <si>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</si>
  <si>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</si>
  <si>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</si>
  <si>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</si>
  <si>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</si>
  <si>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</si>
  <si>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</si>
  <si>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</si>
  <si>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</si>
  <si>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</si>
  <si>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</si>
  <si>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</si>
  <si>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</si>
  <si>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</si>
  <si>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</si>
  <si>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</si>
  <si>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</si>
  <si>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</si>
  <si>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</si>
  <si>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</si>
  <si>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</si>
  <si>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</si>
  <si>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</si>
  <si>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</si>
  <si>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</si>
  <si>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</si>
  <si>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</si>
  <si>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</si>
  <si>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</si>
  <si>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</si>
  <si>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</si>
  <si>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</si>
  <si>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</si>
  <si>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</si>
  <si>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</si>
  <si>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</si>
  <si>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</si>
  <si>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</si>
  <si>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</si>
  <si>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</si>
  <si>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</si>
  <si>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</si>
  <si>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</si>
  <si>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</si>
  <si>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</si>
  <si>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</si>
  <si>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</si>
  <si>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</si>
  <si>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</si>
  <si>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</si>
  <si>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</si>
  <si>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</si>
  <si>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</si>
  <si>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</si>
  <si>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</si>
  <si>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</si>
  <si>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</si>
  <si>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</si>
  <si>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</si>
  <si>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</si>
  <si>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</si>
  <si>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</si>
  <si>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</si>
  <si>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</si>
  <si>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</si>
  <si>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</si>
  <si>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</si>
  <si>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</si>
  <si>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</si>
  <si>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</si>
  <si>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</si>
  <si>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</si>
  <si>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</si>
  <si>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</si>
  <si>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</si>
  <si>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</si>
  <si>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</si>
  <si>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</si>
  <si>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</si>
  <si>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</si>
  <si>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</si>
  <si>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</si>
  <si>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</si>
  <si>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</si>
  <si>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</si>
  <si>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</si>
  <si>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</si>
  <si>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</si>
  <si>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</si>
  <si>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</si>
  <si>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</si>
  <si>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</si>
  <si>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</si>
  <si>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</si>
  <si>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</si>
  <si>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</si>
  <si>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</si>
  <si>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</si>
  <si>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</si>
  <si>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</si>
  <si>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</si>
  <si>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</si>
  <si>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</si>
  <si>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</si>
  <si>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</si>
  <si>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</si>
  <si>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</si>
  <si>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</si>
  <si>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</si>
  <si>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</si>
  <si>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</si>
  <si>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</si>
  <si>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</si>
  <si>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</si>
  <si>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</si>
  <si>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</si>
  <si>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</si>
  <si>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</si>
  <si>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</si>
  <si>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</si>
  <si>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</si>
  <si>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</si>
  <si>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</si>
  <si>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</si>
  <si>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</si>
  <si>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</si>
  <si>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</si>
  <si>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</si>
  <si>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</si>
  <si>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</si>
  <si>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</si>
  <si>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</si>
  <si>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</si>
  <si>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</si>
  <si>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</si>
  <si>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</si>
  <si>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</si>
  <si>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</si>
  <si>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</si>
  <si>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</si>
  <si>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</si>
  <si>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</si>
  <si>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</si>
  <si>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</si>
  <si>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</si>
  <si>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</si>
  <si>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</si>
  <si>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</si>
  <si>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</si>
  <si>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</si>
  <si>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</si>
  <si>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</si>
  <si>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</si>
  <si>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</si>
  <si>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</si>
  <si>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</si>
  <si>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</si>
  <si>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</si>
  <si>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</si>
  <si>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</si>
  <si>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</si>
  <si>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</si>
  <si>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</si>
  <si>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</si>
  <si>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</si>
  <si>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</si>
  <si>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</si>
  <si>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</si>
  <si>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</si>
  <si>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</si>
  <si>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</si>
  <si>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</si>
  <si>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</si>
  <si>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</si>
  <si>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</si>
  <si>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</si>
  <si>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</si>
  <si>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</si>
  <si>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</si>
  <si>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</si>
  <si>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</si>
  <si>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</si>
  <si>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</si>
  <si>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</si>
  <si>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</si>
  <si>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</si>
  <si>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</si>
  <si>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</si>
  <si>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</si>
  <si>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</si>
  <si>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</si>
  <si>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</si>
  <si>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</si>
  <si>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</si>
  <si>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</si>
  <si>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</si>
  <si>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</si>
  <si>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</si>
  <si>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</si>
  <si>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</si>
  <si>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</si>
  <si>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</si>
  <si>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</si>
  <si>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</si>
  <si>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</si>
  <si>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</si>
  <si>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</si>
  <si>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</si>
  <si>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</si>
  <si>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</si>
  <si>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</si>
  <si>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</si>
  <si>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</si>
  <si>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</si>
  <si>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</si>
  <si>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</si>
  <si>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</si>
  <si>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</si>
  <si>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</si>
  <si>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</si>
  <si>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</si>
  <si>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</si>
  <si>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</si>
  <si>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</si>
  <si>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</si>
  <si>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</si>
  <si>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</si>
  <si>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</si>
  <si>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</si>
  <si>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</si>
  <si>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</si>
  <si>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</si>
  <si>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</si>
  <si>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</si>
  <si>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</si>
  <si>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</si>
  <si>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</si>
  <si>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</si>
  <si>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</si>
  <si>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</si>
  <si>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</si>
  <si>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</si>
  <si>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</si>
  <si>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</si>
  <si>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</si>
  <si>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</si>
  <si>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</si>
  <si>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</si>
  <si>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</si>
  <si>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</si>
  <si>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</si>
  <si>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</si>
  <si>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</si>
  <si>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</si>
  <si>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</si>
  <si>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</si>
  <si>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</si>
  <si>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</si>
  <si>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</si>
  <si>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</si>
  <si>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</si>
  <si>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</si>
  <si>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</si>
  <si>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</si>
  <si>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</si>
  <si>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</si>
  <si>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</si>
  <si>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</si>
  <si>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</si>
  <si>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</si>
  <si>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</si>
  <si>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</si>
  <si>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</si>
  <si>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</si>
  <si>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</si>
  <si>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</si>
  <si>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</si>
  <si>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</si>
  <si>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</si>
  <si>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</si>
  <si>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</si>
  <si>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</si>
  <si>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</si>
  <si>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</si>
  <si>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</si>
  <si>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</si>
  <si>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</si>
  <si>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</si>
  <si>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</si>
  <si>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</si>
  <si>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</si>
  <si>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</si>
  <si>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</si>
  <si>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</si>
  <si>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</si>
  <si>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</si>
  <si>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</si>
  <si>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</si>
  <si>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</si>
  <si>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</si>
  <si>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</si>
  <si>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</si>
  <si>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</si>
  <si>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</si>
  <si>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</si>
  <si>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</si>
  <si>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</si>
  <si>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</si>
  <si>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</si>
  <si>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</si>
  <si>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</si>
  <si>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</si>
  <si>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</si>
  <si>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</si>
  <si>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</si>
  <si>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</si>
  <si>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</si>
  <si>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</si>
  <si>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</si>
  <si>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</si>
  <si>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</si>
  <si>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</si>
  <si>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</si>
  <si>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</si>
  <si>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</si>
  <si>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</si>
  <si>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</si>
  <si>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</si>
  <si>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</si>
  <si>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</si>
  <si>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</si>
  <si>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</si>
  <si>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</si>
  <si>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</si>
  <si>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</si>
  <si>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</si>
  <si>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</si>
  <si>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</si>
  <si>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</si>
  <si>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</si>
  <si>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</si>
  <si>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</si>
  <si>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</si>
  <si>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</si>
  <si>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</si>
  <si>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</si>
  <si>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</si>
  <si>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</si>
  <si>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</si>
  <si>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</si>
  <si>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</si>
  <si>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</si>
  <si>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</si>
  <si>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</si>
  <si>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</si>
  <si>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</si>
  <si>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</si>
  <si>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</si>
  <si>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</si>
  <si>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</si>
  <si>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</si>
  <si>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</si>
  <si>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</si>
  <si>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</si>
  <si>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</si>
  <si>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</si>
  <si>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</si>
  <si>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</si>
  <si>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</si>
  <si>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</si>
  <si>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</si>
  <si>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</si>
  <si>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</si>
  <si>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</si>
  <si>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</si>
  <si>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</si>
  <si>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</si>
  <si>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</si>
  <si>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</si>
  <si>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</si>
  <si>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</si>
  <si>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</si>
  <si>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</si>
  <si>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</si>
  <si>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</si>
  <si>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</si>
  <si>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</si>
  <si>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</si>
  <si>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</si>
  <si>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</si>
  <si>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</si>
  <si>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</si>
  <si>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</si>
  <si>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</si>
  <si>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</si>
  <si>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</si>
  <si>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</si>
  <si>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</si>
  <si>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</si>
  <si>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</si>
  <si>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</si>
  <si>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</si>
  <si>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</si>
  <si>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</si>
  <si>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</si>
  <si>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</si>
  <si>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</si>
  <si>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</si>
  <si>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</si>
  <si>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</si>
  <si>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</si>
  <si>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</si>
  <si>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</si>
  <si>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</si>
  <si>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</si>
  <si>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</si>
  <si>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</si>
  <si>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</si>
  <si>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</si>
  <si>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</si>
  <si>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</si>
  <si>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</si>
  <si>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</si>
  <si>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</si>
  <si>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</si>
  <si>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</si>
  <si>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</si>
  <si>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</si>
  <si>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</si>
  <si>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</si>
  <si>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</si>
  <si>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</si>
  <si>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</si>
  <si>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</si>
  <si>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</si>
  <si>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</si>
  <si>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</si>
  <si>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</si>
  <si>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</si>
  <si>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</si>
  <si>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</si>
  <si>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</si>
  <si>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</si>
  <si>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</si>
  <si>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</si>
  <si>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</si>
  <si>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</si>
  <si>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</si>
  <si>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</si>
  <si>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</si>
  <si>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</si>
  <si>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</si>
  <si>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</si>
  <si>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</si>
  <si>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</si>
  <si>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</si>
  <si>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</si>
  <si>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</si>
  <si>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</si>
  <si>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</si>
  <si>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</si>
  <si>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</si>
  <si>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</si>
  <si>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</si>
  <si>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</si>
  <si>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</si>
  <si>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</si>
  <si>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</si>
  <si>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</si>
  <si>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</si>
  <si>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</si>
  <si>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</si>
  <si>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</si>
  <si>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</si>
  <si>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</si>
  <si>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</si>
  <si>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</si>
  <si>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</si>
  <si>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</si>
  <si>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</si>
  <si>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</si>
  <si>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</si>
  <si>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</si>
  <si>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</si>
  <si>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</si>
  <si>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</si>
  <si>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</si>
  <si>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</si>
  <si>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</si>
  <si>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</si>
  <si>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</si>
  <si>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</si>
  <si>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</si>
  <si>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</si>
  <si>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</si>
  <si>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</si>
  <si>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</si>
  <si>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</si>
  <si>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</si>
  <si>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</si>
  <si>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</si>
  <si>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</si>
  <si>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</si>
  <si>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</si>
  <si>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</si>
  <si>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</si>
  <si>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</si>
  <si>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</si>
  <si>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</si>
  <si>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</si>
  <si>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</si>
  <si>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</si>
  <si>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</si>
  <si>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</si>
  <si>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</si>
  <si>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</si>
  <si>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</si>
  <si>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</si>
  <si>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</si>
  <si>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</si>
  <si>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</si>
  <si>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</si>
  <si>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</si>
  <si>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</si>
  <si>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</si>
  <si>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</si>
  <si>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</si>
  <si>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</si>
  <si>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</si>
  <si>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</si>
  <si>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</si>
  <si>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</si>
  <si>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</si>
  <si>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</si>
  <si>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</si>
  <si>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</si>
  <si>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</si>
  <si>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</si>
  <si>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</si>
  <si>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</si>
  <si>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</si>
  <si>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</si>
  <si>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</si>
  <si>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</si>
  <si>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</si>
  <si>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</si>
  <si>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</si>
  <si>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</si>
  <si>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</si>
  <si>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</si>
  <si>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</si>
  <si>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</si>
  <si>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</si>
  <si>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</si>
  <si>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</si>
  <si>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</si>
  <si>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</si>
  <si>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</si>
  <si>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</si>
  <si>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</si>
  <si>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</si>
  <si>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</si>
  <si>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</si>
  <si>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</si>
  <si>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</si>
  <si>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</si>
  <si>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</si>
  <si>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</si>
  <si>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</si>
  <si>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</si>
  <si>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</si>
  <si>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</si>
  <si>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</si>
  <si>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</si>
  <si>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</si>
  <si>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</si>
  <si>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</si>
  <si>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</si>
  <si>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</si>
  <si>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</si>
  <si>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</si>
  <si>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</si>
  <si>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</si>
  <si>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</si>
  <si>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</si>
  <si>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</si>
  <si>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</si>
  <si>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</si>
  <si>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</si>
  <si>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</si>
  <si>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</si>
  <si>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</si>
  <si>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</si>
  <si>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</si>
  <si>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</si>
  <si>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</si>
  <si>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</si>
  <si>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</si>
  <si>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</si>
  <si>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</si>
  <si>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</si>
  <si>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</si>
  <si>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</si>
  <si>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</si>
  <si>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</si>
  <si>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</si>
  <si>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</si>
  <si>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</si>
  <si>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</si>
  <si>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</si>
  <si>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</si>
  <si>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</si>
  <si>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</si>
  <si>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</si>
  <si>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</si>
  <si>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</si>
  <si>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</si>
  <si>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</si>
  <si>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</si>
  <si>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</si>
  <si>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</si>
  <si>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</si>
  <si>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</si>
  <si>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</si>
  <si>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</si>
  <si>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</si>
  <si>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</si>
  <si>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</si>
  <si>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</si>
  <si>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</si>
  <si>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</si>
  <si>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</si>
  <si>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</si>
  <si>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</si>
  <si>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</si>
  <si>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</si>
  <si>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</si>
  <si>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</si>
  <si>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</si>
  <si>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</si>
  <si>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</si>
  <si>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</si>
  <si>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</si>
  <si>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</si>
  <si>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</si>
  <si>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</si>
  <si>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</si>
  <si>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</si>
  <si>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</si>
  <si>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</si>
  <si>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</si>
  <si>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</si>
  <si>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</si>
  <si>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</si>
  <si>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</si>
  <si>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</si>
  <si>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</si>
  <si>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</si>
  <si>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</si>
  <si>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</si>
  <si>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</si>
  <si>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</si>
  <si>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</si>
  <si>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</si>
  <si>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</si>
  <si>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</si>
  <si>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</si>
  <si>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</si>
  <si>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</si>
  <si>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</si>
  <si>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</si>
  <si>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</si>
  <si>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</si>
  <si>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</si>
  <si>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</si>
  <si>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</si>
  <si>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</si>
  <si>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</si>
  <si>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</si>
  <si>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</si>
  <si>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</si>
  <si>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</si>
  <si>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</si>
  <si>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</si>
  <si>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</si>
  <si>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</si>
  <si>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</si>
  <si>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</si>
  <si>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</si>
  <si>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LUVA, PVC, ROSCÁVEL, 1",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</si>
  <si>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</si>
  <si>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</si>
  <si>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</si>
  <si>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</si>
  <si>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</si>
  <si>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</si>
  <si>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</si>
  <si>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</si>
  <si>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</si>
  <si>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</si>
  <si>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</si>
  <si>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</si>
  <si>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</si>
  <si>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</si>
  <si>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</si>
  <si>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</si>
  <si>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</si>
  <si>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</si>
  <si>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</si>
  <si>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</si>
  <si>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</si>
  <si>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</si>
  <si>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</si>
  <si>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</si>
  <si>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</si>
  <si>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</si>
  <si>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</si>
  <si>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</si>
  <si>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</si>
  <si>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</si>
  <si>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</si>
  <si>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</si>
  <si>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</si>
  <si>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</si>
  <si>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</si>
  <si>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</si>
  <si>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</si>
  <si>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</si>
  <si>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</si>
  <si>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</si>
  <si>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</si>
  <si>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</si>
  <si>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</si>
  <si>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</si>
  <si>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</si>
  <si>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</si>
  <si>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</si>
  <si>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</si>
  <si>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</si>
  <si>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</si>
  <si>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</si>
  <si>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</si>
  <si>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</si>
  <si>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</si>
  <si>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</si>
  <si>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</si>
  <si>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</si>
  <si>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</si>
  <si>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</si>
  <si>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</si>
  <si>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</si>
  <si>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</si>
  <si>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</si>
  <si>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</si>
  <si>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</si>
  <si>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</si>
  <si>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</si>
  <si>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</si>
  <si>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</si>
  <si>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</si>
  <si>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</si>
  <si>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</si>
  <si>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</si>
  <si>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</si>
  <si>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</si>
  <si>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</si>
  <si>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</si>
  <si>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</si>
  <si>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</si>
  <si>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</si>
  <si>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</si>
  <si>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</si>
  <si>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</si>
  <si>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</si>
  <si>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</si>
  <si>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</si>
  <si>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</si>
  <si>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</si>
  <si>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</si>
  <si>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</si>
  <si>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</si>
  <si>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</si>
  <si>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</si>
  <si>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</si>
  <si>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</si>
  <si>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</si>
  <si>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</si>
  <si>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</si>
  <si>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</si>
  <si>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</si>
  <si>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</si>
  <si>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</si>
  <si>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</si>
  <si>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</si>
  <si>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</si>
  <si>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</si>
  <si>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</si>
  <si>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</si>
  <si>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</si>
  <si>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</si>
  <si>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</si>
  <si>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</si>
  <si>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</si>
  <si>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</si>
  <si>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</si>
  <si>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</si>
  <si>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</si>
  <si>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</si>
  <si>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</si>
  <si>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</si>
  <si>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</si>
  <si>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</si>
  <si>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</si>
  <si>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</si>
  <si>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</si>
  <si>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</si>
  <si>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</si>
  <si>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</si>
  <si>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</si>
  <si>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</si>
  <si>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</si>
  <si>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</si>
  <si>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</si>
  <si>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</si>
  <si>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</si>
  <si>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</si>
  <si>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</si>
  <si>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</si>
  <si>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</si>
  <si>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</si>
  <si>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</si>
  <si>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</si>
  <si>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</si>
  <si>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</si>
  <si>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</si>
  <si>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</si>
  <si>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</si>
  <si>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</si>
  <si>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</si>
  <si>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</si>
  <si>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</si>
  <si>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</si>
  <si>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</si>
  <si>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</si>
  <si>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</si>
  <si>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</si>
  <si>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</si>
  <si>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</si>
  <si>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</si>
  <si>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</si>
  <si>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</si>
  <si>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</si>
  <si>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</si>
  <si>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</si>
  <si>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</si>
  <si>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</si>
  <si>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</si>
  <si>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</si>
  <si>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</si>
  <si>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</si>
  <si>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</si>
  <si>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</si>
  <si>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</si>
  <si>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</si>
  <si>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</si>
  <si>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</si>
  <si>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</si>
  <si>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</si>
  <si>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</si>
  <si>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</si>
  <si>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</si>
  <si>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</si>
  <si>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</si>
  <si>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</si>
  <si>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</si>
  <si>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</si>
  <si>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</si>
  <si>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</si>
  <si>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</si>
  <si>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</si>
  <si>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</si>
  <si>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</si>
  <si>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</si>
  <si>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</si>
  <si>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</si>
  <si>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</si>
  <si>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</si>
  <si>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</si>
  <si>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</si>
  <si>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</si>
  <si>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</si>
  <si>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</si>
  <si>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</si>
  <si>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</si>
  <si>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</si>
  <si>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</si>
  <si>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</si>
  <si>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</si>
  <si>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</si>
  <si>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</si>
  <si>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</si>
  <si>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</si>
  <si>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</si>
  <si>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</si>
  <si>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</si>
  <si>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</si>
  <si>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</si>
  <si>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</si>
  <si>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</si>
  <si>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</si>
  <si>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</si>
  <si>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</si>
  <si>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</si>
  <si>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</si>
  <si>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</si>
  <si>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</si>
  <si>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</si>
  <si>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</si>
  <si>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</si>
  <si>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</si>
  <si>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</si>
  <si>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</si>
  <si>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</si>
  <si>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</si>
  <si>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</si>
  <si>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</si>
  <si>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</si>
  <si>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</si>
  <si>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</si>
  <si>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</si>
  <si>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</si>
  <si>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</si>
  <si>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</si>
  <si>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</si>
  <si>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</si>
  <si>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</si>
  <si>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</si>
  <si>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</si>
  <si>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</si>
  <si>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</si>
  <si>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</si>
  <si>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</si>
  <si>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</si>
  <si>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</si>
  <si>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</si>
  <si>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</si>
  <si>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</si>
  <si>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</si>
  <si>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</si>
  <si>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</si>
  <si>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COMERCIAIS.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</si>
  <si>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</si>
  <si>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</si>
  <si>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</si>
  <si>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</si>
  <si>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</si>
  <si>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</si>
  <si>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</si>
  <si>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</si>
  <si>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</si>
  <si>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</si>
  <si>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</si>
  <si>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</si>
  <si>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</si>
  <si>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</si>
  <si>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</si>
  <si>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</si>
  <si>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</si>
  <si>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</si>
  <si>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</si>
  <si>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</si>
  <si>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</si>
  <si>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</si>
  <si>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</si>
  <si>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</si>
  <si>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</si>
  <si>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</si>
  <si>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</si>
  <si>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 xml:space="preserve">KWH   </t>
  </si>
  <si>
    <t>UNXMES</t>
  </si>
  <si>
    <t xml:space="preserve"> 02. 03.000.</t>
  </si>
  <si>
    <t>LOCAÇÃO DE OBRAS</t>
  </si>
  <si>
    <t xml:space="preserve"> 02. 03.100.</t>
  </si>
  <si>
    <t>DE EDIFICAÇÕES</t>
  </si>
  <si>
    <t xml:space="preserve"> 03. 02.300.122.  4</t>
  </si>
  <si>
    <t xml:space="preserve"> 03. 02.300.122.  5</t>
  </si>
  <si>
    <t xml:space="preserve"> 03. 02.300.122.  6</t>
  </si>
  <si>
    <t xml:space="preserve"> 03. 02.600.111.  1</t>
  </si>
  <si>
    <t>CCU.05.0037</t>
  </si>
  <si>
    <t>CCU.05.0039</t>
  </si>
  <si>
    <t>ADAPTADOR CURTO COM BOLSA E ROSCA PARA REGISTRO, PVC, SOLDÁVEL, DN 75 MM X 2 1/2 , INSTALADO EM RESERVAÇÃO DE ÁGUA DE EDIFICAÇÃO QUE POSSUA RESERVATÓRIO DE FIBRA/FIBROCIMENTO FORNECIMENTO E INSTALAÇÃO. AF_06/2016</t>
  </si>
  <si>
    <t>CCU.05.0038</t>
  </si>
  <si>
    <t>CCU.05.0040</t>
  </si>
  <si>
    <t>CCU.05.0041</t>
  </si>
  <si>
    <t>CCU.05.0012</t>
  </si>
  <si>
    <t>CCU.05.0020</t>
  </si>
  <si>
    <t>CCU.05.0021</t>
  </si>
  <si>
    <t>CCU.05.0018</t>
  </si>
  <si>
    <t>CCU.05.0031</t>
  </si>
  <si>
    <t>CCU.05.0023</t>
  </si>
  <si>
    <t>CCU.05.0034</t>
  </si>
  <si>
    <t>CCU.05.0029</t>
  </si>
  <si>
    <t>CCU.05.0024</t>
  </si>
  <si>
    <t xml:space="preserve"> 06. 01.306.200.  4</t>
  </si>
  <si>
    <t>CCU.06.0054</t>
  </si>
  <si>
    <t>PT</t>
  </si>
  <si>
    <t>CCU.06.0041</t>
  </si>
  <si>
    <t>CCU.06.0047</t>
  </si>
  <si>
    <t>CCU.06.0046</t>
  </si>
  <si>
    <t>CCU.06.0045</t>
  </si>
  <si>
    <t>CCU.06.0048</t>
  </si>
  <si>
    <t>CCU.07.0005</t>
  </si>
  <si>
    <t>SERVIÇOS COMPLEMENTARES</t>
  </si>
  <si>
    <t>SERVIÇOS AUXILIARES E ADMINISTRATIVOS</t>
  </si>
  <si>
    <t xml:space="preserve">PORTA EM ALUMÍNIO DE ABRIR TIPO VENEZIANA COM GUARNIÇÃO, FIXAÇÃO COM PARAFUSOS - FORNECIMENTO E INSTALAÇÃO. AF_12/2019  </t>
  </si>
  <si>
    <t xml:space="preserve">JANELA DE AÇO TIPO BASCULANTE PARA VIDROS, COM BATENTE, FERRAGENS E PINTURA ANTICORROSIVA. EXCLUSIVE VIDROS, ACABAMENTO, ALIZAR E CONTRAMARCO. FORNECIMENTO E INSTALAÇÃO. AF_12/2019  </t>
  </si>
  <si>
    <t xml:space="preserve">QUADRO DE DISTRIBUIÇÃO DE ENERGIA EM CHAPA DE AÇO GALVANIZADO, DE EMBUTIR, COM BARRAMENTO TRIFÁSICO, PARA 12 DISJUNTORES DIN 100A - FORNECIMENTO E INSTALAÇÃO. AF_10/2020  </t>
  </si>
  <si>
    <t xml:space="preserve">INTERRUPTOR SIMPLES (2 MÓDULOS), 10A/250V, INCLUINDO SUPORTE E PLACA - FORNECIMENTO E INSTALAÇÃO. AF_12/2015  </t>
  </si>
  <si>
    <t xml:space="preserve">ELETRODUTO RÍGIDO ROSCÁVEL, PVC, DN 25 MM (3/4"), PARA CIRCUITOS TERMINAIS, INSTALADO EM FORRO - FORNECIMENTO E INSTALAÇÃO. AF_12/2015  </t>
  </si>
  <si>
    <t xml:space="preserve">TOMADA PARA TELEFONE RJ11 - FORNECIMENTO E INSTALAÇÃO. AF_11/2019  </t>
  </si>
  <si>
    <t xml:space="preserve">I0101              </t>
  </si>
  <si>
    <t xml:space="preserve">ARAME GALVANIZADO N.16 BWG  </t>
  </si>
  <si>
    <t xml:space="preserve">I1691              </t>
  </si>
  <si>
    <t xml:space="preserve">PONTALETE / BARROTE DE 3"x3"  </t>
  </si>
  <si>
    <t xml:space="preserve">I1724              </t>
  </si>
  <si>
    <t xml:space="preserve">PREGO  </t>
  </si>
  <si>
    <t xml:space="preserve">I2429              </t>
  </si>
  <si>
    <t xml:space="preserve">TABUA DE VIROLA DE 12"x 1"  </t>
  </si>
  <si>
    <t xml:space="preserve">ENGENHEIRO CIVIL DE OBRA PLENO COM ENCARGOS COMPLEMENTARES  </t>
  </si>
  <si>
    <t xml:space="preserve">PINTURA COM TINTA ALQUÍDICA DE ACABAMENTO (ESMALTE SINTÉTICO ACETINADO) PULVERIZADA SOBRE SUPERFÍCIES METÁLICAS (EXCETO PERFIL) EXECUTADO EM OBRA (02 DEMÃOS). AF_01/2020_PE  </t>
  </si>
  <si>
    <t xml:space="preserve">PINTURA COM TINTA ALQUÍDICA DE FUNDO (TIPO ZARCÃO) PULVERIZADA SOBRE SUPERFÍCIES METÁLICAS (EXCETO PERFIL) EXECUTADO EM OBRA (POR DEMÃO). AF_01/2020_PE  </t>
  </si>
  <si>
    <t xml:space="preserve">APLICAÇÃO E LIXAMENTO DE MASSA LÁTEX EM TETO, DUAS DEMÃOS. AF_06/2014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</si>
  <si>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</si>
  <si>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COM VÃOS E ARGAMASSA DE ASSENTAMENTO COM PREPARO EM BETONEIRA. AF_06/2014  </t>
  </si>
  <si>
    <t xml:space="preserve">LAVATÓRIO LOUÇA BRANCA SUSPENSO, 29,5 X 39CM OU EQUIVALENTE, PADRÃO POPULAR - FORNECIMENTO E INSTALAÇÃO. AF_01/2020  </t>
  </si>
  <si>
    <t xml:space="preserve">ADAPTADOR CURTO COM BOLSA E ROSCA PARA REGISTRO, PVC, SOLDÁVEL, DN 75 MM X 2 1/2 , INSTALADO EM RESERVAÇÃO DE ÁGUA DE EDIFICAÇÃO QUE POSSUA RESERVATÓRIO DE FIBRA/FIBROCIMENTO FORNECIMENTO E INSTALAÇÃO. AF_06/2016  </t>
  </si>
  <si>
    <t xml:space="preserve">VÁLVULA DE DESCARGA METÁLICA, BASE 1 1/4", ACABAMENTO METALICO CROMADO - FORNECIMENTO E INSTALAÇÃO. AF_08/2021  </t>
  </si>
  <si>
    <t xml:space="preserve">PT    </t>
  </si>
  <si>
    <t xml:space="preserve">ELETRODUTO FLEXÍVEL CORRUGADO, PVC, DN 25 MM (3/4"), PARA CIRCUITOS TERMINAIS, INSTALADO EM PAREDE - FORNECIMENTO E INSTALAÇÃO. AF_12/2015  </t>
  </si>
  <si>
    <t xml:space="preserve">                                        </t>
  </si>
  <si>
    <t xml:space="preserve">CABO ELETRÔNICO CATEGORIA 6, INSTALADO EM EDIFICAÇÃO INSTITUCIONAL - FORNECIMENTO E INSTALAÇÃO. AF_11/2019  </t>
  </si>
  <si>
    <t xml:space="preserve">CABO BLINDADO PARA ALARME E DETECÇÃO DE INCÊNCIO 3 X 1,5MM2  </t>
  </si>
  <si>
    <t xml:space="preserve"> 02. 03.100.  1.</t>
  </si>
  <si>
    <t>C1630/SEINFRA</t>
  </si>
  <si>
    <t>LOCAÇÃO DA OBRA - EXECUÇÃO DE GABARITO</t>
  </si>
  <si>
    <t>QUADRA POLIESPORTIVA</t>
  </si>
  <si>
    <t>CCU.07.0009</t>
  </si>
  <si>
    <t xml:space="preserve"> 03. 01.200.601.  1</t>
  </si>
  <si>
    <t xml:space="preserve"> 03. 01.300.601.  1</t>
  </si>
  <si>
    <t xml:space="preserve"> 03. 01.300.602.  1</t>
  </si>
  <si>
    <t xml:space="preserve"> 03. 01.300.603.  1</t>
  </si>
  <si>
    <t xml:space="preserve"> 03. 01.300.604.  1</t>
  </si>
  <si>
    <t xml:space="preserve"> 03. 01.600.601.  1</t>
  </si>
  <si>
    <t xml:space="preserve"> 03. 01.600.602.  1</t>
  </si>
  <si>
    <t xml:space="preserve"> 03. 01.600.603.  1</t>
  </si>
  <si>
    <t xml:space="preserve"> 03. 01.600.604.  1</t>
  </si>
  <si>
    <t xml:space="preserve"> 03. 02.100.112.  4</t>
  </si>
  <si>
    <t xml:space="preserve"> 03. 02.100.122.  5</t>
  </si>
  <si>
    <t xml:space="preserve"> 03. 02.100.122.  6</t>
  </si>
  <si>
    <t xml:space="preserve"> 03. 02.100.122.  7</t>
  </si>
  <si>
    <t xml:space="preserve"> 03. 02.100.131.  1</t>
  </si>
  <si>
    <t xml:space="preserve"> 03. 02.100.132.  1</t>
  </si>
  <si>
    <t xml:space="preserve"> 03. 02.100.132.  2</t>
  </si>
  <si>
    <t xml:space="preserve"> 03. 02.100.132.  3</t>
  </si>
  <si>
    <t xml:space="preserve"> 03. 02.100.132.  4</t>
  </si>
  <si>
    <t xml:space="preserve"> 03. 02.100.132.  5</t>
  </si>
  <si>
    <t xml:space="preserve"> 03. 02.100.133.  1</t>
  </si>
  <si>
    <t xml:space="preserve"> 03. 02.100.181.  1</t>
  </si>
  <si>
    <t>FABRICAÇÃO DE FÔRMA PARA ESCADAS, COM 2 LANCES, EM CHAPA DE MADEIRA COMPENSADA RESINADA, E= 17 MM. AF_01/2017</t>
  </si>
  <si>
    <t xml:space="preserve"> 03. 02.100.182.  1</t>
  </si>
  <si>
    <t xml:space="preserve"> 03. 02.100.182.  2</t>
  </si>
  <si>
    <t xml:space="preserve"> 03. 02.100.182.  3</t>
  </si>
  <si>
    <t xml:space="preserve"> 03. 02.100.183.  1</t>
  </si>
  <si>
    <t xml:space="preserve"> 03. 02.200.121.  1</t>
  </si>
  <si>
    <t xml:space="preserve"> 03. 02.200.122.  1</t>
  </si>
  <si>
    <t xml:space="preserve"> 03. 02.200.122.  2</t>
  </si>
  <si>
    <t xml:space="preserve"> 03. 02.200.122.  3</t>
  </si>
  <si>
    <t xml:space="preserve"> 03. 02.200.122.  4</t>
  </si>
  <si>
    <t xml:space="preserve"> 03. 02.200.123.  1</t>
  </si>
  <si>
    <t xml:space="preserve"> 03. 02.200.131.  1</t>
  </si>
  <si>
    <t xml:space="preserve"> 03. 02.200.132.  1</t>
  </si>
  <si>
    <t xml:space="preserve"> 03. 02.200.132.  2</t>
  </si>
  <si>
    <t xml:space="preserve"> 03. 02.200.133.  1</t>
  </si>
  <si>
    <t xml:space="preserve"> 03. 02.300.141.  1</t>
  </si>
  <si>
    <t xml:space="preserve"> 03. 02.300.142.  1</t>
  </si>
  <si>
    <t xml:space="preserve"> 03. 02.300.142.  2</t>
  </si>
  <si>
    <t xml:space="preserve"> 03. 02.300.142.  3</t>
  </si>
  <si>
    <t xml:space="preserve"> 03. 02.300.142.  4</t>
  </si>
  <si>
    <t xml:space="preserve"> 03. 02.300.142.  5</t>
  </si>
  <si>
    <t xml:space="preserve"> 03. 02.300.142.  6</t>
  </si>
  <si>
    <t xml:space="preserve"> 03. 02.300.143.  1</t>
  </si>
  <si>
    <t xml:space="preserve"> 03. 02.800.111.  1</t>
  </si>
  <si>
    <t xml:space="preserve"> 03. 02.800.112.  1</t>
  </si>
  <si>
    <t xml:space="preserve"> 03. 02.800.112.  2</t>
  </si>
  <si>
    <t xml:space="preserve"> 03. 02.800.113.  1</t>
  </si>
  <si>
    <t xml:space="preserve"> 03. 02.800.121.  1</t>
  </si>
  <si>
    <t xml:space="preserve"> 03. 02.800.122.  1</t>
  </si>
  <si>
    <t xml:space="preserve"> 03. 02.800.122.  2</t>
  </si>
  <si>
    <t xml:space="preserve"> 03. 02.800.122.  3</t>
  </si>
  <si>
    <t xml:space="preserve"> 03. 02.800.123.  1</t>
  </si>
  <si>
    <t xml:space="preserve"> 03. 02.800.131.  1</t>
  </si>
  <si>
    <t xml:space="preserve"> 03. 02.800.132.  1</t>
  </si>
  <si>
    <t xml:space="preserve"> 03. 02.800.132.  2</t>
  </si>
  <si>
    <t xml:space="preserve"> 03. 02.800.133.  1</t>
  </si>
  <si>
    <t>CCU.04.0017</t>
  </si>
  <si>
    <t>CCU.04.0021</t>
  </si>
  <si>
    <t>CCU.04.0023</t>
  </si>
  <si>
    <t>CCU.04.0022</t>
  </si>
  <si>
    <t>CCU.04.0024</t>
  </si>
  <si>
    <t>CCU.04.0026</t>
  </si>
  <si>
    <t>CCU.04.0027</t>
  </si>
  <si>
    <t>CCU.04.0028</t>
  </si>
  <si>
    <t>CCU.04.0029</t>
  </si>
  <si>
    <t>CCU.04.0030</t>
  </si>
  <si>
    <t>CCU.04.0032</t>
  </si>
  <si>
    <t>CCU.04.0033</t>
  </si>
  <si>
    <t>CCU.04.0034</t>
  </si>
  <si>
    <t>CCU.04.0035</t>
  </si>
  <si>
    <t>CCU.04.0036</t>
  </si>
  <si>
    <t>CCU.04.0037</t>
  </si>
  <si>
    <t>CCU.04.0038</t>
  </si>
  <si>
    <t>CCU.04.0039</t>
  </si>
  <si>
    <t>CCU.04.0040</t>
  </si>
  <si>
    <t>CCU.04.0041</t>
  </si>
  <si>
    <t>CCU.04.0001</t>
  </si>
  <si>
    <t>CCU.04.0002</t>
  </si>
  <si>
    <t>MICTÓRIO SIFONADO LOUÇA BRANCA ? PADRÃO MÉDIO ? FORNECIMENTO E INSTALAÇÃO. AF_01/2020</t>
  </si>
  <si>
    <t>TORNEIRA CROMADA DE MESA, 1/2? OU 3/4?, PARA LAVATÓRIO, PADRÃO POPULAR - FORNECIMENTO E INSTALAÇÃO. AF_01/2020</t>
  </si>
  <si>
    <t>12511/ORSE</t>
  </si>
  <si>
    <t>DISPENSER, EM PLÁSTICO, PARA PAPEL HIGIÊNICO EM ROLO</t>
  </si>
  <si>
    <t>SIFÃO DO TIPO GARRAFA EM METAL CROMADO 1 X 1.1/2? - FORNECIMENTO E INSTALAÇÃO. AF_01/2020</t>
  </si>
  <si>
    <t>CCU.04.0005</t>
  </si>
  <si>
    <t xml:space="preserve"> 05. 01.201.100.  1</t>
  </si>
  <si>
    <t xml:space="preserve"> 05. 01.201.100.  2</t>
  </si>
  <si>
    <t xml:space="preserve"> 05. 01.201.100.  3</t>
  </si>
  <si>
    <t xml:space="preserve"> 05. 01.202.100.  1</t>
  </si>
  <si>
    <t>ADAPTADOR CURTO COM BOLSA E ROSCA PARA REGISTRO, PVC, SOLDÁVEL, DN 25MM X 3/4?, INSTALADO EM PRUMADA DE ÁGUA - FORNECIMENTO E INSTALAÇÃO. AF_12/2014</t>
  </si>
  <si>
    <t>CCU.05.0042</t>
  </si>
  <si>
    <t xml:space="preserve"> 05. 01.207.100.  1</t>
  </si>
  <si>
    <t xml:space="preserve"> 05. 01.207.100.  2</t>
  </si>
  <si>
    <t xml:space="preserve"> 05. 01.207.100.  3</t>
  </si>
  <si>
    <t xml:space="preserve"> 05. 01.207.100.  4</t>
  </si>
  <si>
    <t xml:space="preserve"> 05. 01.209.100.  1</t>
  </si>
  <si>
    <t>CCU.05.0005</t>
  </si>
  <si>
    <t>FORNECIMENTO E INSTALAÇÃO DE FILTRO CENTRAL EM AÇO INOX PARA CAIXA D'ÁGUA VAZÃO 5.000 L/H.</t>
  </si>
  <si>
    <t>JOELHO 90 GRAUS, PVC, SOLDÁVEL, DN 60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</si>
  <si>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</si>
  <si>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 xml:space="preserve"> 05. 02.201.100.  1</t>
  </si>
  <si>
    <t xml:space="preserve"> 05. 02.201.100.  2</t>
  </si>
  <si>
    <t xml:space="preserve"> 05. 02.201.100.  3</t>
  </si>
  <si>
    <t xml:space="preserve"> 05. 02.201.100.  4</t>
  </si>
  <si>
    <t xml:space="preserve"> 05. 02.201.100.  5</t>
  </si>
  <si>
    <t>BUCHA DE REDUÇÃO, PVC, SOLDÁVEL, DN 40MM X 32MM, INSTALADO EM RAMAL OU SUB-RAMAL DE ÁGUA - FORNECIMENTO E INSTALAÇÃO. AF_03/2015</t>
  </si>
  <si>
    <t xml:space="preserve"> 05. 02.203.100.  1</t>
  </si>
  <si>
    <t xml:space="preserve"> 05. 02.203.100.  2</t>
  </si>
  <si>
    <t xml:space="preserve"> 05. 02.207.100.  1</t>
  </si>
  <si>
    <t xml:space="preserve"> 05. 02.207.100.  2</t>
  </si>
  <si>
    <t xml:space="preserve"> 05. 02.207.100.  3</t>
  </si>
  <si>
    <t xml:space="preserve"> 05. 02.209.100.  1</t>
  </si>
  <si>
    <t xml:space="preserve"> 05. 02.209.100.  2</t>
  </si>
  <si>
    <t xml:space="preserve"> 05. 02.209.100.  3</t>
  </si>
  <si>
    <t xml:space="preserve"> 05. 02.209.100.  4</t>
  </si>
  <si>
    <t>TÊ, PVC, SOLDÁVEL, DN 75 MM INSTALADO EM RESERVAÇÃO DE ÁGUA DE EDIFICAÇÃO QUE POSSUA RESERVATÓRIO DE FIBRA/FIBROCIMENTO FORNECIMENTO E INSTALAÇÃO. AF_06/2016</t>
  </si>
  <si>
    <t>CCU.05.0010</t>
  </si>
  <si>
    <t>CCU.05.0011</t>
  </si>
  <si>
    <t>CCU.05.0013</t>
  </si>
  <si>
    <t>CCU.05.0014</t>
  </si>
  <si>
    <t>CCU.05.0035</t>
  </si>
  <si>
    <t>CCU.05.0033</t>
  </si>
  <si>
    <t>CCU.05.0030</t>
  </si>
  <si>
    <t>CCU.05.0027</t>
  </si>
  <si>
    <t>CCU.05.0028</t>
  </si>
  <si>
    <t>CCU.05.0015</t>
  </si>
  <si>
    <t>CCU.05.0036</t>
  </si>
  <si>
    <t>CCU.06.0049</t>
  </si>
  <si>
    <t>CCU.06.0055</t>
  </si>
  <si>
    <t>CCU.06.0056</t>
  </si>
  <si>
    <t>CCU.06.0050</t>
  </si>
  <si>
    <t>CCU.06.0051</t>
  </si>
  <si>
    <t>CCU.06.0052</t>
  </si>
  <si>
    <t>CCU.06.0053</t>
  </si>
  <si>
    <t>CCU.04.0007</t>
  </si>
  <si>
    <t>CCU.06.0002</t>
  </si>
  <si>
    <t>FORNECIMENTO E INSTALAÇÃO DE CONJUNTO DE TOMADAS RJ45 +RJ11 (PLACA SUPORTE E MÓDULO)</t>
  </si>
  <si>
    <t>CCU.06.0044</t>
  </si>
  <si>
    <t>CCU.06.0043</t>
  </si>
  <si>
    <t>CCU.07.0004</t>
  </si>
  <si>
    <t>CCU.07.0003</t>
  </si>
  <si>
    <t>CCU.07.0001</t>
  </si>
  <si>
    <t>CCU.07.0002</t>
  </si>
  <si>
    <t>CCU.07.0006</t>
  </si>
  <si>
    <t>CCU.07.0007</t>
  </si>
  <si>
    <t>CCU.07.0008</t>
  </si>
  <si>
    <t>CCU.09.0003</t>
  </si>
  <si>
    <t xml:space="preserve">CARPINTEIRO DE FORMAS COM ENCARGOS COMPLEMENTARES  </t>
  </si>
  <si>
    <t xml:space="preserve">SERVENTE COM ENCARGOS COMPLEMENTARES  </t>
  </si>
  <si>
    <t xml:space="preserve">LOCAÇÃO DA OBRA - EXECUÇÃO DE GABARITO  </t>
  </si>
  <si>
    <t xml:space="preserve">FABRICAÇÃO, MONTAGEM E DESMONTAGEM DE FÔRMA PARA BLOCO DE COROAMENTO, EM MADEIRA SERRADA, E=25 MM, 4 UTILIZAÇÕES. AF_06/2017  </t>
  </si>
  <si>
    <t xml:space="preserve">FABRICAÇÃO, MONTAGEM E DESMONTAGEM DE FÔRMA PARA VIGA BALDRAME, EM MADEIRA SERRADA, E=25 MM, 4 UTILIZAÇÕES. AF_06/2017  </t>
  </si>
  <si>
    <t xml:space="preserve">ARMAÇÃO DE ESCADA, DE UMA ESTRUTURA CONVENCIONAL DE CONCRETO ARMADO UTILIZANDO AÇO CA-50 DE 10,0 MM - MONTAGEM. AF_11/2020  </t>
  </si>
  <si>
    <t xml:space="preserve">ARMAÇÃO DE ESCADA, DE UMA ESTRUTURA CONVENCIONAL DE CONCRETO ARMADO UTILIZANDO AÇO CA-50 DE 8,0 MM - MONTAGEM. AF_11/2020  </t>
  </si>
  <si>
    <t xml:space="preserve">IMPERMEABILIZAÇÃO DE SUPERFÍCIE COM MANTA ASFÁLTICA, UMA CAMADA, INCLUSIVE APLICAÇÃO DE PRIMER ASFÁLTICO, E=3MM. AF_06/2018  </t>
  </si>
  <si>
    <t xml:space="preserve">ESTRUTURA TRELIÇADA DE COBERTURA, TIPO FINK, COM LIGAÇÕES PARAFUSADAS, INCLUSOS PERFIS METÁLICOS, CHAPAS METÁLICAS, MÃO DE OBRA E TRANSPORTE COM GUINDASTE - FORNECIMENTO E INSTALAÇÃO. AF_01/2020_PSA  </t>
  </si>
  <si>
    <t xml:space="preserve">JANELA DE ALUMÍNIO DE CORRER COM 4 FOLHAS PARA VIDROS, COM VIDROS, BATENTE, ACABAMENTO COM ACETATO OU BRILHANTE E FERRAGENS. EXCLUSIVE ALIZAR E CONTRAMARCO. FORNECIMENTO E INSTALAÇÃO. AF_12/2019  </t>
  </si>
  <si>
    <t xml:space="preserve">TELHAMENTO COM TELHA DE AÇO/ALUMÍNIO E = 0,5 MM, COM ATÉ 2 ÁGUAS, INCLUSO IÇAMENTO. AF_07/2019  </t>
  </si>
  <si>
    <t xml:space="preserve">APLICAÇÃO MANUAL DE PINTURA COM TINTA TEXTURIZADA ACRÍLICA EM PANOS COM PRESENÇA DE VÃOS DE EDIFÍCIOS DE MÚLTIPLOS PAVIMENTOS, UMA COR. AF_06/2014  </t>
  </si>
  <si>
    <t xml:space="preserve">PINTURA COM TINTA ALQUÍDICA DE FUNDO (TIPO ZARCÃO) APLICADA A ROLO OU PINCEL SOBRE SUPERFÍCIES METÁLICAS (EXCETO PERFIL) EXECUTADO EM OBRA (POR DEMÃO). AF_01/2020  </t>
  </si>
  <si>
    <t xml:space="preserve">PINTURA COM TINTA ALQUÍDICA DE ACABAMENTO (ESMALTE SINTÉTICO ACETINADO) APLICADA A ROLO OU PINCEL SOBRE SUPERFÍCIES METÁLICAS (EXCETO PERFIL) EXECUTADO EM OBRA (02 DEMÃOS). AF_01/2020  </t>
  </si>
  <si>
    <t xml:space="preserve">MICTÓRIO SIFONADO LOUÇA BRANCA ? PADRÃO MÉDIO ? FORNECIMENTO E INSTALAÇÃO. AF_01/2020  </t>
  </si>
  <si>
    <t xml:space="preserve">DISPENSER, EM PLÁSTICO, PARA PAPEL HIGIÊNICO EM ROLO         </t>
  </si>
  <si>
    <t xml:space="preserve">SIFÃO DO TIPO GARRAFA EM METAL CROMADO 1 X 1.1/2? - FORNECIMENTO E INSTALAÇÃO. AF_01/2020  </t>
  </si>
  <si>
    <t xml:space="preserve">SABONETEIRA PLASTICA TIPO DISPENSER PARA SABONETE LIQUIDO COM RESERVATORIO 800 A 1500 ML, INCLUSO FIXAÇÃO. AF_01/2020  </t>
  </si>
  <si>
    <t xml:space="preserve">ADAPTADOR CURTO COM BOLSA E ROSCA PARA REGISTRO, PVC, SOLDÁVEL, DN 25MM X 3/4?, INSTALADO EM PRUMADA DE ÁGUA - FORNECIMENTO E INSTALAÇÃO. AF_12/2014  </t>
  </si>
  <si>
    <t xml:space="preserve">FORNECIMENTO E INSTALAÇÃO DE FILTRO CENTRAL EM AÇO INOX PARA CAIXA D'ÁGUA VAZÃO 5.000 L/H.  </t>
  </si>
  <si>
    <t xml:space="preserve">JOELHO 90 GRAUS, PVC, SOLDÁVEL, DN 60 MM INSTALADO EM RESERVAÇÃO DE ÁGUA DE EDIFICAÇÃO QUE POSSUA RESERVATÓRIO DE FIBRA/FIBROCIMENTO FORNECIMENTO E INSTALAÇÃO. AF_06/2016  </t>
  </si>
  <si>
    <t xml:space="preserve">TÊ, PVC, SOLDÁVEL, DN 60 MM INSTALADO EM RESERVAÇÃO DE ÁGUA DE EDIFICAÇÃO QUE POSSUA RESERVATÓRIO DE FIBRA/FIBROCIMENTO FORNECIMENTO E INSTALAÇÃO. AF_06/2016  </t>
  </si>
  <si>
    <t xml:space="preserve">BUCHA DE REDUÇÃO, PVC, SOLDÁVEL, DN 40MM X 32MM, INSTALADO EM RAMAL OU SUB-RAMAL DE ÁGUA - FORNECIMENTO E INSTALAÇÃO. AF_03/2015  </t>
  </si>
  <si>
    <t xml:space="preserve">TÊ, PVC, SOLDÁVEL, DN 75 MM INSTALADO EM RESERVAÇÃO DE ÁGUA DE EDIFICAÇÃO QUE POSSUA RESERVATÓRIO DE FIBRA/FIBROCIMENTO FORNECIMENTO E INSTALAÇÃO. AF_06/2016  </t>
  </si>
  <si>
    <t xml:space="preserve">VÁLVULA DE RETENÇÃO VERTICAL, DE BRONZE, ROSCÁVEL, 2 1/2" - FORNECIMENTO E INSTALAÇÃO. AF_08/2021  </t>
  </si>
  <si>
    <t xml:space="preserve">CABO DE COBRE FLEXÍVEL ISOLADO, 16 MM², ANTI-CHAMA 0,6/1,0 KV, PARA CIRCUITOS TERMINAIS - FORNECIMENTO E INSTALAÇÃO. AF_12/2015  </t>
  </si>
  <si>
    <t xml:space="preserve">CABO DE COBRE FLEXÍVEL ISOLADO, 4 MM², ANTI-CHAMA 0,6/1,0 KV, PARA CIRCUITOS TERMINAIS - FORNECIMENTO E INSTALAÇÃO. AF_12/2015  </t>
  </si>
  <si>
    <t xml:space="preserve">LUMINÁRIA DE LED PARA ILUMINAÇÃO PÚBLICA, DE 138 W ATÉ 180 W - FORNECIMENTO E INSTALAÇÃO. AF_08/2020  </t>
  </si>
  <si>
    <t xml:space="preserve">TOMADA MÉDIA DE EMBUTIR (1 MÓDULO), 2P+T 20 A, INCLUINDO SUPORTE E PLACA - FORNECIMENTO E INSTALAÇÃO. AF_12/2015  </t>
  </si>
  <si>
    <t xml:space="preserve">ORGANIZADOR DE CABOS (GUIA)  </t>
  </si>
  <si>
    <t xml:space="preserve">QUADRO DE DISTRIBUICAO PARA TELEFONE N.3, 40X40X12CM EM CHAPA METALICA, DE EMBUTIR, SEM ACESSORIOS, PADRAO TELEBRAS, FORNECIMENTO E INSTALAÇÃO. AF_11/2019  </t>
  </si>
  <si>
    <t xml:space="preserve">FORNECIMENTO E INSTALAÇÃO DE CONJUNTO DE TOMADAS RJ45 +RJ11 (PLACA SUPORTE E MÓDULO)  </t>
  </si>
  <si>
    <t xml:space="preserve">COMPACTAÇÃO MECÂNICA DE SOLO PARA EXECUÇÃO DE RADIER, PISO DE CONCRETO OU LAJE SOBRE SOLO, COM COMPACTADOR DE SOLOS A PERCUSSÃO. AF_09/2021  </t>
  </si>
  <si>
    <t xml:space="preserve">APLICAÇÃO DE LONA PLÁSTICA PARA EXECUÇÃO DE PAVIMENTOS DE CONCRETO. AF_04/2022  </t>
  </si>
  <si>
    <t xml:space="preserve">CONCRETO MAGRO PARA LASTRO, TRAÇO 1:4,5:4,5 (EM MASSA SECA DE CIMENTO/ AREIA MÉDIA/ BRITA 1) - PREPARO MECÂNICO COM BETONEIRA 400 L. AF_05/2021  </t>
  </si>
  <si>
    <t xml:space="preserve">CONTRAPISO EM ARGAMASSA TRAÇO 1:4 (CIMENTO E AREIA), PREPARO MECÂNICO COM BETONEIRA 400 L, APLICADO EM ÁREAS SECAS SOBRE LAJE, NÃO ADERIDO, ACABAMENTO NÃO REFORÇADO, ESPESSURA 4CM. AF_07/2021  </t>
  </si>
  <si>
    <t xml:space="preserve"> 06. 01.304.100.  1</t>
  </si>
  <si>
    <t xml:space="preserve">CURVA LONGA, 90 GRAUS, PVC OCRE, JUNTA ELÁSTICA, DN 150 MM, PARA COLETOR PREDIAL DE ESGOTO. AF_06/2022  </t>
  </si>
  <si>
    <t xml:space="preserve">CORDOALHA DE COBRE NU 50 MM², ENTERRADA, SEM ISOLADOR - FORNECIMENTO E INSTALAÇÃO. AF_12/2017  </t>
  </si>
  <si>
    <t xml:space="preserve">ELETRODUTO FLEXÍVEL CORRUGADO, PVC, DN 25 MM (3/4"), PARA CIRCUITOS TERMINAIS, INSTALADO EM FORRO - FORNECIMENTO E INSTALAÇÃO. AF_12/2015  </t>
  </si>
  <si>
    <t xml:space="preserve">ELETRODUTO RÍGIDO ROSCÁVEL, PVC, DN 32 MM (1"), PARA CIRCUITOS TERMINAIS, INSTALADO EM FORRO - FORNECIMENTO E INSTALAÇÃO. AF_12/2015  </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</si>
  <si>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</si>
  <si>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</si>
  <si>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</si>
  <si>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</si>
  <si>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</si>
  <si>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</si>
  <si>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</si>
  <si>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</si>
  <si>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</si>
  <si>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</si>
  <si>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</si>
  <si>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</si>
  <si>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</si>
  <si>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</si>
  <si>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</si>
  <si>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</si>
  <si>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</si>
  <si>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</si>
  <si>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</si>
  <si>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</si>
  <si>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</si>
  <si>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</si>
  <si>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</si>
  <si>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</si>
  <si>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</si>
  <si>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</si>
  <si>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</si>
  <si>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</si>
  <si>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</si>
  <si>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</si>
  <si>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</si>
  <si>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</si>
  <si>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</si>
  <si>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</si>
  <si>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</si>
  <si>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</si>
  <si>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</si>
  <si>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</si>
  <si>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</si>
  <si>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</si>
  <si>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</si>
  <si>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</si>
  <si>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</si>
  <si>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</si>
  <si>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</si>
  <si>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</si>
  <si>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</si>
  <si>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</si>
  <si>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</si>
  <si>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</si>
  <si>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</si>
  <si>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</si>
  <si>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</si>
  <si>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</si>
  <si>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</si>
  <si>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</si>
  <si>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</si>
  <si>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</si>
  <si>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</si>
  <si>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</si>
  <si>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</si>
  <si>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</si>
  <si>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</si>
  <si>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</si>
  <si>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</si>
  <si>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</si>
  <si>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</si>
  <si>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</si>
  <si>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</si>
  <si>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</si>
  <si>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</si>
  <si>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</si>
  <si>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</si>
  <si>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</si>
  <si>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</si>
  <si>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</si>
  <si>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</si>
  <si>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</si>
  <si>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</si>
  <si>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</si>
  <si>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</si>
  <si>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</si>
  <si>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</si>
  <si>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</si>
  <si>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</si>
  <si>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</si>
  <si>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</si>
  <si>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</si>
  <si>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</si>
  <si>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</si>
  <si>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</si>
  <si>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</si>
  <si>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</si>
  <si>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</si>
  <si>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</si>
  <si>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</si>
  <si>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</si>
  <si>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</si>
  <si>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</si>
  <si>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</si>
  <si>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</si>
  <si>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</si>
  <si>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</si>
  <si>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</si>
  <si>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</si>
  <si>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</si>
  <si>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</si>
  <si>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</si>
  <si>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</si>
  <si>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</si>
  <si>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</si>
  <si>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</si>
  <si>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</si>
  <si>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</si>
  <si>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</si>
  <si>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</si>
  <si>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</si>
  <si>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</si>
  <si>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</si>
  <si>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</si>
  <si>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</si>
  <si>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</si>
  <si>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</si>
  <si>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</si>
  <si>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</si>
  <si>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</si>
  <si>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</si>
  <si>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</si>
  <si>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</si>
  <si>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</si>
  <si>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</si>
  <si>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</si>
  <si>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</si>
  <si>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</si>
  <si>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</si>
  <si>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</si>
  <si>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</si>
  <si>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</si>
  <si>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</si>
  <si>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</si>
  <si>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</si>
  <si>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</si>
  <si>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</si>
  <si>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</si>
  <si>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</si>
  <si>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</si>
  <si>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</si>
  <si>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</si>
  <si>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</si>
  <si>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</si>
  <si>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</si>
  <si>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</si>
  <si>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</si>
  <si>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</si>
  <si>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</si>
  <si>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</si>
  <si>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</si>
  <si>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</si>
  <si>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</si>
  <si>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</si>
  <si>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</si>
  <si>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</si>
  <si>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</si>
  <si>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</si>
  <si>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</si>
  <si>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</si>
  <si>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</si>
  <si>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</si>
  <si>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</si>
  <si>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</si>
  <si>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</si>
  <si>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</si>
  <si>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</si>
  <si>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</si>
  <si>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</si>
  <si>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</si>
  <si>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</si>
  <si>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</si>
  <si>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</si>
  <si>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</si>
  <si>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</si>
  <si>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ACO CA-25, 10,0 MM, OU 12,5 MM, OU 16,0 MM, OU 20,0 MM, OU 25,0 MM, VERGALHAO</t>
  </si>
  <si>
    <t>ACO CA-50, 10,0 MM, VERGALHAO</t>
  </si>
  <si>
    <t>ACO CA-60, 6,0 MM OU 7,0 MM, DOBRADO E CORTADO</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</si>
  <si>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</si>
  <si>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</si>
  <si>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</si>
  <si>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</si>
  <si>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</si>
  <si>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</si>
  <si>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</si>
  <si>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EM LATAO, ENGATE RAPIDO 2 1/2" X ROSCA INTERNA 5 FIOS 2 1/2",  PARA INSTALACAO PREDIAL DE COMBATE A INCENDIO</t>
  </si>
  <si>
    <t>ADESIVO ACRILICO DE BASE AQUOSA / COLA DE CONTATO</t>
  </si>
  <si>
    <t>ADESIVO ESTRUTURAL A BASE DE RESINA EPOXI, BICOMPONENTE, PASTOSO (TIXOTROPICO)</t>
  </si>
  <si>
    <t>ADESIVO PLASTICO PARA PVC, FRASCO COM *850* GR</t>
  </si>
  <si>
    <t>ADESIVO PLASTICO PARA PVC, FRASCO COM 175 GR</t>
  </si>
  <si>
    <t>ADITIVO ADESIVO LIQUIDO PARA ARGAMASSAS DE REVESTIMENTOS CIMENTICIOS</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</si>
  <si>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</si>
  <si>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</si>
  <si>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</si>
  <si>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</si>
  <si>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50 MM, PARA TUBO SERIE REFORCADA ESGOTO PREDIAL</t>
  </si>
  <si>
    <t>ANEL BORRACHA, DN 75 MM, PARA TUBO SERIE REFORCADA ESGOTO PREDIAL</t>
  </si>
  <si>
    <t>ANEL BORRACHA, PARA TUBO PVC, REDE COLETOR ESGOTO, DN 100 MM (NBR 7362)</t>
  </si>
  <si>
    <t>ANEL BORRACHA, PARA TUBO PVC, REDE COLETOR ESGOTO, DN 150 MM (NBR 7362)</t>
  </si>
  <si>
    <t>ANEL DE VEDACAO, PVC FLEXIVEL, 100 MM, PARA SAIDA DE BACIA / VASO SANITARIO</t>
  </si>
  <si>
    <t>ARAME GALVANIZADO 12 BWG, D = 2,76 MM (0,048 KG/M) OU 14 BWG, D = 2,11 MM (0,026 KG/M)</t>
  </si>
  <si>
    <t>ARAME GALVANIZADO 18 BWG, D = 1,24MM (0,009 KG/M)</t>
  </si>
  <si>
    <t>ARAME RECOZIDO 16 BWG, D = 1,65 MM (0,016 KG/M) OU 18 BWG, D = 1,25 MM (0,01 KG/M)</t>
  </si>
  <si>
    <t>AREIA MEDIA - POSTO JAZIDA/FORNECEDOR (RETIRADO NA JAZIDA, SEM TRANSPORTE)</t>
  </si>
  <si>
    <t>ARGAMASSA COLANTE AC I PARA CERAMICAS</t>
  </si>
  <si>
    <t>ARGAMASSA COLANTE TIPO AC III</t>
  </si>
  <si>
    <t>ARGAMASSA COLANTE TIPO AC III E</t>
  </si>
  <si>
    <t>ARGAMASSA POLIMERICA IMPERMEABILIZANTE SEMIFLEXIVEL, BICOMPONENTE (MEMBRANA IMPERMEABILIZANTE ACRILICA)</t>
  </si>
  <si>
    <t>ARGILA OU BARRO PARA ATERRO/REATERRO (COM TRANSPORTE ATE 10 KM)</t>
  </si>
  <si>
    <t>ARMACAO VERTICAL COM HASTE E CONTRA-PINO, EM CHAPA DE ACO GALVANIZADO 3/16", COM 1 ESTRIBO, SEM ISOLADOR</t>
  </si>
  <si>
    <t>ARRUELA LISA, REDONDA, DE LATAO POLIDO, DIAMETRO NOMINAL 5/8", DIAMETRO EXTERNO = 34 MM, DIAMETRO DO FURO = 17 MM, ESPESSURA = *2,5* MM</t>
  </si>
  <si>
    <t>ASSENTO SANITARIO DE PLASTICO, TIPO CONVENCIONAL</t>
  </si>
  <si>
    <t>BACIA SANITARIA (VASO) CONVENCIONAL PARA PCD, SEM FURO FRONTAL, DE LOUCA BRANCA (SEM ASSENTO)</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</si>
  <si>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</si>
  <si>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</si>
  <si>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</si>
  <si>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80CM, DIAMETRO MINIMO 3 CM</t>
  </si>
  <si>
    <t>BLOCO DE CONCRETO ESTRUTURAL 19 X 19 X 39 CM, FBK 4,5 MPA (NBR 6136)</t>
  </si>
  <si>
    <t>BOMBA SUBMERSIVEL, ELETRICA, TRIFASICA, POTENCIA 2,96 HP, DIAMETRO DO ROTOR 144 MM SEMIABERTO, BOCAL DE SAIDA DIAMETRO DE DUAS POLEGADAS, HM/Q = 2 M / 38,8 M3/H A 28 M / 5 M3/H</t>
  </si>
  <si>
    <t>BUCHA DE NYLON SEM ABA S10, COM PARAFUSO DE 6,10 X 65 MM EM ACO ZINCADO COM ROSCA SOBERBA, CABECA CHATA E FENDA PHILLIPS</t>
  </si>
  <si>
    <t>BUCHA DE NYLON SEM ABA S12, COM PARAFUSO DE 5/16" X 80 MM EM ACO ZINCADO COM ROSCA SOBERBA E CABECA SEXTAVADA</t>
  </si>
  <si>
    <t>BUCHA DE NYLON SEM ABA S6, COM PARAFUSO DE 4,20 X 40 MM EM ACO ZINCADO COM ROSCA SOBERBA, CABECA CHATA E FENDA PHILLIPS</t>
  </si>
  <si>
    <t>BUCHA DE NYLON, DIAMETRO DO FURO 8 MM, COMPRIMENTO 40 MM, COM PARAFUSO DE ROSCA SOBERBA, CABECA CHATA, FENDA SIMPLES, 4,8 X 50 MM</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</si>
  <si>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</si>
  <si>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</si>
  <si>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</si>
  <si>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</si>
  <si>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</si>
  <si>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</si>
  <si>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</si>
  <si>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</si>
  <si>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</si>
  <si>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</si>
  <si>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</si>
  <si>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</si>
  <si>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CABO DE COBRE NU 35 MM2 MEIO-DURO</t>
  </si>
  <si>
    <t>CABO DE COBRE NU 50 MM2 MEIO-DURO</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</si>
  <si>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</si>
  <si>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</si>
  <si>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</si>
  <si>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</si>
  <si>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6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</si>
  <si>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</si>
  <si>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</si>
  <si>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</si>
  <si>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</si>
  <si>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6 MM2</t>
  </si>
  <si>
    <t>CABO DE REDE, PAR TRANCADO UTP, 4 PARES, CATEGORIA 6 (CAT 6), ISOLAMENTO PVC (LSZH)</t>
  </si>
  <si>
    <t>CABO TELEFONICO CTP - APL - 50, 10 PARES, USO EXTERNO</t>
  </si>
  <si>
    <t>CADEADO SIMPLES, CORPO EM LATAO MACICO, COM LARGURA DE 35 MM E ALTURA DE APROX 30 MM, HASTE CEMENTADA (NAO LONGA), EM ACO TEMPERADO COM DIAMETRO DE APROX 6,0 MM, INCLUINDO 2 CHAVES</t>
  </si>
  <si>
    <t>CAIBRO NAO APARELHADO *5 X 6* CM, EM MACARANDUBA, ANGELIM OU EQUIVALENTE DA REGIAO -  BRUTA</t>
  </si>
  <si>
    <t>CAIBRO 5 X 5 CM EM PINUS, MISTA OU EQUIVALENTE DA REGIAO - BRUTA</t>
  </si>
  <si>
    <t>CAIXA DE INCENDIO/ABRIGO PARA MANGUEIRA, DE EMBUTIR/INTERNA, COM 75 X 45 X 17 CM, EM CHAPA DE ACO, PORTA COM VENTILACAO, VISOR COM A INSCRICAO "INCENDIO", SUPORTE/CESTA INTERNA PARA A MANGUEIRA, PINTURA ELETROSTATICA VERMELHA</t>
  </si>
  <si>
    <t>CAIXA DE INSPECAO PARA ATERRAMENTO E PARA RAIOS, EM POLIPROPILENO,  DIAMETRO = 300 MM X ALTURA = 400 MM</t>
  </si>
  <si>
    <t>CAIXA DE LUZ "4 X 2" EM ACO ESMALTADA</t>
  </si>
  <si>
    <t>CAIXA DE LUZ "4 X 4" EM ACO ESMALTADA</t>
  </si>
  <si>
    <t>CAIXA DE PASSAGEM/ LUZ / TELEFONIA, DE EMBUTIR,  EM CHAPA DE ACO GALVANIZADO, DIMENSOES 40 X 40 X *12* CM (PADRAO CONCESSIONARIA LOCAL)</t>
  </si>
  <si>
    <t>CAIXA DE PASSAGEM, EM PVC, DE 4" X 2", PARA ELETRODUTO FLEXIVEL CORRUGADO</t>
  </si>
  <si>
    <t>CAIXA DE PASSAGEM, EM PVC, DE 4" X 4", PARA ELETRODUTO FLEXIVEL CORRUGADO</t>
  </si>
  <si>
    <t>CAIXA INTERNA/EXTERNA DE MEDICAO PARA 1 MEDIDOR TRIFASICO, COM VISOR, EM CHAPA DE ACO 18 USG (PADRAO DA CONCESSIONARIA LOCAL)</t>
  </si>
  <si>
    <t>CAIXA OCTOGONAL DE FUNDO MOVEL, EM PVC, DE 4" X 4", PARA ELETRODUTO FLEXIVEL CORRUGADO</t>
  </si>
  <si>
    <t>CAIXA SIFONADA, PVC, 150 X 150 X 50 MM, COM GRELHA QUADRADA, BRANCA (NBR 5688)</t>
  </si>
  <si>
    <t>CAL HIDRATADA CH-I PARA ARGAMASSAS</t>
  </si>
  <si>
    <t>CANALETA DE CONCRETO 19 X 19 X 19 CM (CLASSE C - NBR 6136)</t>
  </si>
  <si>
    <t>CANTONEIRA (ABAS IGUAIS) EM ACO CARBONO, 25,4 MM X 3,17 MM (L X E), 1,27KG/M</t>
  </si>
  <si>
    <t>CANTONEIRA ACO ABAS IGUAIS (QUALQUER BITOLA), ESPESSURA ENTRE 1/8" E 1/4"</t>
  </si>
  <si>
    <t>CANTONEIRA ALUMINIO ABAS DESIGUAIS 1" X 3/4 ", E = 1/8 "</t>
  </si>
  <si>
    <t>CERA LIQUIDA INCOLOR MULTIPISO</t>
  </si>
  <si>
    <t>CHAPA DE ACO FINA A FRIO BITOLA MSG 24, E = 0,60 MM (4,80 KG/M2)</t>
  </si>
  <si>
    <t>CHAPA DE ACO FINA A QUENTE BITOLA MSG 14, E = 2,00 MM (16,0 KG/M2)</t>
  </si>
  <si>
    <t>CHAPA DE ACO FINA A QUENTE BITOLA MSG 18, E = 1,20 MM (9,60 KG/M2)</t>
  </si>
  <si>
    <t>CHAPA DE ACO GROSSA, ASTM A36, E = 1/2 " (12,70 MM) 99,59 KG/M2</t>
  </si>
  <si>
    <t>CHAPA DE ACO GROSSA, ASTM A36, E = 1/4 " (6,35 MM) 49,79 KG/M2</t>
  </si>
  <si>
    <t>CHAPA DE ACO GROSSA, ASTM A36, E = 3/8 " (9,53 MM) 74,69 KG/M2</t>
  </si>
  <si>
    <t>CHAPA DE LAMINADO MELAMINICO, LISO BRILHANTE, DE *1,25 X 3,08* M, E = 0,8 MM</t>
  </si>
  <si>
    <t>CHAPA/PAINEL DE MADEIRA COMPENSADA PLASTIFICADA (MADEIRITE PLASTIFICADO) PARA FORMA DE CONCRETO, DE 2200 x 1100 MM, E = *17* MM</t>
  </si>
  <si>
    <t>CHUVEIRO COMUM EM PLASTICO BRANCO, COM CANO, 3 TEMPERATURAS, 5500 W (110/220 V)</t>
  </si>
  <si>
    <t>CIMENTO PORTLAND COMPOSTO CP II-32</t>
  </si>
  <si>
    <t>CIMENTO PORTLAND ESTRUTURAL BRANCO  CPB-32</t>
  </si>
  <si>
    <t>COLA A BASE DE RESINA SINTETICA PARA CHAPA DE LAMINADO MELAMINICO</t>
  </si>
  <si>
    <t>COMPENSADO NAVAL - CHAPA/PAINEL EM MADEIRA COMPENSADA PRENSADA, DE 2200 X 1600 MM, E = 12 MM</t>
  </si>
  <si>
    <t>COMPENSADO NAVAL - CHAPA/PAINEL EM MADEIRA COMPENSADA PRENSADA, DE 2200 X 1600 MM, E = 6 MM</t>
  </si>
  <si>
    <t>CONCRETO AUTOADENSAVEL (CAA) CLASSE DE RESISTENCIA C25,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</si>
  <si>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</si>
  <si>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</si>
  <si>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</si>
  <si>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C30, COM BRITA 0 E 1, SLUMP = 100 +/- 20 MM, INCLUI SERVICO DE BOMBEAMENTO (NBR 8953)</t>
  </si>
  <si>
    <t>CONCRETO USINADO BOMBEAVEL, CLASSE DE RESISTENCIA C30, COM BRITA 0 E 1, SLUMP = 220 +/- 30 MM, EXCLUI SERVICO DE BOMBEAMENTO (NBR 8953)</t>
  </si>
  <si>
    <t>CONCRETO USINADO BOMBEAVEL, CLASSE DE RESISTENCIA C40, COM BRITA 0 E 1, SLUMP = 100 +/- 20 MM, INCLUI SERVICO DE BOMBEAMENTO (NBR 8953)</t>
  </si>
  <si>
    <t>CONECTOR METALICO TIPO PARAFUSO FENDIDO (SPLIT BOLT), PARA CABOS ATE 95 MM2</t>
  </si>
  <si>
    <t>CONJUNTO DE LIGACAO PARA BACIA SANITARIA AJUSTAVEL, EM PLASTICO BRANCO, COM TUBO, CANOPLA E ESPUDE</t>
  </si>
  <si>
    <t>COTOVELO 45 GRAUS DE FERRO GALVANIZADO, COM ROSCA BSP, DE 3/4"</t>
  </si>
  <si>
    <t>COTOVELO 90 GRAUS DE FERRO GALVANIZADO, COM ROSCA BSP, DE 1 1/2"</t>
  </si>
  <si>
    <t>COTOVELO 90 GRAUS DE FERRO GALVANIZADO, COM ROSCA BSP, DE 1 1/4"</t>
  </si>
  <si>
    <t>COTOVELO 90 GRAUS DE FERRO GALVANIZADO, COM ROSCA BSP, DE 1"</t>
  </si>
  <si>
    <t>COTOVELO 90 GRAUS DE FERRO GALVANIZADO, COM ROSCA BSP, DE 2 1/2"</t>
  </si>
  <si>
    <t>COTOVELO 90 GRAUS DE FERRO GALVANIZADO, COM ROSCA BSP, DE 3/4"</t>
  </si>
  <si>
    <t>COTOVELO 90 GRAUS DE FERRO GALVANIZADO, COM ROSCA BSP, DE 3"</t>
  </si>
  <si>
    <t>CURVA DE PVC 45 GRAUS, SOLDAVEL, 32 MM, COR MARROM, PARA AGUA FRIA PREDIAL</t>
  </si>
  <si>
    <t>CURVA DE PVC 90 GRAUS, SOLDAVEL, 110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</si>
  <si>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</si>
  <si>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</si>
  <si>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</si>
  <si>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</si>
  <si>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</si>
  <si>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</si>
  <si>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</si>
  <si>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TRANSPOSICAO, PVC, SOLDAVEL, 25 MM, COR MARROM, PARA AGUA FRIA PREDIAL</t>
  </si>
  <si>
    <t>CURVA LONGA PVC, PB, JE, 45 GRAUS, DN 100 MM, PARA REDE COLETORA ESGOTO</t>
  </si>
  <si>
    <t>CURVA LONGA PVC, PB, JE, 45 GRAUS, DN 150 MM, PARA REDE COLETORA ESGOTO</t>
  </si>
  <si>
    <t>CURVA LONGA PVC, PB, JE, 90 GRAUS, DN 150 MM, PARA REDE COLETORA ESGOTO</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</si>
  <si>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</si>
  <si>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</si>
  <si>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</si>
  <si>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</si>
  <si>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</si>
  <si>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50 MM, PARA ESGOTO PREDIAL</t>
  </si>
  <si>
    <t>CURVA 90 GRAUS EM ACO CARBONO, RAIO CURTO, SOLDAVEL, PRESSAO 3.000 LBS, DN 2 1/2"</t>
  </si>
  <si>
    <t>DESMOLDANTE PROTETOR PARA FORMAS DE MADEIRA, DE BASE OLEOSA EMULSIONADA EM AGUA</t>
  </si>
  <si>
    <t>DILUENTE AGUARRAS</t>
  </si>
  <si>
    <t>DILUENTE EPOXI</t>
  </si>
  <si>
    <t>DISJUNTOR TERMOMAGNETICO TRIPOLAR 125A</t>
  </si>
  <si>
    <t>DISJUNTOR TERMOMAGNETICO TRIPOLAR 400 A / 600 V, TIPO JXD / ICC - 40 KA</t>
  </si>
  <si>
    <t>DISJUNTOR TIPO DIN/IEC, MONOPOLAR DE 6  ATE  32A</t>
  </si>
  <si>
    <t>DISJUNTOR TIPO NEMA, TRIPOLAR 10  ATE  50A, TENSAO MAXIMA DE 415 V</t>
  </si>
  <si>
    <t>DISJUNTOR TIPO NEMA, TRIPOLAR 60 ATE 100 A, TENSAO MAXIMA DE 415 V</t>
  </si>
  <si>
    <t>DISPOSITIVO DPS CLASSE II, 1 POLO, TENSAO MAXIMA DE 275 V, CORRENTE MAXIMA DE *20* KA (TIPO AC)</t>
  </si>
  <si>
    <t>DISPOSITIVO DPS CLASSE II, 1 POLO, TENSAO MAXIMA DE 275 V, CORRENTE MAXIMA DE *45* KA (TIPO AC)</t>
  </si>
  <si>
    <t>DISPOSITIVO DR, 2 POLOS, SENSIBILIDADE DE 30 MA, CORRENTE DE 25 A, TIPO AC</t>
  </si>
  <si>
    <t>DIVISORIA EM GRANITO, COM DUAS FACES POLIDAS, TIPO ANDORINHA/ QUARTZ/ CASTELO/ CORUMBA OU OUTROS EQUIVALENTES DA REGIAO, E=  *3,0*  CM</t>
  </si>
  <si>
    <t>DOBRADICA EM ACO/FERRO, 3" X 2 1/2", E= 1,2 A 1,8 MM, SEM ANEL,  CROMADO OU ZINCADO, TAMPA CHATA, COM PARAFUSOS</t>
  </si>
  <si>
    <t>DOBRADICA EM LATAO, 3 " X 2 1/2 ", E= 1,9 A 2 MM, COM ANEL, CROMADO, TAMPA BOLA, COM PARAFUSOS</t>
  </si>
  <si>
    <t>ELEMENTO VAZADO DE CONCRETO, QUADRICULADO, 16 FUROS *50 X 50 X 7* CM</t>
  </si>
  <si>
    <t>ELETRODO REVESTIDO AWS - E6013, DIAMETRO IGUAL A 2,50 MM</t>
  </si>
  <si>
    <t>ELETRODUTO DE PVC RIGIDO ROSCAVEL DE 1 ", SEM LUVA</t>
  </si>
  <si>
    <t>ELETRODUTO DE PVC RIGIDO ROSCAVEL DE 1 1/4 ", SEM LUVA</t>
  </si>
  <si>
    <t>ELETRODUTO DE PVC RIGIDO ROSCAVEL DE 3/4 ", SEM LUVA</t>
  </si>
  <si>
    <t>ELETRODUTO EM ACO GALVANIZADO ELETROLITICO, LEVE, DIAMETRO 1", PAREDE DE 0,90 MM</t>
  </si>
  <si>
    <t>ELETRODUTO EM ACO GALVANIZADO ELETROLITICO, SEMI-PESADO, DIAMETRO 1 1/2", PAREDE DE 1,20 MM</t>
  </si>
  <si>
    <t>ELETRODUTO EM ACO GALVANIZADO ELETROLITICO, SEMI-PESADO, DIAMETRO 1 1/4", PAREDE DE 1,20 MM</t>
  </si>
  <si>
    <t>ELETRODUTO PVC FLEXIVEL CORRUGADO, COR AMARELA, DE 25 MM</t>
  </si>
  <si>
    <t>ELETRODUTO PVC FLEXIVEL CORRUGADO, COR AMARELA, DE 32 MM</t>
  </si>
  <si>
    <t>ELETRODUTO PVC FLEXIVEL CORRUGADO, REFORCADO, COR LARANJA, DE 25 MM, PARA LAJES E PISOS</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</si>
  <si>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</si>
  <si>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</si>
  <si>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ENGENHEIRO CIVIL DE OBRA PLENO (MENSALISTA)</t>
  </si>
  <si>
    <t>EPI - FAMILIA ALMOXARIFE - MENSALISTA (ENCARGOS COMPLEMENTARES - COLETADO CAIXA)</t>
  </si>
  <si>
    <t>EPI - FAMILIA ENCARREGADO GERAL - MENSALISTA (ENCARGOS COMPLEMENTARES - COLETADO CAIXA)</t>
  </si>
  <si>
    <t>EPI - FAMILIA ENGENHEIRO CIVIL - MENSALISTA (ENCARGOS COMPLEMENTARES - COLETADO CAIXA)</t>
  </si>
  <si>
    <t>ESGUICHO TIPO JATO SOLIDO, EM LATAO, ENGATE RAPIDO 1 1/2" X 13 MM, PARA MANGUEIRA EM INSTALACAO PREDIAL COMBATE A INCENDIO</t>
  </si>
  <si>
    <t>ESPACADOR / DISTANCIADOR CIRCULAR COM ENTRADA LATERAL, EM PLASTICO, PARA VERGALHAO *4,2 A 12,5* MM, COBRIMENTO 20 MM</t>
  </si>
  <si>
    <t>ESPELHO CRISTAL E = 4 MM</t>
  </si>
  <si>
    <t>EXAMES - MENSALISTA (COLETADO CAIXA - ENCARGOS COMPLEMENTARES)</t>
  </si>
  <si>
    <t>EXTINTOR DE INCENDIO PORTATIL COM CARGA DE AGUA PRESSURIZADA DE 10 L, CLASSE A</t>
  </si>
  <si>
    <t>EXTINTOR DE INCENDIO PORTATIL COM CARGA DE GAS CARBONICO CO2 DE 6 KG, CLASSE BC</t>
  </si>
  <si>
    <t>EXTINTOR DE INCENDIO PORTATIL COM CARGA DE PO QUIMICO SECO (PQS) DE 4 KG, CLASSE BC</t>
  </si>
  <si>
    <t>FECHADURA ESPELHO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</si>
  <si>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40 MM, INCLUINDO CHAVE TIPO TRANQUETA</t>
  </si>
  <si>
    <t>FERRAMENTAS - FAMILIA ALMOXARIFE - MENSALISTA (ENCARGOS COMPLEMENTARES - COLETADO CAIXA)</t>
  </si>
  <si>
    <t>FERRAMENTAS - FAMILIA ENCARREGADO GERAL - MENSALISTA (ENCARGOS COMPLEMENTARES - COLETADO CAIXA)</t>
  </si>
  <si>
    <t>FERRAMENTAS - FAMILIA ENGENHEIRO CIVIL - MENSALISTA (ENCARGOS COMPLEMENTARES - COLETADO CAIXA)</t>
  </si>
  <si>
    <t>FERROLHO COM FECHO / TRINCO REDONDO, EM ACO GALVANIZADO / ZINCADO, DE SOBREPOR, COM COMPRIMENTO DE 8" E ESPESSURA MINIMA DA CHAPA DE 1,50 MM</t>
  </si>
  <si>
    <t>FITA CREPE ROLO DE 25 MM X 50 M</t>
  </si>
  <si>
    <t>FITA ISOLANTE ADESIVA ANTICHAMA, USO ATE 750 V, EM ROLO DE 19 MM X 5 M</t>
  </si>
  <si>
    <t>FITA METALICA PERFURADA, L = *18* MM, ROLO DE 30 M, CARGA RECOMENDADA = *30* KGF</t>
  </si>
  <si>
    <t>FITA VEDA ROSCA EM ROLOS DE 18 MM X 10 M (L X C)</t>
  </si>
  <si>
    <t>FITA VEDA ROSCA EM ROLOS DE 18 MM X 50 M (L X C)</t>
  </si>
  <si>
    <t>FORRO DE PVC LISO, BRANCO, REGUA DE 10 CM, ESPESSURA DE 8 MM A 10 MM (COM COLOCACAO / SEM ESTRUTURA METALICA)</t>
  </si>
  <si>
    <t>FUNDO ANTICORROSIVO PARA METAIS FERROSOS (ZARCAO)</t>
  </si>
  <si>
    <t>GAS DE COZINHA - GLP</t>
  </si>
  <si>
    <t>GESSO EM PO PARA REVESTIMENTOS/MOLDURAS/SANCAS E USO GERAL</t>
  </si>
  <si>
    <t>GRAMA BATATAIS EM PLACAS, SEM PLANTIO</t>
  </si>
  <si>
    <t>GRANILHA/ GRANA/ PEDRISCO OU AGREGADO EM MARMORE/ GRANITO/ QUARTZO E CALCARIO, PRETO, CINZA, PALHA OU BRANCO</t>
  </si>
  <si>
    <t>GUARNICAO / MOLDURA / ARREMATE DE ACABAMENTO PARA ESQUADRIA, EM ALUMINIO PERFIL 25, ACABAMENTO ANODIZADO BRANCO OU BRILHANTE, PARA 1 FACE</t>
  </si>
  <si>
    <t>HASTE DE ATERRAMENTO EM ACO COM 3,00 M DE COMPRIMENTO E DN = 5/8", REVESTIDA COM BAIXA CAMADA DE COBRE, SEM CONECTOR</t>
  </si>
  <si>
    <t>HASTE RETA PARA GANCHO DE FERRO GALVANIZADO, COM ROSCA 1/4 " X 30 CM PARA FIXACAO DE TELHA METALICA, INCLUI PORCA E ARRUELAS DE VEDACAO</t>
  </si>
  <si>
    <t>HIDRANTE SUBTERRANEO, EM FERRO FUNDIDO, COM CURVA LONGA E CAIXA, DN 75 MM</t>
  </si>
  <si>
    <t>INVERSOR DE SOLDA MONOFASICO DE 160 A, POTENCIA DE 5400 W, TENSAO DE 220 V, TURBO VENTILADO, PROTECAO POR FUSIVEL TERMICO, PARA ELETRODOS DE 2,0 A 4,0 MM</t>
  </si>
  <si>
    <t>ISOLADOR DE PORCELANA, TIPO ROLDANA, DIMENSOES DE *72* X *72* MM, PARA USO EM BAIXA TENSAO</t>
  </si>
  <si>
    <t>JANELA BASCULANTE, ACO, COM BATENTE/REQUADRO, 60 X 60 CM (SEM VIDROS)</t>
  </si>
  <si>
    <t>JOELHO DE REDUCAO, PVC SOLDAVEL, 90 GRAUS, 32 MM X 25 MM, COR MARROM, PARA AGUA FRIA PREDIAL</t>
  </si>
  <si>
    <t>JOELHO PVC, SOLDAVEL, BB, 45 GRAUS, DN 40 MM, PARA ESGOTO PREDIAL</t>
  </si>
  <si>
    <t>JOELHO PVC, SOLDAVEL, BB, 90 GRAUS, SEM ANEL, DN 40 MM, PARA ESGOTO PREDIAL SECUNDARIO</t>
  </si>
  <si>
    <t>JOELHO PVC, SOLDAVEL, COM BUCHA DE LATAO, 90 GRAUS, 25 MM X 1/2", PARA AGUA FRIA PREDIAL</t>
  </si>
  <si>
    <t>JOELHO PVC, SOLDAVEL, COM BUCHA DE LATAO, 90 GRAUS, 25 MM X 3/4", PARA AGUA FRIA PREDIAL</t>
  </si>
  <si>
    <t>JOELHO PVC, SOLDAVEL, PB, 45 GRAUS, DN 50 MM, PARA ESGOTO PREDIAL</t>
  </si>
  <si>
    <t>JOELHO PVC, SOLDAVEL, PB, 45 GRAUS, DN 75 MM, PARA ESGOTO PREDIAL</t>
  </si>
  <si>
    <t>JOELHO PVC, SOLDAVEL, PB, 90 GRAUS, DN 100 MM, PARA ESGOTO PREDIAL</t>
  </si>
  <si>
    <t>JOELHO PVC, SOLDAVEL, PB, 90 GRAUS, DN 50 MM, PARA ESGOTO PREDIAL</t>
  </si>
  <si>
    <t>JOELHO PVC, SOLDAVEL, PB, 90 GRAUS, DN 75 MM, PARA ESGOTO PREDIAL</t>
  </si>
  <si>
    <t>JOELHO PVC, SOLDAVEL, 90 GRAUS, 110 MM, COR MARROM, PARA AGUA FRIA PREDIAL</t>
  </si>
  <si>
    <t>JOELHO PVC, SOLDAVEL, 90 GRAUS, 25 MM, COR MARROM, PARA AGUA FRIA PREDIAL</t>
  </si>
  <si>
    <t>JOELHO PVC, SOLDAVEL, 90 GRAUS, 32 MM, COR MARROM, PARA AGUA FRIA PREDIAL</t>
  </si>
  <si>
    <t>JOELHO PVC, SOLDAVEL, 90 GRAUS, 50 MM, COR MARROM, PARA AGUA FRIA PREDIAL</t>
  </si>
  <si>
    <t>JOELHO PVC, SOLDAVEL, 90 GRAUS, 60 MM, COR MARROM, PARA AGUA FRIA PREDIAL</t>
  </si>
  <si>
    <t>JOELHO, PVC SOLDAVEL, 45 GRAUS, 25 MM, COR MARROM, PARA AGUA FRIA PREDIAL</t>
  </si>
  <si>
    <t>JOELHO, PVC SOLDAVEL, 45 GRAUS, 32 MM, COR MARROM, PARA AGUA FRIA PREDIAL</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</si>
  <si>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</si>
  <si>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</si>
  <si>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</si>
  <si>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SIMPLES DE REDUCAO, PVC, DN 100 X 50 MM, SERIE NORMAL PARA ESGOTO PREDIAL</t>
  </si>
  <si>
    <t>JUNCAO SIMPLES, PVC, 45 GRAUS, DN 100 X 100 MM, SERIE NORMAL PARA ESGOTO PREDIAL</t>
  </si>
  <si>
    <t>JUNCAO SIMPLES, PVC, 45 GRAUS, DN 50 X 50 MM, SERIE NORMAL PARA ESGOTO PREDIAL</t>
  </si>
  <si>
    <t>JUNCAO SIMPLES, PVC, 45 GRAUS, DN 75 X 75 MM, SERIE NORMAL PARA ESGOTO PREDIAL</t>
  </si>
  <si>
    <t>JUNTA DILATACAO ELASTICA PARA CONCRETO (FUGENBAND) O-22, ATE 30 MCA</t>
  </si>
  <si>
    <t>JUNTA PLASTICA DE DILATACAO PARA PISOS, COR CINZA, 17 X 3 MM (ALTURA X ESPESSURA)</t>
  </si>
  <si>
    <t>KIT PORTA PRONTA DE MADEIRA, FOLHA LEVE (NBR 15930) DE 900 X 2100 MM, DE 35 MM A 40 MM DE ESPESSURA, NUCLEO COLMEIA, ESTRUTURA USINADA PARA FECHADURA, CAPA LISA EM HDF, ACABAMENTO EM PRIMER PARA PINTURA (INCLUI MARCO, ALIZARES E DOBRADICAS)</t>
  </si>
  <si>
    <t>LAVATORIO DE LOUCA BRANCA, SUSPENSO (SEM COLUNA), DIMENSOES *40 X 30* CM</t>
  </si>
  <si>
    <t>LIXA D'AGUA EM FOLHA, GRAO 100</t>
  </si>
  <si>
    <t>LIXA EM FOLHA PARA PAREDE OU MADEIRA, NUMERO 120, COR VERMELHA</t>
  </si>
  <si>
    <t>LOCACAO DE APRUMADOR METALICO DE PILAR, COM ALTURA E ANGULO REGULAVEIS, EXTENSAO DE *1,50* A *2,80* M</t>
  </si>
  <si>
    <t>LOCACAO DE BARRA DE ANCORAGEM DE 0,80 A 1,20 M DE EXTENSAO, COM ROSCA DE 5/8", INCLUINDO PORCA E FLANGE</t>
  </si>
  <si>
    <t>LOCACAO DE ESCORA METALICA TELESCOPICA, COM ALTURA REGULAVEL DE *1,80* A *3,20* M, COM CAPACIDADE DE CARGA DE NO MINIMO 1000 KGF (10 KN), INCLUSO TRIPE E FORCADO</t>
  </si>
  <si>
    <t>LOCACAO DE VIGA SANDUICHE METALICA VAZADA PARA TRAVAMENTO DE PILARES, ALTURA DE *8* CM, LARGURA DE *6* CM E EXTENSAO DE 2 M</t>
  </si>
  <si>
    <t>LONA PLASTICA EXTRA FORTE PRETA, E = 200 MICRA</t>
  </si>
  <si>
    <t>LUMINARIA ABERTA P/ ILUMINACAO PUBLICA, TIPO X-57 PETERCO OU EQUIV</t>
  </si>
  <si>
    <t>LUMINARIA DE EMERGENCIA 30 LEDS, POTENCIA 2 W, BATERIA DE LITIO, AUTONOMIA DE 6 HORAS</t>
  </si>
  <si>
    <t>LUMINARIA DE LED PARA ILUMINACAO PUBLICA, DE 138 W ATE 180 W, INVOLUCRO EM ALUMINIO OU ACO INOX</t>
  </si>
  <si>
    <t>LUVA DE REDUCAO DE FERRO GALVANIZADO, COM ROSCA BSP, DE 1 1/4" X 3/4"</t>
  </si>
  <si>
    <t>LUVA DE REDUCAO DE FERRO GALVANIZADO, COM ROSCA BSP, DE 1" X 3/4"</t>
  </si>
  <si>
    <t>LUVA DE REDUCAO DE FERRO GALVANIZADO, COM ROSCA BSP, DE 2 1/2" X 1 1/2"</t>
  </si>
  <si>
    <t>LUVA DE REDUCAO DE FERRO GALVANIZADO, COM ROSCA BSP, DE 3/4" X 1/2"</t>
  </si>
  <si>
    <t>LUVA DE REDUCAO DE FERRO GALVANIZADO, COM ROSCA BSP, DE 3" X 1 1/2"</t>
  </si>
  <si>
    <t>LUVA DE REDUCAO DE FERRO GALVANIZADO, COM ROSCA BSP, DE 3" X 2"</t>
  </si>
  <si>
    <t>MANGUEIRA DE INCENDIO, TIPO 1, DE 1 1/2", COMPRIMENTO = 15 M, TECIDO EM FIO DE POLIESTER E TUBO INTERNO EM BORRACHA SINTETICA, COM UNIOES ENGATE RAPIDO</t>
  </si>
  <si>
    <t>MANGUEIRA DE PVC FLEXIVEL,TIPO FLAT/ACHATADA, COR LARANJA, D = 1 1/2" (40 MM), PARA CONDUCAO DE AGUA, SERVICOS LEVES E MEDIOS</t>
  </si>
  <si>
    <t>MANOMETRO COM CAIXA EM ACO PINTADO, ESCALA *10* KGF/CM2 (*10* BAR), DIAMETRO NOMINAL DE *63* MM, CONEXAO DE 1/4"</t>
  </si>
  <si>
    <t>MANTA ASFALTICA ELASTOMERICA EM POLIESTER 4 MM, TIPO III, CLASSE B, ACABAMENTO PP (NBR 9952)</t>
  </si>
  <si>
    <t>MANTA LIQUIDA DE BASE ASFALTICA MODIFICADA COM A ADICAO DE ELASTOMEROS DILUIDOS EM SOLVENTE ORGANICO, APLICACAO A FRIO (MEMBRANA IMPERMEABILIZANTE ASFASTICA)</t>
  </si>
  <si>
    <t>MASSA CORRIDA PARA SUPERFICIES DE AMBIENTES INTERNOS</t>
  </si>
  <si>
    <t>MASSA PARA VIDRO</t>
  </si>
  <si>
    <t>MASSA PREMIUM PARA TEXTURA LISA DE BASE ACRILICA, USO INTERNO E EXTERNO</t>
  </si>
  <si>
    <t>MASTRO SIMPLES GALVANIZADO DIAMETRO NOMINAL 1 1/2"</t>
  </si>
  <si>
    <t>MESTRE DE OBRAS (MENSALISTA)</t>
  </si>
  <si>
    <t>MICTORIO COLETIVO ACO INOX (AISI 304), E = 0,8 MM, DE *100 X 40 X 30* CM (C X A X P)</t>
  </si>
  <si>
    <t>MICTORIO INDICUDUAL, SIFONADO, LOUCA BRANCA, SEM COMPLEMENTOS</t>
  </si>
  <si>
    <t>MUDA DE ARBUSTO FOLHAGEM, SANSAO-DO-CAMPO OU EQUIVALENTE DA REGIAO, H= *50 A 70* CM</t>
  </si>
  <si>
    <t>MUDA DE ARVORE ORNAMENTAL, OITI/AROEIRA SALSA/ANGICO/IPE/JACARANDA OU EQUIVALENTE  DA REGIAO, H= *1* M</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</si>
  <si>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</si>
  <si>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</si>
  <si>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</si>
  <si>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</si>
  <si>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</si>
  <si>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</si>
  <si>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</si>
  <si>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</si>
  <si>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PAPELEIRA PLASTICA TIPO DISPENSER PARA PAPEL HIGIENICO ROLAO</t>
  </si>
  <si>
    <t>PARA-RAIOS TIPO FRANKLIN 350 MM, EM LATAO CROMADO, DUAS DESCIDAS, PARA PROTECAO DE EDIFICACOES CONTRA DESCARGAS ATMOSFERICAS</t>
  </si>
  <si>
    <t>PARAFUSO DE ACO TIPO CHUMBADOR PARABOLT, DIAMETRO 3/8", COMPRIMENTO 75 MM</t>
  </si>
  <si>
    <t>PARAFUSO DE ACO ZINCADO COM ROSCA SOBERBA, CABECA CHATA E FENDA SIMPLES, DIAMETRO 4,2 MM, COMPRIMENTO * 32 * MM</t>
  </si>
  <si>
    <t>PARAFUSO DE FERRO POLIDO, SEXTAVADO, COM ROSCA PARCIAL, DIAMETRO 5/8", COMPRIMENTO 6", COM PORCA E ARRUELA DE PRESSAO MEDIA</t>
  </si>
  <si>
    <t>PARAFUSO FRANCES M16 EM ACO GALVANIZADO, COMPRIMENTO = 45 MM, DIAMETRO = 16 MM, CABECA ABAULADA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</si>
  <si>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</si>
  <si>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</si>
  <si>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5,5 X 65 MM (2.1/2 ")</t>
  </si>
  <si>
    <t>PARAFUSO ZINCADO, AUTOBROCANTE, FLANGEADO, 4,2 MM X 19 MM</t>
  </si>
  <si>
    <t>PASTA LUBRIFICANTE PARA TUBOS E CONEXOES COM JUNTA ELASTICA, EMBALAGEM DE *400* GR (USO EM PVC, ACO, POLIETILENO E OUTROS)</t>
  </si>
  <si>
    <t>PATCH PANEL, 24 PORTAS, CATEGORIA 6, COM RACKS DE 19" DE LARGURA E 1 U DE ALTURA</t>
  </si>
  <si>
    <t>PEDRA BRITADA N. 0, OU PEDRISCO (4,8 A 9,5 MM) POSTO PEDREIRA/FORNECEDOR, SEM FRETE</t>
  </si>
  <si>
    <t>PEDRA BRITADA N. 1 (9,5 a 19 MM) POSTO PEDREIRA/FORNECEDOR, SEM FRETE</t>
  </si>
  <si>
    <t>PERFIL "H" DE ACO LAMINADO, "HP" 310 X 79,0</t>
  </si>
  <si>
    <t>PERFIL "U" DE ACO LAMINADO, "U" 152 X 15,6</t>
  </si>
  <si>
    <t>PINO DE ACO COM FURO, HASTE = 27 MM (ACAO DIRETA)</t>
  </si>
  <si>
    <t>PISO EM CERAMICA ESMALTADA EXTRA, PEI MAIOR OU IGUAL A 4, FORMATO MENOR OU IGUAL A 2025 CM2</t>
  </si>
  <si>
    <t>PLACA DE GESSO PARA FORRO, *60 X 60* CM, ESPESSURA DE 12 MM (SEM COLOCACAO)</t>
  </si>
  <si>
    <t>PLACA VINILICA SEMIFLEXIVEL PARA PISOS, E = 3,2 MM, 30 X 30 CM (SEM COLOCACAO)</t>
  </si>
  <si>
    <t>PONTALETE *7,5 X 7,5* CM EM PINUS, MISTA OU EQUIVALENTE DA REGIAO - BRUTA</t>
  </si>
  <si>
    <t>PORCA ZINCADA, SEXTAVADA, DIAMETRO 1/4"</t>
  </si>
  <si>
    <t>PORTA DE ABRIR / GIRO, EM GRADIL FERRO, COM BARRA CHATA 3 CM X 1/4", COM REQUADRO E GUARNICAO - COMPLETO - ACABAMENTO NATURAL</t>
  </si>
  <si>
    <t>PORTA DE ABRIR EM ALUMINIO TIPO VENEZIANA, ACABAMENTO ANODIZADO NATURAL, SEM GUARNICAO/ALIZAR/VISTA, 87 X 210 CM</t>
  </si>
  <si>
    <t>PORTA DE MADEIRA, FOLHA LEVE (NBR 15930), DE 600 X 2100 MM, E = 35 MM, NUCLEO COLMEIA, CAPA LISA EM HDF, ACABAMENTO MELAMINICO EM PADRAO MADEIRA</t>
  </si>
  <si>
    <t>POSTE CONICO CONTINUO EM ACO GALVANIZADO, CURVO, BRACO SIMPLES, ENGASTADO,  H = 9 M, DIAMETRO INFERIOR = *135* MM</t>
  </si>
  <si>
    <t>PREGO DE ACO POLIDO COM CABECA DUPLA 17 X 27 (2 1/2 X 11)</t>
  </si>
  <si>
    <t>PREGO DE ACO POLIDO COM CABECA 15 X 15 (1 1/4 X 13)</t>
  </si>
  <si>
    <t>PREGO DE ACO POLIDO COM CABECA 15 X 18 (1 1/2 X 13)</t>
  </si>
  <si>
    <t>PREGO DE ACO POLIDO COM CABECA 17 X 21 (2 X 11)</t>
  </si>
  <si>
    <t>PREGO DE ACO POLIDO COM CABECA 17 X 24 (2 1/4 X 11)</t>
  </si>
  <si>
    <t>PREGO DE ACO POLIDO COM CABECA 17 X 27 (2 1/2 X 11)</t>
  </si>
  <si>
    <t>PREGO DE ACO POLIDO COM CABECA 18 X 27 (2 1/2 X 10)</t>
  </si>
  <si>
    <t>PRIMER EPOXI / EPOXIDICO</t>
  </si>
  <si>
    <t>PRIMER PARA MANTA ASFALTICA A BASE DE ASFALTO MODIFICADO DILUIDO EM SOLVENTE, APLICACAO A FRIO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</si>
  <si>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</si>
  <si>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</si>
  <si>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30 DISJUNTORES DIN, 225 A</t>
  </si>
  <si>
    <t>QUADRO DE DISTRIBUICAO COM BARRAMENTO TRIFASICO, DE SOBREPOR, EM CHAPA DE ACO GALVANIZADO, PARA 18 DISJUNTORES DIN, 100 A</t>
  </si>
  <si>
    <t>RALO FOFO SEMIESFERICO, 100 MM, PARA LAJES/ CALHAS</t>
  </si>
  <si>
    <t>RALO FOFO SEMIESFERICO, 150 MM, PARA LAJES/ CALHAS</t>
  </si>
  <si>
    <t>RALO SIFONADO CILINDRICO, PVC, 100 X 40 MM,  COM GRELHA REDONDA BRANCA</t>
  </si>
  <si>
    <t>REBITE DE ALUMINIO VAZADO DE REPUXO, 3,2 X 8 MM (1KG = 1025 UNIDADES)</t>
  </si>
  <si>
    <t>REDUCAO EXCENTRICA PVC, SERIE R, DN 100 X 75 MM, PARA ESGOTO PREDIAL</t>
  </si>
  <si>
    <t>REDUCAO EXCENTRICA PVC, SERIE R, DN 75 X 50 MM, PARA ESGOTO PREDIAL</t>
  </si>
  <si>
    <t>REDUCAO FIXA TIPO STORZ, ENGATE RAPIDO 2.1/2" X 1.1/2", EM LATAO, PARA INSTALACAO PREDIAL COMBATE A INCENDIO PREDIAL</t>
  </si>
  <si>
    <t>REGISTRO GAVETA BRUTO EM LATAO FORJADO, BITOLA 1 " (REF 1509)</t>
  </si>
  <si>
    <t>REGISTRO GAVETA BRUTO EM LATAO FORJADO, BITOLA 1 1/2 " (REF 1509)</t>
  </si>
  <si>
    <t>REGISTRO GAVETA BRUTO EM LATAO FORJADO, BITOLA 1 1/4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</si>
  <si>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</si>
  <si>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</si>
  <si>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</si>
  <si>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</si>
  <si>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</si>
  <si>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</si>
  <si>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</si>
  <si>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3/4 " (REF 1509)</t>
  </si>
  <si>
    <t>REGISTRO OU VALVULA GLOBO ANGULAR EM LATAO, PARA HIDRANTES EM INSTALACAO PREDIAL DE INCENDIO, 45 GRAUS, DIAMETRO DE 2 1/2", COM VOLANTE, CLASSE DE PRESSAO DE ATE 200 PSI</t>
  </si>
  <si>
    <t>REGISTRO PRESSAO COM ACABAMENTO E CANOPLA CROMADA, SIMPLES, BITOLA 3/4 " (REF 1416)</t>
  </si>
  <si>
    <t>REJUNTE CIMENTICIO, QUALQUER COR</t>
  </si>
  <si>
    <t>REJUNTE EPOXI, QUALQUER COR</t>
  </si>
  <si>
    <t>REVESTIMENTO EM CERAMICA ESMALTADA EXTRA, PEI MENOR OU IGUAL A 3, FORMATO MENOR OU IGUAL A 2025 CM2</t>
  </si>
  <si>
    <t>RUFO INTERNO/EXTERNO DE CHAPA DE ACO GALVANIZADA NUM 24, CORTE 25 CM</t>
  </si>
  <si>
    <t>SABONETEIRA DE PAREDE EM METAL CROMADO</t>
  </si>
  <si>
    <t>SABONETEIRA PLASTICA TIPO DISPENSER PARA SABONETE LIQUIDO COM RESERVATORIO 800 A 1500 ML</t>
  </si>
  <si>
    <t>SARRAFO *2,5 X 10* CM EM PINUS, MISTA OU EQUIVALENTE DA REGIAO - BRUTA</t>
  </si>
  <si>
    <t>SARRAFO *2,5 X 7,5* CM EM PINUS, MISTA OU EQUIVALENTE DA REGIAO - BRUTA</t>
  </si>
  <si>
    <t>SEGURO - MENSALISTA (COLETADO CAIXA - ENCARGOS COMPLEMENTARES)</t>
  </si>
  <si>
    <t>SELADOR ACRILICO OPACO PREMIUM INTERIOR/EXTERIOR</t>
  </si>
  <si>
    <t>SELANTE ELASTICO MONOCOMPONENTE A BASE DE POLIURETANO (PU) PARA JUNTAS DIVERSAS</t>
  </si>
  <si>
    <t>SIFAO EM METAL CROMADO PARA PIA OU LAVATORIO, 1 X 1.1/2 "</t>
  </si>
  <si>
    <t>SILICONE ACETICO USO GERAL INCOLOR 280 G</t>
  </si>
  <si>
    <t>SINALIZADOR NOTURNO SIMPLES PARA PARA-RAIOS, SEM RELE FOTOELETRICO</t>
  </si>
  <si>
    <t>SISAL EM FIBRA / ESTOPA SISAL PARA GESSO</t>
  </si>
  <si>
    <t>SOLDA EM BARRA DE ESTANHO-CHUMBO 50/50</t>
  </si>
  <si>
    <t>SOLEIRA EM GRANITO, POLIDO, TIPO ANDORINHA/ QUARTZ/ CASTELO/ CORUMBA OU OUTROS EQUIVALENTES DA REGIAO, L= *15* CM, E=  *2,0* CM</t>
  </si>
  <si>
    <t>SOLUCAO PREPARADORA / LIMPADORA PARA PVC, FRASCO COM 1000 CM3</t>
  </si>
  <si>
    <t>SUPORTE PARA CALHA DE 150 MM EM FERRO GALVANIZADO</t>
  </si>
  <si>
    <t>TABUA  NAO  APARELHADA  *2,5 X 20* CM, EM MACARANDUBA, ANGELIM OU EQUIVALENTE DA REGIAO - BRUTA</t>
  </si>
  <si>
    <t>TABUA *2,5 X 30 CM EM PINUS, MISTA OU EQUIVALENTE DA REGIAO - BRUTA</t>
  </si>
  <si>
    <t>TABUA APARELHADA *2,5 X 30* CM, EM MACARANDUBA, ANGELIM OU EQUIVALENTE DA REGIAO</t>
  </si>
  <si>
    <t>TABUA DE  MADEIRA PARA PISO, CUMARU/IPE CHAMPANHE OU EQUIVALENTE DA REGIAO, ENCAIXE MACHO/FEMEA, *15 X 2* CM</t>
  </si>
  <si>
    <t>TABUA NAO APARELHADA *2,5 X 30* CM, EM MACARANDUBA, ANGELIM OU EQUIVALENTE DA REGIAO - BRUTA</t>
  </si>
  <si>
    <t>TANQUE DE LOUCA BRANCA, COM COLUNA, *30* L</t>
  </si>
  <si>
    <t>TARJETA LIVRE / OCUPADO PARA PORTA DE BANHEIRO, CORPO EM ZAMAC E ESPELHO EM LATAO</t>
  </si>
  <si>
    <t>TE DE FERRO GALVANIZADO, DE 2 1/2"</t>
  </si>
  <si>
    <t>TE DE FERRO GALVANIZADO, DE 3"</t>
  </si>
  <si>
    <t>TE DE REDUCAO, PVC, SOLDAVEL, 90 GRAUS, 110 MM X 60 MM, PARA AGUA FRIA PREDIAL</t>
  </si>
  <si>
    <t>TE DE REDUCAO, PVC, SOLDAVEL, 90 GRAUS, 32 MM X 25 MM, PARA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</si>
  <si>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</si>
  <si>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</si>
  <si>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</si>
  <si>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</si>
  <si>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</si>
  <si>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</si>
  <si>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SANITARIO DE REDUCAO, PVC, DN 100 X 50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</si>
  <si>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</si>
  <si>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</si>
  <si>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</si>
  <si>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25 MM, PARA AGUA FRIA PREDIAL (NBR 5648)</t>
  </si>
  <si>
    <t>TE SOLDAVEL, PVC, 90 GRAUS, 32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</si>
  <si>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</si>
  <si>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</si>
  <si>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</si>
  <si>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</si>
  <si>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TECNICO EM SEGURANCA DO TRABALHO (MENSALISTA)</t>
  </si>
  <si>
    <t>TELA DE ACO SOLDADA GALVANIZADA/ZINCADA PARA ALVENARIA, FIO D = *1,20 A 1,70* MM, MALHA 15 X 15 MM, (C X L) *50 X 7,5* CM</t>
  </si>
  <si>
    <t>TELA DE ACO SOLDADA GALVANIZADA/ZINCADA PARA ALVENARIA, FIO D = *1,24 MM, MALHA 25 X 25 MM</t>
  </si>
  <si>
    <t>TELA PLASTICA TECIDA LISTRADA BRANCA E LARANJA, TIPO GUARDA CORPO, EM POLIETILENO MONOFILADO, ROLO 1,20 X 50 M (L X C)</t>
  </si>
  <si>
    <t>TELHA ONDULADA EM ACO ZINCADO, ALTURA DE 17 MM, ESPESSURA DE 0,50 MM, LARGURA UTIL DE APROXIMADAMENTE 985 MM, SEM PINTURA</t>
  </si>
  <si>
    <t>TELHA TRAPEZOIDAL EM ACO ZINCADO, SEM PINTURA, ALTURA DE APROXIMADAMENTE 40 MM, ESPESSURA DE 0,50 MM E LARGURA UTIL DE 980 MM</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</si>
  <si>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</si>
  <si>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</si>
  <si>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</si>
  <si>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</si>
  <si>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</si>
  <si>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DE VENTILACAO, 50 MM, SERIE NORMAL, ESGOTO PREDIAL</t>
  </si>
  <si>
    <t>TERMINAL DE VENTILACAO, 75 MM, SERIE NORMAL, ESGOTO PREDIAL</t>
  </si>
  <si>
    <t>TIJOLO CERAMICO MACICO COMUM *5 X 10 X 20* CM (L X A X C)</t>
  </si>
  <si>
    <t>TINTA ACRILICA A BASE DE SOLVENTE, PARA SINALIZACAO HORIZONTAL VIARIA (NBR 11862)</t>
  </si>
  <si>
    <t>TINTA ACRILICA PREMIUM PARA PISO</t>
  </si>
  <si>
    <t>TINTA EPOXI BASE AGUA PREMIUM, BRANCA</t>
  </si>
  <si>
    <t>TINTA ESMALTE SINTETICO PREMIUM ACETINADO</t>
  </si>
  <si>
    <t>TINTA ESMALTE SINTETICO PREMIUM FOSCO</t>
  </si>
  <si>
    <t>TINTA LATEX ACRILICA PREMIUM, COR BRANCO FOSCO</t>
  </si>
  <si>
    <t>TOMADA RJ11, 2 FIOS (APENAS MODULO)</t>
  </si>
  <si>
    <t>TOMADA RJ11, 2 FIOS, CONJUNTO MONTADO PARA EMBUTIR 4" X 2" (PLACA + SUPORTE + MODULO)</t>
  </si>
  <si>
    <t>TOMADA RJ45, 8 FIOS, CAT 5E, CONJUNTO MONTADO PARA EMBUTIR 4" X 2" (PLACA + SUPORTE + MODULO)</t>
  </si>
  <si>
    <t>TORNEIRA DE BOIA CONVENCIONAL PARA CAIXA D'AGUA, AGUA FRIA, 3/4", COM HASTE E TORNEIRA METALICOS E BALAO PLASTICO</t>
  </si>
  <si>
    <t>TORNEIRA DE BOIA CONVENCIONAL PARA CAIXA D'AGUA, 1", AGUA FRIA, COM HASTE E TORNEIRA METALICOS E BALAO PLASTICO</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</si>
  <si>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</si>
  <si>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</si>
  <si>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</si>
  <si>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PAREDE, PARA COZINHA, BICA MOVEL, COM AREJADOR, 1/2 " OU 3/4 " (REF 1167 / 1168)</t>
  </si>
  <si>
    <t>TORNEIRA METALICA CROMADA PARA TANQUE / JARDIM, SEM BICO , CANO LONGO, DE PAREDE, PADRAO POPULAR / USO GERAL, 1/2 " OU 3/4 " (REF 1126)</t>
  </si>
  <si>
    <t>TUBO ACO GALVANIZADO COM COSTURA, CLASSE LEVE, DN 20 MM ( 3/4"),  E = 2,25 MM,  *1,3* KG/M (NBR 5580)</t>
  </si>
  <si>
    <t>TUBO ACO GALVANIZADO COM COSTURA, CLASSE LEVE, DN 25 MM ( 1"),  E = 2,65 MM,  *2,11* KG/M (NBR 5580)</t>
  </si>
  <si>
    <t>TUBO ACO GALVANIZADO COM COSTURA, CLASSE MEDIA, DN 1.1/2", E = *3,25* MM, PESO *3,61* KG/M (NBR 5580)</t>
  </si>
  <si>
    <t>TUBO ACO GALVANIZADO COM COSTURA, CLASSE MEDIA, DN 1.1/4", E = *3,25* MM, PESO *3,14* KG/M (NBR 5580)</t>
  </si>
  <si>
    <t>TUBO ACO GALVANIZADO COM COSTURA, CLASSE MEDIA, DN 1", E = 3,38 MM, PESO 2,50 KG/M (NBR 5580)</t>
  </si>
  <si>
    <t>TUBO ACO GALVANIZADO COM COSTURA, CLASSE MEDIA, DN 2.1/2", E = *3,65* MM, PESO *6,51* KG/M (NBR 5580)</t>
  </si>
  <si>
    <t>TUBO ACO GALVANIZADO COM COSTURA, CLASSE MEDIA, DN 3/4", E = *2,65* MM, PESO *1,58* KG/M (NBR 5580)</t>
  </si>
  <si>
    <t>TUBO ACO GALVANIZADO COM COSTURA, CLASSE MEDIA, DN 3", E = *4,05* MM, PESO *8,47* KG/M (NBR 5580)</t>
  </si>
  <si>
    <t>TUBO COLETOR DE ESGOTO PVC, JEI, DN 200 MM (NBR 7362)</t>
  </si>
  <si>
    <t>TUBO COLETOR DE ESGOTO PVC, JEI, DN 250 MM (NBR 7362)</t>
  </si>
  <si>
    <t>TUBO COLETOR DE ESGOTO PVC, JEI, DN 300 MM (NBR 7362)</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</si>
  <si>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</si>
  <si>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</si>
  <si>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</si>
  <si>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COBRE FLEXIVEL, D = 1/4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</si>
  <si>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</si>
  <si>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</si>
  <si>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</si>
  <si>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</si>
  <si>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</si>
  <si>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</si>
  <si>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</si>
  <si>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SERIE R, DN 100 MM, PARA ESGOTO OU AGUAS PLUVIAIS PREDIAL (NBR 5688)</t>
  </si>
  <si>
    <t>TUBO PVC, SERIE R, DN 150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</si>
  <si>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</si>
  <si>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</si>
  <si>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</si>
  <si>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</si>
  <si>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</si>
  <si>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</si>
  <si>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</si>
  <si>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</si>
  <si>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</si>
  <si>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DE FERRO GALVANIZADO, COM ROSCA BSP, COM ASSENTO PLANO, DE 1 1/2"</t>
  </si>
  <si>
    <t>UNIAO DE FERRO GALVANIZADO, COM ROSCA BSP, COM ASSENTO PLANO, DE 1"</t>
  </si>
  <si>
    <t>UNIAO DE FERRO GALVANIZADO, COM ROSCA BSP, COM ASSENTO PLANO, DE 2 1/2"</t>
  </si>
  <si>
    <t>UNIAO DE FERRO GALVANIZADO, COM ROSCA BSP, COM ASSENTO PLANO, DE 3/4"</t>
  </si>
  <si>
    <t>UNIAO DE FERRO GALVANIZADO, COM ROSCA BSP, COM ASSENTO PLANO, DE 3"</t>
  </si>
  <si>
    <t>ENCARGOS SOCIAIS (%) HORISTA 110,69  MENSALISTA  70,40</t>
  </si>
  <si>
    <t>CURVA DE TRANSPOSIÇÃO, PVC, SOLDÁVEL, DN 25MM, INSTALADO EM RAMAL OU SUB-RAMAL DE ÁGUA FORNECIMENTO E INSTALAÇÃO. AF_06/2022</t>
  </si>
  <si>
    <t xml:space="preserve">TUBO DE AÇO GALVANIZADO COM COSTURA, CLASSE MÉDIA, CONEXÃO ROSQUEADA, DN 20 (3/4"), INSTALADO EM RAMAIS E SUB-RAMAIS DE GÁS - FORNECIMENTO E INSTALAÇÃO. AF_10/2020  </t>
  </si>
  <si>
    <t xml:space="preserve">NIPLE, EM FERRO GALVANIZADO, CONEXÃO ROSQUEADA, DN 15 (1/2"), INSTALADO EM RAMAIS E SUB-RAMAIS DE GÁS - FORNECIMENTO E INSTALAÇÃO. AF_10/2020  </t>
  </si>
  <si>
    <t xml:space="preserve">NIPLE, EM FERRO GALVANIZADO, CONEXÃO ROSQUEADA, DN 20 (3/4"), INSTALADO EM RAMAIS E SUB-RAMAIS DE GÁS - FORNECIMENTO E INSTALAÇÃO. AF_10/2020  </t>
  </si>
  <si>
    <t xml:space="preserve">UNIÃO, EM FERRO GALVANIZADO, CONEXÃO ROSQUEADA, DN 20 (3/4"), INSTALADO EM RAMAIS E SUB-RAMAIS DE GÁS - FORNECIMENTO E INSTALAÇÃO. AF_10/2020  </t>
  </si>
  <si>
    <t xml:space="preserve">JOELHO 90 GRAUS, EM FERRO GALVANIZADO, CONEXÃO ROSQUEADA, DN 20 (3/4"), INSTALADO EM RAMAIS E SUB-RAMAIS DE GÁS - FORNECIMENTO E INSTALAÇÃO. AF_10/2020  </t>
  </si>
  <si>
    <t xml:space="preserve">VÁLVULA DE ESFERA BRUTA, BRONZE, ROSCÁVEL, 1/2" - FORNECIMENTO E INSTALAÇÃO. AF_08/2021  </t>
  </si>
  <si>
    <t xml:space="preserve">VÁLVULA DE ESFERA BRUTA, BRONZE, ROSCÁVEL, 3/4'' - FORNECIMENTO E INSTALAÇÃO. AF_08/2021  </t>
  </si>
  <si>
    <t>QUADRA POLIESPORTIVA .......................................................................................................</t>
  </si>
  <si>
    <t>LEIS SOCIAIS HORISTAS: 82,01%</t>
  </si>
  <si>
    <t>LEIS SOCIAIS MENSALISTAS: 47,14%</t>
  </si>
  <si>
    <t>LEIS SOCIAIS HORISTAS: 110,69%</t>
  </si>
  <si>
    <t>LEIS SOCIAIS MENSALISTAS: 70,40%</t>
  </si>
  <si>
    <t>VIGÊNCIA A PARTIR DE 12/2022</t>
  </si>
  <si>
    <t>HIDRANTE SUBTERRANEO FERRO FUNDIDO C/ CURVA LONGA E CAIXA DN=75MM</t>
  </si>
  <si>
    <t>BOMBA RECALQUE D'AGUA TRIFASICA 1,5HP</t>
  </si>
  <si>
    <t>EXTINTOR DE CO2 6KG - FORNECIMENTO E INSTALACAO</t>
  </si>
  <si>
    <t xml:space="preserve">CAIXA ENTERRADA ELÉTRICA RETANGULAR, EM ALVENARIA COM TIJOLOS CERÂMICOS MACIÇOS, FUNDO COM BRITA, DIMENSÕES INTERNAS: 0,3X0,3X0,3 M. AF_12/2020  </t>
  </si>
  <si>
    <t xml:space="preserve">TUBO PVC, SERIE NORMAL, ESGOTO PREDIAL, DN 40 MM, FORNECIDO E INSTALADO EM RAMAL DE DESCARGA OU RAMAL DE ESGOTO SANITÁRIO. AF_08/2022  </t>
  </si>
  <si>
    <t xml:space="preserve">TUBO PVC, SERIE NORMAL, ESGOTO PREDIAL, DN 50 MM, FORNECIDO E INSTALADO EM RAMAL DE DESCARGA OU RAMAL DE ESGOTO SANITÁRIO. AF_08/2022  </t>
  </si>
  <si>
    <t xml:space="preserve">TUBO PVC, SERIE NORMAL, ESGOTO PREDIAL, DN 100 MM, FORNECIDO E INSTALADO EM RAMAL DE DESCARGA OU RAMAL DE ESGOTO SANITÁRIO. AF_08/2022  </t>
  </si>
  <si>
    <t xml:space="preserve">JOELHO 90 GRAUS, PVC, SERIE NORMAL, ESGOTO PREDIAL, DN 40 MM, JUNTA SOLDÁVEL, FORNECIDO E INSTALADO EM RAMAL DE DESCARGA OU RAMAL DE ESGOTO SANITÁRIO. AF_08/2022  </t>
  </si>
  <si>
    <t xml:space="preserve">JOELHO 45 GRAUS, PVC, SERIE NORMAL, ESGOTO PREDIAL, DN 40 MM, JUNTA SOLDÁVEL, FORNECIDO E INSTALADO EM RAMAL DE DESCARGA OU RAMAL DE ESGOTO SANITÁRIO. AF_08/2022  </t>
  </si>
  <si>
    <t xml:space="preserve">JOELHO 90 GRAUS, PVC, SERIE NORMAL, ESGOTO PREDIAL, DN 50 MM, JUNTA ELÁSTICA, FORNECIDO E INSTALADO EM RAMAL DE DESCARGA OU RAMAL DE ESGOTO SANITÁRIO. AF_08/2022  </t>
  </si>
  <si>
    <t xml:space="preserve">CURVA CURTA 90 GRAUS, PVC, SERIE NORMAL, ESGOTO PREDIAL, DN 100 MM, JUNTA ELÁSTICA, FORNECIDO E INSTALADO EM RAMAL DE DESCARGA OU RAMAL DE ESGOTO SANITÁRIO. AF_08/2022  </t>
  </si>
  <si>
    <t xml:space="preserve">TE, PVC, SERIE NORMAL, ESGOTO PREDIAL, DN 50 X 50 MM, JUNTA ELÁSTICA, FORNECIDO E INSTALADO EM RAMAL DE DESCARGA OU RAMAL DE ESGOTO SANITÁRIO. AF_08/2022  </t>
  </si>
  <si>
    <t xml:space="preserve">TUBO, PVC, SOLDÁVEL, DN 32MM, INSTALADO EM RAMAL OU SUB-RAMAL DE ÁGUA - FORNECIMENTO E INSTALAÇÃO. AF_06/2022  </t>
  </si>
  <si>
    <t xml:space="preserve">ARRASAMENTO MECANICO DE ESTACA DE CONCRETO ARMADO, DIAMETROS DE ATÉ 40 CM. AF_05/2021  </t>
  </si>
  <si>
    <t xml:space="preserve">ARMAÇÃO DE PILAR OU VIGA DE ESTRUTURA CONVENCIONAL DE CONCRETO ARMADO UTILIZANDO AÇO CA-50 DE 10,0 MM - MONTAGEM. AF_06/2022  </t>
  </si>
  <si>
    <t xml:space="preserve">ARMAÇÃO DE PILAR OU VIGA DE ESTRUTURA CONVENCIONAL DE CONCRETO ARMADO UTILIZANDO AÇO CA-50 DE 12,5 MM - MONTAGEM. AF_06/2022  </t>
  </si>
  <si>
    <t xml:space="preserve">ARMAÇÃO DE PILAR OU VIGA DE ESTRUTURA CONVENCIONAL DE CONCRETO ARMADO UTILIZANDO AÇO CA-50 DE 6,3 MM - MONTAGEM. AF_06/2022  </t>
  </si>
  <si>
    <t xml:space="preserve">ARMAÇÃO DE PILAR OU VIGA DE ESTRUTURA CONVENCIONAL DE CONCRETO ARMADO UTILIZANDO AÇO CA-50 DE 8,0 MM - MONTAGEM. AF_06/2022  </t>
  </si>
  <si>
    <t xml:space="preserve">ARMAÇÃO DE LAJE DE ESTRUTURA CONVENCIONAL DE CONCRETO ARMADO UTILIZANDO AÇO CA-50 DE 8,0 MM - MONTAGEM. AF_06/2022  </t>
  </si>
  <si>
    <t xml:space="preserve">ARMAÇÃO DE ESCADA, DE UMA ESTRUTURA CONVENCIONAL DE CONCRETO ARMADO UTILIZANDO AÇO CA-50 DE 12,5 MM - MONTAGEM. AF_11/2020  </t>
  </si>
  <si>
    <t xml:space="preserve">ARMAÇÃO DE ESCADA, DE UMA ESTRUTURA CONVENCIONAL DE CONCRETO ARMADO UTILIZANDO AÇO CA-50 DE 16,0 MM - MONTAGEM. AF_11/2020  </t>
  </si>
  <si>
    <t xml:space="preserve">PISO EM GRANILITE, MARMORITE OU GRANITINA EM AMBIENTES INTERNOS, COM ESPESSURA DE 8 MM, INCLUSO MISTURA EM BETONEIRA, COLOCAÇÃO DAS JUNTAS, APLICAÇÃO DO PISO, 4 POLIMENTOS COM POLITRIZ, ESTUCAMENTO, SELADOR E CERA. AF_06/2022  </t>
  </si>
  <si>
    <t xml:space="preserve">SOLEIRA EM GRANITO, LARGURA 15 CM, ESPESSURA 2,0 CM. AF_09/2020  </t>
  </si>
  <si>
    <t xml:space="preserve">PLANTIO DE GRAMA BATATAIS EM PLACAS. AF_05/2018  </t>
  </si>
  <si>
    <t xml:space="preserve">TUBO, PVC, SOLDÁVEL, DN 25MM, INSTALADO EM RAMAL OU SUB-RAMAL DE ÁGUA - FORNECIMENTO E INSTALAÇÃO. AF_06/2022  </t>
  </si>
  <si>
    <t xml:space="preserve">TUBO, PVC, SOLDÁVEL, DN 25MM, INSTALADO EM PRUMADA DE ÁGUA - FORNECIMENTO E INSTALAÇÃO. AF_06/2022  </t>
  </si>
  <si>
    <t xml:space="preserve">TUBO, PVC, SOLDÁVEL, DN 32MM, INSTALADO EM PRUMADA DE ÁGUA - FORNECIMENTO E INSTALAÇÃO. AF_06/2022  </t>
  </si>
  <si>
    <t xml:space="preserve">TUBO, PVC, SOLDÁVEL, DN 50MM, INSTALADO EM PRUMADA DE ÁGUA - FORNECIMENTO E INSTALAÇÃO. AF_06/2022  </t>
  </si>
  <si>
    <t xml:space="preserve">ADAPTADOR CURTO COM BOLSA E ROSCA PARA REGISTRO, PVC, SOLDÁVEL, DN 25MM X 3/4 , INSTALADO EM RAMAL OU SUB-RAMAL DE ÁGUA - FORNECIMENTO E INSTALAÇÃO. AF_06/2022  </t>
  </si>
  <si>
    <t xml:space="preserve">ADAPTADOR CURTO COM BOLSA E ROSCA PARA REGISTRO, PVC, SOLDÁVEL, DN 32MM X 1 , INSTALADO EM RAMAL OU SUB-RAMAL DE ÁGUA - FORNECIMENTO E INSTALAÇÃO. AF_06/2022  </t>
  </si>
  <si>
    <t xml:space="preserve">CURVA 90 GRAUS, PVC, SOLDÁVEL, DN 25MM, INSTALADO EM RAMAL OU SUB-RAMAL DE ÁGUA - FORNECIMENTO E INSTALAÇÃO. AF_06/2022  </t>
  </si>
  <si>
    <t xml:space="preserve">CURVA 90 GRAUS, PVC, SOLDÁVEL, DN 32MM, INSTALADO EM RAMAL OU SUB-RAMAL DE ÁGUA - FORNECIMENTO E INSTALAÇÃO. AF_06/2022  </t>
  </si>
  <si>
    <t xml:space="preserve">CURVA 45 GRAUS, PVC, SOLDÁVEL, DN 32MM, INSTALADO EM RAMAL OU SUB-RAMAL DE ÁGUA - FORNECIMENTO E INSTALAÇÃO. AF_06/2022  </t>
  </si>
  <si>
    <t xml:space="preserve">CURVA DE TRANSPOSIÇÃO, PVC, SOLDÁVEL, DN 25MM, INSTALADO EM RAMAL OU SUB-RAMAL DE ÁGUA FORNECIMENTO E INSTALAÇÃO. AF_06/2022  </t>
  </si>
  <si>
    <t xml:space="preserve">JOELHO 90 GRAUS, PVC, SOLDÁVEL, DN 25MM, INSTALADO EM RAMAL OU SUB-RAMAL DE ÁGUA - FORNECIMENTO E INSTALAÇÃO. AF_06/2022  </t>
  </si>
  <si>
    <t xml:space="preserve">JOELHO 90 GRAUS, PVC, SOLDÁVEL, DN 32MM, INSTALADO EM RAMAL OU SUB-RAMAL DE ÁGUA - FORNECIMENTO E INSTALAÇÃO. AF_06/2022  </t>
  </si>
  <si>
    <t xml:space="preserve">JOELHO 45 GRAUS, PVC, SOLDÁVEL, DN 25MM, INSTALADO EM RAMAL OU SUB-RAMAL DE ÁGUA - FORNECIMENTO E INSTALAÇÃO. AF_06/2022  </t>
  </si>
  <si>
    <t xml:space="preserve">JOELHO 45 GRAUS, PVC, SOLDÁVEL, DN 32MM, INSTALADO EM RAMAL OU SUB-RAMAL DE ÁGUA - FORNECIMENTO E INSTALAÇÃO. AF_06/2022  </t>
  </si>
  <si>
    <t xml:space="preserve">JOELHO 90 GRAUS, PVC, SOLDÁVEL, DN 25MM, INSTALADO EM PRUMADA DE ÁGUA - FORNECIMENTO E INSTALAÇÃO. AF_06/2022  </t>
  </si>
  <si>
    <t xml:space="preserve">JOELHO 90 GRAUS, PVC, SOLDÁVEL, DN 32MM, INSTALADO EM PRUMADA DE ÁGUA - FORNECIMENTO E INSTALAÇÃO. AF_06/2022  </t>
  </si>
  <si>
    <t xml:space="preserve">JOELHO 90 GRAUS, PVC, SOLDÁVEL, DN 50MM, INSTALADO EM PRUMADA DE ÁGUA - FORNECIMENTO E INSTALAÇÃO. AF_06/2022  </t>
  </si>
  <si>
    <t xml:space="preserve">TE, PVC, SOLDÁVEL, DN 25MM, INSTALADO EM RAMAL OU SUB-RAMAL DE ÁGUA - FORNECIMENTO E INSTALAÇÃO. AF_06/2022  </t>
  </si>
  <si>
    <t xml:space="preserve">TE, PVC, SOLDÁVEL, DN 32MM, INSTALADO EM RAMAL OU SUB-RAMAL DE ÁGUA - FORNECIMENTO E INSTALAÇÃO. AF_06/2022  </t>
  </si>
  <si>
    <t xml:space="preserve">TÊ DE REDUÇÃO, PVC, SOLDÁVEL, DN 32MM X 25MM, INSTALADO EM RAMAL OU SUB-RAMAL DE ÁGUA - FORNECIMENTO E INSTALAÇÃO. AF_06/2022  </t>
  </si>
  <si>
    <t xml:space="preserve">TE, PVC, SOLDÁVEL, DN 25MM, INSTALADO EM PRUMADA DE ÁGUA - FORNECIMENTO E INSTALAÇÃO. AF_06/2022  </t>
  </si>
  <si>
    <t xml:space="preserve">TORNEIRA DE BOIA PARA CAIXA D'ÁGUA, ROSCÁVEL, 1" - FORNECIMENTO E INSTALAÇÃO. AF_08/2021  </t>
  </si>
  <si>
    <t xml:space="preserve">REGISTRO DE PRESSÃO BRUTO, LATÃO, ROSCÁVEL, 3/4", COM ACABAMENTO E CANOPLA CROMADOS - FORNECIMENTO E INSTALAÇÃO. AF_08/2021  </t>
  </si>
  <si>
    <t xml:space="preserve">REGISTRO DE GAVETA BRUTO, LATÃO, ROSCÁVEL, 1" - FORNECIMENTO E INSTALAÇÃO. AF_08/2021  </t>
  </si>
  <si>
    <t xml:space="preserve">REGISTRO DE GAVETA BRUTO, LATÃO, ROSCÁVEL, 3/4", COM ACABAMENTO E CANOPLA CROMADOS - FORNECIMENTO E INSTALAÇÃO. AF_08/2021  </t>
  </si>
  <si>
    <t xml:space="preserve">REGISTRO DE GAVETA BRUTO, LATÃO, ROSCÁVEL, 1 1/2" - FORNECIMENTO E INSTALAÇÃO. AF_08/2021  </t>
  </si>
  <si>
    <t xml:space="preserve">REGISTRO DE GAVETA BRUTO, LATÃO, ROSCÁVEL, 2" - FORNECIMENTO E INSTALAÇÃO. AF_08/2021  </t>
  </si>
  <si>
    <t xml:space="preserve">TUBO, PVC, SOLDÁVEL, DN 60MM, INSTALADO EM PRUMADA DE ÁGUA - FORNECIMENTO E INSTALAÇÃO. AF_06/2022  </t>
  </si>
  <si>
    <t xml:space="preserve">TUBO, PVC, SOLDÁVEL, DN 75MM, INSTALADO EM PRUMADA DE ÁGUA - FORNECIMENTO E INSTALAÇÃO. AF_06/2022  </t>
  </si>
  <si>
    <t xml:space="preserve">JOELHO 90 GRAUS, PVC, SOLDÁVEL, DN 60MM, INSTALADO EM PRUMADA DE ÁGUA - FORNECIMENTO E INSTALAÇÃO. AF_06/2022  </t>
  </si>
  <si>
    <t xml:space="preserve">TE, PVC, SOLDÁVEL, DN 32MM, INSTALADO EM PRUMADA DE ÁGUA - FORNECIMENTO E INSTALAÇÃO. AF_06/2022  </t>
  </si>
  <si>
    <t xml:space="preserve">TE, PVC, SOLDÁVEL, DN 50MM, INSTALADO EM PRUMADA DE ÁGUA - FORNECIMENTO E INSTALAÇÃO. AF_06/2022  </t>
  </si>
  <si>
    <t xml:space="preserve">TE, PVC, SOLDÁVEL, DN 60MM, INSTALADO EM PRUMADA DE ÁGUA - FORNECIMENTO E INSTALAÇÃO. AF_06/2022  </t>
  </si>
  <si>
    <t xml:space="preserve">TÊ DE REDUÇÃO, PVC, SOLDÁVEL, DN 32MM X 25MM, INSTALADO EM PRUMADA DE ÁGUA - FORNECIMENTO E INSTALAÇÃO. AF_06/2022  </t>
  </si>
  <si>
    <t xml:space="preserve">REGISTRO DE GAVETA BRUTO, LATÃO, ROSCÁVEL, 2 1/2" - FORNECIMENTO E INSTALAÇÃO. AF_08/2021  </t>
  </si>
  <si>
    <t xml:space="preserve">UNIÃO, PVC, SOLDÁVEL, DN 75MM, INSTALADO EM PRUMADA DE ÁGUA - FORNECIMENTO E INSTALAÇÃO. AF_06/2022  </t>
  </si>
  <si>
    <t xml:space="preserve">TUBO PVC, SÉRIE R, ÁGUA PLUVIAL, DN 150 MM, FORNECIDO E INSTALADO EM CONDUTORES VERTICAIS DE ÁGUAS PLUVIAIS. AF_06/2022  </t>
  </si>
  <si>
    <t xml:space="preserve">TUBO PVC, SERIE NORMAL, ESGOTO PREDIAL, DN 75 MM, FORNECIDO E INSTALADO EM RAMAL DE DESCARGA OU RAMAL DE ESGOTO SANITÁRIO. AF_08/2022  </t>
  </si>
  <si>
    <t xml:space="preserve">CURVA CURTA 90 GRAUS, PVC, SERIE NORMAL, ESGOTO PREDIAL, DN 40 MM, JUNTA SOLDÁVEL, FORNECIDO E INSTALADO EM RAMAL DE DESCARGA OU RAMAL DE ESGOTO SANITÁRIO. AF_08/2022  </t>
  </si>
  <si>
    <t xml:space="preserve">CURVA CURTA 90 GRAUS, PVC, SERIE NORMAL, ESGOTO PREDIAL, DN 50 MM, JUNTA ELÁSTICA, FORNECIDO E INSTALADO EM RAMAL DE DESCARGA OU RAMAL DE ESGOTO SANITÁRIO. AF_08/2022  </t>
  </si>
  <si>
    <t xml:space="preserve">CURVA LONGA 90 GRAUS, PVC, SERIE NORMAL, ESGOTO PREDIAL, DN 100 MM, JUNTA ELÁSTICA, FORNECIDO E INSTALADO EM RAMAL DE DESCARGA OU RAMAL DE ESGOTO SANITÁRIO. AF_08/2022  </t>
  </si>
  <si>
    <t xml:space="preserve">JOELHO 45 GRAUS, PVC, SERIE NORMAL, ESGOTO PREDIAL, DN 50 MM, JUNTA ELÁSTICA, FORNECIDO E INSTALADO EM RAMAL DE DESCARGA OU RAMAL DE ESGOTO SANITÁRIO. AF_08/2022  </t>
  </si>
  <si>
    <t xml:space="preserve">JOELHO 90 GRAUS, PVC, SERIE NORMAL, ESGOTO PREDIAL, DN 100 MM, JUNTA ELÁSTICA, FORNECIDO E INSTALADO EM RAMAL DE DESCARGA OU RAMAL DE ESGOTO SANITÁRIO. AF_08/2022  </t>
  </si>
  <si>
    <t xml:space="preserve">JUNÇÃO SIMPLES, PVC, SERIE NORMAL, ESGOTO PREDIAL, DN 50 X 50 MM, JUNTA ELÁSTICA, FORNECIDO E INSTALADO EM RAMAL DE DESCARGA OU RAMAL DE ESGOTO SANITÁRIO. AF_08/2022  </t>
  </si>
  <si>
    <t xml:space="preserve">CAIXA ENTERRADA HIDRÁULICA RETANGULAR EM ALVENARIA COM TIJOLOS CERÂMICOS MACIÇOS, DIMENSÕES INTERNAS: 0,6X0,6X0,6 M PARA REDE DE ESGOTO. AF_12/2020  </t>
  </si>
  <si>
    <t xml:space="preserve">CAIXA ENTERRADA HIDRÁULICA RETANGULAR EM ALVENARIA COM TIJOLOS CERÂMICOS MACIÇOS, DIMENSÕES INTERNAS: 0,8X0,8X0,6 M PARA REDE DE ESGOTO. AF_12/2020  </t>
  </si>
  <si>
    <t xml:space="preserve">BASE PARA POÇO DE VISITA RETANGULAR PARA  ESGOTO, EM ALVENARIA COM BLOCOS DE CONCRETO, DIMENSÕES INTERNAS = 1X1 M, PROFUNDIDADE = 1,40 M, EXCLUINDO TAMPÃO. AF_12/2020_PA  </t>
  </si>
  <si>
    <t xml:space="preserve">DISJUNTOR TRIPOLAR TIPO NEMA, CORRENTE NOMINAL DE 60 ATÉ 100A - FORNECIMENTO E INSTALAÇÃO. AF_10/2020  </t>
  </si>
  <si>
    <t xml:space="preserve">QUADRO DE DISTRIBUIÇÃO DE ENERGIA EM CHAPA DE AÇO GALVANIZADO, DE EMBUTIR, COM BARRAMENTO TRIFÁSICO, PARA 24 DISJUNTORES DIN 100A - FORNECIMENTO E INSTALAÇÃO. AF_10/2020  </t>
  </si>
  <si>
    <t xml:space="preserve">ELETRODUTO FLEXÍVEL CORRUGADO, PEAD, DN 63 (2"), PARA REDE ENTERRADA DE DISTRIBUIÇÃO DE ENERGIA ELÉTRICA - FORNECIMENTO E INSTALAÇÃO. AF_12/2021  </t>
  </si>
  <si>
    <t xml:space="preserve">CABO DE COBRE FLEXÍVEL ISOLADO, 25 MM², ANTI-CHAMA 0,6/1,0 KV, PARA REDE ENTERRADA DE DISTRIBUIÇÃO DE ENERGIA ELÉTRICA - FORNECIMENTO E INSTALAÇÃO. AF_12/2021  </t>
  </si>
  <si>
    <t xml:space="preserve">CABO DE COBRE FLEXÍVEL ISOLADO, 50 MM², ANTI-CHAMA 0,6/1,0 KV, PARA REDE ENTERRADA DE DISTRIBUIÇÃO DE ENERGIA ELÉTRICA - FORNECIMENTO E INSTALAÇÃO. AF_12/2021  </t>
  </si>
  <si>
    <t xml:space="preserve">CAIXA ENTERRADA ELÉTRICA RETANGULAR, EM ALVENARIA COM TIJOLOS CERÂMICOS MACIÇOS, FUNDO COM BRITA, DIMENSÕES INTERNAS: 0,6X0,6X0,6 M. AF_12/2020  </t>
  </si>
  <si>
    <t xml:space="preserve">LUMINÁRIA DE EMERGÊNCIA, COM 30 LÂMPADAS LED DE 2 W, SEM REATOR - FORNECIMENTO E INSTALAÇÃO. AF_02/2020  </t>
  </si>
  <si>
    <t xml:space="preserve">CHAPISCO APLICADO EM ALVENARIAS E ESTRUTURAS DE CONCRETO INTERNAS, COM COLHER DE PEDREIRO.  ARGAMASSA TRAÇO 1:3 COM PREPARO EM BETONEIRA 400L. AF_10/2022  </t>
  </si>
  <si>
    <t xml:space="preserve">CAIXA ENTERRADA ELÉTRICA RETANGULAR, EM ALVENARIA COM TIJOLOS CERÂMICOS MACIÇOS, FUNDO COM BRITA, DIMENSÕES INTERNAS: 0,4X0,4X0,4 M. AF_12/2020  </t>
  </si>
  <si>
    <t xml:space="preserve">TUBO DE AÇO GALVANIZADO COM COSTURA, CLASSE MÉDIA, CONEXÃO RANHURADA, DN 65 (2 1/2"), INSTALADO EM PRUMADAS - FORNECIMENTO E INSTALAÇÃO. AF_10/2020  </t>
  </si>
  <si>
    <t xml:space="preserve">JOELHO 90 GRAUS, EM FERRO GALVANIZADO, DN 65 (2 1/2"), CONEXÃO ROSQUEADA, INSTALADO EM PRUMADAS - FORNECIMENTO E INSTALAÇÃO. AF_10/2020  </t>
  </si>
  <si>
    <t xml:space="preserve">TÊ, EM FERRO GALVANIZADO, DN 65 (2 1/2"), CONEXÃO ROSQUEADA, INSTALADO EM PRUMADAS - FORNECIMENTO E INSTALAÇÃO. AF_10/2020  </t>
  </si>
  <si>
    <t xml:space="preserve">NIPLE, EM FERRO GALVANIZADO, DN 65 (2 1/2"), CONEXÃO ROSQUEADA, INSTALADO EM REDE DE ALIMENTAÇÃO PARA HIDRANTE - FORNECIMENTO E INSTALAÇÃO. AF_10/2020  </t>
  </si>
  <si>
    <t xml:space="preserve">VÁLVULA DE RETENÇÃO VERTICAL, DE BRONZE, ROSCÁVEL, 1" - FORNECIMENTO E INSTALAÇÃO. AF_08/2021  </t>
  </si>
  <si>
    <t xml:space="preserve">HIDRANTE SUBTERRANEO FERRO FUNDIDO C/ CURVA LONGA E CAIXA DN=75MM  </t>
  </si>
  <si>
    <t xml:space="preserve">TUBO DE AÇO GALVANIZADO COM COSTURA, CLASSE MÉDIA, DN 25 (1"), CONEXÃO ROSQUEADA, INSTALADO EM REDE DE ALIMENTAÇÃO PARA HIDRANTE - FORNECIMENTO E INSTALAÇÃO. AF_10/2020  </t>
  </si>
  <si>
    <t xml:space="preserve">TUBO DE AÇO GALVANIZADO COM COSTURA, CLASSE MÉDIA, DN 32 (1 1/4"), CONEXÃO ROSQUEADA, INSTALADO EM REDE DE ALIMENTAÇÃO PARA HIDRANTE - FORNECIMENTO E INSTALAÇÃO. AF_10/2020  </t>
  </si>
  <si>
    <t xml:space="preserve">TUBO DE AÇO GALVANIZADO COM COSTURA, CLASSE MÉDIA, DN 40 (1 1/2"), CONEXÃO ROSQUEADA, INSTALADO EM REDE DE ALIMENTAÇÃO PARA HIDRANTE - FORNECIMENTO E INSTALAÇÃO. AF_10/2020  </t>
  </si>
  <si>
    <t xml:space="preserve">LUVA DE REDUÇÃO, EM FERRO GALVANIZADO, 1" X 3/4", CONEXÃO ROSQUEADA, INSTALADO EM REDE DE ALIMENTAÇÃO PARA HIDRANTE - FORNECIMENTO E INSTALAÇÃO. AF_10/2020  </t>
  </si>
  <si>
    <t xml:space="preserve">LUVA DE REDUÇÃO, EM FERRO GALVANIZADO, 1 1/4" X 3/4", CONEXÃO ROSQUEADA, INSTALADO EM REDE DE ALIMENTAÇÃO PARA HIDRANTE - FORNECIMENTO E INSTALAÇÃO. AF_10/2020  </t>
  </si>
  <si>
    <t xml:space="preserve">LUVA DE REDUÇÃO, EM FERRO GALVANIZADO, 3" X 1 1/2", CONEXÃO ROSQUEADA, INSTALADO EM PRUMADAS - FORNECIMENTO E INSTALAÇÃO. AF_10/2020  </t>
  </si>
  <si>
    <t xml:space="preserve">UNIÃO, EM FERRO GALVANIZADO, DN 25 (1"), CONEXÃO ROSQUEADA, INSTALADO EM REDE DE ALIMENTAÇÃO PARA HIDRANTE - FORNECIMENTO E INSTALAÇÃO. AF_10/2020  </t>
  </si>
  <si>
    <t xml:space="preserve">UNIÃO, EM FERRO GALVANIZADO, DN 40 (1 1/2"), CONEXÃO ROSQUEADA, INSTALADO EM REDE DE ALIMENTAÇÃO PARA HIDRANTE - FORNECIMENTO E INSTALAÇÃO. AF_10/2020  </t>
  </si>
  <si>
    <t xml:space="preserve">REGISTRO DE GAVETA BRUTO, LATÃO, ROSCÁVEL, 1 1/4" - FORNECIMENTO E INSTALAÇÃO. AF_08/2021  </t>
  </si>
  <si>
    <t xml:space="preserve">REGISTRO DE GAVETA BRUTO, LATÃO, ROSCÁVEL, 3" - FORNECIMENTO E INSTALAÇÃO. AF_08/2021  </t>
  </si>
  <si>
    <t xml:space="preserve">VÁLVULA DE ESFERA BRUTA, BRONZE, ROSCÁVEL, 1 1/4'' - FORNECIMENTO E INSTALAÇÃO. AF_08/2021  </t>
  </si>
  <si>
    <t xml:space="preserve">VÁLVULA DE ESFERA BRUTA, BRONZE, ROSCÁVEL, 1'' - FORNECIMENTO E INSTALAÇÃO. AF_08/2021  </t>
  </si>
  <si>
    <t xml:space="preserve">BOMBA RECALQUE D'AGUA TRIFASICA 1,5HP  </t>
  </si>
  <si>
    <t xml:space="preserve">EXTINTOR DE CO2 6KG - FORNECIMENTO E INSTALACAO  </t>
  </si>
  <si>
    <t>314-SEEDF-CEF 01 CANDANGOLÂNDIA</t>
  </si>
  <si>
    <t>TABELA DE REFERÊNCIA:. SINAPI - OUTUBRO DE 2023 COM DESONERAÇÃO</t>
  </si>
  <si>
    <t>TABELA DE REFERÊNCIA:. SINAPI - OUTUBRO DE 2023 SEM DESONERAÇÃO</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</si>
  <si>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</si>
  <si>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</si>
  <si>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</si>
  <si>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</si>
  <si>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</si>
  <si>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</si>
  <si>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</si>
  <si>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</si>
  <si>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</si>
  <si>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</si>
  <si>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</si>
  <si>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</si>
  <si>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</si>
  <si>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</si>
  <si>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</si>
  <si>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</si>
  <si>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</si>
  <si>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</si>
  <si>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</si>
  <si>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</si>
  <si>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</si>
  <si>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</si>
  <si>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</si>
  <si>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</si>
  <si>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</si>
  <si>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</si>
  <si>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</si>
  <si>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</si>
  <si>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</si>
  <si>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</si>
  <si>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</si>
  <si>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</si>
  <si>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</si>
  <si>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</si>
  <si>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</si>
  <si>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</si>
  <si>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</si>
  <si>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</si>
  <si>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</si>
  <si>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</si>
  <si>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</si>
  <si>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</si>
  <si>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</si>
  <si>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</si>
  <si>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</si>
  <si>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</si>
  <si>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</si>
  <si>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</si>
  <si>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</si>
  <si>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</si>
  <si>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</si>
  <si>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</si>
  <si>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</si>
  <si>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</si>
  <si>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</si>
  <si>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</si>
  <si>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</si>
  <si>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</si>
  <si>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</si>
  <si>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</si>
  <si>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</si>
  <si>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</si>
  <si>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</si>
  <si>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</si>
  <si>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</si>
  <si>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</si>
  <si>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</si>
  <si>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</si>
  <si>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</si>
  <si>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</si>
  <si>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</si>
  <si>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</si>
  <si>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</si>
  <si>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</si>
  <si>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</si>
  <si>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</si>
  <si>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</si>
  <si>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</si>
  <si>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</si>
  <si>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</si>
  <si>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</si>
  <si>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</si>
  <si>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</si>
  <si>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</si>
  <si>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</si>
  <si>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</si>
  <si>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</si>
  <si>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</si>
  <si>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</si>
  <si>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</si>
  <si>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</si>
  <si>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</si>
  <si>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</si>
  <si>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</si>
  <si>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</si>
  <si>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</si>
  <si>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</si>
  <si>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</si>
  <si>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</si>
  <si>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</si>
  <si>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</si>
  <si>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</si>
  <si>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</si>
  <si>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</si>
  <si>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</si>
  <si>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</si>
  <si>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</si>
  <si>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</si>
  <si>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</si>
  <si>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</si>
  <si>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</si>
  <si>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</si>
  <si>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</si>
  <si>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</si>
  <si>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</si>
  <si>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</si>
  <si>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</si>
  <si>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</si>
  <si>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</si>
  <si>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</si>
  <si>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</si>
  <si>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</si>
  <si>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</si>
  <si>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</si>
  <si>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</si>
  <si>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</si>
  <si>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</si>
  <si>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</si>
  <si>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</si>
  <si>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</si>
  <si>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</si>
  <si>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</si>
  <si>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</si>
  <si>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</si>
  <si>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</si>
  <si>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</si>
  <si>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</si>
  <si>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</si>
  <si>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</si>
  <si>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</si>
  <si>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</si>
  <si>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</si>
  <si>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</si>
  <si>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</si>
  <si>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</si>
  <si>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</si>
  <si>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</si>
  <si>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</si>
  <si>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</si>
  <si>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</si>
  <si>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</si>
  <si>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</si>
  <si>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</si>
  <si>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</si>
  <si>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</si>
  <si>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</si>
  <si>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</si>
  <si>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</si>
  <si>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</si>
  <si>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</si>
  <si>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</si>
  <si>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</si>
  <si>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</si>
  <si>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</si>
  <si>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</si>
  <si>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</si>
  <si>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</si>
  <si>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</si>
  <si>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</si>
  <si>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</si>
  <si>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</si>
  <si>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</si>
  <si>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</si>
  <si>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</si>
  <si>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</si>
  <si>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</si>
  <si>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</si>
  <si>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</si>
  <si>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</si>
  <si>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</si>
  <si>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</si>
  <si>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</si>
  <si>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</si>
  <si>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</si>
  <si>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</si>
  <si>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</si>
  <si>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</si>
  <si>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</si>
  <si>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</si>
  <si>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</si>
  <si>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</si>
  <si>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</si>
  <si>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</si>
  <si>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</si>
  <si>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</si>
  <si>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</si>
  <si>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</si>
  <si>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</si>
  <si>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</si>
  <si>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</si>
  <si>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</si>
  <si>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</si>
  <si>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</si>
  <si>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</si>
  <si>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</si>
  <si>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</si>
  <si>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</si>
  <si>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</si>
  <si>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</si>
  <si>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</si>
  <si>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</si>
  <si>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</si>
  <si>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</si>
  <si>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</si>
  <si>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</si>
  <si>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</si>
  <si>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</si>
  <si>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</si>
  <si>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</si>
  <si>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</si>
  <si>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</si>
  <si>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</si>
  <si>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</si>
  <si>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</si>
  <si>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</si>
  <si>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</si>
  <si>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</si>
  <si>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</si>
  <si>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</si>
  <si>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</si>
  <si>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</si>
  <si>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</si>
  <si>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</si>
  <si>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</si>
  <si>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</si>
  <si>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</si>
  <si>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</si>
  <si>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</si>
  <si>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</si>
  <si>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</si>
  <si>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</si>
  <si>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</si>
  <si>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</si>
  <si>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</si>
  <si>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</si>
  <si>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</si>
  <si>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</si>
  <si>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</si>
  <si>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</si>
  <si>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</si>
  <si>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</si>
  <si>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</si>
  <si>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</si>
  <si>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</si>
  <si>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</si>
  <si>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</si>
  <si>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</si>
  <si>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</si>
  <si>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</si>
  <si>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</si>
  <si>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</si>
  <si>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</si>
  <si>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</si>
  <si>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</si>
  <si>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</si>
  <si>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</si>
  <si>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</si>
  <si>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</si>
  <si>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</si>
  <si>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</si>
  <si>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</si>
  <si>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</si>
  <si>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</si>
  <si>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</si>
  <si>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</si>
  <si>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</si>
  <si>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</si>
  <si>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</si>
  <si>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</si>
  <si>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</si>
  <si>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</si>
  <si>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</si>
  <si>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</si>
  <si>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</si>
  <si>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</si>
  <si>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</si>
  <si>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</si>
  <si>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</si>
  <si>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</si>
  <si>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</si>
  <si>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</si>
  <si>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</si>
  <si>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</si>
  <si>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</si>
  <si>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</si>
  <si>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</si>
  <si>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</si>
  <si>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</si>
  <si>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</si>
  <si>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</si>
  <si>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</si>
  <si>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</si>
  <si>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</si>
  <si>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</si>
  <si>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</si>
  <si>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</si>
  <si>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</si>
  <si>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</si>
  <si>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</si>
  <si>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</si>
  <si>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</si>
  <si>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</si>
  <si>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</si>
  <si>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</si>
  <si>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</si>
  <si>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</si>
  <si>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</si>
  <si>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</si>
  <si>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</si>
  <si>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</si>
  <si>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</si>
  <si>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</si>
  <si>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</si>
  <si>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</si>
  <si>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</si>
  <si>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</si>
  <si>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</si>
  <si>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</si>
  <si>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</si>
  <si>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</si>
  <si>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</si>
  <si>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</si>
  <si>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</si>
  <si>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</si>
  <si>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</si>
  <si>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</si>
  <si>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</si>
  <si>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</si>
  <si>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</si>
  <si>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</si>
  <si>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</si>
  <si>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</si>
  <si>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</si>
  <si>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</si>
  <si>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</si>
  <si>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</si>
  <si>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</si>
  <si>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</si>
  <si>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</si>
  <si>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</si>
  <si>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</si>
  <si>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</si>
  <si>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</si>
  <si>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</si>
  <si>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</si>
  <si>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</si>
  <si>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</si>
  <si>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</si>
  <si>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</si>
  <si>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</si>
  <si>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</si>
  <si>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</si>
  <si>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</si>
  <si>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</si>
  <si>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</si>
  <si>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</si>
  <si>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</si>
  <si>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</si>
  <si>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</si>
  <si>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</si>
  <si>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</si>
  <si>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</si>
  <si>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</si>
  <si>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</si>
  <si>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</si>
  <si>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</si>
  <si>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</si>
  <si>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</si>
  <si>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</si>
  <si>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</si>
  <si>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</si>
  <si>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</si>
  <si>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</si>
  <si>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</si>
  <si>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</si>
  <si>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</si>
  <si>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</si>
  <si>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</si>
  <si>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</si>
  <si>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</si>
  <si>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</si>
  <si>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</si>
  <si>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</si>
  <si>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</si>
  <si>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</si>
  <si>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</si>
  <si>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</si>
  <si>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</si>
  <si>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</si>
  <si>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</si>
  <si>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</si>
  <si>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</si>
  <si>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</si>
  <si>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</si>
  <si>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</si>
  <si>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</si>
  <si>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</si>
  <si>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</si>
  <si>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</si>
  <si>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</si>
  <si>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</si>
  <si>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</si>
  <si>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</si>
  <si>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</si>
  <si>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</si>
  <si>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</si>
  <si>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</si>
  <si>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</si>
  <si>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</si>
  <si>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</si>
  <si>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</si>
  <si>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</si>
  <si>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</si>
  <si>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</si>
  <si>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</si>
  <si>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</si>
  <si>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</si>
  <si>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</si>
  <si>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</si>
  <si>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</si>
  <si>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</si>
  <si>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</si>
  <si>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</si>
  <si>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</si>
  <si>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</si>
  <si>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</si>
  <si>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</si>
  <si>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</si>
  <si>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</si>
  <si>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</si>
  <si>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</si>
  <si>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</si>
  <si>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</si>
  <si>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</si>
  <si>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</si>
  <si>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</si>
  <si>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</si>
  <si>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</si>
  <si>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</si>
  <si>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</si>
  <si>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</si>
  <si>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</si>
  <si>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</si>
  <si>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</si>
  <si>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</si>
  <si>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</si>
  <si>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</si>
  <si>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</si>
  <si>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</si>
  <si>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</si>
  <si>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</si>
  <si>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</si>
  <si>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</si>
  <si>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</si>
  <si>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</si>
  <si>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</si>
  <si>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</si>
  <si>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</si>
  <si>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</si>
  <si>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</si>
  <si>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</si>
  <si>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</si>
  <si>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</si>
  <si>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</si>
  <si>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</si>
  <si>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</si>
  <si>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</si>
  <si>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</si>
  <si>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</si>
  <si>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</si>
  <si>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</si>
  <si>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</si>
  <si>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</si>
  <si>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</si>
  <si>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</si>
  <si>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</si>
  <si>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</si>
  <si>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</si>
  <si>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</si>
  <si>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</si>
  <si>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</si>
  <si>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</si>
  <si>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</si>
  <si>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</si>
  <si>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</si>
  <si>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</si>
  <si>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</si>
  <si>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</si>
  <si>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</si>
  <si>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</si>
  <si>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</si>
  <si>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</si>
  <si>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</si>
  <si>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</si>
  <si>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</si>
  <si>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</si>
  <si>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</si>
  <si>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</si>
  <si>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</si>
  <si>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</si>
  <si>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</si>
  <si>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</si>
  <si>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</si>
  <si>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</si>
  <si>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</si>
  <si>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</si>
  <si>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</si>
  <si>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</si>
  <si>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</si>
  <si>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</si>
  <si>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</si>
  <si>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</si>
  <si>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</si>
  <si>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</si>
  <si>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</si>
  <si>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</si>
  <si>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</si>
  <si>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</si>
  <si>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</si>
  <si>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</si>
  <si>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</si>
  <si>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</si>
  <si>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</si>
  <si>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</si>
  <si>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</si>
  <si>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</si>
  <si>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</si>
  <si>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</si>
  <si>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</si>
  <si>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</si>
  <si>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</si>
  <si>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</si>
  <si>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</si>
  <si>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</si>
  <si>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</si>
  <si>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</si>
  <si>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</si>
  <si>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</si>
  <si>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</si>
  <si>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</si>
  <si>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</si>
  <si>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</si>
  <si>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</si>
  <si>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</si>
  <si>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</si>
  <si>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</si>
  <si>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</si>
  <si>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</si>
  <si>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</si>
  <si>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</si>
  <si>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</si>
  <si>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</si>
  <si>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</si>
  <si>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</si>
  <si>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</si>
  <si>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</si>
  <si>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</si>
  <si>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</si>
  <si>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</si>
  <si>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</si>
  <si>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</si>
  <si>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</si>
  <si>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</si>
  <si>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</si>
  <si>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</si>
  <si>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</si>
  <si>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</si>
  <si>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</si>
  <si>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</si>
  <si>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</si>
  <si>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</si>
  <si>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</si>
  <si>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</si>
  <si>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</si>
  <si>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</si>
  <si>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</si>
  <si>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</si>
  <si>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</si>
  <si>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</si>
  <si>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</si>
  <si>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</si>
  <si>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</si>
  <si>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</si>
  <si>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</si>
  <si>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</si>
  <si>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</si>
  <si>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</si>
  <si>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</si>
  <si>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</si>
  <si>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</si>
  <si>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</si>
  <si>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</si>
  <si>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</si>
  <si>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</si>
  <si>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</si>
  <si>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</si>
  <si>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</si>
  <si>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</si>
  <si>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</si>
  <si>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</si>
  <si>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</si>
  <si>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</si>
  <si>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</si>
  <si>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</si>
  <si>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</si>
  <si>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</si>
  <si>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</si>
  <si>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</si>
  <si>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</si>
  <si>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</si>
  <si>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</si>
  <si>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</si>
  <si>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</si>
  <si>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</si>
  <si>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</si>
  <si>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</si>
  <si>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</si>
  <si>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</si>
  <si>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</si>
  <si>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</si>
  <si>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</si>
  <si>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</si>
  <si>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</si>
  <si>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</si>
  <si>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</si>
  <si>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</si>
  <si>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</si>
  <si>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</si>
  <si>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</si>
  <si>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</si>
  <si>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</si>
  <si>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</si>
  <si>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</si>
  <si>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</si>
  <si>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</si>
  <si>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</si>
  <si>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</si>
  <si>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</si>
  <si>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</si>
  <si>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</si>
  <si>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</si>
  <si>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</si>
  <si>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</si>
  <si>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</si>
  <si>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</si>
  <si>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</si>
  <si>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</si>
  <si>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</si>
  <si>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</si>
  <si>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</si>
  <si>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</si>
  <si>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</si>
  <si>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</si>
  <si>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</si>
  <si>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</si>
  <si>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</si>
  <si>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</si>
  <si>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</si>
  <si>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</si>
  <si>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</si>
  <si>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</si>
  <si>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</si>
  <si>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</si>
  <si>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</si>
  <si>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</si>
  <si>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</si>
  <si>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</si>
  <si>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</si>
  <si>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</si>
  <si>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</si>
  <si>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</si>
  <si>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</si>
  <si>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</si>
  <si>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</si>
  <si>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</si>
  <si>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</si>
  <si>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</si>
  <si>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</si>
  <si>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</si>
  <si>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</si>
  <si>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</si>
  <si>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</si>
  <si>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</si>
  <si>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</si>
  <si>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</si>
  <si>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</si>
  <si>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</si>
  <si>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</si>
  <si>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</si>
  <si>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</si>
  <si>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</si>
  <si>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</si>
  <si>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</si>
  <si>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</si>
  <si>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</si>
  <si>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</si>
  <si>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</si>
  <si>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</si>
  <si>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</si>
  <si>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</si>
  <si>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</si>
  <si>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</si>
  <si>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</si>
  <si>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</si>
  <si>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</si>
  <si>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</si>
  <si>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</si>
  <si>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</si>
  <si>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</si>
  <si>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</si>
  <si>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</si>
  <si>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</si>
  <si>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</si>
  <si>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</si>
  <si>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</si>
  <si>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</si>
  <si>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</si>
  <si>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</si>
  <si>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</si>
  <si>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</si>
  <si>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</si>
  <si>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</si>
  <si>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</si>
  <si>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</si>
  <si>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</si>
  <si>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</si>
  <si>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</si>
  <si>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</si>
  <si>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</si>
  <si>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</si>
  <si>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</si>
  <si>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</si>
  <si>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</si>
  <si>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</si>
  <si>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</si>
  <si>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</si>
  <si>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</si>
  <si>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</si>
  <si>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</si>
  <si>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</si>
  <si>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</si>
  <si>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</si>
  <si>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</si>
  <si>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</si>
  <si>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</si>
  <si>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</si>
  <si>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</si>
  <si>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</si>
  <si>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</si>
  <si>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</si>
  <si>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</si>
  <si>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</si>
  <si>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</si>
  <si>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</si>
  <si>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</si>
  <si>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</si>
  <si>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</si>
  <si>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</si>
  <si>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</si>
  <si>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</si>
  <si>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</si>
  <si>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</si>
  <si>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</si>
  <si>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</si>
  <si>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</si>
  <si>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</si>
  <si>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</si>
  <si>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</si>
  <si>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</si>
  <si>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</si>
  <si>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</si>
  <si>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</si>
  <si>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</si>
  <si>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</si>
  <si>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</si>
  <si>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</si>
  <si>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</si>
  <si>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</si>
  <si>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</si>
  <si>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</si>
  <si>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</si>
  <si>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</si>
  <si>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</si>
  <si>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</si>
  <si>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</si>
  <si>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</si>
  <si>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</si>
  <si>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</si>
  <si>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</si>
  <si>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</si>
  <si>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</si>
  <si>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</si>
  <si>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</si>
  <si>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</si>
  <si>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</si>
  <si>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</si>
  <si>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</si>
  <si>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</si>
  <si>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</si>
  <si>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</si>
  <si>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</si>
  <si>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</si>
  <si>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</si>
  <si>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</si>
  <si>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</si>
  <si>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</si>
  <si>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</si>
  <si>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</si>
  <si>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</si>
  <si>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</si>
  <si>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</si>
  <si>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</si>
  <si>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</si>
  <si>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</si>
  <si>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</si>
  <si>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</si>
  <si>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</si>
  <si>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</si>
  <si>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</si>
  <si>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</si>
  <si>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</si>
  <si>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</si>
  <si>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</si>
  <si>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</si>
  <si>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</si>
  <si>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</si>
  <si>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</si>
  <si>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</si>
  <si>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</si>
  <si>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</si>
  <si>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</si>
  <si>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</si>
  <si>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</si>
  <si>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</si>
  <si>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</si>
  <si>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</si>
  <si>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</si>
  <si>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</si>
  <si>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</si>
  <si>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</si>
  <si>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</si>
  <si>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</si>
  <si>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</si>
  <si>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</si>
  <si>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</si>
  <si>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</si>
  <si>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</si>
  <si>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</si>
  <si>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</si>
  <si>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</si>
  <si>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</si>
  <si>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</si>
  <si>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</si>
  <si>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</si>
  <si>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</si>
  <si>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        PRECOS DE INSUMOS - BANCO NACIONAL</t>
  </si>
  <si>
    <t>MES DE COLETA: 10/2023</t>
  </si>
  <si>
    <t>ENCARGOS SOCIAIS DESONERADOS (%) HORISTA  82,01  MENSALISTA  47,14</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</si>
  <si>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</si>
  <si>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</si>
  <si>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</si>
  <si>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</si>
  <si>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</si>
  <si>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</si>
  <si>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</si>
  <si>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</si>
  <si>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</si>
  <si>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</si>
  <si>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</si>
  <si>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</si>
  <si>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</si>
  <si>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</si>
  <si>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</si>
  <si>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</si>
  <si>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</si>
  <si>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</si>
  <si>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</si>
  <si>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</si>
  <si>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</si>
  <si>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</si>
  <si>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</si>
  <si>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</si>
  <si>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</si>
  <si>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</si>
  <si>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</si>
  <si>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</si>
  <si>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</si>
  <si>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</si>
  <si>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</si>
  <si>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</si>
  <si>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</si>
  <si>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</si>
  <si>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</si>
  <si>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</si>
  <si>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</si>
  <si>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</si>
  <si>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</si>
  <si>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</si>
  <si>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</si>
  <si>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</si>
  <si>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</si>
  <si>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</si>
  <si>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</si>
  <si>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</si>
  <si>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</si>
  <si>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</si>
  <si>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</si>
  <si>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</si>
  <si>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</si>
  <si>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</si>
  <si>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</si>
  <si>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</si>
  <si>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</si>
  <si>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</si>
  <si>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</si>
  <si>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</si>
  <si>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</si>
  <si>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</si>
  <si>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</si>
  <si>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</si>
  <si>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</si>
  <si>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</si>
  <si>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</si>
  <si>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</si>
  <si>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</si>
  <si>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</si>
  <si>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</si>
  <si>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</si>
  <si>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</si>
  <si>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</si>
  <si>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</si>
  <si>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</si>
  <si>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</si>
  <si>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</si>
  <si>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</si>
  <si>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</si>
  <si>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</si>
  <si>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</si>
  <si>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</si>
  <si>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</si>
  <si>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</si>
  <si>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</si>
  <si>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</si>
  <si>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</si>
  <si>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</si>
  <si>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</si>
  <si>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</si>
  <si>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</si>
  <si>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</si>
  <si>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</si>
  <si>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</si>
  <si>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</si>
  <si>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</si>
  <si>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</si>
  <si>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</si>
  <si>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</si>
  <si>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</si>
  <si>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</si>
  <si>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</si>
  <si>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</si>
  <si>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</si>
  <si>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</si>
  <si>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</si>
  <si>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</si>
  <si>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</si>
  <si>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</si>
  <si>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</si>
  <si>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</si>
  <si>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</si>
  <si>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</si>
  <si>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</si>
  <si>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</si>
  <si>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</si>
  <si>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</si>
  <si>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</si>
  <si>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</si>
  <si>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</si>
  <si>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</si>
  <si>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</si>
  <si>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</si>
  <si>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</si>
  <si>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</si>
  <si>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</si>
  <si>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</si>
  <si>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</si>
  <si>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</si>
  <si>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</si>
  <si>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</si>
  <si>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</si>
  <si>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</si>
  <si>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</si>
  <si>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</si>
  <si>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</si>
  <si>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</si>
  <si>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</si>
  <si>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</si>
  <si>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</si>
  <si>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</si>
  <si>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</si>
  <si>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</si>
  <si>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</si>
  <si>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</si>
  <si>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</si>
  <si>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</si>
  <si>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</si>
  <si>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</si>
  <si>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</si>
  <si>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</si>
  <si>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</si>
  <si>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</si>
  <si>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</si>
  <si>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</si>
  <si>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</si>
  <si>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</si>
  <si>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</si>
  <si>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</si>
  <si>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</si>
  <si>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</si>
  <si>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</si>
  <si>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</si>
  <si>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</si>
  <si>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</si>
  <si>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</si>
  <si>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</si>
  <si>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</si>
  <si>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</si>
  <si>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</si>
  <si>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</si>
  <si>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</si>
  <si>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</si>
  <si>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</si>
  <si>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</si>
  <si>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</si>
  <si>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</si>
  <si>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</si>
  <si>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</si>
  <si>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</si>
  <si>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</si>
  <si>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</si>
  <si>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</si>
  <si>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</si>
  <si>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</si>
  <si>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</si>
  <si>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</si>
  <si>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</si>
  <si>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</si>
  <si>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</si>
  <si>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</si>
  <si>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</si>
  <si>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</si>
  <si>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</si>
  <si>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</si>
  <si>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</si>
  <si>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</si>
  <si>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</si>
  <si>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</si>
  <si>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</si>
  <si>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</si>
  <si>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</si>
  <si>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</si>
  <si>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</si>
  <si>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</si>
  <si>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</si>
  <si>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</si>
  <si>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</si>
  <si>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</si>
  <si>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</si>
  <si>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</si>
  <si>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</si>
  <si>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</si>
  <si>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</si>
  <si>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</si>
  <si>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</si>
  <si>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</si>
  <si>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</si>
  <si>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</si>
  <si>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</si>
  <si>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</si>
  <si>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</si>
  <si>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</si>
  <si>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</si>
  <si>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</si>
  <si>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</si>
  <si>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</si>
  <si>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</si>
  <si>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</si>
  <si>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</si>
  <si>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</si>
  <si>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</si>
  <si>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</si>
  <si>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</si>
  <si>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</si>
  <si>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</si>
  <si>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</si>
  <si>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</si>
  <si>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</si>
  <si>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</si>
  <si>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</si>
  <si>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</si>
  <si>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</si>
  <si>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</si>
  <si>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</si>
  <si>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</si>
  <si>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</si>
  <si>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</si>
  <si>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</si>
  <si>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</si>
  <si>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</si>
  <si>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</si>
  <si>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</si>
  <si>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</si>
  <si>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</si>
  <si>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</si>
  <si>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</si>
  <si>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</si>
  <si>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</si>
  <si>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</si>
  <si>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</si>
  <si>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</si>
  <si>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</si>
  <si>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</si>
  <si>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</si>
  <si>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</si>
  <si>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</si>
  <si>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</si>
  <si>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</si>
  <si>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</si>
  <si>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</si>
  <si>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</si>
  <si>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</si>
  <si>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</si>
  <si>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</si>
  <si>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</si>
  <si>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</si>
  <si>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</si>
  <si>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</si>
  <si>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</si>
  <si>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</si>
  <si>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</si>
  <si>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</si>
  <si>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</si>
  <si>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</si>
  <si>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</si>
  <si>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</si>
  <si>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</si>
  <si>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</si>
  <si>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</si>
  <si>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</si>
  <si>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</si>
  <si>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</si>
  <si>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</si>
  <si>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</si>
  <si>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</si>
  <si>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</si>
  <si>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</si>
  <si>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</si>
  <si>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</si>
  <si>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</si>
  <si>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</si>
  <si>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</si>
  <si>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</si>
  <si>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</si>
  <si>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</si>
  <si>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</si>
  <si>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</si>
  <si>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</si>
  <si>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</si>
  <si>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</si>
  <si>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</si>
  <si>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</si>
  <si>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</si>
  <si>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</si>
  <si>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</si>
  <si>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</si>
  <si>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</si>
  <si>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</si>
  <si>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</si>
  <si>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</si>
  <si>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</si>
  <si>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</si>
  <si>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</si>
  <si>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</si>
  <si>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</si>
  <si>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</si>
  <si>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</si>
  <si>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</si>
  <si>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</si>
  <si>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</si>
  <si>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</si>
  <si>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</si>
  <si>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</si>
  <si>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</si>
  <si>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</si>
  <si>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</si>
  <si>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</si>
  <si>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</si>
  <si>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</si>
  <si>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</si>
  <si>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</si>
  <si>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</si>
  <si>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</si>
  <si>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</si>
  <si>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</si>
  <si>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</si>
  <si>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</si>
  <si>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</si>
  <si>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</si>
  <si>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</si>
  <si>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</si>
  <si>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</si>
  <si>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</si>
  <si>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</si>
  <si>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</si>
  <si>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</si>
  <si>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</si>
  <si>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</si>
  <si>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</si>
  <si>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</si>
  <si>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</si>
  <si>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</si>
  <si>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</si>
  <si>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</si>
  <si>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</si>
  <si>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</si>
  <si>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</si>
  <si>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</si>
  <si>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</si>
  <si>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</si>
  <si>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</si>
  <si>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</si>
  <si>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</si>
  <si>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</si>
  <si>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</si>
  <si>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</si>
  <si>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</si>
  <si>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</si>
  <si>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</si>
  <si>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</si>
  <si>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</si>
  <si>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</si>
  <si>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</si>
  <si>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</si>
  <si>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</si>
  <si>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</si>
  <si>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</si>
  <si>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</si>
  <si>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</si>
  <si>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</si>
  <si>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</si>
  <si>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</si>
  <si>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</si>
  <si>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</si>
  <si>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</si>
  <si>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</si>
  <si>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</si>
  <si>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</si>
  <si>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</si>
  <si>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</si>
  <si>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</si>
  <si>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</si>
  <si>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</si>
  <si>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</si>
  <si>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</si>
  <si>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</si>
  <si>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</si>
  <si>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</si>
  <si>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</si>
  <si>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</si>
  <si>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</si>
  <si>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</si>
  <si>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</si>
  <si>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</si>
  <si>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</si>
  <si>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</si>
  <si>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</si>
  <si>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</si>
  <si>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</si>
  <si>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</si>
  <si>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</si>
  <si>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</si>
  <si>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</si>
  <si>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</si>
  <si>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</si>
  <si>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</si>
  <si>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</si>
  <si>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</si>
  <si>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</si>
  <si>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</si>
  <si>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</si>
  <si>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</si>
  <si>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</si>
  <si>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</si>
  <si>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</si>
  <si>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</si>
  <si>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</si>
  <si>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</si>
  <si>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</si>
  <si>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</si>
  <si>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</si>
  <si>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</si>
  <si>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</si>
  <si>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</si>
  <si>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</si>
  <si>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</si>
  <si>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</si>
  <si>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</si>
  <si>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</si>
  <si>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</si>
  <si>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</si>
  <si>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</si>
  <si>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</si>
  <si>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</si>
  <si>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</si>
  <si>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</si>
  <si>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</si>
  <si>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</si>
  <si>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</si>
  <si>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</si>
  <si>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</si>
  <si>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</si>
  <si>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</si>
  <si>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</si>
  <si>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</si>
  <si>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</si>
  <si>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</si>
  <si>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</si>
  <si>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</si>
  <si>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</si>
  <si>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</si>
  <si>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</si>
  <si>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</si>
  <si>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</si>
  <si>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</si>
  <si>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</si>
  <si>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</si>
  <si>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</si>
  <si>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</si>
  <si>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</si>
  <si>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</si>
  <si>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</si>
  <si>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</si>
  <si>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</si>
  <si>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</si>
  <si>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</si>
  <si>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</si>
  <si>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</si>
  <si>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</si>
  <si>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</si>
  <si>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</si>
  <si>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</si>
  <si>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</si>
  <si>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</si>
  <si>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</si>
  <si>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</si>
  <si>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</si>
  <si>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</si>
  <si>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</si>
  <si>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</si>
  <si>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</si>
  <si>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</si>
  <si>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</si>
  <si>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</si>
  <si>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</si>
  <si>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</si>
  <si>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</si>
  <si>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</si>
  <si>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</si>
  <si>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</si>
  <si>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</si>
  <si>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</si>
  <si>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</si>
  <si>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</si>
  <si>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</si>
  <si>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</si>
  <si>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</si>
  <si>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</si>
  <si>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</si>
  <si>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</si>
  <si>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</si>
  <si>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</si>
  <si>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</si>
  <si>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</si>
  <si>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</si>
  <si>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</si>
  <si>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</si>
  <si>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</si>
  <si>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</si>
  <si>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</si>
  <si>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</si>
  <si>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</si>
  <si>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</si>
  <si>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</si>
  <si>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</si>
  <si>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</si>
  <si>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</si>
  <si>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</si>
  <si>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</si>
  <si>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</si>
  <si>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</si>
  <si>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</si>
  <si>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</si>
  <si>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</si>
  <si>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</si>
  <si>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</si>
  <si>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</si>
  <si>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</si>
  <si>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</si>
  <si>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</si>
  <si>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</si>
  <si>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</si>
  <si>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</si>
  <si>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</si>
  <si>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</si>
  <si>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</si>
  <si>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</si>
  <si>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</si>
  <si>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</si>
  <si>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</si>
  <si>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</si>
  <si>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</si>
  <si>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</si>
  <si>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</si>
  <si>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</si>
  <si>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</si>
  <si>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</si>
  <si>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</si>
  <si>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</si>
  <si>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</si>
  <si>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</si>
  <si>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</si>
  <si>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</si>
  <si>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</si>
  <si>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</si>
  <si>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</si>
  <si>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</si>
  <si>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</si>
  <si>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</si>
  <si>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</si>
  <si>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</si>
  <si>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</si>
  <si>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</si>
  <si>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</si>
  <si>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</si>
  <si>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</si>
  <si>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</si>
  <si>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</si>
  <si>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</si>
  <si>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</si>
  <si>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</si>
  <si>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</si>
  <si>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</si>
  <si>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</si>
  <si>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</si>
  <si>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</si>
  <si>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</si>
  <si>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</si>
  <si>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</si>
  <si>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</si>
  <si>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</si>
  <si>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</si>
  <si>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</si>
  <si>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</si>
  <si>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</si>
  <si>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</si>
  <si>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</si>
  <si>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</si>
  <si>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</si>
  <si>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</si>
  <si>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</si>
  <si>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</si>
  <si>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</si>
  <si>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</si>
  <si>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</si>
  <si>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</si>
  <si>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</si>
  <si>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</si>
  <si>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</si>
  <si>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</si>
  <si>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</si>
  <si>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</si>
  <si>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</si>
  <si>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</si>
  <si>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</si>
  <si>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</si>
  <si>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</si>
  <si>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</si>
  <si>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</si>
  <si>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</si>
  <si>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</si>
  <si>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</si>
  <si>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</si>
  <si>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</si>
  <si>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</si>
  <si>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</si>
  <si>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</si>
  <si>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</si>
  <si>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</si>
  <si>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</si>
  <si>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</si>
  <si>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</si>
  <si>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</si>
  <si>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</si>
  <si>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</si>
  <si>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</si>
  <si>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</si>
  <si>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</si>
  <si>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</si>
  <si>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</si>
  <si>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</si>
  <si>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</si>
  <si>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</si>
  <si>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</si>
  <si>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</si>
  <si>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</si>
  <si>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</si>
  <si>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</si>
  <si>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</si>
  <si>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</si>
  <si>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</si>
  <si>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</si>
  <si>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</si>
  <si>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</si>
  <si>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</si>
  <si>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</si>
  <si>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</si>
  <si>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</si>
  <si>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</si>
  <si>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</si>
  <si>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</si>
  <si>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</si>
  <si>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</si>
  <si>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</si>
  <si>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</si>
  <si>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</si>
  <si>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</si>
  <si>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</si>
  <si>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</si>
  <si>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</si>
  <si>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</si>
  <si>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</si>
  <si>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</si>
  <si>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</si>
  <si>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</si>
  <si>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</si>
  <si>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</si>
  <si>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</si>
  <si>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</si>
  <si>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</si>
  <si>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</si>
  <si>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</si>
  <si>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</si>
  <si>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</si>
  <si>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</si>
  <si>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</si>
  <si>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</si>
  <si>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</si>
  <si>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</si>
  <si>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</si>
  <si>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</si>
  <si>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</si>
  <si>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</si>
  <si>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</si>
  <si>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</si>
  <si>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</si>
  <si>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</si>
  <si>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</si>
  <si>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</si>
  <si>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</si>
  <si>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</si>
  <si>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</si>
  <si>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</si>
  <si>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</si>
  <si>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</si>
  <si>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</si>
  <si>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</si>
  <si>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</si>
  <si>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</si>
  <si>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</si>
  <si>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</si>
  <si>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</si>
  <si>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</si>
  <si>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</si>
  <si>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</si>
  <si>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</si>
  <si>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</si>
  <si>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</si>
  <si>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</si>
  <si>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</si>
  <si>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</si>
  <si>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</si>
  <si>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</si>
  <si>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</si>
  <si>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</si>
  <si>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</si>
  <si>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</si>
  <si>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</si>
  <si>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</si>
  <si>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</si>
  <si>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</si>
  <si>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</si>
  <si>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</si>
  <si>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</si>
  <si>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</si>
  <si>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</si>
  <si>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</si>
  <si>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</si>
  <si>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</si>
  <si>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</si>
  <si>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</si>
  <si>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</si>
  <si>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</si>
  <si>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</si>
  <si>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</si>
  <si>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</si>
  <si>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</si>
  <si>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</si>
  <si>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</si>
  <si>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</si>
  <si>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</si>
  <si>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</si>
  <si>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</si>
  <si>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</si>
  <si>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</si>
  <si>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</si>
  <si>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</si>
  <si>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</si>
  <si>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</si>
  <si>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</si>
  <si>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</si>
  <si>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</si>
  <si>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</si>
  <si>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</si>
  <si>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</si>
  <si>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</si>
  <si>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</si>
  <si>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</si>
  <si>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</si>
  <si>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</si>
  <si>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</si>
  <si>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</si>
  <si>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</si>
  <si>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</si>
  <si>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</si>
  <si>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</si>
  <si>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</si>
  <si>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</si>
  <si>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</si>
  <si>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</si>
  <si>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</si>
  <si>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</si>
  <si>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</si>
  <si>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</si>
  <si>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</si>
  <si>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</si>
  <si>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</si>
  <si>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</si>
  <si>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</si>
  <si>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</si>
  <si>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</si>
  <si>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</si>
  <si>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</si>
  <si>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</si>
  <si>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</si>
  <si>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</si>
  <si>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</si>
  <si>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</si>
  <si>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</si>
  <si>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</si>
  <si>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</si>
  <si>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</si>
  <si>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</si>
  <si>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</si>
  <si>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</si>
  <si>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</si>
  <si>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</si>
  <si>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</si>
  <si>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</si>
  <si>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</si>
  <si>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</si>
  <si>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</si>
  <si>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</si>
  <si>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</si>
  <si>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</si>
  <si>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</si>
  <si>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</si>
  <si>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</si>
  <si>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</si>
  <si>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</si>
  <si>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</si>
  <si>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</si>
  <si>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</si>
  <si>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</si>
  <si>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</si>
  <si>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</si>
  <si>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</si>
  <si>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</si>
  <si>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</si>
  <si>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</si>
  <si>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</si>
  <si>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</si>
  <si>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</si>
  <si>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</si>
  <si>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</si>
  <si>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</si>
  <si>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</si>
  <si>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</si>
  <si>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</si>
  <si>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</si>
  <si>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</si>
  <si>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</si>
  <si>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</si>
  <si>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</si>
  <si>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</si>
  <si>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</si>
  <si>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</si>
  <si>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</si>
  <si>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</si>
  <si>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</si>
  <si>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</si>
  <si>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</si>
  <si>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</si>
  <si>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</si>
  <si>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</si>
  <si>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</si>
  <si>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</si>
  <si>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</si>
  <si>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</si>
  <si>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</si>
  <si>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</si>
  <si>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</si>
  <si>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</si>
  <si>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</si>
  <si>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</si>
  <si>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</si>
  <si>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</si>
  <si>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</si>
  <si>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</si>
  <si>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</si>
  <si>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</si>
  <si>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</si>
  <si>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</si>
  <si>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</si>
  <si>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</si>
  <si>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</si>
  <si>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</si>
  <si>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</si>
  <si>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</si>
  <si>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</si>
  <si>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</si>
  <si>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</si>
  <si>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</si>
  <si>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</si>
  <si>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</si>
  <si>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</si>
  <si>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</si>
  <si>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</si>
  <si>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</si>
  <si>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</si>
  <si>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</si>
  <si>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</si>
  <si>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</si>
  <si>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</si>
  <si>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</si>
  <si>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</si>
  <si>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</si>
  <si>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</si>
  <si>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</si>
  <si>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</si>
  <si>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</si>
  <si>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</si>
  <si>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</si>
  <si>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</si>
  <si>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</si>
  <si>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</si>
  <si>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</si>
  <si>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</si>
  <si>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</si>
  <si>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</si>
  <si>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</si>
  <si>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</si>
  <si>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</si>
  <si>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</si>
  <si>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</si>
  <si>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</si>
  <si>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</si>
  <si>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</si>
  <si>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</si>
  <si>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</si>
  <si>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</si>
  <si>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</si>
  <si>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</si>
  <si>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</si>
  <si>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</si>
  <si>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</si>
  <si>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</si>
  <si>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</si>
  <si>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</si>
  <si>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</si>
  <si>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</si>
  <si>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</si>
  <si>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</si>
  <si>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</si>
  <si>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</si>
  <si>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</si>
  <si>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</si>
  <si>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</si>
  <si>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</si>
  <si>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</si>
  <si>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</si>
  <si>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</si>
  <si>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</si>
  <si>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</si>
  <si>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</si>
  <si>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</si>
  <si>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</si>
  <si>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</si>
  <si>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</si>
  <si>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</si>
  <si>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</si>
  <si>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</si>
  <si>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</si>
  <si>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</si>
  <si>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</si>
  <si>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</si>
  <si>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</si>
  <si>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</si>
  <si>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</si>
  <si>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</si>
  <si>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</si>
  <si>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</si>
  <si>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</si>
  <si>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</si>
  <si>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</si>
  <si>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</si>
  <si>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</si>
  <si>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</si>
  <si>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</si>
  <si>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</si>
  <si>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</si>
  <si>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</si>
  <si>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</si>
  <si>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</si>
  <si>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</si>
  <si>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</si>
  <si>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</si>
  <si>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</si>
  <si>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</si>
  <si>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</si>
  <si>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</si>
  <si>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</si>
  <si>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</si>
  <si>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</si>
  <si>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</si>
  <si>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</si>
  <si>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</si>
  <si>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</si>
  <si>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</si>
  <si>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</si>
  <si>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</si>
  <si>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</si>
  <si>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</si>
  <si>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</si>
  <si>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</si>
  <si>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</si>
  <si>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</si>
  <si>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</si>
  <si>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</si>
  <si>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</si>
  <si>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</si>
  <si>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</si>
  <si>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</si>
  <si>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</si>
  <si>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</si>
  <si>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</si>
  <si>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</si>
  <si>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</si>
  <si>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</si>
  <si>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</si>
  <si>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</si>
  <si>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</si>
  <si>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</si>
  <si>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</si>
  <si>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</si>
  <si>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</si>
  <si>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</si>
  <si>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</si>
  <si>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</si>
  <si>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</si>
  <si>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</si>
  <si>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</si>
  <si>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</si>
  <si>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</si>
  <si>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</si>
  <si>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</si>
  <si>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</si>
  <si>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</si>
  <si>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</si>
  <si>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</si>
  <si>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</si>
  <si>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</si>
  <si>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</si>
  <si>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</si>
  <si>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</si>
  <si>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</si>
  <si>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</si>
  <si>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</si>
  <si>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</si>
  <si>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</si>
  <si>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</si>
  <si>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</si>
  <si>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</si>
  <si>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</si>
  <si>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</si>
  <si>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</si>
  <si>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</si>
  <si>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</si>
  <si>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</si>
  <si>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</si>
  <si>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</si>
  <si>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</si>
  <si>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</si>
  <si>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</si>
  <si>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</si>
  <si>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</si>
  <si>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</si>
  <si>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</si>
  <si>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</si>
  <si>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</si>
  <si>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</si>
  <si>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</si>
  <si>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</si>
  <si>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</si>
  <si>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</si>
  <si>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</si>
  <si>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</si>
  <si>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</si>
  <si>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</si>
  <si>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</si>
  <si>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</si>
  <si>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</si>
  <si>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</si>
  <si>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</si>
  <si>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</si>
  <si>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</si>
  <si>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</si>
  <si>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</si>
  <si>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</si>
  <si>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</si>
  <si>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</si>
  <si>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</si>
  <si>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</si>
  <si>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</si>
  <si>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</si>
  <si>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</si>
  <si>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</si>
  <si>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</si>
  <si>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</si>
  <si>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</si>
  <si>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</si>
  <si>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</si>
  <si>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</si>
  <si>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</si>
  <si>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</si>
  <si>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</si>
  <si>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</si>
  <si>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</si>
  <si>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</si>
  <si>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</si>
  <si>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</si>
  <si>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</si>
  <si>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</si>
  <si>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</si>
  <si>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</si>
  <si>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</si>
  <si>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</si>
  <si>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</si>
  <si>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</si>
  <si>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</si>
  <si>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</si>
  <si>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</si>
  <si>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</si>
  <si>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</si>
  <si>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</si>
  <si>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</si>
  <si>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</si>
  <si>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</si>
  <si>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</si>
  <si>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</si>
  <si>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</si>
  <si>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</si>
  <si>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</si>
  <si>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</si>
  <si>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</si>
  <si>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</si>
  <si>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</si>
  <si>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</si>
  <si>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</si>
  <si>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</si>
  <si>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</si>
  <si>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</si>
  <si>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</si>
  <si>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</si>
  <si>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</si>
  <si>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</si>
  <si>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</si>
  <si>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</si>
  <si>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</si>
  <si>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</si>
  <si>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</si>
  <si>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</si>
  <si>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</si>
  <si>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</si>
  <si>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</si>
  <si>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</si>
  <si>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</si>
  <si>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</si>
  <si>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</si>
  <si>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</si>
  <si>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</si>
  <si>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</si>
  <si>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</si>
  <si>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</si>
  <si>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</si>
  <si>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</si>
  <si>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</si>
  <si>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</si>
  <si>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</si>
  <si>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</si>
  <si>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</si>
  <si>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</si>
  <si>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</si>
  <si>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</si>
  <si>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</si>
  <si>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</si>
  <si>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</si>
  <si>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</si>
  <si>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</si>
  <si>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</si>
  <si>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</si>
  <si>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</si>
  <si>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</si>
  <si>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</si>
  <si>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</si>
  <si>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</si>
  <si>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</si>
  <si>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</si>
  <si>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</si>
  <si>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</si>
  <si>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</si>
  <si>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</si>
  <si>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</si>
  <si>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</si>
  <si>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</si>
  <si>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</si>
  <si>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</si>
  <si>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</si>
  <si>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</si>
  <si>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</si>
  <si>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</si>
  <si>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</si>
  <si>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</si>
  <si>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</si>
  <si>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</si>
  <si>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</si>
  <si>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</si>
  <si>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</si>
  <si>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</si>
  <si>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</si>
  <si>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</si>
  <si>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</si>
  <si>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</si>
  <si>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</si>
  <si>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</si>
  <si>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</si>
  <si>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</si>
  <si>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</si>
  <si>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</si>
  <si>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</si>
  <si>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</si>
  <si>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</si>
  <si>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</si>
  <si>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</si>
  <si>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</si>
  <si>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</si>
  <si>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</si>
  <si>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</si>
  <si>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</si>
  <si>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</si>
  <si>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</si>
  <si>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</si>
  <si>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</si>
  <si>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</si>
  <si>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</si>
  <si>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</si>
  <si>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</si>
  <si>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</si>
  <si>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</si>
  <si>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</si>
  <si>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</si>
  <si>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</si>
  <si>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</si>
  <si>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</si>
  <si>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</si>
  <si>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</si>
  <si>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</si>
  <si>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</si>
  <si>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</si>
  <si>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</si>
  <si>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</si>
  <si>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</si>
  <si>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</si>
  <si>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</si>
  <si>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</si>
  <si>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</si>
  <si>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</si>
  <si>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</si>
  <si>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</si>
  <si>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</si>
  <si>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</si>
  <si>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</si>
  <si>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</si>
  <si>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</si>
  <si>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</si>
  <si>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</si>
  <si>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</si>
  <si>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</si>
  <si>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</si>
  <si>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</si>
  <si>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</si>
  <si>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</si>
  <si>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</si>
  <si>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</si>
  <si>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</si>
  <si>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</si>
  <si>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</si>
  <si>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</si>
  <si>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</si>
  <si>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</si>
  <si>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</si>
  <si>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</si>
  <si>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</si>
  <si>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</si>
  <si>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</si>
  <si>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</si>
  <si>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</si>
  <si>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</si>
  <si>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</si>
  <si>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</si>
  <si>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</si>
  <si>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</si>
  <si>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</si>
  <si>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</si>
  <si>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</si>
  <si>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</si>
  <si>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</si>
  <si>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</si>
  <si>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</si>
  <si>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</si>
  <si>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</si>
  <si>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</si>
  <si>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</si>
  <si>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</si>
  <si>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</si>
  <si>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</si>
  <si>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</si>
  <si>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</si>
  <si>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</si>
  <si>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</si>
  <si>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</si>
  <si>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</si>
  <si>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</si>
  <si>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</si>
  <si>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</si>
  <si>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</si>
  <si>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</si>
  <si>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</si>
  <si>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</si>
  <si>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</si>
  <si>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</si>
  <si>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</si>
  <si>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</si>
  <si>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</si>
  <si>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</si>
  <si>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</si>
  <si>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</si>
  <si>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</si>
  <si>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</si>
  <si>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</si>
  <si>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</si>
  <si>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</si>
  <si>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</si>
  <si>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</si>
  <si>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</si>
  <si>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</si>
  <si>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</si>
  <si>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</si>
  <si>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</si>
  <si>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</si>
  <si>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</si>
  <si>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</si>
  <si>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</si>
  <si>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</si>
  <si>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</si>
  <si>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</si>
  <si>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</si>
  <si>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</si>
  <si>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</si>
  <si>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</si>
  <si>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</si>
  <si>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</si>
  <si>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</si>
  <si>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</si>
  <si>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</si>
  <si>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</si>
  <si>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</si>
  <si>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</si>
  <si>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</si>
  <si>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</si>
  <si>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</si>
  <si>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</si>
  <si>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</si>
  <si>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</si>
  <si>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</si>
  <si>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</si>
  <si>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</si>
  <si>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</si>
  <si>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</si>
  <si>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</si>
  <si>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</si>
  <si>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</si>
  <si>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</si>
  <si>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</si>
  <si>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</si>
  <si>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</si>
  <si>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</si>
  <si>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</si>
  <si>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</si>
  <si>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</si>
  <si>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</si>
  <si>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</si>
  <si>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</si>
  <si>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</si>
  <si>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</si>
  <si>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</si>
  <si>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</si>
  <si>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</si>
  <si>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</si>
  <si>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</si>
  <si>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(HORISTA)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</si>
  <si>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</si>
  <si>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</si>
  <si>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</si>
  <si>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</si>
  <si>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</si>
  <si>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</si>
  <si>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</si>
  <si>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</si>
  <si>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</si>
  <si>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</si>
  <si>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</si>
  <si>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</si>
  <si>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</si>
  <si>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</si>
  <si>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</si>
  <si>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</si>
  <si>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</si>
  <si>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</si>
  <si>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</si>
  <si>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</si>
  <si>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</si>
  <si>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</si>
  <si>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</si>
  <si>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</si>
  <si>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</si>
  <si>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</si>
  <si>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</si>
  <si>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</si>
  <si>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</si>
  <si>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</si>
  <si>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</si>
  <si>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</si>
  <si>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</si>
  <si>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</si>
  <si>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</si>
  <si>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</si>
  <si>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</si>
  <si>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</si>
  <si>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</si>
  <si>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</si>
  <si>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</si>
  <si>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</si>
  <si>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</si>
  <si>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</si>
  <si>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</si>
  <si>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</si>
  <si>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</si>
  <si>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</si>
  <si>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</si>
  <si>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</si>
  <si>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</si>
  <si>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</si>
  <si>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</si>
  <si>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</si>
  <si>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</si>
  <si>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</si>
  <si>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</si>
  <si>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</si>
  <si>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</si>
  <si>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</si>
  <si>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</si>
  <si>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</si>
  <si>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</si>
  <si>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</si>
  <si>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</si>
  <si>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</si>
  <si>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</si>
  <si>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</si>
  <si>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</si>
  <si>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</si>
  <si>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</si>
  <si>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</si>
  <si>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</si>
  <si>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</si>
  <si>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</si>
  <si>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</si>
  <si>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</si>
  <si>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</si>
  <si>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</si>
  <si>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</si>
  <si>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</si>
  <si>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</si>
  <si>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</si>
  <si>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</si>
  <si>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</si>
  <si>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</si>
  <si>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</si>
  <si>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</si>
  <si>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</si>
  <si>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</si>
  <si>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</si>
  <si>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</si>
  <si>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</si>
  <si>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</si>
  <si>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</si>
  <si>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</si>
  <si>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</si>
  <si>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</si>
  <si>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</si>
  <si>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</si>
  <si>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</si>
  <si>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</si>
  <si>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</si>
  <si>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</si>
  <si>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</si>
  <si>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</si>
  <si>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</si>
  <si>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</si>
  <si>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</si>
  <si>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</si>
  <si>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</si>
  <si>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</si>
  <si>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</si>
  <si>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</si>
  <si>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</si>
  <si>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</si>
  <si>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</si>
  <si>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</si>
  <si>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</si>
  <si>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</si>
  <si>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</si>
  <si>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</si>
  <si>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</si>
  <si>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</si>
  <si>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</si>
  <si>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</si>
  <si>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</si>
  <si>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</si>
  <si>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</si>
  <si>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</si>
  <si>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</si>
  <si>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</si>
  <si>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</si>
  <si>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</si>
  <si>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</si>
  <si>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</si>
  <si>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</si>
  <si>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</si>
  <si>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</si>
  <si>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</si>
  <si>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</si>
  <si>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</si>
  <si>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</si>
  <si>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</si>
  <si>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</si>
  <si>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</si>
  <si>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</si>
  <si>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</si>
  <si>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</si>
  <si>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</si>
  <si>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</si>
  <si>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</si>
  <si>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</si>
  <si>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</si>
  <si>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</si>
  <si>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</si>
  <si>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</si>
  <si>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</si>
  <si>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</si>
  <si>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</si>
  <si>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</si>
  <si>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</si>
  <si>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</si>
  <si>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</si>
  <si>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</si>
  <si>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</si>
  <si>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</si>
  <si>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</si>
  <si>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</si>
  <si>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</si>
  <si>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</si>
  <si>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</si>
  <si>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</si>
  <si>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</si>
  <si>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</si>
  <si>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</si>
  <si>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</si>
  <si>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</si>
  <si>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</si>
  <si>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</si>
  <si>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</si>
  <si>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</si>
  <si>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</si>
  <si>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</si>
  <si>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</si>
  <si>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</si>
  <si>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</si>
  <si>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</si>
  <si>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</si>
  <si>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</si>
  <si>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</si>
  <si>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</si>
  <si>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</si>
  <si>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</si>
  <si>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</si>
  <si>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</si>
  <si>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</si>
  <si>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</si>
  <si>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</si>
  <si>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</si>
  <si>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</si>
  <si>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</si>
  <si>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</si>
  <si>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</si>
  <si>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</si>
  <si>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</si>
  <si>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</si>
  <si>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</si>
  <si>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</si>
  <si>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</si>
  <si>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</si>
  <si>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</si>
  <si>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</si>
  <si>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</si>
  <si>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</si>
  <si>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</si>
  <si>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</si>
  <si>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</si>
  <si>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</si>
  <si>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</si>
  <si>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</si>
  <si>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</si>
  <si>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</si>
  <si>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</si>
  <si>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</si>
  <si>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</si>
  <si>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</si>
  <si>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</si>
  <si>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</si>
  <si>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</si>
  <si>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</si>
  <si>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</si>
  <si>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</si>
  <si>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</si>
  <si>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</si>
  <si>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</si>
  <si>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</si>
  <si>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</si>
  <si>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</si>
  <si>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</si>
  <si>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</si>
  <si>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</si>
  <si>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</si>
  <si>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</si>
  <si>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</si>
  <si>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</si>
  <si>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</si>
  <si>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</si>
  <si>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</si>
  <si>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</si>
  <si>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</si>
  <si>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</si>
  <si>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</si>
  <si>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</si>
  <si>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</si>
  <si>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</si>
  <si>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</si>
  <si>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</si>
  <si>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</si>
  <si>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</si>
  <si>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</si>
  <si>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</si>
  <si>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</si>
  <si>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</si>
  <si>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</si>
  <si>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</si>
  <si>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</si>
  <si>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</si>
  <si>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</si>
  <si>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</si>
  <si>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</si>
  <si>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</si>
  <si>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</si>
  <si>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</si>
  <si>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</si>
  <si>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</si>
  <si>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</si>
  <si>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</si>
  <si>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</si>
  <si>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</si>
  <si>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</si>
  <si>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</si>
  <si>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</si>
  <si>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</si>
  <si>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</si>
  <si>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</si>
  <si>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</si>
  <si>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</si>
  <si>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</si>
  <si>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</si>
  <si>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</si>
  <si>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</si>
  <si>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</si>
  <si>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</si>
  <si>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</si>
  <si>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</si>
  <si>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</si>
  <si>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</si>
  <si>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</si>
  <si>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</si>
  <si>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</si>
  <si>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</si>
  <si>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</si>
  <si>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</si>
  <si>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</si>
  <si>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</si>
  <si>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</si>
  <si>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</si>
  <si>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</si>
  <si>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</si>
  <si>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</si>
  <si>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</si>
  <si>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</si>
  <si>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</si>
  <si>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</si>
  <si>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</si>
  <si>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</si>
  <si>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</si>
  <si>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</si>
  <si>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</si>
  <si>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</si>
  <si>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</si>
  <si>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</si>
  <si>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</si>
  <si>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</si>
  <si>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</si>
  <si>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</si>
  <si>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</si>
  <si>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</si>
  <si>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</si>
  <si>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</si>
  <si>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</si>
  <si>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</si>
  <si>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</si>
  <si>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</si>
  <si>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</si>
  <si>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</si>
  <si>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</si>
  <si>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</si>
  <si>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</si>
  <si>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</si>
  <si>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</si>
  <si>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</si>
  <si>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</si>
  <si>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</si>
  <si>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</si>
  <si>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</si>
  <si>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</si>
  <si>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</si>
  <si>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</si>
  <si>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</si>
  <si>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</si>
  <si>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</si>
  <si>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</si>
  <si>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</si>
  <si>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</si>
  <si>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</si>
  <si>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</si>
  <si>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</si>
  <si>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</si>
  <si>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</si>
  <si>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</si>
  <si>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</si>
  <si>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</si>
  <si>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</si>
  <si>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</si>
  <si>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</si>
  <si>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</si>
  <si>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</si>
  <si>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</si>
  <si>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</si>
  <si>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</si>
  <si>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</si>
  <si>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</si>
  <si>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</si>
  <si>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</si>
  <si>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</si>
  <si>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</si>
  <si>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</si>
  <si>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</si>
  <si>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</si>
  <si>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</si>
  <si>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</si>
  <si>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</si>
  <si>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</si>
  <si>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</si>
  <si>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</si>
  <si>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</si>
  <si>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</si>
  <si>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</si>
  <si>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</si>
  <si>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</si>
  <si>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</si>
  <si>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</si>
  <si>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</si>
  <si>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</si>
  <si>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</si>
  <si>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</si>
  <si>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</si>
  <si>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</si>
  <si>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</si>
  <si>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</si>
  <si>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</si>
  <si>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</si>
  <si>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</si>
  <si>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</si>
  <si>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</si>
  <si>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</si>
  <si>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</si>
  <si>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</si>
  <si>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</si>
  <si>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</si>
  <si>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</si>
  <si>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</si>
  <si>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</si>
  <si>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</si>
  <si>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</si>
  <si>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</si>
  <si>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</si>
  <si>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</si>
  <si>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</si>
  <si>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</si>
  <si>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</si>
  <si>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</si>
  <si>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</si>
  <si>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</si>
  <si>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</si>
  <si>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</si>
  <si>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</si>
  <si>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</si>
  <si>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</si>
  <si>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</si>
  <si>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</si>
  <si>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</si>
  <si>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</si>
  <si>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</si>
  <si>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</si>
  <si>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</si>
  <si>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</si>
  <si>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</si>
  <si>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</si>
  <si>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</si>
  <si>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</si>
  <si>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</si>
  <si>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</si>
  <si>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</si>
  <si>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</si>
  <si>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</si>
  <si>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</si>
  <si>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</si>
  <si>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</si>
  <si>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</si>
  <si>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</si>
  <si>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</si>
  <si>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</si>
  <si>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</si>
  <si>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</si>
  <si>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</si>
  <si>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</si>
  <si>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</si>
  <si>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</si>
  <si>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</si>
  <si>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</si>
  <si>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</si>
  <si>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</si>
  <si>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</si>
  <si>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</si>
  <si>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</si>
  <si>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</si>
  <si>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</si>
  <si>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</si>
  <si>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</si>
  <si>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</si>
  <si>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</si>
  <si>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</si>
  <si>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</si>
  <si>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</si>
  <si>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</si>
  <si>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</si>
  <si>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</si>
  <si>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</si>
  <si>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</si>
  <si>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</si>
  <si>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</si>
  <si>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</si>
  <si>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</si>
  <si>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</si>
  <si>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</si>
  <si>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</si>
  <si>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</si>
  <si>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</si>
  <si>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</si>
  <si>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</si>
  <si>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</si>
  <si>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</si>
  <si>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</si>
  <si>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</si>
  <si>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</si>
  <si>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</si>
  <si>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</si>
  <si>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</si>
  <si>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</si>
  <si>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</si>
  <si>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</si>
  <si>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</si>
  <si>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</si>
  <si>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</si>
  <si>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</si>
  <si>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</si>
  <si>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</si>
  <si>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</si>
  <si>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</si>
  <si>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</si>
  <si>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</si>
  <si>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</si>
  <si>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</si>
  <si>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</si>
  <si>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</si>
  <si>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</si>
  <si>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</si>
  <si>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</si>
  <si>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</si>
  <si>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</si>
  <si>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</si>
  <si>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</si>
  <si>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</si>
  <si>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</si>
  <si>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</si>
  <si>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</si>
  <si>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</si>
  <si>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</si>
  <si>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</si>
  <si>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</si>
  <si>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</si>
  <si>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</si>
  <si>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</si>
  <si>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</si>
  <si>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</si>
  <si>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</si>
  <si>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</si>
  <si>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</si>
  <si>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</si>
  <si>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</si>
  <si>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</si>
  <si>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</si>
  <si>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</si>
  <si>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</si>
  <si>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</si>
  <si>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</si>
  <si>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</si>
  <si>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</si>
  <si>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</si>
  <si>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</si>
  <si>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</si>
  <si>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</si>
  <si>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</si>
  <si>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</si>
  <si>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</si>
  <si>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</si>
  <si>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</si>
  <si>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</si>
  <si>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</si>
  <si>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</si>
  <si>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</si>
  <si>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</si>
  <si>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</si>
  <si>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</si>
  <si>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</si>
  <si>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</si>
  <si>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</si>
  <si>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</si>
  <si>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</si>
  <si>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</si>
  <si>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</si>
  <si>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</si>
  <si>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</si>
  <si>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</si>
  <si>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</si>
  <si>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</si>
  <si>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</si>
  <si>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</si>
  <si>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</si>
  <si>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</si>
  <si>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</si>
  <si>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</si>
  <si>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</si>
  <si>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</si>
  <si>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</si>
  <si>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</si>
  <si>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</si>
  <si>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</si>
  <si>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</si>
  <si>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</si>
  <si>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</si>
  <si>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</si>
  <si>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</si>
  <si>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</si>
  <si>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</si>
  <si>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</si>
  <si>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</si>
  <si>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</si>
  <si>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</si>
  <si>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</si>
  <si>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</si>
  <si>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</si>
  <si>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</si>
  <si>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</si>
  <si>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</si>
  <si>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</si>
  <si>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</si>
  <si>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</si>
  <si>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</si>
  <si>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</si>
  <si>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</si>
  <si>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</si>
  <si>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</si>
  <si>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</si>
  <si>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</si>
  <si>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</si>
  <si>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</si>
  <si>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</si>
  <si>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</si>
  <si>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</si>
  <si>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</si>
  <si>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</si>
  <si>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</si>
  <si>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</si>
  <si>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</si>
  <si>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</si>
  <si>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</si>
  <si>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</si>
  <si>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</si>
  <si>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</si>
  <si>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</si>
  <si>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</si>
  <si>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</si>
  <si>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</si>
  <si>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</si>
  <si>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</si>
  <si>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</si>
  <si>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</si>
  <si>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</si>
  <si>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</si>
  <si>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</si>
  <si>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</si>
  <si>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</si>
  <si>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</si>
  <si>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</si>
  <si>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</si>
  <si>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</si>
  <si>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</si>
  <si>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</si>
  <si>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</si>
  <si>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</si>
  <si>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</si>
  <si>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</si>
  <si>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</si>
  <si>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</si>
  <si>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</si>
  <si>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</si>
  <si>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</si>
  <si>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</si>
  <si>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</si>
  <si>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</si>
  <si>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</si>
  <si>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</si>
  <si>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</si>
  <si>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</si>
  <si>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</si>
  <si>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</si>
  <si>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</si>
  <si>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</si>
  <si>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</si>
  <si>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</si>
  <si>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</si>
  <si>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</si>
  <si>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</si>
  <si>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</si>
  <si>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</si>
  <si>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</si>
  <si>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</si>
  <si>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</si>
  <si>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</si>
  <si>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</si>
  <si>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</si>
  <si>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</si>
  <si>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</si>
  <si>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</si>
  <si>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</si>
  <si>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</si>
  <si>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</si>
  <si>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</si>
  <si>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</si>
  <si>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</si>
  <si>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</si>
  <si>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</si>
  <si>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</si>
  <si>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</si>
  <si>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</si>
  <si>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</si>
  <si>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</si>
  <si>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</si>
  <si>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</si>
  <si>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</si>
  <si>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</si>
  <si>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</si>
  <si>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</si>
  <si>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</si>
  <si>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</si>
  <si>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</si>
  <si>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</si>
  <si>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</si>
  <si>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</si>
  <si>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</si>
  <si>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</si>
  <si>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</si>
  <si>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</si>
  <si>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</si>
  <si>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</si>
  <si>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</si>
  <si>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</si>
  <si>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</si>
  <si>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</si>
  <si>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</si>
  <si>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</si>
  <si>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</si>
  <si>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</si>
  <si>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</si>
  <si>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</si>
  <si>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</si>
  <si>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</si>
  <si>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</si>
  <si>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</si>
  <si>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</si>
  <si>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</si>
  <si>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</si>
  <si>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</si>
  <si>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</si>
  <si>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</si>
  <si>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</si>
  <si>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</si>
  <si>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</si>
  <si>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</si>
  <si>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</si>
  <si>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</si>
  <si>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</si>
  <si>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</si>
  <si>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</si>
  <si>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</si>
  <si>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</si>
  <si>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</si>
  <si>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</si>
  <si>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</si>
  <si>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</si>
  <si>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</si>
  <si>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</si>
  <si>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</si>
  <si>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</si>
  <si>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</si>
  <si>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</si>
  <si>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</si>
  <si>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</si>
  <si>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</si>
  <si>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</si>
  <si>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</si>
  <si>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</si>
  <si>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</si>
  <si>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</si>
  <si>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</si>
  <si>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</si>
  <si>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</si>
  <si>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</si>
  <si>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</si>
  <si>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</si>
  <si>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</si>
  <si>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</si>
  <si>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</si>
  <si>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</si>
  <si>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</si>
  <si>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</si>
  <si>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</si>
  <si>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</si>
  <si>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</si>
  <si>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</si>
  <si>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</si>
  <si>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</si>
  <si>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</si>
  <si>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</si>
  <si>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</si>
  <si>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</si>
  <si>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</si>
  <si>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</si>
  <si>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</si>
  <si>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</si>
  <si>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</si>
  <si>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</si>
  <si>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</si>
  <si>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</si>
  <si>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</si>
  <si>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</si>
  <si>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</si>
  <si>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</si>
  <si>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</si>
  <si>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</si>
  <si>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</si>
  <si>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</si>
  <si>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</si>
  <si>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</si>
  <si>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</si>
  <si>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</si>
  <si>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</si>
  <si>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</si>
  <si>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</si>
  <si>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</si>
  <si>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</si>
  <si>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</si>
  <si>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</si>
  <si>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</si>
  <si>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</si>
  <si>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</si>
  <si>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</si>
  <si>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</si>
  <si>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</si>
  <si>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</si>
  <si>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</si>
  <si>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</si>
  <si>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</si>
  <si>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</si>
  <si>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</si>
  <si>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</si>
  <si>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</si>
  <si>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</si>
  <si>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</si>
  <si>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</si>
  <si>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</si>
  <si>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</si>
  <si>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</si>
  <si>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</si>
  <si>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</si>
  <si>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</si>
  <si>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</si>
  <si>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</si>
  <si>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</si>
  <si>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</si>
  <si>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</si>
  <si>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</si>
  <si>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</si>
  <si>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</si>
  <si>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</si>
  <si>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</si>
  <si>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</si>
  <si>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</si>
  <si>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</si>
  <si>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</si>
  <si>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</si>
  <si>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</si>
  <si>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</si>
  <si>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</si>
  <si>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</si>
  <si>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</si>
  <si>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</si>
  <si>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</si>
  <si>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</si>
  <si>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</si>
  <si>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</si>
  <si>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</si>
  <si>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</si>
  <si>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</si>
  <si>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</si>
  <si>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</si>
  <si>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</si>
  <si>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</si>
  <si>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</si>
  <si>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</si>
  <si>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</si>
  <si>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</si>
  <si>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</si>
  <si>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</si>
  <si>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</si>
  <si>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</si>
  <si>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</si>
  <si>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</si>
  <si>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</si>
  <si>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</si>
  <si>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</si>
  <si>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</si>
  <si>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</si>
  <si>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</si>
  <si>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</si>
  <si>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</si>
  <si>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</si>
  <si>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</si>
  <si>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</si>
  <si>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</si>
  <si>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</si>
  <si>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</si>
  <si>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</si>
  <si>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</si>
  <si>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</si>
  <si>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</si>
  <si>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</si>
  <si>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</si>
  <si>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</si>
  <si>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</si>
  <si>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</si>
  <si>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</si>
  <si>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</si>
  <si>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</si>
  <si>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</si>
  <si>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</si>
  <si>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</si>
  <si>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</si>
  <si>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</si>
  <si>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</si>
  <si>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</si>
  <si>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</si>
  <si>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</si>
  <si>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</si>
  <si>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</si>
  <si>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</si>
  <si>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</si>
  <si>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</si>
  <si>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</si>
  <si>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</si>
  <si>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</si>
  <si>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</si>
  <si>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</si>
  <si>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</si>
  <si>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</si>
  <si>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</si>
  <si>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</si>
  <si>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</si>
  <si>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</si>
  <si>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</si>
  <si>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</si>
  <si>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</si>
  <si>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</si>
  <si>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</si>
  <si>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</si>
  <si>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</si>
  <si>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</si>
  <si>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</si>
  <si>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</si>
  <si>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</si>
  <si>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</si>
  <si>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</si>
  <si>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</si>
  <si>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</si>
  <si>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</si>
  <si>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</si>
  <si>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</si>
  <si>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</si>
  <si>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</si>
  <si>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</si>
  <si>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</si>
  <si>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</si>
  <si>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</si>
  <si>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</si>
  <si>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</si>
  <si>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</si>
  <si>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</si>
  <si>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</si>
  <si>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</si>
  <si>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</si>
  <si>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</si>
  <si>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</si>
  <si>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</si>
  <si>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</si>
  <si>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</si>
  <si>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</si>
  <si>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</si>
  <si>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</si>
  <si>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</si>
  <si>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</si>
  <si>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</si>
  <si>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</si>
  <si>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</si>
  <si>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</si>
  <si>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</si>
  <si>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</si>
  <si>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</si>
  <si>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</si>
  <si>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</si>
  <si>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</si>
  <si>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</si>
  <si>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</si>
  <si>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</si>
  <si>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</si>
  <si>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</si>
  <si>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</si>
  <si>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</si>
  <si>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</si>
  <si>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</si>
  <si>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</si>
  <si>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</si>
  <si>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</si>
  <si>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</si>
  <si>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</si>
  <si>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</si>
  <si>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</si>
  <si>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</si>
  <si>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</si>
  <si>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</si>
  <si>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</si>
  <si>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</si>
  <si>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</si>
  <si>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</si>
  <si>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</si>
  <si>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</si>
  <si>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</si>
  <si>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</si>
  <si>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</si>
  <si>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</si>
  <si>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</si>
  <si>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</si>
  <si>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</si>
  <si>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</si>
  <si>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</si>
  <si>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</si>
  <si>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</si>
  <si>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</si>
  <si>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</si>
  <si>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</si>
  <si>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</si>
  <si>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</si>
  <si>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</si>
  <si>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</si>
  <si>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</si>
  <si>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</si>
  <si>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</si>
  <si>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</si>
  <si>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</si>
  <si>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</si>
  <si>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</si>
  <si>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</si>
  <si>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</si>
  <si>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</si>
  <si>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</si>
  <si>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</si>
  <si>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</si>
  <si>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</si>
  <si>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</si>
  <si>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</si>
  <si>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</si>
  <si>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</si>
  <si>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</si>
  <si>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</si>
  <si>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</si>
  <si>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</si>
  <si>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</si>
  <si>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</si>
  <si>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</si>
  <si>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</si>
  <si>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</si>
  <si>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</si>
  <si>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</si>
  <si>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</si>
  <si>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</si>
  <si>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</si>
  <si>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</si>
  <si>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</si>
  <si>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</si>
  <si>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</si>
  <si>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</si>
  <si>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</si>
  <si>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</si>
  <si>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</si>
  <si>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</si>
  <si>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</si>
  <si>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</si>
  <si>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</si>
  <si>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</si>
  <si>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</si>
  <si>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</si>
  <si>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</si>
  <si>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</si>
  <si>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</si>
  <si>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</si>
  <si>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</si>
  <si>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</si>
  <si>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</si>
  <si>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</si>
  <si>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</si>
  <si>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</si>
  <si>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</si>
  <si>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</si>
  <si>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</si>
  <si>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</si>
  <si>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</si>
  <si>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</si>
  <si>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</si>
  <si>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</si>
  <si>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</si>
  <si>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</si>
  <si>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</si>
  <si>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</si>
  <si>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</si>
  <si>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</si>
  <si>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</si>
  <si>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</si>
  <si>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</si>
  <si>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</si>
  <si>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</si>
  <si>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</si>
  <si>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</si>
  <si>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</si>
  <si>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</si>
  <si>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</si>
  <si>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</si>
  <si>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</si>
  <si>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</si>
  <si>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</si>
  <si>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</si>
  <si>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</si>
  <si>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</si>
  <si>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</si>
  <si>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</si>
  <si>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</si>
  <si>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</si>
  <si>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</si>
  <si>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</si>
  <si>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</si>
  <si>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</si>
  <si>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</si>
  <si>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</si>
  <si>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</si>
  <si>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</si>
  <si>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</si>
  <si>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</si>
  <si>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</si>
  <si>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</si>
  <si>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</si>
  <si>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</si>
  <si>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</si>
  <si>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</si>
  <si>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</si>
  <si>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</si>
  <si>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</si>
  <si>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</si>
  <si>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</si>
  <si>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</si>
  <si>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</si>
  <si>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</si>
  <si>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</si>
  <si>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</si>
  <si>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</si>
  <si>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</si>
  <si>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</si>
  <si>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</si>
  <si>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</si>
  <si>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</si>
  <si>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</si>
  <si>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</si>
  <si>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</si>
  <si>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</si>
  <si>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</si>
  <si>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</si>
  <si>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</si>
  <si>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</si>
  <si>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</si>
  <si>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</si>
  <si>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</si>
  <si>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</si>
  <si>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</si>
  <si>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</si>
  <si>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</si>
  <si>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</si>
  <si>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</si>
  <si>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</si>
  <si>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</si>
  <si>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</si>
  <si>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</si>
  <si>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</si>
  <si>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</si>
  <si>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</si>
  <si>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</si>
  <si>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</si>
  <si>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</si>
  <si>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</si>
  <si>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</si>
  <si>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</si>
  <si>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</si>
  <si>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</si>
  <si>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</si>
  <si>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</si>
  <si>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</si>
  <si>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</si>
  <si>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</si>
  <si>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</si>
  <si>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</si>
  <si>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</si>
  <si>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</si>
  <si>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</si>
  <si>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</si>
  <si>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</si>
  <si>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</si>
  <si>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</si>
  <si>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</si>
  <si>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</si>
  <si>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</si>
  <si>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</si>
  <si>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</si>
  <si>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</si>
  <si>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</si>
  <si>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</si>
  <si>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</si>
  <si>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</si>
  <si>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</si>
  <si>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</si>
  <si>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</si>
  <si>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</si>
  <si>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</si>
  <si>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</si>
  <si>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</si>
  <si>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</si>
  <si>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</si>
  <si>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</si>
  <si>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</si>
  <si>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</si>
  <si>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</si>
  <si>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</si>
  <si>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</si>
  <si>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</si>
  <si>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</si>
  <si>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</si>
  <si>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</si>
  <si>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</si>
  <si>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</si>
  <si>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</si>
  <si>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</si>
  <si>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</si>
  <si>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</si>
  <si>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</si>
  <si>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</si>
  <si>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</si>
  <si>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</si>
  <si>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</si>
  <si>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</si>
  <si>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</si>
  <si>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</si>
  <si>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</si>
  <si>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</si>
  <si>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</si>
  <si>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</si>
  <si>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</si>
  <si>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</si>
  <si>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</si>
  <si>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</si>
  <si>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</si>
  <si>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</si>
  <si>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</si>
  <si>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</si>
  <si>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</si>
  <si>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</si>
  <si>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</si>
  <si>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</si>
  <si>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</si>
  <si>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</si>
  <si>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</si>
  <si>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</si>
  <si>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</si>
  <si>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</si>
  <si>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</si>
  <si>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</si>
  <si>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</si>
  <si>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</si>
  <si>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</si>
  <si>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</si>
  <si>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</si>
  <si>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</si>
  <si>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</si>
  <si>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</si>
  <si>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</si>
  <si>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</si>
  <si>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</si>
  <si>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</si>
  <si>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</si>
  <si>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</si>
  <si>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</si>
  <si>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</si>
  <si>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</si>
  <si>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</si>
  <si>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</si>
  <si>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</si>
  <si>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</si>
  <si>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</si>
  <si>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</si>
  <si>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</si>
  <si>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</si>
  <si>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</si>
  <si>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</si>
  <si>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</si>
  <si>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</si>
  <si>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</si>
  <si>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</si>
  <si>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</si>
  <si>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</si>
  <si>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</si>
  <si>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</si>
  <si>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</si>
  <si>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</si>
  <si>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</si>
  <si>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</si>
  <si>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</si>
  <si>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</si>
  <si>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</si>
  <si>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</si>
  <si>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</si>
  <si>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</si>
  <si>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</si>
  <si>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</si>
  <si>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</si>
  <si>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</si>
  <si>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</si>
  <si>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</si>
  <si>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</si>
  <si>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</si>
  <si>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</si>
  <si>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</si>
  <si>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</si>
  <si>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</si>
  <si>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</si>
  <si>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</si>
  <si>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</si>
  <si>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</si>
  <si>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</si>
  <si>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</si>
  <si>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</si>
  <si>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</si>
  <si>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</si>
  <si>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</si>
  <si>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</si>
  <si>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</si>
  <si>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</si>
  <si>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</si>
  <si>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</si>
  <si>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</si>
  <si>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</si>
  <si>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</si>
  <si>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</si>
  <si>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</si>
  <si>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</si>
  <si>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</si>
  <si>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</si>
  <si>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</si>
  <si>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</si>
  <si>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</si>
  <si>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</si>
  <si>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</si>
  <si>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</si>
  <si>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</si>
  <si>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</si>
  <si>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</si>
  <si>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</si>
  <si>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</si>
  <si>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</si>
  <si>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</si>
  <si>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</si>
  <si>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</si>
  <si>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</si>
  <si>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</si>
  <si>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</si>
  <si>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</si>
  <si>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</si>
  <si>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</si>
  <si>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</si>
  <si>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</si>
  <si>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</si>
  <si>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</si>
  <si>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</si>
  <si>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</si>
  <si>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</si>
  <si>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</si>
  <si>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</si>
  <si>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</si>
  <si>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</si>
  <si>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</si>
  <si>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</si>
  <si>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</si>
  <si>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</si>
  <si>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</si>
  <si>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</si>
  <si>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</si>
  <si>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</si>
  <si>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</si>
  <si>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</si>
  <si>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</si>
  <si>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</si>
  <si>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</si>
  <si>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</si>
  <si>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</si>
  <si>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</si>
  <si>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</si>
  <si>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</si>
  <si>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</si>
  <si>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</si>
  <si>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</si>
  <si>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</si>
  <si>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</si>
  <si>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</si>
  <si>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</si>
  <si>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</si>
  <si>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</si>
  <si>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</si>
  <si>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</si>
  <si>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</si>
  <si>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</si>
  <si>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</si>
  <si>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</si>
  <si>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</si>
  <si>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</si>
  <si>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</si>
  <si>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</si>
  <si>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</si>
  <si>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</si>
  <si>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</si>
  <si>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</si>
  <si>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</si>
  <si>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</si>
  <si>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</si>
  <si>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</si>
  <si>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</si>
  <si>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</si>
  <si>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</si>
  <si>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</si>
  <si>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</si>
  <si>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</si>
  <si>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</si>
  <si>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</si>
  <si>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</si>
  <si>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</si>
  <si>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</si>
  <si>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</si>
  <si>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</si>
  <si>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</si>
  <si>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</si>
  <si>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</si>
  <si>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</si>
  <si>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</si>
  <si>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</si>
  <si>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</si>
  <si>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</si>
  <si>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</si>
  <si>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</si>
  <si>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</si>
  <si>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</si>
  <si>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</si>
  <si>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</si>
  <si>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</si>
  <si>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</si>
  <si>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</si>
  <si>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</si>
  <si>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</si>
  <si>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</si>
  <si>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</si>
  <si>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</si>
  <si>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</si>
  <si>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</si>
  <si>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</si>
  <si>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</si>
  <si>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</si>
  <si>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</si>
  <si>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</si>
  <si>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</si>
  <si>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</si>
  <si>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</si>
  <si>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</si>
  <si>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</si>
  <si>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</si>
  <si>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</si>
  <si>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</si>
  <si>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</si>
  <si>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</si>
  <si>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</si>
  <si>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</si>
  <si>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</si>
  <si>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</si>
  <si>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</si>
  <si>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</si>
  <si>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</si>
  <si>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</si>
  <si>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</si>
  <si>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</si>
  <si>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</si>
  <si>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</si>
  <si>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</si>
  <si>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</si>
  <si>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</si>
  <si>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</si>
  <si>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</si>
  <si>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</si>
  <si>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</si>
  <si>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</si>
  <si>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</si>
  <si>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</si>
  <si>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</si>
  <si>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</si>
  <si>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</si>
  <si>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</si>
  <si>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</si>
  <si>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</si>
  <si>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</si>
  <si>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</si>
  <si>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</si>
  <si>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</si>
  <si>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</si>
  <si>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</si>
  <si>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</si>
  <si>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</si>
  <si>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</si>
  <si>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</si>
  <si>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</si>
  <si>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</si>
  <si>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</si>
  <si>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</si>
  <si>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</si>
  <si>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</si>
  <si>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</si>
  <si>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</si>
  <si>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</si>
  <si>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</si>
  <si>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</si>
  <si>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</si>
  <si>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</si>
  <si>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</si>
  <si>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</si>
  <si>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</si>
  <si>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</si>
  <si>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</si>
  <si>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</si>
  <si>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</si>
  <si>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</si>
  <si>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</si>
  <si>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</si>
  <si>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</si>
  <si>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</si>
  <si>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</si>
  <si>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</si>
  <si>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</si>
  <si>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</si>
  <si>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</si>
  <si>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</si>
  <si>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</si>
  <si>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</si>
  <si>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</si>
  <si>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</si>
  <si>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</si>
  <si>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</si>
  <si>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</si>
  <si>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</si>
  <si>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</si>
  <si>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</si>
  <si>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</si>
  <si>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</si>
  <si>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</si>
  <si>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</si>
  <si>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</si>
  <si>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</si>
  <si>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</si>
  <si>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</si>
  <si>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</si>
  <si>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</si>
  <si>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</si>
  <si>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</si>
  <si>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</si>
  <si>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</si>
  <si>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</si>
  <si>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</si>
  <si>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</si>
  <si>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</si>
  <si>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</si>
  <si>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</si>
  <si>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</si>
  <si>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</si>
  <si>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</si>
  <si>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</si>
  <si>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</si>
  <si>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</si>
  <si>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</si>
  <si>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</si>
  <si>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</si>
  <si>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</si>
  <si>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</si>
  <si>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</si>
  <si>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</si>
  <si>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</si>
  <si>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</si>
  <si>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</si>
  <si>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</si>
  <si>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</si>
  <si>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</si>
  <si>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</si>
  <si>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</si>
  <si>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</si>
  <si>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</si>
  <si>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</si>
  <si>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</si>
  <si>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</si>
  <si>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</si>
  <si>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</si>
  <si>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</si>
  <si>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</si>
  <si>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</si>
  <si>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</si>
  <si>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</si>
  <si>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</si>
  <si>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</si>
  <si>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</si>
  <si>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</si>
  <si>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</si>
  <si>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</si>
  <si>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</si>
  <si>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</si>
  <si>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</si>
  <si>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</si>
  <si>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</si>
  <si>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</si>
  <si>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</si>
  <si>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</si>
  <si>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</si>
  <si>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</si>
  <si>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</si>
  <si>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</si>
  <si>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</si>
  <si>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</si>
  <si>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</si>
  <si>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</si>
  <si>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</si>
  <si>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</si>
  <si>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</si>
  <si>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</si>
  <si>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</si>
  <si>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</si>
  <si>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</si>
  <si>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</si>
  <si>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</si>
  <si>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</si>
  <si>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</si>
  <si>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</si>
  <si>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</si>
  <si>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</si>
  <si>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</si>
  <si>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</si>
  <si>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</si>
  <si>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</si>
  <si>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</si>
  <si>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</si>
  <si>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</si>
  <si>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</si>
  <si>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</si>
  <si>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</si>
  <si>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</si>
  <si>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</si>
  <si>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</si>
  <si>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</si>
  <si>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</si>
  <si>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</si>
  <si>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</si>
  <si>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</si>
  <si>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</si>
  <si>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</si>
  <si>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</si>
  <si>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</si>
  <si>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</si>
  <si>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</si>
  <si>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</si>
  <si>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</si>
  <si>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</si>
  <si>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</si>
  <si>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</si>
  <si>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</si>
  <si>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</si>
  <si>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</si>
  <si>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</si>
  <si>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</si>
  <si>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</si>
  <si>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</si>
  <si>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</si>
  <si>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</si>
  <si>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</si>
  <si>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</si>
  <si>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</si>
  <si>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</si>
  <si>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</si>
  <si>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</si>
  <si>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</si>
  <si>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</si>
  <si>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</si>
  <si>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</si>
  <si>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</si>
  <si>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</si>
  <si>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</si>
  <si>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</si>
  <si>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</si>
  <si>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</si>
  <si>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</si>
  <si>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</si>
  <si>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</si>
  <si>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</si>
  <si>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</si>
  <si>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</si>
  <si>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</si>
  <si>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</si>
  <si>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</si>
  <si>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</si>
  <si>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</si>
  <si>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</si>
  <si>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</si>
  <si>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</si>
  <si>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</si>
  <si>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</si>
  <si>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</si>
  <si>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</si>
  <si>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</si>
  <si>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</si>
  <si>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</si>
  <si>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</si>
  <si>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</si>
  <si>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</si>
  <si>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</si>
  <si>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</si>
  <si>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</si>
  <si>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</si>
  <si>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</si>
  <si>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</si>
  <si>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</si>
  <si>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</si>
  <si>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</si>
  <si>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</si>
  <si>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</si>
  <si>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</si>
  <si>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</si>
  <si>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</si>
  <si>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</si>
  <si>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</si>
  <si>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</si>
  <si>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</si>
  <si>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</si>
  <si>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</si>
  <si>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</si>
  <si>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</si>
  <si>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</si>
  <si>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</si>
  <si>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</si>
  <si>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</si>
  <si>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</si>
  <si>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</si>
  <si>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</si>
  <si>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</si>
  <si>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</si>
  <si>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</si>
  <si>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</si>
  <si>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</si>
  <si>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</si>
  <si>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</si>
  <si>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</si>
  <si>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</si>
  <si>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</si>
  <si>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</si>
  <si>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</si>
  <si>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</si>
  <si>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</si>
  <si>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</si>
  <si>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</si>
  <si>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</si>
  <si>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</si>
  <si>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</si>
  <si>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</si>
  <si>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</si>
  <si>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</si>
  <si>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</si>
  <si>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</si>
  <si>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</si>
  <si>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</si>
  <si>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</si>
  <si>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</si>
  <si>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</si>
  <si>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</si>
  <si>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</si>
  <si>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</si>
  <si>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</si>
  <si>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</si>
  <si>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</si>
  <si>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</si>
  <si>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</si>
  <si>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</si>
  <si>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</si>
  <si>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</si>
  <si>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</si>
  <si>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</si>
  <si>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</si>
  <si>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</si>
  <si>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</si>
  <si>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</si>
  <si>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</si>
  <si>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</si>
  <si>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</si>
  <si>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</si>
  <si>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</si>
  <si>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</si>
  <si>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</si>
  <si>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</si>
  <si>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</si>
  <si>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</si>
  <si>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</si>
  <si>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</si>
  <si>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</si>
  <si>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</si>
  <si>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</si>
  <si>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</si>
  <si>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</si>
  <si>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</si>
  <si>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</si>
  <si>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</si>
  <si>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</si>
  <si>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</si>
  <si>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</si>
  <si>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</si>
  <si>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</si>
  <si>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</si>
  <si>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</si>
  <si>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</si>
  <si>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</si>
  <si>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</si>
  <si>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</si>
  <si>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</si>
  <si>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</si>
  <si>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</si>
  <si>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</si>
  <si>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</si>
  <si>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</si>
  <si>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</si>
  <si>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</si>
  <si>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</si>
  <si>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</si>
  <si>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</si>
  <si>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</si>
  <si>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</si>
  <si>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</si>
  <si>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</si>
  <si>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</si>
  <si>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</si>
  <si>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</si>
  <si>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</si>
  <si>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</si>
  <si>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</si>
  <si>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</si>
  <si>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</si>
  <si>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</si>
  <si>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</si>
  <si>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</si>
  <si>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</si>
  <si>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</si>
  <si>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</si>
  <si>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</si>
  <si>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</si>
  <si>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</si>
  <si>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</si>
  <si>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</si>
  <si>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</si>
  <si>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</si>
  <si>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</si>
  <si>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</si>
  <si>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</si>
  <si>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</si>
  <si>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</si>
  <si>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</si>
  <si>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</si>
  <si>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</si>
  <si>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</si>
  <si>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</si>
  <si>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</si>
  <si>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</si>
  <si>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</si>
  <si>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</si>
  <si>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</si>
  <si>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</si>
  <si>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</si>
  <si>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</si>
  <si>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</si>
  <si>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</si>
  <si>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</si>
  <si>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</si>
  <si>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</si>
  <si>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</si>
  <si>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</si>
  <si>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</si>
  <si>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</si>
  <si>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</si>
  <si>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</si>
  <si>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</si>
  <si>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</si>
  <si>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</si>
  <si>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</si>
  <si>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</si>
  <si>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</si>
  <si>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</si>
  <si>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</si>
  <si>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</si>
  <si>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</si>
  <si>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</si>
  <si>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</si>
  <si>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</si>
  <si>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</si>
  <si>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</si>
  <si>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</si>
  <si>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</si>
  <si>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</si>
  <si>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</si>
  <si>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</si>
  <si>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</si>
  <si>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</si>
  <si>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</si>
  <si>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</si>
  <si>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</si>
  <si>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</si>
  <si>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</si>
  <si>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</si>
  <si>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</si>
  <si>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</si>
  <si>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</si>
  <si>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</si>
  <si>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</si>
  <si>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</si>
  <si>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</si>
  <si>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</si>
  <si>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</si>
  <si>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</si>
  <si>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</si>
  <si>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</si>
  <si>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</si>
  <si>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</si>
  <si>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</si>
  <si>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</si>
  <si>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</si>
  <si>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</si>
  <si>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</si>
  <si>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</si>
  <si>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</si>
  <si>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</si>
  <si>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</si>
  <si>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</si>
  <si>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</si>
  <si>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</si>
  <si>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</si>
  <si>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</si>
  <si>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</si>
  <si>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</si>
  <si>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</si>
  <si>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</si>
  <si>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</si>
  <si>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</si>
  <si>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</si>
  <si>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</si>
  <si>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</si>
  <si>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</si>
  <si>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</si>
  <si>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</si>
  <si>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</si>
  <si>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</si>
  <si>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</si>
  <si>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</si>
  <si>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</si>
  <si>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</si>
  <si>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</si>
  <si>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</si>
  <si>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</si>
  <si>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</si>
  <si>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</si>
  <si>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</si>
  <si>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</si>
  <si>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</si>
  <si>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</si>
  <si>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</si>
  <si>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</si>
  <si>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</si>
  <si>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</si>
  <si>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</si>
  <si>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</si>
  <si>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</si>
  <si>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</si>
  <si>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</si>
  <si>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</si>
  <si>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</si>
  <si>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</si>
  <si>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</si>
  <si>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</si>
  <si>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</si>
  <si>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</si>
  <si>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</si>
  <si>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</si>
  <si>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</si>
  <si>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</si>
  <si>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</si>
  <si>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</si>
  <si>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</si>
  <si>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</si>
  <si>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</si>
  <si>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</si>
  <si>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</si>
  <si>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</si>
  <si>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</si>
  <si>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</si>
  <si>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</si>
  <si>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</si>
  <si>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</si>
  <si>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</si>
  <si>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</si>
  <si>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</si>
  <si>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</si>
  <si>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</si>
  <si>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</si>
  <si>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</si>
  <si>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</si>
  <si>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</si>
  <si>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</si>
  <si>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</si>
  <si>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</si>
  <si>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</si>
  <si>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</si>
  <si>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</si>
  <si>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</si>
  <si>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</si>
  <si>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</si>
  <si>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</si>
  <si>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</si>
  <si>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</si>
  <si>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</si>
  <si>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</si>
  <si>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</si>
  <si>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</si>
  <si>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</si>
  <si>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</si>
  <si>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</si>
  <si>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</si>
  <si>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</si>
  <si>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</si>
  <si>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</si>
  <si>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</si>
  <si>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</si>
  <si>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</si>
  <si>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</si>
  <si>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</si>
  <si>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</si>
  <si>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</si>
  <si>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</si>
  <si>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</si>
  <si>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</si>
  <si>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</si>
  <si>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</si>
  <si>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</si>
  <si>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</si>
  <si>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</si>
  <si>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</si>
  <si>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</si>
  <si>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</si>
  <si>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</si>
  <si>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</si>
  <si>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</si>
  <si>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</si>
  <si>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</si>
  <si>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</si>
  <si>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</si>
  <si>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</si>
  <si>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</si>
  <si>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</si>
  <si>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</si>
  <si>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</si>
  <si>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</si>
  <si>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</si>
  <si>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</si>
  <si>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</si>
  <si>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</si>
  <si>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</si>
  <si>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</si>
  <si>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</si>
  <si>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</si>
  <si>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</si>
  <si>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</si>
  <si>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</si>
  <si>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</si>
  <si>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</si>
  <si>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</si>
  <si>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</si>
  <si>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</si>
  <si>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</si>
  <si>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</si>
  <si>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</si>
  <si>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</si>
  <si>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</si>
  <si>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</si>
  <si>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</si>
  <si>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</si>
  <si>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</si>
  <si>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</si>
  <si>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</si>
  <si>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</si>
  <si>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</si>
  <si>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</si>
  <si>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</si>
  <si>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</si>
  <si>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</si>
  <si>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</si>
  <si>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</si>
  <si>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</si>
  <si>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</si>
  <si>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</si>
  <si>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</si>
  <si>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</si>
  <si>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</si>
  <si>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</si>
  <si>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</si>
  <si>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</si>
  <si>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</si>
  <si>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</si>
  <si>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</si>
  <si>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</si>
  <si>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</si>
  <si>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</si>
  <si>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</si>
  <si>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</si>
  <si>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</si>
  <si>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</si>
  <si>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</si>
  <si>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</si>
  <si>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</si>
  <si>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</si>
  <si>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</si>
  <si>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</si>
  <si>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</si>
  <si>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</si>
  <si>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</si>
  <si>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</si>
  <si>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</si>
  <si>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</si>
  <si>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</si>
  <si>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</si>
  <si>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</si>
  <si>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</si>
  <si>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</si>
  <si>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</si>
  <si>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</si>
  <si>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</si>
  <si>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</si>
  <si>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</si>
  <si>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</si>
  <si>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</si>
  <si>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</si>
  <si>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</si>
  <si>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</si>
  <si>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</si>
  <si>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</si>
  <si>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</si>
  <si>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</si>
  <si>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</si>
  <si>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</si>
  <si>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</si>
  <si>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</si>
  <si>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</si>
  <si>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</si>
  <si>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</si>
  <si>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</si>
  <si>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</si>
  <si>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</si>
  <si>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</si>
  <si>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</si>
  <si>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</si>
  <si>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</si>
  <si>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</si>
  <si>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</si>
  <si>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</si>
  <si>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</si>
  <si>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</si>
  <si>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</si>
  <si>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</si>
  <si>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</si>
  <si>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</si>
  <si>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</si>
  <si>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</si>
  <si>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</si>
  <si>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</si>
  <si>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</si>
  <si>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</si>
  <si>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</si>
  <si>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</si>
  <si>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</si>
  <si>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</si>
  <si>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</si>
  <si>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</si>
  <si>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</si>
  <si>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</si>
  <si>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</si>
  <si>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</si>
  <si>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</si>
  <si>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</si>
  <si>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</si>
  <si>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</si>
  <si>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</si>
  <si>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</si>
  <si>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</si>
  <si>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</si>
  <si>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</si>
  <si>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</si>
  <si>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</si>
  <si>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</si>
  <si>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</si>
  <si>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</si>
  <si>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</si>
  <si>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</si>
  <si>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</si>
  <si>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</si>
  <si>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</si>
  <si>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</si>
  <si>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</si>
  <si>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</si>
  <si>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</si>
  <si>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</si>
  <si>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</si>
  <si>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</si>
  <si>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</si>
  <si>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</si>
  <si>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</si>
  <si>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</si>
  <si>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</si>
  <si>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</si>
  <si>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</si>
  <si>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</si>
  <si>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</si>
  <si>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</si>
  <si>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</si>
  <si>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</si>
  <si>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</si>
  <si>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</si>
  <si>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</si>
  <si>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</si>
  <si>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</si>
  <si>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</si>
  <si>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</si>
  <si>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</si>
  <si>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</si>
  <si>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</si>
  <si>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</si>
  <si>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</si>
  <si>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</si>
  <si>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</si>
  <si>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</si>
  <si>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</si>
  <si>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</si>
  <si>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</si>
  <si>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</si>
  <si>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</si>
  <si>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</si>
  <si>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</si>
  <si>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</si>
  <si>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</si>
  <si>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</si>
  <si>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</si>
  <si>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</si>
  <si>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</si>
  <si>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</si>
  <si>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</si>
  <si>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</si>
  <si>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</si>
  <si>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</si>
  <si>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</si>
  <si>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</si>
  <si>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</si>
  <si>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</si>
  <si>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</si>
  <si>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</si>
  <si>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</si>
  <si>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</si>
  <si>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</si>
  <si>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</si>
  <si>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</si>
  <si>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</si>
  <si>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</si>
  <si>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</si>
  <si>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</si>
  <si>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</si>
  <si>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</si>
  <si>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</si>
  <si>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</si>
  <si>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</si>
  <si>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</si>
  <si>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</si>
  <si>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</si>
  <si>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</si>
  <si>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</si>
  <si>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</si>
  <si>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</si>
  <si>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</si>
  <si>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</si>
  <si>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</si>
  <si>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</si>
  <si>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</si>
  <si>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</si>
  <si>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</si>
  <si>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</si>
  <si>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</si>
  <si>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</si>
  <si>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</si>
  <si>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</si>
  <si>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</si>
  <si>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</si>
  <si>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</si>
  <si>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</si>
  <si>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</si>
  <si>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</si>
  <si>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</si>
  <si>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</si>
  <si>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</si>
  <si>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</si>
  <si>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</si>
  <si>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</si>
  <si>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</si>
  <si>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</si>
  <si>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</si>
  <si>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</si>
  <si>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</si>
  <si>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</si>
  <si>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</si>
  <si>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</si>
  <si>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</si>
  <si>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</si>
  <si>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</si>
  <si>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</si>
  <si>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</si>
  <si>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</si>
  <si>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</si>
  <si>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</si>
  <si>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</si>
  <si>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</si>
  <si>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</si>
  <si>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</si>
  <si>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</si>
  <si>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</si>
  <si>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</si>
  <si>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</si>
  <si>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</si>
  <si>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</si>
  <si>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</si>
  <si>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</si>
  <si>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</si>
  <si>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</si>
  <si>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</si>
  <si>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</si>
  <si>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</si>
  <si>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</si>
  <si>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</si>
  <si>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</si>
  <si>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</si>
  <si>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</si>
  <si>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</si>
  <si>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</si>
  <si>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</si>
  <si>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</si>
  <si>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</si>
  <si>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</si>
  <si>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</si>
  <si>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</si>
  <si>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</si>
  <si>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</si>
  <si>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</si>
  <si>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</si>
  <si>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</si>
  <si>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</si>
  <si>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</si>
  <si>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</si>
  <si>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</si>
  <si>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</si>
  <si>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</si>
  <si>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</si>
  <si>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</si>
  <si>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</si>
  <si>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</si>
  <si>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</si>
  <si>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</si>
  <si>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</si>
  <si>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</si>
  <si>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</si>
  <si>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</si>
  <si>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</si>
  <si>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</si>
  <si>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</si>
  <si>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</si>
  <si>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</si>
  <si>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</si>
  <si>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</si>
  <si>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</si>
  <si>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</si>
  <si>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</si>
  <si>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</si>
  <si>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</si>
  <si>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</si>
  <si>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</si>
  <si>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</si>
  <si>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</si>
  <si>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</si>
  <si>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</si>
  <si>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</si>
  <si>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</si>
  <si>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</si>
  <si>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</si>
  <si>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</si>
  <si>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</si>
  <si>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</si>
  <si>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</si>
  <si>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</si>
  <si>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</si>
  <si>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</si>
  <si>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</si>
  <si>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</si>
  <si>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</si>
  <si>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</si>
  <si>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</si>
  <si>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</si>
  <si>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</si>
  <si>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</si>
  <si>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</si>
  <si>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</si>
  <si>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</si>
  <si>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</si>
  <si>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</si>
  <si>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</si>
  <si>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</si>
  <si>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</si>
  <si>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</si>
  <si>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</si>
  <si>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</si>
  <si>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</si>
  <si>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</si>
  <si>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</si>
  <si>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</si>
  <si>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</si>
  <si>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</si>
  <si>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</si>
  <si>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</si>
  <si>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</si>
  <si>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</si>
  <si>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</si>
  <si>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</si>
  <si>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</si>
  <si>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</si>
  <si>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</si>
  <si>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</si>
  <si>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</si>
  <si>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</si>
  <si>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</si>
  <si>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</si>
  <si>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</si>
  <si>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</si>
  <si>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</si>
  <si>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</si>
  <si>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</si>
  <si>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</si>
  <si>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</si>
  <si>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</si>
  <si>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</si>
  <si>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</si>
  <si>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</si>
  <si>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</si>
  <si>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</si>
  <si>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</si>
  <si>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</si>
  <si>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</si>
  <si>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</si>
  <si>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</si>
  <si>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</si>
  <si>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</si>
  <si>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</si>
  <si>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</si>
  <si>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</si>
  <si>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</si>
  <si>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</si>
  <si>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</si>
  <si>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</si>
  <si>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</si>
  <si>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</si>
  <si>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</si>
  <si>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</si>
  <si>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</si>
  <si>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</si>
  <si>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</si>
  <si>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</si>
  <si>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</si>
  <si>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</si>
  <si>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</si>
  <si>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</si>
  <si>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</si>
  <si>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</si>
  <si>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</si>
  <si>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</si>
  <si>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</si>
  <si>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</si>
  <si>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</si>
  <si>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</si>
  <si>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</si>
  <si>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</si>
  <si>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</si>
  <si>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</si>
  <si>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</si>
  <si>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</si>
  <si>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</si>
  <si>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</si>
  <si>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</si>
  <si>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</si>
  <si>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</si>
  <si>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</si>
  <si>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</si>
  <si>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</si>
  <si>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</si>
  <si>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</si>
  <si>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</si>
  <si>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</si>
  <si>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</si>
  <si>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</si>
  <si>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</si>
  <si>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</si>
  <si>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</si>
  <si>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</si>
  <si>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</si>
  <si>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</si>
  <si>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</si>
  <si>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</si>
  <si>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</si>
  <si>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</si>
  <si>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</si>
  <si>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</si>
  <si>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</si>
  <si>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</si>
  <si>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</si>
  <si>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</si>
  <si>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</si>
  <si>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</si>
  <si>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</si>
  <si>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</si>
  <si>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</si>
  <si>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</si>
  <si>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</si>
  <si>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</si>
  <si>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</si>
  <si>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</si>
  <si>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</si>
  <si>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</si>
  <si>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</si>
  <si>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</si>
  <si>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</si>
  <si>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</si>
  <si>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</si>
  <si>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</si>
  <si>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</si>
  <si>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</si>
  <si>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</si>
  <si>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</si>
  <si>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</si>
  <si>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</si>
  <si>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</si>
  <si>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</si>
  <si>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</si>
  <si>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</si>
  <si>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</si>
  <si>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</si>
  <si>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</si>
  <si>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</si>
  <si>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</si>
  <si>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</si>
  <si>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</si>
  <si>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</si>
  <si>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</si>
  <si>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</si>
  <si>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</si>
  <si>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</si>
  <si>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</si>
  <si>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</si>
  <si>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</si>
  <si>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</si>
  <si>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</si>
  <si>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</si>
  <si>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</si>
  <si>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</si>
  <si>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</si>
  <si>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</si>
  <si>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</si>
  <si>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</si>
  <si>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</si>
  <si>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</si>
  <si>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</si>
  <si>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</si>
  <si>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</si>
  <si>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</si>
  <si>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</si>
  <si>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</si>
  <si>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</si>
  <si>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</si>
  <si>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</si>
  <si>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</si>
  <si>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</si>
  <si>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</si>
  <si>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</si>
  <si>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</si>
  <si>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</si>
  <si>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</si>
  <si>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</si>
  <si>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</si>
  <si>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</si>
  <si>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</si>
  <si>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</si>
  <si>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</si>
  <si>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</si>
  <si>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</si>
  <si>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</si>
  <si>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</si>
  <si>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</si>
  <si>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</si>
  <si>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</si>
  <si>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</si>
  <si>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</si>
  <si>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</si>
  <si>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</si>
  <si>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</si>
  <si>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</si>
  <si>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</si>
  <si>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</si>
  <si>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</si>
  <si>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</si>
  <si>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</si>
  <si>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</si>
  <si>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</si>
  <si>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</si>
  <si>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</si>
  <si>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</si>
  <si>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</si>
  <si>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</si>
  <si>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</si>
  <si>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</si>
  <si>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</si>
  <si>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</si>
  <si>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</si>
  <si>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</si>
  <si>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</si>
  <si>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</si>
  <si>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</si>
  <si>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</si>
  <si>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</si>
  <si>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</si>
  <si>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</si>
  <si>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</si>
  <si>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</si>
  <si>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</si>
  <si>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</si>
  <si>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</si>
  <si>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</si>
  <si>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</si>
  <si>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</si>
  <si>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</si>
  <si>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</si>
  <si>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</si>
  <si>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</si>
  <si>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</si>
  <si>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</si>
  <si>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</si>
  <si>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</si>
  <si>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</si>
  <si>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</si>
  <si>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</si>
  <si>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</si>
  <si>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</si>
  <si>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</si>
  <si>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</si>
  <si>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</si>
  <si>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</si>
  <si>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</si>
  <si>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</si>
  <si>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</si>
  <si>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</si>
  <si>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</si>
  <si>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</si>
  <si>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</si>
  <si>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</si>
  <si>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</si>
  <si>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</si>
  <si>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</si>
  <si>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</si>
  <si>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</si>
  <si>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</si>
  <si>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</si>
  <si>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</si>
  <si>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</si>
  <si>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</si>
  <si>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</si>
  <si>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</si>
  <si>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</si>
  <si>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</si>
  <si>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</si>
  <si>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</si>
  <si>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</si>
  <si>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</si>
  <si>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</si>
  <si>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</si>
  <si>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</si>
  <si>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</si>
  <si>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</si>
  <si>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</si>
  <si>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</si>
  <si>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</si>
  <si>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</si>
  <si>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</si>
  <si>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</si>
  <si>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</si>
  <si>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</si>
  <si>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</si>
  <si>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</si>
  <si>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</si>
  <si>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</si>
  <si>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</si>
  <si>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</si>
  <si>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</si>
  <si>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</si>
  <si>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</si>
  <si>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</si>
  <si>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</si>
  <si>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</si>
  <si>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</si>
  <si>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</si>
  <si>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</si>
  <si>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</si>
  <si>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</si>
  <si>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</si>
  <si>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</si>
  <si>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</si>
  <si>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</si>
  <si>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</si>
  <si>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</si>
  <si>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</si>
  <si>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</si>
  <si>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</si>
  <si>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</si>
  <si>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</si>
  <si>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</si>
  <si>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</si>
  <si>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</si>
  <si>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</si>
  <si>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</si>
  <si>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</si>
  <si>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</si>
  <si>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</si>
  <si>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</si>
  <si>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</si>
  <si>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</si>
  <si>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</si>
  <si>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</si>
  <si>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</si>
  <si>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</si>
  <si>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</si>
  <si>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</si>
  <si>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</si>
  <si>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</si>
  <si>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</si>
  <si>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</si>
  <si>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</si>
  <si>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</si>
  <si>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</si>
  <si>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</si>
  <si>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</si>
  <si>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</si>
  <si>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</si>
  <si>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</si>
  <si>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</si>
  <si>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</si>
  <si>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</si>
  <si>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</si>
  <si>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</si>
  <si>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</si>
  <si>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</si>
  <si>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</si>
  <si>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</si>
  <si>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</si>
  <si>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</si>
  <si>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</si>
  <si>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</si>
  <si>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</si>
  <si>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</si>
  <si>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</si>
  <si>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</si>
  <si>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</si>
  <si>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</si>
  <si>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</si>
  <si>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</si>
  <si>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</si>
  <si>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</si>
  <si>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</si>
  <si>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</si>
  <si>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</si>
  <si>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</si>
  <si>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</si>
  <si>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</si>
  <si>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</si>
  <si>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</si>
  <si>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</si>
  <si>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</si>
  <si>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</si>
  <si>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</si>
  <si>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</si>
  <si>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</si>
  <si>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</si>
  <si>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</si>
  <si>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</si>
  <si>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</si>
  <si>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</si>
  <si>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</si>
  <si>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</si>
  <si>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</si>
  <si>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</si>
  <si>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</si>
  <si>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</si>
  <si>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</si>
  <si>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</si>
  <si>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</si>
  <si>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</si>
  <si>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</si>
  <si>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</si>
  <si>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</si>
  <si>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</si>
  <si>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</si>
  <si>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</si>
  <si>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</si>
  <si>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</si>
  <si>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</si>
  <si>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</si>
  <si>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</si>
  <si>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</si>
  <si>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</si>
  <si>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</si>
  <si>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</si>
  <si>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</si>
  <si>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</si>
  <si>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</si>
  <si>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</si>
  <si>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</si>
  <si>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</si>
  <si>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</si>
  <si>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</si>
  <si>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</si>
  <si>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</si>
  <si>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</si>
  <si>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</si>
  <si>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</si>
  <si>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</si>
  <si>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</si>
  <si>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</si>
  <si>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</si>
  <si>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</si>
  <si>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</si>
  <si>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</si>
  <si>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</si>
  <si>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</si>
  <si>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</si>
  <si>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</si>
  <si>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</si>
  <si>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</si>
  <si>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</si>
  <si>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</si>
  <si>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</si>
  <si>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</si>
  <si>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</si>
  <si>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</si>
  <si>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</si>
  <si>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</si>
  <si>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</si>
  <si>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</si>
  <si>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</si>
  <si>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</si>
  <si>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</si>
  <si>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</si>
  <si>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</si>
  <si>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</si>
  <si>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</si>
  <si>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</si>
  <si>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</si>
  <si>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</si>
  <si>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</si>
  <si>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</si>
  <si>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</si>
  <si>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</si>
  <si>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</si>
  <si>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</si>
  <si>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</si>
  <si>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</si>
  <si>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</si>
  <si>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</si>
  <si>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</si>
  <si>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</si>
  <si>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</si>
  <si>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</si>
  <si>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</si>
  <si>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</si>
  <si>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</si>
  <si>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</si>
  <si>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</si>
  <si>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</si>
  <si>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</si>
  <si>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</si>
  <si>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</si>
  <si>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</si>
  <si>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</si>
  <si>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</si>
  <si>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</si>
  <si>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</si>
  <si>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</si>
  <si>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</si>
  <si>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</si>
  <si>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</si>
  <si>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</si>
  <si>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</si>
  <si>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</si>
  <si>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</si>
  <si>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</si>
  <si>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</si>
  <si>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</si>
  <si>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</si>
  <si>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</si>
  <si>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</si>
  <si>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</si>
  <si>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</si>
  <si>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</si>
  <si>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</si>
  <si>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</si>
  <si>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</si>
  <si>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</si>
  <si>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</si>
  <si>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</si>
  <si>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</si>
  <si>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</si>
  <si>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</si>
  <si>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</si>
  <si>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</si>
  <si>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</si>
  <si>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</si>
  <si>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</si>
  <si>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</si>
  <si>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</si>
  <si>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</si>
  <si>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</si>
  <si>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</si>
  <si>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</si>
  <si>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</si>
  <si>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</si>
  <si>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</si>
  <si>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</si>
  <si>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</si>
  <si>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</si>
  <si>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</si>
  <si>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</si>
  <si>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</si>
  <si>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</si>
  <si>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</si>
  <si>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</si>
  <si>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</si>
  <si>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</si>
  <si>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</si>
  <si>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</si>
  <si>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</si>
  <si>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</si>
  <si>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</si>
  <si>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</si>
  <si>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</si>
  <si>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</si>
  <si>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</si>
  <si>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</si>
  <si>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</si>
  <si>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</si>
  <si>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</si>
  <si>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</si>
  <si>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</si>
  <si>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</si>
  <si>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</si>
  <si>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</si>
  <si>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</si>
  <si>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</si>
  <si>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</si>
  <si>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</si>
  <si>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</si>
  <si>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</si>
  <si>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</si>
  <si>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</si>
  <si>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</si>
  <si>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</si>
  <si>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</si>
  <si>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</si>
  <si>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</si>
  <si>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</si>
  <si>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</si>
  <si>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</si>
  <si>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</si>
  <si>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</si>
  <si>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</si>
  <si>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</si>
  <si>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</si>
  <si>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</si>
  <si>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</si>
  <si>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</si>
  <si>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</si>
  <si>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</si>
  <si>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</si>
  <si>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</si>
  <si>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</si>
  <si>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</si>
  <si>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</si>
  <si>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</si>
  <si>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</si>
  <si>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</si>
  <si>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</si>
  <si>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</si>
  <si>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</si>
  <si>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</si>
  <si>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</si>
  <si>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</si>
  <si>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</si>
  <si>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</si>
  <si>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</si>
  <si>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</si>
  <si>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</si>
  <si>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</si>
  <si>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</si>
  <si>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</si>
  <si>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</si>
  <si>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</si>
  <si>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</si>
  <si>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</si>
  <si>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</si>
  <si>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</si>
  <si>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</si>
  <si>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</si>
  <si>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</si>
  <si>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</si>
  <si>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</si>
  <si>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</si>
  <si>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</si>
  <si>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</si>
  <si>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</si>
  <si>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</si>
  <si>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</si>
  <si>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</si>
  <si>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</si>
  <si>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</si>
  <si>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</si>
  <si>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</si>
  <si>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</si>
  <si>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</si>
  <si>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</si>
  <si>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</si>
  <si>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</si>
  <si>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</si>
  <si>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</si>
  <si>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</si>
  <si>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</si>
  <si>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</si>
  <si>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</si>
  <si>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</si>
  <si>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</si>
  <si>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</si>
  <si>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</si>
  <si>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</si>
  <si>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</si>
  <si>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</si>
  <si>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</si>
  <si>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</si>
  <si>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</si>
  <si>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</si>
  <si>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</si>
  <si>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</si>
  <si>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</si>
  <si>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</si>
  <si>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</si>
  <si>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</si>
  <si>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</si>
  <si>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</si>
  <si>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</si>
  <si>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</si>
  <si>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</si>
  <si>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</si>
  <si>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</si>
  <si>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</si>
  <si>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</si>
  <si>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</si>
  <si>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</si>
  <si>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</si>
  <si>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</si>
  <si>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</si>
  <si>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</si>
  <si>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</si>
  <si>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</si>
  <si>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</si>
  <si>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</si>
  <si>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</si>
  <si>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</si>
  <si>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</si>
  <si>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</si>
  <si>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</si>
  <si>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</si>
  <si>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</si>
  <si>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</si>
  <si>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</si>
  <si>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</si>
  <si>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</si>
  <si>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</si>
  <si>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</si>
  <si>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</si>
  <si>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</si>
  <si>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</si>
  <si>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</si>
  <si>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</si>
  <si>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</si>
  <si>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</si>
  <si>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</si>
  <si>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</si>
  <si>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</si>
  <si>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</si>
  <si>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</si>
  <si>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</si>
  <si>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</si>
  <si>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</si>
  <si>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</si>
  <si>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</si>
  <si>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</si>
  <si>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</si>
  <si>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</si>
  <si>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</si>
  <si>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</si>
  <si>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</si>
  <si>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</si>
  <si>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</si>
  <si>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</si>
  <si>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</si>
  <si>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</si>
  <si>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</si>
  <si>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</si>
  <si>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</si>
  <si>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</si>
  <si>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</si>
  <si>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</si>
  <si>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</si>
  <si>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</si>
  <si>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</si>
  <si>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</si>
  <si>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</si>
  <si>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</si>
  <si>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</si>
  <si>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</si>
  <si>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</si>
  <si>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</si>
  <si>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</si>
  <si>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</si>
  <si>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</si>
  <si>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</si>
  <si>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</si>
  <si>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</si>
  <si>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</si>
  <si>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</si>
  <si>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</si>
  <si>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</si>
  <si>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</si>
  <si>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</si>
  <si>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</si>
  <si>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</si>
  <si>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</si>
  <si>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</si>
  <si>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</si>
  <si>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</si>
  <si>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</si>
  <si>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</si>
  <si>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</si>
  <si>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</si>
  <si>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</si>
  <si>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</si>
  <si>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</si>
  <si>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</si>
  <si>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</si>
  <si>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</si>
  <si>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</si>
  <si>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</si>
  <si>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</si>
  <si>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</si>
  <si>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</si>
  <si>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</si>
  <si>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</si>
  <si>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</si>
  <si>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</si>
  <si>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</si>
  <si>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</si>
  <si>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</si>
  <si>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</si>
  <si>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</si>
  <si>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</si>
  <si>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</si>
  <si>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</si>
  <si>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</si>
  <si>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</si>
  <si>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</si>
  <si>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</si>
  <si>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</si>
  <si>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</si>
  <si>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</si>
  <si>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</si>
  <si>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</si>
  <si>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</si>
  <si>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</si>
  <si>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</si>
  <si>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</si>
  <si>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</si>
  <si>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</si>
  <si>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</si>
  <si>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</si>
  <si>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</si>
  <si>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</si>
  <si>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</si>
  <si>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</si>
  <si>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</si>
  <si>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</si>
  <si>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</si>
  <si>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</si>
  <si>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</si>
  <si>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</si>
  <si>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</si>
  <si>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</si>
  <si>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</si>
  <si>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</si>
  <si>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</si>
  <si>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</si>
  <si>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</si>
  <si>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</si>
  <si>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</si>
  <si>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</si>
  <si>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</si>
  <si>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</si>
  <si>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</si>
  <si>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</si>
  <si>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</si>
  <si>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</si>
  <si>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</si>
  <si>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</si>
  <si>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</si>
  <si>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</si>
  <si>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</si>
  <si>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</si>
  <si>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</si>
  <si>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</si>
  <si>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</si>
  <si>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</si>
  <si>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</si>
  <si>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</si>
  <si>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</si>
  <si>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</si>
  <si>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</si>
  <si>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</si>
  <si>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</si>
  <si>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</si>
  <si>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</si>
  <si>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</si>
  <si>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</si>
  <si>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</si>
  <si>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</si>
  <si>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</si>
  <si>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</si>
  <si>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</si>
  <si>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</si>
  <si>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</si>
  <si>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</si>
  <si>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</si>
  <si>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</si>
  <si>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</si>
  <si>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</si>
  <si>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</si>
  <si>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</si>
  <si>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</si>
  <si>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</si>
  <si>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</si>
  <si>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</si>
  <si>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</si>
  <si>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</si>
  <si>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</si>
  <si>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</si>
  <si>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</si>
  <si>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</si>
  <si>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</si>
  <si>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</si>
  <si>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</si>
  <si>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</si>
  <si>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</si>
  <si>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</si>
  <si>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</si>
  <si>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</si>
  <si>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</si>
  <si>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</si>
  <si>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</si>
  <si>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</si>
  <si>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</si>
  <si>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</si>
  <si>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</si>
  <si>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</si>
  <si>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</si>
  <si>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</si>
  <si>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</si>
  <si>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</si>
  <si>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</si>
  <si>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</si>
  <si>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</si>
  <si>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</si>
  <si>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</si>
  <si>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</si>
  <si>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</si>
  <si>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</si>
  <si>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</si>
  <si>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</si>
  <si>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</si>
  <si>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</si>
  <si>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</si>
  <si>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</si>
  <si>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</si>
  <si>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</si>
  <si>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</si>
  <si>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</si>
  <si>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</si>
  <si>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</si>
  <si>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</si>
  <si>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</si>
  <si>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</si>
  <si>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</si>
  <si>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</si>
  <si>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</si>
  <si>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</si>
  <si>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</si>
  <si>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</si>
  <si>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</si>
  <si>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</si>
  <si>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</si>
  <si>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</si>
  <si>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</si>
  <si>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</si>
  <si>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</si>
  <si>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</si>
  <si>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</si>
  <si>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</si>
  <si>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</si>
  <si>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</si>
  <si>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</si>
  <si>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</si>
  <si>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</si>
  <si>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</si>
  <si>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</si>
  <si>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</si>
  <si>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</si>
  <si>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</si>
  <si>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</si>
  <si>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</si>
  <si>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</si>
  <si>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</si>
  <si>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</si>
  <si>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</si>
  <si>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</si>
  <si>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</si>
  <si>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</si>
  <si>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</si>
  <si>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</si>
  <si>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</si>
  <si>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</si>
  <si>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</si>
  <si>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</si>
  <si>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</si>
  <si>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</si>
  <si>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</si>
  <si>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</si>
  <si>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</si>
  <si>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</si>
  <si>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</si>
  <si>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</si>
  <si>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</si>
  <si>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</si>
  <si>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</si>
  <si>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</si>
  <si>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</si>
  <si>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</si>
  <si>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</si>
  <si>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</si>
  <si>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</si>
  <si>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</si>
  <si>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</si>
  <si>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</si>
  <si>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</si>
  <si>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</si>
  <si>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</si>
  <si>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</si>
  <si>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</si>
  <si>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</si>
  <si>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</si>
  <si>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</si>
  <si>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</si>
  <si>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</si>
  <si>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</si>
  <si>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</si>
  <si>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</si>
  <si>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</si>
  <si>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</si>
  <si>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</si>
  <si>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</si>
  <si>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</si>
  <si>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</si>
  <si>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</si>
  <si>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</si>
  <si>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</si>
  <si>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</si>
  <si>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</si>
  <si>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</si>
  <si>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</si>
  <si>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</si>
  <si>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</si>
  <si>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</si>
  <si>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</si>
  <si>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</si>
  <si>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</si>
  <si>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</si>
  <si>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</si>
  <si>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</si>
  <si>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</si>
  <si>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</si>
  <si>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</si>
  <si>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</si>
  <si>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</si>
  <si>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</si>
  <si>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</si>
  <si>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</si>
  <si>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</si>
  <si>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</si>
  <si>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</si>
  <si>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</si>
  <si>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</si>
  <si>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</si>
  <si>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</si>
  <si>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</si>
  <si>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</si>
  <si>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</si>
  <si>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</si>
  <si>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</si>
  <si>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</si>
  <si>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</si>
  <si>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</si>
  <si>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</si>
  <si>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</si>
  <si>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</si>
  <si>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</si>
  <si>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</si>
  <si>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</si>
  <si>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</si>
  <si>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</si>
  <si>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</si>
  <si>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</si>
  <si>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</si>
  <si>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</si>
  <si>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</si>
  <si>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</si>
  <si>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</si>
  <si>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</si>
  <si>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</si>
  <si>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</si>
  <si>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</si>
  <si>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</si>
  <si>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</si>
  <si>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</si>
  <si>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</si>
  <si>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</si>
  <si>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</si>
  <si>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</si>
  <si>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</si>
  <si>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</si>
  <si>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</si>
  <si>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</si>
  <si>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</si>
  <si>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</si>
  <si>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</si>
  <si>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</si>
  <si>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</si>
  <si>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</si>
  <si>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</si>
  <si>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</si>
  <si>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</si>
  <si>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</si>
  <si>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</si>
  <si>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</si>
  <si>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</si>
  <si>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</si>
  <si>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</si>
  <si>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</si>
  <si>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</si>
  <si>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</si>
  <si>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</si>
  <si>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</si>
  <si>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</si>
  <si>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</si>
  <si>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</si>
  <si>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</si>
  <si>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</si>
  <si>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</si>
  <si>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</si>
  <si>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</si>
  <si>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</si>
  <si>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</si>
  <si>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</si>
  <si>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</si>
  <si>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</si>
  <si>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</si>
  <si>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</si>
  <si>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</si>
  <si>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</si>
  <si>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</si>
  <si>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</si>
  <si>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</si>
  <si>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</si>
  <si>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</si>
  <si>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</si>
  <si>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</si>
  <si>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</si>
  <si>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</si>
  <si>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</si>
  <si>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TOTAL DE INSUMOS : 4913</t>
  </si>
  <si>
    <t>SINAPI - CEF  (08/2020)</t>
  </si>
  <si>
    <t>CCU.03.0014</t>
  </si>
  <si>
    <t>CONCRETAGEM DE BLOCOS DE COROAMENTO E VIGAS BALDRAMES, FCK 40 MPA, COM USO DE BOMBA LANÇAMENTO, ADENSAMENTO E ACABAMENTO. REF.: 96557 SINAPI/DF</t>
  </si>
  <si>
    <t>CCU.03.0018</t>
  </si>
  <si>
    <t>CONCRETAGEM DE SAPATAS, FCK 25 MPA, COM USO DE BOMBA LANÇAMENTO, ADENSAMENTO E ACABAMENTO. REF.: 96558 SINAPI/DF</t>
  </si>
  <si>
    <t>CCU.03.0031</t>
  </si>
  <si>
    <t>CONCRETAGEM DE BLOCOS DE COROAMENTO E VIGAS BALDRAMES, FCK 25 MPA, COM USO DE BOMBA LANÇAMENTO, ADENSAMENTO E ACABAMENTO. REF.: 96557 SINAPI/DF</t>
  </si>
  <si>
    <t>CONCRETAGEM DE SAPATAS, FCK 30 MPA, COM USO DE BOMBA ? LANÇAMENTO, ADENSAMENTO E ACABAMENTO. AF_11/2016</t>
  </si>
  <si>
    <t>CONCRETAGEM DE BLOCOS DE COROAMENTO E VIGAS BALDRAMES, FCK 30 MPA, COM USO DE BOMBA ? LANÇAMENTO, ADENSAMENTO E ACABAMENTO. AF_06/2017</t>
  </si>
  <si>
    <t>CORTE E DOBRA DE AÇO CA-60, DIÂMETRO DE 5,0 MM, UTILIZADO EM ESTRUTURAS DIVERSAS, EXCETO LAJES. AF_12/2015</t>
  </si>
  <si>
    <t>CORTE E DOBRA DE AÇO CA-50, DIÂMETRO DE 10,0 MM, UTILIZADO EM ESTRUTURAS DIVERSAS, EXCETO LAJES. AF_12/2015</t>
  </si>
  <si>
    <t>ARMAÇÃO DE PILAR OU VIGA DE UMA ESTRUTURA CONVENCIONAL DE CONCRETO ARMADO EM UMA EDIFICAÇÃO TÉRREA OU SOBRADO UTILIZANDO AÇO CA-50 DE 12,5 MM - MONTAGEM. AF_12/2015</t>
  </si>
  <si>
    <t>CORTE E DOBRA DE AÇO CA-50, DIÂMETRO DE 12,5 MM, UTILIZADO EM ESTRUTURAS DIVERSAS, EXCETO LAJES. AF_12/2015</t>
  </si>
  <si>
    <t>ARMAÇÃO DE PILAR OU VIGA DE UMA ESTRUTURA CONVENCIONAL DE CONCRETO ARMADO EM UMA EDIFICAÇÃO TÉRREA OU SOBRADO UTILIZANDO AÇO CA-50 DE 16,0 MM - MONTAGEM. AF_12/2015</t>
  </si>
  <si>
    <t>CORTE E DOBRA DE AÇO CA-50, DIÂMETRO DE 16,0 MM, UTILIZADO EM ESTRUTURAS DIVERSAS, EXCETO LAJES. AF_12/2015</t>
  </si>
  <si>
    <t>CCU.03.0015</t>
  </si>
  <si>
    <t>CONCRETAGEM DE PILARES, FCK = 40 MPA, COM USO DE BOMBA - LANÇAMENTO, ADENSAMENTO E ACABAMENTO. REF.: 103672 SINAPI/DF</t>
  </si>
  <si>
    <t>ARMAÇÃO DE PILAR OU VIGA DE UMA ESTRUTURA CONVENCIONAL DE CONCRETO ARMADO EM UMA EDIFICAÇÃO TÉRREA OU SOBRADO UTILIZANDO AÇO CA-50 DE 6,3 MM - MONTAGEM. AF_12/2015</t>
  </si>
  <si>
    <t>CORTE E DOBRA DE AÇO CA-50, DIÂMETRO DE 6,3 MM, UTILIZADO EM ESTRUTURAS DIVERSAS, EXCETO LAJES. AF_12/2015</t>
  </si>
  <si>
    <t>CORTE E DOBRA DE AÇO CA-50, DIÂMETRO DE 8,0 MM, UTILIZADO EM ESTRUTURAS DIVERSAS, EXCETO LAJES. AF_12/2015</t>
  </si>
  <si>
    <t>ARMAÇÃO DE PILAR OU VIGA DE UMA ESTRUTURA CONVENCIONAL DE CONCRETO ARMADO EM UMA EDIFICAÇÃO TÉRREA OU SOBRADO UTILIZANDO AÇO CA-50 DE 20,0 MM - MONTAGEM. AF_12/2015</t>
  </si>
  <si>
    <t>CORTE E DOBRA DE AÇO CA-50, DIÂMETRO DE 20,0 MM, UTILIZADO EM ESTRUTURAS DIVERSAS, EXCETO LAJES. AF_12/2015</t>
  </si>
  <si>
    <t>CCU.03.0016</t>
  </si>
  <si>
    <t>CONCRETAGEM DE VIGAS E LAJES, FCK=40 MPA, PARA LAJES MACIÇAS OU NERVURADAS COM USO DE BOMBA EM EDIFICAÇÃO COM ÁREA MÉDIA DE LAJES MAIOR QUE 20 M² - LANÇAMENTO, ADENSAMENTO E ACABAMENTO. REF.: 92726 SINAPI/DF</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</si>
  <si>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</si>
  <si>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</si>
  <si>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MONTAGEM E DESMONTAGEM DE FÔRMA PARA ESCADAS, COM 2 LANCES, EM CHAPA DE MADEIRA COMPENSADA RESINADA, 4 UTILIZAÇÕES. AF_01/2017</t>
  </si>
  <si>
    <t>CCU.03.0032</t>
  </si>
  <si>
    <t>CONCRETAGEM DE ESCADAS, FCK=40 MPA, COM USO DE BOMBA - LANÇAMENTO, ADENSAMENTO E ACABAMENTO. REF.: 103686 SINAPI/DF</t>
  </si>
  <si>
    <t>CONCRETAGEM DE PILARES, FCK = 25 MPA, COM USO DE BOMBA EM EDIFICAÇÃO COM SEÇÃO MÉDIA DE PILARES MAIOR QUE 0,25 M² - LANÇAMENTO, ADENSAMENTO E ACABAMENTO. AF_12/2015</t>
  </si>
  <si>
    <t>CONCRETAGEM DE VIGAS E LAJES, FCK=25 MPA, PARA QUALQUER TIPO DE LAJE COM BALDES EM EDIFICAÇÃO TÉRREA, COM ÁREA MÉDIA DE LAJES MENOR OU IGUAL A 20 M² - LANÇAMENTO, ADENSAMENTO E ACABAMENTO. AF_12/2015</t>
  </si>
  <si>
    <t>ARMAÇÃO DE LAJE DE UMA ESTRUTURA CONVENCIONAL DE CONCRETO ARMADO EM UMA EDIFICAÇÃO TÉRREA OU SOBRADO UTILIZANDO AÇO CA-60 DE 5,0 MM - MONTAGEM. AF_12/2015</t>
  </si>
  <si>
    <t>CCU.03.0012</t>
  </si>
  <si>
    <t>CONCRETAGEM DE PILARES, FCK = 30 MPA, COM USO DE BOMBA EM EDIFICAÇÃO COM SEÇÃO MÉDIA DE PILARES MAIOR QUE 0,25 M² - LANÇAMENTO, ADENSAMENTO E ACABAMENTO. REF.: 92722 SINAPI/DF</t>
  </si>
  <si>
    <t>CCU.03.0013</t>
  </si>
  <si>
    <t>CONCRETAGEM DE VIGAS E LAJES, FCK=30 MPA, PARA LAJES MACIÇAS OU NERVURADAS COM USO DE BOMBA EM EDIFICAÇÃO COM ÁREA MÉDIA DE LAJES MAIOR QUE 20 M² - LANÇAMENTO, ADENSAMENTO E ACABAMENTO. REF.: 92726 SINAPI/DF</t>
  </si>
  <si>
    <t>CCU.03.0039</t>
  </si>
  <si>
    <t>FORMA PLANA PARA ESTRUTURAS, EM COMPENSADO PLASTIFICADO DE 17MM, 01 USO REF.: 11669/ORSE ORSE/SE</t>
  </si>
  <si>
    <t>01569/ORSE</t>
  </si>
  <si>
    <t>MADEIRA MISTA SERRADA (BARROTE) 6 X 6CM - 0,0036 M3/M (ANGELIM, LOURO)</t>
  </si>
  <si>
    <t>ORSE - SE (06/2020)</t>
  </si>
  <si>
    <t>02594/ORSE</t>
  </si>
  <si>
    <t>COMPENSADO PLASTIFICADO 17MM</t>
  </si>
  <si>
    <t>DESMOLDANTE PARA FORMA DE MADEIRA</t>
  </si>
  <si>
    <t>PECA DE MADEIRA 3A QUALIDADE 2,5 X 10CM NAO APARELHADA</t>
  </si>
  <si>
    <t>TABUA MADEIRA 2A QUALIDADE 2,5 X 20,0CM (1 X 8") NAO APARELHADA</t>
  </si>
  <si>
    <t>CCU.03.0017</t>
  </si>
  <si>
    <t>CONCRETAGEM DE EDIFICAÇÕES (PAREDES E LAJES) FEITAS COM SISTEMA DE FÔRMAS MANUSEÁVEIS, COM CONCRETO USINADO BOMBEÁVEL FCK 30 MPA - LANÇAMENTO, ADENSAMENTO E ACABAMENTO. REF.: 90861 SINAPI/DF</t>
  </si>
  <si>
    <t>IMPERMEABILIZAÇÃO DE SUPERFÍCIE COM ARGAMASSA POLIMÉRICA / MEMBRANA ACRÍLICA, 4 DEMÃOS, REFORÇADA COM VÉU DE POLIÉSTER (MAV). AF_09/2023</t>
  </si>
  <si>
    <t>VEU DE POLIESTER PARA IMPERMEABILIZACAO</t>
  </si>
  <si>
    <t>CONCRETAGEM DE PILARES, FCK = 25 MPA, COM USO DE BOMBA EM EDIFICAÇÃO COM SEÇÃO MÉDIA DE PILARES MENOR OU IGUAL A 0,25 M² - LANÇAMENTO, ADENSAMENTO E ACABAMENTO. AF_12/2015</t>
  </si>
  <si>
    <t>ALVENARIA DE VEDAÇÃO DE BLOCOS CERÂMICOS FURADOS NA HORIZONTAL DE 9X19X19CM (ESPESSURA 9CM) DE PAREDES COM ÁREA LÍQUIDA MENOR QUE 6M² SEM VÃOS E ARGAMASSA DE ASSENTAMENTO COM PREPARO EM BETONEIRA. AF_06/2014</t>
  </si>
  <si>
    <t>BLOCO CERAMICO (ALVENARIA DE VEDACAO), DE 9 X 19 X 19 CM</t>
  </si>
  <si>
    <t>MIL</t>
  </si>
  <si>
    <t>CENTO</t>
  </si>
  <si>
    <t>PORTA DE CHAPA DE FERRO GALVANIZADO Nº18 ENQUADRADA EM ESTRUTURA DE TUBOS QUADRADOS DE FERRO GALVANIZADO DE 1.1/2",C/2,50 A 3,00MDE ALTURA E AREA DE 6,00 A 9,00M2, EM 2 FOLHAS. FORNECIMENTO E COLOCACAO REF.: 14.002.0050-0 EMOP/RJ</t>
  </si>
  <si>
    <t>CANTONEIRA DE ACO DOCE, P/SERRALHERIA, PRECO DE REVENDEDOR, DE 5/8"X1/8" ATE 1.1/2"X1/8"</t>
  </si>
  <si>
    <t>EMOP 07/2020</t>
  </si>
  <si>
    <t>TUBO DE ACO GALVANIZADO, C/COSTURA (PARAAGUA), DE 1.1/2"</t>
  </si>
  <si>
    <t>CHAPA DE ACO CARBONO, GALVANIZADA, PARAUSOS GERAIS, TAMANHO PADRAO, PRECO DE REVENDEDOR, COM ESPESSURA DE 1,25MM</t>
  </si>
  <si>
    <t>CCU.04.0014</t>
  </si>
  <si>
    <t>PORTA ABRIR/VENEZIANA C/FERRAGENS REF.: 180504 AGETOP/GO</t>
  </si>
  <si>
    <t>DISCO DE CORTE DIAM. 5/8"- 10"</t>
  </si>
  <si>
    <t>un</t>
  </si>
  <si>
    <t>Agetop - Civil (04/2019)</t>
  </si>
  <si>
    <t>AREIA MEDIA</t>
  </si>
  <si>
    <t>m3</t>
  </si>
  <si>
    <t>CIMENTO PORTLAND C.P. 32</t>
  </si>
  <si>
    <t>Kg</t>
  </si>
  <si>
    <t>DOBRADIÇA FERRO POLIDO 3.1/2 x 3" C/PARAF.</t>
  </si>
  <si>
    <t>LIXA PARA FERRO ( NÚMERO 100 )</t>
  </si>
  <si>
    <t>DISCO DE DESBASTE 7/8" P/ CONC./FERRO (1/4" X 7")</t>
  </si>
  <si>
    <t>CHAPA PERFILADA No. 18</t>
  </si>
  <si>
    <t>ELETRODO 2.5 OK</t>
  </si>
  <si>
    <t>FECHADURA TIPO ALAVANCA 6236 E LAFONTE /8766 E-17 IMAB</t>
  </si>
  <si>
    <t>MASSA PLASTICA</t>
  </si>
  <si>
    <t>FABRICAÇÃO / MONTAGEM</t>
  </si>
  <si>
    <t>JANELA DE CORRER,  EM ALUMINIO PERFIL 25, 120 X 150 CM (A X L), 4 FLS, BANDEIRA COM BASCULA,  ACABAMENTO BRANCO OU BRILHANTE, BATENTE/REQUADRO DE 6 A 14 CM, COM VIDRO, SEM GUARNICAO/ALIZAR</t>
  </si>
  <si>
    <t>JANELA BASCULANTE DE ALUMINIO ANODIZADO AO NATURAL,COM 1 ORDEM E BASCULA INFERIOR FIXA,EM PERFIS SERIE 28, INCLUSIVE VIDRO TEMPERADO INCOLOR ESP=6mm.FORNECIMENTO E COLOCACAO REF.: 14.003.0070-0 EMOP/RJ</t>
  </si>
  <si>
    <t>ALUMINIO EM PERFIL TUBULAR EXTRUDADO, LIGA COMUM</t>
  </si>
  <si>
    <t>JANELA BASCULANTE DE ALUMINIO ANODIZADO AO NATURAL,COM 2 ORDENS SENDO A INFERIOR FIXA,EM PERFIS SERIE 28.FORNECIMENTO E COLOCACAO REF.: 14.003.0076-0 EMOP/RJ</t>
  </si>
  <si>
    <t>FORNECIMENTO E INSTALAÇÃO DE JANELAS DE ABRIR EM ALUMÍNIO ANODIZADO. REF.: 080254 SIURB/SP</t>
  </si>
  <si>
    <t>ARGAMASSA MISTA COM AREIA GROSSA 1:2:8</t>
  </si>
  <si>
    <t>Pref. SP - Edif (01/2020)</t>
  </si>
  <si>
    <t>CAIXILHO ALUMÍNIO ANODIZADO - PIVOTANTE - H=0,80M L=3X0,30M</t>
  </si>
  <si>
    <t>CCU.04.0053</t>
  </si>
  <si>
    <t>FORNECIMENTO E INSTALAÇÃO DE PORTA COMPLETA EM MADEIRA COMPENSADA COM ALISAR PARA BOX SANITÁRIO - REVESTIMENTO MELAMÍNICO.</t>
  </si>
  <si>
    <t>C2216</t>
  </si>
  <si>
    <t>REVESTIMENTO C/LAMINADO MELAMÍNICO COLADO</t>
  </si>
  <si>
    <t>PORTA DE MADEIRA, FOLHA LEVE (NBR 15930), E = 35 MM, NUCLEO COLMEIA, CAPA LISA EM HDF, ACABAMENTO MELAMINICO EM PADRAO MADEIRA</t>
  </si>
  <si>
    <t>CJ</t>
  </si>
  <si>
    <t>VIDRO LISO COMUM TRANSPARENTE, ESPESSURA 6MM</t>
  </si>
  <si>
    <t>ESPELHO CRISTAL ESPESSURA 4MM, COM MOLDURA EM ALUMINIO E COMPENSADO 6MM PLASTIFICADO COLADO REF.: 74125/002 SINAPI/DF</t>
  </si>
  <si>
    <t>CCU.04.0073</t>
  </si>
  <si>
    <t>TELHAMENTO COM ISOTELHA TRANSLÚCIDA E = 30 MM DE POLICARBONATO, INCLUSO IÇAMENTO. REF.: 94216 SINAPI/DF</t>
  </si>
  <si>
    <t>COT.04.0002</t>
  </si>
  <si>
    <t>ISOTELHA 30MM TRANSLÚCIDA DE POLICARBONATO INCLUSIVE ACESSÓRIOS PARA MONTAGEM</t>
  </si>
  <si>
    <t>REVESTIMENTO CERÂMICO PARA PISO COM PLACAS TIPO ESMALTADA EXTRA DE DIMENSÕES 45X45 CM APLICADA EM AMBIENTES DE ÁREA MAIOR QUE 10 M2. AF_06/2014</t>
  </si>
  <si>
    <t>CCU.04.0025</t>
  </si>
  <si>
    <t>REVESTIMENTO CERÂMICO PARA PISO OU PAREDE, 24 X 11,6 CM, E=9MM, LINHA SPORT, ACABAMENTO, GAIL, REF. 3109 OU SIMILAR, APLICADO COM ARGAMASSA INDUSTRIALIZADA AC-III, REJUNTADO, EXCLUSIVE REGULARIZAÇÃO DE BASE OU EMBOÇO. REF.: 09116/ORSE ORSE/SE</t>
  </si>
  <si>
    <t>03374/ORSE</t>
  </si>
  <si>
    <t>ARGAMASSA INDUSTRIALIZADA VOTOMASSA, AC-III OU SIMILAR</t>
  </si>
  <si>
    <t>09401/ORSE</t>
  </si>
  <si>
    <t>REJUNTE ACRÍLICO PARA REVESTIMENTOS CERÂMICOS, GAIL OU SIMILAR</t>
  </si>
  <si>
    <t>09398/ORSE</t>
  </si>
  <si>
    <t>CERÂMICA 24 X 11,6 CM, E= 9MM, GAIL, LINHA SPORT, ACABAMENTO, REF. 3109 (PLACA ANTIDERRAPANTE CANALETADA) OU SIMILAR</t>
  </si>
  <si>
    <t>PISO DE LADRILHO HIDRÁULICO COLORIDO MODELO TÁTIL ( ALERTA OU DIRECIONAL) SEM LASTRO REF.: 221126 AGETOP/GO</t>
  </si>
  <si>
    <t>ARGAMASSA DE CIMENTO COLANTE</t>
  </si>
  <si>
    <t>PISO DE LADRILHO HIDRÁULICO COLORIDO MODELO TÁTIL ( ALERTA OU DIRECIONAL)</t>
  </si>
  <si>
    <t>m2</t>
  </si>
  <si>
    <t>REBOCO C/ ARGAMASSA DE CIMENTO E AREIA PENEIRADA, TRAÇO 1:4 REF.: C3037 SEINFRA/CE</t>
  </si>
  <si>
    <t>C0165</t>
  </si>
  <si>
    <t>ARGAMASSA DE CIMENTO E AREIA PEN. TRAÇO 1:4</t>
  </si>
  <si>
    <t>REVESTIMENTO CERÂMICO PARA PISO COM PLACAS TIPO ESMALTADA EXTRA DE DIMENSÕES 33,5X60CM CM APLICADA EM AMBIENTES DE ÁREA MAIOR QUE 10 M2. REF.: 87251 SINAPI/DF</t>
  </si>
  <si>
    <t>REVESTIMENTO CERÂMICO PARA PISO OU PAREDE, ELIZABETH, LINHA LUX CARDINAL, DIMENSÕES 10 X 10 CM, APLICADO COM ARGAMASSA INDUSTRIALIZADA AC-II, REJUNTADO, EXCLUSIVE REGULARIZAÇÃO DE BASE OU EMBOÇO. REF.: 04441/ORSE ORSE/SE</t>
  </si>
  <si>
    <t>02684/ORSE</t>
  </si>
  <si>
    <t>ARGAMASSA INDUSTRIALIZADA VOTOMASSA, AC-II OU SIMILAR</t>
  </si>
  <si>
    <t>02540/ORSE</t>
  </si>
  <si>
    <t>REJUNTE COLORIDO FLEXIVEL PARA REVESTIMENTOS CERÂMICOS</t>
  </si>
  <si>
    <t>03965/ORSE</t>
  </si>
  <si>
    <t>CERÂMICA 10 X 10 CM, ELIZABETH, LINHA LUX CARDINAL OU SIMILAR</t>
  </si>
  <si>
    <t>APLICAÇÃO MANUAL DE PINTURA COM TINTA LÁTEX PVA EM TETO, DUAS DEMÃOS. AF_06/2014</t>
  </si>
  <si>
    <t>PINTURA ACRILICA PARA SINALIZAÇÃO HORIZONTAL EM PISO CIMENTADO</t>
  </si>
  <si>
    <t>APLICACAO DE TINTA A BASE DE EPOXI SOBRE PISO</t>
  </si>
  <si>
    <t>CCU.03.0006</t>
  </si>
  <si>
    <t>JUNTA DE DILATACAO ELASTICA (PVC) O-220/6 PRESSAO ATE 30 MCA</t>
  </si>
  <si>
    <t>GUARDA-CORPO DE AÇO GALVANIZADO DE 1,10M, MONTANTES TUBULARES DE 1.1/4? ESPAÇADOS DE 1,20M, TRAVESSA SUPERIOR DE 1.1/2?, GRADIL FORMADO POR TUBOS HORIZONTAIS DE 1? E VERTICAIS DE 3/4?, FIXADO COM CHUMBADOR MECÂNICO. AF_04/2019_PS</t>
  </si>
  <si>
    <t>TUBO ACO GALVANIZADO COM COSTURA, CLASSE LEVE, DN 32 MM ( 1 1/4"),  E = 2,65 MM, *2,71* KG/M (NBR 5580)</t>
  </si>
  <si>
    <t>TUBO ACO GALVANIZADO COM COSTURA, CLASSE LEVE, DN 40 MM ( 1 1/2"),  E = 3,00 MM, *3,48* KG/M (NBR 5580)</t>
  </si>
  <si>
    <t>310ML</t>
  </si>
  <si>
    <t>CCU.04.0063</t>
  </si>
  <si>
    <t>(PROTETOR DE PAREDE) RODAMEIO MADEIRA IPÊ MACIÇO 2,0X15,0 CM, FORNECIMENTO E INSTALAÇÃO - REFERÊNCIA SINAPI: 84162 set/2019</t>
  </si>
  <si>
    <t>PINTURA COM VERNIZ POLIURETANO, 2 DEMAOS</t>
  </si>
  <si>
    <t>CORRIMÃO SIMPLES, DIÂMETRO EXTERNO = 1 1/2?, EM AÇO GALVANIZADO. AF_04/2019_PS</t>
  </si>
  <si>
    <t>FABRICAÇÃO E INSTALAÇÃO DE BRISE LINEAR HORIZONTAL (EXCETO FIXAÇÃO).</t>
  </si>
  <si>
    <t>DISCO DE CORTE PARA METAL COM DUAS TELAS 12 X 1/8 X 3/4 " (300 X 3,2 X 19,05 MM)</t>
  </si>
  <si>
    <t>DISCO DE DESBASTE PARA METAL FERROSO EM GERAL, COM TRES TELAS,  9 X 1/4 X 7/8 " (228,6 X 6,4 X 22,2 MM)</t>
  </si>
  <si>
    <t>13121/ORSE</t>
  </si>
  <si>
    <t>PERFIL AÇO, UDC ENRIJECIDO 100 X 50 X 3,27(KG/M) - SAE 1008/1012</t>
  </si>
  <si>
    <t>FIXAÇÃO DE BRISE LINEAR HORIZONTAL</t>
  </si>
  <si>
    <t>CCU.04.0006</t>
  </si>
  <si>
    <t>FORNECIMENTO E FIXAÇÃO DE ALÇAPÃO EM AÇO GALVANIZADO 70X70CM, CONFORME ESPEFÍCICADO EM PROJETO ARQUITETÔNICO, INCLUSIVE FERRAGENS.</t>
  </si>
  <si>
    <t>PORTA CADEADO EM ACO GALVANIZADO, COMPRIMENTO DE 3 1/2"</t>
  </si>
  <si>
    <t>ESCADA TIPO MARINHEIRO EM ACO CA-50 9,52MM INCLUSO PINTURA COM FUNDO ANTICORROSIVO TIPO ZARCAO</t>
  </si>
  <si>
    <t>CCU.04.0031</t>
  </si>
  <si>
    <t>CUBA, EM LOUÇA, DE SOBREPOR REF.: 03781/ORSE ORSE/SE</t>
  </si>
  <si>
    <t>00719/ORSE</t>
  </si>
  <si>
    <t>CUBA DE SOBREPOR, LINHA CARRARA, L34, DECA OU SIMILAR</t>
  </si>
  <si>
    <t>BEBEDOURO PARA 6 TORNEIRAS REVESTIDO COM CERÂMICA ( EXCLUSO AS INSTALAÇÕES HIDROSSANITÁRIAS) REF.: 271507 AGETOP/GO</t>
  </si>
  <si>
    <t>PONTALETE 3x3"</t>
  </si>
  <si>
    <t>ml</t>
  </si>
  <si>
    <t>TABUA PARA FORMA(30CM)</t>
  </si>
  <si>
    <t>BRITA No. 01</t>
  </si>
  <si>
    <t>PREGO 18x24</t>
  </si>
  <si>
    <t>CAL HIDRATADA</t>
  </si>
  <si>
    <t>TIJOLO COMUM MACIÇO (4,5x9x19cm)</t>
  </si>
  <si>
    <t>BRITA No. 0</t>
  </si>
  <si>
    <t>ACO CA-50 - 6,3 MM (1/4")</t>
  </si>
  <si>
    <t>CIMENTO BRANCO</t>
  </si>
  <si>
    <t>CERÂMICA 30X40 (DIMENSÃO APROXIMADA) - REVESTIMENTO DE PAREDE</t>
  </si>
  <si>
    <t>TORNEIRA CROMADA TUBO MÓVEL, DE PAREDE, 1/2? OU 3/4?, PARA PIA DE COZINHA, PADRÃO MÉDIO - FORNECIMENTO E INSTALAÇÃO. AF_01/2020</t>
  </si>
  <si>
    <t>VÁLVULA EM PLÁSTICO 1? PARA PIA, TANQUE OU LAVATÓRIO, COM OU SEM LADRÃO - FORNECIMENTO E INSTALAÇÃO. AF_01/2020</t>
  </si>
  <si>
    <t>SIFÃO DO TIPO GARRAFA/COPO EM PVC 1.1/4  X 1.1/2? - FORNECIMENTO E INSTALAÇÃO. AF_01/2020</t>
  </si>
  <si>
    <t>ENGATE FLEXÍVEL EM PLÁSTICO BRANCO, 1/2? X 30CM - FORNECIMENTO E INSTALAÇÃO. AF_01/2020</t>
  </si>
  <si>
    <t>FORNECIMENTO E INSTALAÇÃO SABONETEIRA DE LOUÇA (DECA REF A180) OU SIMILAR. REF.: 02031/ORSE ORSE/SE</t>
  </si>
  <si>
    <t>01998/ORSE</t>
  </si>
  <si>
    <t>SABONETEIRA BRANCA 15 X 15CM (DECA - REF. A180 OU SIMILAR)</t>
  </si>
  <si>
    <t>AREIA MEDIA - POSTO JAZIDA / FORNECEDOR (SEM FRETE)</t>
  </si>
  <si>
    <t>CABIDE DE LOUÇA, DECA A680, BRANCO OU SIMILAR</t>
  </si>
  <si>
    <t>00389/ORSE</t>
  </si>
  <si>
    <t>CABIDE DE LOUÇA, BRANCO, REF: A680, DECA OU SIMILAR</t>
  </si>
  <si>
    <t>DISPENSER PARA TOALHA DE PAPEL INTERFOLHADA EM ABS. REF.: 04287/ORSE ORSE/SE</t>
  </si>
  <si>
    <t>03358/ORSE</t>
  </si>
  <si>
    <t>DISPENSER PARA TOALHA DE PAPEL INTERFOLHADA, EM ABS</t>
  </si>
  <si>
    <t>DISPENSER, EM PLÁSTRICO PARA PAPEL HIGIÊNICO EM ROLO. REF.: 12511/ORSE ORSE/SE</t>
  </si>
  <si>
    <t>DUCHA MANUAL COM REGISTRO, LINHA ASPEN, REF. 1984 C35 ACT, DA DECA OU SIMILAR REF.: 09173/ORSE ORSE/SE</t>
  </si>
  <si>
    <t>ENCANADOR OU BOMBEIRO HIDRAULICO</t>
  </si>
  <si>
    <t>00981/ORSE</t>
  </si>
  <si>
    <t>FITA VEDA ROSCA 18MM</t>
  </si>
  <si>
    <t>02378/ORSE</t>
  </si>
  <si>
    <t>VALE TRANSPORTE (PARTICIPAÇÃO DO EMPREGADOR)</t>
  </si>
  <si>
    <t>00158/ORSE</t>
  </si>
  <si>
    <t>ALMOÇO (PARTICIPAÇÃO DO EMPREGADOR)</t>
  </si>
  <si>
    <t>00941/ORSE</t>
  </si>
  <si>
    <t>FARDAMENTO</t>
  </si>
  <si>
    <t>01651/ORSE</t>
  </si>
  <si>
    <t>ÓCULOS BRANCO PROTEÇÃO</t>
  </si>
  <si>
    <t>PR</t>
  </si>
  <si>
    <t>09464/ORSE</t>
  </si>
  <si>
    <t>DUCHA MANUAL COM REGISTRO, LINHA ASPEN, REF. 1984 C35 ACT, DA DECA OU SIMILAR</t>
  </si>
  <si>
    <t>LUVA RASPA DE COURO, CANO CURTO</t>
  </si>
  <si>
    <t>PAR</t>
  </si>
  <si>
    <t>BOTA COURO SOLADO DE BORRACHA VULCANIZADA</t>
  </si>
  <si>
    <t>CAPA P/ CHUVA</t>
  </si>
  <si>
    <t>CAPACETE PLASTICO RIGIDO</t>
  </si>
  <si>
    <t>11253/ORSE</t>
  </si>
  <si>
    <t>TARRACHA PARA TUBOS PVC DE 1/2"</t>
  </si>
  <si>
    <t>11254/ORSE</t>
  </si>
  <si>
    <t>TARRACHA PARA TUBOS PVC DE 3/4"</t>
  </si>
  <si>
    <t>11255/ORSE</t>
  </si>
  <si>
    <t>TARRACHA PARA TUBOS PVC DE 1"</t>
  </si>
  <si>
    <t>11256/ORSE</t>
  </si>
  <si>
    <t>TARRACHA PARA TUBOS PVC DE 1 1/2"</t>
  </si>
  <si>
    <t>11257/ORSE</t>
  </si>
  <si>
    <t>TARRACHA PARA TUBOS PVC DE 1 1/4"</t>
  </si>
  <si>
    <t>10492/ORSE</t>
  </si>
  <si>
    <t>CESTA BÁSICA</t>
  </si>
  <si>
    <t>10596/ORSE</t>
  </si>
  <si>
    <t>PROTETOR AURICULAR</t>
  </si>
  <si>
    <t>10599/ORSE</t>
  </si>
  <si>
    <t>PROTETOR SOLAR FPS 30</t>
  </si>
  <si>
    <t>10592/ORSE</t>
  </si>
  <si>
    <t>LIMA CHATA 1 1/2"</t>
  </si>
  <si>
    <t>10593/ORSE</t>
  </si>
  <si>
    <t>PRAIO SIMPLES 30CM</t>
  </si>
  <si>
    <t>10362/ORSE</t>
  </si>
  <si>
    <t>SEGURO DE VIDA E ACIDENTE EM GRUPO</t>
  </si>
  <si>
    <t>10517/ORSE</t>
  </si>
  <si>
    <t>EXAMES ADMISSIONAIS/DEMISSIONAIS (CHECKUP)</t>
  </si>
  <si>
    <t>10761/ORSE</t>
  </si>
  <si>
    <t>REFEIÇÃO - CAFÉ DA MANHÃ ( CAFÉ COM LEITE E DOIS PÃES COM MANTEIGA)</t>
  </si>
  <si>
    <t>VÁLVULA EM METAL CROMADO TIPO AMERICANA 3.1/2? X 1.1/2? PARA PIA - FORNECIMENTO E INSTALAÇÃO. AF_01/2020</t>
  </si>
  <si>
    <t>TORNEIRA CROMADA 1/2? OU 3/4? PARA TANQUE, PADRÃO MÉDIO - FORNECIMENTO E INSTALAÇÃO. AF_01/2020</t>
  </si>
  <si>
    <t>TELA DE NYLON TIPO MOSQUITEIRO COM MOLDURA EM ALUMINIO ANODIZADO NATURAL REF.: 08970/ORSE ORSE/SE</t>
  </si>
  <si>
    <t>03116/ORSE</t>
  </si>
  <si>
    <t>CANTONEIRA ALUMÍNIO ANODIZADO NATURAL, 1" X 1/8" - VARA COM 6M</t>
  </si>
  <si>
    <t>TELA DE NYLON OU PLÁSTICA COM MALHA DE 5 MM, TIPO FACHADEIRA, PARA PROTEÇÃO DE OBRAS EM EDIFÍCIOS</t>
  </si>
  <si>
    <t>MOLA FECHA-PORTA,AEREA,COM PINHAO E CREMALHEIRA,EM ALUMINIO, COM PINTURA ELETROSTATICA, COM POTENCIA Nº2 PARA PORTAS DEMADEIRA OU ALUMINIO ATE 0,90M.FORNECIMENTO REF.: 14.007.0314-0 EMOP/RJ</t>
  </si>
  <si>
    <t>MOLA FECHA-PORTA P/PORTA DE MADEIRA OU ALUM. ATE 0,90M, C/PINHAO E CREMALHEIRA,ALUM., C/PINTURA ELETR.C/POTENCIA Nº2</t>
  </si>
  <si>
    <t>VEDA PORTA NHN OU SIMILAR, 90 CM REF.: 12198/ORSE ORSE/SE</t>
  </si>
  <si>
    <t>13033/ORSE</t>
  </si>
  <si>
    <t>VEDA PORTA NHN OU SIMILAR, 90CM</t>
  </si>
  <si>
    <t>TUBO, PVC, SOLDÁVEL, DN 60MM, INSTALADO EM RAMAL DE DISTRIBUIÇÃO DE ÁGUA - FORNECIMENTO E INSTALAÇÃO. AF_06/2022</t>
  </si>
  <si>
    <t>TUBO, PVC, SOLDÁVEL, DN 85 MM,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</si>
  <si>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</si>
  <si>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PVC SOLDAVEL, COM FLANGES LIVRES, 32 MM X 1", PARA CAIXA D' AGUA</t>
  </si>
  <si>
    <t>BUCHA DE REDUÇÃO, LONGA, PVC, SOLDÁVEL, DN 110 X 75 MM, INSTALADO EM PRUMADA DE ÁGUA - FORNECIMENTO E INSTALAÇÃO. REF.: 103973 SINAPI-DF 06/2022</t>
  </si>
  <si>
    <t>BUCHA DE REDUCAO DE PVC, SOLDAVEL, LONGA, COM 110 X 75 MM, PARA AGUA FRIA PREDIAL</t>
  </si>
  <si>
    <t>JOELHO 90 GRAUS COM BUCHA DE LATÃO, PVC, SOLDÁVEL, DN 25MM, X 1/2" INSTALADO EM RAMAL OU SUB-RAMAL DE ÁGUA - FORNECIMENTO E INSTALAÇÃO. REF.: 89366 SINAPI-DF 04/2022</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</si>
  <si>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</si>
  <si>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</si>
  <si>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BUCHA DE REDUÇÃO, LONGA, PVC, SOLDÁVEL, DN 110 X 60 MM, INSTALADO EM PRUMADA DE ÁGUA - FORNECIMENTO E INSTALAÇÃO. REF.: 103973 SINAPI-DF 06/2022</t>
  </si>
  <si>
    <t>BUCHA DE REDUCAO DE PVC, SOLDAVEL, LONGA, COM 110 X 60 MM, PARA AGUA FRIA PREDIAL</t>
  </si>
  <si>
    <t>BUCHA DE REDUÇÃO, CURTA, PVC, SOLDÁVEL, DN 85 X 75 MM, INSTALADO EM PRUMADA DE ÁGUA - FORNECIMENTO E INSTALAÇÃO. AF_06/2022</t>
  </si>
  <si>
    <t>BUCHA DE REDUCAO DE PVC, SOLDAVEL, CURTA, COM 85 X 75 MM, PARA AGUA FRIA PREDIAL</t>
  </si>
  <si>
    <t>BUCHA DE REDUÇÃO, LONGA, PVC, SOLDÁVEL, DN 60 X 40 MM, INSTALADO EM PRUMADA DE ÁGUA - FORNECIMENTO E INSTALAÇÃO. AF_06/2022</t>
  </si>
  <si>
    <t>BUCHA DE REDUCAO DE PVC, SOLDAVEL, LONGA, COM 60 X 40 MM, PARA AGUA FRIA PREDIAL</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</si>
  <si>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</si>
  <si>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</si>
  <si>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</si>
  <si>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</si>
  <si>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</si>
  <si>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</si>
  <si>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</si>
  <si>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</si>
  <si>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</si>
  <si>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90º DE PVC RÍGIDO SOLDÁVEL, MARROM DIÂM = 75 X 60MM REF.: 01184/ORSE ORSE/SE</t>
  </si>
  <si>
    <t>00138/ORSE</t>
  </si>
  <si>
    <t>ADESIVO PVC</t>
  </si>
  <si>
    <t>02036/ORSE</t>
  </si>
  <si>
    <t>SOLUCAO LIMPADORA PVC</t>
  </si>
  <si>
    <t>02160/ORSE</t>
  </si>
  <si>
    <t>TE 90° REDUCAO PVC RIGIDO SOLDAVEL, MARROM, D= 75 X 60MM</t>
  </si>
  <si>
    <t>TÊ DE REDUÇÃO 90º DE PVC RÍGIDO SOLDÁVEL, MARROM DIÂM = 85 X 75MM REF.: 01186/ORSE ORSE/SE</t>
  </si>
  <si>
    <t>02162/ORSE</t>
  </si>
  <si>
    <t>TE 90° REDUCAO PVC RIGIDO SOLDAVEL, MARROM, D= 85 X 75MM</t>
  </si>
  <si>
    <t>TÊ DE REDUÇÃO, PVC, SOLDÁVEL, DN 110 MM X 60 MM, INSTALADO EM RESERVAÇÃO DE ÁGUA DE EDIFICAÇÃO QUE POSSUA RESERVATÓRIO DE FIBRA/FIBROCIMENTO FORNECIMENTO E INSTALAÇÃO. AF_06/2016</t>
  </si>
  <si>
    <t>TÊ DE REDUÇÃO 90º DE PVC RÍGIDO SOLDÁVEL, MARROM DIÂM = 110 X 75MM REF.: 01188/ORSE ORSE/SE</t>
  </si>
  <si>
    <t>02164/ORSE</t>
  </si>
  <si>
    <t>TE 90° REDUCAO PVC RIGIDO SOLDAVEL, MARROM, D= 110 X 75MM</t>
  </si>
  <si>
    <t>TUBO PVC, DRENAGEM PREDIAL, DN 50 MM, FORNECIDO E INSTALADO NA HORIZONTAL REF.: 89712 SINAPI/DF</t>
  </si>
  <si>
    <t>TUBO PVC, DRENAGEM PREDIAL, DN 100 MM, FORNECIDO E INSTALADO NA HORIZONTAL REF.: 89714 SINAPI/DF</t>
  </si>
  <si>
    <t>TUBO PVC, DRENAGEM PREDIAL, DN 150 MM, FORNECIDO E INSTALADO NA HORIZONTAL REF.: 89849 SINAPI/DF</t>
  </si>
  <si>
    <t>RALO HEMISFÉRICO EM FERRO FUNDIDO TIPO ABACAXI, DN=100MM REF.: 07752/ORSE</t>
  </si>
  <si>
    <t>RALO HEMISFÉRICO EM FERRO FUNDIDO TIPO ABACAXI, DN=150MM REF.: 07752/ORSE</t>
  </si>
  <si>
    <t>CALHA EM ALVENARIA / CONCRETO, IMPERMEABILIZADA C/ MANTA ASFÁLTICA REF.: 00298/ORSE ORSE/SE</t>
  </si>
  <si>
    <t>00081/ORSE</t>
  </si>
  <si>
    <t>AÇO CA-50 6,3 A 12,5 MM</t>
  </si>
  <si>
    <t>00630/ORSE</t>
  </si>
  <si>
    <t>COMPENSADO RESINADO 12MM - MADEIRIT OU SIMILAR</t>
  </si>
  <si>
    <t>02212/ORSE</t>
  </si>
  <si>
    <t>TIJOLO MACIÇO 4 X 9 X 17CM</t>
  </si>
  <si>
    <t>AREIA GROSSA - POSTO JAZIDA / FORNECEDOR (SEM FRETE)</t>
  </si>
  <si>
    <t>CAL HIDRATADA, DE 1A. QUALIDADE, PARA ARGAMASSA</t>
  </si>
  <si>
    <t>PEDRA BRITADA N. 2 - POSTO PEDREIRA / FORNECEDOR (SEM FRETE)</t>
  </si>
  <si>
    <t>PEDRA BRITADA N. 1 - POSTO PEDREIRA / FORNECEDOR (SEM FRETE)</t>
  </si>
  <si>
    <t>MANTA IMPERMEABILIZANTE A BASE DE ASFALTO MODIFICADO C/ POLIMEROS DE APP TIPO TORODIM APP 3MM VIAPOL O</t>
  </si>
  <si>
    <t>ESPACADOR / DISTANCIADOR CIRCULAR COM ENTRADA LATERAL, EM PLASTICO, PARA VERGALHAO *4,2 A 12,5* MM, CO</t>
  </si>
  <si>
    <t>ESPACADOR / DISTANCIADOR TIPO GARRA DUPLA, EM PLASTICO, COBRIMENTO *20* MM, PARA FERRAGENS DE LAJES E</t>
  </si>
  <si>
    <t>ARAME RECOZIDO 16 BWG, D = 1,60 MM (0,016 KG/M) OU 18 BWG, D = 1,25 MM (0,01 KG/M)</t>
  </si>
  <si>
    <t>ARMAÇÃO VERTICAL DE ALVENARIA ESTRUTURAL  DIÂMETRO DE 10,0 MM. AF_09/2021</t>
  </si>
  <si>
    <t>ARMAÇÃO DE CINTA DE ALVENARIA ESTRUTURAL  DIÂMETRO DE 10,0 MM. AF_09/2021</t>
  </si>
  <si>
    <t>TAMPA PARA CAIXA PASSAGEM FERRO FUNDIDO T-33 - TRÁFEGO PESADO REF.: 081823 AGETOP/GO</t>
  </si>
  <si>
    <t>ARAME RECOZIDO 18</t>
  </si>
  <si>
    <t>ACO CA-60 B - 5,0 MM</t>
  </si>
  <si>
    <t>AREIA GROSSA</t>
  </si>
  <si>
    <t>BRITA No.02</t>
  </si>
  <si>
    <t>COMPENSADO RESINADO COLA FENÓLICA 12 MM 2,2X1,1</t>
  </si>
  <si>
    <t>H685</t>
  </si>
  <si>
    <t>TAMPA DE FERRO FUNDIDO T33 - TRÁFEGO PESADO</t>
  </si>
  <si>
    <t>CURVA PVC LONGA 45G, PVC, SÉRIE NORMAL, ESGOTO PREDIAL, DN 50 MM, JUNTA ELÁSTICA, FORNECIDO E INSTALADO EM RAMAL DE DESCARGA OU RAMAL DE ESGOTO SANITÁRIO. AF_08/2022</t>
  </si>
  <si>
    <t>CURVA PVC LONGA 45G, DN 50 MM, PARA ESGOTO PREDIAL</t>
  </si>
  <si>
    <t>CURVA PVC, 45 GRAUS, CURTA, PVC, SÉRIE NORMAL, ESGOTO PREDIAL, DN 100 MM, JUNTA ELÁSTICA, FORNECIDO E INSTALADO EM RAMAL DE DESCARGA OU RAMAL DE ESGOTO SANITÁRIO. AF_08/2022</t>
  </si>
  <si>
    <t>CURVA PVC, 45 GRAUS, CURTA, PB, DN 100 MM, PARA ESGOTO PREDIAL</t>
  </si>
  <si>
    <t>CURVA PVC LONGA 45G, PVC, SÉRIE NORMAL, ESGOTO PREDIAL, DN 75 MM, JUNTA ELÁSTICA, FORNECIDO E INSTALADO EM RAMAL DE DESCARGA OU RAMAL DE ESGOTO SANITÁRIO. AF_08/2022</t>
  </si>
  <si>
    <t>CURVA PVC LONGA 45G, DN 75 MM, PARA ESGOTO PREDIAL</t>
  </si>
  <si>
    <t>CURVA LONGA 45 GRAUS, PVC, SÉRIE NORMAL, ESGOTO PREDIAL, DN 100 MM, JUNTA ELÁSTICA, FORNECIDO E INSTALADO EM RAMAL DE DESCARGA OU RAMAL DE ESGOTO SANITÁRIO. AF_08/2022</t>
  </si>
  <si>
    <t>CURVA PVC LONGA 45 GRAUS, 100 MM, PARA ESGOTO PREDIAL</t>
  </si>
  <si>
    <t>JOELHO DE 90° EM PVC RÍGIDO SOLDÁVEL, PARA ESGOTO SECUNDÁRIO, DIÂM = 40MM REF.: 01603/ORSE ORSE/SE</t>
  </si>
  <si>
    <t>JOELHO PVC SOLD 90G BB P/ ESG PREDIAL DN 40MM</t>
  </si>
  <si>
    <t>JUNÇÃO INVERTIDA, PVC, SERIE NORMAL, ESGOTO PREDIAL, DN 100 X 50 MM, JUNTA ELÁSTICA, FORNECIDO E INSTALADO EM RAMAL DE DESCARGA OU RAMAL DE ESGOTO SANITÁRIO. REF.: 89797 SINAPI/DF</t>
  </si>
  <si>
    <t>TE, PVC, SÉRIE NORMAL, ESGOTO PREDIAL, DN 75 X 50 MM, JUNTA ELÁSTICA, FORNECIDO E INSTALADO EM RAMAL DE DESCARGA OU RAMAL DE ESGOTO SANITÁRIO. AF_08/2022</t>
  </si>
  <si>
    <t>TE SANITARIO, PVC, DN 75 X 50 MM, SERIE NORMAL PARA ESGOTO PREDIAL</t>
  </si>
  <si>
    <t>FORNECIMENTO E INSTALAÇÃO DE TÊ SANITÁRIO EM PVC RÍGIDO SOLDÁVEL, PARA ESGOTO PRIMÁRIO, DIÂM = 100 X 50MM REF.: 01588/ORSE</t>
  </si>
  <si>
    <t>BUCHA DE REDUÇÃO LONGA, PVC, SERIE NORMAL, ESGOTO SANITÁRIO, DN 50 X 40 MM, JUNTA ELÁSTICA, FORNECIDO E INSTALADO EM RAMAL DE ENCAMINHAMENTO. REF.: 89546 SINAPI/DF</t>
  </si>
  <si>
    <t>CAIXA SIFONADA, PVC, DN 150 X 150 X 50 MM, JUNTA ELÁSTICA, FORNECIDA E INSTALADA EM RAMAL DE DESCARGA OU EM RAMAL DE ESGOTO SANITÁRIO. REF.: 89708 SINAPI/DF</t>
  </si>
  <si>
    <t>CAIXA SIFONADA PVC 150 X 150 X 50MM COM TAMPA CEGA QUADRADA BRANCA</t>
  </si>
  <si>
    <t>CAIXA DE GORDURA/SABÃO EM ALVENARIA REF.: C0601 SEINFRA/CE</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</si>
  <si>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</si>
  <si>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</si>
  <si>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</si>
  <si>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</si>
  <si>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</si>
  <si>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</si>
  <si>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</si>
  <si>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</si>
  <si>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</si>
  <si>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</si>
  <si>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74130/008</t>
  </si>
  <si>
    <t>DISJUNTOR TERMOMAGNETICO TRIPOLAR EM CAIXA MOLDADA 300 A 400A 600V, FORNECIMENTO E INSTALACAO</t>
  </si>
  <si>
    <t>DISJUNTOR RESIDUAL 2 POLOS SENSIBILIDADE DE 30mA CORRENTE NOMINAL IGUAL A 25A.</t>
  </si>
  <si>
    <t>DISPOSITIVO DPS CLASSE II, 1 POLO, TENSÃO MÁXIMO DE *20* KA (TIPO AC)</t>
  </si>
  <si>
    <t>DISPOSITIVO DPS CLASSE II, 1 POLO, TENSÃO MÁXIMO DE *45* KA (TIPO AC)</t>
  </si>
  <si>
    <t>FIXAÇÃO DE TUBOS HORIZONTAIS DE PVC, CPVC OU COBRE DIÂMETROS MENORES OU IGUAIS A 40 MM OU ELETROCALHAS ATÉ 150MM DE LARGURA, COM ABRAÇADEIRA METÁLICA RÍGIDA TIPO D 1/2?, FIXADA EM PERFILADO EM LAJE. AF_05/2015</t>
  </si>
  <si>
    <t>CCU.06.0019</t>
  </si>
  <si>
    <t>CAIXA DE ALUMÍNIO 10X10CM, ALTA COM TAMPA DE LATÃO PARA TOMADAS REF.: 090590 SIURB/SP</t>
  </si>
  <si>
    <t>CAIXA ALUMÍNIO 10X10CM - ALTA -  TAMPA LATÃO - P/ TOMADAS</t>
  </si>
  <si>
    <t>Un</t>
  </si>
  <si>
    <t>CAIXA DE PASSAGEM METÁLICA DE EMBUTIR 30X30X12 CM REF.: 070647 AGETOP/GO</t>
  </si>
  <si>
    <t>CAIXA DE PASSAGEM METALICA DE EMBUTIR 30X30X12 CM</t>
  </si>
  <si>
    <t>CAIXA DE PASSAGEM EM ALUMÍNIO COM TAMPA E VEDAÇÃO 40X40CM REF.: 090545 SIURB/SP</t>
  </si>
  <si>
    <t>CAIXA DE PASSAGEM EM ALUMÍNIO COM TAMPA E VEDAÇÃO 40 X 40 CM</t>
  </si>
  <si>
    <t>081840/AGETOP</t>
  </si>
  <si>
    <t>TAMPA  PARA CAIXA PASSAGEM FERRO FUNDIDO T-33 - TRÁFEGO LEVE</t>
  </si>
  <si>
    <t>H548</t>
  </si>
  <si>
    <t>TAMPA DE FERRO FUNDIDO T-33 - TRÁFEGO LEVE</t>
  </si>
  <si>
    <t>LUMINARIA LED TUBULAR DE EMBUTIR, 2X18W (INCLUSIVE LAMPADAS),CORPO EM CHAPA DE ACO TRATADA E PINTURA ELETROSTATICA BRANCA, REFLETOR EM ALUMINIO DE ALTO BRILHO, SEM REATOR. FORNECIMENTO E COLOCACAO REF.: 18.027.0516-0 EMOP/RJ</t>
  </si>
  <si>
    <t>LUMINARIA FLUORESC.TUB.EMBUTIR P/LAMP.2X32W C/LAMP.APARENTE CORPO CHAPA ACO TRAT.PINT.ELETROST.BRANCA,REFL .ALUM.ALTO BRI</t>
  </si>
  <si>
    <t>LAMPADA LED, TUBULAR, TBDH-18W, 100/240V</t>
  </si>
  <si>
    <t>LUMINÁRIA PARA ILUMINAÇÃO PÚBLICA DE AVENIDAS, FECHADA, COMPLETA, PARA LÂMPADA VAPOR DE SÓDIO 150W, INCLUSIVE REATOR, REF: 07905/ORSE ORSE/SE</t>
  </si>
  <si>
    <t>01915/ORSE</t>
  </si>
  <si>
    <t>REATOR EXTERNO P/ LÂMPADA VAPOR SÓDIO 150W</t>
  </si>
  <si>
    <t>07876/ORSE</t>
  </si>
  <si>
    <t>LUMINÁRIA P/ILUMINAÇÃO PÚBLICA DE AVENIDAS C/ REFRATOR EM VIDRO, TECNOLUX CW-400 (OU SIMILAR)</t>
  </si>
  <si>
    <t>LAMPADA VAPOR SODIO 150W</t>
  </si>
  <si>
    <t>LUMINÁRIA PENDENTE PARA FACHO ABERTO, COM PORTA-LÂMPADA EM CERÂMICA, DIFUSOR EM VIDRO TEMPERADO, COM UMA LÂMPADA MULTIVAPOR METÁLICO 150W, COM REATOR E IGNITOR, COMPLETA REF.: C4956 SEINFRA/CE</t>
  </si>
  <si>
    <t>I9453</t>
  </si>
  <si>
    <t>LUMINÁRIA PENDENTE PARA FACHO ABERTO, COM PORTA-LÂMPADA EM CERÂMICA, DIFUSOR EM VIDRO TEMPERADO, COM UMA LÂMPADA MULTIVAPOR METÁLICO 150W, COM REATOR E IGNITOR, COMPLETA</t>
  </si>
  <si>
    <t>SEINFRA - CE (2020) - 27</t>
  </si>
  <si>
    <t>ALARME BANHEIRO PNE DEFICIENTE FÍSICO CONFORME NBR 9050 COM ACIONADOR REF.: 11961/ORSE ORSE/SE</t>
  </si>
  <si>
    <t>12838/ORSE</t>
  </si>
  <si>
    <t>RABICHO DE CABO PP 3X1,5MM2, COM 1,0M COM 2 PLUG MACHO 2P + T, ABNT, DE EMBUTIR, 10 A REF.: 13370/ORSE 06/2022</t>
  </si>
  <si>
    <t>13370/ORSE</t>
  </si>
  <si>
    <t>PLUG MACHO 2P + T, ABNT, DE EMBUTIR, 10 A</t>
  </si>
  <si>
    <t>03806/ORSE</t>
  </si>
  <si>
    <t>CABO DE COBRE PP CORDPLAST 3 X 1,5 MM2, 450/750V</t>
  </si>
  <si>
    <t>10272/ORSE</t>
  </si>
  <si>
    <t>TERMINAL AÉREO BASE DUPLA GALVANIZADA 25MM - FORNECIMENTO</t>
  </si>
  <si>
    <t>11052/ORSE</t>
  </si>
  <si>
    <t>TERMINAL AÉREO BASE DUPLA GALVANIZADA 25MM</t>
  </si>
  <si>
    <t>C4853/SEINFRA</t>
  </si>
  <si>
    <t>CAIXA DE EQUIPOTENCIALIZAÇÃO DE TERRA</t>
  </si>
  <si>
    <t>I9160</t>
  </si>
  <si>
    <t>CAIXA DE EQUIPOTENCIALIZAÇÃO 40X40X15, COM BARRAMENTO PARA NEUTRO</t>
  </si>
  <si>
    <t>TOMADA TIPO RJ45, DE EMBUTIR, COMPLETA,PARA LOGICA</t>
  </si>
  <si>
    <t>TOMADA DE REDE RJ45 - FORNECIMENTO E INSTALAÇÃO. REF.: 98307 SINAPI/DF</t>
  </si>
  <si>
    <t>07485/ORSE</t>
  </si>
  <si>
    <t>TOMADA DUPLA PARA LÓGICA RJ45, 4"X4", EMBUTIR, COMPLETA</t>
  </si>
  <si>
    <t>TAMPA CEGA PLASTICA QUADRADA 4 X4 REF.: 072400 AGETOP/GO</t>
  </si>
  <si>
    <t>TAMPA CEGA PLASTICA QUADRADA 4"X4"</t>
  </si>
  <si>
    <t>08615/ORSE</t>
  </si>
  <si>
    <t>CAIXA R1, PADRÃO TELEMAR. EM ALVENARIA DE BLOCO CERÂMICO, ESP. = 0,09M, DIM. INT. = 0.60 X 0.35 X 0.40M, COM TAMPÃO DE FERRO FUN</t>
  </si>
  <si>
    <t>02657/ORSE</t>
  </si>
  <si>
    <t>BLOCO CERÂMICO 6 FUROS 9 X 19 X 24 CM</t>
  </si>
  <si>
    <t>TAMPA FOFO TP R1 PADRAO TELEBRAS 385 X 630MM 25KG CARGA MAX1500KG P/ CAIXA TELEFONE</t>
  </si>
  <si>
    <t>070646/AGETOP</t>
  </si>
  <si>
    <t>CAIXA DE PASSAGEM METÁLICA DE EMBUTIR 20X20X10 CM</t>
  </si>
  <si>
    <t>CAIXA DE PASSAGEM METALICA DE EMBUTIR 20X20X10 CM</t>
  </si>
  <si>
    <t>11855/ORSE</t>
  </si>
  <si>
    <t>CABO BLINDADO PARA ALARME E DETECÇÃO DE INCÊNCIO 3 X 1,5MM2</t>
  </si>
  <si>
    <t>12685/ORSE</t>
  </si>
  <si>
    <t>070335/AGETOP</t>
  </si>
  <si>
    <t>BOX RETO DIAMETRO 1</t>
  </si>
  <si>
    <t>BOX RETO DIAMETRO 1"</t>
  </si>
  <si>
    <t>TUBO EM COBRE FLEXÍVEL, DN 3/8",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</si>
  <si>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</si>
  <si>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09018/ORSE</t>
  </si>
  <si>
    <t>MANGUEIRA PARA GÁS GLP D=3/8" X 120CM, EM PVC TRANSPARENTE C/TARJA AMARELA, USO DOMESTICO</t>
  </si>
  <si>
    <t>09088/ORSE</t>
  </si>
  <si>
    <t>MANGUEIRA PARA GÁS GLP D=3/8" X 120CM, EM PVC TRANSPARENTE C/TARJA AMARELA, USO DOMESTICO, ALIANÇA OU SIMILAR</t>
  </si>
  <si>
    <t>01009/ORSE</t>
  </si>
  <si>
    <t>FORNECIMENTO E ASSENTAMENTO DE TE DE REDUÇÃO DE FERRO GALVANIZADO DE 3/4" X 1/2"</t>
  </si>
  <si>
    <t>TE REDUCAO FERRO GALV 90G ROSCA 3/4  X 1/2</t>
  </si>
  <si>
    <t>00972/ORSE</t>
  </si>
  <si>
    <t>FORNECIMENTO E ASSENTAMENTO DE CAP DE FERRO GALVANIZADO DE 3/4"</t>
  </si>
  <si>
    <t>CAP OU TAMPAO FERRO GALV ROSCA 3/4</t>
  </si>
  <si>
    <t>10339/ORSE</t>
  </si>
  <si>
    <t>REGISTRO DE FECHO RÁPIDO 1/2" NPT</t>
  </si>
  <si>
    <t>11112/ORSE</t>
  </si>
  <si>
    <t>09093/ORSE</t>
  </si>
  <si>
    <t>REGULADOR DE BAIXA PRESSÃO, D=15MM, TIPO FISHER, CLASSE 300, 2º ESTÁGIO (INSTALAÇÃO GÁS)</t>
  </si>
  <si>
    <t>09377/ORSE</t>
  </si>
  <si>
    <t>REGULADOR BAIXA PRESSÃO TIPO FISHER, 15MM, CLASSE 300, 2º ESTAGIO</t>
  </si>
  <si>
    <t>09092/ORSE</t>
  </si>
  <si>
    <t>REGULADOR DE ALTA PRESSÃO, D=28MM, TIPO FISHER, CLASSE 300, 1º ESTÁGIO (INSTALAÇÃO GÁS)</t>
  </si>
  <si>
    <t>09376/ORSE</t>
  </si>
  <si>
    <t>REGULADOR ALTA PRESSÃO TIPO FISHER, 28MM, CLASSE 300, 1º ESTAGIO</t>
  </si>
  <si>
    <t>ABRIGO PARA HIDRANTE, 75X45X17CM, COM REGISTRO GLOBO ANGULAR 45º 2.1/2", ADAPTADOR STORZ 2.1/2", MANGUEIRA DE INCÊNDIO 15M, REDUÇÃO 2.1/2X1.1/2" E ESGUICHO EM LATÃO 1.1/2" - FORNECIMENTO E INSTALAÇÃO</t>
  </si>
  <si>
    <t>01010/ORSE</t>
  </si>
  <si>
    <t>FORNECIMENTO E ASSENTAMENTO DE TE DE REDUÇÃO DE FERRO GALVANIZADO DE 1" X 3/4"</t>
  </si>
  <si>
    <t>SERVENTE</t>
  </si>
  <si>
    <t>04728/ORSE</t>
  </si>
  <si>
    <t>TALHADEIRA</t>
  </si>
  <si>
    <t>04729/ORSE</t>
  </si>
  <si>
    <t>MARRETA</t>
  </si>
  <si>
    <t>CARRO-DE-MAO CACAMBA METALICA E PNEU MACICO</t>
  </si>
  <si>
    <t>TE REDUCAO FERRO GALV 90G ROSCA 1  X 3/4</t>
  </si>
  <si>
    <t>10788/ORSE</t>
  </si>
  <si>
    <t>PÁ QUADRADA</t>
  </si>
  <si>
    <t>01012/ORSE</t>
  </si>
  <si>
    <t>FORNECIMENTO E ASSENTAMENTO DE TE DE REDUÇÃO DE FERRO GALVANIZADO DE 1 1/2" X 1"</t>
  </si>
  <si>
    <t>TE REDUCAO FERRO GALV 90G ROSCA 1.1/2  X 1</t>
  </si>
  <si>
    <t>10613/ORSE</t>
  </si>
  <si>
    <t>FORNECIMENTO E ASSENTAMENTO DE TE DE REDUÇÃO DE FERRO GALVANIZADO DE 2 1/2" X 1"</t>
  </si>
  <si>
    <t>11290/ORSE</t>
  </si>
  <si>
    <t>TÊ REDUÇÃO FERRO GALVANIZADO D=2 1/2 X 1"</t>
  </si>
  <si>
    <t>01016/ORSE</t>
  </si>
  <si>
    <t>FORNECIMENTO E ASSENTAMENTO DE TE DE REDUÇÃO DE FERRO GALVANIZADO DE 3" X 2 1/2"</t>
  </si>
  <si>
    <t>TE REDUCAO FERRO GALV 90G C/ ROSCA 3  X 2.1/2</t>
  </si>
  <si>
    <t>00997/ORSE</t>
  </si>
  <si>
    <t>FORNECIMENTO E ASSENTAMENTO DE FLANGE SEXTAVADO DE FERRO GALVANIZADO DE 3"</t>
  </si>
  <si>
    <t>FLANGE SEXTAVADO FERRO GALV ROSCA REF. 3</t>
  </si>
  <si>
    <t>05.054.0102-0/EMOP</t>
  </si>
  <si>
    <t>PLACA FOTOLUMINESCENTE DE SINALIZACAO DE SEGURANCA CONTRA INCENDIO,PARA SAIDA DE EMERGENCIA,EM PVC ANTICHAMA,DIMENSOES A PROXIMADAS DE (20X40)CM, DE ACORDO COM A NORMA NBR 13434-2.FORNECIMENTO E COLOCACAO</t>
  </si>
  <si>
    <t>PLACA FOTOLUMINESCENTE SINALIZACAO SEG. INCENDIO, SAIDA DE EMERGENCIA,APROX. (20X40)CM NBR 13434-2</t>
  </si>
  <si>
    <t>05.054.0105-0/EMOP</t>
  </si>
  <si>
    <t>PLACA FOTOLUMINESCENTE DE SINALIZACAO BASICA PARA EXTINTOR DE INCENDIO,EM PVC ANTICHAMA,DIMENSOES APROXIMADAS DE (15X15) CM,DE ACORDO COM A NORMA NBR 13434-2.FORNECIMENTO E COLOCACAO</t>
  </si>
  <si>
    <t>PLACA DE SINALIZACAO BASICA PARA SAIDA DE EMERGENCIA, EM PVC ANTICHAMA,DIMENSOES APROX. (15X15)CM, NBR 13434-2</t>
  </si>
  <si>
    <t>05.054.0103-0/EMOP</t>
  </si>
  <si>
    <t>PLACA FOTOLUMINESCENTE DE SINALIZACAO DE SEGURANCA CONTRA INCENDIO,PARA INDICACAO DE NUMERO DE PAVIMENTOS,EM PVC ANTICHAMA,DIMENSOES APROXIMADAS DE (10X10)CM,DE ACORDO COM A NORMANBR 13434-2.FORNECIMENTO E COLOCACAO</t>
  </si>
  <si>
    <t>PLACA FOTOLUMINESCENTE SINALIZACAO SEG. INCENDIO, INDIC. NUM. PAVIMENTOS APROX. (10X10) NBR 13434-2</t>
  </si>
  <si>
    <t>05.054.0115-0/EMOP</t>
  </si>
  <si>
    <t>PLACA FOTOLUMINESCENTE DE SINALIZACAO DE SEGURANCA CONTRA INCENDIO,PARA EQUIPAMENTOS DE COMBATE A INCENDIO E ALARME,EM PVC ANTICHAMA,DIMENSOES APROXIMADAS DE (20X15)CM,DE ACORDO COM A NORMA NBR 13434-2.FORNECIMENTO E COLOCACAO</t>
  </si>
  <si>
    <t>PLACA FOTOLUMINESCENTE SINALIZACAO SEG INCENDIO,EQUIPAMENTOS COMBATE INCENDIO E ALARME APROX.(20X15)CM NBR 13434-2</t>
  </si>
  <si>
    <t>73775/1</t>
  </si>
  <si>
    <t>EXTINTOR INCENDIO TP PO QUIMICO 4KG FORNECIMENTO E COLOCACAO</t>
  </si>
  <si>
    <t>ESCAVAÇÃO MANUAL PARA BLOCO DE COROAMENTO OU SAPATA, SEM PREVISÃO DE FÔRMA. AF_06/2017</t>
  </si>
  <si>
    <t>MONTAGEM DE ARMADURA LONGITUDINAL/TRANSVERSAL DE ESTACAS DE SEÇÃO CIRCULAR, DIÂMETRO = 12,5 MM. AF_11/2016</t>
  </si>
  <si>
    <t>FORNECIMENTO E EXECUÇÃO DE ESTRUTURA METÁLICA EM AÇO ESTRUTURAL PERFIL "I" CONFORME ESPECIFICADO EM PROJETO.</t>
  </si>
  <si>
    <t>PINTURA COM TINTA ALQUÍDICA DE ACABAMENTO (ESMALTE SINTÉTICO FOSCO) PULVERIZADA SOBRE SUPERFÍCIES METÁLICAS (EXCETO PERFIL) EXECUTADO EM OBRA (02 DEMÃOS). AF_01/2020</t>
  </si>
  <si>
    <t>ALVENARIA DE VEDAÇÃO DE BLOCOS CERÂMICOS FURADOS NA HORIZONTAL DE 9X19X19CM (ESPESSURA 9CM) DE PAREDES COM ÁREA LÍQUIDA MAIOR OU IGUAL A 6M² COM VÃOS E ARGAMASSA DE ASSENTAMENTO COM PREPARO EM BETONEIRA. AF_06/2014</t>
  </si>
  <si>
    <t>CCU.04.0067</t>
  </si>
  <si>
    <t>KIT DE PORTA-PRONTA DE MADEIRA EM ACABAMENTO MELAMÍNICO BRANCO, FOLHA LEVE OU MÉDIA, E BATENTE EM MADEIRA MACIÇA OU LAMINADO, 90X210CM, FIXAÇÃO COM ARGAMASSA - FORNECIMENTO E INSTALAÇÃO. REF.: 90797 SINAPI/DF</t>
  </si>
  <si>
    <t>CCU.04.0068</t>
  </si>
  <si>
    <t>KIT DE PORTA-PRONTA DE MADEIRA EM ACABAMENTO MELAMÍNICO BRANCO, FOLHA LEVE OU MÉDIA, E BATENTE EM MADEIRA MACIÇA OU LAMINADO, 100X210CM, FIXAÇÃO COM ARGAMASSA - FORNECIMENTO E INSTALAÇÃO. REF.: 90797 SINAPI/DF</t>
  </si>
  <si>
    <t>03629/ORSE</t>
  </si>
  <si>
    <t>PORTA EM MADEIRA COMPENSADA (CANELA), LISA, SEMI-ÔCA, 1.00</t>
  </si>
  <si>
    <t>CCU.04.0069</t>
  </si>
  <si>
    <t>CAIXILHO FIXO DE ALUMINIO ANODIZADO AO NATURAL,SÉRIE 28,INCLUSIVE VIDRO TEMPERADO INCOLOR ESP=6mm.FORNECIMENTO E COLOCACAO REF.: 14.003.0163-0 EMOP/RJ</t>
  </si>
  <si>
    <t>INSTALAÇÃO DE VIDRO TEMPERADO, E = 6 MM, ENCAIXADO EM PERFIL</t>
  </si>
  <si>
    <t>ESPELHO CRISTAL ESPESSURA 4MM, SEM MOLDURA, FIXADO COM COLA DE SILICONE ESTRUTURAL REF.: 74125/002 SINAPI/DF</t>
  </si>
  <si>
    <t>TELHAMENTO COM TELHA ONDULADA DE AÇO/ALUMÍNIO E = 0,5 MM, COM ATÉ 2 ÁGUAS, INCLUSO IÇAMENTO. REF.: 94213 SINAPI/DF</t>
  </si>
  <si>
    <t>PINTURA ACRILICA DE FAIXAS DE DEMARCACAO EM QUADRA POLIESPORTIVA, 5 CM DE LARGURA</t>
  </si>
  <si>
    <t>ARGAMASSA TRAÇO 1:4 (EM VOLUME DE CIMENTO E AREIA MÉDIA</t>
  </si>
  <si>
    <t>CCU.04.0070</t>
  </si>
  <si>
    <t>PISO ALTA RESISTÊNCIA OU INDUSTRIAL DE 12 MM, COLORIDO, INCLUSIVE, JUNTAS DE DILATAÇÃO PLÁSTICAS E POLIMENTO MECANIZADO E ENCERADO REF.: 10173/ORSE ORSE/SE</t>
  </si>
  <si>
    <t>03078/ORSE</t>
  </si>
  <si>
    <t>PISO ALTA RESISTENCIA, COLORIDO, E=12MM, APLICADO COM JUNTAS, POLIDO ATÉ O ESMERIL 320 E ENCERADO</t>
  </si>
  <si>
    <t>REVESTIMENTO CERÂMICO PARA PAREDES INTERNAS COM PLACAS TIPO ESMALTADA EXTRA DE DIMENSÕES 33X45 CM APLICADAS EM AMBIENTES DE ÁREA MAIOR QUE 5 M² NA ALTURA INTEIRA DAS PAREDES. AF_06/2014</t>
  </si>
  <si>
    <t>CCU.04.0071</t>
  </si>
  <si>
    <t>REVESTIMENTO CERÂMICO PARA PAREDES INTERNAS COM PLACAS TIPO ESMALTADA EXTRA DE DIMENSÕES 10X10 CM APLICADAS EM AMBIENTES DE ÁREA MAIOR QUE 5 M² A MEIA ALTURA DAS PAREDES. REF.: 87264 SINAPI/DF</t>
  </si>
  <si>
    <t>CHAPISCO APLICADO EM ALVENARIA (COM PRESENÇA DE VÃOS) E ESTRUTURAS DE CONCRETO DE FACHADA, COM COLHER DE PEDREIRO.  ARGAMASSA TRAÇO 1:3 COM PREPARO EM BETONEIRA 400L. AF_06/2014</t>
  </si>
  <si>
    <t>EMBOÇO OU MASSA ÚNICA EM ARGAMASSA TRAÇO 1:2:8, PREPARO MECÂNICO COM BETONEIRA 400 L, APLICADA MANUALMENTE EM PANOS DE FACHADA COM PRESENÇA DE VÃOS, ESPESSURA DE 25 MM. AF_06/2014</t>
  </si>
  <si>
    <t>CUBA DE EMBUTIR OVAL EM LOUÇA BRANCA, 35 X 50CM OU</t>
  </si>
  <si>
    <t>VÁLVULA EM METAL CROMADO 1.1/2? X 1.1/2? PARA TANQUE OU</t>
  </si>
  <si>
    <t>TORNEIRA CROMADA 1/2? OU 3/4? PARA TANQUE, PADRÃO POPULAR - FORNECIMENTO E INSTALAÇÃO. AF_01/2020</t>
  </si>
  <si>
    <t>02035/ORSE</t>
  </si>
  <si>
    <t>PORTA TOALHA INOX PARA PAPEL TOALHA EM FOLHA</t>
  </si>
  <si>
    <t>04174/ORSE</t>
  </si>
  <si>
    <t>DESEMPENADEIRA DE AÇO LISA, CABO MADEIRA, REF:143, ATLAS OU SIMILAR</t>
  </si>
  <si>
    <t>PEDREIRO</t>
  </si>
  <si>
    <t>01841/ORSE</t>
  </si>
  <si>
    <t>PORTA PAPEL TOALHA EM AÇO INOX</t>
  </si>
  <si>
    <t>04722/ORSE</t>
  </si>
  <si>
    <t>COLHER DE PEDREIRO</t>
  </si>
  <si>
    <t>11243/ORSE</t>
  </si>
  <si>
    <t>MARTELO SEM UNHA</t>
  </si>
  <si>
    <t>11245/ORSE</t>
  </si>
  <si>
    <t>DESEMPOLADEIRA DE MADEIRA 12X22</t>
  </si>
  <si>
    <t>11246/ORSE</t>
  </si>
  <si>
    <t>ESCALA MÉTRICA DE BAMBÚ</t>
  </si>
  <si>
    <t>11247/ORSE</t>
  </si>
  <si>
    <t>SERRA MÁRMORE</t>
  </si>
  <si>
    <t>11264/ORSE</t>
  </si>
  <si>
    <t>MARRETA DE 1/2 KG COM CABO</t>
  </si>
  <si>
    <t>11265/ORSE</t>
  </si>
  <si>
    <t>MARTELO DE BORRACHA COM CABO</t>
  </si>
  <si>
    <t>10282/ORSE</t>
  </si>
  <si>
    <t>REGUA DE ALUMÍNIO C/ 2,00M (PARA PEDREIRO)</t>
  </si>
  <si>
    <t>10789/ORSE</t>
  </si>
  <si>
    <t>NÍVEL DE BOLHA DE MADEIRA</t>
  </si>
  <si>
    <t>10790/ORSE</t>
  </si>
  <si>
    <t>PRUMO DE FACE</t>
  </si>
  <si>
    <t>080740/AGETOP</t>
  </si>
  <si>
    <t>MEIA SABONETEIRA EM LOUÇA DE EMBUTIR</t>
  </si>
  <si>
    <t>H210</t>
  </si>
  <si>
    <t>MEIA SABONETEIRA LOUCA EMBUTIR</t>
  </si>
  <si>
    <t>080730/AGETOP</t>
  </si>
  <si>
    <t>CABIDE TIPO GANCHO EM LOUÇA</t>
  </si>
  <si>
    <t>AZULEJISTA</t>
  </si>
  <si>
    <t>H584</t>
  </si>
  <si>
    <t>CABIDE GANCHO LOUCA</t>
  </si>
  <si>
    <t>18.016.0140-0/EMOP</t>
  </si>
  <si>
    <t>BANCO ARTICULADO,COM CANTOS ARREDONDADOS E SUPERFICIE ANTIDERRAPANTE IMPERMEAVEL,DIMENSOES MINIMAS 0,45X0,70M,EM ACO INOXIDAVEL AISI 304,TUBO DE 1 1/4",PARA PESSOAS COM NECESSIDADES ESPECIFICAS.FORNCIMENTO E COLOCACAO</t>
  </si>
  <si>
    <t>MAO-DE-OBRA DE PEDREIRO, INCLUSIVE ENCARGOS SOCIAIS</t>
  </si>
  <si>
    <t>MAO-DE-OBRA DE SERVENTE DA CONSTRUCAO CIVIL, INCLUSIVE ENCARGOS SOCIAIS</t>
  </si>
  <si>
    <t>BANCO ARTICULADO, COM CANTOS ARRENDODADOS, DIMENSOES MINIMAS 0,45X0,70M, EM ACOINOXIDAVEL AISI 304, TUBO DE 1.1/4"</t>
  </si>
  <si>
    <t>08211/ORSE</t>
  </si>
  <si>
    <t>DUCHA HIGIÊNICA COM REGISTRO, LINHA ASPEN, REF. 1984 C35 DA DECA OU SIMILAR</t>
  </si>
  <si>
    <t>08294/ORSE</t>
  </si>
  <si>
    <t>ADAPTADOR COM FLANGES LIVRES, PVC, SOLDÁVEL, DN  25 MM X 3/4 , INSTALADO EM RESERVAÇÃO DE ÁGUA DE EDIFICAÇÃO QUE POSSUA RESERVATÓRIO DE FIBRA/FIBROCIMENTO FORNECIMENTO E INSTALAÇÃO. AF_06/2016</t>
  </si>
  <si>
    <t>ADAPTADOR PVC SOLDAVEL, COM FLANGES LIVRES, 25 MM X 3/4", PARA CAIXA D' AGUA</t>
  </si>
  <si>
    <t>ADAPTADOR COM FLANGES LIVRES, PVC, SOLDÁVEL, DN 50 MM X 1 1/2 , INSTALADO EM RESERVAÇÃO DE ÁGUA DE EDIFICAÇÃO QUE POSSUA RESERVATÓRIO DE FIBRA/FIBROCIMENTO FORNECIMENTO E INSTALAÇÃO. AF_06/2016</t>
  </si>
  <si>
    <t>ADAPTADOR PVC SOLDAVEL, COM FLANGES LIVRES, 50 MM X 1 1/2", PARA CAIXA D' AGUA</t>
  </si>
  <si>
    <t>REGISTRO DE GAVETA BRUTO, LATÃO, ROSCÁVEL, 3/4?, INSTALADO EM RESERVAÇÃO DE ÁGUA DE EDIFICAÇÃO QUE POSSUA RESERVATÓRIO DE FIBRA/FIBROCIMENTO ? FORNECIMENTO E INSTALAÇÃO. AF_06/2016</t>
  </si>
  <si>
    <t>RESERVATORIO,EM FIBRA DE VIDRO OU POLIETILENO,COM CAPACIDADE EM TORNO DE 3000L,INCLUSIVE TAMPA DE VEDACAO COM ESCOTILHA E FIXADORES. FORNECIMENTO E INSTALAÇÃO. REF.: 18.021.0045-A EMOP/RJ</t>
  </si>
  <si>
    <t>RESERVATORIO EM FIBRA DE VIDRO OU POLIETILENO, C/CAPAC.EM TORNO DE 3000L,INCL.TAMPA DE VEDACAO C/ESCOTILHA E FIXADORES</t>
  </si>
  <si>
    <t>CALHA/CANALETA DE CONCRETO SIMPLES, TIPO MEIA CANA, D= 40 CM, PARA AGUA PLUVIAL PLUVIAL</t>
  </si>
  <si>
    <t>ELETRODUTO DE AÇO GALVANIZADO, CLASSE SEMI PESADO, DN 32 MM (1 1/4??), APARENTE, INSTALADO EM TETO - FORNECIMENTO E INSTALAÇÃO. AF_11/2016_P</t>
  </si>
  <si>
    <t>LUVA DE EMENDA PARA ELETRODUTO, AÇO GALVANIZADO,</t>
  </si>
  <si>
    <t>ELETRODUTO DE AÇO GALVANIZADO, CLASSE SEMI PESADO, DN 40 MM (1 1/2 ), APARENTE, INSTALADO EM TETO - FORNECIMENTO E INSTALAÇÃO. AF_11/2016_P</t>
  </si>
  <si>
    <t>CABO DE COBRE FLEXÍVEL ISOLADO, 35 MM², ANTI-CHAMA 450/750 V, PARA DISTRIBUIÇÃO - FORNECIMENTO E INSTALAÇÃO. AF_12/2015</t>
  </si>
  <si>
    <t>CCU.06.0064</t>
  </si>
  <si>
    <t>REFLETOR SIMPLES LED 150W DE POTÊNCIA, BRANCO FRIO, 6500K, AUTOVOLT, MARCA G-LIGHT OU SIMILAR REF.: 12577/ORSE ORSE/SE</t>
  </si>
  <si>
    <t>01691/ORSE</t>
  </si>
  <si>
    <t>PARAFUSO METAL 2 1/2" X 12 P/ BUCHA S-10</t>
  </si>
  <si>
    <t>13292/ORSE</t>
  </si>
  <si>
    <t>REFLETOR SIMPLES LED 150W DE POTÊNCIA, BRANCO FRIO, 6500K, AUTOVOLT, MARCA G-LIGHT OU SIMILAR</t>
  </si>
  <si>
    <t>05.054.0104-0/EMOP</t>
  </si>
  <si>
    <t>PLACA FOTOLUMINESCENTE DE SINALIZACAO DE SEGURANCA CONTRA INCENDIO,PARA INDICACAO CONTINUADA DE ROTA DE FUGA,EM PVC ANTICHAMA,DIMENSOES APROXIMADAS DE (7X20)CM,DE ACORDO COM A NORMA NBR 13434-2.FORNECIMENTO E COLOCACAO</t>
  </si>
  <si>
    <t>PLACA LUMINESCENTE SINALIZACAO SEG.INCENDIO,INDICACAO CONTINUADA ROTA DE FUGA, APROX. (7X20) NBR 13434-2</t>
  </si>
  <si>
    <t>LAVADORA DE ALTA PRESSAO (LAVA-JATO) PARA AGUA FRIA,</t>
  </si>
  <si>
    <t>TÊ, PVC OCRE, JUNTA ELÁSTICA, DN 150 MM, PARA COLETOR PREDIAL DE ESGOTO. AF_06/2022</t>
  </si>
  <si>
    <t>CAIBRO NAO APARELHADO  *7,5 X 7,5* CM, EM MACARANDUBA, ANGELIM OU EQUIVALENTE DA REGIAO -  BRUTA</t>
  </si>
  <si>
    <t>CCU.02.0011</t>
  </si>
  <si>
    <t>PLACA DE OBRA EM CHAPA DE AÇO GALVANIZADO, INSTALADA REF.:00051/ORSE ORSE/SE</t>
  </si>
  <si>
    <t>01776/ORSE</t>
  </si>
  <si>
    <t>PLACA DE OBRA EM CHAPA GALVANIZADA 26</t>
  </si>
  <si>
    <t>06995/ORSE</t>
  </si>
  <si>
    <t>MADEIRA MISTA SERRADA (SARRAFO) 2,2 X 5,5CM - 0,00121 M³/M</t>
  </si>
  <si>
    <t>PREGO POLIDO COM CABECA 18 X 30</t>
  </si>
  <si>
    <t>CCU.04.0044</t>
  </si>
  <si>
    <t>PLACA DE INAUGURAÇÃO DE OBRA EM ALUMÍNIO 0,60 X 0,80 M. REF.: 03167/ORSE ORSE/SE</t>
  </si>
  <si>
    <t>02614/ORSE</t>
  </si>
  <si>
    <t>PLACA DE INAUGURAÇÃO EM ALUMÍNIO FUNDIDO COM 0.60 X 0.80 M</t>
  </si>
  <si>
    <t>74151/1</t>
  </si>
  <si>
    <t>ESCAVACAO E CARGA MATERIAL 1A CATEGORIA, UTILIZANDO TRATOR DE ESTEIRAS DE 110 A 160HP COM LAMINA, PESO OPERACIONAL * 13T E PA CARREGADEIRA COM 170 HP.</t>
  </si>
  <si>
    <t>CCU.02.0005</t>
  </si>
  <si>
    <t>EXECUÇÃO E COMPACTAÇÃO DE ATERRO COM SOLO PREDOMINANTEMENTE ARGILOSO - INCLUSIVE SOLO, ESCAVAÇÃO, CARGA E TRANSPORTE. AF_11/2019 REF.: 96385 SINAPI AGO/2020</t>
  </si>
  <si>
    <t>CCU.02.0026</t>
  </si>
  <si>
    <t>EXECUÇÃO E COMPACTAÇÃO DE ATERRO - EXCLUSIVE SOLO REF.: 96385 SINAPI AGO/2020</t>
  </si>
  <si>
    <t>PERFURATRIZ HIDRÁULICA SOBRE CAMINHÃO COM TRADO CURTO</t>
  </si>
  <si>
    <t>CCU.04.0019</t>
  </si>
  <si>
    <t>PORTÃO DE CORRER EM GRADIL METÁLICO, PADRÃO BELGO OU EQUIVALENTE REF.: 09072/ORSE</t>
  </si>
  <si>
    <t>08855/ORSE</t>
  </si>
  <si>
    <t>ROLDANA PARA PORTÃO DE FERRO DE CORRER (INFERIOR), D=3", COM CAIXA</t>
  </si>
  <si>
    <t>09357/ORSE</t>
  </si>
  <si>
    <t>PORTÃO DE CORRER EM GRADIL METÁLICO, PADRÃO BELGO OU EQUIVALENTE</t>
  </si>
  <si>
    <t>CAIACAO TRES DEMAOS MUROS E PAREDES REF.: 260201 AGETOP/GO</t>
  </si>
  <si>
    <t>CAL PARA PINTURA</t>
  </si>
  <si>
    <t>OLEO DE LINHACA</t>
  </si>
  <si>
    <t>LT</t>
  </si>
  <si>
    <t>MASTROS PARA BANDEIRAS EM FERRO GALVANIZADO (ASSENTADOS/PINTADOS) -  3 UNIDADES REF.: 270802 AGETOP/GO</t>
  </si>
  <si>
    <t>AJUDANTE</t>
  </si>
  <si>
    <t>PINTOR</t>
  </si>
  <si>
    <t>SOLVENTE</t>
  </si>
  <si>
    <t>COMPRESSOR DE 1,5HP-70L-140LB + PISTOLA DE RESERVATÓRIO SUPERIOR +MANGUEIRA (MANUTENÇÃO E DEPRECIAÇÃO DO EQUIPAMENTO) - PREÇO DO EQUIPAMENTO NOVO DIVIDIDO POR 1.000</t>
  </si>
  <si>
    <t>H682</t>
  </si>
  <si>
    <t>TUBO FERRO GALVANIZADO 2"</t>
  </si>
  <si>
    <t>TINTA ESMALTE</t>
  </si>
  <si>
    <t>DILUENTE NR 938 SUMARE/ DILUENTE NR410 RENNER  OU EQUIVALENTE</t>
  </si>
  <si>
    <t>ZARCAO/CROMATO DE ZINCO</t>
  </si>
  <si>
    <t>PRIMER SUPER-GALVITE</t>
  </si>
  <si>
    <t>l</t>
  </si>
  <si>
    <t>CCU.04.0042</t>
  </si>
  <si>
    <t>QUADRO ESCOLAR EM FÓRMICA BRANCA COM MOLDURA. REF.: 02387/ORSE ORSE/SE</t>
  </si>
  <si>
    <t>02424/ORSE</t>
  </si>
  <si>
    <t>VERNIZ POLIURETANO</t>
  </si>
  <si>
    <t>00632/ORSE</t>
  </si>
  <si>
    <t>COMPENSADO RESINADO 20MM - MADEIRIT OU SIMILAR</t>
  </si>
  <si>
    <t>01623/ORSE</t>
  </si>
  <si>
    <t>MOLDURA DE MADEIRA 10 X 1.5 CM</t>
  </si>
  <si>
    <t>PREGO POLIDO COM CABECA 16 X 24</t>
  </si>
  <si>
    <t>LIXA P/ PAREDE OU MADEIRA</t>
  </si>
  <si>
    <t>CCU.04.0013</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</si>
  <si>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 FORNECIMENTO E COLOCAÇÃO REF.: 14.002.0201-0 EMOP/RJ</t>
  </si>
  <si>
    <t>GRADIL, C/ALTURA DE 2,03M E COMPRIMENTODE 2,50M, EXECUTADO EM PAINEL DE ACO GALVANIZADO</t>
  </si>
  <si>
    <t>POSTE INTERMEDIARIO, C/ALTURA 2,08M, MEDINDO (60X49)CM, BASE APARAFUSADA</t>
  </si>
  <si>
    <t>CHUMBADOR MECANICO EM ACO GALVANIZADO, 3/8 , COM PARAFUSO E ARRUELA</t>
  </si>
  <si>
    <t>CONJUNTO FIXADOR PARA GRADIL METALICO</t>
  </si>
  <si>
    <t>CONJUNTO MOTO-BOMBA CENTRIFUGA, TRIFÁSICA, MOTOR 4 CV, SCHNEIDER MOD.BC-21R OU SIMILAR REF.: 08612/ORSE ORSE/SE</t>
  </si>
  <si>
    <t>08879/ORSE</t>
  </si>
  <si>
    <t>CONJUNTO MOTO-BOMBA SCHNEIDER BC-21R, MOTOR 4 CV, TRIFÁSICO, 220/380V, SUCÇÃO2 1/2", RECALQUE 2" (OU SIMILAR)</t>
  </si>
  <si>
    <t>08880/ORSE</t>
  </si>
  <si>
    <t>CHAVE MAGNÉTICA P/MOTOR 4CV-220V</t>
  </si>
  <si>
    <t>COT.05.0006</t>
  </si>
  <si>
    <t>FORNECIMENTO DE FILTRO CENTRAL EM AÇO INOX PARA CAIXA D'ÁGUA 5.000 L/H</t>
  </si>
  <si>
    <t>FORNECIMENTO EM INSTALAÇÃO DE BOMBA SUBMERSÍVEL TRIFÁSICA 3CV CONFORME ESPECÍFICADO EM CADERNO TÉCNICO.</t>
  </si>
  <si>
    <t>FORNECIMENTO E INSTALAÇÃO DE MANGUEIRA FLAT/ACHATADA D=1.1/2" PARA RECALQUE DE ÁGUAS.</t>
  </si>
  <si>
    <t>UNIAO PVC, SOLDAVEL, 75 MM, PARA AGUA FRIA PREDIAL</t>
  </si>
  <si>
    <t>FILTRO VERTICAL DE AREIA, INCLUINDO FORNECIMENTO DE MATERIAL E OS SERVIÇOS DE DESCARGA OU LANÇAMENTO, ESPALHAMENTO E COMPACTAÇÃO REF.: 04952/ORSE ORSE/SE</t>
  </si>
  <si>
    <t>01586/ORSE</t>
  </si>
  <si>
    <t>MANTA GEOTÊXTIL NÃO TECIDO RT-10, RESISTENCIA A TRAÇÃO=10 KN/M, (ANTIGO BIDIMOP-20 OU SIMILAR)</t>
  </si>
  <si>
    <t>FORNECIMENTO E EXECUÇÃO DE CAIXA EM ALVENARIA COM DIMENSÕES 1,00 X 1,00 X 1,80 M PARA FILTRO DE AREIA. REF.: 99290 SINAPI/DF</t>
  </si>
  <si>
    <t>SUBESTACAO DE 225KVA,13,8KV-220/127V,INSTALA DA EM PLATAFORMA AO TEMPO,PADRAO AMPLA,INCLUSIVE CABINE DE MEDICAO REF.:	15.011.0160-0 EMOP/RJ</t>
  </si>
  <si>
    <t>03.001.0001-1</t>
  </si>
  <si>
    <t>ESCAVACAO MANUAL DE VALA/CAVA EM MATERIAL DE 1¦ CATEGORIA (A(AREIA,ARGILA OU PICARRA),ATE 1,50M DE PROFUNDIDADE,EXCLUSIVE ESCORAMENTO E ESGOTAMENTO</t>
  </si>
  <si>
    <t>04.005.0123-1</t>
  </si>
  <si>
    <t>TRANSPORTE DE CARGA DE QUALQUER NATUREZA,EXCLUSIVE AS DESPESAS DE CARGA E DESCARGA,TANTO DE ESPERA DO CAMINHAO COMO DO SERVENTE OU EQUIPAMENTO AUXILIAR,A VELOCIDADE MEDIA DE 30KM/H,EM CAMINHAO BASCULANTE A OLEO DIESEL,COM CAPACIDADE UTIL DE8T</t>
  </si>
  <si>
    <t>T X KM</t>
  </si>
  <si>
    <t>11.003.0001-1</t>
  </si>
  <si>
    <t>CONCRETO DOSADO RACIONALMENTE PARA UMA RESISTENCIA CARACTERISTICA A COMPRESSAO DE 10MPA,INCLUSIVE MATERIAIS,TRANSPORTE,PREPARO COM BETONEIRA,LANCAMENTO E ADENSAMENTO</t>
  </si>
  <si>
    <t>11.003.0014-1</t>
  </si>
  <si>
    <t>CONCRETO CICLOPICO CONFECCIONADO COM CONCRETO DOSADO PARA UMA RESISTENCIA CARACTERISTICA A COMPRESSAO DE 10MPA,TENDO 30%DO VOLUME REAL OCUPADO POR PEDRA-DE-MAO,INCLUSIVE MATERIAIS,TRANSPORTE,PREPARO,L ANCAMENTO E ADENSAMENTO</t>
  </si>
  <si>
    <t>11.004.0021-1</t>
  </si>
  <si>
    <t>FORMAS DE MADEIRA DE 3¦ PARA MOLDAGEM DE PECAS DE CONCRETO ARMADO COM PARAMENTOS PLANOS,EM LAJES,VIGAS,PAREDES,ETC,SERVIN DO A MADEIRA 2 VEZES,INCLUSIVE DESMOLDAGEM,EXCLUSIVE ESCORAMENTO</t>
  </si>
  <si>
    <t>11.013.0070-1</t>
  </si>
  <si>
    <t>CONCRETO ARMADO,FCK=20MPA,INCLUINDO MATERIAIS PARA 1,00M3 DE CONCRETO(IMPORTADO DE USINA)ADENSADO E COLOCADO,14,00M2 DEAREA MOLDADA,FORMAS E ESCORAMENTO CONFORME ITENS 11.004.0022E 11.004.0035,60KG DE ACO CA-50,INCLUSIVE MAO-DE-OBRA PARACORTE,DOBRAGEM,MONTAGEM E COLOCACAO NAS FORMAS</t>
  </si>
  <si>
    <t>12.002.0035-1</t>
  </si>
  <si>
    <t>ALVENARIA DE TIJOLOS MACICOS 7X10X20CM,COM ARGAMASSA DE CIMENTO E SAIBRO,NO TRACO 1:6,EM PAREDES DE MEIA VEZ(0,10M),DE SUPERFICIE CORRIDA,ATE 3,00M DE ALTURA E MEDIDA PELA AREA REAL</t>
  </si>
  <si>
    <t>12.003.0075-1</t>
  </si>
  <si>
    <t>ALVENARIA DE TIJOLOS CERAMICOS FURADOS 10X20X20CM,ASSENTES COM ARGAMASSA DE CIMENTO E SAIBRO,NO TRACO 1:8,EM PAREDES DEMEIA VEZ(0,10M),DE SUPERFICIE CORRIDA,ATE 3,00M DE ALTURA EMEDIDA PELA AREA REAL</t>
  </si>
  <si>
    <t>13.001.0020-1</t>
  </si>
  <si>
    <t>EMBOCO COM ARGAMASSA DE CIMENTO E AREIA,NO TRACO 1:2 COM 1,5CM DE ESPESSURA,INCLUSIVE CHAPISCO DE CIMENTO E AREIA,NO TRACO 1:3</t>
  </si>
  <si>
    <t>19.004.0004-3</t>
  </si>
  <si>
    <t>CAMINHAO COM CARROCERIA FIXA,NO TOCO,CAPACIDADE DE 7,5T,INCLUSIVE MOTORISTA</t>
  </si>
  <si>
    <t>19.004.0080-2</t>
  </si>
  <si>
    <t>GUINDAUTO COM CAPACIDADE MAXIMA DE CARGA EM TORNO DE 3,5T A APROXIMADAMENTE 2,00M E ALCANCE MAXIMO VERTICAL(DO SOLO)A APROXIMADAMENTE 7,00M,ANGULO DE GIRO DE 180º,MONTADO SOBRE CHASSIS DE CAMINHAO,EXCLUSIVE ESTE.SAO CONSIDERADOS DOIS AJUDANTES,EXCLUSIVE OPERADOR QUE E CONSIDERADO O MOTORISTA DO CAMINHAO</t>
  </si>
  <si>
    <t>CABO SOLIDO DE COBRE ELETROLITICO NU, TEMPERA MOLE, CLASSE 2, SECAO CIRCULAR DE10,0 A 500,0MM2</t>
  </si>
  <si>
    <t>CABO DE ACO COM ALMA DE CANHAMO, 6 PERNAS DE 19 FIOS, NO DIAMETRO DE 1/2"</t>
  </si>
  <si>
    <t>ELETRODUTO DE PVC PRETO, RIGIDO ROSQUEAVEL, COM ROSCA EM AMBAS EXTREMIDADES, EMBARRAS DE 3 METROS, DE 3/4"</t>
  </si>
  <si>
    <t>CINTA GALVANIZADA, COM PARAFUSOS, DE 7.1/2"</t>
  </si>
  <si>
    <t>LUVA DE PVC RIGIDO ROSQUEAVEL, PARA ELETRODUTO, DE 4"</t>
  </si>
  <si>
    <t>ARAME GALVANIZADO Nº 12</t>
  </si>
  <si>
    <t>CURVA 90º DE PVC RIGIDO, ROSQUEAVEL, PARA ELETRODUTO, DE 4"</t>
  </si>
  <si>
    <t>POSTE CONCRETO, C/SECAO CIRCULAR, 11,00MCOMPR., PADRAO ABNT, EXCL. TRANSP., C/CARGA NOM. HORIZ. NO TOPO, DE 400KGF</t>
  </si>
  <si>
    <t>CINTA GALVANIZADA, COM PARAFUSOS, DE 6"</t>
  </si>
  <si>
    <t>CAIXA PARA INSTALACAO DE MEDIDOR DE ENERGIA ELETRICA, TIPO BIFASICO/TRIFASICO</t>
  </si>
  <si>
    <t>ISOLADOR TIPO CARRETILHA, MARROM, DE (72X72)MM</t>
  </si>
  <si>
    <t>BUCHA E ARRUELA DE ALUMINIO PARA ELETRODUTO, DE 4"</t>
  </si>
  <si>
    <t>HASTE P/ATERRAMENTO, DE COBRE, NO DIAMETRO DE 16MM E COM COMPRIMENTO DE 3,00M</t>
  </si>
  <si>
    <t>PARA-RAIO VALVULA, PARA 15KV-5KA ATERRADO</t>
  </si>
  <si>
    <t>TRANSFORMADOR DE DISTRIBUICAO TRIFASICO,60HZ, CLASSE 15KV, TENS.PRIM.13,8KV, T.SEC.220/127V, REFR.OLEO MIN. 0225KVA</t>
  </si>
  <si>
    <t>CINTA GALVANIZADA, COM PARAFUSOS, DE 8"</t>
  </si>
  <si>
    <t>ISOLADOR DE PINO "HI-TOP", CLASSE 15KV</t>
  </si>
  <si>
    <t>GRAMPO PARALELO EM LIGA DE ALUMINIO DE ALTA CONDUTIBILIDADE ELETRICA, PARAFUSOS,PORCAS E ARRUELAS DE PRESSAO, 50MM2</t>
  </si>
  <si>
    <t>ELETRODUTO DE PVC PRETO,RIGIDO ROSQUEAVEL,COM ROSCA EM AMBAS EXTREMIDADES,EM BARRAS DE 3 METROS,DE 4"</t>
  </si>
  <si>
    <t>ARMACAO SECUNDARIA, COMPLETA, PARA 1 LINHA</t>
  </si>
  <si>
    <t>CRUZETA DE MADEIRA PARA LINHA DE 13,8KV,DE (90X115X2000)MM</t>
  </si>
  <si>
    <t>SELA P/CRUZETA DE MADEIRA</t>
  </si>
  <si>
    <t>PINO P/ISOLADOR, DE 15KV, COM PORCA E ARRUELA</t>
  </si>
  <si>
    <t>CHAVE BLINDADA, TRIPOLAR, DE 600Ax250V</t>
  </si>
  <si>
    <t>CHAVE FUSIVEL, UNIPOLAR, ACIONAMENTO PORCOMANDO DE VARA DE MANOBRA, DE 15KV-100A</t>
  </si>
  <si>
    <t>CABO COM ISOLAMENTO TERMOPLASTICO, DE 1000V, DE 185MM2</t>
  </si>
  <si>
    <t>TERMINAL MECANICO A COMPRESSAO, EM BRONZE, P/CABO NA BITOLA DE 150MM2</t>
  </si>
  <si>
    <t>TERMINAL MECANICO A COMPRESSAO, EM BRONZE, P/CABO NA BITOLA DE 185MM2</t>
  </si>
  <si>
    <t>CONECTOR PARAFUSO FENDIDO, TIPO SPLIT BOLT, FABRICADO EM COBRE, PARA CABO DE 035MM2</t>
  </si>
  <si>
    <t>ELETRODUTO FLEXIVEL PLANO EM PEAD, COR PRETA E LARANJA, DIAMETRO 32 MM</t>
  </si>
  <si>
    <t>00758/ORSE</t>
  </si>
  <si>
    <t>FORNECIMENTO E INSTALAÇÃO DE RACK DE PISO 19" X 16U X 570MM (GABINETE)</t>
  </si>
  <si>
    <t>01902/ORSE</t>
  </si>
  <si>
    <t>RACK DE PISO 19" X 16 U X 570MM (GABINETE) PARA MODEMS E SOM C/PORTA DE VIDRO</t>
  </si>
  <si>
    <t>FORNECIMENTO E INSTALAÇÃO DE MINI RACK DE PAREDE 19" X 5U X 350MM REF.: 08681/ORSE ORSE/SE</t>
  </si>
  <si>
    <t>08943/ORSE</t>
  </si>
  <si>
    <t>MINI RACK DE PAREDE 19" X 5U X 350MM (PORTA DE ACRÍLICO)</t>
  </si>
  <si>
    <t>07867/ORSE</t>
  </si>
  <si>
    <t>SWITCH 24 PORTAS 10/100 MBPS - FORNECIMENTO</t>
  </si>
  <si>
    <t>07615/ORSE</t>
  </si>
  <si>
    <t>SWITCH 24 PORTAS 10/100 MBPS</t>
  </si>
  <si>
    <t>071796/AGETOP</t>
  </si>
  <si>
    <t>ORGANIZADOR DE CABOS (GUIA)</t>
  </si>
  <si>
    <t>08507/ORSE</t>
  </si>
  <si>
    <t>CENTRAL PABX, CAPACIDADE 8 LINHAS E 24 RAMAIS, MOD. CORP 8000, INTELBRÁS OU SIMILAR - FORNECIMENTO</t>
  </si>
  <si>
    <t>08841/ORSE</t>
  </si>
  <si>
    <t>CENTRAL PABX, CAPACIDADE 8 LINHAS E 24 RAMAIS, MOD.CORP 8000, INTELBRÁS OU SIMILAR</t>
  </si>
  <si>
    <t>FORNECIMENTO E INSTALAÇÃO DE VOICE PANEL 24 PORTAS CAT 6 REF.: 10727/ORSE ORSE/SE</t>
  </si>
  <si>
    <t>11482/ORSE</t>
  </si>
  <si>
    <t>VOICE PANEL 24 PORTAS CAT 6</t>
  </si>
  <si>
    <t>07861/ORSE</t>
  </si>
  <si>
    <t>ACIONADOR MANUAL (BOTOEIRA) TIPO QUEBRA-VIDRO, P/INSTAL. INCENDIO</t>
  </si>
  <si>
    <t>07611/ORSE</t>
  </si>
  <si>
    <t>ACIONADOR MANUAL (BOTOEIRA) TIPO QUEBRA-VIDRO, P/INCENDIO</t>
  </si>
  <si>
    <t>18.038.0030-0/EMOP</t>
  </si>
  <si>
    <t>SIRENE AUDIO VISUAL,PARA SISTEMA DE ALARME CONTRA INCENDIO.FORNECIMENTO E COLOCACAO</t>
  </si>
  <si>
    <t>SIRENE AUDIO VISUAL, P/SISTEMA DE ALARMECONTRA INCENDIO</t>
  </si>
  <si>
    <t>11820/ORSE</t>
  </si>
  <si>
    <t>CENTRAL DE ALARME ENDEREÇÁVEL DE INCENDIO COM SISTEMA P/ ATÉ 250 DISPOSITIVOS, MARCAL VERIN OU SIMILAR, MODELO VRE-250 C/ BATERIA</t>
  </si>
  <si>
    <t>12660/ORSE</t>
  </si>
  <si>
    <t>CENTRAL DE ALARME ENDEREÇÁVEL DE INCENDIO COM SISTEMA P/ ATÉ 250 DISPOSITIVOS, MARCAL VERIN OU SIMILAR</t>
  </si>
  <si>
    <t>INSTALAÇÃO DE CONDICIONADOR DE AR TIPO SPLIT HIGH WALL, 9000 BTU REF.: 04464/ORSE ORSE/SE</t>
  </si>
  <si>
    <t>04133/ORSE</t>
  </si>
  <si>
    <t>INSTALAÇÃO DE CONDICIONADOR DE AR TIPO SPLIT HIGH WALL, 12000 BTU REF.: 04465/ORSE ORSE/SE</t>
  </si>
  <si>
    <t>04134/ORSE</t>
  </si>
  <si>
    <t>INSTALAÇÃO DE CONDICIONADOR DE AR TIPO SPLIT HIGH WALL,12000 BTU</t>
  </si>
  <si>
    <t>INSTALAÇÃO DE CONDICIONADOR DE AR TIPO SPLIT HIGH WALL, 18000 BTU REF.: 04467/ORSE ORSE/SE</t>
  </si>
  <si>
    <t>04137/ORSE</t>
  </si>
  <si>
    <t>INSTALAÇÃO DE CONDICIONADOR DE AR TIPO SPLIT HIGH WALL,18000 BTU</t>
  </si>
  <si>
    <t>INSTALAÇÃO DE CONDICIONADOR DE AR TIPO SPLIT HIGH WALL, 24000 BTU REF.: 04469/ORSE ORSE/SE</t>
  </si>
  <si>
    <t>04138/ORSE</t>
  </si>
  <si>
    <t>INSTALAÇÃO DE CONDICIONADOR DE AR TIPO SPLIT HIGH WALL,24000 BTU</t>
  </si>
  <si>
    <t>CCU.07.0010</t>
  </si>
  <si>
    <t>INSTALAÇÃO DE CONDICIONADOR DE AR TIPO SPLIT HIGH WALL, 36000 BTU REF.: 04473/ORSE ORSE/SE</t>
  </si>
  <si>
    <t>04142/ORSE</t>
  </si>
  <si>
    <t>INSTALAÇÃO DE CONDICIONADOR DE AR TIPO SPLIT HIGH WALL,36000 BTU</t>
  </si>
  <si>
    <t>MANOMETRO 0 A 200 PSI (0 A 14 KGF/CM2), D = 50MM - FORNECIMENTO E COLOCACAO</t>
  </si>
  <si>
    <t>18.033.0015-0/EMOP</t>
  </si>
  <si>
    <t>BOTIJAO DE GAS ENGARRAFADO(GLP),CAPACIDADE PARA 45KG.O CUSTO INCLUI O BOTIJAO E O GAS.FORNECIMENTO</t>
  </si>
  <si>
    <t>BOTIJAO GAS ENGARRAFADO, DE 45KG</t>
  </si>
  <si>
    <t>085083/AGETOP</t>
  </si>
  <si>
    <t>CHAVE DE FLUXO 1</t>
  </si>
  <si>
    <t>H689</t>
  </si>
  <si>
    <t>FITA VEDAROSCA 12 MM</t>
  </si>
  <si>
    <t>m</t>
  </si>
  <si>
    <t>H604</t>
  </si>
  <si>
    <t>CHAVE DE FLUXO 1"</t>
  </si>
  <si>
    <t>09905/ORSE</t>
  </si>
  <si>
    <t>10341/ORSE</t>
  </si>
  <si>
    <t>TANQUE DE PRESSÃO CAP. 30 LTS.</t>
  </si>
  <si>
    <t>085039/AGETOP</t>
  </si>
  <si>
    <t>PRESSOSTATO 50 A 80 PSI</t>
  </si>
  <si>
    <t>H624</t>
  </si>
  <si>
    <t>04081/ORSE</t>
  </si>
  <si>
    <t>CONJUNTO MOTO-BOMBA CENTRÍFUGA, TRIFASICA, MOTOR 7.5 CV, SCHNEIDER BC-21 OU SIMILAR</t>
  </si>
  <si>
    <t>03211/ORSE</t>
  </si>
  <si>
    <t>CONJUNTO MOTO-BOMBA SCHNEIDER BC-21 OU SIMILAR, MOTOR 7.5 CV, TRIFÁSICO</t>
  </si>
  <si>
    <t>BOMBA CENTRIFUGA,  MOTOR ELETRICO TRIFASICO 1,48HP DIAMETRO DE SUCCAO X ELEVACAO 1 1/2" X 1", DIAMETRO DO ROTOR 117 MM, HM/Q: 10 M / 21,9 M3/H A 24 M / 6,1 M3/H</t>
  </si>
  <si>
    <t>01.001.0150-0/EMOP</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</si>
  <si>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</si>
  <si>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55.100.0002-1</t>
  </si>
  <si>
    <t>COMPOSICAO BASICA - ENSAIO DE LABORATORIO</t>
  </si>
  <si>
    <t>58.002.0331-1</t>
  </si>
  <si>
    <t>MOLDAGEM E COLETA DE CORPO DE PROVA DE CONCRETO,EXEC.POR FIR</t>
  </si>
  <si>
    <t>01997/ORSE</t>
  </si>
  <si>
    <t>SABÃO EM PÓ</t>
  </si>
  <si>
    <t>02414/ORSE</t>
  </si>
  <si>
    <t>VASSOURA PIAÇAVA</t>
  </si>
  <si>
    <t>CONDICIONADOR DE AR TIPO SPLIT 9000 BTU'S COMPREENDENDO 1 CONDENSADOR E 1 EVAPORADOR(VIDE INSTALACAO,ASSENTAMENTO E INTERLIGACOES FAMILIA 15.005).FORNECIMENTO REF.: 18.030.0001-0 EMOP/RJ</t>
  </si>
  <si>
    <t>CONDICIONADOR DE AR TIPO SPLIT, DE 09.000BTU`S, COM 1 CONDENSADOR E 1 EVAPORADOR</t>
  </si>
  <si>
    <t>CONDICIONADOR DE AR TIPO SPLIT 12000 BTU'S COMPREENDENDO 1 CONDENSADOR E 1 EVAPORADOR(VIDE INSTALACAO,ASSENTAMENTO E INTERLIGACOES FAMILIA 15.005).FORNECIMENTO REF.: 18.030.0002-0 EMOP/RJ</t>
  </si>
  <si>
    <t>CONDICIONADOR DE AR, TIPO SPLIT, 12.000BTU`S, COM 1 CONDENSADOR E 1 VAPORIZADOR</t>
  </si>
  <si>
    <t>CONDICIONADOR DE AR TIPO SPLIT 18000 BTU'S COMPREENDENDO 1 CONDENSADOR E 1 EVAPORADOR(VIDE INSTALACAO,ASSENTAMENTO E INTERLIGACOES FAMILIA 15.005).FORNECIMENTO REF.: 18.030.0003-0 EMOP/RJ</t>
  </si>
  <si>
    <t>CONDICIONADOR DE AR TIPO SPLIT, DE 18.000BTU`S, COM 1 CONDENSADOR E 1 EVAPORADOR</t>
  </si>
  <si>
    <t>CONDICIONADOR DE AR TIPO SPLIT 24000 BTU'S COMPREENDENDO 1 CONDENSADOR E 1 EVAPORADOR(VIDE INSTALACAO,ASSENTAMENTO E INTERLIGACOES FAMILIA 15.005).FORNECIMENTO REF.: 18.030.0005-0 EMOP/RJ</t>
  </si>
  <si>
    <t>CONDICIONADOR DE AR TIPO SPLIT, DE 24.000BTU`S, COM 1 CONDENSADOR E 1 EVAPORADOR</t>
  </si>
  <si>
    <t>CONDICIONADOR DE AR TIPO SPLIT 36000 BTU'S COMPREENDENDO 1 CONDENSADOR E  1 EVAPORADOR(VIDE INSTALACAO,ASSENTAMENTO E INTERLIGACOES FAMILIA 15.005).FORNECIMENTO REF.: 18.030.0008-0 EMOP/RJ</t>
  </si>
  <si>
    <t>CONDICIONADOR DE AR TIPO SPLIT, DE 36.000BTU`S, COM 1 CONDENSADOR E 1 EVAPORADOR</t>
  </si>
  <si>
    <t xml:space="preserve"> 03. 00.000.       </t>
  </si>
  <si>
    <t xml:space="preserve">                    </t>
  </si>
  <si>
    <t xml:space="preserve">FUNDAÇÕES E ESTRUTURAS                                       </t>
  </si>
  <si>
    <t xml:space="preserve"> 03. 01.000.       </t>
  </si>
  <si>
    <t xml:space="preserve">FUNDAÇÕES                                                    </t>
  </si>
  <si>
    <t xml:space="preserve"> 03. 01.100.       </t>
  </si>
  <si>
    <t xml:space="preserve">PRÉDIO PRINCIPAL                                             </t>
  </si>
  <si>
    <t xml:space="preserve"> 03. 01.100.300.   </t>
  </si>
  <si>
    <t xml:space="preserve">FUNDAÇÕES DIRETAS                                            </t>
  </si>
  <si>
    <t xml:space="preserve"> 03. 01.100.340.   </t>
  </si>
  <si>
    <t xml:space="preserve">SAPATAS ISOLADAS                                             </t>
  </si>
  <si>
    <t xml:space="preserve"> 03. 01.100.341.   </t>
  </si>
  <si>
    <t xml:space="preserve">FORMAS                                                       </t>
  </si>
  <si>
    <t xml:space="preserve"> 03. 01.100.341.  1</t>
  </si>
  <si>
    <t xml:space="preserve">FABRICAÇÃO, MONTAGEM E DESMONTAGEM DE FÔRMA PARA SAPATA, EM MADEIRA SERRADA, E=25 MM, 4 UTILIZAÇÕES. AF_06/2017  </t>
  </si>
  <si>
    <t xml:space="preserve"> 03. 01.100.342.   </t>
  </si>
  <si>
    <t xml:space="preserve">ARMADURA                                                     </t>
  </si>
  <si>
    <t xml:space="preserve"> 03. 01.100.342.  1</t>
  </si>
  <si>
    <t xml:space="preserve"> 03. 01.100.342.  2</t>
  </si>
  <si>
    <t xml:space="preserve"> 03. 01.100.342.  3</t>
  </si>
  <si>
    <t xml:space="preserve"> 03. 01.100.342.  4</t>
  </si>
  <si>
    <t xml:space="preserve"> 03. 01.100.343.   </t>
  </si>
  <si>
    <t xml:space="preserve">CONCRETO                                                     </t>
  </si>
  <si>
    <t xml:space="preserve"> 03. 01.100.343.  1</t>
  </si>
  <si>
    <t xml:space="preserve">CONCRETAGEM DE BLOCOS DE COROAMENTO E VIGAS BALDRAMES, FCK 40 MPA, COM USO DE BOMBA LANÇAMENTO, ADENSAMENTO E ACABAMENTO. REF.: 96557 SINAPI/DF  </t>
  </si>
  <si>
    <t xml:space="preserve"> 03. 01.100.344.   </t>
  </si>
  <si>
    <t xml:space="preserve">IMPERMEABILIZAÇÃO                                            </t>
  </si>
  <si>
    <t xml:space="preserve"> 03. 01.100.344.  1</t>
  </si>
  <si>
    <t xml:space="preserve"> 03. 01.100.600.   </t>
  </si>
  <si>
    <t xml:space="preserve">VIGAS BALDRAME                                               </t>
  </si>
  <si>
    <t xml:space="preserve"> 03. 01.100.601.   </t>
  </si>
  <si>
    <t xml:space="preserve"> 03. 01.100.602.   </t>
  </si>
  <si>
    <t xml:space="preserve"> 03. 01.100.602.  2</t>
  </si>
  <si>
    <t xml:space="preserve"> 03. 01.100.602.  3</t>
  </si>
  <si>
    <t xml:space="preserve"> 03. 01.100.602.  4</t>
  </si>
  <si>
    <t xml:space="preserve"> 03. 01.100.602.  5</t>
  </si>
  <si>
    <t xml:space="preserve"> 03. 01.100.602.  6</t>
  </si>
  <si>
    <t xml:space="preserve"> 03. 01.100.603.   </t>
  </si>
  <si>
    <t xml:space="preserve"> 03. 01.100.604.   </t>
  </si>
  <si>
    <t xml:space="preserve"> 03. 01.200.       </t>
  </si>
  <si>
    <t xml:space="preserve">GUARITA                                                      </t>
  </si>
  <si>
    <t xml:space="preserve"> 03. 01.200.300.   </t>
  </si>
  <si>
    <t xml:space="preserve"> 03. 01.200.340.   </t>
  </si>
  <si>
    <t xml:space="preserve"> 03. 01.200.341.   </t>
  </si>
  <si>
    <t xml:space="preserve"> 03. 01.200.341.  1</t>
  </si>
  <si>
    <t xml:space="preserve"> 03. 01.200.342.   </t>
  </si>
  <si>
    <t xml:space="preserve"> 03. 01.200.342.  1</t>
  </si>
  <si>
    <t xml:space="preserve"> 03. 01.200.342.  2</t>
  </si>
  <si>
    <t xml:space="preserve"> 03. 01.200.342.  3</t>
  </si>
  <si>
    <t xml:space="preserve"> 03. 01.200.343.   </t>
  </si>
  <si>
    <t xml:space="preserve"> 03. 01.200.343.  1</t>
  </si>
  <si>
    <t xml:space="preserve">CONCRETAGEM DE SAPATAS, FCK 25 MPA, COM USO DE BOMBA LANÇAMENTO, ADENSAMENTO E ACABAMENTO. REF.: 96558 SINAPI/DF  </t>
  </si>
  <si>
    <t xml:space="preserve"> 03. 01.200.344.   </t>
  </si>
  <si>
    <t xml:space="preserve"> 03. 01.200.344.  1</t>
  </si>
  <si>
    <t xml:space="preserve"> 03. 01.200.600.   </t>
  </si>
  <si>
    <t xml:space="preserve"> 03. 01.200.601.   </t>
  </si>
  <si>
    <t xml:space="preserve"> 03. 01.200.602.   </t>
  </si>
  <si>
    <t xml:space="preserve"> 03. 01.200.602.  1</t>
  </si>
  <si>
    <t xml:space="preserve"> 03. 01.200.602.  2</t>
  </si>
  <si>
    <t xml:space="preserve"> 03. 01.200.602.  3</t>
  </si>
  <si>
    <t xml:space="preserve"> 03. 01.200.603.   </t>
  </si>
  <si>
    <t xml:space="preserve"> 03. 01.200.603.  1</t>
  </si>
  <si>
    <t xml:space="preserve">CONCRETAGEM DE BLOCOS DE COROAMENTO E VIGAS BALDRAMES, FCK 25 MPA, COM USO DE BOMBA LANÇAMENTO, ADENSAMENTO E ACABAMENTO. REF.: 96557 SINAPI/DF  </t>
  </si>
  <si>
    <t xml:space="preserve"> 03. 01.200.604.   </t>
  </si>
  <si>
    <t xml:space="preserve"> 03. 01.200.604.  1</t>
  </si>
  <si>
    <t xml:space="preserve"> 03. 01.300.       </t>
  </si>
  <si>
    <t xml:space="preserve">CASTELO POTÁVEL                                              </t>
  </si>
  <si>
    <t xml:space="preserve"> 03. 01.300.300.   </t>
  </si>
  <si>
    <t xml:space="preserve"> 03. 01.300.340.   </t>
  </si>
  <si>
    <t xml:space="preserve"> 03. 01.300.341.   </t>
  </si>
  <si>
    <t xml:space="preserve"> 03. 01.300.341.  1</t>
  </si>
  <si>
    <t xml:space="preserve"> 03. 01.300.342.   </t>
  </si>
  <si>
    <t xml:space="preserve"> 03. 01.300.342.  1</t>
  </si>
  <si>
    <t xml:space="preserve"> 03. 01.300.343.   </t>
  </si>
  <si>
    <t xml:space="preserve"> 03. 01.300.343.  1</t>
  </si>
  <si>
    <t xml:space="preserve">CONCRETAGEM DE SAPATAS, FCK 30 MPA, COM USO DE BOMBA ? LANÇAMENTO, ADENSAMENTO E ACABAMENTO. AF_11/2016  </t>
  </si>
  <si>
    <t xml:space="preserve"> 03. 01.300.344.   </t>
  </si>
  <si>
    <t xml:space="preserve"> 03. 01.300.344.  1</t>
  </si>
  <si>
    <t xml:space="preserve"> 03. 01.300.600.   </t>
  </si>
  <si>
    <t xml:space="preserve"> 03. 01.300.601.   </t>
  </si>
  <si>
    <t xml:space="preserve"> 03. 01.300.602.   </t>
  </si>
  <si>
    <t xml:space="preserve"> 03. 01.300.602.  2</t>
  </si>
  <si>
    <t xml:space="preserve"> 03. 01.300.602.  3</t>
  </si>
  <si>
    <t xml:space="preserve"> 03. 01.300.602.  4</t>
  </si>
  <si>
    <t xml:space="preserve"> 03. 01.300.602.  5</t>
  </si>
  <si>
    <t xml:space="preserve"> 03. 01.300.602.  6</t>
  </si>
  <si>
    <t xml:space="preserve">ARMAÇÃO DE BLOCO, VIGA BALDRAME OU SAPATA UTILIZANDO AÇO CA-50 DE 20 MM - MONTAGEM. AF_06/2017  </t>
  </si>
  <si>
    <t xml:space="preserve"> 03. 01.300.603.   </t>
  </si>
  <si>
    <t xml:space="preserve">CONCRETAGEM DE BLOCOS DE COROAMENTO E VIGAS BALDRAMES, FCK 30 MPA, COM USO DE BOMBA ? LANÇAMENTO, ADENSAMENTO E ACABAMENTO. AF_06/2017  </t>
  </si>
  <si>
    <t xml:space="preserve"> 03. 01.300.604.   </t>
  </si>
  <si>
    <t xml:space="preserve"> 03. 01.600.       </t>
  </si>
  <si>
    <t xml:space="preserve">ANFITEATRO, RAMPAS E ESCADAS EXTERNAS                        </t>
  </si>
  <si>
    <t xml:space="preserve"> 03. 01.600.300.   </t>
  </si>
  <si>
    <t xml:space="preserve"> 03. 01.600.340.   </t>
  </si>
  <si>
    <t xml:space="preserve"> 03. 01.600.341.   </t>
  </si>
  <si>
    <t xml:space="preserve"> 03. 01.600.341.  1</t>
  </si>
  <si>
    <t xml:space="preserve"> 03. 01.600.342.   </t>
  </si>
  <si>
    <t xml:space="preserve"> 03. 01.600.342.  1</t>
  </si>
  <si>
    <t xml:space="preserve"> 03. 01.600.342.  2</t>
  </si>
  <si>
    <t xml:space="preserve"> 03. 01.600.342.  3</t>
  </si>
  <si>
    <t xml:space="preserve"> 03. 01.600.343.   </t>
  </si>
  <si>
    <t xml:space="preserve"> 03. 01.600.343.  1</t>
  </si>
  <si>
    <t xml:space="preserve"> 03. 01.600.344.   </t>
  </si>
  <si>
    <t xml:space="preserve"> 03. 01.600.344.  1</t>
  </si>
  <si>
    <t xml:space="preserve"> 03. 01.600.600.   </t>
  </si>
  <si>
    <t xml:space="preserve"> 03. 01.600.601.   </t>
  </si>
  <si>
    <t xml:space="preserve"> 03. 01.600.602.   </t>
  </si>
  <si>
    <t xml:space="preserve"> 03. 01.600.602.  2</t>
  </si>
  <si>
    <t xml:space="preserve"> 03. 01.600.602.  3</t>
  </si>
  <si>
    <t xml:space="preserve"> 03. 01.600.602.  4</t>
  </si>
  <si>
    <t xml:space="preserve"> 03. 01.600.602.  5</t>
  </si>
  <si>
    <t xml:space="preserve"> 03. 01.600.603.   </t>
  </si>
  <si>
    <t xml:space="preserve"> 03. 01.600.604.   </t>
  </si>
  <si>
    <t xml:space="preserve"> 03. 02.000.       </t>
  </si>
  <si>
    <t xml:space="preserve">ESTRUTURAS DE CONCRETO                                       </t>
  </si>
  <si>
    <t xml:space="preserve"> 03. 02.100.       </t>
  </si>
  <si>
    <t xml:space="preserve"> 03. 02.100.110.   </t>
  </si>
  <si>
    <t xml:space="preserve">PILARES                                                      </t>
  </si>
  <si>
    <t xml:space="preserve"> 03. 02.100.111.   </t>
  </si>
  <si>
    <t xml:space="preserve">MONTAGEM E DESMONTAGEM DE FÔRMA DE PILARES RETANGULARES E ESTRUTURAS SIMILARES, PÉ-DIREITO SIMPLES, EM CHAPA DE MADEIRA COMPENSADA RESINADA, 4 UTILIZAÇÕES. AF_09/2020  </t>
  </si>
  <si>
    <t xml:space="preserve"> 03. 02.100.112.   </t>
  </si>
  <si>
    <t xml:space="preserve">ARMAÇÃO DE PILAR OU VIGA DE UMA ESTRUTURA CONVENCIONAL DE CONCRETO ARMADO EM UMA EDIFICAÇÃO TÉRREA OU SOBRADO UTILIZANDO AÇO CA-50 DE 12,5 MM - MONTAGEM. AF_12/2015  </t>
  </si>
  <si>
    <t xml:space="preserve">ARMAÇÃO DE PILAR OU VIGA DE UMA ESTRUTURA CONVENCIONAL DE CONCRETO ARMADO EM UMA EDIFICAÇÃO TÉRREA OU SOBRADO UTILIZANDO AÇO CA-50 DE 16,0 MM - MONTAGEM. AF_12/2015  </t>
  </si>
  <si>
    <t xml:space="preserve"> 03. 02.100.113.   </t>
  </si>
  <si>
    <t xml:space="preserve">CONCRETAGEM DE PILARES, FCK = 40 MPA, COM USO DE BOMBA - LANÇAMENTO, ADENSAMENTO E ACABAMENTO. REF.: 103672 SINAPI/DF  </t>
  </si>
  <si>
    <t xml:space="preserve"> 03. 02.100.120.   </t>
  </si>
  <si>
    <t xml:space="preserve">VIGAS                                                        </t>
  </si>
  <si>
    <t xml:space="preserve"> 03. 02.100.121.   </t>
  </si>
  <si>
    <t xml:space="preserve"> 03. 02.100.122.   </t>
  </si>
  <si>
    <t xml:space="preserve">ARMAÇÃO DE PILAR OU VIGA DE UMA ESTRUTURA CONVENCIONAL DE CONCRETO ARMADO EM UMA EDIFICAÇÃO TÉRREA OU SOBRADO UTILIZANDO AÇO CA-50 DE 6,3 MM - MONTAGEM. AF_12/2015  </t>
  </si>
  <si>
    <t xml:space="preserve">ARMAÇÃO DE PILAR OU VIGA DE UMA ESTRUTURA CONVENCIONAL DE CONCRETO ARMADO EM UMA EDIFICAÇÃO TÉRREA OU SOBRADO UTILIZANDO AÇO CA-50 DE 20,0 MM - MONTAGEM. AF_12/2015  </t>
  </si>
  <si>
    <t xml:space="preserve"> 03. 02.100.123.   </t>
  </si>
  <si>
    <t xml:space="preserve">CONCRETAGEM DE VIGAS E LAJES, FCK=40 MPA, PARA LAJES MACIÇAS OU NERVURADAS COM USO DE BOMBA EM EDIFICAÇÃO COM ÁREA MÉDIA DE LAJES MAIOR QUE 20 M² - LANÇAMENTO, ADENSAMENTO E ACABAMENTO. REF.: 92726 SINAPI/DF  </t>
  </si>
  <si>
    <t xml:space="preserve"> 03. 02.100.130.   </t>
  </si>
  <si>
    <t xml:space="preserve">LAJES                                                        </t>
  </si>
  <si>
    <t xml:space="preserve"> 03. 02.100.131.   </t>
  </si>
  <si>
    <t xml:space="preserve">MONTAGEM E DESMONTAGEM DE FÔRMA DE LAJE MACIÇA, PÉ-DIREITO SIMPLES, EM CHAPA DE MADEIRA COMPENSADA RESINADA, 4 UTILIZAÇÕES. AF_09/2020  </t>
  </si>
  <si>
    <t xml:space="preserve"> 03. 02.100.132.   </t>
  </si>
  <si>
    <t xml:space="preserve">ARMAÇÃO DE LAJE DE UMA ESTRUTURA CONVENCIONAL DE CONCRETO ARMADO EM UMA EDIFICAÇÃO TÉRREA OU SOBRADO UTILIZANDO AÇO CA-50 DE 12,5 MM - MONTAGEM. AF_12/2015  </t>
  </si>
  <si>
    <t xml:space="preserve">ARMAÇÃO DE LAJE DE UMA ESTRUTURA CONVENCIONAL DE CONCRETO ARMADO EM UMA EDIFICAÇÃO TÉRREA OU SOBRADO UTILIZANDO AÇO CA-50 DE 16,0 MM - MONTAGEM. AF_12/2015  </t>
  </si>
  <si>
    <t xml:space="preserve"> 03. 02.100.133.   </t>
  </si>
  <si>
    <t xml:space="preserve"> 03. 02.100.150.   </t>
  </si>
  <si>
    <t xml:space="preserve">RAMPAS                                                       </t>
  </si>
  <si>
    <t xml:space="preserve"> 03. 02.100.151.   </t>
  </si>
  <si>
    <t xml:space="preserve"> 03. 02.100.151.  1</t>
  </si>
  <si>
    <t xml:space="preserve">MONTAGEM E DESMONTAGEM DE FÔRMA DE LAJE MACIÇA, PÉ-DIREITO SIMPLES, EM CHAPA DE MADEIRA COMPENSADA RESINADA, 2 UTILIZAÇÕES. AF_09/2020  </t>
  </si>
  <si>
    <t xml:space="preserve"> 03. 02.100.152.   </t>
  </si>
  <si>
    <t xml:space="preserve"> 03. 02.100.152.  1</t>
  </si>
  <si>
    <t xml:space="preserve"> 03. 02.100.152.  2</t>
  </si>
  <si>
    <t xml:space="preserve"> 03. 02.100.152.  3</t>
  </si>
  <si>
    <t xml:space="preserve"> 03. 02.100.152.  4</t>
  </si>
  <si>
    <t xml:space="preserve"> 03. 02.100.152.  5</t>
  </si>
  <si>
    <t xml:space="preserve"> 03. 02.100.153.   </t>
  </si>
  <si>
    <t xml:space="preserve"> 03. 02.100.153.  1</t>
  </si>
  <si>
    <t xml:space="preserve"> 03. 02.100.180.   </t>
  </si>
  <si>
    <t xml:space="preserve">ESCADAS                                                      </t>
  </si>
  <si>
    <t xml:space="preserve"> 03. 02.100.181.   </t>
  </si>
  <si>
    <t xml:space="preserve">MONTAGEM E DESMONTAGEM DE FÔRMA PARA ESCADAS, COM 2 LANCES, EM CHAPA DE MADEIRA COMPENSADA RESINADA, 4 UTILIZAÇÕES. AF_01/2017  </t>
  </si>
  <si>
    <t xml:space="preserve"> 03. 02.100.182.   </t>
  </si>
  <si>
    <t xml:space="preserve"> 03. 02.100.183.   </t>
  </si>
  <si>
    <t xml:space="preserve">CONCRETAGEM DE ESCADAS, FCK=40 MPA, COM USO DE BOMBA - LANÇAMENTO, ADENSAMENTO E ACABAMENTO. REF.: 103686 SINAPI/DF  </t>
  </si>
  <si>
    <t xml:space="preserve"> 03. 02.200.       </t>
  </si>
  <si>
    <t xml:space="preserve"> 03. 02.200.110.   </t>
  </si>
  <si>
    <t xml:space="preserve"> 03. 02.200.111.   </t>
  </si>
  <si>
    <t xml:space="preserve"> 03. 02.200.112.   </t>
  </si>
  <si>
    <t xml:space="preserve"> 03. 02.200.113.   </t>
  </si>
  <si>
    <t xml:space="preserve">CONCRETAGEM DE PILARES, FCK = 25 MPA, COM USO DE BOMBA EM EDIFICAÇÃO COM SEÇÃO MÉDIA DE PILARES MAIOR QUE 0,25 M² - LANÇAMENTO, ADENSAMENTO E ACABAMENTO. AF_12/2015  </t>
  </si>
  <si>
    <t xml:space="preserve"> 03. 02.200.120.   </t>
  </si>
  <si>
    <t xml:space="preserve"> 03. 02.200.121.   </t>
  </si>
  <si>
    <t xml:space="preserve"> 03. 02.200.122.   </t>
  </si>
  <si>
    <t xml:space="preserve"> 03. 02.200.123.   </t>
  </si>
  <si>
    <t xml:space="preserve">CONCRETAGEM DE VIGAS E LAJES, FCK=25 MPA, PARA QUALQUER TIPO DE LAJE COM BALDES EM EDIFICAÇÃO TÉRREA, COM ÁREA MÉDIA DE LAJES MENOR OU IGUAL A 20 M² - LANÇAMENTO, ADENSAMENTO E ACABAMENTO. AF_12/2015  </t>
  </si>
  <si>
    <t xml:space="preserve"> 03. 02.200.130.   </t>
  </si>
  <si>
    <t xml:space="preserve"> 03. 02.200.131.   </t>
  </si>
  <si>
    <t xml:space="preserve"> 03. 02.200.132.   </t>
  </si>
  <si>
    <t xml:space="preserve">ARMAÇÃO DE LAJE DE UMA ESTRUTURA CONVENCIONAL DE CONCRETO ARMADO EM UMA EDIFICAÇÃO TÉRREA OU SOBRADO UTILIZANDO AÇO CA-60 DE 5,0 MM - MONTAGEM. AF_12/2015  </t>
  </si>
  <si>
    <t xml:space="preserve"> 03. 02.200.133.   </t>
  </si>
  <si>
    <t xml:space="preserve"> 03. 02.300.       </t>
  </si>
  <si>
    <t xml:space="preserve"> 03. 02.300.110.   </t>
  </si>
  <si>
    <t xml:space="preserve"> 03. 02.300.111.   </t>
  </si>
  <si>
    <t xml:space="preserve"> 03. 02.300.112.   </t>
  </si>
  <si>
    <t xml:space="preserve"> 03. 02.300.113.   </t>
  </si>
  <si>
    <t xml:space="preserve">CONCRETAGEM DE PILARES, FCK = 30 MPA, COM USO DE BOMBA EM EDIFICAÇÃO COM SEÇÃO MÉDIA DE PILARES MAIOR QUE 0,25 M² - LANÇAMENTO, ADENSAMENTO E ACABAMENTO. REF.: 92722 SINAPI/DF  </t>
  </si>
  <si>
    <t xml:space="preserve"> 03. 02.300.120.   </t>
  </si>
  <si>
    <t xml:space="preserve"> 03. 02.300.121.   </t>
  </si>
  <si>
    <t xml:space="preserve"> 03. 02.300.122.   </t>
  </si>
  <si>
    <t xml:space="preserve"> 03. 02.300.122.  7</t>
  </si>
  <si>
    <t xml:space="preserve"> 03. 02.300.123.   </t>
  </si>
  <si>
    <t xml:space="preserve">CONCRETAGEM DE VIGAS E LAJES, FCK=30 MPA, PARA LAJES MACIÇAS OU NERVURADAS COM USO DE BOMBA EM EDIFICAÇÃO COM ÁREA MÉDIA DE LAJES MAIOR QUE 20 M² - LANÇAMENTO, ADENSAMENTO E ACABAMENTO. REF.: 92726 SINAPI/DF  </t>
  </si>
  <si>
    <t xml:space="preserve"> 03. 02.300.124.   </t>
  </si>
  <si>
    <t xml:space="preserve"> 03. 02.300.124.  1</t>
  </si>
  <si>
    <t xml:space="preserve"> 03. 02.300.140.   </t>
  </si>
  <si>
    <t xml:space="preserve">RESERVATÓRIOS                                                </t>
  </si>
  <si>
    <t xml:space="preserve"> 03. 02.300.141.   </t>
  </si>
  <si>
    <t xml:space="preserve">FORMA PLANA PARA ESTRUTURAS, EM COMPENSADO PLASTIFICADO DE 17MM, 01 USO REF.: 11669/ORSE ORSE/SE  </t>
  </si>
  <si>
    <t xml:space="preserve"> 03. 02.300.142.   </t>
  </si>
  <si>
    <t xml:space="preserve"> 03. 02.300.143.   </t>
  </si>
  <si>
    <t xml:space="preserve">CONCRETAGEM DE EDIFICAÇÕES (PAREDES E LAJES) FEITAS COM SISTEMA DE FÔRMAS MANUSEÁVEIS, COM CONCRETO USINADO BOMBEÁVEL FCK 30 MPA - LANÇAMENTO, ADENSAMENTO E ACABAMENTO. REF.: 90861 SINAPI/DF  </t>
  </si>
  <si>
    <t xml:space="preserve"> 03. 02.300.144.   </t>
  </si>
  <si>
    <t xml:space="preserve"> 03. 02.300.144.  1</t>
  </si>
  <si>
    <t xml:space="preserve">IMPERMEABILIZAÇÃO DE SUPERFÍCIE COM ARGAMASSA POLIMÉRICA / MEMBRANA ACRÍLICA, 4 DEMÃOS, REFORÇADA COM VÉU DE POLIÉSTER (MAV). AF_09/2023  </t>
  </si>
  <si>
    <t xml:space="preserve"> 03. 02.500.       </t>
  </si>
  <si>
    <t xml:space="preserve">RESERVATÓRIO DE APROVEITAMENTO DE ÁGUA DA CHUVA              </t>
  </si>
  <si>
    <t xml:space="preserve"> 03. 02.500.140.   </t>
  </si>
  <si>
    <t xml:space="preserve"> 03. 02.500.141.   </t>
  </si>
  <si>
    <t xml:space="preserve"> 03. 02.500.141.  1</t>
  </si>
  <si>
    <t xml:space="preserve"> 03. 02.500.142.   </t>
  </si>
  <si>
    <t xml:space="preserve"> 03. 02.500.142.  1</t>
  </si>
  <si>
    <t xml:space="preserve"> 03. 02.500.142.  2</t>
  </si>
  <si>
    <t xml:space="preserve"> 03. 02.500.142.  3</t>
  </si>
  <si>
    <t xml:space="preserve"> 03. 02.500.142.  4</t>
  </si>
  <si>
    <t xml:space="preserve"> 03. 02.500.143.   </t>
  </si>
  <si>
    <t xml:space="preserve"> 03. 02.500.143.  1</t>
  </si>
  <si>
    <t xml:space="preserve"> 03. 02.500.144.   </t>
  </si>
  <si>
    <t xml:space="preserve"> 03. 02.500.144.  1</t>
  </si>
  <si>
    <t xml:space="preserve"> 03. 02.600.       </t>
  </si>
  <si>
    <t xml:space="preserve"> 03. 02.600.110.   </t>
  </si>
  <si>
    <t xml:space="preserve"> 03. 02.600.111.   </t>
  </si>
  <si>
    <t xml:space="preserve"> 03. 02.600.112.   </t>
  </si>
  <si>
    <t xml:space="preserve"> 03. 02.600.112.  3</t>
  </si>
  <si>
    <t xml:space="preserve"> 03. 02.600.113.   </t>
  </si>
  <si>
    <t xml:space="preserve">CONCRETAGEM DE PILARES, FCK = 25 MPA, COM USO DE BOMBA EM EDIFICAÇÃO COM SEÇÃO MÉDIA DE PILARES MENOR OU IGUAL A 0,25 M² - LANÇAMENTO, ADENSAMENTO E ACABAMENTO. AF_12/2015  </t>
  </si>
  <si>
    <t xml:space="preserve"> 03. 02.600.120.   </t>
  </si>
  <si>
    <t xml:space="preserve"> 03. 02.600.121.   </t>
  </si>
  <si>
    <t xml:space="preserve"> 03. 02.600.121.  1</t>
  </si>
  <si>
    <t xml:space="preserve"> 03. 02.600.122.   </t>
  </si>
  <si>
    <t xml:space="preserve"> 03. 02.600.122.  1</t>
  </si>
  <si>
    <t xml:space="preserve"> 03. 02.600.122.  2</t>
  </si>
  <si>
    <t xml:space="preserve"> 03. 02.600.122.  3</t>
  </si>
  <si>
    <t xml:space="preserve"> 03. 02.600.122.  4</t>
  </si>
  <si>
    <t xml:space="preserve"> 03. 02.600.122.  5</t>
  </si>
  <si>
    <t xml:space="preserve"> 03. 02.600.123.   </t>
  </si>
  <si>
    <t xml:space="preserve"> 03. 02.600.123.  1</t>
  </si>
  <si>
    <t xml:space="preserve">CONCRETAGEM DE VIGAS E LAJES, FCK=25 MPA, PARA LAJES MACIÇAS OU NERVURADAS COM USO DE BOMBA - LANÇAMENTO, ADENSAMENTO E ACABAMENTO. AF_02/2022  </t>
  </si>
  <si>
    <t xml:space="preserve"> 03. 02.600.130.   </t>
  </si>
  <si>
    <t xml:space="preserve"> 03. 02.600.131.   </t>
  </si>
  <si>
    <t xml:space="preserve"> 03. 02.600.131.  1</t>
  </si>
  <si>
    <t xml:space="preserve"> 03. 02.600.132.   </t>
  </si>
  <si>
    <t xml:space="preserve"> 03. 02.600.132.  1</t>
  </si>
  <si>
    <t xml:space="preserve"> 03. 02.600.133.   </t>
  </si>
  <si>
    <t xml:space="preserve"> 03. 02.600.133.  1</t>
  </si>
  <si>
    <t xml:space="preserve"> 03. 02.600.180.   </t>
  </si>
  <si>
    <t xml:space="preserve"> 03. 02.600.181.   </t>
  </si>
  <si>
    <t xml:space="preserve"> 03. 02.600.181.  1</t>
  </si>
  <si>
    <t xml:space="preserve"> 03. 02.600.182.   </t>
  </si>
  <si>
    <t xml:space="preserve"> 03. 02.600.182.  1</t>
  </si>
  <si>
    <t xml:space="preserve">ARMAÇÃO DE ESCADA, DE UMA ESTRUTURA CONVENCIONAL DE CONCRETO ARMADO UTILIZANDO AÇO CA-50 DE 6,3 MM - MONTAGEM. AF_11/2020  </t>
  </si>
  <si>
    <t xml:space="preserve"> 03. 02.600.182.  2</t>
  </si>
  <si>
    <t xml:space="preserve"> 03. 02.600.182.  3</t>
  </si>
  <si>
    <t xml:space="preserve"> 03. 02.600.183.   </t>
  </si>
  <si>
    <t xml:space="preserve"> 03. 02.600.183.  1</t>
  </si>
  <si>
    <t xml:space="preserve">CONCRETAGEM DE ESCADAS EM EDIFICAÇÕES MULTIFAMILIARES FEITAS COM SISTEMA DE FÔRMAS MANUSEÁVEIS - CONCRETO USINADO AUTOADENSÁVEL, FCK 25 MPA - LANÇAMENTO, ADENSAMENTO E ACABAMENTO. AF_10/2021  </t>
  </si>
  <si>
    <t xml:space="preserve"> 03. 02.800.       </t>
  </si>
  <si>
    <t xml:space="preserve">CASA DE GÁS                                                  </t>
  </si>
  <si>
    <t xml:space="preserve"> 03. 02.800.110.   </t>
  </si>
  <si>
    <t xml:space="preserve"> 03. 02.800.111.   </t>
  </si>
  <si>
    <t xml:space="preserve"> 03. 02.800.112.   </t>
  </si>
  <si>
    <t xml:space="preserve"> 03. 02.800.113.   </t>
  </si>
  <si>
    <t xml:space="preserve"> 03. 02.800.120.   </t>
  </si>
  <si>
    <t xml:space="preserve"> 03. 02.800.121.   </t>
  </si>
  <si>
    <t xml:space="preserve"> 03. 02.800.122.   </t>
  </si>
  <si>
    <t xml:space="preserve"> 03. 02.800.123.   </t>
  </si>
  <si>
    <t xml:space="preserve"> 03. 02.800.130.   </t>
  </si>
  <si>
    <t xml:space="preserve"> 03. 02.800.131.   </t>
  </si>
  <si>
    <t xml:space="preserve"> 03. 02.800.132.   </t>
  </si>
  <si>
    <t xml:space="preserve"> 03. 02.800.133.   </t>
  </si>
  <si>
    <t xml:space="preserve"> 03. 03.000.       </t>
  </si>
  <si>
    <t xml:space="preserve">ESTRUTURA METÁLICA                                           </t>
  </si>
  <si>
    <t xml:space="preserve"> 03. 03.200.       </t>
  </si>
  <si>
    <t xml:space="preserve">COBERTURA                                                    </t>
  </si>
  <si>
    <t xml:space="preserve"> 03. 03.200.  1.   </t>
  </si>
  <si>
    <t xml:space="preserve"> 03. 03.400.       </t>
  </si>
  <si>
    <t xml:space="preserve">PINTURA DA ESTRUTURA METÁLICA  </t>
  </si>
  <si>
    <t xml:space="preserve"> 03. 03.400.  1.   </t>
  </si>
  <si>
    <t xml:space="preserve"> 03. 03.400.  2.   </t>
  </si>
  <si>
    <t>TOTAL ITEM:  03</t>
  </si>
  <si>
    <t xml:space="preserve"> 04. 00.000.       </t>
  </si>
  <si>
    <t xml:space="preserve">ARQUITETURA E ELEMENTOS DE URBANISMO                         </t>
  </si>
  <si>
    <t xml:space="preserve"> 04. 01.000.       </t>
  </si>
  <si>
    <t xml:space="preserve">ARQUITETURA                                                  </t>
  </si>
  <si>
    <t xml:space="preserve"> 04. 01.100.       </t>
  </si>
  <si>
    <t xml:space="preserve">PAREDES                                                      </t>
  </si>
  <si>
    <t xml:space="preserve"> 04. 01.101.       </t>
  </si>
  <si>
    <t xml:space="preserve">ALVENARIA DE TIJOLOS MACIÇOS                                 </t>
  </si>
  <si>
    <t xml:space="preserve"> 04. 01.101.  1.   </t>
  </si>
  <si>
    <t xml:space="preserve">FIXAÇÃO (ENCUNHAMENTO) DE ALVENARIA DE VEDAÇÃO COM TIJOLO MACIÇO. AF_03/2016  </t>
  </si>
  <si>
    <t xml:space="preserve"> 04. 01.102.       </t>
  </si>
  <si>
    <t xml:space="preserve">ALVENARIA DE TIJOLOS FURADOS DE BARRO                        </t>
  </si>
  <si>
    <t xml:space="preserve"> 04. 01.102.  1.   </t>
  </si>
  <si>
    <t xml:space="preserve"> 04. 01.113.       </t>
  </si>
  <si>
    <t xml:space="preserve">ALVENARIA DE ELEMENTOS VAZADOS DE CONCRETO                   </t>
  </si>
  <si>
    <t xml:space="preserve"> 04. 01.113.  1.   </t>
  </si>
  <si>
    <t xml:space="preserve">ALVENARIA DE VEDAÇÃO COM ELEMENTO VAZADO DE CONCRETO (COBOGÓ) DE 7X50X50CM E ARGAMASSA DE ASSENTAMENTO COM PREPARO EM BETONEIRA. AF_05/2020  </t>
  </si>
  <si>
    <t xml:space="preserve"> 04. 01.120.       </t>
  </si>
  <si>
    <t xml:space="preserve">DIVISÓRIAS DE GRANITO                                        </t>
  </si>
  <si>
    <t xml:space="preserve"> 04. 01.120.  1.   </t>
  </si>
  <si>
    <t xml:space="preserve">DIVISORIA SANITÁRIA, TIPO CABINE, EM GRANITO CINZA POLIDO, ESP = 3CM, ASSENTADO COM ARGAMASSA COLANTE AC III-E, EXCLUSIVE FERRAGENS. AF_01/2021  </t>
  </si>
  <si>
    <t xml:space="preserve"> 04. 01.200.       </t>
  </si>
  <si>
    <t xml:space="preserve">ESQUADRIAS                                                   </t>
  </si>
  <si>
    <t xml:space="preserve"> 04. 01.201.       </t>
  </si>
  <si>
    <t xml:space="preserve">PORTA DE FERRO EM CHAPA MACIÇA                               </t>
  </si>
  <si>
    <t xml:space="preserve"> 04. 01.201.  1.   </t>
  </si>
  <si>
    <t xml:space="preserve">PORTA DE CHAPA DE FERRO GALVANIZADO Nº18 ENQUADRADA EM ESTRUTURA DE TUBOS QUADRADOS DE FERRO GALVANIZADO DE 1.1/2",C/2,50 A 3,00MDE ALTURA E AREA DE 6,00 A 9,00M2, EM 2 FOLHAS. FORNECIMENTO E COLOCACAO REF.: 14.002.0050-0 EMOP/RJ  </t>
  </si>
  <si>
    <t xml:space="preserve"> 04. 01.203.       </t>
  </si>
  <si>
    <t xml:space="preserve">PORTA DE FERRO EM VENEZIANA                                  </t>
  </si>
  <si>
    <t xml:space="preserve"> 04. 01.203.  1.   </t>
  </si>
  <si>
    <t xml:space="preserve">PORTA ABRIR/VENEZIANA C/FERRAGENS REF.: 180504 AGETOP/GO  </t>
  </si>
  <si>
    <t xml:space="preserve"> 04. 01.204.       </t>
  </si>
  <si>
    <t xml:space="preserve">PORTA EM METALON                                             </t>
  </si>
  <si>
    <t xml:space="preserve"> 04. 01.204.  1.   </t>
  </si>
  <si>
    <t xml:space="preserve">PORTA DE FERRO, DE ABRIR, TIPO GRADE COM CHAPA, COM GUARNIÇÕES. AF_12/2019  </t>
  </si>
  <si>
    <t xml:space="preserve"> 04. 01.214.       </t>
  </si>
  <si>
    <t xml:space="preserve">CAIXILHO MÓVEL DE FERRO                                      </t>
  </si>
  <si>
    <t xml:space="preserve"> 04. 01.214.  1.   </t>
  </si>
  <si>
    <t xml:space="preserve"> 04. 01.227.       </t>
  </si>
  <si>
    <t xml:space="preserve">CAIXILHO MÓVEL DE ALUMÍNIO                                   </t>
  </si>
  <si>
    <t xml:space="preserve"> 04. 01.227.  1.   </t>
  </si>
  <si>
    <t xml:space="preserve"> 04. 01.227.  2.   </t>
  </si>
  <si>
    <t xml:space="preserve">JANELA BASCULANTE DE ALUMINIO ANODIZADO AO NATURAL,COM 1 ORDEM E BASCULA INFERIOR FIXA,EM PERFIS SERIE 28, INCLUSIVE VIDRO TEMPERADO INCOLOR ESP=6mm.FORNECIMENTO E COLOCACAO REF.: 14.003.0070-0 EMOP/RJ  </t>
  </si>
  <si>
    <t xml:space="preserve"> 04. 01.227.  3.   </t>
  </si>
  <si>
    <t xml:space="preserve">JANELA BASCULANTE DE ALUMINIO ANODIZADO AO NATURAL,COM 2 ORDENS SENDO A INFERIOR FIXA,EM PERFIS SERIE 28.FORNECIMENTO E COLOCACAO REF.: 14.003.0076-0 EMOP/RJ  </t>
  </si>
  <si>
    <t xml:space="preserve"> 04. 01.227.  4.   </t>
  </si>
  <si>
    <t xml:space="preserve">FORNECIMENTO E INSTALAÇÃO DE JANELAS DE ABRIR EM ALUMÍNIO ANODIZADO. REF.: 080254 SIURB/SP  </t>
  </si>
  <si>
    <t xml:space="preserve"> 04. 01.230.       </t>
  </si>
  <si>
    <t xml:space="preserve">PORTA DE MADEIRA COMPENSADA                                  </t>
  </si>
  <si>
    <t xml:space="preserve"> 04. 01.230.  1.   </t>
  </si>
  <si>
    <t xml:space="preserve">FORNECIMENTO E INSTALAÇÃO DE PORTA COMPLETA EM MADEIRA COMPENSADA COM ALISAR PARA BOX SANITÁRIO - REVESTIMENTO MELAMÍNICO.  </t>
  </si>
  <si>
    <t xml:space="preserve"> 04. 01.242.       </t>
  </si>
  <si>
    <t xml:space="preserve">FECHADURA                                                    </t>
  </si>
  <si>
    <t xml:space="preserve"> 04. 01.242.  1.   </t>
  </si>
  <si>
    <t xml:space="preserve">FECHADURA DE EMBUTIR COM CILINDRO, EXTERNA, COMPLETA, ACABAMENTO PADRÃO POPULAR, INCLUSO EXECUÇÃO DE FURO - FORNECIMENTO E INSTALAÇÃO. AF_12/2019  </t>
  </si>
  <si>
    <t xml:space="preserve"> 04. 01.243.       </t>
  </si>
  <si>
    <t xml:space="preserve">TARJETA                                                      </t>
  </si>
  <si>
    <t xml:space="preserve"> 04. 01.243.  1.   </t>
  </si>
  <si>
    <t xml:space="preserve"> 04. 01.300.       </t>
  </si>
  <si>
    <t xml:space="preserve">VIDROS E PLÁSTICOS                                           </t>
  </si>
  <si>
    <t xml:space="preserve"> 04. 01.302.       </t>
  </si>
  <si>
    <t xml:space="preserve">VIDRO COMUM IMPRESSO                                         </t>
  </si>
  <si>
    <t xml:space="preserve"> 04. 01.302.  1.   </t>
  </si>
  <si>
    <t xml:space="preserve"> 04. 01.303.       </t>
  </si>
  <si>
    <t xml:space="preserve">VIDRO TEMPERADO LISO                                         </t>
  </si>
  <si>
    <t xml:space="preserve"> 04. 01.303.  1.   </t>
  </si>
  <si>
    <t xml:space="preserve">VIDRO LISO COMUM TRANSPARENTE, ESPESSURA 6MM  </t>
  </si>
  <si>
    <t xml:space="preserve"> 04. 01.312.       </t>
  </si>
  <si>
    <t xml:space="preserve">ESPELHOS DE CRISTAL                                          </t>
  </si>
  <si>
    <t xml:space="preserve"> 04. 01.312.  1.   </t>
  </si>
  <si>
    <t xml:space="preserve">ESPELHO CRISTAL ESPESSURA 4MM, COM MOLDURA EM ALUMINIO E COMPENSADO 6MM PLASTIFICADO COLADO REF.: 74125/002 SINAPI/DF  </t>
  </si>
  <si>
    <t xml:space="preserve"> 04. 01.400.       </t>
  </si>
  <si>
    <t xml:space="preserve">COBERTURA E FECHAMENTO LATERAL                               </t>
  </si>
  <si>
    <t xml:space="preserve"> 04. 01.407.       </t>
  </si>
  <si>
    <t xml:space="preserve">TELHAS DE CHAPA METÁLICA                                     </t>
  </si>
  <si>
    <t xml:space="preserve"> 04. 01.407.  1.   </t>
  </si>
  <si>
    <t xml:space="preserve"> 04. 01.408.       </t>
  </si>
  <si>
    <t xml:space="preserve">TELHAS TRANSLÚCIDAS                                          </t>
  </si>
  <si>
    <t xml:space="preserve"> 04. 01.408.  1.   </t>
  </si>
  <si>
    <t xml:space="preserve">TELHAMENTO COM ISOTELHA TRANSLÚCIDA E = 30 MM DE POLICARBONATO, INCLUSO IÇAMENTO. REF.: 94216 SINAPI/DF  </t>
  </si>
  <si>
    <t xml:space="preserve"> 04. 01.500.       </t>
  </si>
  <si>
    <t xml:space="preserve">REVESTIMENTOS                                                </t>
  </si>
  <si>
    <t xml:space="preserve"> 04. 01.510.       </t>
  </si>
  <si>
    <t xml:space="preserve">REVESTIMENTOS DE PISOS                                       </t>
  </si>
  <si>
    <t xml:space="preserve"> 04. 01.511.       </t>
  </si>
  <si>
    <t xml:space="preserve">PISOS CIMENTADOS                                             </t>
  </si>
  <si>
    <t xml:space="preserve"> 04. 01.511.  1.   </t>
  </si>
  <si>
    <t xml:space="preserve">EXECUÇÃO DE PASSEIO (CALÇADA) OU PISO DE CONCRETO COM CONCRETO MOLDADO IN LOCO, FEITO EM OBRA, ACABAMENTO CONVENCIONAL, NÃO ARMADO. AF_08/2022  </t>
  </si>
  <si>
    <t xml:space="preserve"> 04. 01.511.  2.   </t>
  </si>
  <si>
    <t xml:space="preserve">LASTRO DE CONCRETO MAGRO, APLICADO EM PISOS, LAJES SOBRE SOLO OU RADIERS. AF_08/2017  </t>
  </si>
  <si>
    <t xml:space="preserve"> 04. 01.512.       </t>
  </si>
  <si>
    <t xml:space="preserve">PISOS CERÂMICOS                                              </t>
  </si>
  <si>
    <t xml:space="preserve"> 04. 01.512.  1.   </t>
  </si>
  <si>
    <t xml:space="preserve">REVESTIMENTO CERÂMICO PARA PISO COM PLACAS TIPO ESMALTADA EXTRA DE DIMENSÕES 45X45 CM APLICADA EM AMBIENTES DE ÁREA MAIOR QUE 10 M2. AF_06/2014  </t>
  </si>
  <si>
    <t xml:space="preserve"> 04. 01.512.  2.   </t>
  </si>
  <si>
    <t xml:space="preserve">REVESTIMENTO CERÂMICO PARA PISO OU PAREDE, 24 X 11,6 CM, E=9MM, LINHA SPORT, ACABAMENTO, GAIL, REF. 3109 OU SIMILAR, APLICADO COM ARGAMASSA INDUSTRIALIZADA AC-III, REJUNTADO, EXCLUSIVE REGULARIZAÇÃO DE BASE OU EMBOÇO. REF.: 09116/ORSE ORSE/SE  </t>
  </si>
  <si>
    <t xml:space="preserve"> 04. 01.512.  3.   </t>
  </si>
  <si>
    <t xml:space="preserve">PISO DE LADRILHO HIDRÁULICO COLORIDO MODELO TÁTIL ( ALERTA OU DIRECIONAL) SEM LASTRO REF.: 221126 AGETOP/GO  </t>
  </si>
  <si>
    <t xml:space="preserve"> 04. 01.516.       </t>
  </si>
  <si>
    <t xml:space="preserve">PISO EM GRANITINA                                            </t>
  </si>
  <si>
    <t xml:space="preserve"> 04. 01.516.  1.   </t>
  </si>
  <si>
    <t xml:space="preserve"> 04. 01.521.       </t>
  </si>
  <si>
    <t xml:space="preserve">PISOS VINÍLICOS                                              </t>
  </si>
  <si>
    <t xml:space="preserve"> 04. 01.521.  1.   </t>
  </si>
  <si>
    <t xml:space="preserve">PISO VINÍLICO SEMI-FLEXÍVEL EM PLACAS, PADRÃO LISO, ESPESSURA 3,2 MM, FIXADO COM COLA. AF_09/2020  </t>
  </si>
  <si>
    <t xml:space="preserve"> 04. 01.528.       </t>
  </si>
  <si>
    <t xml:space="preserve">CONTRAPISO E REGULARIZAÇÃO DE BASE                           </t>
  </si>
  <si>
    <t xml:space="preserve"> 04. 01.528.  1.   </t>
  </si>
  <si>
    <t xml:space="preserve"> 04. 01.528.  2.   </t>
  </si>
  <si>
    <t xml:space="preserve"> 04. 01.528.  3.   </t>
  </si>
  <si>
    <t xml:space="preserve">CAMADA SEPARADORA PARA EXECUÇÃO DE RADIER, PISO DE CONCRETO OU LAJE SOBRE SOLO, EM LONA PLÁSTICA. AF_09/2021  </t>
  </si>
  <si>
    <t xml:space="preserve"> 04. 01.530.       </t>
  </si>
  <si>
    <t xml:space="preserve">REVESTIMENTO DE PAREDE                                       </t>
  </si>
  <si>
    <t xml:space="preserve"> 04. 01.531.       </t>
  </si>
  <si>
    <t xml:space="preserve">CHAPISCO                                                     </t>
  </si>
  <si>
    <t xml:space="preserve"> 04. 01.531.  1.   </t>
  </si>
  <si>
    <t xml:space="preserve"> 04. 01.533.       </t>
  </si>
  <si>
    <t xml:space="preserve">REBOCO                                                       </t>
  </si>
  <si>
    <t xml:space="preserve"> 04. 01.533.  1.   </t>
  </si>
  <si>
    <t xml:space="preserve">REBOCO C/ ARGAMASSA DE CIMENTO E AREIA PENEIRADA, TRAÇO 1:4 REF.: C3037 SEINFRA/CE  </t>
  </si>
  <si>
    <t xml:space="preserve"> 04. 01.534.       </t>
  </si>
  <si>
    <t xml:space="preserve">CERÂMICAS                                                    </t>
  </si>
  <si>
    <t xml:space="preserve"> 04. 01.534.  1.   </t>
  </si>
  <si>
    <t xml:space="preserve">REVESTIMENTO CERÂMICO PARA PISO COM PLACAS TIPO ESMALTADA EXTRA DE DIMENSÕES 33,5X60CM CM APLICADA EM AMBIENTES DE ÁREA MAIOR QUE 10 M2. REF.: 87251 SINAPI/DF  </t>
  </si>
  <si>
    <t xml:space="preserve"> 04. 01.534.  2.   </t>
  </si>
  <si>
    <t xml:space="preserve">REVESTIMENTO CERÂMICO PARA PISO OU PAREDE, ELIZABETH, LINHA LUX CARDINAL, DIMENSÕES 10 X 10 CM, APLICADO COM ARGAMASSA INDUSTRIALIZADA AC-II, REJUNTADO, EXCLUSIVE REGULARIZAÇÃO DE BASE OU EMBOÇO. REF.: 04441/ORSE ORSE/SE  </t>
  </si>
  <si>
    <t xml:space="preserve"> 04. 01.550.       </t>
  </si>
  <si>
    <t xml:space="preserve">FORRO                                                        </t>
  </si>
  <si>
    <t xml:space="preserve"> 04. 01.554.       </t>
  </si>
  <si>
    <t xml:space="preserve">FORRO DE GESSO AUTOPORTANTE ACARTONADO                       </t>
  </si>
  <si>
    <t xml:space="preserve"> 04. 01.554.  1.   </t>
  </si>
  <si>
    <t xml:space="preserve">FORRO EM PLACAS DE GESSO, PARA AMBIENTES COMERCIAIS. AF_05/2017_PS  </t>
  </si>
  <si>
    <t xml:space="preserve"> 04. 01.560.       </t>
  </si>
  <si>
    <t xml:space="preserve">PINTURAS                                                     </t>
  </si>
  <si>
    <t xml:space="preserve"> 04. 01.566.       </t>
  </si>
  <si>
    <t xml:space="preserve">PINTURA COM TINTA À BASE DE LÁTEX                            </t>
  </si>
  <si>
    <t xml:space="preserve"> 04. 01.566.  1.   </t>
  </si>
  <si>
    <t xml:space="preserve">APLICAÇÃO MANUAL DE PINTURA COM TINTA LÁTEX PVA EM TETO, DUAS DEMÃOS. AF_06/2014  </t>
  </si>
  <si>
    <t xml:space="preserve"> 04. 01.566.  2.   </t>
  </si>
  <si>
    <t xml:space="preserve"> 04. 01.569.       </t>
  </si>
  <si>
    <t xml:space="preserve">PINTURA COM TINTA ACRÍLICA                                   </t>
  </si>
  <si>
    <t xml:space="preserve"> 04. 01.569.  1.   </t>
  </si>
  <si>
    <t xml:space="preserve"> 04. 01.569.  2.   </t>
  </si>
  <si>
    <t xml:space="preserve">PINTURA ACRILICA PARA SINALIZAÇÃO HORIZONTAL EM PISO CIMENTADO  </t>
  </si>
  <si>
    <t xml:space="preserve"> 04. 01.570.       </t>
  </si>
  <si>
    <t xml:space="preserve">PINTURA COM TINTA DE BASE DE EPÓXI                           </t>
  </si>
  <si>
    <t xml:space="preserve"> 04. 01.570.  1.   </t>
  </si>
  <si>
    <t xml:space="preserve">APLICACAO DE TINTA A BASE DE EPOXI SOBRE PISO  </t>
  </si>
  <si>
    <t xml:space="preserve"> 04. 01.573.       </t>
  </si>
  <si>
    <t xml:space="preserve">PINTURA COM TINTA TEXTURIZADA                                </t>
  </si>
  <si>
    <t xml:space="preserve"> 04. 01.573.  1.   </t>
  </si>
  <si>
    <t xml:space="preserve"> 04. 01.600.       </t>
  </si>
  <si>
    <t xml:space="preserve">IMPERMEABILIZAÇÕES                                           </t>
  </si>
  <si>
    <t xml:space="preserve"> 04. 01.602.       </t>
  </si>
  <si>
    <t xml:space="preserve">ARGAMASSA COM ADIÇÃO DE HIDRÓFUGO                            </t>
  </si>
  <si>
    <t xml:space="preserve"> 04. 01.602.  1.   </t>
  </si>
  <si>
    <t xml:space="preserve">IMPERMEABILIZAÇÃO DE SUPERFÍCIE COM ARGAMASSA POLIMÉRICA / MEMBRANA ACRÍLICA, 3 DEMÃOS. AF_06/2018  </t>
  </si>
  <si>
    <t xml:space="preserve"> 04. 01.603.       </t>
  </si>
  <si>
    <t xml:space="preserve">ELASTÔMEROS SINTÉTICOS EM MANTA                              </t>
  </si>
  <si>
    <t xml:space="preserve"> 04. 01.603.  1.   </t>
  </si>
  <si>
    <t xml:space="preserve"> 04. 01.608.       </t>
  </si>
  <si>
    <t xml:space="preserve">TRATAMENTO DE JUNTAS                                         </t>
  </si>
  <si>
    <t xml:space="preserve"> 04. 01.608.  1.   </t>
  </si>
  <si>
    <t xml:space="preserve">JUNTA DE DILATACAO ELASTICA (PVC) O-220/6 PRESSAO ATE 30 MCA  </t>
  </si>
  <si>
    <t xml:space="preserve"> 04. 01.700.       </t>
  </si>
  <si>
    <t xml:space="preserve">ACABAMENTOS E ARREMATES                                      </t>
  </si>
  <si>
    <t xml:space="preserve"> 04. 01.701.       </t>
  </si>
  <si>
    <t xml:space="preserve">RODAPÉS                                                      </t>
  </si>
  <si>
    <t xml:space="preserve"> 04. 01.701.  1.   </t>
  </si>
  <si>
    <t xml:space="preserve">RODAPÉ EM MARMORITE, ALTURA 10CM. AF_09/2020  </t>
  </si>
  <si>
    <t xml:space="preserve"> 04. 01.702.       </t>
  </si>
  <si>
    <t xml:space="preserve">SOLEIRAS                                                     </t>
  </si>
  <si>
    <t xml:space="preserve"> 04. 01.702.  1.   </t>
  </si>
  <si>
    <t xml:space="preserve"> 04. 01.703.       </t>
  </si>
  <si>
    <t xml:space="preserve">PEITORIS (GUARDA-CORPOS)                                     </t>
  </si>
  <si>
    <t xml:space="preserve"> 04. 01.703.  1.   </t>
  </si>
  <si>
    <t xml:space="preserve">GUARDA-CORPO DE AÇO GALVANIZADO DE 1,10M, MONTANTES TUBULARES DE 1.1/4? ESPAÇADOS DE 1,20M, TRAVESSA SUPERIOR DE 1.1/2?, GRADIL FORMADO POR TUBOS HORIZONTAIS DE 1? E VERTICAIS DE 3/4?, FIXADO COM CHUMBADOR MECÂNICO. AF_04/2019_PS  </t>
  </si>
  <si>
    <t xml:space="preserve"> 04. 01.706.       </t>
  </si>
  <si>
    <t xml:space="preserve">RUFOS                                                        </t>
  </si>
  <si>
    <t xml:space="preserve"> 04. 01.706.  1.   </t>
  </si>
  <si>
    <t xml:space="preserve"> 04. 01.710.       </t>
  </si>
  <si>
    <t xml:space="preserve">PROTETOR DE PAREDES                                          </t>
  </si>
  <si>
    <t xml:space="preserve"> 04. 01.710.  1.   </t>
  </si>
  <si>
    <t xml:space="preserve">(PROTETOR DE PAREDE) RODAMEIO MADEIRA IPÊ MACIÇO 2,0X15,0 CM, FORNECIMENTO E INSTALAÇÃO - REFERÊNCIA SINAPI: 84162 set/2019  </t>
  </si>
  <si>
    <t xml:space="preserve"> 04. 01.800.       </t>
  </si>
  <si>
    <t xml:space="preserve">EQUIPAMENTOS E ACESSÓRIOS                                    </t>
  </si>
  <si>
    <t xml:space="preserve"> 04. 01.801.       </t>
  </si>
  <si>
    <t xml:space="preserve">CORRIMÃO                                                     </t>
  </si>
  <si>
    <t xml:space="preserve"> 04. 01.801.  1.   </t>
  </si>
  <si>
    <t xml:space="preserve">CORRIMÃO SIMPLES, DIÂMETRO EXTERNO = 1 1/2?, EM AÇO GALVANIZADO. AF_04/2019_PS  </t>
  </si>
  <si>
    <t xml:space="preserve"> 04. 01.802.       </t>
  </si>
  <si>
    <t xml:space="preserve">BRISES                                                       </t>
  </si>
  <si>
    <t xml:space="preserve"> 04. 01.802.  1.   </t>
  </si>
  <si>
    <t xml:space="preserve">FABRICAÇÃO E INSTALAÇÃO DE BRISE LINEAR HORIZONTAL (EXCETO FIXAÇÃO).  </t>
  </si>
  <si>
    <t xml:space="preserve"> 04. 01.802.  2.   </t>
  </si>
  <si>
    <t xml:space="preserve">FIXAÇÃO DE BRISE LINEAR HORIZONTAL  </t>
  </si>
  <si>
    <t xml:space="preserve"> 04. 01.802.  3.   </t>
  </si>
  <si>
    <t xml:space="preserve"> 04. 01.802.  4.   </t>
  </si>
  <si>
    <t xml:space="preserve"> 04. 01.804.       </t>
  </si>
  <si>
    <t xml:space="preserve">ALÇAPÕES                                                     </t>
  </si>
  <si>
    <t xml:space="preserve"> 04. 01.804.  1.   </t>
  </si>
  <si>
    <t xml:space="preserve">FORNECIMENTO E FIXAÇÃO DE ALÇAPÃO EM AÇO GALVANIZADO 70X70CM, CONFORME ESPEFÍCICADO EM PROJETO ARQUITETÔNICO, INCLUSIVE FERRAGENS.  </t>
  </si>
  <si>
    <t xml:space="preserve"> 04. 01.805.       </t>
  </si>
  <si>
    <t xml:space="preserve">ESCADAS DE FERRO                                             </t>
  </si>
  <si>
    <t xml:space="preserve"> 04. 01.805.  1.   </t>
  </si>
  <si>
    <t xml:space="preserve">ESCADA TIPO MARINHEIRO EM ACO CA-50 9,52MM INCLUSO PINTURA COM FUNDO ANTICORROSIVO TIPO ZARCAO  </t>
  </si>
  <si>
    <t xml:space="preserve"> 04. 01.807.       </t>
  </si>
  <si>
    <t xml:space="preserve">METAIS SANITÁRIOS                                            </t>
  </si>
  <si>
    <t xml:space="preserve"> 04. 01.810.       </t>
  </si>
  <si>
    <t xml:space="preserve">DE SANITÁRIOS                                                </t>
  </si>
  <si>
    <t xml:space="preserve"> 04. 01.810.  1.   </t>
  </si>
  <si>
    <t xml:space="preserve"> 04. 01.810.  2.   </t>
  </si>
  <si>
    <t xml:space="preserve">CUBA, EM LOUÇA, DE SOBREPOR REF.: 03781/ORSE ORSE/SE  </t>
  </si>
  <si>
    <t xml:space="preserve"> 04. 01.810.  3.   </t>
  </si>
  <si>
    <t xml:space="preserve">BEBEDOURO PARA 6 TORNEIRAS REVESTIDO COM CERÂMICA ( EXCLUSO AS INSTALAÇÕES HIDROSSANITÁRIAS) REF.: 271507 AGETOP/GO  </t>
  </si>
  <si>
    <t xml:space="preserve"> 04. 01.810.  4.   </t>
  </si>
  <si>
    <t xml:space="preserve"> 04. 01.810.  5.   </t>
  </si>
  <si>
    <t xml:space="preserve">VASO SANITARIO SIFONADO CONVENCIONAL PARA PCD SEM FURO FRONTAL COM LOUÇA BRANCA SEM ASSENTO, INCLUSO CONJUNTO DE LIGAÇÃO PARA BACIA SANITÁRIA AJUSTÁVEL - FORNECIMENTO E INSTALAÇÃO. AF_01/2020  </t>
  </si>
  <si>
    <t xml:space="preserve"> 04. 01.810.  6.   </t>
  </si>
  <si>
    <t xml:space="preserve"> 04. 01.810.  7.   </t>
  </si>
  <si>
    <t xml:space="preserve"> 04. 01.810.  8.   </t>
  </si>
  <si>
    <t xml:space="preserve">TORNEIRA CROMADA TUBO MÓVEL, DE PAREDE, 1/2? OU 3/4?, PARA PIA DE COZINHA, PADRÃO MÉDIO - FORNECIMENTO E INSTALAÇÃO. AF_01/2020  </t>
  </si>
  <si>
    <t xml:space="preserve"> 04. 01.810.  9.   </t>
  </si>
  <si>
    <t xml:space="preserve"> 04. 01.810. 10.   </t>
  </si>
  <si>
    <t xml:space="preserve">VÁLVULA DE DESCARGA METÁLICA, BASE 1 1/2", ACABAMENTO METALICO CROMADO - FORNECIMENTO E INSTALAÇÃO. AF_08/2021  </t>
  </si>
  <si>
    <t xml:space="preserve"> 04. 01.820.       </t>
  </si>
  <si>
    <t xml:space="preserve">DE VESTIÁRIOS                                                </t>
  </si>
  <si>
    <t xml:space="preserve"> 04. 01.820.  1.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</si>
  <si>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</si>
  <si>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 04. 01.820.  2.   </t>
  </si>
  <si>
    <t xml:space="preserve"> 04. 01.820.  3.   </t>
  </si>
  <si>
    <t xml:space="preserve"> 04. 01.820.  4.   </t>
  </si>
  <si>
    <t xml:space="preserve"> 04. 01.820.  5.   </t>
  </si>
  <si>
    <t xml:space="preserve"> 04. 01.820.  6.   </t>
  </si>
  <si>
    <t xml:space="preserve"> 04. 01.820.  7.   </t>
  </si>
  <si>
    <t xml:space="preserve"> 04. 01.820.  8.   </t>
  </si>
  <si>
    <t xml:space="preserve"> 04. 01.820.  9.   </t>
  </si>
  <si>
    <t xml:space="preserve">FORNECIMENTO E INSTALAÇÃO SABONETEIRA DE LOUÇA (DECA REF A180) OU SIMILAR. REF.: 02031/ORSE ORSE/SE  </t>
  </si>
  <si>
    <t xml:space="preserve"> 04. 01.820. 10.   </t>
  </si>
  <si>
    <t xml:space="preserve">CABIDE DE LOUÇA, DECA A680, BRANCO OU SIMILAR  </t>
  </si>
  <si>
    <t xml:space="preserve"> 04. 01.820. 11.   </t>
  </si>
  <si>
    <t xml:space="preserve">SABONETEIRA DE PAREDE EM PLASTICO ABS COM ACABAMENTO CROMADO E ACRILICO, INCLUSO FIXAÇÃO. AF_01/2020  </t>
  </si>
  <si>
    <t xml:space="preserve"> 04. 01.820. 12.   </t>
  </si>
  <si>
    <t xml:space="preserve">DISPENSER PARA TOALHA DE PAPEL INTERFOLHADA EM ABS. REF.: 04287/ORSE ORSE/SE  </t>
  </si>
  <si>
    <t xml:space="preserve"> 04. 01.820. 13.   </t>
  </si>
  <si>
    <t xml:space="preserve">DISPENSER, EM PLÁSTRICO PARA PAPEL HIGIÊNICO EM ROLO. REF.: 12511/ORSE ORSE/SE  </t>
  </si>
  <si>
    <t xml:space="preserve"> 04. 01.820. 14.   </t>
  </si>
  <si>
    <t xml:space="preserve"> 04. 01.820. 15.   </t>
  </si>
  <si>
    <t xml:space="preserve">DUCHA MANUAL COM REGISTRO, LINHA ASPEN, REF. 1984 C35 ACT, DA DECA OU SIMILAR REF.: 09173/ORSE ORSE/SE  </t>
  </si>
  <si>
    <t xml:space="preserve"> 04. 01.830.       </t>
  </si>
  <si>
    <t xml:space="preserve">DE COZINHA                                                   </t>
  </si>
  <si>
    <t xml:space="preserve"> 04. 01.830.  1.   </t>
  </si>
  <si>
    <t xml:space="preserve">CUBA DE EMBUTIR DE AÇO INOXIDÁVEL MÉDIA, INCLUSO VÁLVULA TIPO AMERICANA E SIFÃO TIPO GARRAFA EM METAL CROMADO - FORNECIMENTO E INSTALAÇÃO. AF_01/2020  </t>
  </si>
  <si>
    <t xml:space="preserve"> 04. 01.830.  2.   </t>
  </si>
  <si>
    <t xml:space="preserve"> 04. 01.830.  3.   </t>
  </si>
  <si>
    <t xml:space="preserve">TORNEIRA CROMADA 1/2? OU 3/4? PARA TANQUE, PADRÃO MÉDIO - FORNECIMENTO E INSTALAÇÃO. AF_01/2020  </t>
  </si>
  <si>
    <t xml:space="preserve"> 04. 01.830.  4.   </t>
  </si>
  <si>
    <t xml:space="preserve"> 04. 01.830.  5.   </t>
  </si>
  <si>
    <t xml:space="preserve"> 04. 01.850.       </t>
  </si>
  <si>
    <t xml:space="preserve">DE LABORATÓRIO                                               </t>
  </si>
  <si>
    <t xml:space="preserve"> 04. 01.850.  1.   </t>
  </si>
  <si>
    <t xml:space="preserve"> 04. 01.850.  2.   </t>
  </si>
  <si>
    <t xml:space="preserve"> 04. 01.850.  3.   </t>
  </si>
  <si>
    <t xml:space="preserve"> 04. 01.850.  4.   </t>
  </si>
  <si>
    <t xml:space="preserve"> 04. 01.881.       </t>
  </si>
  <si>
    <t xml:space="preserve">TELA MOSQUITEIRA                                             </t>
  </si>
  <si>
    <t xml:space="preserve"> 04. 01.881.  1.   </t>
  </si>
  <si>
    <t xml:space="preserve">TELA DE NYLON TIPO MOSQUITEIRO COM MOLDURA EM ALUMINIO ANODIZADO NATURAL REF.: 08970/ORSE ORSE/SE  </t>
  </si>
  <si>
    <t xml:space="preserve"> 04. 01.882.       </t>
  </si>
  <si>
    <t xml:space="preserve">MOLA AÉREA PARA PORTAS                                       </t>
  </si>
  <si>
    <t xml:space="preserve"> 04. 01.882.  1.   </t>
  </si>
  <si>
    <t xml:space="preserve">MOLA FECHA-PORTA,AEREA,COM PINHAO E CREMALHEIRA,EM ALUMINIO, COM PINTURA ELETROSTATICA, COM POTENCIA Nº2 PARA PORTAS DEMADEIRA OU ALUMINIO ATE 0,90M.FORNECIMENTO REF.: 14.007.0314-0 EMOP/RJ  </t>
  </si>
  <si>
    <t xml:space="preserve"> 04. 01.883.       </t>
  </si>
  <si>
    <t xml:space="preserve">VEDAÇÃO INFERIOR PARA PORTAS                                 </t>
  </si>
  <si>
    <t xml:space="preserve"> 04. 01.883.  1.   </t>
  </si>
  <si>
    <t xml:space="preserve">VEDA PORTA NHN OU SIMILAR, 90 CM REF.: 12198/ORSE ORSE/SE  </t>
  </si>
  <si>
    <t>TOTAL ITEM:  04</t>
  </si>
  <si>
    <t xml:space="preserve"> 05. 00.000.       </t>
  </si>
  <si>
    <t xml:space="preserve">INSTALAÇÕES HIDRÁULICAS E SANITÁRIAS  </t>
  </si>
  <si>
    <t xml:space="preserve"> 05. 01.000.       </t>
  </si>
  <si>
    <t xml:space="preserve">ÁGUA POTÁVEL  </t>
  </si>
  <si>
    <t xml:space="preserve"> 05. 01.200.       </t>
  </si>
  <si>
    <t xml:space="preserve">TUBULAÇÕES E CONEXÕES PVC RÍG.  </t>
  </si>
  <si>
    <t xml:space="preserve"> 05. 01.201.       </t>
  </si>
  <si>
    <t xml:space="preserve">TUBOS  </t>
  </si>
  <si>
    <t xml:space="preserve"> 05. 01.201.100.   </t>
  </si>
  <si>
    <t xml:space="preserve">INSTALADOS EM RAMAL OU PRUMADA                               </t>
  </si>
  <si>
    <t xml:space="preserve">TUBO, PVC, SOLDÁVEL, DN 40MM, INSTALADO EM RAMAL DE DISTRIBUIÇÃO DE ÁGUA - FORNECIMENTO E INSTALAÇÃO. AF_06/2022  </t>
  </si>
  <si>
    <t xml:space="preserve"> 05. 01.201.100.  4</t>
  </si>
  <si>
    <t xml:space="preserve">TUBO, PVC, SOLDÁVEL, DN 50MM, INSTALADO EM RAMAL DE DISTRIBUIÇÃO DE ÁGUA - FORNECIMENTO E INSTALAÇÃO. AF_06/2022  </t>
  </si>
  <si>
    <t xml:space="preserve"> 05. 01.201.100.  5</t>
  </si>
  <si>
    <t xml:space="preserve">TUBO, PVC, SOLDÁVEL, DN 60MM, INSTALADO EM RAMAL DE DISTRIBUIÇÃO DE ÁGUA - FORNECIMENTO E INSTALAÇÃO. AF_06/2022  </t>
  </si>
  <si>
    <t xml:space="preserve"> 05. 01.201.100.  6</t>
  </si>
  <si>
    <t xml:space="preserve"> 05. 01.201.300.   </t>
  </si>
  <si>
    <t xml:space="preserve">INSTALADOS EM RESERVAÇÃO                                     </t>
  </si>
  <si>
    <t xml:space="preserve"> 05. 01.201.300.  1</t>
  </si>
  <si>
    <t xml:space="preserve">TUBO, PVC, SOLDÁVEL, DN 85 MM, INSTALADO EM RESERVAÇÃO DE ÁGUA DE EDIFICAÇÃO QUE POSSUA RESERVATÓRIO DE FIBRA/FIBROCIMENTO FORNECIMENTO E INSTALAÇÃO. AF_06/2016  </t>
  </si>
  <si>
    <t xml:space="preserve"> 05. 01.201.300.  2</t>
  </si>
  <si>
    <t xml:space="preserve"> 05. 01.202.       </t>
  </si>
  <si>
    <t xml:space="preserve">ADAPTADOR  </t>
  </si>
  <si>
    <t xml:space="preserve"> 05. 01.202.100.   </t>
  </si>
  <si>
    <t xml:space="preserve"> 05. 01.202.100.  2</t>
  </si>
  <si>
    <t xml:space="preserve"> 05. 01.202.100.  3</t>
  </si>
  <si>
    <t xml:space="preserve">ADAPTADOR CURTO COM BOLSA E ROSCA PARA REGISTRO, PVC, SOLDÁVEL, DN 50MM X 1.1/4 , INSTALADO EM PRUMADA DE ÁGUA - FORNECIMENTO E INSTALAÇÃO. AF_06/2022  </t>
  </si>
  <si>
    <t xml:space="preserve"> 05. 01.202.100.  4</t>
  </si>
  <si>
    <t xml:space="preserve">ADAPTADOR CURTO COM BOLSA E ROSCA PARA REGISTRO, PVC, SOLDÁVEL, DN 50MM X 1.1/2 , INSTALADO EM PRUMADA DE ÁGUA - FORNECIMENTO E INSTALAÇÃO. AF_06/2022  </t>
  </si>
  <si>
    <t xml:space="preserve"> 05. 01.202.100.  5</t>
  </si>
  <si>
    <t xml:space="preserve">ADAPTADOR CURTO COM BOLSA E ROSCA PARA REGISTRO, PVC, SOLDÁVEL, DN 60MM X 2 , INSTALADO EM PRUMADA DE ÁGUA - FORNECIMENTO E INSTALAÇÃO. AF_06/2022  </t>
  </si>
  <si>
    <t xml:space="preserve"> 05. 01.202.300.   </t>
  </si>
  <si>
    <t xml:space="preserve"> 05. 01.202.300.  1</t>
  </si>
  <si>
    <t xml:space="preserve">ADAPTADOR COM FLANGES LIVRES, PVC, SOLDÁVEL, DN 32 MM X 1 , INSTALADO EM RESERVAÇÃO DE ÁGUA DE EDIFICAÇÃO QUE POSSUA RESERVATÓRIO DE FIBRA/FIBROCIMENTO FORNECIMENTO E INSTALAÇÃO. AF_06/2016  </t>
  </si>
  <si>
    <t xml:space="preserve"> 05. 01.203.       </t>
  </si>
  <si>
    <t xml:space="preserve">BUCHA DE REDUÇÃO  </t>
  </si>
  <si>
    <t xml:space="preserve"> 05. 01.203.100.   </t>
  </si>
  <si>
    <t xml:space="preserve">INSTALADOS EM RAMAL                                          </t>
  </si>
  <si>
    <t xml:space="preserve"> 05. 01.203.100.  1</t>
  </si>
  <si>
    <t xml:space="preserve">BUCHA DE REDUÇÃO, CURTA, PVC, SOLDÁVEL, DN 32 X 25 MM, INSTALADO EM RAMAL OU SUB-RAMAL DE ÁGUA - FORNECIMENTO E INSTALAÇÃO. AF_06/2022  </t>
  </si>
  <si>
    <t xml:space="preserve"> 05. 01.203.100.  2</t>
  </si>
  <si>
    <t xml:space="preserve">BUCHA DE REDUÇÃO, LONGA, PVC, SOLDÁVEL, DN 50 X 25 MM, INSTALADO EM RAMAL DE DISTRIBUIÇÃO DE ÁGUA - FORNECIMENTO E INSTALAÇÃO. AF_06/2022  </t>
  </si>
  <si>
    <t xml:space="preserve"> 05. 01.203.100.  3</t>
  </si>
  <si>
    <t xml:space="preserve">BUCHA DE REDUÇÃO , LONGA, PVC, SOLDÁVEL, DN 50 X 32 MM, INSTALADO EM RAMAL DE DISTRIBUIÇÃO DE ÁGUA - FORNECIMENTO E INSTALAÇÃO. AF_06/2022  </t>
  </si>
  <si>
    <t xml:space="preserve"> 05. 01.203.100.  4</t>
  </si>
  <si>
    <t xml:space="preserve">BUCHA DE REDUÇÃO, LONGA, PVC, SOLDÁVEL, DN 60 X 25 MM, INSTALADO EM PRUMADA DE ÁGUA - FORNECIMENTO E INSTALAÇÃO. AF_06/2022  </t>
  </si>
  <si>
    <t xml:space="preserve"> 05. 01.203.100.  5</t>
  </si>
  <si>
    <t xml:space="preserve">BUCHA DE REDUÇÃO, CURTA, PVC, SOLDÁVEL, DN 60 X 50 MM, INSTALADO EM PRUMADA DE ÁGUA - FORNECIMENTO E INSTALAÇÃO. AF_06/2022  </t>
  </si>
  <si>
    <t xml:space="preserve"> 05. 01.203.100.  6</t>
  </si>
  <si>
    <t xml:space="preserve">BUCHA DE REDUÇÃO, LONGA, PVC, SOLDÁVEL, DN 110 X 75 MM, INSTALADO EM PRUMADA DE ÁGUA - FORNECIMENTO E INSTALAÇÃO. REF.: 103973 SINAPI-DF 06/2022  </t>
  </si>
  <si>
    <t xml:space="preserve"> 05. 01.205.       </t>
  </si>
  <si>
    <t xml:space="preserve">CURVA                                                        </t>
  </si>
  <si>
    <t xml:space="preserve"> 05. 01.205.100.   </t>
  </si>
  <si>
    <t xml:space="preserve"> 05. 01.205.100.  1</t>
  </si>
  <si>
    <t xml:space="preserve"> 05. 01.205.100.  2</t>
  </si>
  <si>
    <t xml:space="preserve"> 05. 01.205.100.  3</t>
  </si>
  <si>
    <t xml:space="preserve">CURVA 90 GRAUS, PVC, SOLDÁVEL, DN 50MM, INSTALADO EM RAMAL DE DISTRIBUIÇÃO DE ÁGUA - FORNECIMENTO E INSTALAÇÃO. AF_06/2022  </t>
  </si>
  <si>
    <t xml:space="preserve"> 05. 01.205.100.  4</t>
  </si>
  <si>
    <t xml:space="preserve">CURVA 90 GRAUS, PVC, SOLDÁVEL, DN 60MM, INSTALADO EM PRUMADA DE ÁGUA - FORNECIMENTO E INSTALAÇÃO. AF_06/2022  </t>
  </si>
  <si>
    <t xml:space="preserve"> 05. 01.205.100.  5</t>
  </si>
  <si>
    <t xml:space="preserve">CURVA 90 GRAUS, PVC, SOLDÁVEL, DN 85MM, INSTALADO EM PRUMADA DE ÁGUA - FORNECIMENTO E INSTALAÇÃO. AF_06/2022  </t>
  </si>
  <si>
    <t xml:space="preserve"> 05. 01.205.100.  6</t>
  </si>
  <si>
    <t xml:space="preserve"> 05. 01.205.200.   </t>
  </si>
  <si>
    <t xml:space="preserve">INSTALADOS EM PRUMADA                                        </t>
  </si>
  <si>
    <t xml:space="preserve"> 05. 01.205.200.  1</t>
  </si>
  <si>
    <t xml:space="preserve">CURVA 90 GRAUS, PVC, SOLDÁVEL, DN 25MM, INSTALADO EM PRUMADA DE ÁGUA - FORNECIMENTO E INSTALAÇÃO. AF_06/2022  </t>
  </si>
  <si>
    <t xml:space="preserve"> 05. 01.207.       </t>
  </si>
  <si>
    <t xml:space="preserve">JOELHO  </t>
  </si>
  <si>
    <t xml:space="preserve"> 05. 01.207.100.   </t>
  </si>
  <si>
    <t xml:space="preserve"> 05. 01.207.100.  5</t>
  </si>
  <si>
    <t xml:space="preserve"> 05. 01.207.100.  6</t>
  </si>
  <si>
    <t xml:space="preserve"> 05. 01.207.100.  7</t>
  </si>
  <si>
    <t xml:space="preserve"> 05. 01.207.100.  8</t>
  </si>
  <si>
    <t xml:space="preserve">JOELHO 90 GRAUS COM BUCHA DE LATÃO, PVC, SOLDÁVEL, DN 25MM, X 1/2" INSTALADO EM RAMAL OU SUB-RAMAL DE ÁGUA - FORNECIMENTO E INSTALAÇÃO. REF.: 89366 SINAPI-DF 04/2022  </t>
  </si>
  <si>
    <t xml:space="preserve"> 05. 01.207.100.  9</t>
  </si>
  <si>
    <t xml:space="preserve">JOELHO 90 GRAUS COM BUCHA DE LATÃO, PVC, SOLDÁVEL, DN 25MM, X 3/4  INSTALADO EM RAMAL OU SUB-RAMAL DE ÁGUA - FORNECIMENTO E INSTALAÇÃO. AF_06/2022  </t>
  </si>
  <si>
    <t xml:space="preserve"> 05. 01.207.200.   </t>
  </si>
  <si>
    <t xml:space="preserve"> 05. 01.207.200.  1</t>
  </si>
  <si>
    <t xml:space="preserve"> 05. 01.207.200.  2</t>
  </si>
  <si>
    <t xml:space="preserve"> 05. 01.207.200.  3</t>
  </si>
  <si>
    <t xml:space="preserve"> 05. 01.208.       </t>
  </si>
  <si>
    <t xml:space="preserve">CURVA DE TRANSPOSIÇÃO  </t>
  </si>
  <si>
    <t xml:space="preserve"> 05. 01.208.100.   </t>
  </si>
  <si>
    <t xml:space="preserve"> 05. 01.208.100.  1</t>
  </si>
  <si>
    <t xml:space="preserve"> 05. 01.209.       </t>
  </si>
  <si>
    <t xml:space="preserve">TÊ  </t>
  </si>
  <si>
    <t xml:space="preserve"> 05. 01.209.100.   </t>
  </si>
  <si>
    <t xml:space="preserve"> 05. 01.209.100.  2</t>
  </si>
  <si>
    <t xml:space="preserve"> 05. 01.209.100.  3</t>
  </si>
  <si>
    <t xml:space="preserve"> 05. 01.209.100.  4</t>
  </si>
  <si>
    <t xml:space="preserve">TÊ, PVC, SOLDÁVEL, DN 85 MM INSTALADO EM RESERVAÇÃO DE ÁGUA DE EDIFICAÇÃO QUE POSSUA RESERVATÓRIO DE FIBRA/FIBROCIMENTO FORNECIMENTO E INSTALAÇÃO. AF_06/2016  </t>
  </si>
  <si>
    <t xml:space="preserve"> 05. 01.209.100.  5</t>
  </si>
  <si>
    <t xml:space="preserve"> 05. 01.209.100.  6</t>
  </si>
  <si>
    <t xml:space="preserve">TÊ DE REDUÇÃO, PVC, SOLDÁVEL, DN 50MM X 25MM, INSTALADO EM PRUMADA DE ÁGUA - FORNECIMENTO E INSTALAÇÃO. AF_06/2022  </t>
  </si>
  <si>
    <t xml:space="preserve"> 05. 01.209.100.  7</t>
  </si>
  <si>
    <t xml:space="preserve">TE DE REDUÇÃO, 90 GRAUS, PVC, SOLDÁVEL, DN 50 MM X 32 MM, INSTALADO EM RAMAL DE DISTRIBUIÇÃO DE ÁGUA - FORNECIMENTO E INSTALAÇÃO. AF_06/2022  </t>
  </si>
  <si>
    <t xml:space="preserve"> 05. 01.209.100.  8</t>
  </si>
  <si>
    <t xml:space="preserve">TÊ DE REDUÇÃO, PVC, SOLDÁVEL, DN 85 MM X 60 MM, INSTALADO EM RESERVAÇÃO DE ÁGUA DE EDIFICAÇÃO QUE POSSUA RESERVATÓRIO DE FIBRA/FIBROCIMENTO FORNECIMENTO E INSTALAÇÃO. AF_06/2016  </t>
  </si>
  <si>
    <t xml:space="preserve"> 05. 01.209.100.  9</t>
  </si>
  <si>
    <t xml:space="preserve">BUCHA DE REDUÇÃO, LONGA, PVC, SOLDÁVEL, DN 110 X 60 MM, INSTALADO EM PRUMADA DE ÁGUA - FORNECIMENTO E INSTALAÇÃO. REF.: 103973 SINAPI-DF 06/2022  </t>
  </si>
  <si>
    <t xml:space="preserve"> 05. 01.209.100. 10</t>
  </si>
  <si>
    <t xml:space="preserve"> 05. 01.209.200.   </t>
  </si>
  <si>
    <t xml:space="preserve"> 05. 01.209.200.  1</t>
  </si>
  <si>
    <t xml:space="preserve"> 05. 01.513.       </t>
  </si>
  <si>
    <t xml:space="preserve">TORNEIRA BÓIA                                                </t>
  </si>
  <si>
    <t xml:space="preserve"> 05. 01.513.300.   </t>
  </si>
  <si>
    <t xml:space="preserve"> 05. 01.513.300.  1</t>
  </si>
  <si>
    <t xml:space="preserve">TORNEIRA DE BOIA PARA CAIXA D'ÁGUA, ROSCÁVEL, 3/4" - FORNECIMENTO E INSTALAÇÃO. AF_08/2021  </t>
  </si>
  <si>
    <t xml:space="preserve"> 05. 01.513.300.  2</t>
  </si>
  <si>
    <t xml:space="preserve"> 05. 01.514.       </t>
  </si>
  <si>
    <t xml:space="preserve">VÁLVULA  </t>
  </si>
  <si>
    <t xml:space="preserve"> 05. 01.514.300.   </t>
  </si>
  <si>
    <t xml:space="preserve"> 05. 01.514.300.  1</t>
  </si>
  <si>
    <t xml:space="preserve"> 05. 01.515.       </t>
  </si>
  <si>
    <t xml:space="preserve">REGISTRO DE PRESSÃO  </t>
  </si>
  <si>
    <t xml:space="preserve"> 05. 01.515.100.   </t>
  </si>
  <si>
    <t xml:space="preserve"> 05. 01.515.100.  1</t>
  </si>
  <si>
    <t xml:space="preserve"> 05. 01.516.       </t>
  </si>
  <si>
    <t xml:space="preserve">REGISTRO DE GAVETA  </t>
  </si>
  <si>
    <t xml:space="preserve"> 05. 01.516.100.   </t>
  </si>
  <si>
    <t xml:space="preserve"> 05. 01.516.100.  1</t>
  </si>
  <si>
    <t xml:space="preserve"> 05. 01.516.100.  2</t>
  </si>
  <si>
    <t xml:space="preserve">REGISTRO DE GAVETA BRUTO, LATÃO, ROSCÁVEL, 1", COM ACABAMENTO E CANOPLA CROMADOS - FORNECIMENTO E INSTALAÇÃO. AF_08/2021  </t>
  </si>
  <si>
    <t xml:space="preserve"> 05. 01.516.300.   </t>
  </si>
  <si>
    <t xml:space="preserve"> 05. 01.516.300.  1</t>
  </si>
  <si>
    <t xml:space="preserve"> 05. 02.000.       </t>
  </si>
  <si>
    <t xml:space="preserve">ÁGUA REÚSO  </t>
  </si>
  <si>
    <t xml:space="preserve"> 05. 02.200.       </t>
  </si>
  <si>
    <t xml:space="preserve"> 05. 02.201.       </t>
  </si>
  <si>
    <t xml:space="preserve"> 05. 02.201.100.   </t>
  </si>
  <si>
    <t xml:space="preserve"> 05. 02.201.200.   </t>
  </si>
  <si>
    <t xml:space="preserve"> 05. 02.201.200.  1</t>
  </si>
  <si>
    <t xml:space="preserve"> 05. 02.201.200.  2</t>
  </si>
  <si>
    <t xml:space="preserve"> 05. 02.201.200.  3</t>
  </si>
  <si>
    <t xml:space="preserve"> 05. 02.201.200.  4</t>
  </si>
  <si>
    <t xml:space="preserve"> 05. 02.201.200.  5</t>
  </si>
  <si>
    <t xml:space="preserve"> 05. 02.201.300.   </t>
  </si>
  <si>
    <t xml:space="preserve"> 05. 02.201.300.  1</t>
  </si>
  <si>
    <t xml:space="preserve"> 05. 02.201.300.  2</t>
  </si>
  <si>
    <t xml:space="preserve"> 05. 02.201.300.  3</t>
  </si>
  <si>
    <t xml:space="preserve"> 05. 02.202.       </t>
  </si>
  <si>
    <t xml:space="preserve"> 05. 02.202.200.   </t>
  </si>
  <si>
    <t xml:space="preserve"> 05. 02.202.200.  1</t>
  </si>
  <si>
    <t xml:space="preserve"> 05. 02.202.200.  2</t>
  </si>
  <si>
    <t xml:space="preserve">ADAPTADOR CURTO COM BOLSA E ROSCA PARA REGISTRO, PVC, SOLDÁVEL, DN 32MM X 1 , INSTALADO EM PRUMADA DE ÁGUA - FORNECIMENTO E INSTALAÇÃO. AF_06/2022  </t>
  </si>
  <si>
    <t xml:space="preserve"> 05. 02.202.200.  3</t>
  </si>
  <si>
    <t xml:space="preserve"> 05. 02.202.200.  4</t>
  </si>
  <si>
    <t xml:space="preserve"> 05. 02.202.200.  5</t>
  </si>
  <si>
    <t xml:space="preserve"> 05. 02.203.       </t>
  </si>
  <si>
    <t xml:space="preserve"> 05. 02.203.100.   </t>
  </si>
  <si>
    <t xml:space="preserve"> 05. 02.203.100.  3</t>
  </si>
  <si>
    <t xml:space="preserve"> 05. 02.203.100.  4</t>
  </si>
  <si>
    <t xml:space="preserve">BUCHA DE REDUÇÃO, CURTA, PVC, SOLDÁVEL, DN 85 X 75 MM, INSTALADO EM PRUMADA DE ÁGUA - FORNECIMENTO E INSTALAÇÃO. AF_06/2022  </t>
  </si>
  <si>
    <t xml:space="preserve"> 05. 02.203.100.  5</t>
  </si>
  <si>
    <t xml:space="preserve"> 05. 02.203.100.  6</t>
  </si>
  <si>
    <t xml:space="preserve">BUCHA DE REDUÇÃO, LONGA, PVC, SOLDÁVEL, DN 60 X 32 MM, INSTALADO EM PRUMADA DE ÁGUA - FORNECIMENTO E INSTALAÇÃO. AF_06/2022  </t>
  </si>
  <si>
    <t xml:space="preserve"> 05. 02.203.100.  7</t>
  </si>
  <si>
    <t xml:space="preserve">BUCHA DE REDUÇÃO, LONGA, PVC, SOLDÁVEL, DN 60 X 40 MM, INSTALADO EM PRUMADA DE ÁGUA - FORNECIMENTO E INSTALAÇÃO. AF_06/2022  </t>
  </si>
  <si>
    <t xml:space="preserve"> 05. 02.203.100.  8</t>
  </si>
  <si>
    <t xml:space="preserve">BUCHA DE REDUÇÃO, LONGA, PVC, SOLDÁVEL, DN 60 X 50 MM, INSTALADO EM PRUMADA DE ÁGUA - FORNECIMENTO E INSTALAÇÃO. AF_06/2022  </t>
  </si>
  <si>
    <t xml:space="preserve"> 05. 02.203.100.  9</t>
  </si>
  <si>
    <t xml:space="preserve">BUCHA DE REDUÇÃO, LONGA, PVC, SOLDÁVEL, DN 75 X 50 MM, INSTALADO EM PRUMADA DE ÁGUA - FORNECIMENTO E INSTALAÇÃO. AF_06/2022  </t>
  </si>
  <si>
    <t xml:space="preserve"> 05. 02.203.100. 10</t>
  </si>
  <si>
    <t xml:space="preserve"> 05. 02.203.100. 11</t>
  </si>
  <si>
    <t xml:space="preserve"> 05. 02.203.200.   </t>
  </si>
  <si>
    <t xml:space="preserve"> 05. 02.203.200.  1</t>
  </si>
  <si>
    <t xml:space="preserve"> 05. 02.203.200.  2</t>
  </si>
  <si>
    <t xml:space="preserve">BUCHA DE REDUÇÃO , LONGA, PVC, SOLDÁVEL, DN 50 X 32 MM, INSTALADO EM PRUMADA DE ÁGUA - FORNECIMENTO E INSTALAÇÃO. AF_06/2022  </t>
  </si>
  <si>
    <t xml:space="preserve"> 05. 02.205.       </t>
  </si>
  <si>
    <t xml:space="preserve"> 05. 02.205.200.   </t>
  </si>
  <si>
    <t xml:space="preserve"> 05. 02.205.200.  1</t>
  </si>
  <si>
    <t xml:space="preserve">CURVA 90 GRAUS, PVC, SOLDÁVEL, DN 50MM, INSTALADO EM PRUMADA DE ÁGUA - FORNECIMENTO E INSTALAÇÃO. AF_06/2022  </t>
  </si>
  <si>
    <t xml:space="preserve"> 05. 02.205.300.   </t>
  </si>
  <si>
    <t xml:space="preserve"> 05. 02.205.300.  1</t>
  </si>
  <si>
    <t xml:space="preserve">CURVA 90 GRAUS, PVC, SOLDÁVEL, DN  25 MM, INSTALADO EM RESERVAÇÃO DE ÁGUA DE EDIFICAÇÃO QUE POSSUA RESERVATÓRIO DE FIBRA/FIBROCIMENTO FORNECIMENTO E INSTALAÇÃO. AF_06/2016  </t>
  </si>
  <si>
    <t xml:space="preserve"> 05. 02.205.300.  2</t>
  </si>
  <si>
    <t xml:space="preserve">CURVA 90 GRAUS, PVC, SOLDÁVEL, DN 32 MM, INSTALADO EM RESERVAÇÃO DE ÁGUA DE EDIFICAÇÃO QUE POSSUA RESERVATÓRIO DE FIBRA/FIBROCIMENTO FORNECIMENTO E INSTALAÇÃO. AF_06/2016  </t>
  </si>
  <si>
    <t xml:space="preserve"> 05. 02.205.300.  3</t>
  </si>
  <si>
    <t xml:space="preserve">CURVA 90 GRAUS, PVC, SOLDÁVEL, DN 40 MM, INSTALADO EM RESERVAÇÃO DE ÁGUA DE EDIFICAÇÃO QUE POSSUA RESERVATÓRIO DE FIBRA/FIBROCIMENTO FORNECIMENTO E INSTALAÇÃO. AF_06/2016  </t>
  </si>
  <si>
    <t xml:space="preserve"> 05. 02.205.300.  4</t>
  </si>
  <si>
    <t xml:space="preserve">CURVA 90 GRAUS, PVC, SOLDÁVEL, DN 50 MM, INSTALADO EM RESERVAÇÃO DE ÁGUA DE EDIFICAÇÃO QUE POSSUA RESERVATÓRIO DE FIBRA/FIBROCIMENTO FORNECIMENTO E INSTALAÇÃO. AF_06/2016  </t>
  </si>
  <si>
    <t xml:space="preserve"> 05. 02.205.300.  5</t>
  </si>
  <si>
    <t xml:space="preserve">CURVA 90 GRAUS, PVC, SOLDÁVEL, DN 60 MM, INSTALADO EM RESERVAÇÃO DE ÁGUA DE EDIFICAÇÃO QUE POSSUA RESERVATÓRIO DE FIBRA/FIBROCIMENTO FORNECIMENTO E INSTALAÇÃO. AF_06/2016  </t>
  </si>
  <si>
    <t xml:space="preserve"> 05. 02.205.300.  6</t>
  </si>
  <si>
    <t xml:space="preserve">CURVA 90 GRAUS, PVC, SOLDÁVEL, DN 75 MM, INSTALADO EM RESERVAÇÃO DE ÁGUA DE EDIFICAÇÃO QUE POSSUA RESERVATÓRIO DE FIBRA/FIBROCIMENTO FORNECIMENTO E INSTALAÇÃO. AF_06/2016  </t>
  </si>
  <si>
    <t xml:space="preserve"> 05. 02.205.300.  7</t>
  </si>
  <si>
    <t xml:space="preserve">CURVA 90 GRAUS, PVC, SOLDÁVEL, DN 110 MM, INSTALADO EM RESERVAÇÃO DE ÁGUA DE EDIFICAÇÃO QUE POSSUA RESERVATÓRIO DE FIBRA/FIBROCIMENTO FORNECIMENTO E INSTALAÇÃO. AF_06/2016  </t>
  </si>
  <si>
    <t xml:space="preserve"> 05. 02.207.       </t>
  </si>
  <si>
    <t xml:space="preserve"> 05. 02.207.100.   </t>
  </si>
  <si>
    <t xml:space="preserve"> 05. 02.207.200.   </t>
  </si>
  <si>
    <t xml:space="preserve"> 05. 02.207.200.  1</t>
  </si>
  <si>
    <t xml:space="preserve"> 05. 02.207.200.  2</t>
  </si>
  <si>
    <t xml:space="preserve"> 05. 02.207.200.  3</t>
  </si>
  <si>
    <t xml:space="preserve">JOELHO DE REDUÇÃO, 90 GRAUS, PVC, SOLDÁVEL, DN 32 MM X 25 MM, INSTALADO EM PRUMADA DE ÁGUA - FORNECIMENTO E INSTALAÇÃO. AF_06/2022  </t>
  </si>
  <si>
    <t xml:space="preserve"> 05. 02.209.       </t>
  </si>
  <si>
    <t xml:space="preserve"> 05. 02.209.100.   </t>
  </si>
  <si>
    <t xml:space="preserve">TE, PVC, SOLDÁVEL, DN 25MM, INSTALADO EM RAMAL DE DISTRIBUIÇÃO DE ÁGUA - FORNECIMENTO E INSTALAÇÃO. AF_06/2022  </t>
  </si>
  <si>
    <t xml:space="preserve">TE, PVC, SOLDÁVEL, DN 50MM, INSTALADO EM RAMAL DE DISTRIBUIÇÃO DE ÁGUA - FORNECIMENTO E INSTALAÇÃO. AF_06/2022  </t>
  </si>
  <si>
    <t xml:space="preserve"> 05. 02.209.100.  5</t>
  </si>
  <si>
    <t xml:space="preserve"> 05. 02.209.100.  6</t>
  </si>
  <si>
    <t xml:space="preserve"> 05. 02.209.100.  7</t>
  </si>
  <si>
    <t xml:space="preserve"> 05. 02.209.100.  8</t>
  </si>
  <si>
    <t xml:space="preserve">TÊ DE REDUÇÃO, PVC, SOLDÁVEL, DN 40 MM X 32 MM, INSTALADO EM RESERVAÇÃO DE ÁGUA DE EDIFICAÇÃO QUE POSSUA RESERVATÓRIO DE FIBRA/FIBROCIMENTO FORNECIMENTO E INSTALAÇÃO. AF_06/2016  </t>
  </si>
  <si>
    <t xml:space="preserve"> 05. 02.209.100.  9</t>
  </si>
  <si>
    <t xml:space="preserve"> 05. 02.209.100. 10</t>
  </si>
  <si>
    <t xml:space="preserve">TÊ DE REDUÇÃO, PVC, SOLDÁVEL, DN 75 MM X 50 MM, INSTALADO EM RESERVAÇÃO DE ÁGUA DE EDIFICAÇÃO QUE POSSUA RESERVATÓRIO DE FIBRA/FIBROCIMENTO FORNECIMENTO E INSTALAÇÃO. AF_06/2016  </t>
  </si>
  <si>
    <t xml:space="preserve"> 05. 02.209.100. 11</t>
  </si>
  <si>
    <t xml:space="preserve">TÊ DE REDUÇÃO 90º DE PVC RÍGIDO SOLDÁVEL, MARROM DIÂM = 75 X 60MM REF.: 01184/ORSE ORSE/SE  </t>
  </si>
  <si>
    <t xml:space="preserve"> 05. 02.209.100. 12</t>
  </si>
  <si>
    <t xml:space="preserve"> 05. 02.209.100. 13</t>
  </si>
  <si>
    <t xml:space="preserve">TÊ DE REDUÇÃO 90º DE PVC RÍGIDO SOLDÁVEL, MARROM DIÂM = 85 X 75MM REF.: 01186/ORSE ORSE/SE  </t>
  </si>
  <si>
    <t xml:space="preserve"> 05. 02.209.100. 14</t>
  </si>
  <si>
    <t xml:space="preserve">TÊ DE REDUÇÃO, PVC, SOLDÁVEL, DN 110 MM X 60 MM, INSTALADO EM RESERVAÇÃO DE ÁGUA DE EDIFICAÇÃO QUE POSSUA RESERVATÓRIO DE FIBRA/FIBROCIMENTO FORNECIMENTO E INSTALAÇÃO. AF_06/2016  </t>
  </si>
  <si>
    <t xml:space="preserve"> 05. 02.209.100. 15</t>
  </si>
  <si>
    <t xml:space="preserve">TÊ DE REDUÇÃO 90º DE PVC RÍGIDO SOLDÁVEL, MARROM DIÂM = 110 X 75MM REF.: 01188/ORSE ORSE/SE  </t>
  </si>
  <si>
    <t xml:space="preserve"> 05. 02.209.200.   </t>
  </si>
  <si>
    <t xml:space="preserve"> 05. 02.209.200.  1</t>
  </si>
  <si>
    <t xml:space="preserve"> 05. 02.209.200.  2</t>
  </si>
  <si>
    <t xml:space="preserve"> 05. 02.209.200.  3</t>
  </si>
  <si>
    <t xml:space="preserve"> 05. 02.209.200.  4</t>
  </si>
  <si>
    <t xml:space="preserve"> 05. 02.516.       </t>
  </si>
  <si>
    <t xml:space="preserve"> 05. 02.516.100.   </t>
  </si>
  <si>
    <t xml:space="preserve"> 05. 02.516.100.  1</t>
  </si>
  <si>
    <t xml:space="preserve"> 05. 02.516.300.   </t>
  </si>
  <si>
    <t xml:space="preserve"> 05. 02.516.300.  1</t>
  </si>
  <si>
    <t xml:space="preserve"> 05. 02.516.300.  2</t>
  </si>
  <si>
    <t xml:space="preserve"> 05. 02.516.300.  3</t>
  </si>
  <si>
    <t xml:space="preserve">REGISTRO DE GAVETA BRUTO, LATÃO, ROSCÁVEL, 1 1/2", COM ACABAMENTO E CANOPLA CROMADOS - FORNECIMENTO E INSTALAÇÃO. AF_08/2021  </t>
  </si>
  <si>
    <t xml:space="preserve"> 05. 02.519.       </t>
  </si>
  <si>
    <t xml:space="preserve">VÁLVULAS DE DESCARGA                                         </t>
  </si>
  <si>
    <t xml:space="preserve"> 05. 02.519.  1.   </t>
  </si>
  <si>
    <t xml:space="preserve"> 05. 03.000.       </t>
  </si>
  <si>
    <t xml:space="preserve">DRENAGEM DE ÁGUAS PLUVIAIS  </t>
  </si>
  <si>
    <t xml:space="preserve"> 05. 03.300.       </t>
  </si>
  <si>
    <t xml:space="preserve">TUBULAÇÕES E CONEXÕES DE PVC  </t>
  </si>
  <si>
    <t xml:space="preserve"> 05. 03.301.       </t>
  </si>
  <si>
    <t xml:space="preserve">TUBO  </t>
  </si>
  <si>
    <t xml:space="preserve"> 05. 03.301.100.   </t>
  </si>
  <si>
    <t xml:space="preserve">NA HORIZONTAL                                                </t>
  </si>
  <si>
    <t xml:space="preserve"> 05. 03.301.100.  1</t>
  </si>
  <si>
    <t xml:space="preserve">TUBO PVC, DRENAGEM PREDIAL, DN 50 MM, FORNECIDO E INSTALADO NA HORIZONTAL REF.: 89712 SINAPI/DF  </t>
  </si>
  <si>
    <t xml:space="preserve"> 05. 03.301.100.  2</t>
  </si>
  <si>
    <t xml:space="preserve">TUBO PVC, DRENAGEM PREDIAL, DN 100 MM, FORNECIDO E INSTALADO NA HORIZONTAL REF.: 89714 SINAPI/DF  </t>
  </si>
  <si>
    <t xml:space="preserve"> 05. 03.301.100.  3</t>
  </si>
  <si>
    <t xml:space="preserve">TUBO PVC, DRENAGEM PREDIAL, DN 150 MM, FORNECIDO E INSTALADO NA HORIZONTAL REF.: 89849 SINAPI/DF  </t>
  </si>
  <si>
    <t xml:space="preserve"> 05. 03.301.100.  4</t>
  </si>
  <si>
    <t xml:space="preserve"> 05. 03.301.100.  5</t>
  </si>
  <si>
    <t xml:space="preserve"> 05. 03.301.100.  6</t>
  </si>
  <si>
    <t xml:space="preserve"> 05. 03.301.200.   </t>
  </si>
  <si>
    <t xml:space="preserve">NA VERTICAL                                                  </t>
  </si>
  <si>
    <t xml:space="preserve"> 05. 03.301.200.  1</t>
  </si>
  <si>
    <t xml:space="preserve">TUBO PVC, SÉRIE R, ÁGUA PLUVIAL, DN 100 MM, FORNECIDO E INSTALADO EM CONDUTORES VERTICAIS DE ÁGUAS PLUVIAIS. AF_06/2022  </t>
  </si>
  <si>
    <t xml:space="preserve"> 05. 03.301.200.  2</t>
  </si>
  <si>
    <t xml:space="preserve"> 05. 03.304.       </t>
  </si>
  <si>
    <t xml:space="preserve">CURVA  </t>
  </si>
  <si>
    <t xml:space="preserve"> 05. 03.304.  1.   </t>
  </si>
  <si>
    <t xml:space="preserve">CURVA LONGA, 45 GRAUS, PVC OCRE, JUNTA ELÁSTICA, DN 100 MM, PARA COLETOR PREDIAL DE ESGOTO. AF_06/2022  </t>
  </si>
  <si>
    <t xml:space="preserve"> 05. 03.304.  2.   </t>
  </si>
  <si>
    <t xml:space="preserve">CURVA LONGA, 45 GRAUS, PVC OCRE, JUNTA ELÁSTICA, DN 150 MM, PARA COLETOR PREDIAL DE ESGOTO. AF_06/2022  </t>
  </si>
  <si>
    <t xml:space="preserve"> 05. 03.304.  3.   </t>
  </si>
  <si>
    <t xml:space="preserve">CURVA CURTA 90 GRAUS, PVC, SERIE NORMAL, ESGOTO PREDIAL, DN 75 MM, JUNTA ELÁSTICA, FORNECIDO E INSTALADO EM RAMAL DE DESCARGA OU RAMAL DE ESGOTO SANITÁRIO. AF_08/2022  </t>
  </si>
  <si>
    <t xml:space="preserve"> 05. 03.304.  4.   </t>
  </si>
  <si>
    <t xml:space="preserve"> 05. 03.304.  5.   </t>
  </si>
  <si>
    <t xml:space="preserve"> 05. 03.304.  6.   </t>
  </si>
  <si>
    <t xml:space="preserve"> 05. 03.305.       </t>
  </si>
  <si>
    <t xml:space="preserve"> 05. 03.305.  1.   </t>
  </si>
  <si>
    <t xml:space="preserve">JOELHO 90 GRAUS, PVC, SERIE NORMAL, ESGOTO PREDIAL, DN 100 MM, JUNTA ELÁSTICA, FORNECIDO E INSTALADO EM SUBCOLETOR AÉREO DE ESGOTO SANITÁRIO. AF_08/2022  </t>
  </si>
  <si>
    <t xml:space="preserve"> 05. 03.311.       </t>
  </si>
  <si>
    <t xml:space="preserve">RALO  </t>
  </si>
  <si>
    <t xml:space="preserve"> 05. 03.311.  1.   </t>
  </si>
  <si>
    <t xml:space="preserve">RALO HEMISFÉRICO EM FERRO FUNDIDO TIPO ABACAXI, DN=100MM REF.: 07752/ORSE  </t>
  </si>
  <si>
    <t xml:space="preserve"> 05. 03.311.  2.   </t>
  </si>
  <si>
    <t xml:space="preserve">RALO HEMISFÉRICO EM FERRO FUNDIDO TIPO ABACAXI, DN=150MM REF.: 07752/ORSE  </t>
  </si>
  <si>
    <t xml:space="preserve"> 05. 03.500.       </t>
  </si>
  <si>
    <t xml:space="preserve">TUBULAÇÕES DE CONCRETO  </t>
  </si>
  <si>
    <t xml:space="preserve"> 05. 03.502.       </t>
  </si>
  <si>
    <t xml:space="preserve">CALHAS  </t>
  </si>
  <si>
    <t xml:space="preserve"> 05. 03.502.  1.   </t>
  </si>
  <si>
    <t xml:space="preserve">CALHA EM ALVENARIA / CONCRETO, IMPERMEABILIZADA C/ MANTA ASFÁLTICA REF.: 00298/ORSE ORSE/SE  </t>
  </si>
  <si>
    <t xml:space="preserve"> 05. 03.900.       </t>
  </si>
  <si>
    <t xml:space="preserve">ACESSÓRIOS  </t>
  </si>
  <si>
    <t xml:space="preserve"> 05. 03.901.       </t>
  </si>
  <si>
    <t xml:space="preserve">CAIXAS E POÇOS DE VISITA ALVENARIA  </t>
  </si>
  <si>
    <t xml:space="preserve"> 05. 03.901.  1.   </t>
  </si>
  <si>
    <t xml:space="preserve">CAIXA ENTERRADA HIDRÁULICA RETANGULAR EM ALVENARIA COM TIJOLOS CERÂMICOS MACIÇOS, DIMENSÕES INTERNAS: 0,6X0,6X0,6 M PARA REDE DE DRENAGEM. AF_12/2020  </t>
  </si>
  <si>
    <t xml:space="preserve"> 05. 03.901.  2.   </t>
  </si>
  <si>
    <t xml:space="preserve"> 05. 03.901.  3.   </t>
  </si>
  <si>
    <t xml:space="preserve">TAMPA PARA CAIXA PASSAGEM FERRO FUNDIDO T-33 - TRÁFEGO PESADO REF.: 081823 AGETOP/GO  </t>
  </si>
  <si>
    <t xml:space="preserve"> 05. 04.000.       </t>
  </si>
  <si>
    <t xml:space="preserve">ESGOTOS SANITÁRIOS  </t>
  </si>
  <si>
    <t xml:space="preserve"> 05. 04.300.       </t>
  </si>
  <si>
    <t xml:space="preserve"> 05. 04.301.       </t>
  </si>
  <si>
    <t xml:space="preserve"> 05. 04.301.  1.   </t>
  </si>
  <si>
    <t xml:space="preserve"> 05. 04.301.  2.   </t>
  </si>
  <si>
    <t xml:space="preserve"> 05. 04.301.  3.   </t>
  </si>
  <si>
    <t xml:space="preserve"> 05. 04.301.  4.   </t>
  </si>
  <si>
    <t xml:space="preserve"> 05. 04.301.  5.   </t>
  </si>
  <si>
    <t xml:space="preserve">TUBO PVC, SERIE NORMAL, ESGOTO PREDIAL, DN 150 MM, FORNECIDO E INSTALADO EM SUBCOLETOR AÉREO DE ESGOTO SANITÁRIO. AF_08/2022  </t>
  </si>
  <si>
    <t xml:space="preserve"> 05. 04.304.       </t>
  </si>
  <si>
    <t xml:space="preserve"> 05. 04.304.  1.   </t>
  </si>
  <si>
    <t xml:space="preserve"> 05. 04.304.  2.   </t>
  </si>
  <si>
    <t xml:space="preserve"> 05. 04.304.  3.   </t>
  </si>
  <si>
    <t xml:space="preserve"> 05. 04.304.  4.   </t>
  </si>
  <si>
    <t xml:space="preserve"> 05. 04.304.  5.   </t>
  </si>
  <si>
    <t xml:space="preserve">CURVA LONGA 90 GRAUS, PVC, SERIE NORMAL, ESGOTO PREDIAL, DN 50 MM, JUNTA ELÁSTICA, FORNECIDO E INSTALADO EM RAMAL DE DESCARGA OU RAMAL DE ESGOTO SANITÁRIO. AF_08/2022  </t>
  </si>
  <si>
    <t xml:space="preserve"> 05. 04.304.  6.   </t>
  </si>
  <si>
    <t xml:space="preserve"> 05. 04.304.  7.   </t>
  </si>
  <si>
    <t xml:space="preserve">CURVA PVC LONGA 45G, PVC, SÉRIE NORMAL, ESGOTO PREDIAL, DN 50 MM, JUNTA ELÁSTICA, FORNECIDO E INSTALADO EM RAMAL DE DESCARGA OU RAMAL DE ESGOTO SANITÁRIO. AF_08/2022  </t>
  </si>
  <si>
    <t xml:space="preserve"> 05. 04.304.  8.   </t>
  </si>
  <si>
    <t xml:space="preserve">CURVA PVC, 45 GRAUS, CURTA, PVC, SÉRIE NORMAL, ESGOTO PREDIAL, DN 100 MM, JUNTA ELÁSTICA, FORNECIDO E INSTALADO EM RAMAL DE DESCARGA OU RAMAL DE ESGOTO SANITÁRIO. AF_08/2022  </t>
  </si>
  <si>
    <t xml:space="preserve"> 05. 04.304.  9.   </t>
  </si>
  <si>
    <t xml:space="preserve">CURVA PVC LONGA 45G, PVC, SÉRIE NORMAL, ESGOTO PREDIAL, DN 75 MM, JUNTA ELÁSTICA, FORNECIDO E INSTALADO EM RAMAL DE DESCARGA OU RAMAL DE ESGOTO SANITÁRIO. AF_08/2022  </t>
  </si>
  <si>
    <t xml:space="preserve"> 05. 04.304. 10.   </t>
  </si>
  <si>
    <t xml:space="preserve">CURVA LONGA 45 GRAUS, PVC, SÉRIE NORMAL, ESGOTO PREDIAL, DN 100 MM, JUNTA ELÁSTICA, FORNECIDO E INSTALADO EM RAMAL DE DESCARGA OU RAMAL DE ESGOTO SANITÁRIO. AF_08/2022  </t>
  </si>
  <si>
    <t xml:space="preserve"> 05. 04.305.       </t>
  </si>
  <si>
    <t xml:space="preserve"> 05. 04.305.  1.   </t>
  </si>
  <si>
    <t xml:space="preserve"> 05. 04.305.  2.   </t>
  </si>
  <si>
    <t xml:space="preserve"> 05. 04.305.  3.   </t>
  </si>
  <si>
    <t xml:space="preserve"> 05. 04.305.  4.   </t>
  </si>
  <si>
    <t xml:space="preserve">JOELHO DE 90° EM PVC RÍGIDO SOLDÁVEL, PARA ESGOTO SECUNDÁRIO, DIÂM = 40MM REF.: 01603/ORSE ORSE/SE  </t>
  </si>
  <si>
    <t xml:space="preserve"> 05. 04.305.  5.   </t>
  </si>
  <si>
    <t xml:space="preserve"> 05. 04.305.  6.   </t>
  </si>
  <si>
    <t xml:space="preserve"> 05. 04.306.       </t>
  </si>
  <si>
    <t xml:space="preserve">JUNÇÃO  </t>
  </si>
  <si>
    <t xml:space="preserve"> 05. 04.306.  1.   </t>
  </si>
  <si>
    <t xml:space="preserve"> 05. 04.306.  2.   </t>
  </si>
  <si>
    <t xml:space="preserve">JUNÇÃO DE REDUÇÃO INVERTIDA, PVC, SÉRIE NORMAL, ESGOTO PREDIAL, DN 75 X 50 MM, JUNTA ELÁSTICA, FORNECIDO E INSTALADO EM RAMAL DE DESCARGA OU RAMAL DE ESGOTO SANITÁRIO. AF_08/2022  </t>
  </si>
  <si>
    <t xml:space="preserve"> 05. 04.306.  3.   </t>
  </si>
  <si>
    <t xml:space="preserve">JUNÇÃO INVERTIDA, PVC, SERIE NORMAL, ESGOTO PREDIAL, DN 100 X 50 MM, JUNTA ELÁSTICA, FORNECIDO E INSTALADO EM RAMAL DE DESCARGA OU RAMAL DE ESGOTO SANITÁRIO. REF.: 89797 SINAPI/DF  </t>
  </si>
  <si>
    <t xml:space="preserve"> 05. 04.306.  4.   </t>
  </si>
  <si>
    <t xml:space="preserve">JUNÇÃO DE REDUCAO INVERTIDA, PVC, SÉRIE NORMAL, ESGOTO PREDIAL, DN 100 X 75 MM, JUNTA ELÁSTICA, FORNECIDO E INSTALADO EM RAMAL DE DESCARGA OU RAMAL DE ESGOTO SANITÁRIO. AF_08/2022  </t>
  </si>
  <si>
    <t xml:space="preserve"> 05. 04.306.  5.   </t>
  </si>
  <si>
    <t xml:space="preserve">JUNÇÃO SIMPLES, PVC, SERIE NORMAL, ESGOTO PREDIAL, DN 100 X 100 MM, JUNTA ELÁSTICA, FORNECIDO E INSTALADO EM RAMAL DE DESCARGA OU RAMAL DE ESGOTO SANITÁRIO. AF_08/2022  </t>
  </si>
  <si>
    <t xml:space="preserve"> 05. 04.309.       </t>
  </si>
  <si>
    <t xml:space="preserve">REDUÇÃO                                                      </t>
  </si>
  <si>
    <t xml:space="preserve"> 05. 04.309.  1.   </t>
  </si>
  <si>
    <t xml:space="preserve">REDUÇÃO EXCÊNTRICA, PVC, SERIE R, ÁGUA PLUVIAL, DN 75 X 50 MM, JUNTA ELÁSTICA, FORNECIDO E INSTALADO EM RAMAL DE ENCAMINHAMENTO. AF_06/2022  </t>
  </si>
  <si>
    <t xml:space="preserve"> 05. 04.309.  2.   </t>
  </si>
  <si>
    <t xml:space="preserve">REDUÇÃO EXCÊNTRICA, PVC, SERIE R, ÁGUA PLUVIAL, DN 100 X 75 MM, JUNTA ELÁSTICA, FORNECIDO E INSTALADO EM RAMAL DE ENCAMINHAMENTO. AF_06/2022  </t>
  </si>
  <si>
    <t xml:space="preserve"> 05. 04.316.       </t>
  </si>
  <si>
    <t xml:space="preserve"> 05. 04.316.  1.   </t>
  </si>
  <si>
    <t xml:space="preserve"> 05. 04.316.  2.   </t>
  </si>
  <si>
    <t xml:space="preserve">TE, PVC, SÉRIE NORMAL, ESGOTO PREDIAL, DN 75 X 50 MM, JUNTA ELÁSTICA, FORNECIDO E INSTALADO EM RAMAL DE DESCARGA OU RAMAL DE ESGOTO SANITÁRIO. AF_08/2022  </t>
  </si>
  <si>
    <t xml:space="preserve"> 05. 04.316.  3.   </t>
  </si>
  <si>
    <t xml:space="preserve">TE, PVC, SERIE NORMAL, ESGOTO PREDIAL, DN 75 X 75 MM, JUNTA ELÁSTICA, FORNECIDO E INSTALADO EM RAMAL DE DESCARGA OU RAMAL DE ESGOTO SANITÁRIO. AF_08/2022  </t>
  </si>
  <si>
    <t xml:space="preserve"> 05. 04.316.  4.   </t>
  </si>
  <si>
    <t xml:space="preserve">FORNECIMENTO E INSTALAÇÃO DE TÊ SANITÁRIO EM PVC RÍGIDO SOLDÁVEL, PARA ESGOTO PRIMÁRIO, DIÂM = 100 X 50MM REF.: 01588/ORSE  </t>
  </si>
  <si>
    <t xml:space="preserve"> 05. 04.317.       </t>
  </si>
  <si>
    <t xml:space="preserve"> 05. 04.317.  1.   </t>
  </si>
  <si>
    <t xml:space="preserve">BUCHA DE REDUÇÃO LONGA, PVC, SERIE NORMAL, ESGOTO SANITÁRIO, DN 50 X 40 MM, JUNTA ELÁSTICA, FORNECIDO E INSTALADO EM RAMAL DE ENCAMINHAMENTO. REF.: 89546 SINAPI/DF  </t>
  </si>
  <si>
    <t xml:space="preserve"> 05. 04.318.       </t>
  </si>
  <si>
    <t xml:space="preserve">TERMINAL DE VENTILAÇÃO                                       </t>
  </si>
  <si>
    <t xml:space="preserve"> 05. 04.318.  1.   </t>
  </si>
  <si>
    <t xml:space="preserve">TERMINAL DE VENTILAÇÃO, PVC, SÉRIE NORMAL, ESGOTO PREDIAL, DN 50 MM, JUNTA SOLDÁVEL, FORNECIDO E INSTALADO EM PRUMADA DE ESGOTO SANITÁRIO OU VENTILAÇÃO. AF_08/2022  </t>
  </si>
  <si>
    <t xml:space="preserve"> 05. 04.318.  2.   </t>
  </si>
  <si>
    <t xml:space="preserve">TERMINAL DE VENTILAÇÃO, PVC, SÉRIE NORMAL, ESGOTO PREDIAL, DN 75 MM, JUNTA SOLDÁVEL, FORNECIDO E INSTALADO EM PRUMADA DE ESGOTO SANITÁRIO OU VENTILAÇÃO. AF_08/2022  </t>
  </si>
  <si>
    <t xml:space="preserve"> 05. 04.800.       </t>
  </si>
  <si>
    <t xml:space="preserve"> 05. 04.801.       </t>
  </si>
  <si>
    <t xml:space="preserve">CAIXA SIFONADA  </t>
  </si>
  <si>
    <t xml:space="preserve"> 05. 04.801.  1.   </t>
  </si>
  <si>
    <t xml:space="preserve">RALO SIFONADO, PVC, DN 100 X 40 MM, JUNTA SOLDÁVEL, FORNECIDO E INSTALADO EM RAMAIS DE ENCAMINHAMENTO DE ÁGUA PLUVIAL. AF_06/2022  </t>
  </si>
  <si>
    <t xml:space="preserve"> 05. 04.801.  2.   </t>
  </si>
  <si>
    <t xml:space="preserve">CAIXA SIFONADA, PVC, DN 150 X 150 X 50 MM, JUNTA ELÁSTICA, FORNECIDA E INSTALADA EM RAMAL DE DESCARGA OU EM RAMAL DE ESGOTO SANITÁRIO. REF.: 89708 SINAPI/DF  </t>
  </si>
  <si>
    <t xml:space="preserve"> 05. 04.805.       </t>
  </si>
  <si>
    <t xml:space="preserve">CAIXA DE GORDURA  </t>
  </si>
  <si>
    <t xml:space="preserve"> 05. 04.805.  1.   </t>
  </si>
  <si>
    <t xml:space="preserve">CAIXA DE GORDURA/SABÃO EM ALVENARIA REF.: C0601 SEINFRA/CE  </t>
  </si>
  <si>
    <t xml:space="preserve"> 05. 04.809.       </t>
  </si>
  <si>
    <t xml:space="preserve">CAIXA DE INSPEÇÃO  </t>
  </si>
  <si>
    <t xml:space="preserve"> 05. 04.809.  1.   </t>
  </si>
  <si>
    <t xml:space="preserve"> 05. 04.809.  2.   </t>
  </si>
  <si>
    <t xml:space="preserve"> 05. 04.809.  3.   </t>
  </si>
  <si>
    <t xml:space="preserve"> 05. 04.810.       </t>
  </si>
  <si>
    <t xml:space="preserve">POÇO DE VISITA  </t>
  </si>
  <si>
    <t xml:space="preserve"> 05. 04.810.  1.   </t>
  </si>
  <si>
    <t xml:space="preserve"> 05. 04.810.  2.   </t>
  </si>
  <si>
    <t>TOTAL ITEM:  05</t>
  </si>
  <si>
    <t xml:space="preserve"> 06. 00.000.       </t>
  </si>
  <si>
    <t xml:space="preserve">INSTALAÇÕES ELÉTRICAS E ELETRÔNICAS  </t>
  </si>
  <si>
    <t xml:space="preserve"> 06. 01.000.       </t>
  </si>
  <si>
    <t xml:space="preserve">INSTALAÇÕES ELÉTRICAS  </t>
  </si>
  <si>
    <t xml:space="preserve"> 06. 01.300.       </t>
  </si>
  <si>
    <t xml:space="preserve">REDES EM MÉDIA E BAIXA TENSÃO  </t>
  </si>
  <si>
    <t xml:space="preserve"> 06. 01.301.       </t>
  </si>
  <si>
    <t xml:space="preserve">QUADRO GERAL DE BAIXA TENSÃO  </t>
  </si>
  <si>
    <t xml:space="preserve"> 06. 01.301.  1.   </t>
  </si>
  <si>
    <t xml:space="preserve">QUADRO DE DISTRIBUICAO DE ENERGIA DE EMBUTIR, EM CHAPA METALICA, PARA 18 DISJUNTORES TERMOMAGNETICOS MONOPOLARES, COM BARRAMENTO TRIFASICO E NEUTRO, FORNECIMENTO E INSTALACAO  </t>
  </si>
  <si>
    <t xml:space="preserve"> 06. 01.301.  2.   </t>
  </si>
  <si>
    <t xml:space="preserve">QUADRO DE DISTRIBUICAO DE ENERGIA DE EMBUTIR, EM CHAPA METALICA, PARA 24 DISJUNTORES TERMOMAGNETICOS MONOPOLARES, COM BARRAMENTO TRIFASICO E NEUTRO, FORNECIMENTO E INSTALACAO  </t>
  </si>
  <si>
    <t xml:space="preserve"> 06. 01.301.  3.   </t>
  </si>
  <si>
    <t xml:space="preserve">QUADRO DE DISTRIBUICAO DE ENERGIA DE EMBUTIR, EM CHAPA METALICA, PARA 50 DISJUNTORES TERMOMAGNETICOS MONOPOLARES, COM BARRAMENTO TRIFASICO E NEUTRO, FORNECIMENTO E INSTALACAO  </t>
  </si>
  <si>
    <t xml:space="preserve"> 06. 01.302.       </t>
  </si>
  <si>
    <t xml:space="preserve">DISJUNTORES                                                  </t>
  </si>
  <si>
    <t xml:space="preserve"> 06. 01.302.100.   </t>
  </si>
  <si>
    <t xml:space="preserve">MONOPOLARES                                                  </t>
  </si>
  <si>
    <t xml:space="preserve"> 06. 01.302.100.  1</t>
  </si>
  <si>
    <t xml:space="preserve">DISJUNTOR MONOPOLAR TIPO DIN, CORRENTE NOMINAL DE 10A - FORNECIMENTO E INSTALAÇÃO. AF_10/2020  </t>
  </si>
  <si>
    <t xml:space="preserve"> 06. 01.302.100.  2</t>
  </si>
  <si>
    <t xml:space="preserve">DISJUNTOR MONOPOLAR TIPO DIN, CORRENTE NOMINAL DE 16A - FORNECIMENTO E INSTALAÇÃO. AF_10/2020  </t>
  </si>
  <si>
    <t xml:space="preserve"> 06. 01.302.100.  3</t>
  </si>
  <si>
    <t xml:space="preserve">DISJUNTOR MONOPOLAR TIPO DIN, CORRENTE NOMINAL DE 20A - FORNECIMENTO E INSTALAÇÃO. AF_10/2020  </t>
  </si>
  <si>
    <t xml:space="preserve"> 06. 01.302.100.  4</t>
  </si>
  <si>
    <t xml:space="preserve">DISJUNTOR MONOPOLAR TIPO DIN, CORRENTE NOMINAL DE 25A - FORNECIMENTO E INSTALAÇÃO. AF_10/2020  </t>
  </si>
  <si>
    <t xml:space="preserve"> 06. 01.302.100.  5</t>
  </si>
  <si>
    <t xml:space="preserve">DISJUNTOR MONOPOLAR TIPO DIN, CORRENTE NOMINAL DE 32A - FORNECIMENTO E INSTALAÇÃO. AF_10/2020  </t>
  </si>
  <si>
    <t xml:space="preserve"> 06. 01.302.200.   </t>
  </si>
  <si>
    <t xml:space="preserve">TRIPOLARES                                                   </t>
  </si>
  <si>
    <t xml:space="preserve"> 06. 01.302.200.  1</t>
  </si>
  <si>
    <t xml:space="preserve">DISJUNTOR TERMOMAGNETICO TRIPOLAR PADRAO NEMA (AMERICANO) 10 A 50A 240V, FORNECIMENTO E INSTALACAO  </t>
  </si>
  <si>
    <t xml:space="preserve"> 06. 01.302.200.  2</t>
  </si>
  <si>
    <t xml:space="preserve">DISJUNTOR TERMOMAGNETICO TRIPOLAR PADRAO NEMA (AMERICANO) 60 A 100A 240V, FORNECIMENTO E INSTALACAO  </t>
  </si>
  <si>
    <t xml:space="preserve"> 06. 01.302.200.  3</t>
  </si>
  <si>
    <t xml:space="preserve">DISJUNTOR TERMOMAGNETICO TRIPOLAR EM CAIXA MOLDADA 300 A 400A 600V, FORNECIMENTO E INSTALACAO  </t>
  </si>
  <si>
    <t xml:space="preserve"> 06. 01.303.       </t>
  </si>
  <si>
    <t xml:space="preserve">DISPOSITIVOS                                                 </t>
  </si>
  <si>
    <t xml:space="preserve"> 06. 01.303.100.   </t>
  </si>
  <si>
    <t xml:space="preserve">D.R.                                                         </t>
  </si>
  <si>
    <t xml:space="preserve"> 06. 01.303.100.  1</t>
  </si>
  <si>
    <t xml:space="preserve">DISJUNTOR RESIDUAL 2 POLOS SENSIBILIDADE DE 30mA CORRENTE NOMINAL IGUAL A 25A.  </t>
  </si>
  <si>
    <t xml:space="preserve"> 06. 01.303.200.   </t>
  </si>
  <si>
    <t xml:space="preserve">D.P.S                                                        </t>
  </si>
  <si>
    <t xml:space="preserve"> 06. 01.303.200.  1</t>
  </si>
  <si>
    <t xml:space="preserve">DISPOSITIVO DPS CLASSE II, 1 POLO, TENSÃO MÁXIMO DE *20* KA (TIPO AC)  </t>
  </si>
  <si>
    <t xml:space="preserve"> 06. 01.303.200.  2</t>
  </si>
  <si>
    <t xml:space="preserve">DISPOSITIVO DPS CLASSE II, 1 POLO, TENSÃO MÁXIMO DE *45* KA (TIPO AC)  </t>
  </si>
  <si>
    <t xml:space="preserve"> 06. 01.304.       </t>
  </si>
  <si>
    <t xml:space="preserve">ELETRODUTOS  </t>
  </si>
  <si>
    <t xml:space="preserve"> 06. 01.304.100.   </t>
  </si>
  <si>
    <t xml:space="preserve">PVC FLEXÍVEL                                                 </t>
  </si>
  <si>
    <t xml:space="preserve"> 06. 01.304.100.  2</t>
  </si>
  <si>
    <t xml:space="preserve">ELETRODUTO FLEXÍVEL CORRUGADO, PVC, DN 32 MM (1"), PARA CIRCUITOS TERMINAIS, INSTALADO EM FORRO - FORNECIMENTO E INSTALAÇÃO. AF_12/2015  </t>
  </si>
  <si>
    <t xml:space="preserve"> 06. 01.304.100.  3</t>
  </si>
  <si>
    <t xml:space="preserve"> 06. 01.304.200.   </t>
  </si>
  <si>
    <t xml:space="preserve">PVC RÍGIDO ROSCÁVEL                                          </t>
  </si>
  <si>
    <t xml:space="preserve"> 06. 01.304.200.  1</t>
  </si>
  <si>
    <t xml:space="preserve"> 06. 01.304.300.   </t>
  </si>
  <si>
    <t xml:space="preserve">METÁLICO                                                     </t>
  </si>
  <si>
    <t xml:space="preserve"> 06. 01.304.300.  1</t>
  </si>
  <si>
    <t xml:space="preserve"> 06. 01.305.       </t>
  </si>
  <si>
    <t xml:space="preserve">CABOS E FIOS(CONDUTORES)  </t>
  </si>
  <si>
    <t xml:space="preserve"> 06. 01.305.  1.   </t>
  </si>
  <si>
    <t xml:space="preserve"> 06. 01.305.  2.   </t>
  </si>
  <si>
    <t xml:space="preserve"> 06. 01.305.  3.   </t>
  </si>
  <si>
    <t xml:space="preserve"> 06. 01.305.  4.   </t>
  </si>
  <si>
    <t xml:space="preserve"> 06. 01.305.  5.   </t>
  </si>
  <si>
    <t xml:space="preserve"> 06. 01.305.  6.   </t>
  </si>
  <si>
    <t xml:space="preserve"> 06. 01.305.  7.   </t>
  </si>
  <si>
    <t xml:space="preserve"> 06. 01.305.  8.   </t>
  </si>
  <si>
    <t xml:space="preserve"> 06. 01.306.       </t>
  </si>
  <si>
    <t xml:space="preserve">CAIXAS DE PASSAGEM  </t>
  </si>
  <si>
    <t xml:space="preserve"> 06. 01.306.100.   </t>
  </si>
  <si>
    <t xml:space="preserve">EM PVC                                                       </t>
  </si>
  <si>
    <t xml:space="preserve">CAIXA RETANGULAR 4" X 2" MÉDIA (1,30 M DO PISO), PVC, INSTALADA EM PAREDE - FORNECIMENTO E INSTALAÇÃO. AF_12/2015  </t>
  </si>
  <si>
    <t xml:space="preserve"> 06. 01.306.200.   </t>
  </si>
  <si>
    <t xml:space="preserve">EM METAL                                                     </t>
  </si>
  <si>
    <t xml:space="preserve">CAIXA DE ALUMÍNIO 10X10CM, ALTA COM TAMPA DE LATÃO PARA TOMADAS REF.: 090590 SIURB/SP  </t>
  </si>
  <si>
    <t xml:space="preserve">CAIXA OCTOGONAL 4" X 4", PVC, INSTALADA EM LAJE - FORNECIMENTO E INSTALAÇÃO. AF_12/2015  </t>
  </si>
  <si>
    <t xml:space="preserve">CAIXA DE PASSAGEM METÁLICA DE EMBUTIR 30X30X12 CM REF.: 070647 AGETOP/GO  </t>
  </si>
  <si>
    <t xml:space="preserve">CAIXA DE PASSAGEM EM ALUMÍNIO COM TAMPA E VEDAÇÃO 40X40CM REF.: 090545 SIURB/SP  </t>
  </si>
  <si>
    <t xml:space="preserve"> 06. 01.306.300.   </t>
  </si>
  <si>
    <t xml:space="preserve">EM ALVENARIA                                                 </t>
  </si>
  <si>
    <t xml:space="preserve"> 06. 01.306.300.  1</t>
  </si>
  <si>
    <t xml:space="preserve"> 06. 01.306.300.  2</t>
  </si>
  <si>
    <t xml:space="preserve"> 06. 01.306.300.  3</t>
  </si>
  <si>
    <t xml:space="preserve">TAMPA  PARA CAIXA PASSAGEM FERRO FUNDIDO T-33 - TRÁFEGO LEVE  </t>
  </si>
  <si>
    <t xml:space="preserve"> 06. 01.400.       </t>
  </si>
  <si>
    <t xml:space="preserve">ILUMINAÇÃO E TOMADAS  </t>
  </si>
  <si>
    <t xml:space="preserve"> 06. 01.401.       </t>
  </si>
  <si>
    <t xml:space="preserve">LUMINÁRIAS  </t>
  </si>
  <si>
    <t xml:space="preserve"> 06. 01.401.  1.   </t>
  </si>
  <si>
    <t xml:space="preserve">LUMINARIA LED TUBULAR DE EMBUTIR, 2X18W (INCLUSIVE LAMPADAS),CORPO EM CHAPA DE ACO TRATADA E PINTURA ELETROSTATICA BRANCA, REFLETOR EM ALUMINIO DE ALTO BRILHO, SEM REATOR. FORNECIMENTO E COLOCACAO REF.: 18.027.0516-0 EMOP/RJ  </t>
  </si>
  <si>
    <t xml:space="preserve"> 06. 01.401.  2.   </t>
  </si>
  <si>
    <t xml:space="preserve"> 06. 01.401.  3.   </t>
  </si>
  <si>
    <t xml:space="preserve">INSTALAÇÃO DE SINALIZADOR NOTURNO LED. AF_11/2017  </t>
  </si>
  <si>
    <t xml:space="preserve"> 06. 01.401.  4.   </t>
  </si>
  <si>
    <t xml:space="preserve">LUMINÁRIA PARA ILUMINAÇÃO PÚBLICA DE AVENIDAS, FECHADA, COMPLETA, PARA LÂMPADA VAPOR DE SÓDIO 150W, INCLUSIVE REATOR, REF: 07905/ORSE ORSE/SE  </t>
  </si>
  <si>
    <t xml:space="preserve"> 06. 01.401.  5.   </t>
  </si>
  <si>
    <t xml:space="preserve">LUMINÁRIA PENDENTE PARA FACHO ABERTO, COM PORTA-LÂMPADA EM CERÂMICA, DIFUSOR EM VIDRO TEMPERADO, COM UMA LÂMPADA MULTIVAPOR METÁLICO 150W, COM REATOR E IGNITOR, COMPLETA REF.: C4956 SEINFRA/CE  </t>
  </si>
  <si>
    <t xml:space="preserve"> 06. 01.403.       </t>
  </si>
  <si>
    <t xml:space="preserve">INTERRUPTORES  </t>
  </si>
  <si>
    <t xml:space="preserve"> 06. 01.403.  1.   </t>
  </si>
  <si>
    <t xml:space="preserve"> 06. 01.403.  2.   </t>
  </si>
  <si>
    <t xml:space="preserve">INTERRUPTOR PARALELO (1 MÓDULO), 10A/250V, INCLUINDO SUPORTE E PLACA - FORNECIMENTO E INSTALAÇÃO. AF_12/2015  </t>
  </si>
  <si>
    <t xml:space="preserve"> 06. 01.403.  3.   </t>
  </si>
  <si>
    <t xml:space="preserve">ALARME BANHEIRO PNE DEFICIENTE FÍSICO CONFORME NBR 9050 COM ACIONADOR REF.: 11961/ORSE ORSE/SE  </t>
  </si>
  <si>
    <t xml:space="preserve"> 06. 01.404.       </t>
  </si>
  <si>
    <t xml:space="preserve">TOMADAS  </t>
  </si>
  <si>
    <t xml:space="preserve"> 06. 01.404.  1.   </t>
  </si>
  <si>
    <t xml:space="preserve"> 06. 01.404.  2.   </t>
  </si>
  <si>
    <t xml:space="preserve">RABICHO DE CABO PP 3X1,5MM2, COM 1,0M COM 2 PLUG MACHO 2P + T, ABNT, DE EMBUTIR, 10 A REF.: 13370/ORSE 06/2022  </t>
  </si>
  <si>
    <t xml:space="preserve"> 06. 01.405.       </t>
  </si>
  <si>
    <t xml:space="preserve">POSTES E BRAÇOS  </t>
  </si>
  <si>
    <t xml:space="preserve"> 06. 01.405.  1.   </t>
  </si>
  <si>
    <t xml:space="preserve">POSTE DE AÇO CONICO CONTÍNUO CURVO SIMPLES, ENGASTADO, H=9M, INCLUSIVE LUMINÁRIA, SEM LÂMPADA - FORNECIMENTO E INSTALACAO. AF_11/2019  </t>
  </si>
  <si>
    <t xml:space="preserve"> 06. 01.500.       </t>
  </si>
  <si>
    <t xml:space="preserve">ATERRAMENTO E PROTEÇÃO CONTRA DESCARGAS ATMOSFÉRICAS  </t>
  </si>
  <si>
    <t xml:space="preserve"> 06. 01.501.       </t>
  </si>
  <si>
    <t xml:space="preserve">CAPTOR  </t>
  </si>
  <si>
    <t xml:space="preserve"> 06. 01.501.  1.   </t>
  </si>
  <si>
    <t xml:space="preserve"> 06. 01.501.  2.   </t>
  </si>
  <si>
    <t xml:space="preserve">MASTRO 1 ½  PARA SPDA - FORNECIMENTO E INSTALAÇÃO. AF_12/2017  </t>
  </si>
  <si>
    <t xml:space="preserve"> 06. 01.501.  3.   </t>
  </si>
  <si>
    <t xml:space="preserve">TERMINAL AÉREO BASE DUPLA GALVANIZADA 25MM - FORNECIMENTO  </t>
  </si>
  <si>
    <t xml:space="preserve"> 06. 01.503.       </t>
  </si>
  <si>
    <t xml:space="preserve">ISOLADORES  </t>
  </si>
  <si>
    <t xml:space="preserve"> 06. 01.503.  1.   </t>
  </si>
  <si>
    <t xml:space="preserve">CAIXA DE EQUIPOTENCIALIZAÇÃO DE TERRA  </t>
  </si>
  <si>
    <t xml:space="preserve"> 06. 01.503.  2.   </t>
  </si>
  <si>
    <t xml:space="preserve"> 06. 01.503.  3.   </t>
  </si>
  <si>
    <t xml:space="preserve"> 06. 01.504.       </t>
  </si>
  <si>
    <t xml:space="preserve">CABOS DE DESCIDA  </t>
  </si>
  <si>
    <t xml:space="preserve"> 06. 01.504.  1.   </t>
  </si>
  <si>
    <t xml:space="preserve"> 06. 01.504.  2.   </t>
  </si>
  <si>
    <t xml:space="preserve"> 06. 01.504.  3.   </t>
  </si>
  <si>
    <t xml:space="preserve">CORTE E DOBRA DE AÇO CA-25, DIÂMETRO DE 10,0 MM. AF_06/2022  </t>
  </si>
  <si>
    <t xml:space="preserve"> 06. 02.000.       </t>
  </si>
  <si>
    <t xml:space="preserve">TELEFONIA  </t>
  </si>
  <si>
    <t xml:space="preserve"> 06. 02.006.       </t>
  </si>
  <si>
    <t xml:space="preserve">CABOS DE CONEXÃO  </t>
  </si>
  <si>
    <t xml:space="preserve"> 06. 02.006.  1.   </t>
  </si>
  <si>
    <t xml:space="preserve"> 06. 02.006.  2.   </t>
  </si>
  <si>
    <t xml:space="preserve"> 06. 02.006.  3.   </t>
  </si>
  <si>
    <t xml:space="preserve"> 06. 02.007.       </t>
  </si>
  <si>
    <t xml:space="preserve"> 06. 02.007.  1.   </t>
  </si>
  <si>
    <t xml:space="preserve">TOMADA DE REDE RJ45 - FORNECIMENTO E INSTALAÇÃO. AF_11/2019  </t>
  </si>
  <si>
    <t xml:space="preserve"> 06. 02.007.  2.   </t>
  </si>
  <si>
    <t xml:space="preserve"> 06. 02.007.  3.   </t>
  </si>
  <si>
    <t xml:space="preserve">TOMADA DE REDE RJ45 - FORNECIMENTO E INSTALAÇÃO. REF.: 98307 SINAPI/DF  </t>
  </si>
  <si>
    <t xml:space="preserve"> 06. 02.007.  4.   </t>
  </si>
  <si>
    <t xml:space="preserve"> 06. 02.007.  5.   </t>
  </si>
  <si>
    <t xml:space="preserve">TAMPA CEGA PLASTICA QUADRADA 4 X4 REF.: 072400 AGETOP/GO  </t>
  </si>
  <si>
    <t xml:space="preserve"> 06. 02.008.       </t>
  </si>
  <si>
    <t xml:space="preserve">CAIXAS PARA TOMADAS  </t>
  </si>
  <si>
    <t xml:space="preserve"> 06. 02.008.  1.   </t>
  </si>
  <si>
    <t xml:space="preserve">CAIXA R1, PADRÃO TELEMAR. EM ALVENARIA DE BLOCO CERÂMICO, ESP. = 0,09M, DIM. INT. = 0.60 X 0.35 X 0.40M, COM TAMPÃO DE FERRO FUN  </t>
  </si>
  <si>
    <t xml:space="preserve"> 06. 02.008.  2.   </t>
  </si>
  <si>
    <t xml:space="preserve"> 06. 02.008.  3.   </t>
  </si>
  <si>
    <t xml:space="preserve"> 06. 02.008.  4.   </t>
  </si>
  <si>
    <t xml:space="preserve"> 06. 02.008.  5.   </t>
  </si>
  <si>
    <t xml:space="preserve">CAIXA RETANGULAR 4" X 4" MÉDIA (1,30 M DO PISO), METÁLICA, INSTALADA EM PAREDE - FORNECIMENTO E INSTALAÇÃO. AF_03/2023  </t>
  </si>
  <si>
    <t xml:space="preserve"> 06. 02.008.  6.   </t>
  </si>
  <si>
    <t xml:space="preserve">CAIXA RETANGULAR 4" X 2" MÉDIA (1,30 M DO PISO), METÁLICA, INSTALADA EM PAREDE - FORNECIMENTO E INSTALAÇÃO. AF_12/2015  </t>
  </si>
  <si>
    <t xml:space="preserve"> 06. 02.008.  7.   </t>
  </si>
  <si>
    <t xml:space="preserve">CAIXA DE PASSAGEM METÁLICA DE EMBUTIR 20X20X10 CM  </t>
  </si>
  <si>
    <t xml:space="preserve"> 06. 02.008.  8.   </t>
  </si>
  <si>
    <t xml:space="preserve"> 06. 02.300.       </t>
  </si>
  <si>
    <t xml:space="preserve">ELETRODUTOS                                                  </t>
  </si>
  <si>
    <t xml:space="preserve"> 06. 02.300.  1.   </t>
  </si>
  <si>
    <t xml:space="preserve">ELETRODUTO FLEXÍVEL CORRUGADO REFORÇADO, PVC, DN 25 MM (3/4"), PARA CIRCUITOS TERMINAIS, INSTALADO EM PAREDE - FORNECIMENTO E INSTALAÇÃO. AF_12/2015  </t>
  </si>
  <si>
    <t xml:space="preserve"> 06. 02.300.  2.   </t>
  </si>
  <si>
    <t xml:space="preserve">ELETRODUTO FLEXÍVEL CORRUGADO, PEAD, DN 40 MM (1 1/4"), PARA CIRCUITOS TERMINAIS, INSTALADO EM FORRO - FORNECIMENTO E INSTALAÇÃO. AF_12/2015  </t>
  </si>
  <si>
    <t xml:space="preserve"> 06. 02.300.  3.   </t>
  </si>
  <si>
    <t xml:space="preserve"> 06. 02.300.  4.   </t>
  </si>
  <si>
    <t xml:space="preserve">ELETRODUTO RÍGIDO ROSCÁVEL, PVC, DN 40 MM (1 1/4"), PARA CIRCUITOS TERMINAIS, INSTALADO EM FORRO - FORNECIMENTO E INSTALAÇÃO. AF_12/2015  </t>
  </si>
  <si>
    <t xml:space="preserve"> 06. 03.000.       </t>
  </si>
  <si>
    <t xml:space="preserve">DETECÇÃO E ALARME DE INCÊNDIO  </t>
  </si>
  <si>
    <t xml:space="preserve"> 06. 03.300.       </t>
  </si>
  <si>
    <t xml:space="preserve">ELETRODUTOS (INCLUSIVE ACESSÓRIOS DE CONEXÃO, SUPORTE E FIXAÇÃO)  </t>
  </si>
  <si>
    <t xml:space="preserve"> 06. 03.300.  1.   </t>
  </si>
  <si>
    <t xml:space="preserve"> 06. 03.300.  2.   </t>
  </si>
  <si>
    <t xml:space="preserve"> 06. 03.400.       </t>
  </si>
  <si>
    <t xml:space="preserve">CABOS E FIOS  </t>
  </si>
  <si>
    <t xml:space="preserve"> 06. 03.400.  1.   </t>
  </si>
  <si>
    <t xml:space="preserve"> 06. 03.400.  2.   </t>
  </si>
  <si>
    <t xml:space="preserve"> 06. 03.600.       </t>
  </si>
  <si>
    <t xml:space="preserve">CAIXAS DE PASSAGEM                                           </t>
  </si>
  <si>
    <t xml:space="preserve"> 06. 03.600.100.   </t>
  </si>
  <si>
    <t xml:space="preserve">CONDULETES METÁLICOS                                         </t>
  </si>
  <si>
    <t xml:space="preserve"> 06. 03.600.100.  1</t>
  </si>
  <si>
    <t xml:space="preserve">BOX RETO DIAMETRO 1  </t>
  </si>
  <si>
    <t xml:space="preserve"> 06. 03.600.200.   </t>
  </si>
  <si>
    <t xml:space="preserve">DE PVC                                                       </t>
  </si>
  <si>
    <t xml:space="preserve"> 06. 03.600.200.  1</t>
  </si>
  <si>
    <t xml:space="preserve">CAIXA RETANGULAR 4" X 4" MÉDIA (1,30 M DO PISO), PVC, INSTALADA EM PAREDE - FORNECIMENTO E INSTALAÇÃO. AF_12/2015  </t>
  </si>
  <si>
    <t xml:space="preserve"> 06. 03.600.200.  2</t>
  </si>
  <si>
    <t xml:space="preserve"> 06. 03.600.200.  3</t>
  </si>
  <si>
    <t>TOTAL ITEM:  06</t>
  </si>
  <si>
    <t xml:space="preserve">AR CONDICIONADO  </t>
  </si>
  <si>
    <t xml:space="preserve"> 07. 02.100.       </t>
  </si>
  <si>
    <t xml:space="preserve">INFRAESTRUTURA                                               </t>
  </si>
  <si>
    <t xml:space="preserve"> 07. 02.100.100.   </t>
  </si>
  <si>
    <t xml:space="preserve">TUBULAÇÕES                                                   </t>
  </si>
  <si>
    <t xml:space="preserve"> 07. 02.100.110.   </t>
  </si>
  <si>
    <t xml:space="preserve">EM COBRE                                                     </t>
  </si>
  <si>
    <t xml:space="preserve">TUBO EM COBRE FLEXÍVEL, DN 3/8", COM ISOLAMENTO, INSTALADO EM RAMAL DE ALIMENTAÇÃO DE AR CONDICIONADO COM CONDENSADORA INDIVIDUAL ? FORNECIMENTO E INSTALAÇÃO. AF_12/2015  </t>
  </si>
  <si>
    <t xml:space="preserve">TUBO EM COBRE FLEXÍVEL, DN 1/4", COM ISOLAMENTO, INSTALADO EM RAMAL DE ALIMENTAÇÃO DE AR CONDICIONADO COM CONDENSADORA CENTRAL ? FORNECIMENTO E INSTALAÇÃO. AF_12/2015  </t>
  </si>
  <si>
    <t xml:space="preserve"> 07. 02.100.120.   </t>
  </si>
  <si>
    <t xml:space="preserve"> 07. 02.100.200.   </t>
  </si>
  <si>
    <t xml:space="preserve">CONEXÕES                                                     </t>
  </si>
  <si>
    <t xml:space="preserve"> 07. 02.100.200.  1</t>
  </si>
  <si>
    <t xml:space="preserve"> 07. 02.100.200.  2</t>
  </si>
  <si>
    <t xml:space="preserve">JOELHO 45 GRAUS, PVC, SOLDÁVEL, DN 25MM, INSTALADO EM PRUMADA DE ÁGUA - FORNECIMENTO E INSTALAÇÃO. AF_06/2022  </t>
  </si>
  <si>
    <t xml:space="preserve"> 07. 07.000.       </t>
  </si>
  <si>
    <t xml:space="preserve">GÁS COMBUSTÍVEL  </t>
  </si>
  <si>
    <t xml:space="preserve"> 07. 07.100.       </t>
  </si>
  <si>
    <t xml:space="preserve"> 07. 07.100.  1.   </t>
  </si>
  <si>
    <t xml:space="preserve"> 07. 07.100.  2.   </t>
  </si>
  <si>
    <t xml:space="preserve">MANGUEIRA PARA GÁS GLP D=3/8" X 120CM, EM PVC TRANSPARENTE C/TARJA AMARELA, USO DOMESTICO  </t>
  </si>
  <si>
    <t xml:space="preserve"> 07. 07.200.       </t>
  </si>
  <si>
    <t xml:space="preserve"> 07. 07.200.100.   </t>
  </si>
  <si>
    <t xml:space="preserve">COTOVELOS                                                    </t>
  </si>
  <si>
    <t xml:space="preserve"> 07. 07.200.100.  1</t>
  </si>
  <si>
    <t xml:space="preserve">JOELHO 45 GRAUS, EM FERRO GALVANIZADO, CONEXÃO ROSQUEADA, DN 20 (3/4"), INSTALADO EM RAMAIS E SUB-RAMAIS DE GÁS - FORNECIMENTO E INSTALAÇÃO. AF_10/2020  </t>
  </si>
  <si>
    <t xml:space="preserve"> 07. 07.200.100.  2</t>
  </si>
  <si>
    <t xml:space="preserve"> 07. 07.200.200.   </t>
  </si>
  <si>
    <t xml:space="preserve">NIPLE                                                        </t>
  </si>
  <si>
    <t xml:space="preserve"> 07. 07.200.200.  1</t>
  </si>
  <si>
    <t xml:space="preserve"> 07. 07.200.200.  2</t>
  </si>
  <si>
    <t xml:space="preserve"> 07. 07.200.300.   </t>
  </si>
  <si>
    <t xml:space="preserve">TÊ                                                           </t>
  </si>
  <si>
    <t xml:space="preserve"> 07. 07.200.300.  1</t>
  </si>
  <si>
    <t xml:space="preserve">FORNECIMENTO E ASSENTAMENTO DE TE DE REDUÇÃO DE FERRO GALVANIZADO DE 3/4" X 1/2"  </t>
  </si>
  <si>
    <t xml:space="preserve"> 07. 07.200.400.   </t>
  </si>
  <si>
    <t xml:space="preserve">UNIÃO                                                        </t>
  </si>
  <si>
    <t xml:space="preserve"> 07. 07.200.400.  1</t>
  </si>
  <si>
    <t xml:space="preserve"> 07. 07.200.500.   </t>
  </si>
  <si>
    <t xml:space="preserve">LUVA                                                         </t>
  </si>
  <si>
    <t xml:space="preserve"> 07. 07.200.500.  1</t>
  </si>
  <si>
    <t xml:space="preserve">LUVA DE REDUÇÃO, EM FERRO GALVANIZADO, 3/4" X 1/2", CONEXÃO ROSQUEADA, INSTALADO EM RAMAIS E SUB-RAMAIS DE GÁS - FORNECIMENTO E INSTALAÇÃO. AF_10/2020  </t>
  </si>
  <si>
    <t xml:space="preserve"> 07. 07.200.600.   </t>
  </si>
  <si>
    <t xml:space="preserve">TAMPÃO (CAP)                                                 </t>
  </si>
  <si>
    <t xml:space="preserve"> 07. 07.200.600.  1</t>
  </si>
  <si>
    <t xml:space="preserve">FORNECIMENTO E ASSENTAMENTO DE CAP DE FERRO GALVANIZADO DE 3/4"  </t>
  </si>
  <si>
    <t xml:space="preserve"> 07. 07.300.       </t>
  </si>
  <si>
    <t xml:space="preserve">REGISTROS, REGULADORES E VÁLVULAS                            </t>
  </si>
  <si>
    <t xml:space="preserve"> 07. 07.300.  1.   </t>
  </si>
  <si>
    <t xml:space="preserve">REGISTRO DE FECHO RÁPIDO 1/2" NPT                            </t>
  </si>
  <si>
    <t xml:space="preserve"> 07. 07.300.  2.   </t>
  </si>
  <si>
    <t xml:space="preserve">REGULADOR DE BAIXA PRESSÃO, D=15MM, TIPO FISHER, CLASSE 300, 2º ESTÁGIO (INSTALAÇÃO GÁS)  </t>
  </si>
  <si>
    <t xml:space="preserve"> 07. 07.300.  3.   </t>
  </si>
  <si>
    <t xml:space="preserve">REGULADOR DE ALTA PRESSÃO, D=28MM, TIPO FISHER, CLASSE 300, 1º ESTÁGIO (INSTALAÇÃO GÁS)  </t>
  </si>
  <si>
    <t xml:space="preserve"> 07. 07.300.  4.   </t>
  </si>
  <si>
    <t xml:space="preserve"> 07. 07.300.  5.   </t>
  </si>
  <si>
    <t xml:space="preserve"> 08. 00.000.       </t>
  </si>
  <si>
    <t xml:space="preserve">INSTALAÇÕES DE PREVENÇÃO E COMBATE A INCÊNDIO  </t>
  </si>
  <si>
    <t xml:space="preserve"> 08. 01.000.       </t>
  </si>
  <si>
    <t xml:space="preserve">PREVENÇÃO E COMBATE A INCÊNDIO  </t>
  </si>
  <si>
    <t xml:space="preserve"> 08. 01.100.       </t>
  </si>
  <si>
    <t xml:space="preserve">TUBOS E CONEXÕES                                             </t>
  </si>
  <si>
    <t xml:space="preserve"> 08. 01.101.       </t>
  </si>
  <si>
    <t xml:space="preserve">TUBOS                                                        </t>
  </si>
  <si>
    <t xml:space="preserve"> 08. 01.101.  1.   </t>
  </si>
  <si>
    <t xml:space="preserve"> 08. 01.102.       </t>
  </si>
  <si>
    <t xml:space="preserve"> 08. 01.103.       </t>
  </si>
  <si>
    <t xml:space="preserve">COTOVELOS E CURVAS                                           </t>
  </si>
  <si>
    <t xml:space="preserve"> 08. 01.103.  1.   </t>
  </si>
  <si>
    <t xml:space="preserve"> 08. 01.103.  2.   </t>
  </si>
  <si>
    <t xml:space="preserve">CURVA 90 GRAUS, EM AÇO, CONEXÃO SOLDADA, DN 65 (2 1/2"), INSTALADO EM REDE DE ALIMENTAÇÃO PARA HIDRANTE - FORNECIMENTO E INSTALAÇÃO. AF_10/2020  </t>
  </si>
  <si>
    <t xml:space="preserve"> 08. 01.104.       </t>
  </si>
  <si>
    <t xml:space="preserve"> 08. 01.104.  1.   </t>
  </si>
  <si>
    <t xml:space="preserve">TÊ, EM FERRO GALVANIZADO, CONEXÃO ROSQUEADA, DN 65 (2 1/2"), INSTALADO EM REDE DE ALIMENTAÇÃO PARA HIDRANTE - FORNECIMENTO E INSTALAÇÃO. AF_10/2020  </t>
  </si>
  <si>
    <t xml:space="preserve"> 08. 01.108.       </t>
  </si>
  <si>
    <t xml:space="preserve"> 08. 01.108.  1.   </t>
  </si>
  <si>
    <t xml:space="preserve"> 08. 01.200.       </t>
  </si>
  <si>
    <t xml:space="preserve">HIDRANTES                                                    </t>
  </si>
  <si>
    <t xml:space="preserve"> 08. 01.200.  1.   </t>
  </si>
  <si>
    <t xml:space="preserve">ABRIGO PARA HIDRANTE, 75X45X17CM, COM REGISTRO GLOBO ANGULAR 45º 2.1/2", ADAPTADOR STORZ 2.1/2", MANGUEIRA DE INCÊNDIO 15M, REDUÇÃO 2.1/2X1.1/2" E ESGUICHO EM LATÃO 1.1/2" - FORNECIMENTO E INSTALAÇÃO  </t>
  </si>
  <si>
    <t xml:space="preserve"> 08. 01.200.  2.   </t>
  </si>
  <si>
    <t xml:space="preserve"> 08. 01.300.       </t>
  </si>
  <si>
    <t xml:space="preserve">BARRILHETE                                                   </t>
  </si>
  <si>
    <t xml:space="preserve"> 08. 01.300.100.   </t>
  </si>
  <si>
    <t xml:space="preserve"> 08. 01.300.100.  1</t>
  </si>
  <si>
    <t xml:space="preserve"> 08. 01.300.100.  2</t>
  </si>
  <si>
    <t xml:space="preserve"> 08. 01.300.100.  3</t>
  </si>
  <si>
    <t xml:space="preserve"> 08. 01.300.100.  4</t>
  </si>
  <si>
    <t xml:space="preserve"> 08. 01.300.100.  5</t>
  </si>
  <si>
    <t xml:space="preserve">TUBO DE AÇO GALVANIZADO COM COSTURA, CLASSE MÉDIA, CONEXÃO RANHURADA, DN 80 (3"), INSTALADO EM PRUMADAS - FORNECIMENTO E INSTALAÇÃO. AF_10/2020  </t>
  </si>
  <si>
    <t xml:space="preserve"> 08. 01.300.200.   </t>
  </si>
  <si>
    <t xml:space="preserve"> 08. 01.300.201.   </t>
  </si>
  <si>
    <t xml:space="preserve">LUVAS DE REDUÇÃO                                             </t>
  </si>
  <si>
    <t xml:space="preserve"> 08. 01.300.201.  1</t>
  </si>
  <si>
    <t xml:space="preserve"> 08. 01.300.201.  2</t>
  </si>
  <si>
    <t xml:space="preserve"> 08. 01.300.201.  3</t>
  </si>
  <si>
    <t xml:space="preserve">LUVA DE REDUÇÃO, EM FERRO GALVANIZADO, 2 1/2" X 1 1/2", CONEXÃO ROSQUEADA, INSTALADO EM PRUMADAS - FORNECIMENTO E INSTALAÇÃO. AF_10/2020  </t>
  </si>
  <si>
    <t xml:space="preserve"> 08. 01.300.201.  4</t>
  </si>
  <si>
    <t xml:space="preserve"> 08. 01.300.201.  5</t>
  </si>
  <si>
    <t xml:space="preserve">LUVA DE REDUÇÃO, EM FERRO GALVANIZADO, 3" X 2", CONEXÃO ROSQUEADA, INSTALADO EM PRUMADAS - FORNECIMENTO E INSTALAÇÃO. AF_10/2020  </t>
  </si>
  <si>
    <t xml:space="preserve"> 08. 01.300.202.   </t>
  </si>
  <si>
    <t xml:space="preserve"> 08. 01.300.202.  1</t>
  </si>
  <si>
    <t xml:space="preserve"> 08. 01.300.202.  2</t>
  </si>
  <si>
    <t xml:space="preserve">TÊ, EM FERRO GALVANIZADO, DN 80 (3"), CONEXÃO ROSQUEADA, INSTALADO EM PRUMADAS - FORNECIMENTO E INSTALAÇÃO. AF_10/2020  </t>
  </si>
  <si>
    <t xml:space="preserve"> 08. 01.300.202.  3</t>
  </si>
  <si>
    <t xml:space="preserve"> 08. 01.300.202.  4</t>
  </si>
  <si>
    <t xml:space="preserve">FORNECIMENTO E ASSENTAMENTO DE TE DE REDUÇÃO DE FERRO GALVANIZADO DE 1" X 3/4"  </t>
  </si>
  <si>
    <t xml:space="preserve"> 08. 01.300.202.  5</t>
  </si>
  <si>
    <t xml:space="preserve">FORNECIMENTO E ASSENTAMENTO DE TE DE REDUÇÃO DE FERRO GALVANIZADO DE 1 1/2" X 1"  </t>
  </si>
  <si>
    <t xml:space="preserve"> 08. 01.300.202.  6</t>
  </si>
  <si>
    <t xml:space="preserve">FORNECIMENTO E ASSENTAMENTO DE TE DE REDUÇÃO DE FERRO GALVANIZADO DE 2 1/2" X 1"  </t>
  </si>
  <si>
    <t xml:space="preserve"> 08. 01.300.202.  7</t>
  </si>
  <si>
    <t xml:space="preserve">FORNECIMENTO E ASSENTAMENTO DE TE DE REDUÇÃO DE FERRO GALVANIZADO DE 3" X 2 1/2"  </t>
  </si>
  <si>
    <t xml:space="preserve"> 08. 01.300.203.   </t>
  </si>
  <si>
    <t xml:space="preserve"> 08. 01.300.203.  1</t>
  </si>
  <si>
    <t xml:space="preserve"> 08. 01.300.203.  2</t>
  </si>
  <si>
    <t xml:space="preserve">NIPLE, EM FERRO GALVANIZADO, DN 25 (1"), CONEXÃO ROSQUEADA, INSTALADO EM REDE DE ALIMENTAÇÃO PARA HIDRANTE - FORNECIMENTO E INSTALAÇÃO. AF_10/2020  </t>
  </si>
  <si>
    <t xml:space="preserve"> 08. 01.300.203.  3</t>
  </si>
  <si>
    <t xml:space="preserve">NIPLE, EM FERRO GALVANIZADO, DN 32 (1 1/4"), CONEXÃO ROSQUEADA, INSTALADO EM REDE DE ALIMENTAÇÃO PARA HIDRANTE - FORNECIMENTO E INSTALAÇÃO. AF_10/2020  </t>
  </si>
  <si>
    <t xml:space="preserve"> 08. 01.300.203.  4</t>
  </si>
  <si>
    <t xml:space="preserve">NIPLE, EM FERRO GALVANIZADO, DN 40 (1 1/2"), CONEXÃO ROSQUEADA, INSTALADO EM REDE DE ALIMENTAÇÃO PARA HIDRANTE - FORNECIMENTO E INSTALAÇÃO. AF_10/2020  </t>
  </si>
  <si>
    <t xml:space="preserve"> 08. 01.300.203.  5</t>
  </si>
  <si>
    <t xml:space="preserve">NIPLE, EM FERRO GALVANIZADO, DN 50 (2"), CONEXÃO ROSQUEADA, INSTALADO EM REDE DE ALIMENTAÇÃO PARA HIDRANTE - FORNECIMENTO E INSTALAÇÃO. AF_10/2020  </t>
  </si>
  <si>
    <t xml:space="preserve"> 08. 01.300.203.  6</t>
  </si>
  <si>
    <t xml:space="preserve">NIPLE, EM FERRO GALVANIZADO, DN 65 (2 1/2"), CONEXÃO ROSQUEADA, INSTALADO EM PRUMADAS - FORNECIMENTO E INSTALAÇÃO. AF_10/2020  </t>
  </si>
  <si>
    <t xml:space="preserve"> 08. 01.300.203.  7</t>
  </si>
  <si>
    <t xml:space="preserve">NIPLE, EM FERRO GALVANIZADO, DN 80 (3"), CONEXÃO ROSQUEADA, INSTALADO EM PRUMADAS - FORNECIMENTO E INSTALAÇÃO. AF_10/2020  </t>
  </si>
  <si>
    <t xml:space="preserve"> 08. 01.300.204.   </t>
  </si>
  <si>
    <t xml:space="preserve"> 08. 01.300.204.  1</t>
  </si>
  <si>
    <t xml:space="preserve"> 08. 01.300.204.  2</t>
  </si>
  <si>
    <t xml:space="preserve"> 08. 01.300.204.  3</t>
  </si>
  <si>
    <t xml:space="preserve">UNIÃO, EM FERRO GALVANIZADO, DN 65 (2 1/2"), CONEXÃO ROSQUEADA, INSTALADO EM PRUMADAS - FORNECIMENTO E INSTALAÇÃO. AF_10/2020  </t>
  </si>
  <si>
    <t xml:space="preserve"> 08. 01.300.204.  4</t>
  </si>
  <si>
    <t xml:space="preserve">UNIÃO, EM FERRO GALVANIZADO, DN 80 (3"), CONEXÃO ROSQUEADA, INSTALADO EM PRUMADAS - FORNECIMENTO E INSTALAÇÃO. AF_10/2020  </t>
  </si>
  <si>
    <t xml:space="preserve"> 08. 01.300.205.   </t>
  </si>
  <si>
    <t xml:space="preserve">COTOVELO                                                     </t>
  </si>
  <si>
    <t xml:space="preserve"> 08. 01.300.205.  1</t>
  </si>
  <si>
    <t xml:space="preserve">JOELHO 90 GRAUS, EM FERRO GALVANIZADO, DN 25 (1"), CONEXÃO ROSQUEADA, INSTALADO EM REDE DE ALIMENTAÇÃO PARA HIDRANTE - FORNECIMENTO E INSTALAÇÃO. AF_10/2020  </t>
  </si>
  <si>
    <t xml:space="preserve"> 08. 01.300.205.  2</t>
  </si>
  <si>
    <t xml:space="preserve">JOELHO 90 GRAUS, EM FERRO GALVANIZADO, DN 32 (1 1/4"), CONEXÃO ROSQUEADA, INSTALADO EM REDE DE ALIMENTAÇÃO PARA HIDRANTE - FORNECIMENTO E INSTALAÇÃO. AF_10/2020  </t>
  </si>
  <si>
    <t xml:space="preserve"> 08. 01.300.205.  3</t>
  </si>
  <si>
    <t xml:space="preserve">JOELHO 90 GRAUS, EM FERRO GALVANIZADO, DN 40 (1 1/2"), CONEXÃO ROSQUEADA, INSTALADO EM REDE DE ALIMENTAÇÃO PARA HIDRANTE - FORNECIMENTO E INSTALAÇÃO. AF_10/2020  </t>
  </si>
  <si>
    <t xml:space="preserve"> 08. 01.300.205.  4</t>
  </si>
  <si>
    <t xml:space="preserve"> 08. 01.300.205.  5</t>
  </si>
  <si>
    <t xml:space="preserve">JOELHO 90 GRAUS, EM FERRO GALVANIZADO, DN 80 (3"), CONEXÃO ROSQUEADA, INSTALADO EM PRUMADAS - FORNECIMENTO E INSTALAÇÃO. AF_10/2020  </t>
  </si>
  <si>
    <t xml:space="preserve"> 08. 01.300.206.   </t>
  </si>
  <si>
    <t xml:space="preserve">ADAPTADORES                                                  </t>
  </si>
  <si>
    <t xml:space="preserve"> 08. 01.300.206.  1</t>
  </si>
  <si>
    <t xml:space="preserve">FORNECIMENTO E ASSENTAMENTO DE FLANGE SEXTAVADO DE FERRO GALVANIZADO DE 3"  </t>
  </si>
  <si>
    <t xml:space="preserve"> 08. 01.300.300.   </t>
  </si>
  <si>
    <t xml:space="preserve">REGISTROS E ACESSÓRIOS                                       </t>
  </si>
  <si>
    <t xml:space="preserve"> 08. 01.300.300.  1</t>
  </si>
  <si>
    <t xml:space="preserve"> 08. 01.300.300.  2</t>
  </si>
  <si>
    <t xml:space="preserve"> 08. 01.300.300.  3</t>
  </si>
  <si>
    <t xml:space="preserve"> 08. 01.300.300.  4</t>
  </si>
  <si>
    <t xml:space="preserve"> 08. 01.300.300.  5</t>
  </si>
  <si>
    <t xml:space="preserve"> 08. 01.300.300.  6</t>
  </si>
  <si>
    <t xml:space="preserve"> 08. 01.300.300.  7</t>
  </si>
  <si>
    <t xml:space="preserve"> 08. 01.300.300.  8</t>
  </si>
  <si>
    <t xml:space="preserve">VÁLVULA DE RETENÇÃO HORIZONTAL, DE BRONZE, ROSCÁVEL, 2 1/2" - FORNECIMENTO E INSTALAÇÃO. AF_08/2021  </t>
  </si>
  <si>
    <t xml:space="preserve"> 08. 01.400.       </t>
  </si>
  <si>
    <t xml:space="preserve">SINALIZAÇÃO DE EMERGÊNCIA                                    </t>
  </si>
  <si>
    <t xml:space="preserve"> 08. 01.400.  1.   </t>
  </si>
  <si>
    <t xml:space="preserve">PLACA FOTOLUMINESCENTE DE SINALIZACAO DE SEGURANCA CONTRA INCENDIO,PARA SAIDA DE EMERGENCIA,EM PVC ANTICHAMA,DIMENSOES A PROXIMADAS DE (20X40)CM, DE ACORDO COM A NORMA NBR 13434-2.FORNECIMENTO E COLOCACAO  </t>
  </si>
  <si>
    <t xml:space="preserve"> 08. 01.400.  2.   </t>
  </si>
  <si>
    <t xml:space="preserve">PLACA FOTOLUMINESCENTE DE SINALIZACAO BASICA PARA EXTINTOR DE INCENDIO,EM PVC ANTICHAMA,DIMENSOES APROXIMADAS DE (15X15) CM,DE ACORDO COM A NORMA NBR 13434-2.FORNECIMENTO E COLOCACAO  </t>
  </si>
  <si>
    <t xml:space="preserve"> 08. 01.400.  3.   </t>
  </si>
  <si>
    <t xml:space="preserve">PLACA FOTOLUMINESCENTE DE SINALIZACAO DE SEGURANCA CONTRA INCENDIO,PARA INDICACAO DE NUMERO DE PAVIMENTOS,EM PVC ANTICHAMA,DIMENSOES APROXIMADAS DE (10X10)CM,DE ACORDO COM A NORMANBR 13434-2.FORNECIMENTO E COLOCACAO  </t>
  </si>
  <si>
    <t xml:space="preserve"> 08. 01.400.  4.   </t>
  </si>
  <si>
    <t xml:space="preserve">PLACA FOTOLUMINESCENTE DE SINALIZACAO DE SEGURANCA CONTRA INCENDIO,PARA EQUIPAMENTOS DE COMBATE A INCENDIO E ALARME,EM PVC ANTICHAMA,DIMENSOES APROXIMADAS DE (20X15)CM,DE ACORDO COM A NORMA NBR 13434-2.FORNECIMENTO E COLOCACAO  </t>
  </si>
  <si>
    <t xml:space="preserve"> 08. 01.500.       </t>
  </si>
  <si>
    <t xml:space="preserve">EXTINTORES PORTÁTEIS                                         </t>
  </si>
  <si>
    <t xml:space="preserve"> 08. 01.500.  1.   </t>
  </si>
  <si>
    <t xml:space="preserve"> 08. 01.500.  2.   </t>
  </si>
  <si>
    <t xml:space="preserve">EXTINTOR INCENDIO TP PO QUIMICO 4KG FORNECIMENTO E COLOCACAO  </t>
  </si>
  <si>
    <t>TOTAL ITEM:  08</t>
  </si>
  <si>
    <t xml:space="preserve">QUADRA POLIESPORTIVA                                         </t>
  </si>
  <si>
    <t xml:space="preserve"> 03. 01.100.100.   </t>
  </si>
  <si>
    <t xml:space="preserve">ESCAVAÇÃO, LASTRO E REATERRO                                 </t>
  </si>
  <si>
    <t xml:space="preserve"> 03. 01.100.100.  1</t>
  </si>
  <si>
    <t xml:space="preserve">ESCAVAÇÃO MANUAL PARA BLOCO DE COROAMENTO OU SAPATA, SEM PREVISÃO DE FÔRMA. AF_06/2017  </t>
  </si>
  <si>
    <t xml:space="preserve"> 03. 01.100.100.  2</t>
  </si>
  <si>
    <t xml:space="preserve">LASTRO DE CONCRETO MAGRO, APLICADO EM BLOCOS DE COROAMENTO OU SAPATAS, ESPESSURA DE 5 CM. AF_08/2017  </t>
  </si>
  <si>
    <t xml:space="preserve"> 03. 01.100.100.  3</t>
  </si>
  <si>
    <t xml:space="preserve"> 03. 01.100.100.  4</t>
  </si>
  <si>
    <t xml:space="preserve"> 03. 01.100.360.   </t>
  </si>
  <si>
    <t xml:space="preserve">RADIER                                                       </t>
  </si>
  <si>
    <t xml:space="preserve"> 03. 01.100.361.   </t>
  </si>
  <si>
    <t xml:space="preserve"> 03. 01.100.361.  1</t>
  </si>
  <si>
    <t xml:space="preserve">FABRICAÇÃO, MONTAGEM E DESMONTAGEM DE FORMA PARA RADIER, PISO DE CONCRETO OU LAJE SOBRE SOLO, EM MADEIRA SERRADA, 4 UTILIZAÇÕES. AF_09/2021  </t>
  </si>
  <si>
    <t xml:space="preserve"> 03. 01.100.362.   </t>
  </si>
  <si>
    <t xml:space="preserve"> 03. 01.100.362.  1</t>
  </si>
  <si>
    <t xml:space="preserve"> 03. 01.100.363.   </t>
  </si>
  <si>
    <t xml:space="preserve"> 03. 01.100.363.  1</t>
  </si>
  <si>
    <t xml:space="preserve"> 03. 01.100.400.   </t>
  </si>
  <si>
    <t xml:space="preserve">FUNDAÇÕES PROFUNDAS                                          </t>
  </si>
  <si>
    <t xml:space="preserve"> 03. 01.100.420.   </t>
  </si>
  <si>
    <t xml:space="preserve">ESTACAS MOLDADAS NO LOCAL                                    </t>
  </si>
  <si>
    <t xml:space="preserve"> 03. 01.100.420.  1</t>
  </si>
  <si>
    <t xml:space="preserve"> 03. 01.100.420.  2</t>
  </si>
  <si>
    <t xml:space="preserve"> 03. 01.100.420.  3</t>
  </si>
  <si>
    <t xml:space="preserve"> 03. 01.100.420.  4</t>
  </si>
  <si>
    <t xml:space="preserve"> 03. 01.100.500.   </t>
  </si>
  <si>
    <t xml:space="preserve">BLOCOS DE FUNDAÇÃO                                           </t>
  </si>
  <si>
    <t xml:space="preserve"> 03. 01.100.501.   </t>
  </si>
  <si>
    <t xml:space="preserve"> 03. 01.100.502.   </t>
  </si>
  <si>
    <t xml:space="preserve"> 03. 01.100.502.  2</t>
  </si>
  <si>
    <t xml:space="preserve"> 03. 01.100.502.  3</t>
  </si>
  <si>
    <t xml:space="preserve"> 03. 01.100.502.  4</t>
  </si>
  <si>
    <t xml:space="preserve"> 03. 01.100.502.  5</t>
  </si>
  <si>
    <t xml:space="preserve"> 03. 01.100.503.   </t>
  </si>
  <si>
    <t xml:space="preserve"> 03. 01.100.504.   </t>
  </si>
  <si>
    <t xml:space="preserve">MONTAGEM E DESMONTAGEM DE FÔRMA DE PILARES RETANGULARES E ESTRUTURAS SIMILARES COM ÁREA MÉDIA DAS SEÇÕES MAIOR QUE 0,25 M², PÉ-DIREITO SIMPLES, EM CHAPA DE MADEIRA COMPENSADA RESINADA, 4 UTILIZAÇÕES. AF_12/2015  </t>
  </si>
  <si>
    <t xml:space="preserve">MONTAGEM E DESMONTAGEM DE FÔRMA DE LAJE MACIÇA COM ÁREA MÉDIA MAIOR QUE 20 M², PÉ-DIREITO SIMPLES, EM CHAPA DE MADEIRA COMPENSADA RESINADA, 4 UTILIZAÇÕES. AF_12/2015  </t>
  </si>
  <si>
    <t xml:space="preserve"> 03. 03.100.       </t>
  </si>
  <si>
    <t xml:space="preserve">PILARES METÁLICOS                                            </t>
  </si>
  <si>
    <t xml:space="preserve"> 03. 03.100.  1.   </t>
  </si>
  <si>
    <t xml:space="preserve">FORNECIMENTO E EXECUÇÃO DE ESTRUTURA METÁLICA EM AÇO ESTRUTURAL PERFIL "I" CONFORME ESPECIFICADO EM PROJETO.  </t>
  </si>
  <si>
    <t xml:space="preserve">PINTURA COM TINTA ALQUÍDICA DE ACABAMENTO (ESMALTE SINTÉTICO FOSCO) PULVERIZADA SOBRE SUPERFÍCIES METÁLICAS (EXCETO PERFIL) EXECUTADO EM OBRA (02 DEMÃOS). AF_01/2020  </t>
  </si>
  <si>
    <t xml:space="preserve">ARQUITETURA E URBANISMO                                      </t>
  </si>
  <si>
    <t xml:space="preserve">ALVENARIA EM TIJOLOS MACIÇOS DE BARRO                        </t>
  </si>
  <si>
    <t xml:space="preserve">ALVENARIA EM TIJOLOS FURADOS DE BARRO                        </t>
  </si>
  <si>
    <t xml:space="preserve">DIVISORIA SANITÁRIA, TIPO CABINE, EM GRANITO CINZA POLIDO, ESP = 3CM,ASSENTADO COM ARGAMASSA COLANTE AC III-E, EXCLUSIVE FERRAGENS. AF_01/2021  </t>
  </si>
  <si>
    <t xml:space="preserve"> 04. 01.200.100.   </t>
  </si>
  <si>
    <t xml:space="preserve">PORTAS                                                       </t>
  </si>
  <si>
    <t xml:space="preserve"> 04. 01.200.100.  1</t>
  </si>
  <si>
    <t xml:space="preserve"> 04. 01.200.100.  2</t>
  </si>
  <si>
    <t xml:space="preserve">KIT DE PORTA-PRONTA DE MADEIRA EM ACABAMENTO MELAMÍNICO BRANCO, FOLHA LEVE OU MÉDIA, E BATENTE EM MADEIRA MACIÇA OU LAMINADO, 90X210CM, FIXAÇÃO COM ARGAMASSA - FORNECIMENTO E INSTALAÇÃO. REF.: 90797 SINAPI/DF  </t>
  </si>
  <si>
    <t xml:space="preserve"> 04. 01.200.100.  3</t>
  </si>
  <si>
    <t xml:space="preserve">KIT DE PORTA-PRONTA DE MADEIRA EM ACABAMENTO MELAMÍNICO BRANCO, FOLHA LEVE OU MÉDIA, E BATENTE EM MADEIRA MACIÇA OU LAMINADO, 100X210CM, FIXAÇÃO COM ARGAMASSA - FORNECIMENTO E INSTALAÇÃO. REF.: 90797 SINAPI/DF  </t>
  </si>
  <si>
    <t xml:space="preserve"> 04. 01.200.200.   </t>
  </si>
  <si>
    <t xml:space="preserve">JANELAS                                                      </t>
  </si>
  <si>
    <t xml:space="preserve"> 04. 01.200.200.  1</t>
  </si>
  <si>
    <t xml:space="preserve">JANELA BASCULANTE DE ALUMINIO ANODIZADO AO NATURAL,COM 1 ORDEM E BASCULA INFERIOR FIXA,EM PERFIS SERIE 28.FORNECIMENTO E COLOCACAO REF.: 14.003.0070-0 EMOP/RJ  </t>
  </si>
  <si>
    <t xml:space="preserve"> 04. 01.200.200.  2</t>
  </si>
  <si>
    <t xml:space="preserve">CAIXILHO FIXO DE ALUMINIO ANODIZADO AO NATURAL,SÉRIE 28,INCLUSIVE VIDRO TEMPERADO INCOLOR ESP=6mm.FORNECIMENTO E COLOCACAO REF.: 14.003.0163-0 EMOP/RJ  </t>
  </si>
  <si>
    <t xml:space="preserve"> 04. 01.311.       </t>
  </si>
  <si>
    <t xml:space="preserve">ESPELHOS DE VIDRO                                            </t>
  </si>
  <si>
    <t xml:space="preserve"> 04. 01.311.  1.   </t>
  </si>
  <si>
    <t xml:space="preserve">ESPELHO CRISTAL ESPESSURA 4MM, SEM MOLDURA, FIXADO COM COLA DE SILICONE ESTRUTURAL REF.: 74125/002 SINAPI/DF  </t>
  </si>
  <si>
    <t xml:space="preserve">TELHAMENTO COM TELHA ONDULADA DE AÇO/ALUMÍNIO E = 0,5 MM, COM ATÉ 2 ÁGUAS, INCLUSO IÇAMENTO. REF.: 94213 SINAPI/DF  </t>
  </si>
  <si>
    <t xml:space="preserve">REVESTIMENTOS DE PISO                                        </t>
  </si>
  <si>
    <t xml:space="preserve"> 04. 01.510.100.   </t>
  </si>
  <si>
    <t xml:space="preserve"> 04. 01.510.100.  1</t>
  </si>
  <si>
    <t xml:space="preserve">PINTURA ACRILICA DE FAIXAS DE DEMARCACAO EM QUADRA POLIESPORTIVA, 5 CM DE LARGURA  </t>
  </si>
  <si>
    <t xml:space="preserve"> 04. 01.510.100.  2</t>
  </si>
  <si>
    <t xml:space="preserve">PINTURA DE PISO COM TINTA EPÓXI, APLICAÇÃO MANUAL, 2 DEMÃOS, INCLUSO PRIMER EPÓXI. AF_05/2021  </t>
  </si>
  <si>
    <t xml:space="preserve"> 04. 01.510.300.   </t>
  </si>
  <si>
    <t xml:space="preserve">CERÂMICO                                                     </t>
  </si>
  <si>
    <t xml:space="preserve"> 04. 01.510.300.  1</t>
  </si>
  <si>
    <t xml:space="preserve"> 04. 01.510.500.   </t>
  </si>
  <si>
    <t xml:space="preserve">CIMENTADOS                                                   </t>
  </si>
  <si>
    <t xml:space="preserve"> 04. 01.510.500.  1</t>
  </si>
  <si>
    <t xml:space="preserve"> 04. 01.510.500.  2</t>
  </si>
  <si>
    <t xml:space="preserve">COMPACTAÇÃO MECÂNICA DE SOLO PARA EXECUÇÃO DE RADIER, COM COMPACTADOR DE SOLOS A PERCUSSÃO. AF_09/2017  </t>
  </si>
  <si>
    <t xml:space="preserve"> 04. 01.510.500.  3</t>
  </si>
  <si>
    <t xml:space="preserve"> 04. 01.510.600.   </t>
  </si>
  <si>
    <t xml:space="preserve"> 04. 01.510.600.  1</t>
  </si>
  <si>
    <t xml:space="preserve"> 04. 01.510.600.  2</t>
  </si>
  <si>
    <t xml:space="preserve"> 04. 01.517.       </t>
  </si>
  <si>
    <t xml:space="preserve">ALTA RESISTÊNCIA                                             </t>
  </si>
  <si>
    <t xml:space="preserve"> 04. 01.517.  1.   </t>
  </si>
  <si>
    <t xml:space="preserve">PISO ALTA RESISTÊNCIA OU INDUSTRIAL DE 12 MM, COLORIDO, INCLUSIVE, JUNTAS DE DILATAÇÃO PLÁSTICAS E POLIMENTO MECANIZADO E ENCERADO REF.: 10173/ORSE ORSE/SE  </t>
  </si>
  <si>
    <t xml:space="preserve">REVESTIMENTOS DE PAREDES                                     </t>
  </si>
  <si>
    <t xml:space="preserve"> 04. 01.530.100.   </t>
  </si>
  <si>
    <t xml:space="preserve"> 04. 01.530.100.  1</t>
  </si>
  <si>
    <t xml:space="preserve"> 04. 01.530.100.  2</t>
  </si>
  <si>
    <t xml:space="preserve"> 04. 01.530.200.   </t>
  </si>
  <si>
    <t xml:space="preserve"> 04. 01.530.200.  1</t>
  </si>
  <si>
    <t xml:space="preserve">REVESTIMENTO CERÂMICO PARA PAREDES INTERNAS COM PLACAS TIPO ESMALTADA EXTRA DE DIMENSÕES 33X45 CM APLICADAS EM AMBIENTES DE ÁREA MAIOR QUE 5 M² NA ALTURA INTEIRA DAS PAREDES. AF_06/2014  </t>
  </si>
  <si>
    <t xml:space="preserve"> 04. 01.530.200.  2</t>
  </si>
  <si>
    <t xml:space="preserve">REVESTIMENTO CERÂMICO PARA PAREDES INTERNAS COM PLACAS TIPO ESMALTADA EXTRA DE DIMENSÕES 10X10 CM APLICADAS EM AMBIENTES DE ÁREA MAIOR QUE 5 M² A MEIA ALTURA DAS PAREDES. REF.: 87264 SINAPI/DF  </t>
  </si>
  <si>
    <t xml:space="preserve">CHAPISCO APLICADO EM ALVENARIA (COM PRESENÇA DE VÃOS) E ESTRUTURAS DE CONCRETO DE FACHADA, COM COLHER DE PEDREIRO.  ARGAMASSA TRAÇO 1:3 COM PREPARO EM BETONEIRA 400L. AF_06/2014  </t>
  </si>
  <si>
    <t xml:space="preserve"> 04. 01.532.       </t>
  </si>
  <si>
    <t xml:space="preserve">EMBOÇO                                                       </t>
  </si>
  <si>
    <t xml:space="preserve"> 04. 01.532.  1.   </t>
  </si>
  <si>
    <t xml:space="preserve">EMBOÇO OU MASSA ÚNICA EM ARGAMASSA TRAÇO 1:2:8, PREPARO MECÂNICO COM BETONEIRA 400 L, APLICADA MANUALMENTE EM PANOS DE FACHADA COM PRESENÇA DE VÃOS, ESPESSURA DE 25 MM. AF_06/2014  </t>
  </si>
  <si>
    <t xml:space="preserve">REVESTIMENTOS DE FORRO                                       </t>
  </si>
  <si>
    <t xml:space="preserve"> 04. 01.550.100.   </t>
  </si>
  <si>
    <t xml:space="preserve"> 04. 01.550.100.  1</t>
  </si>
  <si>
    <t xml:space="preserve">ACABAMENTO E ARREMATES                                       </t>
  </si>
  <si>
    <t xml:space="preserve">SOLEIRA EM GRANITO, LARGURA 15 CM, ESPESSURA 2,0 CM. AF_06/2018  </t>
  </si>
  <si>
    <t xml:space="preserve">EQUIPAMENTOS E ACESSÓRIOS  </t>
  </si>
  <si>
    <t xml:space="preserve">DE SANITÁRIOS  </t>
  </si>
  <si>
    <t xml:space="preserve"> 04. 01.810.100.   </t>
  </si>
  <si>
    <t xml:space="preserve">LOUÇAS  </t>
  </si>
  <si>
    <t xml:space="preserve"> 04. 01.810.100.  1</t>
  </si>
  <si>
    <t xml:space="preserve"> 04. 01.810.100.  2</t>
  </si>
  <si>
    <t xml:space="preserve">CUBA DE EMBUTIR OVAL EM LOUÇA BRANCA, 35 X 50CM OU EQUIVALENTE, INCLUSO VÁLVULA EM METAL CROMADO E SIFÃO FLEXÍVEL EM PVC - FORNECIMENTO E INSTALAÇÃO. AF_01/2020  </t>
  </si>
  <si>
    <t xml:space="preserve"> 04. 01.810.100.  3</t>
  </si>
  <si>
    <t xml:space="preserve"> 04. 01.810.100.  4</t>
  </si>
  <si>
    <t xml:space="preserve"> 04. 01.810.100.  5</t>
  </si>
  <si>
    <t xml:space="preserve"> 04. 01.810.200.   </t>
  </si>
  <si>
    <t xml:space="preserve">METAIS  </t>
  </si>
  <si>
    <t xml:space="preserve"> 04. 01.810.200.  1</t>
  </si>
  <si>
    <t xml:space="preserve"> 04. 01.810.200.  2</t>
  </si>
  <si>
    <t xml:space="preserve">TORNEIRA CROMADA DE MESA PARA LAVATÓRIO COM SENSOR DE PRESENCA. AF_01/2020  </t>
  </si>
  <si>
    <t xml:space="preserve"> 04. 01.810.200.  3</t>
  </si>
  <si>
    <t xml:space="preserve">TORNEIRA CROMADA 1/2? OU 3/4? PARA TANQUE, PADRÃO POPULAR - FORNECIMENTO E INSTALAÇÃO. AF_01/2020  </t>
  </si>
  <si>
    <t xml:space="preserve"> 04. 01.810.300.   </t>
  </si>
  <si>
    <t xml:space="preserve">BARRAS DE APOIO  </t>
  </si>
  <si>
    <t xml:space="preserve"> 04. 01.810.300.  1</t>
  </si>
  <si>
    <t xml:space="preserve">BARRA DE APOIO RETA, EM ACO INOX POLIDO, COMPRIMENTO 80 CM,  FIXADA NA PAREDE - FORNECIMENTO E INSTALAÇÃO. AF_01/2020  </t>
  </si>
  <si>
    <t xml:space="preserve"> 04. 01.810.300.  2</t>
  </si>
  <si>
    <t xml:space="preserve">BARRA DE APOIO RETA, EM ACO INOX POLIDO, COMPRIMENTO 60CM, FIXADA NA PAREDE - FORNECIMENTO E INSTALAÇÃO. AF_01/2020  </t>
  </si>
  <si>
    <t xml:space="preserve"> 04. 01.810.300.  3</t>
  </si>
  <si>
    <t xml:space="preserve">BARRA DE APOIO LATERAL ARTICULADA, COM TRAVA, EM ACO INOX POLIDO, FIXADA NA PAREDE - FORNECIMENTO E INSTALAÇÃO. AF_01/2020  </t>
  </si>
  <si>
    <t xml:space="preserve"> 04. 01.810.300.  4</t>
  </si>
  <si>
    <t xml:space="preserve">BARRA DE APOIO EM "L", EM ACO INOX POLIDO 80 X 80 CM, FIXADA NA PAREDE - FORNECIMENTO E INSTALACAO. AF_01/2020  </t>
  </si>
  <si>
    <t xml:space="preserve"> 04. 01.810.400.   </t>
  </si>
  <si>
    <t xml:space="preserve">SABONETEIRAS, PAPELEIRAS E CABIDES  </t>
  </si>
  <si>
    <t xml:space="preserve"> 04. 01.810.400.  1</t>
  </si>
  <si>
    <t xml:space="preserve"> 04. 01.810.400.  2</t>
  </si>
  <si>
    <t xml:space="preserve">PORTA TOALHA INOX PARA PAPEL TOALHA EM FOLHA                 </t>
  </si>
  <si>
    <t xml:space="preserve"> 04. 01.810.400.  3</t>
  </si>
  <si>
    <t xml:space="preserve"> 04. 01.810.400.  4</t>
  </si>
  <si>
    <t xml:space="preserve">MEIA SABONETEIRA EM LOUÇA DE EMBUTIR  </t>
  </si>
  <si>
    <t xml:space="preserve"> 04. 01.810.400.  5</t>
  </si>
  <si>
    <t xml:space="preserve">CABIDE TIPO GANCHO EM LOUÇA  </t>
  </si>
  <si>
    <t xml:space="preserve"> 04. 01.810.500.   </t>
  </si>
  <si>
    <t xml:space="preserve">EQUIPAMENTOS PNE  </t>
  </si>
  <si>
    <t xml:space="preserve"> 04. 01.810.500.  1</t>
  </si>
  <si>
    <t xml:space="preserve">BANCO ARTICULADO,COM CANTOS ARREDONDADOS E SUPERFICIE ANTIDERRAPANTE IMPERMEAVEL,DIMENSOES MINIMAS 0,45X0,70M,EM ACO INOXIDAVEL AISI 304,TUBO DE 1 1/4",PARA PESSOAS COM NECESSIDADES ESPECIFICAS.FORNCIMENTO E COLOCACAO  </t>
  </si>
  <si>
    <t xml:space="preserve"> 04. 01.810.600.   </t>
  </si>
  <si>
    <t xml:space="preserve">CHUVEIROS E DUCHAS HIGIÊNICAS  </t>
  </si>
  <si>
    <t xml:space="preserve"> 04. 01.810.600.  1</t>
  </si>
  <si>
    <t xml:space="preserve"> 04. 01.810.600.  2</t>
  </si>
  <si>
    <t xml:space="preserve">DUCHA HIGIÊNICA COM REGISTRO, LINHA ASPEN, REF. 1984 C35 DA DECA OU SIMILAR  </t>
  </si>
  <si>
    <t xml:space="preserve">TUBO, PVC, SOLDÁVEL, DN 20MM, INSTALADO EM RAMAL OU SUB-RAMAL DE ÁGUA - FORNECIMENTO E INSTALAÇÃO. AF_06/2022  </t>
  </si>
  <si>
    <t xml:space="preserve">TUBO, PVC, SOLDÁVEL, DN 25MM, INSTALADO EM RAMAL OU SUB-RAMAL DE ÁGUA - FORNECIMENTO E INSTALAÇÃO. AF_12/2014  </t>
  </si>
  <si>
    <t xml:space="preserve">TUBO, PVC, SOLDÁVEL, DN 32MM, INSTALADO EM RAMAL OU SUB-RAMAL DE ÁGUA - FORNECIMENTO E INSTALAÇÃO. AF_12/2014  </t>
  </si>
  <si>
    <t xml:space="preserve">ADAPTADOR CURTO COM BOLSA E ROSCA PARA REGISTRO, PVC, SOLDÁVEL, DN 25MM X 3/4?, INSTALADO EM RAMAL OU SUB-RAMAL DE ÁGUA - FORNECIMENTO E INSTALAÇÃO. AF_12/2014  </t>
  </si>
  <si>
    <t xml:space="preserve">ADAPTADOR CURTO COM BOLSA E ROSCA PARA REGISTRO, PVC, SOLDÁVEL, DN 32MM X 1?, INSTALADO EM RAMAL OU SUB-RAMAL DE ÁGUA - FORNECIMENTO E INSTALAÇÃO. AF_12/2014  </t>
  </si>
  <si>
    <t xml:space="preserve">ADAPTADOR CURTO COM BOLSA E ROSCA PARA REGISTRO, PVC, SOLDÁVEL, DN 40MM X 1.1/2 , INSTALADO EM PRUMADA DE ÁGUA - FORNECIMENTO E INSTALAÇÃO. AF_06/2022  </t>
  </si>
  <si>
    <t xml:space="preserve">ADAPTADOR CURTO COM BOLSA E ROSCA PARA REGISTRO, PVC, SOLDÁVEL, DN 50MM X 1.1/2?, INSTALADO EM PRUMADA DE ÁGUA - FORNECIMENTO E INSTALAÇÃO. AF_12/2014  </t>
  </si>
  <si>
    <t xml:space="preserve">ADAPTADOR COM FLANGES LIVRES, PVC, SOLDÁVEL, DN  25 MM X 3/4 , INSTALADO EM RESERVAÇÃO DE ÁGUA DE EDIFICAÇÃO QUE POSSUA RESERVATÓRIO DE FIBRA/FIBROCIMENTO FORNECIMENTO E INSTALAÇÃO. AF_06/2016  </t>
  </si>
  <si>
    <t xml:space="preserve"> 05. 01.202.100.  6</t>
  </si>
  <si>
    <t xml:space="preserve">ADAPTADOR COM FLANGES LIVRES, PVC, SOLDÁVEL, DN 50 MM X 1 1/2 , INSTALADO EM RESERVAÇÃO DE ÁGUA DE EDIFICAÇÃO QUE POSSUA RESERVATÓRIO DE FIBRA/FIBROCIMENTO FORNECIMENTO E INSTALAÇÃO. AF_06/2016  </t>
  </si>
  <si>
    <t xml:space="preserve">BUCHA DE REDUÇÃO, PVC, SOLDÁVEL, DN 40MM X 32MM, INSTALADO EM RAMAL DE DISTRIBUIÇÃO DE ÁGUA - FORNECIMENTO E INSTALAÇÃO. AF_06/2022  </t>
  </si>
  <si>
    <t xml:space="preserve">BUCHA DE REDUÇÃO, LONGA, PVC, SOLDÁVEL, DN 40 X 25 MM, INSTALADO EM RAMAL DE DISTRIBUIÇÃO DE ÁGUA - FORNECIMENTO E INSTALAÇÃO. AF_06/2022  </t>
  </si>
  <si>
    <t xml:space="preserve">BUCHA DE REDUÇÃO, CURTA, PVC, SOLDÁVEL, DN 50 X 40 MM, INSTALADO EM PRUMADA DE ÁGUA - FORNECIMENTO E INSTALAÇÃO. AF_06/2022  </t>
  </si>
  <si>
    <t xml:space="preserve">JOELHO 90 GRAUS, PVC, SOLDÁVEL, DN 25MM, INSTALADO EM RAMAL OU SUB-RAMAL DE ÁGUA - FORNECIMENTO E INSTALAÇÃO. AF_12/2014  </t>
  </si>
  <si>
    <t xml:space="preserve">JOELHO 90 GRAUS, PVC, SOLDÁVEL, DN 32MM, INSTALADO EM RAMAL OU SUB-RAMAL DE ÁGUA - FORNECIMENTO E INSTALAÇÃO. AF_12/2014  </t>
  </si>
  <si>
    <t xml:space="preserve">JOELHO 90 GRAUS, PVC, SOLDÁVEL, DN 50MM, INSTALADO EM PRUMADA DE ÁGUA - FORNECIMENTO E INSTALAÇÃO. AF_12/2014  </t>
  </si>
  <si>
    <t xml:space="preserve">JOELHO DE REDUÇÃO, 90 GRAUS, PVC, SOLDÁVEL, DN 32 MM X 25 MM, INSTALADO EM RAMAL DE DISTRIBUIÇÃO DE ÁGUA - FORNECIMENTO E INSTALAÇÃO. AF_06/2022  </t>
  </si>
  <si>
    <t xml:space="preserve"> 05. 01.209.200.  2</t>
  </si>
  <si>
    <t xml:space="preserve">TÊ DE REDUÇÃO, PVC, SOLDÁVEL, DN 50MM X 40MM, INSTALADO EM PRUMADA DE ÁGUA - FORNECIMENTO E INSTALAÇÃO. AF_06/2022  </t>
  </si>
  <si>
    <t xml:space="preserve">TORNEIRA DE BOIA, ROSCÁVEL, 3/4? , FORNECIDA E INSTALADA EM RESERVAÇÃO DE ÁGUA. AF_06/2016  </t>
  </si>
  <si>
    <t xml:space="preserve">REGISTRO DE PRESSÃO BRUTO, LATÃO, ROSCÁVEL, 3/4", COM ACABAMENTO E CANOPLA CROMADOS. FORNECIDO E INSTALADO EM RAMAL DE ÁGUA. AF_12/2014  </t>
  </si>
  <si>
    <t xml:space="preserve"> 05. 01.516.  1.   </t>
  </si>
  <si>
    <t xml:space="preserve">REGISTRO DE GAVETA BRUTO, LATÃO, ROSCÁVEL, 3/4", COM ACABAMENTO E CANOPLA CROMADOS. FORNECIDO E INSTALADO EM RAMAL DE ÁGUA. AF_12/2014  </t>
  </si>
  <si>
    <t xml:space="preserve"> 05. 01.516.  2.   </t>
  </si>
  <si>
    <t xml:space="preserve">REGISTRO DE GAVETA BRUTO, LATÃO, ROSCÁVEL, 3/4?, INSTALADO EM RESERVAÇÃO DE ÁGUA DE EDIFICAÇÃO QUE POSSUA RESERVATÓRIO DE FIBRA/FIBROCIMENTO ? FORNECIMENTO E INSTALAÇÃO. AF_06/2016  </t>
  </si>
  <si>
    <t xml:space="preserve"> 05. 01.516.  3.   </t>
  </si>
  <si>
    <t xml:space="preserve"> 05. 01.516.  4.   </t>
  </si>
  <si>
    <t xml:space="preserve"> 05. 01.516.  5.   </t>
  </si>
  <si>
    <t xml:space="preserve">REGISTRO DE GAVETA BRUTO, LATÃO, ROSCÁVEL, 1 1/4", COM ACABAMENTO E CANOPLA CROMADOS - FORNECIMENTO E INSTALAÇÃO. AF_08/2021  </t>
  </si>
  <si>
    <t xml:space="preserve"> 05. 01.516.  6.   </t>
  </si>
  <si>
    <t xml:space="preserve">REGISTRO DE GAVETA BRUTO, LATÃO, ROSCÁVEL, 1 1/2?, COM ACABAMENTO E CANOPLA CROMADOS, INSTALADO EM RESERVAÇÃO DE ÁGUA DE EDIFICAÇÃO QUE POSSUA RESERVATÓRIO DE FIBRA/FIBROCIMENTO ? FORNECIMENTO E INSTALAÇÃO. AF_06/2016  </t>
  </si>
  <si>
    <t xml:space="preserve"> 05. 01.610.       </t>
  </si>
  <si>
    <t xml:space="preserve"> 05. 01.610.  1.   </t>
  </si>
  <si>
    <t xml:space="preserve">RESERVATORIO,EM FIBRA DE VIDRO OU POLIETILENO,COM CAPACIDADE EM TORNO DE 3000L,INCLUSIVE TAMPA DE VEDACAO COM ESCOTILHA E FIXADORES. FORNECIMENTO E INSTALAÇÃO. REF.: 18.021.0045-A EMOP/RJ  </t>
  </si>
  <si>
    <t xml:space="preserve">CANALETA MEIA CANA PRÉ-MOLDADA DE CONCRETO (D = 40 CM) - FORNECIMENTO E INSTALAÇÃO. AF_08/2021  </t>
  </si>
  <si>
    <t xml:space="preserve">TUBO PVC, SERIE NORMAL, ESGOTO PREDIAL, DN 40 MM, FORNECIDO E INSTALADO EM RAMAL DE DESCARGA OU RAMAL DE ESGOTO SANITÁRIO. AF_12/2014  </t>
  </si>
  <si>
    <t xml:space="preserve">TUBO PVC, SERIE NORMAL, ESGOTO PREDIAL, DN 50 MM, FORNECIDO E INSTALADO EM RAMAL DE DESCARGA OU RAMAL DE ESGOTO SANITÁRIO. AF_12/2014  </t>
  </si>
  <si>
    <t xml:space="preserve">TUBO PVC, SERIE NORMAL, ESGOTO PREDIAL, DN 100 MM, FORNECIDO E INSTALADO EM RAMAL DE DESCARGA OU RAMAL DE ESGOTO SANITÁRIO. AF_12/2014  </t>
  </si>
  <si>
    <t xml:space="preserve">CURVA CURTA 90 GRAUS, PVC, SERIE NORMAL, ESGOTO PREDIAL, DN 40 MM, JUNTA SOLDÁVEL, FORNECIDO E INSTALADO EM RAMAL DE DESCARGA OU RAMAL DE ESGOTO SANITÁRIO. AF_12/2014  </t>
  </si>
  <si>
    <t xml:space="preserve">JOELHO 90 GRAUS, PVC, SERIE NORMAL, ESGOTO PREDIAL, DN 100 MM, JUNTA ELÁSTICA, FORNECIDO E INSTALADO EM RAMAL DE DESCARGA OU RAMAL DE ESGOTO SANITÁRIO. AF_12/2014  </t>
  </si>
  <si>
    <t xml:space="preserve">JOELHO 45 GRAUS, PVC, SERIE NORMAL, ESGOTO PREDIAL, DN 40 MM, JUNTA SOLDÁVEL, FORNECIDO E INSTALADO EM RAMAL DE DESCARGA OU RAMAL DE ESGOTO SANITÁRIO. AF_12/2014  </t>
  </si>
  <si>
    <t xml:space="preserve">JUNÇÃO SIMPLES, PVC, SERIE NORMAL, ESGOTO PREDIAL, DN 50 X 50 MM, JUNTA ELÁSTICA, FORNECIDO E INSTALADO EM RAMAL DE DESCARGA OU RAMAL DE ESGOTO SANITÁRIO. AF_12/2014  </t>
  </si>
  <si>
    <t xml:space="preserve">RALO SIFONADO, PVC, DN 100 X 40 MM, JUNTA SOLDÁVEL, FORNECIDO E INSTALADO EM RAMAIS DE ENCAMINHAMENTO DE ÁGUA PLUVIAL. AF_12/2014  </t>
  </si>
  <si>
    <t xml:space="preserve">CAIXA ENTERRADA HIDRÁULICA RETANGULAR EM ALVENARIA COM TIJOLOS CERÂMICOS MACIÇOS, DIMENSÕES INTERNAS: 0,6X0,6X0,6 M PARA REDE DE ESGOTO. AF_05/2018  </t>
  </si>
  <si>
    <t xml:space="preserve">DISJUNTOR TERMOMAGNÉTICO TRIPOLAR , CORRENTE NOMINAL DE 125A - FORNECIMENTO E INSTALAÇÃO. AF_10/2020  </t>
  </si>
  <si>
    <t xml:space="preserve"> 06. 01.304.300.  2</t>
  </si>
  <si>
    <t xml:space="preserve">ELETRODUTO DE AÇO GALVANIZADO, CLASSE SEMI PESADO, DN 32 MM (1 1/4??), APARENTE, INSTALADO EM TETO - FORNECIMENTO E INSTALAÇÃO. AF_11/2016_P  </t>
  </si>
  <si>
    <t xml:space="preserve"> 06. 01.304.300.  3</t>
  </si>
  <si>
    <t xml:space="preserve">ELETRODUTO DE AÇO GALVANIZADO, CLASSE SEMI PESADO, DN 40 MM (1 1/2 ), APARENTE, INSTALADO EM TETO - FORNECIMENTO E INSTALAÇÃO. AF_11/2016_P  </t>
  </si>
  <si>
    <t xml:space="preserve">CABO DE COBRE FLEXÍVEL ISOLADO, 16 MM², ANTI-CHAMA 450/750 V, PARA CIRCUITOS TERMINAIS - FORNECIMENTO E INSTALAÇÃO. AF_12/2015  </t>
  </si>
  <si>
    <t xml:space="preserve">CABO DE COBRE FLEXÍVEL ISOLADO, 35 MM², ANTI-CHAMA 450/750 V, PARA DISTRIBUIÇÃO - FORNECIMENTO E INSTALAÇÃO. AF_12/2015  </t>
  </si>
  <si>
    <t xml:space="preserve">REFLETOR SIMPLES LED 150W DE POTÊNCIA, BRANCO FRIO, 6500K, AUTOVOLT, MARCA G-LIGHT OU SIMILAR REF.: 12577/ORSE ORSE/SE  </t>
  </si>
  <si>
    <t xml:space="preserve">CAIXA ENTERRADA ELÉTRICA RETANGULAR, EM ALVENARIA COM TIJOLOS CERÂMICOS MACIÇOS, FUNDO COM BRITA, DIMENSÕES INTERNAS: 0,3X0,3X0,3 M. AF_05/2018  </t>
  </si>
  <si>
    <t xml:space="preserve">PLACA FOTOLUMINESCENTE DE SINALIZACAO DE SEGURANCA CONTRA INCENDIO,PARA INDICACAO CONTINUADA DE ROTA DE FUGA,EM PVC ANTICHAMA,DIMENSOES APROXIMADAS DE (7X20)CM,DE ACORDO COM A NORMA NBR 13434-2.FORNECIMENTO E COLOCACAO  </t>
  </si>
  <si>
    <t xml:space="preserve"> 09. 00.000.       </t>
  </si>
  <si>
    <t xml:space="preserve">SERVIÇOS COMPLEMENTARES                                      </t>
  </si>
  <si>
    <t xml:space="preserve"> 09. 02.000.       </t>
  </si>
  <si>
    <t xml:space="preserve">LIMPEZA DE OBRAS                                             </t>
  </si>
  <si>
    <t xml:space="preserve"> 09. 02.000.  1.   </t>
  </si>
  <si>
    <t xml:space="preserve">LIMPEZA DE SUPERFÍCIE COM JATO DE ALTA PRESSÃO. AF_04/2019  </t>
  </si>
  <si>
    <t>TOTAL ITEM:  09</t>
  </si>
  <si>
    <t xml:space="preserve"> 02. 00.000.       </t>
  </si>
  <si>
    <t xml:space="preserve">SERVIÇOS PRELIMINARES                                        </t>
  </si>
  <si>
    <t xml:space="preserve"> 02. 01.000.       </t>
  </si>
  <si>
    <t xml:space="preserve">CANTEIRO DE OBRAS                                            </t>
  </si>
  <si>
    <t xml:space="preserve"> 02. 01.100.       </t>
  </si>
  <si>
    <t xml:space="preserve">CONSTRUÇÕES PROVISÓRIAS                                      </t>
  </si>
  <si>
    <t xml:space="preserve"> 02. 01.101.       </t>
  </si>
  <si>
    <t xml:space="preserve">ESCRITÓRIOS                                                  </t>
  </si>
  <si>
    <t xml:space="preserve"> 02. 01.101.  1.   </t>
  </si>
  <si>
    <t xml:space="preserve"> 02. 01.102.       </t>
  </si>
  <si>
    <t xml:space="preserve">DEPÓSITOS                                                    </t>
  </si>
  <si>
    <t xml:space="preserve"> 02. 01.102.  1.   </t>
  </si>
  <si>
    <t xml:space="preserve"> 02. 01.102.  2.   </t>
  </si>
  <si>
    <t xml:space="preserve"> 02. 01.102.  3.   </t>
  </si>
  <si>
    <t xml:space="preserve"> 02. 01.102.  4.   </t>
  </si>
  <si>
    <t xml:space="preserve"> 02. 01.102.  5.   </t>
  </si>
  <si>
    <t xml:space="preserve"> 02. 01.103.       </t>
  </si>
  <si>
    <t xml:space="preserve">OFICINAS                                                     </t>
  </si>
  <si>
    <t xml:space="preserve"> 02. 01.103.  1.   </t>
  </si>
  <si>
    <t xml:space="preserve"> 02. 01.103.  2.   </t>
  </si>
  <si>
    <t xml:space="preserve">EXECUÇÃO DE CENTRAL DE FÔRMAS, PRODUÇÃO DE ARGAMASSA OU CONCRETO EM CANTEIRO DE OBRA, NÃO INCLUSO MOBILIÁRIO E EQUIPAMENTOS. AF_04/2016  </t>
  </si>
  <si>
    <t xml:space="preserve"> 02. 01.104.       </t>
  </si>
  <si>
    <t xml:space="preserve">REFEITÓRIOS                                                  </t>
  </si>
  <si>
    <t xml:space="preserve"> 02. 01.104.  1.   </t>
  </si>
  <si>
    <t xml:space="preserve"> 02. 01.105.       </t>
  </si>
  <si>
    <t xml:space="preserve">VESTIÁRIOS E SANITÁRIOS                                      </t>
  </si>
  <si>
    <t xml:space="preserve"> 02. 01.105.  1.   </t>
  </si>
  <si>
    <t xml:space="preserve"> 02. 01.200.       </t>
  </si>
  <si>
    <t xml:space="preserve">LIGAÇÕES PROVISÓRIAS                                         </t>
  </si>
  <si>
    <t xml:space="preserve"> 02. 01.201.       </t>
  </si>
  <si>
    <t xml:space="preserve">ÁGUA                                                         </t>
  </si>
  <si>
    <t xml:space="preserve"> 02. 01.201.  1.   </t>
  </si>
  <si>
    <t xml:space="preserve"> 02. 01.202.       </t>
  </si>
  <si>
    <t xml:space="preserve">ENERGIA ELÉTRICA                                             </t>
  </si>
  <si>
    <t xml:space="preserve"> 02. 01.202.  1.   </t>
  </si>
  <si>
    <t xml:space="preserve"> 02. 01.205.       </t>
  </si>
  <si>
    <t xml:space="preserve">ESGOTO                                                       </t>
  </si>
  <si>
    <t xml:space="preserve"> 02. 01.205.  1.   </t>
  </si>
  <si>
    <t xml:space="preserve"> 02. 01.300.       </t>
  </si>
  <si>
    <t xml:space="preserve">ACESSOS PROVISÓRIOS                                          </t>
  </si>
  <si>
    <t xml:space="preserve"> 02. 01.300.  1.   </t>
  </si>
  <si>
    <t xml:space="preserve"> 02. 01.400.       </t>
  </si>
  <si>
    <t xml:space="preserve">PROTEÇÃO E SINALIZAÇÃO                                       </t>
  </si>
  <si>
    <t xml:space="preserve"> 02. 01.401.       </t>
  </si>
  <si>
    <t xml:space="preserve">TAPUMES                                                      </t>
  </si>
  <si>
    <t xml:space="preserve"> 02. 01.401.  1.   </t>
  </si>
  <si>
    <t xml:space="preserve"> 02. 01.404.       </t>
  </si>
  <si>
    <t xml:space="preserve">PLACAS                                                       </t>
  </si>
  <si>
    <t xml:space="preserve"> 02. 01.404.  1.   </t>
  </si>
  <si>
    <t xml:space="preserve">PLACA DE OBRA EM CHAPA DE AÇO GALVANIZADO, INSTALADA REF.:00051/ORSE ORSE/SE  </t>
  </si>
  <si>
    <t xml:space="preserve"> 02. 01.404.  2.   </t>
  </si>
  <si>
    <t xml:space="preserve">PLACA DE INAUGURAÇÃO DE OBRA EM ALUMÍNIO 0,60 X 0,80 M. REF.: 03167/ORSE ORSE/SE  </t>
  </si>
  <si>
    <t xml:space="preserve"> 02. 03.101.       </t>
  </si>
  <si>
    <t xml:space="preserve">LIMPEZA E PREPARO DA ÁREA  </t>
  </si>
  <si>
    <t xml:space="preserve"> 02. 03.101.  1.   </t>
  </si>
  <si>
    <t xml:space="preserve">LIMPEZA MECANIZADA DE CAMADA VEGETAL, VEGETAÇÃO E PEQUENAS ÁRVORES (DIÂMETRO DE TRONCO MENOR QUE 0,20 M), COM TRATOR DE ESTEIRAS.AF_05/2018  </t>
  </si>
  <si>
    <t xml:space="preserve"> 02. 04.000.       </t>
  </si>
  <si>
    <t xml:space="preserve">TERRAPLENAGEM                                                </t>
  </si>
  <si>
    <t xml:space="preserve"> 02. 04.200.       </t>
  </si>
  <si>
    <t xml:space="preserve">CORTES DE SOLO                                               </t>
  </si>
  <si>
    <t xml:space="preserve"> 02. 04.201.       </t>
  </si>
  <si>
    <t xml:space="preserve">EM MATERIAL DE 1ª CATEGORIA                                  </t>
  </si>
  <si>
    <t xml:space="preserve"> 02. 04.201.  1.   </t>
  </si>
  <si>
    <t xml:space="preserve">ESCAVACAO E CARGA MATERIAL 1A CATEGORIA, UTILIZANDO TRATOR DE ESTEIRAS DE 110 A 160HP COM LAMINA, PESO OPERACIONAL * 13T E PA CARREGADEIRA COM 170 HP.  </t>
  </si>
  <si>
    <t xml:space="preserve"> 02. 04.300.       </t>
  </si>
  <si>
    <t xml:space="preserve">ATERROS COMPACTADOS                                          </t>
  </si>
  <si>
    <t xml:space="preserve"> 02. 04.300.  1.   </t>
  </si>
  <si>
    <t xml:space="preserve">EXECUÇÃO E COMPACTAÇÃO DE ATERRO COM SOLO PREDOMINANTEMENTE ARGILOSO - INCLUSIVE SOLO, ESCAVAÇÃO, CARGA E TRANSPORTE. AF_11/2019 REF.: 96385 SINAPI AGO/2020  </t>
  </si>
  <si>
    <t xml:space="preserve"> 02. 04.300.  2.   </t>
  </si>
  <si>
    <t xml:space="preserve">EXECUÇÃO E COMPACTAÇÃO DE ATERRO - EXCLUSIVE SOLO REF.: 96385 SINAPI AGO/2020  </t>
  </si>
  <si>
    <t>TOTAL ITEM:  02</t>
  </si>
  <si>
    <t xml:space="preserve">MURO                                                         </t>
  </si>
  <si>
    <t xml:space="preserve">PORTÃO DE CORRER EM GRADIL METÁLICO, PADRÃO BELGO OU EQUIVALENTE REF.: 09072/ORSE  </t>
  </si>
  <si>
    <t xml:space="preserve"> 04. 02.000.       </t>
  </si>
  <si>
    <t xml:space="preserve">COMUNICAÇÃO VISUAL                                           </t>
  </si>
  <si>
    <t xml:space="preserve"> 04. 02.101.       </t>
  </si>
  <si>
    <t xml:space="preserve">POSTES                                                       </t>
  </si>
  <si>
    <t xml:space="preserve"> 04. 02.101.  1.   </t>
  </si>
  <si>
    <t xml:space="preserve">MASTROS PARA BANDEIRAS EM FERRO GALVANIZADO (ASSENTADOS/PINTADOS) -  3 UNIDADES REF.: 270802 AGETOP/GO  </t>
  </si>
  <si>
    <t xml:space="preserve"> 04. 02.102.       </t>
  </si>
  <si>
    <t xml:space="preserve">PLACAS E QUADROS                                             </t>
  </si>
  <si>
    <t xml:space="preserve"> 04. 02.102.  1.   </t>
  </si>
  <si>
    <t xml:space="preserve">QUADRO ESCOLAR EM FÓRMICA BRANCA COM MOLDURA. REF.: 02387/ORSE ORSE/SE  </t>
  </si>
  <si>
    <t xml:space="preserve"> 04. 02.102.  2.   </t>
  </si>
  <si>
    <t xml:space="preserve"> 04. 02.102.  3.   </t>
  </si>
  <si>
    <t xml:space="preserve"> 04. 04.000.       </t>
  </si>
  <si>
    <t xml:space="preserve">PAISAGISMO                                                   </t>
  </si>
  <si>
    <t xml:space="preserve"> 04. 04.100.       </t>
  </si>
  <si>
    <t xml:space="preserve"> 04. 04.101.       </t>
  </si>
  <si>
    <t xml:space="preserve">CERCAS/ALAMBRADOS                                            </t>
  </si>
  <si>
    <t xml:space="preserve"> 04. 04.101.  1.   </t>
  </si>
  <si>
    <t xml:space="preserve">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 FORNECIMENTO E COLOCAÇÃO REF.: 14.002.0201-0 EMOP/RJ  </t>
  </si>
  <si>
    <t xml:space="preserve"> 04. 04.300.       </t>
  </si>
  <si>
    <t xml:space="preserve">ÁRVORES                                                      </t>
  </si>
  <si>
    <t xml:space="preserve"> 04. 04.300.  1.   </t>
  </si>
  <si>
    <t xml:space="preserve">PLANTIO DE ÁRVORE ORNAMENTAL COM ALTURA DE MUDA MENOR OU IGUAL A 2,00 M. AF_05/2018  </t>
  </si>
  <si>
    <t xml:space="preserve"> 04. 04.301.       </t>
  </si>
  <si>
    <t xml:space="preserve">ARBUSTOS                                                     </t>
  </si>
  <si>
    <t xml:space="preserve"> 04. 04.301.  1.   </t>
  </si>
  <si>
    <t xml:space="preserve"> 04. 04.302.       </t>
  </si>
  <si>
    <t xml:space="preserve">FORRAÇÃO - ERVAS E GRAMAS                                    </t>
  </si>
  <si>
    <t xml:space="preserve"> 04. 04.302.  1.   </t>
  </si>
  <si>
    <t xml:space="preserve"> 04. 05.000.       </t>
  </si>
  <si>
    <t xml:space="preserve">PAVIMENTAÇÃO                                                 </t>
  </si>
  <si>
    <t xml:space="preserve"> 04. 05.103.       </t>
  </si>
  <si>
    <t xml:space="preserve">GUIAS                                                        </t>
  </si>
  <si>
    <t xml:space="preserve"> 04. 05.103.  1.   </t>
  </si>
  <si>
    <t xml:space="preserve">GUIA (MEIO-FIO) E SARJETA CONJUGADOS DE CONCRETO, MOLDADA  IN LOCO  EM TRECHO RETO COM EXTRUSORA, 45 CM BASE (15 CM BASE DA GUIA + 30 CM BASE DA SARJETA) X 22 CM ALTURA. AF_06/2016  </t>
  </si>
  <si>
    <t xml:space="preserve"> 05. 01.600.       </t>
  </si>
  <si>
    <t xml:space="preserve">EQUIPAMENTOS  </t>
  </si>
  <si>
    <t xml:space="preserve"> 05. 01.601.       </t>
  </si>
  <si>
    <t xml:space="preserve">BOMBA HIDRÁULICA                                             </t>
  </si>
  <si>
    <t xml:space="preserve"> 05. 01.601.  1.   </t>
  </si>
  <si>
    <t xml:space="preserve">CONJUNTO MOTO-BOMBA CENTRIFUGA, TRIFÁSICA, MOTOR 4 CV, SCHNEIDER MOD.BC-21R OU SIMILAR REF.: 08612/ORSE ORSE/SE  </t>
  </si>
  <si>
    <t xml:space="preserve"> 05. 01.608.       </t>
  </si>
  <si>
    <t xml:space="preserve">FILTRO                                                       </t>
  </si>
  <si>
    <t xml:space="preserve"> 05. 01.608.  1.   </t>
  </si>
  <si>
    <t xml:space="preserve"> 05. 03.600.       </t>
  </si>
  <si>
    <t xml:space="preserve">BARRILETE RESERVATÓRIO SUBTERRÂNEO  </t>
  </si>
  <si>
    <t xml:space="preserve"> 05. 03.600.  1.   </t>
  </si>
  <si>
    <t xml:space="preserve">FORNECIMENTO EM INSTALAÇÃO DE BOMBA SUBMERSÍVEL TRIFÁSICA 3CV CONFORME ESPECÍFICADO EM CADERNO TÉCNICO.  </t>
  </si>
  <si>
    <t xml:space="preserve"> 05. 03.600.  2.   </t>
  </si>
  <si>
    <t xml:space="preserve">FORNECIMENTO E INSTALAÇÃO DE MANGUEIRA FLAT/ACHATADA D=1.1/2" PARA RECALQUE DE ÁGUAS.  </t>
  </si>
  <si>
    <t xml:space="preserve"> 05. 03.600.  3.   </t>
  </si>
  <si>
    <t xml:space="preserve"> 05. 03.600.  4.   </t>
  </si>
  <si>
    <t xml:space="preserve"> 05. 03.600.  5.   </t>
  </si>
  <si>
    <t xml:space="preserve"> 05. 03.600.  6.   </t>
  </si>
  <si>
    <t xml:space="preserve">JOELHO 90 GRAUS, PVC, SERIE NORMAL, ESGOTO PREDIAL, DN 75 MM, JUNTA ELÁSTICA, FORNECIDO E INSTALADO EM PRUMADA DE ESGOTO SANITÁRIO OU VENTILAÇÃO. AF_08/2022  </t>
  </si>
  <si>
    <t xml:space="preserve"> 05. 03.600.  7.   </t>
  </si>
  <si>
    <t xml:space="preserve">JOELHO 45 GRAUS, PVC, SERIE NORMAL, ESGOTO PREDIAL, DN 75 MM, JUNTA ELÁSTICA, FORNECIDO E INSTALADO EM PRUMADA DE ESGOTO SANITÁRIO OU VENTILAÇÃO. AF_08/2022  </t>
  </si>
  <si>
    <t xml:space="preserve"> 05. 03.600.  8.   </t>
  </si>
  <si>
    <t xml:space="preserve">JUNÇÃO SIMPLES, PVC, SERIE NORMAL, ESGOTO PREDIAL, DN 75 X 75 MM, JUNTA ELÁSTICA, FORNECIDO E INSTALADO EM PRUMADA DE ESGOTO SANITÁRIO OU VENTILAÇÃO. AF_08/2022  </t>
  </si>
  <si>
    <t xml:space="preserve"> 05. 03.600.  9.   </t>
  </si>
  <si>
    <t xml:space="preserve"> 05. 03.800.       </t>
  </si>
  <si>
    <t xml:space="preserve">FILTROS  </t>
  </si>
  <si>
    <t xml:space="preserve"> 05. 03.800.  1.   </t>
  </si>
  <si>
    <t xml:space="preserve">FILTRO VERTICAL DE AREIA, INCLUINDO FORNECIMENTO DE MATERIAL E OS SERVIÇOS DE DESCARGA OU LANÇAMENTO, ESPALHAMENTO E COMPACTAÇÃO REF.: 04952/ORSE ORSE/SE  </t>
  </si>
  <si>
    <t xml:space="preserve"> 05. 03.800.  2.   </t>
  </si>
  <si>
    <t xml:space="preserve">FORNECIMENTO E EXECUÇÃO DE CAIXA EM ALVENARIA COM DIMENSÕES 1,00 X 1,00 X 1,80 M PARA FILTRO DE AREIA. REF.: 99290 SINAPI/DF  </t>
  </si>
  <si>
    <t xml:space="preserve"> 06. 01.200.       </t>
  </si>
  <si>
    <t xml:space="preserve">ENTRADA E MEDIÇÃO DE ENERGIA EM MT E AT  </t>
  </si>
  <si>
    <t xml:space="preserve"> 06. 01.200.  1.   </t>
  </si>
  <si>
    <t xml:space="preserve">SUBESTACAO DE 225KVA,13,8KV-220/127V,INSTALA DA EM PLATAFORMA AO TEMPO,PADRAO AMPLA,INCLUSIVE CABINE DE MEDICAO REF.:	15.011.0160-0 EMOP/RJ  </t>
  </si>
  <si>
    <t xml:space="preserve">ELETRODUTO FLEXÍVEL LISO, PEAD, DN 32 MM (1"), PARA CIRCUITOS TERMINAIS, INSTALADO EM FORRO - FORNECIMENTO E INSTALAÇÃO. AF_03/2023  </t>
  </si>
  <si>
    <t xml:space="preserve">CABO DE COBRE FLEXÍVEL ISOLADO, 16 MM², ANTI-CHAMA 0,6/1,0 KV, PARA DISTRIBUIÇÃO - FORNECIMENTO E INSTALAÇÃO. AF_12/2015  </t>
  </si>
  <si>
    <t xml:space="preserve"> 06. 02.002.       </t>
  </si>
  <si>
    <t xml:space="preserve">PAINEL DE DISTRIBUIÇÃO  </t>
  </si>
  <si>
    <t xml:space="preserve"> 06. 02.002.  1.   </t>
  </si>
  <si>
    <t xml:space="preserve">FORNECIMENTO E INSTALAÇÃO DE RACK DE PISO 19" X 16U X 570MM (GABINETE)  </t>
  </si>
  <si>
    <t xml:space="preserve"> 06. 02.002.  2.   </t>
  </si>
  <si>
    <t xml:space="preserve">FORNECIMENTO E INSTALAÇÃO DE MINI RACK DE PAREDE 19" X 5U X 350MM REF.: 08681/ORSE ORSE/SE  </t>
  </si>
  <si>
    <t xml:space="preserve"> 06. 02.002.  3.   </t>
  </si>
  <si>
    <t xml:space="preserve"> 06. 02.002.  4.   </t>
  </si>
  <si>
    <t xml:space="preserve">SWITCH 24 PORTAS 10/100 MBPS - FORNECIMENTO                  </t>
  </si>
  <si>
    <t xml:space="preserve"> 06. 02.002.  5.   </t>
  </si>
  <si>
    <t xml:space="preserve"> 06. 02.002.  6.   </t>
  </si>
  <si>
    <t xml:space="preserve">CENTRAL PABX, CAPACIDADE 8 LINHAS E 24 RAMAIS, MOD. CORP 8000, INTELBRÁS OU SIMILAR - FORNECIMENTO  </t>
  </si>
  <si>
    <t xml:space="preserve"> 06. 02.002.  7.   </t>
  </si>
  <si>
    <t xml:space="preserve">FORNECIMENTO E INSTALAÇÃO DE VOICE PANEL 24 PORTAS CAT 6 REF.: 10727/ORSE ORSE/SE  </t>
  </si>
  <si>
    <t xml:space="preserve"> 06. 02.002.  8.   </t>
  </si>
  <si>
    <t xml:space="preserve"> 06. 03.200.       </t>
  </si>
  <si>
    <t xml:space="preserve">EQUIPAMENTOS DE DETECÇÃO  </t>
  </si>
  <si>
    <t xml:space="preserve"> 06. 03.200.  1.   </t>
  </si>
  <si>
    <t xml:space="preserve">ACIONADOR MANUAL (BOTOEIRA) TIPO QUEBRA-VIDRO, P/INSTAL. INCENDIO  </t>
  </si>
  <si>
    <t xml:space="preserve"> 06. 03.200.  2.   </t>
  </si>
  <si>
    <t xml:space="preserve">SIRENE AUDIO VISUAL,PARA SISTEMA DE ALARME CONTRA INCENDIO.FORNECIMENTO E COLOCACAO  </t>
  </si>
  <si>
    <t xml:space="preserve"> 06. 03.200.  3.   </t>
  </si>
  <si>
    <t xml:space="preserve">CENTRAL DE ALARME ENDEREÇÁVEL DE INCENDIO COM SISTEMA P/ ATÉ 250 DISPOSITIVOS, MARCAL VERIN OU SIMILAR, MODELO VRE-250 C/ BATERIA  </t>
  </si>
  <si>
    <t xml:space="preserve"> 07. 02.300.       </t>
  </si>
  <si>
    <t xml:space="preserve">INSTALAÇÃO DE APARELHOS                                      </t>
  </si>
  <si>
    <t xml:space="preserve"> 07. 02.300.  1.   </t>
  </si>
  <si>
    <t xml:space="preserve">INSTALAÇÃO DE CONDICIONADOR DE AR TIPO SPLIT HIGH WALL, 9000 BTU REF.: 04464/ORSE ORSE/SE  </t>
  </si>
  <si>
    <t xml:space="preserve"> 07. 02.300.  2.   </t>
  </si>
  <si>
    <t xml:space="preserve">INSTALAÇÃO DE CONDICIONADOR DE AR TIPO SPLIT HIGH WALL, 12000 BTU REF.: 04465/ORSE ORSE/SE  </t>
  </si>
  <si>
    <t xml:space="preserve"> 07. 02.300.  3.   </t>
  </si>
  <si>
    <t xml:space="preserve">INSTALAÇÃO DE CONDICIONADOR DE AR TIPO SPLIT HIGH WALL, 18000 BTU REF.: 04467/ORSE ORSE/SE  </t>
  </si>
  <si>
    <t xml:space="preserve"> 07. 02.300.  4.   </t>
  </si>
  <si>
    <t xml:space="preserve">INSTALAÇÃO DE CONDICIONADOR DE AR TIPO SPLIT HIGH WALL, 24000 BTU REF.: 04469/ORSE ORSE/SE  </t>
  </si>
  <si>
    <t xml:space="preserve"> 07. 02.300.  5.   </t>
  </si>
  <si>
    <t xml:space="preserve">INSTALAÇÃO DE CONDICIONADOR DE AR TIPO SPLIT HIGH WALL, 36000 BTU REF.: 04473/ORSE ORSE/SE  </t>
  </si>
  <si>
    <t xml:space="preserve"> 07. 07.400.       </t>
  </si>
  <si>
    <t xml:space="preserve">EQUIPAMENTOS                                                 </t>
  </si>
  <si>
    <t xml:space="preserve"> 07. 07.400.  1.   </t>
  </si>
  <si>
    <t xml:space="preserve">MANOMETRO 0 A 200 PSI (0 A 14 KGF/CM2), D = 50MM - FORNECIMENTO E COLOCACAO  </t>
  </si>
  <si>
    <t xml:space="preserve"> 07. 07.400.  2.   </t>
  </si>
  <si>
    <t xml:space="preserve">BOTIJAO DE GAS ENGARRAFADO(GLP),CAPACIDADE PARA 45KG.O CUSTO INCLUI O BOTIJAO E O GAS.FORNECIMENTO  </t>
  </si>
  <si>
    <t xml:space="preserve">CHAVE DE FLUXO 1  </t>
  </si>
  <si>
    <t xml:space="preserve"> 08. 01.300.400.   </t>
  </si>
  <si>
    <t xml:space="preserve">EQUIPAMENTOS ELÉTRICOS                                       </t>
  </si>
  <si>
    <t xml:space="preserve"> 08. 01.300.400.  1</t>
  </si>
  <si>
    <t xml:space="preserve"> 08. 01.300.500.   </t>
  </si>
  <si>
    <t xml:space="preserve">BOMBAS                                                       </t>
  </si>
  <si>
    <t xml:space="preserve"> 08. 01.300.500.  1</t>
  </si>
  <si>
    <t xml:space="preserve">CONJUNTO MOTO-BOMBA CENTRÍFUGA, TRIFASICA, MOTOR 7.5 CV, SCHNEIDER BC-21 OU SIMILAR  </t>
  </si>
  <si>
    <t xml:space="preserve"> 08. 01.300.500.  2</t>
  </si>
  <si>
    <t xml:space="preserve">SERVIÇOS COMPLEMENTARES  </t>
  </si>
  <si>
    <t xml:space="preserve"> 09. 01.000.       </t>
  </si>
  <si>
    <t xml:space="preserve">ENSAIOS E TESTES  </t>
  </si>
  <si>
    <t xml:space="preserve"> 09. 01.100.       </t>
  </si>
  <si>
    <t xml:space="preserve">ENSAIOS                                                      </t>
  </si>
  <si>
    <t xml:space="preserve"> 09. 01.103.       </t>
  </si>
  <si>
    <t xml:space="preserve">ENSAIOS DE CONCRETO                                          </t>
  </si>
  <si>
    <t xml:space="preserve"> 09. 01.103.  1.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</si>
  <si>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</si>
  <si>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LIMPEZA DE OBRAS  </t>
  </si>
  <si>
    <t xml:space="preserve"> 10. 00.000.       </t>
  </si>
  <si>
    <t xml:space="preserve">SERVIÇOS AUXILIARES E ADMINISTRATIVOS  </t>
  </si>
  <si>
    <t xml:space="preserve"> 10. 01.000.       </t>
  </si>
  <si>
    <t xml:space="preserve">PESSOAL  </t>
  </si>
  <si>
    <t xml:space="preserve"> 10. 01.100.       </t>
  </si>
  <si>
    <t xml:space="preserve">MÃO DE OBRA                                                  </t>
  </si>
  <si>
    <t xml:space="preserve"> 10. 01.111.       </t>
  </si>
  <si>
    <t xml:space="preserve">MESTRE DE OBRAS                                              </t>
  </si>
  <si>
    <t xml:space="preserve"> 10. 01.111.  1.   </t>
  </si>
  <si>
    <t xml:space="preserve"> 10. 01.200.       </t>
  </si>
  <si>
    <t xml:space="preserve">ADMINISTRAÇÃO                                                </t>
  </si>
  <si>
    <t xml:space="preserve"> 10. 01.201.       </t>
  </si>
  <si>
    <t xml:space="preserve">ENGENHEIRO CIVIL                                             </t>
  </si>
  <si>
    <t xml:space="preserve"> 10. 01.201.  1.   </t>
  </si>
  <si>
    <t xml:space="preserve"> 10. 01.202.       </t>
  </si>
  <si>
    <t xml:space="preserve">AUXILIARES TÉCNICOS                                          </t>
  </si>
  <si>
    <t xml:space="preserve"> 10. 01.202.  1.   </t>
  </si>
  <si>
    <t xml:space="preserve"> 10. 01.205.       </t>
  </si>
  <si>
    <t xml:space="preserve">VIGIAS                                                       </t>
  </si>
  <si>
    <t xml:space="preserve"> 10. 01.205.  1.   </t>
  </si>
  <si>
    <t xml:space="preserve"> 10. 01.205.  2.   </t>
  </si>
  <si>
    <t>TOTAL ITEM:  10</t>
  </si>
  <si>
    <t xml:space="preserve"> 07. 02.200.  2.   </t>
  </si>
  <si>
    <t xml:space="preserve">CONDICIONADOR DE AR TIPO SPLIT 12000 BTU'S COMPREENDENDO 1 CONDENSADOR E 1 EVAPORADOR(VIDE INSTALACAO,ASSENTAMENTO E INTERLIGACOES FAMILIA 15.005).FORNECIMENTO REF.: 18.030.0002-0 EMOP/RJ  </t>
  </si>
  <si>
    <t xml:space="preserve"> 07. 02.200.  3.   </t>
  </si>
  <si>
    <t xml:space="preserve">CONDICIONADOR DE AR TIPO SPLIT 18000 BTU'S COMPREENDENDO 1 CONDENSADOR E 1 EVAPORADOR(VIDE INSTALACAO,ASSENTAMENTO E INTERLIGACOES FAMILIA 15.005).FORNECIMENTO REF.: 18.030.0003-0 EMOP/RJ  </t>
  </si>
  <si>
    <t xml:space="preserve"> 07. 02.200.  4.   </t>
  </si>
  <si>
    <t xml:space="preserve">CONDICIONADOR DE AR TIPO SPLIT 24000 BTU'S COMPREENDENDO 1 CONDENSADOR E 1 EVAPORADOR(VIDE INSTALACAO,ASSENTAMENTO E INTERLIGACOES FAMILIA 15.005).FORNECIMENTO REF.: 18.030.0005-0 EMOP/RJ  </t>
  </si>
  <si>
    <t xml:space="preserve"> 07. 02.200.  5.   </t>
  </si>
  <si>
    <t xml:space="preserve">CONDICIONADOR DE AR TIPO SPLIT 36000 BTU'S COMPREENDENDO 1 CONDENSADOR E  1 EVAPORADOR(VIDE INSTALACAO,ASSENTAMENTO E INTERLIGACOES FAMILIA 15.005).FORNECIMENTO REF.: 18.030.0008-0 EMOP/RJ  </t>
  </si>
  <si>
    <t xml:space="preserve"> 07. 02.200.  1.   </t>
  </si>
  <si>
    <t xml:space="preserve">CONDICIONADOR DE AR TIPO SPLIT 9000 BTU'S COMPREENDENDO 1 CONDENSADOR E 1 EVAPORADOR(VIDE INSTALACAO,ASSENTAMENTO E INTERLIGACOES FAMILIA 15.005).FORNECIMENTO REF.: 18.030.0001-0 EMOP/RJ  </t>
  </si>
  <si>
    <t>18 MESES (548 DIAS CORRIDOS)</t>
  </si>
  <si>
    <t>EQR 2/4, AE 7 - CANDANGOLÂNDIA - DF</t>
  </si>
  <si>
    <t>LOCAL: EQR 2/4, AE 7 - CANDANGOLÂNDIA - DF</t>
  </si>
  <si>
    <t>Data: 30/11/2023</t>
  </si>
  <si>
    <t>ÁREA CONSTRUÇÃO:  5.046,37 m²</t>
  </si>
  <si>
    <t>ÁREA DE CONSTRUÇÃO:  5.046,37 m²</t>
  </si>
  <si>
    <t>SEINFRA</t>
  </si>
  <si>
    <t>RECONSTRUÇÃO DO CENTRO DE ENSINO FUNDAMENTAL 01 - CANDANGOLÂNDIA</t>
  </si>
  <si>
    <t>05.002.0062-A</t>
  </si>
  <si>
    <t>DEMOLICAO DE PREDIOS COM ROMPEDOR HIDRAULICO ADAPTADO A ESCAVADEIRA,DE CONCRETO ARMADO,PISOS,ALVENARIA E ESQUADRIAS,INCLUSIVE EMPILHAMENTO DO ENTULHO(CONSIDERANDO DESMONTES MANUAL E MECANICO COM O PROPRIO ROMPEDOR),COM PREPARO PARA O TRANSPORTE,EXCLUSIVE CORTE DO ACO(VERGALHAO)EMPILHADO,TRANSP .(BOTAFORA),CARGA E DESCARGA.MEDIDO PELA AREA X ALTURA DO PREDIO</t>
  </si>
  <si>
    <t>03.001.0065-B</t>
  </si>
  <si>
    <t>DESMONTE MANUAL DE BLOCO DE MATERIAL DE 3¦CATEGORIA(ROCHA VIVA),COM VOLUME ATE 1,00M3,INCLUSIVE REDUCAO A PEDRA DE MAO.PARA VOLUMES ACIMA DE 1,00M3 VER CATALOGO DE REFERENCIA</t>
  </si>
  <si>
    <t>19.005.0008-C</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</si>
  <si>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</si>
  <si>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19.005.0008-E</t>
  </si>
  <si>
    <t>19.005.0028-C</t>
  </si>
  <si>
    <t>RETROESCAVADEIRA, COM PESO OPERACIONAL EM TORNO DE 7T, MOTORDIESEL EM TORNO DE 75CV, CAPACIDADE APROXIMADA DA CACAMBA DE0,76M3, PROFUNDIDADE DE ESCAVACAO MAXIMA DE 4,00M, INCLUSIVEOPERADOR</t>
  </si>
  <si>
    <t>19.005.0028-E</t>
  </si>
  <si>
    <t>RETROESCAVADEIRA, COM PESO OPERACIONAL EM TORNO DE 7T, MOTOR DIESEL EM TORNO DE 75CV, CAPACIDADE APROXIMADA DA CACAMBA DE 0,76M3, PROFUNDIDADE DE ESCAVACAO MAXIMA DE 4,00M, INCLUSIVE OPERADOR</t>
  </si>
  <si>
    <t>19.005.0036-C</t>
  </si>
  <si>
    <t>ROMPEDOR HIDRAULICO ADAPTAVEL A ESCAVADEIRA HIDRAULICA(EXCLUSIVE ESTA),COM PESO OPERACIONAL DE 1700KG,FREQUENCIA DE IMPACTOS DE 320 A 600BPM,INCLUSIVE PONTEIRO DE 130MM DE DIAMETRO,EXCLUSIVE OPERADOR</t>
  </si>
  <si>
    <t>19.005.0036-E</t>
  </si>
  <si>
    <t xml:space="preserve"> 02. 02.000.</t>
  </si>
  <si>
    <t>DEMOLIÇÕES</t>
  </si>
  <si>
    <t xml:space="preserve"> 02. 02.100.</t>
  </si>
  <si>
    <t xml:space="preserve"> 02. 02.100.  1.</t>
  </si>
  <si>
    <t>OBRA: RECONSTRUÇÃO DO CENTRO DE ENSINO FUNDAMENTAL 01 - CANDANGOLÂNDIA</t>
  </si>
  <si>
    <t>CCU.03.0400</t>
  </si>
  <si>
    <t>ORÇAMENTO REFERENTE À OBRA DE RECONSTRUÇÃO DO CENTRO DE ENSINO FUNDAMENTAL (CEF) 01, A SER LOCALIZADO NA ENTREQUADRA 2/4, AE 07– CANDANGOLÂNDIA – DF. EM TERRENO DE 10.019,92 M² CERCADO POR MURO E GRADIL METÁLICO E EDIFICAÇÃO COM 5.046,37M² DE ÁREA CONSTRUÍDA,  EM 2 (DOIS) PAVIMENTOS, COM RAMPA E ESCADAS, 18 SALAS DE AULA, AUDITÓRIO, SALA DE MÚSICA, GRÊMIO ESTUDANTIL, BIBLIOTECA, SALA DE ARTES PLÁSTICAS, SALA MULTIUSO, SALA MULTIMÍDIA, SALAS DE APOIO PEDAGÓGICO, COZINHA INDUSTRIAL E REFEITÓRIO, VESTIÁRIOS E SANITÁRIOS, SALAS ADMINISTRATIVAS, PÁTIO COBERTO E LABORATÓRIOS. TAMBÉM SERÃO EDIFICADOS CASTELO D’ÁGUA, CENTRAL DE GLP, BICICLETÁRIO, GUARITA, ESTACIONAMENTO, ALÉM DE QUADRA COBERTA COM VESTIÁRIOS E DEPÓSITO.</t>
  </si>
  <si>
    <t>220m x 2,1m = 462m²</t>
  </si>
  <si>
    <t>2,92m x 1,62 = 4,73m²</t>
  </si>
  <si>
    <t xml:space="preserve"> 02. 02.100.  2.</t>
  </si>
  <si>
    <t xml:space="preserve"> 02. 02.100.  3.</t>
  </si>
  <si>
    <t xml:space="preserve"> 04. 01.204.  2.   </t>
  </si>
  <si>
    <t>CCU.04.0004</t>
  </si>
  <si>
    <t>MOTOR ELÉTRICO PARA PORTÃO 3/4 CV</t>
  </si>
  <si>
    <t>COT.04.0001</t>
  </si>
  <si>
    <t xml:space="preserve"> 04. 01.204.  3.   </t>
  </si>
  <si>
    <t xml:space="preserve"> 03. 01.100.420.  5</t>
  </si>
  <si>
    <t>ESTACA ESCAVADA MECANICAMENTE, SEM FLUIDO ESTABILIZANTE, COM 30CM DE DIÂMETRO, CONCRETO LANÇADO POR CAMINHÃO BETONEIRA (EXCLUSIVE MOBILIZAÇÃO E DESMOBILIZAÇÃO). AF_01/2020</t>
  </si>
  <si>
    <t xml:space="preserve"> 03. 01.100.420.  6</t>
  </si>
  <si>
    <t>TABUA DE MADEIRA NAO APARELHADA *2,5 X 20* CM, CEDRINHO OU EQUIVALENTE DA REGIAO</t>
  </si>
  <si>
    <t>(Conforme Lei 14.133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</si>
</sst>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R$&quot;\ * #,##0.00_-;\-&quot;R$&quot;\ * #,##0.00_-;_-&quot;R$&quot;\ * &quot;-&quot;??_-;_-@_-"/>
    <numFmt numFmtId="43" formatCode="_-* #,##0.00_-;\-* #,##0.00_-;_-* &quot;-&quot;??_-;_-@_-"/>
    <numFmt numFmtId="164" formatCode="&quot;R$&quot;\ #,##0.00"/>
    <numFmt numFmtId="165" formatCode="0.000%"/>
    <numFmt numFmtId="166" formatCode="0.0000%"/>
    <numFmt numFmtId="167" formatCode="_(* #,##0.00_);_(* \(#,##0.00\);_(* &quot;-&quot;??_);_(@_)"/>
    <numFmt numFmtId="168" formatCode="#,##0.00_ ;\-#,##0.00\ "/>
    <numFmt numFmtId="169" formatCode="0.000000%"/>
    <numFmt numFmtId="170" formatCode="_(&quot;R$&quot;* #,##0.00_);_(&quot;R$&quot;* \(#,##0.00\);_(&quot;R$&quot;* &quot;-&quot;??_);_(@_)"/>
    <numFmt numFmtId="171" formatCode="0.00000%"/>
    <numFmt numFmtId="172" formatCode="#,##0.00;[Red]#,##0.00"/>
    <numFmt numFmtId="173" formatCode="00"/>
    <numFmt numFmtId="174" formatCode="#,##0.00000000"/>
    <numFmt numFmtId="175" formatCode="0.00000"/>
    <numFmt numFmtId="176" formatCode="_-[$R$-416]\ * #,##0.00_-;\-[$R$-416]\ * #,##0.00_-;_-[$R$-416]\ * &quot;-&quot;????_-;_-@_-"/>
    <numFmt numFmtId="177" formatCode="_-[$R$-416]\ * #,##0.0000_-;\-[$R$-416]\ * #,##0.0000_-;_-[$R$-416]\ * &quot;-&quot;????_-;_-@_-"/>
    <numFmt numFmtId="178" formatCode="0.00\ &quot;H/dia&quot;"/>
    <numFmt numFmtId="179" formatCode="0.00\ &quot;H/mês&quot;"/>
    <numFmt numFmtId="180" formatCode="0.0\ &quot;dias/mês&quot;"/>
    <numFmt numFmtId="181" formatCode="_-[$R$-416]\ * #,##0.00_-;\-[$R$-416]\ * #,##0.00_-;_-[$R$-416]\ * &quot;-&quot;??_-;_-@_-"/>
    <numFmt numFmtId="182" formatCode="###,###,##0.000"/>
    <numFmt numFmtId="183" formatCode="###,###,##0.00"/>
    <numFmt numFmtId="184" formatCode="0.0000000"/>
  </numFmts>
  <fonts count="6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color theme="0"/>
      <name val="Calibri"/>
      <family val="2"/>
      <scheme val="minor"/>
    </font>
    <font>
      <sz val="10"/>
      <color theme="1"/>
      <name val="Calibri"/>
      <family val="2"/>
      <scheme val="minor"/>
    </font>
    <font>
      <b/>
      <sz val="10"/>
      <color theme="0"/>
      <name val="Calibri"/>
      <family val="2"/>
      <scheme val="minor"/>
    </font>
    <font>
      <b/>
      <sz val="10"/>
      <color rgb="FF000000"/>
      <name val="Calibri"/>
      <family val="2"/>
      <scheme val="minor"/>
    </font>
    <font>
      <b/>
      <sz val="10"/>
      <name val="Calibri"/>
      <family val="2"/>
      <scheme val="minor"/>
    </font>
    <font>
      <sz val="10"/>
      <name val="Calibri"/>
      <family val="2"/>
      <scheme val="minor"/>
    </font>
    <font>
      <b/>
      <sz val="10"/>
      <color theme="1"/>
      <name val="Calibri"/>
      <family val="2"/>
      <scheme val="minor"/>
    </font>
    <font>
      <sz val="11"/>
      <color rgb="FF000000"/>
      <name val="Calibri"/>
      <family val="2"/>
    </font>
    <font>
      <b/>
      <sz val="12"/>
      <name val="Calibri"/>
      <family val="2"/>
      <scheme val="minor"/>
    </font>
    <font>
      <b/>
      <sz val="12"/>
      <color theme="0"/>
      <name val="Calibri"/>
      <family val="2"/>
      <scheme val="minor"/>
    </font>
    <font>
      <sz val="11"/>
      <color rgb="FF000000"/>
      <name val="Calibri"/>
      <family val="2"/>
      <scheme val="minor"/>
    </font>
    <font>
      <sz val="12"/>
      <color theme="1"/>
      <name val="Calibri"/>
      <family val="2"/>
      <scheme val="minor"/>
    </font>
    <font>
      <b/>
      <sz val="18"/>
      <color theme="1"/>
      <name val="Calibri"/>
      <family val="2"/>
      <scheme val="minor"/>
    </font>
    <font>
      <b/>
      <sz val="12"/>
      <color rgb="FF0070C0"/>
      <name val="Calibri"/>
      <family val="2"/>
      <scheme val="minor"/>
    </font>
    <font>
      <b/>
      <sz val="12"/>
      <color rgb="FFC00000"/>
      <name val="Calibri"/>
      <family val="2"/>
      <scheme val="minor"/>
    </font>
    <font>
      <b/>
      <sz val="18"/>
      <color theme="0"/>
      <name val="Calibri"/>
      <family val="2"/>
      <scheme val="minor"/>
    </font>
    <font>
      <sz val="10"/>
      <color rgb="FFFF0000"/>
      <name val="Calibri"/>
      <family val="2"/>
      <scheme val="minor"/>
    </font>
    <font>
      <sz val="10"/>
      <color indexed="24"/>
      <name val="Calibri"/>
      <family val="2"/>
      <scheme val="minor"/>
    </font>
    <font>
      <sz val="8"/>
      <name val="Calibri"/>
      <family val="2"/>
      <scheme val="minor"/>
    </font>
    <font>
      <b/>
      <sz val="16"/>
      <color rgb="FF92D050"/>
      <name val="Calibri"/>
      <family val="2"/>
      <scheme val="minor"/>
    </font>
    <font>
      <b/>
      <sz val="15"/>
      <name val="Calibri"/>
      <family val="2"/>
      <scheme val="minor"/>
    </font>
    <font>
      <sz val="12"/>
      <name val="Calibri"/>
      <family val="2"/>
      <scheme val="minor"/>
    </font>
    <font>
      <b/>
      <u/>
      <sz val="15"/>
      <name val="Calibri"/>
      <family val="2"/>
      <scheme val="minor"/>
    </font>
    <font>
      <b/>
      <sz val="14"/>
      <name val="Times New Roman"/>
      <family val="1"/>
    </font>
    <font>
      <b/>
      <sz val="12"/>
      <name val="Times New Roman"/>
      <family val="1"/>
    </font>
    <font>
      <b/>
      <sz val="10"/>
      <name val="Times New Roman"/>
      <family val="1"/>
    </font>
    <font>
      <b/>
      <sz val="10"/>
      <color rgb="FFFF0000"/>
      <name val="Calibri"/>
      <family val="2"/>
      <scheme val="minor"/>
    </font>
    <font>
      <b/>
      <sz val="10"/>
      <name val="Arial"/>
      <family val="2"/>
    </font>
    <font>
      <i/>
      <sz val="11"/>
      <name val="Calibri"/>
      <family val="2"/>
      <scheme val="minor"/>
    </font>
    <font>
      <b/>
      <i/>
      <sz val="13"/>
      <name val="Calibri"/>
      <family val="2"/>
      <scheme val="minor"/>
    </font>
    <font>
      <sz val="13"/>
      <name val="Arial"/>
      <family val="2"/>
    </font>
    <font>
      <b/>
      <sz val="13"/>
      <name val="Arial"/>
      <family val="2"/>
    </font>
    <font>
      <b/>
      <i/>
      <sz val="12"/>
      <name val="Calibri"/>
      <family val="2"/>
      <scheme val="minor"/>
    </font>
    <font>
      <b/>
      <i/>
      <sz val="9"/>
      <name val="Calibri"/>
      <family val="2"/>
      <scheme val="minor"/>
    </font>
    <font>
      <i/>
      <sz val="9"/>
      <color theme="1"/>
      <name val="Calibri"/>
      <family val="2"/>
      <scheme val="minor"/>
    </font>
    <font>
      <b/>
      <sz val="14"/>
      <name val="Calibri"/>
      <family val="2"/>
      <scheme val="minor"/>
    </font>
    <font>
      <b/>
      <sz val="11"/>
      <color rgb="FFFF0000"/>
      <name val="Calibri"/>
      <family val="2"/>
      <scheme val="minor"/>
    </font>
    <font>
      <b/>
      <u/>
      <sz val="11"/>
      <color theme="1"/>
      <name val="Calibri"/>
      <family val="2"/>
      <scheme val="minor"/>
    </font>
    <font>
      <sz val="28"/>
      <color theme="1"/>
      <name val="Calibri"/>
      <family val="2"/>
      <scheme val="minor"/>
    </font>
    <font>
      <u/>
      <sz val="11"/>
      <color theme="1"/>
      <name val="Calibri"/>
      <family val="2"/>
      <scheme val="minor"/>
    </font>
    <font>
      <sz val="10"/>
      <name val="Times New Roman"/>
      <family val="1"/>
    </font>
    <font>
      <b/>
      <i/>
      <sz val="10"/>
      <name val="Calibri"/>
      <family val="2"/>
      <scheme val="minor"/>
    </font>
    <font>
      <b/>
      <sz val="11"/>
      <name val="Calibri"/>
      <family val="2"/>
      <scheme val="minor"/>
    </font>
    <font>
      <sz val="11"/>
      <color theme="0" tint="-4.9989318521683403E-2"/>
      <name val="Calibri"/>
      <family val="2"/>
      <scheme val="minor"/>
    </font>
    <font>
      <sz val="11"/>
      <name val="Calibri"/>
      <family val="2"/>
      <scheme val="minor"/>
    </font>
    <font>
      <b/>
      <sz val="10"/>
      <color indexed="8"/>
      <name val="Calibri"/>
      <family val="2"/>
      <scheme val="minor"/>
    </font>
    <font>
      <i/>
      <sz val="10"/>
      <name val="Calibri"/>
      <family val="2"/>
      <scheme val="minor"/>
    </font>
    <font>
      <sz val="10"/>
      <color rgb="FF000000"/>
      <name val="Calibri"/>
      <family val="2"/>
      <scheme val="minor"/>
    </font>
    <font>
      <sz val="10"/>
      <name val="Courier New"/>
      <family val="3"/>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4"/>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4" tint="0.7999816888943144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rgb="FFC00000"/>
      </bottom>
      <diagonal/>
    </border>
    <border>
      <left/>
      <right/>
      <top/>
      <bottom style="thin">
        <color rgb="FFC00000"/>
      </bottom>
      <diagonal/>
    </border>
    <border>
      <left/>
      <right style="thin">
        <color indexed="64"/>
      </right>
      <top/>
      <bottom style="thin">
        <color rgb="FFC00000"/>
      </bottom>
      <diagonal/>
    </border>
    <border>
      <left style="thin">
        <color indexed="64"/>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indexed="64"/>
      </right>
      <top style="thin">
        <color rgb="FFC00000"/>
      </top>
      <bottom style="thin">
        <color rgb="FFC00000"/>
      </bottom>
      <diagonal/>
    </border>
    <border>
      <left style="thin">
        <color rgb="FFC00000"/>
      </left>
      <right/>
      <top/>
      <bottom style="thin">
        <color rgb="FFC00000"/>
      </bottom>
      <diagonal/>
    </border>
    <border>
      <left style="thin">
        <color rgb="FFFFFFFF"/>
      </left>
      <right style="thin">
        <color rgb="FFFFFFFF"/>
      </right>
      <top/>
      <bottom style="thin">
        <color rgb="FFFFFFF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top style="thin">
        <color rgb="FFC00000"/>
      </top>
      <bottom style="thin">
        <color rgb="FFC00000"/>
      </bottom>
      <diagonal/>
    </border>
    <border>
      <left style="thin">
        <color indexed="64"/>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thin">
        <color indexed="64"/>
      </right>
      <top style="thin">
        <color rgb="FFC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C00000"/>
      </left>
      <right style="thin">
        <color rgb="FFC00000"/>
      </right>
      <top/>
      <bottom style="thin">
        <color rgb="FFC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top/>
      <bottom style="medium">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style="thin">
        <color rgb="FFC00000"/>
      </right>
      <top/>
      <bottom style="thin">
        <color rgb="FFC0000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6" fillId="0" borderId="0"/>
    <xf numFmtId="43" fontId="1" fillId="0" borderId="0" applyFont="0" applyFill="0" applyBorder="0" applyAlignment="0" applyProtection="0"/>
    <xf numFmtId="0" fontId="1" fillId="0" borderId="0"/>
    <xf numFmtId="0" fontId="29" fillId="0" borderId="0"/>
    <xf numFmtId="9" fontId="26" fillId="0" borderId="0" applyFont="0" applyFill="0" applyBorder="0" applyAlignment="0" applyProtection="0"/>
    <xf numFmtId="0" fontId="18" fillId="0" borderId="0"/>
    <xf numFmtId="9" fontId="1" fillId="0" borderId="0" applyFont="0" applyFill="0" applyBorder="0" applyAlignment="0" applyProtection="0"/>
    <xf numFmtId="167" fontId="18" fillId="0" borderId="0" applyNumberFormat="0" applyFill="0" applyBorder="0" applyAlignment="0" applyProtection="0"/>
    <xf numFmtId="170" fontId="18" fillId="0" borderId="0" applyFont="0" applyFill="0" applyBorder="0" applyAlignment="0" applyProtection="0"/>
    <xf numFmtId="0" fontId="18" fillId="0" borderId="0"/>
    <xf numFmtId="0" fontId="59" fillId="0" borderId="0"/>
    <xf numFmtId="0" fontId="18" fillId="0" borderId="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44" fontId="1" fillId="0" borderId="0" applyFont="0" applyFill="0" applyBorder="0" applyAlignment="0" applyProtection="0"/>
  </cellStyleXfs>
  <cellXfs count="684">
    <xf numFmtId="0" fontId="0" fillId="0" borderId="0" xfId="0"/>
    <xf numFmtId="0" fontId="20" fillId="0" borderId="0" xfId="0" applyFont="1" applyAlignment="1">
      <alignment vertical="center"/>
    </xf>
    <xf numFmtId="0" fontId="20" fillId="0" borderId="0" xfId="0" applyFont="1" applyAlignment="1">
      <alignment horizontal="center" vertical="center"/>
    </xf>
    <xf numFmtId="44" fontId="0" fillId="0" borderId="0" xfId="44" applyFont="1"/>
    <xf numFmtId="0" fontId="20" fillId="0" borderId="0" xfId="0" applyFont="1"/>
    <xf numFmtId="164" fontId="21" fillId="33" borderId="15" xfId="44" applyNumberFormat="1" applyFont="1" applyFill="1" applyBorder="1" applyAlignment="1">
      <alignment horizontal="center" vertical="center" wrapText="1"/>
    </xf>
    <xf numFmtId="0" fontId="20" fillId="0" borderId="0" xfId="48" applyFont="1" applyAlignment="1">
      <alignment vertical="center"/>
    </xf>
    <xf numFmtId="0" fontId="30" fillId="0" borderId="0" xfId="0" applyFont="1" applyAlignment="1">
      <alignment horizontal="center" vertical="center"/>
    </xf>
    <xf numFmtId="164" fontId="30" fillId="0" borderId="20" xfId="0" applyNumberFormat="1" applyFont="1" applyBorder="1" applyAlignment="1">
      <alignment horizontal="center" vertical="center"/>
    </xf>
    <xf numFmtId="0" fontId="31" fillId="0" borderId="25" xfId="0" applyFont="1" applyBorder="1" applyAlignment="1">
      <alignment horizontal="center" vertical="center"/>
    </xf>
    <xf numFmtId="0" fontId="31" fillId="0" borderId="0" xfId="0" applyFont="1" applyAlignment="1">
      <alignment horizontal="center" vertical="center"/>
    </xf>
    <xf numFmtId="0" fontId="28" fillId="33" borderId="26" xfId="46" applyFont="1" applyFill="1" applyBorder="1" applyAlignment="1">
      <alignment horizontal="center" vertical="center"/>
    </xf>
    <xf numFmtId="0" fontId="32" fillId="0" borderId="26" xfId="0" applyFont="1" applyBorder="1" applyAlignment="1">
      <alignment horizontal="center" vertical="center"/>
    </xf>
    <xf numFmtId="10" fontId="32" fillId="0" borderId="26" xfId="45" applyNumberFormat="1" applyFont="1" applyFill="1" applyBorder="1" applyAlignment="1">
      <alignment horizontal="center" vertical="center"/>
    </xf>
    <xf numFmtId="10" fontId="30" fillId="0" borderId="0" xfId="0" applyNumberFormat="1" applyFont="1" applyAlignment="1">
      <alignment horizontal="center" vertical="center"/>
    </xf>
    <xf numFmtId="0" fontId="33" fillId="0" borderId="26" xfId="0" applyFont="1" applyBorder="1" applyAlignment="1">
      <alignment horizontal="center" vertical="center"/>
    </xf>
    <xf numFmtId="10" fontId="33" fillId="0" borderId="26" xfId="45" applyNumberFormat="1" applyFont="1" applyFill="1" applyBorder="1" applyAlignment="1">
      <alignment horizontal="center" vertical="center"/>
    </xf>
    <xf numFmtId="0" fontId="27" fillId="0" borderId="20" xfId="0" applyFont="1" applyBorder="1" applyAlignment="1">
      <alignment vertical="center"/>
    </xf>
    <xf numFmtId="44" fontId="30" fillId="0" borderId="0" xfId="0" applyNumberFormat="1" applyFont="1" applyAlignment="1">
      <alignment horizontal="center" vertical="center"/>
    </xf>
    <xf numFmtId="44" fontId="0" fillId="0" borderId="0" xfId="0" applyNumberFormat="1"/>
    <xf numFmtId="0" fontId="21" fillId="33" borderId="28" xfId="0" applyFont="1" applyFill="1" applyBorder="1" applyAlignment="1">
      <alignment horizontal="center" vertical="center" wrapText="1"/>
    </xf>
    <xf numFmtId="0" fontId="21" fillId="33" borderId="29" xfId="0" applyFont="1" applyFill="1" applyBorder="1" applyAlignment="1">
      <alignment horizontal="center" vertical="center" wrapText="1"/>
    </xf>
    <xf numFmtId="44" fontId="21" fillId="33" borderId="29" xfId="44" applyFont="1" applyFill="1" applyBorder="1" applyAlignment="1">
      <alignment horizontal="center" vertical="center" wrapText="1"/>
    </xf>
    <xf numFmtId="44" fontId="21" fillId="33" borderId="30" xfId="44" applyFont="1" applyFill="1" applyBorder="1" applyAlignment="1">
      <alignment horizontal="center" vertical="center" wrapText="1"/>
    </xf>
    <xf numFmtId="44" fontId="0" fillId="0" borderId="20" xfId="44" applyFont="1" applyBorder="1"/>
    <xf numFmtId="0" fontId="0" fillId="0" borderId="0" xfId="0" applyAlignment="1">
      <alignment vertical="center"/>
    </xf>
    <xf numFmtId="0" fontId="0" fillId="0" borderId="31" xfId="0" applyBorder="1" applyAlignment="1">
      <alignment horizontal="left" vertical="center"/>
    </xf>
    <xf numFmtId="0" fontId="0" fillId="0" borderId="31" xfId="0" applyBorder="1" applyAlignment="1">
      <alignment vertical="center" wrapText="1"/>
    </xf>
    <xf numFmtId="0" fontId="0" fillId="0" borderId="31" xfId="0" applyBorder="1" applyAlignment="1">
      <alignment horizontal="center" vertical="center"/>
    </xf>
    <xf numFmtId="44" fontId="0" fillId="0" borderId="31" xfId="44" applyFont="1" applyBorder="1" applyAlignment="1">
      <alignment vertical="center"/>
    </xf>
    <xf numFmtId="0" fontId="0" fillId="0" borderId="20" xfId="0" applyBorder="1" applyAlignment="1">
      <alignment horizontal="left" vertical="center"/>
    </xf>
    <xf numFmtId="0" fontId="0" fillId="0" borderId="20" xfId="0" applyBorder="1" applyAlignment="1">
      <alignment vertical="center" wrapText="1"/>
    </xf>
    <xf numFmtId="0" fontId="0" fillId="0" borderId="20" xfId="0" applyBorder="1" applyAlignment="1">
      <alignment horizontal="center" vertical="center"/>
    </xf>
    <xf numFmtId="43" fontId="0" fillId="0" borderId="20" xfId="43" applyFont="1" applyBorder="1" applyAlignment="1">
      <alignment vertical="center"/>
    </xf>
    <xf numFmtId="0" fontId="0" fillId="0" borderId="33" xfId="0" applyBorder="1" applyAlignment="1">
      <alignment vertical="center" wrapText="1"/>
    </xf>
    <xf numFmtId="0" fontId="13" fillId="33" borderId="27" xfId="0" applyFont="1" applyFill="1" applyBorder="1" applyAlignment="1">
      <alignment vertical="center" wrapText="1"/>
    </xf>
    <xf numFmtId="0" fontId="0" fillId="0" borderId="0" xfId="0" applyAlignment="1">
      <alignment horizontal="left" vertical="center"/>
    </xf>
    <xf numFmtId="0" fontId="0" fillId="0" borderId="0" xfId="0" applyAlignment="1">
      <alignment vertical="center" wrapText="1"/>
    </xf>
    <xf numFmtId="0" fontId="0" fillId="0" borderId="0" xfId="0" applyAlignment="1">
      <alignment horizontal="center" vertical="center"/>
    </xf>
    <xf numFmtId="43" fontId="0" fillId="0" borderId="0" xfId="43" applyFont="1" applyAlignment="1">
      <alignment vertical="center"/>
    </xf>
    <xf numFmtId="44" fontId="0" fillId="0" borderId="0" xfId="44" applyFont="1" applyAlignment="1">
      <alignment vertical="center"/>
    </xf>
    <xf numFmtId="164" fontId="21" fillId="33" borderId="29" xfId="44" applyNumberFormat="1" applyFont="1" applyFill="1" applyBorder="1" applyAlignment="1">
      <alignment horizontal="center" vertical="center" wrapText="1"/>
    </xf>
    <xf numFmtId="4" fontId="21" fillId="33" borderId="29" xfId="44" applyNumberFormat="1" applyFont="1" applyFill="1" applyBorder="1" applyAlignment="1">
      <alignment horizontal="center" vertical="center" wrapText="1"/>
    </xf>
    <xf numFmtId="165" fontId="21" fillId="33" borderId="30" xfId="44" applyNumberFormat="1" applyFont="1" applyFill="1" applyBorder="1" applyAlignment="1">
      <alignment horizontal="center" vertical="center" wrapText="1"/>
    </xf>
    <xf numFmtId="4" fontId="0" fillId="0" borderId="31" xfId="0" applyNumberFormat="1" applyBorder="1" applyAlignment="1">
      <alignment vertical="center"/>
    </xf>
    <xf numFmtId="10" fontId="0" fillId="0" borderId="31" xfId="45" applyNumberFormat="1" applyFont="1" applyBorder="1" applyAlignment="1">
      <alignment vertical="center"/>
    </xf>
    <xf numFmtId="166" fontId="0" fillId="0" borderId="31" xfId="45" applyNumberFormat="1" applyFont="1" applyBorder="1" applyAlignment="1">
      <alignment vertical="center"/>
    </xf>
    <xf numFmtId="4" fontId="0" fillId="0" borderId="20" xfId="0" applyNumberFormat="1" applyBorder="1" applyAlignment="1">
      <alignment vertical="center"/>
    </xf>
    <xf numFmtId="0" fontId="13" fillId="33" borderId="29" xfId="0" applyFont="1" applyFill="1" applyBorder="1" applyAlignment="1">
      <alignment horizontal="center" vertical="center" wrapText="1"/>
    </xf>
    <xf numFmtId="0" fontId="21" fillId="33" borderId="15" xfId="44" applyNumberFormat="1" applyFont="1" applyFill="1" applyBorder="1" applyAlignment="1">
      <alignment horizontal="center" vertical="center" wrapText="1"/>
    </xf>
    <xf numFmtId="10" fontId="23" fillId="0" borderId="21" xfId="52" applyNumberFormat="1" applyFont="1" applyFill="1" applyBorder="1" applyAlignment="1">
      <alignment horizontal="center" vertical="center" wrapText="1"/>
    </xf>
    <xf numFmtId="0" fontId="22" fillId="0" borderId="21" xfId="0" applyFont="1" applyBorder="1" applyAlignment="1">
      <alignment horizontal="left" vertical="center" wrapText="1"/>
    </xf>
    <xf numFmtId="167" fontId="22" fillId="0" borderId="43" xfId="43" applyNumberFormat="1" applyFont="1" applyFill="1" applyBorder="1" applyAlignment="1">
      <alignment horizontal="center" vertical="center" wrapText="1"/>
    </xf>
    <xf numFmtId="10" fontId="23" fillId="34" borderId="21" xfId="52" applyNumberFormat="1" applyFont="1" applyFill="1" applyBorder="1" applyAlignment="1">
      <alignment horizontal="center" vertical="center" wrapText="1"/>
    </xf>
    <xf numFmtId="10" fontId="23"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0" fontId="23" fillId="0" borderId="40" xfId="0" applyFont="1" applyBorder="1" applyAlignment="1">
      <alignment horizontal="center" vertical="center" wrapText="1"/>
    </xf>
    <xf numFmtId="167" fontId="23" fillId="0" borderId="20" xfId="43" applyNumberFormat="1" applyFont="1" applyFill="1" applyBorder="1" applyAlignment="1">
      <alignment horizontal="center" vertical="center" wrapText="1"/>
    </xf>
    <xf numFmtId="167" fontId="23" fillId="0" borderId="20" xfId="0" applyNumberFormat="1" applyFont="1" applyBorder="1" applyAlignment="1">
      <alignment horizontal="center" vertical="center" wrapText="1"/>
    </xf>
    <xf numFmtId="167" fontId="24" fillId="0" borderId="20" xfId="0" applyNumberFormat="1" applyFont="1" applyBorder="1" applyAlignment="1">
      <alignment horizontal="center" vertical="center" wrapText="1"/>
    </xf>
    <xf numFmtId="167" fontId="23" fillId="0" borderId="21" xfId="0" applyNumberFormat="1" applyFont="1" applyBorder="1" applyAlignment="1">
      <alignment horizontal="center" vertical="center" wrapText="1"/>
    </xf>
    <xf numFmtId="0" fontId="23" fillId="0" borderId="40" xfId="0" applyFont="1" applyBorder="1" applyAlignment="1">
      <alignment horizontal="left" vertical="center" wrapText="1"/>
    </xf>
    <xf numFmtId="10" fontId="23" fillId="0" borderId="20" xfId="52" applyNumberFormat="1" applyFont="1" applyFill="1" applyBorder="1" applyAlignment="1">
      <alignment horizontal="center" vertical="center" wrapText="1"/>
    </xf>
    <xf numFmtId="10" fontId="23" fillId="0" borderId="40" xfId="52" applyNumberFormat="1" applyFont="1" applyFill="1" applyBorder="1" applyAlignment="1">
      <alignment horizontal="left" vertical="center" wrapText="1"/>
    </xf>
    <xf numFmtId="43" fontId="25" fillId="0" borderId="0" xfId="0" applyNumberFormat="1" applyFont="1"/>
    <xf numFmtId="0" fontId="25" fillId="0" borderId="0" xfId="0" applyFont="1"/>
    <xf numFmtId="0" fontId="22" fillId="0" borderId="20" xfId="0" applyFont="1" applyBorder="1" applyAlignment="1">
      <alignment horizontal="left" vertical="center" wrapText="1"/>
    </xf>
    <xf numFmtId="0" fontId="35" fillId="0" borderId="20" xfId="0" applyFont="1" applyBorder="1"/>
    <xf numFmtId="0" fontId="20" fillId="0" borderId="20" xfId="0" applyFont="1" applyBorder="1"/>
    <xf numFmtId="0" fontId="23" fillId="0" borderId="31" xfId="0" applyFont="1" applyBorder="1" applyAlignment="1">
      <alignment horizontal="center" vertical="center" wrapText="1"/>
    </xf>
    <xf numFmtId="0" fontId="23" fillId="0" borderId="45" xfId="0" applyFont="1" applyBorder="1" applyAlignment="1">
      <alignment horizontal="left" vertical="center" wrapText="1"/>
    </xf>
    <xf numFmtId="167" fontId="23" fillId="0" borderId="31" xfId="43" applyNumberFormat="1" applyFont="1" applyFill="1" applyBorder="1" applyAlignment="1">
      <alignment horizontal="center" vertical="center" wrapText="1"/>
    </xf>
    <xf numFmtId="167" fontId="23" fillId="0" borderId="46" xfId="43" applyNumberFormat="1" applyFont="1" applyFill="1" applyBorder="1" applyAlignment="1">
      <alignment horizontal="center" vertical="center" wrapText="1"/>
    </xf>
    <xf numFmtId="39" fontId="23" fillId="34" borderId="46" xfId="53" applyNumberFormat="1" applyFont="1" applyFill="1" applyBorder="1" applyAlignment="1">
      <alignment horizontal="right" vertical="center" wrapText="1"/>
    </xf>
    <xf numFmtId="4" fontId="23" fillId="0" borderId="20" xfId="0" applyNumberFormat="1" applyFont="1" applyBorder="1" applyAlignment="1">
      <alignment horizontal="center" vertical="center" wrapText="1"/>
    </xf>
    <xf numFmtId="39" fontId="23" fillId="34" borderId="20" xfId="53" applyNumberFormat="1" applyFont="1" applyFill="1" applyBorder="1" applyAlignment="1">
      <alignment horizontal="right" vertical="center" wrapText="1"/>
    </xf>
    <xf numFmtId="39" fontId="20" fillId="0" borderId="0" xfId="0" applyNumberFormat="1" applyFont="1"/>
    <xf numFmtId="10" fontId="23" fillId="34" borderId="20" xfId="0" applyNumberFormat="1" applyFont="1" applyFill="1" applyBorder="1" applyAlignment="1">
      <alignment horizontal="center" vertical="center" wrapText="1"/>
    </xf>
    <xf numFmtId="10" fontId="23" fillId="34" borderId="20" xfId="43" applyNumberFormat="1" applyFont="1" applyFill="1" applyBorder="1" applyAlignment="1">
      <alignment horizontal="right" vertical="center" wrapText="1"/>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protection locked="0"/>
    </xf>
    <xf numFmtId="0" fontId="23" fillId="35" borderId="0" xfId="0" applyFont="1" applyFill="1" applyAlignment="1">
      <alignment horizontal="center" vertical="center"/>
    </xf>
    <xf numFmtId="0" fontId="23" fillId="35" borderId="0" xfId="0" applyFont="1" applyFill="1" applyAlignment="1">
      <alignment vertical="center" wrapText="1"/>
    </xf>
    <xf numFmtId="0" fontId="22" fillId="0" borderId="0" xfId="0" applyFont="1" applyAlignment="1">
      <alignment vertical="center"/>
    </xf>
    <xf numFmtId="168" fontId="20" fillId="0" borderId="0" xfId="0" applyNumberFormat="1" applyFont="1"/>
    <xf numFmtId="43" fontId="20" fillId="0" borderId="0" xfId="0" applyNumberFormat="1" applyFont="1"/>
    <xf numFmtId="0" fontId="0" fillId="0" borderId="32" xfId="0" applyBorder="1"/>
    <xf numFmtId="0" fontId="23" fillId="0" borderId="32" xfId="0" applyFont="1" applyBorder="1" applyAlignment="1">
      <alignment horizontal="left"/>
    </xf>
    <xf numFmtId="0" fontId="0" fillId="0" borderId="33" xfId="0" applyBorder="1"/>
    <xf numFmtId="0" fontId="0" fillId="0" borderId="34" xfId="0" applyBorder="1"/>
    <xf numFmtId="0" fontId="0" fillId="0" borderId="36" xfId="0" applyBorder="1"/>
    <xf numFmtId="0" fontId="42" fillId="0" borderId="36" xfId="0" applyFont="1" applyBorder="1" applyAlignment="1">
      <alignment horizontal="center"/>
    </xf>
    <xf numFmtId="0" fontId="18" fillId="0" borderId="0" xfId="0" applyFont="1"/>
    <xf numFmtId="0" fontId="23" fillId="0" borderId="35" xfId="0" applyFont="1" applyBorder="1" applyAlignment="1">
      <alignment horizontal="left"/>
    </xf>
    <xf numFmtId="0" fontId="39" fillId="0" borderId="0" xfId="0" applyFont="1" applyAlignment="1">
      <alignment horizontal="center"/>
    </xf>
    <xf numFmtId="0" fontId="39" fillId="0" borderId="36" xfId="0" applyFont="1" applyBorder="1" applyAlignment="1">
      <alignment horizontal="center"/>
    </xf>
    <xf numFmtId="0" fontId="0" fillId="0" borderId="35" xfId="0" applyBorder="1"/>
    <xf numFmtId="0" fontId="43" fillId="0" borderId="0" xfId="0" applyFont="1" applyAlignment="1">
      <alignment horizontal="left"/>
    </xf>
    <xf numFmtId="0" fontId="44" fillId="0" borderId="36" xfId="0" applyFont="1" applyBorder="1" applyAlignment="1">
      <alignment horizontal="left"/>
    </xf>
    <xf numFmtId="0" fontId="0" fillId="0" borderId="0" xfId="0" applyAlignment="1">
      <alignment wrapText="1"/>
    </xf>
    <xf numFmtId="0" fontId="39" fillId="0" borderId="35" xfId="0" applyFont="1" applyBorder="1" applyAlignment="1">
      <alignment horizontal="center"/>
    </xf>
    <xf numFmtId="0" fontId="23" fillId="0" borderId="35" xfId="0" applyFont="1" applyBorder="1" applyAlignment="1">
      <alignment horizontal="left" vertical="center" wrapText="1"/>
    </xf>
    <xf numFmtId="0" fontId="18" fillId="0" borderId="35" xfId="0" applyFont="1" applyBorder="1"/>
    <xf numFmtId="0" fontId="23" fillId="0" borderId="35" xfId="0" applyFont="1" applyBorder="1" applyAlignment="1">
      <alignment horizontal="left" vertical="center"/>
    </xf>
    <xf numFmtId="0" fontId="44" fillId="0" borderId="36" xfId="0" applyFont="1" applyBorder="1" applyAlignment="1">
      <alignment horizontal="center" wrapText="1"/>
    </xf>
    <xf numFmtId="1" fontId="0" fillId="0" borderId="0" xfId="0" applyNumberFormat="1"/>
    <xf numFmtId="0" fontId="18" fillId="0" borderId="36" xfId="0" applyFont="1" applyBorder="1"/>
    <xf numFmtId="0" fontId="23" fillId="0" borderId="35" xfId="0" applyFont="1" applyBorder="1" applyAlignment="1">
      <alignment horizontal="left" vertical="top"/>
    </xf>
    <xf numFmtId="17" fontId="24" fillId="0" borderId="0" xfId="0" applyNumberFormat="1" applyFont="1" applyAlignment="1">
      <alignment horizontal="left" vertical="top"/>
    </xf>
    <xf numFmtId="0" fontId="24" fillId="0" borderId="36" xfId="0" applyFont="1" applyBorder="1" applyAlignment="1">
      <alignment vertical="top"/>
    </xf>
    <xf numFmtId="0" fontId="24" fillId="0" borderId="36" xfId="0" applyFont="1" applyBorder="1" applyAlignment="1">
      <alignment horizontal="left" vertical="top"/>
    </xf>
    <xf numFmtId="0" fontId="45" fillId="0" borderId="35" xfId="0" applyFont="1" applyBorder="1" applyAlignment="1">
      <alignment horizontal="left"/>
    </xf>
    <xf numFmtId="0" fontId="35" fillId="0" borderId="0" xfId="51" applyFont="1" applyAlignment="1">
      <alignment vertical="top"/>
    </xf>
    <xf numFmtId="0" fontId="24" fillId="0" borderId="36" xfId="51" applyFont="1" applyBorder="1" applyAlignment="1">
      <alignment vertical="top"/>
    </xf>
    <xf numFmtId="0" fontId="23" fillId="0" borderId="35" xfId="0" applyFont="1" applyBorder="1" applyAlignment="1">
      <alignment vertical="top"/>
    </xf>
    <xf numFmtId="0" fontId="18" fillId="0" borderId="35" xfId="0" applyFont="1" applyBorder="1" applyAlignment="1">
      <alignment vertical="top"/>
    </xf>
    <xf numFmtId="0" fontId="23" fillId="0" borderId="37" xfId="0" applyFont="1" applyBorder="1" applyAlignment="1">
      <alignment horizontal="left" vertical="top"/>
    </xf>
    <xf numFmtId="0" fontId="18" fillId="0" borderId="36" xfId="0" applyFont="1" applyBorder="1" applyAlignment="1">
      <alignment vertical="top"/>
    </xf>
    <xf numFmtId="0" fontId="18" fillId="0" borderId="0" xfId="0" applyFont="1" applyAlignment="1">
      <alignment vertical="top"/>
    </xf>
    <xf numFmtId="0" fontId="46" fillId="0" borderId="0" xfId="0" applyFont="1"/>
    <xf numFmtId="0" fontId="46" fillId="0" borderId="0" xfId="0" applyFont="1" applyAlignment="1">
      <alignment horizontal="left"/>
    </xf>
    <xf numFmtId="169" fontId="0" fillId="0" borderId="0" xfId="45" applyNumberFormat="1" applyFont="1"/>
    <xf numFmtId="0" fontId="49" fillId="0" borderId="35" xfId="0" applyFont="1" applyBorder="1"/>
    <xf numFmtId="0" fontId="27" fillId="0" borderId="35" xfId="0" applyFont="1" applyBorder="1" applyAlignment="1">
      <alignment vertical="center"/>
    </xf>
    <xf numFmtId="170" fontId="27" fillId="0" borderId="36" xfId="54" applyFont="1" applyFill="1" applyBorder="1" applyAlignment="1" applyProtection="1">
      <alignment vertical="center"/>
    </xf>
    <xf numFmtId="0" fontId="49" fillId="0" borderId="36" xfId="0" applyFont="1" applyBorder="1"/>
    <xf numFmtId="0" fontId="49" fillId="0" borderId="0" xfId="0" applyFont="1"/>
    <xf numFmtId="10" fontId="0" fillId="0" borderId="0" xfId="45" applyNumberFormat="1" applyFont="1"/>
    <xf numFmtId="0" fontId="50" fillId="0" borderId="35" xfId="0" applyFont="1" applyBorder="1"/>
    <xf numFmtId="10" fontId="0" fillId="0" borderId="0" xfId="0" applyNumberFormat="1"/>
    <xf numFmtId="0" fontId="51" fillId="0" borderId="35" xfId="0" applyFont="1" applyBorder="1" applyAlignment="1">
      <alignment vertical="center"/>
    </xf>
    <xf numFmtId="0" fontId="50" fillId="0" borderId="36" xfId="0" applyFont="1" applyBorder="1"/>
    <xf numFmtId="0" fontId="50" fillId="0" borderId="0" xfId="0" applyFont="1"/>
    <xf numFmtId="171" fontId="0" fillId="0" borderId="0" xfId="45" applyNumberFormat="1" applyFont="1"/>
    <xf numFmtId="4" fontId="0" fillId="0" borderId="0" xfId="0" applyNumberFormat="1"/>
    <xf numFmtId="44" fontId="53" fillId="0" borderId="0" xfId="44" applyFont="1" applyAlignment="1">
      <alignment horizontal="center" vertical="center"/>
    </xf>
    <xf numFmtId="0" fontId="53" fillId="0" borderId="0" xfId="0" applyFont="1" applyAlignment="1">
      <alignment horizontal="center" vertical="center"/>
    </xf>
    <xf numFmtId="39" fontId="53" fillId="0" borderId="0" xfId="0" applyNumberFormat="1" applyFont="1" applyAlignment="1">
      <alignment horizontal="center" vertical="center"/>
    </xf>
    <xf numFmtId="4" fontId="53" fillId="0" borderId="0" xfId="0" applyNumberFormat="1" applyFont="1" applyAlignment="1">
      <alignment horizontal="center" vertical="center"/>
    </xf>
    <xf numFmtId="44" fontId="14" fillId="0" borderId="0" xfId="0" applyNumberFormat="1" applyFont="1"/>
    <xf numFmtId="170" fontId="54" fillId="0" borderId="36" xfId="54" applyFont="1" applyFill="1" applyBorder="1" applyAlignment="1" applyProtection="1">
      <alignment vertical="center"/>
    </xf>
    <xf numFmtId="39" fontId="0" fillId="0" borderId="0" xfId="0" applyNumberFormat="1"/>
    <xf numFmtId="170" fontId="27" fillId="0" borderId="39" xfId="54" applyFont="1" applyFill="1" applyBorder="1" applyAlignment="1" applyProtection="1">
      <alignment vertical="center"/>
    </xf>
    <xf numFmtId="172" fontId="0" fillId="0" borderId="0" xfId="0" applyNumberFormat="1"/>
    <xf numFmtId="170" fontId="18" fillId="0" borderId="0" xfId="54" applyFont="1" applyBorder="1" applyProtection="1"/>
    <xf numFmtId="0" fontId="23" fillId="0" borderId="40" xfId="0" applyFont="1" applyBorder="1" applyAlignment="1">
      <alignment horizontal="left" vertical="top"/>
    </xf>
    <xf numFmtId="0" fontId="18" fillId="0" borderId="37" xfId="0" applyFont="1" applyBorder="1"/>
    <xf numFmtId="0" fontId="18" fillId="0" borderId="38" xfId="0" applyFont="1" applyBorder="1"/>
    <xf numFmtId="0" fontId="18" fillId="0" borderId="39" xfId="0" applyFont="1" applyBorder="1"/>
    <xf numFmtId="4" fontId="0" fillId="0" borderId="0" xfId="0" applyNumberFormat="1" applyAlignment="1">
      <alignment vertical="top" wrapText="1"/>
    </xf>
    <xf numFmtId="172" fontId="55" fillId="0" borderId="0" xfId="0" applyNumberFormat="1" applyFont="1"/>
    <xf numFmtId="0" fontId="0" fillId="35" borderId="0" xfId="0" applyFill="1"/>
    <xf numFmtId="0" fontId="16" fillId="35" borderId="20" xfId="0" applyFont="1" applyFill="1" applyBorder="1" applyAlignment="1">
      <alignment horizontal="center"/>
    </xf>
    <xf numFmtId="0" fontId="16" fillId="35" borderId="20" xfId="0" applyFont="1" applyFill="1" applyBorder="1"/>
    <xf numFmtId="0" fontId="16" fillId="35" borderId="20" xfId="0" applyFont="1" applyFill="1" applyBorder="1" applyAlignment="1">
      <alignment horizontal="center" vertical="center"/>
    </xf>
    <xf numFmtId="0" fontId="0" fillId="35" borderId="20" xfId="0" applyFill="1" applyBorder="1" applyAlignment="1">
      <alignment horizontal="center" wrapText="1"/>
    </xf>
    <xf numFmtId="0" fontId="16" fillId="36" borderId="20" xfId="0" applyFont="1" applyFill="1" applyBorder="1" applyAlignment="1">
      <alignment horizontal="center"/>
    </xf>
    <xf numFmtId="0" fontId="0" fillId="36" borderId="20" xfId="0" applyFill="1" applyBorder="1" applyAlignment="1">
      <alignment horizontal="center"/>
    </xf>
    <xf numFmtId="0" fontId="0" fillId="35" borderId="20" xfId="0" applyFill="1" applyBorder="1" applyAlignment="1">
      <alignment horizontal="center"/>
    </xf>
    <xf numFmtId="10" fontId="1" fillId="35" borderId="20" xfId="45" applyNumberFormat="1" applyFont="1" applyFill="1" applyBorder="1" applyAlignment="1">
      <alignment horizontal="center"/>
    </xf>
    <xf numFmtId="10" fontId="16" fillId="36" borderId="20" xfId="0" applyNumberFormat="1" applyFont="1" applyFill="1" applyBorder="1" applyAlignment="1">
      <alignment horizontal="center"/>
    </xf>
    <xf numFmtId="0" fontId="0" fillId="35" borderId="20" xfId="0" applyFill="1" applyBorder="1"/>
    <xf numFmtId="0" fontId="0" fillId="36" borderId="20" xfId="0" applyFill="1" applyBorder="1"/>
    <xf numFmtId="10" fontId="16" fillId="36" borderId="20" xfId="45" applyNumberFormat="1" applyFont="1" applyFill="1" applyBorder="1" applyAlignment="1">
      <alignment horizontal="center"/>
    </xf>
    <xf numFmtId="0" fontId="58" fillId="35" borderId="33" xfId="0" applyFont="1" applyFill="1" applyBorder="1" applyAlignment="1">
      <alignment horizontal="center"/>
    </xf>
    <xf numFmtId="0" fontId="0" fillId="35" borderId="38" xfId="0" applyFill="1" applyBorder="1" applyAlignment="1">
      <alignment horizontal="center"/>
    </xf>
    <xf numFmtId="0" fontId="0" fillId="35" borderId="0" xfId="0" applyFill="1" applyAlignment="1">
      <alignment horizontal="left"/>
    </xf>
    <xf numFmtId="0" fontId="0" fillId="35" borderId="20" xfId="0" applyFill="1" applyBorder="1" applyAlignment="1">
      <alignment horizontal="left"/>
    </xf>
    <xf numFmtId="0" fontId="0" fillId="0" borderId="0" xfId="0" applyAlignment="1">
      <alignment horizontal="left"/>
    </xf>
    <xf numFmtId="10" fontId="0" fillId="35" borderId="20" xfId="45" applyNumberFormat="1" applyFont="1" applyFill="1" applyBorder="1" applyAlignment="1">
      <alignment horizontal="center"/>
    </xf>
    <xf numFmtId="0" fontId="25" fillId="0" borderId="48" xfId="0" applyFont="1" applyBorder="1" applyAlignment="1">
      <alignment vertical="center"/>
    </xf>
    <xf numFmtId="0" fontId="25" fillId="0" borderId="49" xfId="0" applyFont="1" applyBorder="1" applyAlignment="1">
      <alignment vertical="center"/>
    </xf>
    <xf numFmtId="0" fontId="25" fillId="0" borderId="50" xfId="0" applyFont="1" applyBorder="1" applyAlignment="1">
      <alignment vertical="center"/>
    </xf>
    <xf numFmtId="0" fontId="25" fillId="0" borderId="0" xfId="0" applyFont="1" applyAlignment="1">
      <alignment vertical="center"/>
    </xf>
    <xf numFmtId="0" fontId="25" fillId="0" borderId="51" xfId="0" applyFont="1" applyBorder="1" applyAlignment="1">
      <alignment vertical="center"/>
    </xf>
    <xf numFmtId="0" fontId="25" fillId="0" borderId="52" xfId="0" applyFont="1" applyBorder="1" applyAlignment="1">
      <alignment vertical="center"/>
    </xf>
    <xf numFmtId="0" fontId="25" fillId="0" borderId="53" xfId="0" applyFont="1" applyBorder="1" applyAlignment="1">
      <alignment vertical="center"/>
    </xf>
    <xf numFmtId="0" fontId="28" fillId="37" borderId="0" xfId="0" applyFont="1" applyFill="1" applyAlignment="1">
      <alignment vertical="center"/>
    </xf>
    <xf numFmtId="0" fontId="13" fillId="37" borderId="0" xfId="0" applyFont="1" applyFill="1" applyAlignment="1">
      <alignment horizontal="right" vertical="center"/>
    </xf>
    <xf numFmtId="0" fontId="25" fillId="0" borderId="0" xfId="0" applyFont="1" applyAlignment="1">
      <alignment horizontal="right" vertical="center"/>
    </xf>
    <xf numFmtId="0" fontId="23" fillId="0" borderId="0" xfId="55" applyFont="1" applyAlignment="1">
      <alignment horizontal="left" vertical="center"/>
    </xf>
    <xf numFmtId="0" fontId="23" fillId="0" borderId="0" xfId="56" applyFont="1" applyAlignment="1">
      <alignment vertical="center" wrapText="1"/>
    </xf>
    <xf numFmtId="0" fontId="28" fillId="38" borderId="54" xfId="57" applyFont="1" applyFill="1" applyBorder="1" applyAlignment="1">
      <alignment horizontal="center" vertical="center" wrapText="1"/>
    </xf>
    <xf numFmtId="0" fontId="28" fillId="38" borderId="54" xfId="57" applyFont="1" applyFill="1" applyBorder="1" applyAlignment="1">
      <alignment horizontal="center" vertical="center"/>
    </xf>
    <xf numFmtId="0" fontId="23" fillId="0" borderId="54" xfId="58" applyFont="1" applyBorder="1" applyAlignment="1">
      <alignment horizontal="center" vertical="center"/>
    </xf>
    <xf numFmtId="4" fontId="23" fillId="0" borderId="54" xfId="58" applyNumberFormat="1" applyFont="1" applyBorder="1" applyAlignment="1">
      <alignment horizontal="center" vertical="center"/>
    </xf>
    <xf numFmtId="173" fontId="28" fillId="38" borderId="54" xfId="58" applyNumberFormat="1" applyFont="1" applyFill="1" applyBorder="1" applyAlignment="1">
      <alignment horizontal="center" vertical="center"/>
    </xf>
    <xf numFmtId="173" fontId="23" fillId="0" borderId="54" xfId="58" applyNumberFormat="1" applyFont="1" applyBorder="1" applyAlignment="1">
      <alignment horizontal="center" vertical="center" wrapText="1"/>
    </xf>
    <xf numFmtId="0" fontId="23" fillId="0" borderId="54" xfId="58" applyFont="1" applyBorder="1" applyAlignment="1">
      <alignment horizontal="justify" vertical="center" wrapText="1"/>
    </xf>
    <xf numFmtId="10" fontId="23" fillId="0" borderId="54" xfId="59" applyNumberFormat="1" applyFont="1" applyFill="1" applyBorder="1" applyAlignment="1">
      <alignment horizontal="center" vertical="center"/>
    </xf>
    <xf numFmtId="173" fontId="23" fillId="39" borderId="54" xfId="58" applyNumberFormat="1" applyFont="1" applyFill="1" applyBorder="1" applyAlignment="1">
      <alignment horizontal="center" vertical="center" wrapText="1"/>
    </xf>
    <xf numFmtId="0" fontId="23" fillId="39" borderId="54" xfId="58" applyFont="1" applyFill="1" applyBorder="1" applyAlignment="1">
      <alignment horizontal="justify" vertical="center" wrapText="1"/>
    </xf>
    <xf numFmtId="10" fontId="23" fillId="39" borderId="54" xfId="59" applyNumberFormat="1" applyFont="1" applyFill="1" applyBorder="1" applyAlignment="1">
      <alignment horizontal="center" vertical="center"/>
    </xf>
    <xf numFmtId="0" fontId="23" fillId="0" borderId="54" xfId="58" applyFont="1" applyBorder="1" applyAlignment="1">
      <alignment horizontal="center" vertical="center" wrapText="1"/>
    </xf>
    <xf numFmtId="0" fontId="23" fillId="39" borderId="54" xfId="58" applyFont="1" applyFill="1" applyBorder="1" applyAlignment="1">
      <alignment horizontal="center" vertical="center" wrapText="1"/>
    </xf>
    <xf numFmtId="0" fontId="28" fillId="38" borderId="54" xfId="58" applyFont="1" applyFill="1" applyBorder="1" applyAlignment="1">
      <alignment horizontal="center" vertical="center"/>
    </xf>
    <xf numFmtId="10" fontId="28" fillId="38" borderId="54" xfId="59" applyNumberFormat="1" applyFont="1" applyFill="1" applyBorder="1" applyAlignment="1">
      <alignment horizontal="center" vertical="center"/>
    </xf>
    <xf numFmtId="0" fontId="0" fillId="0" borderId="0" xfId="0" applyAlignment="1">
      <alignment horizontal="justify" vertical="center" wrapText="1"/>
    </xf>
    <xf numFmtId="43" fontId="21" fillId="33" borderId="29" xfId="43" applyFont="1" applyFill="1" applyBorder="1" applyAlignment="1">
      <alignment horizontal="center" vertical="center" wrapText="1"/>
    </xf>
    <xf numFmtId="0" fontId="18" fillId="0" borderId="0" xfId="60"/>
    <xf numFmtId="44" fontId="13" fillId="33" borderId="29" xfId="44" applyFont="1" applyFill="1" applyBorder="1" applyAlignment="1">
      <alignment horizontal="center" vertical="center" wrapText="1"/>
    </xf>
    <xf numFmtId="4" fontId="23" fillId="0" borderId="0" xfId="46" applyNumberFormat="1" applyFont="1" applyAlignment="1">
      <alignment horizontal="left" vertical="center"/>
    </xf>
    <xf numFmtId="0" fontId="24" fillId="35" borderId="0" xfId="48" applyFont="1" applyFill="1" applyAlignment="1">
      <alignment horizontal="left" vertical="center"/>
    </xf>
    <xf numFmtId="0" fontId="24" fillId="35" borderId="0" xfId="48" applyFont="1" applyFill="1" applyAlignment="1">
      <alignment horizontal="left" vertical="center" wrapText="1"/>
    </xf>
    <xf numFmtId="0" fontId="24" fillId="35" borderId="0" xfId="48" applyFont="1" applyFill="1" applyAlignment="1">
      <alignment horizontal="center" vertical="center"/>
    </xf>
    <xf numFmtId="0" fontId="20" fillId="35" borderId="0" xfId="48" applyFont="1" applyFill="1" applyAlignment="1">
      <alignment vertical="center"/>
    </xf>
    <xf numFmtId="4" fontId="60" fillId="35" borderId="0" xfId="48" applyNumberFormat="1" applyFont="1" applyFill="1" applyAlignment="1">
      <alignment horizontal="left" vertical="center" wrapText="1"/>
    </xf>
    <xf numFmtId="4" fontId="60" fillId="35" borderId="0" xfId="48" applyNumberFormat="1" applyFont="1" applyFill="1" applyAlignment="1">
      <alignment horizontal="center" vertical="center" wrapText="1"/>
    </xf>
    <xf numFmtId="4" fontId="20" fillId="35" borderId="0" xfId="48" applyNumberFormat="1" applyFont="1" applyFill="1" applyAlignment="1">
      <alignment horizontal="center" vertical="center"/>
    </xf>
    <xf numFmtId="4" fontId="60" fillId="35" borderId="0" xfId="48" applyNumberFormat="1" applyFont="1" applyFill="1" applyAlignment="1">
      <alignment horizontal="right" vertical="center" wrapText="1"/>
    </xf>
    <xf numFmtId="4" fontId="23" fillId="35" borderId="0" xfId="48" applyNumberFormat="1" applyFont="1" applyFill="1" applyAlignment="1">
      <alignment horizontal="left" vertical="center" wrapText="1"/>
    </xf>
    <xf numFmtId="4" fontId="23" fillId="35" borderId="0" xfId="48" applyNumberFormat="1" applyFont="1" applyFill="1" applyAlignment="1">
      <alignment horizontal="center" vertical="center" wrapText="1"/>
    </xf>
    <xf numFmtId="4" fontId="23" fillId="35" borderId="0" xfId="48" applyNumberFormat="1" applyFont="1" applyFill="1" applyAlignment="1">
      <alignment horizontal="right" vertical="center" wrapText="1"/>
    </xf>
    <xf numFmtId="0" fontId="23" fillId="35" borderId="0" xfId="48" applyFont="1" applyFill="1" applyAlignment="1">
      <alignment horizontal="left" vertical="center" wrapText="1"/>
    </xf>
    <xf numFmtId="0" fontId="23" fillId="35" borderId="0" xfId="48" applyFont="1" applyFill="1" applyAlignment="1">
      <alignment horizontal="center" vertical="center" wrapText="1"/>
    </xf>
    <xf numFmtId="4" fontId="20" fillId="35" borderId="0" xfId="48" applyNumberFormat="1" applyFont="1" applyFill="1" applyAlignment="1">
      <alignment horizontal="right" vertical="center"/>
    </xf>
    <xf numFmtId="4" fontId="23" fillId="35" borderId="0" xfId="46" applyNumberFormat="1" applyFont="1" applyFill="1" applyAlignment="1">
      <alignment horizontal="left" vertical="center"/>
    </xf>
    <xf numFmtId="4" fontId="23" fillId="35" borderId="0" xfId="48" applyNumberFormat="1" applyFont="1" applyFill="1" applyAlignment="1">
      <alignment horizontal="right" vertical="center"/>
    </xf>
    <xf numFmtId="0" fontId="0" fillId="0" borderId="0" xfId="0" applyAlignment="1">
      <alignment horizontal="right"/>
    </xf>
    <xf numFmtId="4" fontId="0" fillId="0" borderId="0" xfId="0" applyNumberFormat="1" applyAlignment="1">
      <alignment horizontal="right"/>
    </xf>
    <xf numFmtId="0" fontId="20" fillId="35" borderId="0" xfId="48" applyFont="1" applyFill="1" applyAlignment="1">
      <alignment horizontal="center" vertical="center"/>
    </xf>
    <xf numFmtId="0" fontId="16" fillId="40" borderId="33" xfId="0" applyFont="1" applyFill="1" applyBorder="1" applyAlignment="1">
      <alignment vertical="center" wrapText="1"/>
    </xf>
    <xf numFmtId="0" fontId="16" fillId="40" borderId="33" xfId="0" applyFont="1" applyFill="1" applyBorder="1" applyAlignment="1">
      <alignment horizontal="center" vertical="center"/>
    </xf>
    <xf numFmtId="0" fontId="16" fillId="40" borderId="33" xfId="0" applyFont="1" applyFill="1" applyBorder="1" applyAlignment="1">
      <alignment vertical="center"/>
    </xf>
    <xf numFmtId="0" fontId="16" fillId="40" borderId="35" xfId="0" applyFont="1" applyFill="1" applyBorder="1" applyAlignment="1">
      <alignment vertical="center"/>
    </xf>
    <xf numFmtId="0" fontId="0" fillId="0" borderId="0" xfId="0" applyAlignment="1">
      <alignment horizontal="center"/>
    </xf>
    <xf numFmtId="0" fontId="63" fillId="0" borderId="20" xfId="0" applyFont="1" applyBorder="1" applyAlignment="1">
      <alignment horizontal="left" vertical="center"/>
    </xf>
    <xf numFmtId="0" fontId="63" fillId="0" borderId="20" xfId="0" applyFont="1" applyBorder="1" applyAlignment="1">
      <alignment vertical="center" wrapText="1"/>
    </xf>
    <xf numFmtId="0" fontId="63" fillId="0" borderId="20" xfId="0" applyFont="1" applyBorder="1" applyAlignment="1">
      <alignment horizontal="center" vertical="center"/>
    </xf>
    <xf numFmtId="43" fontId="63" fillId="0" borderId="20" xfId="43" applyFont="1" applyBorder="1" applyAlignment="1">
      <alignment vertical="center"/>
    </xf>
    <xf numFmtId="43" fontId="20" fillId="35" borderId="0" xfId="43" applyFont="1" applyFill="1" applyAlignment="1">
      <alignment vertical="center"/>
    </xf>
    <xf numFmtId="43" fontId="60" fillId="35" borderId="0" xfId="43" applyFont="1" applyFill="1" applyAlignment="1">
      <alignment horizontal="right" vertical="center" wrapText="1"/>
    </xf>
    <xf numFmtId="43" fontId="23" fillId="35" borderId="0" xfId="43" applyFont="1" applyFill="1" applyAlignment="1">
      <alignment horizontal="right" vertical="center" wrapText="1"/>
    </xf>
    <xf numFmtId="43" fontId="20" fillId="35" borderId="0" xfId="43" applyFont="1" applyFill="1" applyAlignment="1">
      <alignment horizontal="right" vertical="center"/>
    </xf>
    <xf numFmtId="43" fontId="23" fillId="35" borderId="0" xfId="43" applyFont="1" applyFill="1" applyAlignment="1">
      <alignment horizontal="right" vertical="center"/>
    </xf>
    <xf numFmtId="0" fontId="20" fillId="35" borderId="0" xfId="48" applyFont="1" applyFill="1" applyAlignment="1">
      <alignment horizontal="right" vertical="center"/>
    </xf>
    <xf numFmtId="0" fontId="23" fillId="35" borderId="0" xfId="46" applyFont="1" applyFill="1" applyAlignment="1">
      <alignment horizontal="left" vertical="center"/>
    </xf>
    <xf numFmtId="0" fontId="23" fillId="35" borderId="0" xfId="48" applyFont="1" applyFill="1" applyAlignment="1">
      <alignment horizontal="right" vertical="center"/>
    </xf>
    <xf numFmtId="0" fontId="23" fillId="0" borderId="20" xfId="0" applyFont="1" applyBorder="1" applyAlignment="1">
      <alignment horizontal="left" vertical="center" wrapText="1"/>
    </xf>
    <xf numFmtId="4" fontId="23" fillId="35" borderId="0" xfId="48" applyNumberFormat="1" applyFont="1" applyFill="1" applyAlignment="1">
      <alignment horizontal="center" vertical="center"/>
    </xf>
    <xf numFmtId="0" fontId="24" fillId="35" borderId="0" xfId="48" applyFont="1" applyFill="1" applyAlignment="1">
      <alignment horizontal="center" vertical="center" wrapText="1"/>
    </xf>
    <xf numFmtId="44" fontId="20" fillId="35" borderId="0" xfId="44" applyFont="1" applyFill="1" applyAlignment="1">
      <alignment horizontal="center" vertical="center"/>
    </xf>
    <xf numFmtId="44" fontId="20" fillId="35" borderId="0" xfId="44" applyFont="1" applyFill="1" applyAlignment="1">
      <alignment vertical="center"/>
    </xf>
    <xf numFmtId="174" fontId="20" fillId="35" borderId="0" xfId="48" applyNumberFormat="1" applyFont="1" applyFill="1" applyAlignment="1">
      <alignment horizontal="center" vertical="center"/>
    </xf>
    <xf numFmtId="174" fontId="20" fillId="35" borderId="0" xfId="48" applyNumberFormat="1" applyFont="1" applyFill="1" applyAlignment="1">
      <alignment vertical="center"/>
    </xf>
    <xf numFmtId="174" fontId="13" fillId="33" borderId="29" xfId="0" applyNumberFormat="1" applyFont="1" applyFill="1" applyBorder="1" applyAlignment="1">
      <alignment horizontal="center" vertical="center" wrapText="1"/>
    </xf>
    <xf numFmtId="174" fontId="0" fillId="0" borderId="0" xfId="0" applyNumberFormat="1" applyAlignment="1">
      <alignment vertical="center"/>
    </xf>
    <xf numFmtId="0" fontId="24" fillId="0" borderId="0" xfId="0"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center" vertical="center"/>
    </xf>
    <xf numFmtId="4" fontId="20" fillId="0" borderId="0" xfId="0" applyNumberFormat="1" applyFont="1" applyAlignment="1">
      <alignment horizontal="center" vertical="center"/>
    </xf>
    <xf numFmtId="10" fontId="23" fillId="0" borderId="15" xfId="45" applyNumberFormat="1" applyFont="1" applyFill="1" applyBorder="1" applyAlignment="1">
      <alignment horizontal="right" vertical="center"/>
    </xf>
    <xf numFmtId="4" fontId="60" fillId="0" borderId="0" xfId="0" applyNumberFormat="1" applyFont="1" applyAlignment="1">
      <alignment horizontal="left" vertical="center" wrapText="1"/>
    </xf>
    <xf numFmtId="4" fontId="60" fillId="0" borderId="0" xfId="0" applyNumberFormat="1" applyFont="1" applyAlignment="1">
      <alignment horizontal="center" vertical="center" wrapText="1"/>
    </xf>
    <xf numFmtId="4" fontId="60" fillId="0" borderId="0" xfId="0" applyNumberFormat="1" applyFont="1" applyAlignment="1">
      <alignment horizontal="right" vertical="center" wrapText="1"/>
    </xf>
    <xf numFmtId="164" fontId="60" fillId="0" borderId="0" xfId="44" applyNumberFormat="1" applyFont="1" applyFill="1" applyBorder="1" applyAlignment="1">
      <alignment horizontal="right" vertical="center" wrapText="1"/>
    </xf>
    <xf numFmtId="164" fontId="20" fillId="0" borderId="0" xfId="44" applyNumberFormat="1" applyFont="1" applyAlignment="1">
      <alignment vertical="center"/>
    </xf>
    <xf numFmtId="4" fontId="60" fillId="0" borderId="0" xfId="0" applyNumberFormat="1" applyFont="1" applyAlignment="1">
      <alignment horizontal="left" vertical="center"/>
    </xf>
    <xf numFmtId="4" fontId="23" fillId="0" borderId="0" xfId="0" applyNumberFormat="1" applyFont="1" applyAlignment="1">
      <alignment horizontal="left" vertical="center" wrapText="1"/>
    </xf>
    <xf numFmtId="4" fontId="23" fillId="0" borderId="0" xfId="0" applyNumberFormat="1" applyFont="1" applyAlignment="1">
      <alignment horizontal="center" vertical="center" wrapText="1"/>
    </xf>
    <xf numFmtId="4" fontId="23" fillId="0" borderId="0" xfId="0" applyNumberFormat="1" applyFont="1" applyAlignment="1">
      <alignment horizontal="right" vertical="center" wrapText="1"/>
    </xf>
    <xf numFmtId="164" fontId="23" fillId="0" borderId="0" xfId="44" applyNumberFormat="1" applyFont="1" applyFill="1" applyBorder="1" applyAlignment="1" applyProtection="1">
      <alignment horizontal="right" vertical="center" wrapText="1"/>
    </xf>
    <xf numFmtId="4" fontId="23" fillId="0" borderId="0" xfId="0" applyNumberFormat="1" applyFont="1" applyAlignment="1">
      <alignment horizontal="left" vertical="center"/>
    </xf>
    <xf numFmtId="0" fontId="27" fillId="0" borderId="0" xfId="46"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horizontal="center" vertical="center" wrapText="1"/>
    </xf>
    <xf numFmtId="4" fontId="20" fillId="0" borderId="0" xfId="0" applyNumberFormat="1" applyFont="1" applyAlignment="1">
      <alignment horizontal="right" vertical="center"/>
    </xf>
    <xf numFmtId="164" fontId="20" fillId="0" borderId="0" xfId="44" applyNumberFormat="1" applyFont="1" applyAlignment="1">
      <alignment horizontal="right" vertical="center"/>
    </xf>
    <xf numFmtId="10" fontId="25" fillId="0" borderId="0" xfId="45" applyNumberFormat="1" applyFont="1" applyFill="1" applyBorder="1" applyAlignment="1">
      <alignment horizontal="left" vertical="center"/>
    </xf>
    <xf numFmtId="164" fontId="23" fillId="0" borderId="19" xfId="44" applyNumberFormat="1" applyFont="1" applyFill="1" applyBorder="1" applyAlignment="1" applyProtection="1">
      <alignment horizontal="right" vertical="center"/>
    </xf>
    <xf numFmtId="0" fontId="23" fillId="0" borderId="0" xfId="46" applyFont="1" applyAlignment="1">
      <alignment horizontal="left" vertical="center"/>
    </xf>
    <xf numFmtId="4" fontId="23" fillId="0" borderId="0" xfId="47" applyNumberFormat="1" applyFont="1" applyFill="1" applyBorder="1" applyAlignment="1" applyProtection="1">
      <alignment horizontal="left" vertical="center"/>
    </xf>
    <xf numFmtId="164" fontId="23" fillId="0" borderId="0" xfId="44" applyNumberFormat="1" applyFont="1" applyFill="1" applyBorder="1" applyAlignment="1" applyProtection="1">
      <alignment horizontal="right" vertical="center"/>
    </xf>
    <xf numFmtId="4" fontId="23" fillId="0" borderId="0" xfId="0" applyNumberFormat="1" applyFont="1" applyAlignment="1">
      <alignment horizontal="right" vertical="center"/>
    </xf>
    <xf numFmtId="44" fontId="14" fillId="0" borderId="0" xfId="44" applyFont="1"/>
    <xf numFmtId="43" fontId="36" fillId="0" borderId="0" xfId="0" applyNumberFormat="1" applyFont="1" applyAlignment="1" applyProtection="1">
      <alignment vertical="center" wrapText="1"/>
      <protection locked="0"/>
    </xf>
    <xf numFmtId="4" fontId="25" fillId="0" borderId="0" xfId="0" applyNumberFormat="1" applyFont="1" applyAlignment="1">
      <alignment horizontal="right" vertical="center"/>
    </xf>
    <xf numFmtId="4" fontId="23" fillId="0" borderId="0" xfId="0" applyNumberFormat="1" applyFont="1" applyAlignment="1">
      <alignment horizontal="center" vertical="center"/>
    </xf>
    <xf numFmtId="4" fontId="64" fillId="0" borderId="0" xfId="0" applyNumberFormat="1" applyFont="1" applyAlignment="1">
      <alignment horizontal="left" vertical="center"/>
    </xf>
    <xf numFmtId="0" fontId="20" fillId="0" borderId="0" xfId="0" applyFont="1" applyAlignment="1">
      <alignment horizontal="center"/>
    </xf>
    <xf numFmtId="10" fontId="65" fillId="41" borderId="21" xfId="45" applyNumberFormat="1" applyFont="1" applyFill="1" applyBorder="1" applyAlignment="1">
      <alignment horizontal="right" vertical="center" wrapText="1"/>
    </xf>
    <xf numFmtId="175" fontId="65" fillId="35" borderId="20" xfId="44" applyNumberFormat="1" applyFont="1" applyFill="1" applyBorder="1" applyAlignment="1">
      <alignment horizontal="center" vertical="center" wrapText="1"/>
    </xf>
    <xf numFmtId="175" fontId="20" fillId="0" borderId="0" xfId="0" applyNumberFormat="1" applyFont="1" applyAlignment="1">
      <alignment horizontal="center"/>
    </xf>
    <xf numFmtId="10" fontId="65" fillId="41" borderId="20" xfId="45" applyNumberFormat="1" applyFont="1" applyFill="1" applyBorder="1" applyAlignment="1">
      <alignment horizontal="right" vertical="center" wrapText="1"/>
    </xf>
    <xf numFmtId="0" fontId="23" fillId="42" borderId="58" xfId="43" applyNumberFormat="1" applyFont="1" applyFill="1" applyBorder="1" applyAlignment="1">
      <alignment horizontal="center" vertical="center" wrapText="1"/>
    </xf>
    <xf numFmtId="0" fontId="25" fillId="42" borderId="58" xfId="0" applyFont="1" applyFill="1" applyBorder="1" applyAlignment="1">
      <alignment vertical="center"/>
    </xf>
    <xf numFmtId="0" fontId="25" fillId="42" borderId="58" xfId="0" applyFont="1" applyFill="1" applyBorder="1" applyAlignment="1">
      <alignment vertical="center" wrapText="1"/>
    </xf>
    <xf numFmtId="164" fontId="25" fillId="42" borderId="58" xfId="44" applyNumberFormat="1" applyFont="1" applyFill="1" applyBorder="1" applyAlignment="1">
      <alignment horizontal="center" vertical="center" wrapText="1"/>
    </xf>
    <xf numFmtId="1" fontId="25" fillId="42" borderId="58" xfId="44" applyNumberFormat="1" applyFont="1" applyFill="1" applyBorder="1" applyAlignment="1">
      <alignment horizontal="center" vertical="center" wrapText="1"/>
    </xf>
    <xf numFmtId="164" fontId="25" fillId="42" borderId="58" xfId="0" applyNumberFormat="1" applyFont="1" applyFill="1" applyBorder="1" applyAlignment="1">
      <alignment vertical="center" wrapText="1"/>
    </xf>
    <xf numFmtId="0" fontId="22" fillId="0" borderId="59" xfId="49" applyFont="1" applyBorder="1" applyAlignment="1">
      <alignment horizontal="center" vertical="center" wrapText="1"/>
    </xf>
    <xf numFmtId="0" fontId="24" fillId="43" borderId="59" xfId="0" applyFont="1" applyFill="1" applyBorder="1" applyAlignment="1">
      <alignment vertical="center" wrapText="1"/>
    </xf>
    <xf numFmtId="176" fontId="24" fillId="43" borderId="59" xfId="0" applyNumberFormat="1" applyFont="1" applyFill="1" applyBorder="1" applyAlignment="1" applyProtection="1">
      <alignment horizontal="center" vertical="center" wrapText="1"/>
      <protection locked="0"/>
    </xf>
    <xf numFmtId="176" fontId="24" fillId="43" borderId="59" xfId="0" applyNumberFormat="1" applyFont="1" applyFill="1" applyBorder="1" applyAlignment="1" applyProtection="1">
      <alignment horizontal="right" vertical="center" wrapText="1"/>
      <protection locked="0"/>
    </xf>
    <xf numFmtId="0" fontId="20" fillId="0" borderId="0" xfId="48" applyFont="1"/>
    <xf numFmtId="0" fontId="20" fillId="0" borderId="59" xfId="48" applyFont="1" applyBorder="1"/>
    <xf numFmtId="0" fontId="24" fillId="35" borderId="59" xfId="48" applyFont="1" applyFill="1" applyBorder="1" applyAlignment="1">
      <alignment horizontal="right" vertical="center" wrapText="1"/>
    </xf>
    <xf numFmtId="0" fontId="24" fillId="44" borderId="59" xfId="0" applyFont="1" applyFill="1" applyBorder="1" applyAlignment="1">
      <alignment vertical="center" wrapText="1"/>
    </xf>
    <xf numFmtId="176" fontId="24" fillId="44" borderId="59" xfId="0" applyNumberFormat="1" applyFont="1" applyFill="1" applyBorder="1" applyAlignment="1" applyProtection="1">
      <alignment horizontal="center" vertical="center" wrapText="1"/>
      <protection locked="0"/>
    </xf>
    <xf numFmtId="176" fontId="24" fillId="44" borderId="59" xfId="0" applyNumberFormat="1" applyFont="1" applyFill="1" applyBorder="1" applyAlignment="1" applyProtection="1">
      <alignment horizontal="right" vertical="center" wrapText="1"/>
      <protection locked="0"/>
    </xf>
    <xf numFmtId="0" fontId="24" fillId="0" borderId="59" xfId="48" applyFont="1" applyBorder="1" applyAlignment="1">
      <alignment horizontal="right" vertical="center" wrapText="1"/>
    </xf>
    <xf numFmtId="0" fontId="24" fillId="0" borderId="59" xfId="0" applyFont="1" applyBorder="1" applyAlignment="1">
      <alignment horizontal="left" vertical="center" wrapText="1"/>
    </xf>
    <xf numFmtId="0" fontId="24" fillId="0" borderId="59" xfId="0" applyFont="1" applyBorder="1" applyAlignment="1">
      <alignment vertical="center" wrapText="1"/>
    </xf>
    <xf numFmtId="176" fontId="24" fillId="0" borderId="59" xfId="0" applyNumberFormat="1" applyFont="1" applyBorder="1" applyAlignment="1" applyProtection="1">
      <alignment horizontal="center" vertical="center" wrapText="1"/>
      <protection locked="0"/>
    </xf>
    <xf numFmtId="176" fontId="24" fillId="0" borderId="59" xfId="0" applyNumberFormat="1" applyFont="1" applyBorder="1" applyAlignment="1" applyProtection="1">
      <alignment horizontal="right" vertical="center" wrapText="1"/>
      <protection locked="0"/>
    </xf>
    <xf numFmtId="177" fontId="24" fillId="44" borderId="59" xfId="0" applyNumberFormat="1" applyFont="1" applyFill="1" applyBorder="1" applyAlignment="1" applyProtection="1">
      <alignment horizontal="right" vertical="center" wrapText="1"/>
      <protection locked="0"/>
    </xf>
    <xf numFmtId="176" fontId="24" fillId="44" borderId="59" xfId="0" applyNumberFormat="1" applyFont="1" applyFill="1" applyBorder="1" applyAlignment="1">
      <alignment horizontal="right" vertical="top" wrapText="1"/>
    </xf>
    <xf numFmtId="177" fontId="24" fillId="44" borderId="59" xfId="0" applyNumberFormat="1" applyFont="1" applyFill="1" applyBorder="1" applyAlignment="1">
      <alignment horizontal="right" vertical="center" wrapText="1"/>
    </xf>
    <xf numFmtId="0" fontId="66" fillId="0" borderId="59" xfId="49" applyFont="1" applyBorder="1" applyAlignment="1">
      <alignment horizontal="left" vertical="top" wrapText="1"/>
    </xf>
    <xf numFmtId="0" fontId="66" fillId="0" borderId="59" xfId="49" applyFont="1" applyBorder="1" applyAlignment="1">
      <alignment horizontal="center" vertical="top" wrapText="1"/>
    </xf>
    <xf numFmtId="0" fontId="23" fillId="34" borderId="58" xfId="43" applyNumberFormat="1" applyFont="1" applyFill="1" applyBorder="1" applyAlignment="1">
      <alignment horizontal="center" vertical="center" wrapText="1"/>
    </xf>
    <xf numFmtId="0" fontId="25" fillId="34" borderId="58" xfId="0" applyFont="1" applyFill="1" applyBorder="1" applyAlignment="1">
      <alignment vertical="center" wrapText="1"/>
    </xf>
    <xf numFmtId="164" fontId="25" fillId="34" borderId="58" xfId="44" applyNumberFormat="1" applyFont="1" applyFill="1" applyBorder="1" applyAlignment="1">
      <alignment horizontal="center" vertical="center" wrapText="1"/>
    </xf>
    <xf numFmtId="1" fontId="25" fillId="34" borderId="58" xfId="44" applyNumberFormat="1" applyFont="1" applyFill="1" applyBorder="1" applyAlignment="1">
      <alignment horizontal="center" vertical="center" wrapText="1"/>
    </xf>
    <xf numFmtId="164" fontId="25" fillId="34" borderId="58" xfId="0" applyNumberFormat="1" applyFont="1" applyFill="1" applyBorder="1" applyAlignment="1">
      <alignment vertical="center" wrapText="1"/>
    </xf>
    <xf numFmtId="0" fontId="23" fillId="43" borderId="59" xfId="0" applyFont="1" applyFill="1" applyBorder="1" applyAlignment="1">
      <alignment vertical="center" wrapText="1"/>
    </xf>
    <xf numFmtId="176" fontId="23" fillId="43" borderId="59" xfId="0" applyNumberFormat="1" applyFont="1" applyFill="1" applyBorder="1" applyAlignment="1" applyProtection="1">
      <alignment horizontal="center" vertical="center" wrapText="1"/>
      <protection locked="0"/>
    </xf>
    <xf numFmtId="176" fontId="23" fillId="43" borderId="59" xfId="0" applyNumberFormat="1" applyFont="1" applyFill="1" applyBorder="1" applyAlignment="1" applyProtection="1">
      <alignment horizontal="right" vertical="center" wrapText="1"/>
      <protection locked="0"/>
    </xf>
    <xf numFmtId="175" fontId="24" fillId="44" borderId="59" xfId="0" applyNumberFormat="1" applyFont="1" applyFill="1" applyBorder="1" applyAlignment="1" applyProtection="1">
      <alignment horizontal="center" vertical="center" wrapText="1"/>
      <protection locked="0"/>
    </xf>
    <xf numFmtId="0" fontId="66" fillId="0" borderId="59" xfId="49" applyFont="1" applyBorder="1" applyAlignment="1">
      <alignment horizontal="left" vertical="top"/>
    </xf>
    <xf numFmtId="44" fontId="24" fillId="44" borderId="59" xfId="44" applyFont="1" applyFill="1" applyBorder="1" applyAlignment="1" applyProtection="1">
      <alignment horizontal="right" vertical="center" wrapText="1"/>
      <protection locked="0"/>
    </xf>
    <xf numFmtId="181" fontId="20" fillId="0" borderId="0" xfId="0" applyNumberFormat="1" applyFont="1" applyAlignment="1">
      <alignment vertical="center"/>
    </xf>
    <xf numFmtId="176" fontId="20" fillId="0" borderId="0" xfId="0" applyNumberFormat="1" applyFont="1" applyAlignment="1">
      <alignment vertical="center"/>
    </xf>
    <xf numFmtId="0" fontId="23" fillId="35" borderId="0" xfId="0" applyFont="1" applyFill="1" applyAlignment="1">
      <alignment vertical="center"/>
    </xf>
    <xf numFmtId="0" fontId="16" fillId="40" borderId="32" xfId="0" applyFont="1" applyFill="1" applyBorder="1" applyAlignment="1">
      <alignment vertical="center"/>
    </xf>
    <xf numFmtId="182" fontId="16" fillId="40" borderId="33" xfId="0" applyNumberFormat="1" applyFont="1" applyFill="1" applyBorder="1" applyAlignment="1">
      <alignment vertical="center"/>
    </xf>
    <xf numFmtId="183" fontId="16" fillId="40" borderId="33" xfId="0" applyNumberFormat="1" applyFont="1" applyFill="1" applyBorder="1" applyAlignment="1">
      <alignment vertical="center"/>
    </xf>
    <xf numFmtId="0" fontId="16" fillId="40" borderId="33" xfId="0" quotePrefix="1" applyFont="1" applyFill="1" applyBorder="1" applyAlignment="1">
      <alignment horizontal="left" vertical="center"/>
    </xf>
    <xf numFmtId="0" fontId="61" fillId="40" borderId="40" xfId="0" applyFont="1" applyFill="1" applyBorder="1" applyAlignment="1">
      <alignment horizontal="left" vertical="center"/>
    </xf>
    <xf numFmtId="44" fontId="16" fillId="40" borderId="34" xfId="44" applyFont="1" applyFill="1" applyBorder="1" applyAlignment="1">
      <alignment vertical="center"/>
    </xf>
    <xf numFmtId="44" fontId="16" fillId="40" borderId="36" xfId="44" applyFont="1" applyFill="1" applyBorder="1" applyAlignment="1">
      <alignment vertical="center"/>
    </xf>
    <xf numFmtId="0" fontId="27" fillId="0" borderId="0" xfId="0" applyFont="1" applyAlignment="1">
      <alignment vertical="center"/>
    </xf>
    <xf numFmtId="0" fontId="54" fillId="0" borderId="35" xfId="0" applyFont="1" applyBorder="1" applyAlignment="1">
      <alignment vertical="center"/>
    </xf>
    <xf numFmtId="0" fontId="54" fillId="0" borderId="0" xfId="0" applyFont="1" applyAlignment="1">
      <alignment vertical="center"/>
    </xf>
    <xf numFmtId="0" fontId="61" fillId="40" borderId="41" xfId="0" applyFont="1" applyFill="1" applyBorder="1" applyAlignment="1">
      <alignment horizontal="center" vertical="center"/>
    </xf>
    <xf numFmtId="0" fontId="0" fillId="0" borderId="21" xfId="0" applyBorder="1" applyAlignment="1">
      <alignment horizontal="center" vertical="center"/>
    </xf>
    <xf numFmtId="0" fontId="61" fillId="40" borderId="38" xfId="0" applyFont="1" applyFill="1" applyBorder="1" applyAlignment="1">
      <alignment horizontal="center" vertical="center"/>
    </xf>
    <xf numFmtId="0" fontId="61" fillId="40" borderId="37" xfId="0" applyFont="1" applyFill="1" applyBorder="1" applyAlignment="1">
      <alignment horizontal="left" vertical="center"/>
    </xf>
    <xf numFmtId="44" fontId="61" fillId="40" borderId="39" xfId="44" applyFont="1" applyFill="1" applyBorder="1" applyAlignment="1">
      <alignment vertical="center"/>
    </xf>
    <xf numFmtId="0" fontId="61" fillId="40" borderId="41" xfId="0" applyFont="1" applyFill="1" applyBorder="1" applyAlignment="1">
      <alignment vertical="center" wrapText="1"/>
    </xf>
    <xf numFmtId="44" fontId="61" fillId="40" borderId="42" xfId="44" applyFont="1" applyFill="1" applyBorder="1" applyAlignment="1">
      <alignment vertical="center"/>
    </xf>
    <xf numFmtId="0" fontId="0" fillId="0" borderId="21" xfId="0" applyBorder="1" applyAlignment="1">
      <alignment horizontal="left" vertical="center"/>
    </xf>
    <xf numFmtId="0" fontId="0" fillId="0" borderId="21" xfId="0" applyBorder="1" applyAlignment="1">
      <alignment vertical="center" wrapText="1"/>
    </xf>
    <xf numFmtId="44" fontId="0" fillId="0" borderId="21" xfId="44" applyFont="1" applyBorder="1" applyAlignment="1">
      <alignment vertical="center"/>
    </xf>
    <xf numFmtId="0" fontId="0" fillId="0" borderId="20" xfId="0" quotePrefix="1" applyBorder="1" applyAlignment="1">
      <alignment horizontal="left" vertical="center"/>
    </xf>
    <xf numFmtId="44" fontId="0" fillId="0" borderId="20" xfId="44" applyFont="1" applyBorder="1" applyAlignment="1">
      <alignment vertical="center"/>
    </xf>
    <xf numFmtId="0" fontId="61" fillId="40" borderId="38" xfId="0" quotePrefix="1" applyFont="1" applyFill="1" applyBorder="1" applyAlignment="1">
      <alignment horizontal="left" vertical="center"/>
    </xf>
    <xf numFmtId="0" fontId="61" fillId="40" borderId="38" xfId="0" applyFont="1" applyFill="1" applyBorder="1" applyAlignment="1">
      <alignment vertical="center" wrapText="1"/>
    </xf>
    <xf numFmtId="2" fontId="61" fillId="40" borderId="38" xfId="0" applyNumberFormat="1" applyFont="1" applyFill="1" applyBorder="1" applyAlignment="1">
      <alignment horizontal="right" vertical="center"/>
    </xf>
    <xf numFmtId="44" fontId="61" fillId="40" borderId="38" xfId="44" applyFont="1" applyFill="1" applyBorder="1" applyAlignment="1">
      <alignment horizontal="right" vertical="center"/>
    </xf>
    <xf numFmtId="10" fontId="61" fillId="40" borderId="38" xfId="0" applyNumberFormat="1" applyFont="1" applyFill="1" applyBorder="1" applyAlignment="1">
      <alignment horizontal="right" vertical="center"/>
    </xf>
    <xf numFmtId="0" fontId="16" fillId="40" borderId="0" xfId="0" applyFont="1" applyFill="1" applyAlignment="1">
      <alignment vertical="center"/>
    </xf>
    <xf numFmtId="0" fontId="16" fillId="40" borderId="0" xfId="0" quotePrefix="1" applyFont="1" applyFill="1" applyAlignment="1">
      <alignment horizontal="left" vertical="center"/>
    </xf>
    <xf numFmtId="0" fontId="16" fillId="40" borderId="0" xfId="0" applyFont="1" applyFill="1" applyAlignment="1">
      <alignment vertical="center" wrapText="1"/>
    </xf>
    <xf numFmtId="0" fontId="16" fillId="40" borderId="0" xfId="0" applyFont="1" applyFill="1" applyAlignment="1">
      <alignment horizontal="center" vertical="center"/>
    </xf>
    <xf numFmtId="182" fontId="16" fillId="40" borderId="0" xfId="0" applyNumberFormat="1" applyFont="1" applyFill="1" applyAlignment="1">
      <alignment vertical="center"/>
    </xf>
    <xf numFmtId="183" fontId="16" fillId="40" borderId="0" xfId="0" applyNumberFormat="1" applyFont="1" applyFill="1" applyAlignment="1">
      <alignment vertical="center"/>
    </xf>
    <xf numFmtId="0" fontId="61" fillId="40" borderId="41" xfId="0" applyFont="1" applyFill="1" applyBorder="1" applyAlignment="1">
      <alignment horizontal="left" vertical="center"/>
    </xf>
    <xf numFmtId="174" fontId="61" fillId="40" borderId="41" xfId="0" applyNumberFormat="1" applyFont="1" applyFill="1" applyBorder="1" applyAlignment="1">
      <alignment vertical="center"/>
    </xf>
    <xf numFmtId="44" fontId="61" fillId="40" borderId="41" xfId="44" applyFont="1" applyFill="1" applyBorder="1" applyAlignment="1">
      <alignment vertical="center"/>
    </xf>
    <xf numFmtId="0" fontId="0" fillId="0" borderId="0" xfId="0" applyAlignment="1">
      <alignment horizontal="justify" vertical="center"/>
    </xf>
    <xf numFmtId="4" fontId="23" fillId="35" borderId="0" xfId="48" applyNumberFormat="1" applyFont="1" applyFill="1" applyAlignment="1">
      <alignment horizontal="left" vertical="center"/>
    </xf>
    <xf numFmtId="0" fontId="13" fillId="33" borderId="29" xfId="0" applyFont="1" applyFill="1" applyBorder="1" applyAlignment="1">
      <alignment horizontal="center" vertical="center"/>
    </xf>
    <xf numFmtId="0" fontId="0" fillId="0" borderId="0" xfId="0" applyAlignment="1">
      <alignment horizontal="right" vertical="center"/>
    </xf>
    <xf numFmtId="43" fontId="0" fillId="0" borderId="0" xfId="43" applyFont="1"/>
    <xf numFmtId="164" fontId="21" fillId="33" borderId="14" xfId="44" applyNumberFormat="1" applyFont="1" applyFill="1" applyBorder="1" applyAlignment="1">
      <alignment horizontal="center" vertical="center" wrapText="1"/>
    </xf>
    <xf numFmtId="0" fontId="61" fillId="40" borderId="41" xfId="0" applyFont="1" applyFill="1" applyBorder="1"/>
    <xf numFmtId="0" fontId="62" fillId="0" borderId="20" xfId="0" applyFont="1" applyBorder="1" applyAlignment="1">
      <alignment horizontal="left" vertical="center"/>
    </xf>
    <xf numFmtId="174" fontId="63" fillId="0" borderId="20" xfId="0" applyNumberFormat="1" applyFont="1" applyBorder="1" applyAlignment="1">
      <alignment vertical="center"/>
    </xf>
    <xf numFmtId="44" fontId="63" fillId="0" borderId="20" xfId="44" applyFont="1" applyFill="1" applyBorder="1" applyAlignment="1">
      <alignment vertical="center"/>
    </xf>
    <xf numFmtId="167" fontId="24" fillId="0" borderId="21" xfId="0" applyNumberFormat="1" applyFont="1" applyBorder="1" applyAlignment="1">
      <alignment horizontal="center" vertical="center" wrapText="1"/>
    </xf>
    <xf numFmtId="0" fontId="0" fillId="0" borderId="0" xfId="0"/>
    <xf numFmtId="0" fontId="18" fillId="0" borderId="0" xfId="60"/>
    <xf numFmtId="0" fontId="67" fillId="0" borderId="0" xfId="0" applyFont="1" applyAlignment="1">
      <alignment horizontal="left"/>
    </xf>
    <xf numFmtId="0" fontId="67" fillId="0" borderId="0" xfId="0" applyFont="1" applyAlignment="1">
      <alignment horizontal="right"/>
    </xf>
    <xf numFmtId="4" fontId="67" fillId="0" borderId="0" xfId="0" applyNumberFormat="1" applyFont="1" applyAlignment="1">
      <alignment horizontal="right"/>
    </xf>
    <xf numFmtId="0" fontId="18" fillId="0" borderId="0" xfId="60" applyAlignment="1"/>
    <xf numFmtId="0" fontId="0" fillId="0" borderId="0" xfId="0"/>
    <xf numFmtId="0" fontId="62" fillId="0" borderId="31" xfId="0" applyFont="1" applyBorder="1" applyAlignment="1">
      <alignment horizontal="left" vertical="center"/>
    </xf>
    <xf numFmtId="0" fontId="63" fillId="0" borderId="31" xfId="0" applyFont="1" applyBorder="1" applyAlignment="1">
      <alignment horizontal="left" vertical="center"/>
    </xf>
    <xf numFmtId="0" fontId="63" fillId="0" borderId="31" xfId="0" applyFont="1" applyBorder="1" applyAlignment="1">
      <alignment vertical="center" wrapText="1"/>
    </xf>
    <xf numFmtId="0" fontId="63" fillId="0" borderId="31" xfId="0" applyFont="1" applyBorder="1" applyAlignment="1">
      <alignment horizontal="center" vertical="center"/>
    </xf>
    <xf numFmtId="174" fontId="63" fillId="0" borderId="31" xfId="0" applyNumberFormat="1" applyFont="1" applyBorder="1" applyAlignment="1">
      <alignment vertical="center"/>
    </xf>
    <xf numFmtId="44" fontId="63" fillId="0" borderId="31" xfId="44" applyFont="1" applyFill="1" applyBorder="1" applyAlignment="1">
      <alignment vertical="center"/>
    </xf>
    <xf numFmtId="0" fontId="62" fillId="0" borderId="43" xfId="0" applyFont="1" applyBorder="1" applyAlignment="1">
      <alignment horizontal="left" vertical="center"/>
    </xf>
    <xf numFmtId="0" fontId="63" fillId="0" borderId="43" xfId="0" applyFont="1" applyBorder="1" applyAlignment="1">
      <alignment horizontal="left" vertical="center"/>
    </xf>
    <xf numFmtId="0" fontId="63" fillId="0" borderId="43" xfId="0" applyFont="1" applyBorder="1" applyAlignment="1">
      <alignment vertical="center" wrapText="1"/>
    </xf>
    <xf numFmtId="0" fontId="63" fillId="0" borderId="43" xfId="0" applyFont="1" applyBorder="1" applyAlignment="1">
      <alignment horizontal="center" vertical="center"/>
    </xf>
    <xf numFmtId="174" fontId="63" fillId="0" borderId="43" xfId="0" applyNumberFormat="1" applyFont="1" applyBorder="1" applyAlignment="1">
      <alignment vertical="center"/>
    </xf>
    <xf numFmtId="44" fontId="63" fillId="0" borderId="43" xfId="44" applyFont="1" applyFill="1" applyBorder="1" applyAlignment="1">
      <alignment vertical="center"/>
    </xf>
    <xf numFmtId="0" fontId="62" fillId="0" borderId="21" xfId="0" applyFont="1" applyBorder="1" applyAlignment="1">
      <alignment horizontal="left" vertical="center"/>
    </xf>
    <xf numFmtId="0" fontId="63" fillId="0" borderId="21" xfId="0" applyFont="1" applyBorder="1" applyAlignment="1">
      <alignment horizontal="left" vertical="center"/>
    </xf>
    <xf numFmtId="0" fontId="63" fillId="0" borderId="21" xfId="0" applyFont="1" applyBorder="1" applyAlignment="1">
      <alignment vertical="center" wrapText="1"/>
    </xf>
    <xf numFmtId="0" fontId="63" fillId="0" borderId="21" xfId="0" applyFont="1" applyBorder="1" applyAlignment="1">
      <alignment horizontal="center" vertical="center"/>
    </xf>
    <xf numFmtId="174" fontId="63" fillId="0" borderId="21" xfId="0" applyNumberFormat="1" applyFont="1" applyBorder="1" applyAlignment="1">
      <alignment vertical="center"/>
    </xf>
    <xf numFmtId="44" fontId="63" fillId="0" borderId="21" xfId="44" applyFont="1" applyFill="1" applyBorder="1" applyAlignment="1">
      <alignment vertical="center"/>
    </xf>
    <xf numFmtId="183" fontId="0" fillId="0" borderId="0" xfId="0" applyNumberFormat="1"/>
    <xf numFmtId="0" fontId="0" fillId="0" borderId="33" xfId="0" applyBorder="1" applyAlignment="1">
      <alignment horizontal="left"/>
    </xf>
    <xf numFmtId="0" fontId="0" fillId="0" borderId="0" xfId="0" applyBorder="1" applyAlignment="1">
      <alignment horizontal="left"/>
    </xf>
    <xf numFmtId="0" fontId="0" fillId="0" borderId="0" xfId="0" applyBorder="1"/>
    <xf numFmtId="0" fontId="13" fillId="33" borderId="16" xfId="0" applyFont="1" applyFill="1" applyBorder="1"/>
    <xf numFmtId="0" fontId="13" fillId="33" borderId="27" xfId="0" applyFont="1" applyFill="1" applyBorder="1" applyAlignment="1">
      <alignment horizontal="left"/>
    </xf>
    <xf numFmtId="0" fontId="13" fillId="33" borderId="27" xfId="0" applyFont="1" applyFill="1" applyBorder="1"/>
    <xf numFmtId="44" fontId="13" fillId="33" borderId="14" xfId="44" applyFont="1" applyFill="1" applyBorder="1"/>
    <xf numFmtId="0" fontId="0" fillId="0" borderId="20" xfId="0" quotePrefix="1" applyBorder="1" applyAlignment="1">
      <alignment horizontal="left" vertical="center" wrapText="1"/>
    </xf>
    <xf numFmtId="182" fontId="0" fillId="0" borderId="20" xfId="0" applyNumberFormat="1" applyBorder="1" applyAlignment="1">
      <alignment vertical="center" wrapText="1"/>
    </xf>
    <xf numFmtId="44" fontId="0" fillId="0" borderId="20" xfId="44" applyFont="1" applyBorder="1" applyAlignment="1">
      <alignment horizontal="right" vertical="center" wrapText="1"/>
    </xf>
    <xf numFmtId="10" fontId="0" fillId="0" borderId="20" xfId="0" applyNumberFormat="1" applyBorder="1" applyAlignment="1">
      <alignment horizontal="right" vertical="center" wrapText="1"/>
    </xf>
    <xf numFmtId="0" fontId="0" fillId="0" borderId="20" xfId="0" applyBorder="1" applyAlignment="1">
      <alignment horizontal="center" vertical="center" wrapText="1"/>
    </xf>
    <xf numFmtId="0" fontId="23" fillId="35" borderId="0" xfId="48" applyFont="1" applyFill="1" applyAlignment="1">
      <alignment horizontal="left" vertical="center"/>
    </xf>
    <xf numFmtId="0" fontId="0" fillId="0" borderId="20" xfId="0" applyBorder="1" applyAlignment="1">
      <alignment vertical="center"/>
    </xf>
    <xf numFmtId="43" fontId="20" fillId="35" borderId="0" xfId="43" applyFont="1" applyFill="1" applyAlignment="1">
      <alignment vertical="center" wrapText="1"/>
    </xf>
    <xf numFmtId="0" fontId="20" fillId="35" borderId="0" xfId="48" applyFont="1" applyFill="1" applyAlignment="1">
      <alignment vertical="center" wrapText="1"/>
    </xf>
    <xf numFmtId="10" fontId="23" fillId="0" borderId="15" xfId="45" applyNumberFormat="1" applyFont="1" applyFill="1" applyBorder="1" applyAlignment="1">
      <alignment horizontal="right" vertical="center" wrapText="1"/>
    </xf>
    <xf numFmtId="4" fontId="20" fillId="35" borderId="0" xfId="48" applyNumberFormat="1" applyFont="1" applyFill="1" applyAlignment="1">
      <alignment horizontal="center" vertical="center" wrapText="1"/>
    </xf>
    <xf numFmtId="0" fontId="16" fillId="40" borderId="32" xfId="0" applyFont="1" applyFill="1" applyBorder="1" applyAlignment="1">
      <alignment wrapText="1"/>
    </xf>
    <xf numFmtId="0" fontId="16" fillId="40" borderId="33" xfId="0" applyFont="1" applyFill="1" applyBorder="1" applyAlignment="1">
      <alignment wrapText="1"/>
    </xf>
    <xf numFmtId="182" fontId="16" fillId="40" borderId="33" xfId="0" applyNumberFormat="1" applyFont="1" applyFill="1" applyBorder="1" applyAlignment="1">
      <alignment wrapText="1"/>
    </xf>
    <xf numFmtId="183" fontId="16" fillId="40" borderId="33" xfId="0" applyNumberFormat="1" applyFont="1" applyFill="1" applyBorder="1" applyAlignment="1">
      <alignment wrapText="1"/>
    </xf>
    <xf numFmtId="0" fontId="16" fillId="40" borderId="34" xfId="0" applyFont="1" applyFill="1" applyBorder="1" applyAlignment="1">
      <alignment wrapText="1"/>
    </xf>
    <xf numFmtId="0" fontId="16" fillId="40" borderId="35" xfId="0" applyFont="1" applyFill="1" applyBorder="1" applyAlignment="1">
      <alignment wrapText="1"/>
    </xf>
    <xf numFmtId="0" fontId="16" fillId="40" borderId="0" xfId="0" applyFont="1" applyFill="1" applyBorder="1" applyAlignment="1">
      <alignment wrapText="1"/>
    </xf>
    <xf numFmtId="182" fontId="16" fillId="40" borderId="0" xfId="0" applyNumberFormat="1" applyFont="1" applyFill="1" applyBorder="1" applyAlignment="1">
      <alignment wrapText="1"/>
    </xf>
    <xf numFmtId="183" fontId="16" fillId="40" borderId="0" xfId="0" applyNumberFormat="1" applyFont="1" applyFill="1" applyBorder="1" applyAlignment="1">
      <alignment wrapText="1"/>
    </xf>
    <xf numFmtId="0" fontId="16" fillId="40" borderId="36" xfId="0" applyFont="1" applyFill="1" applyBorder="1" applyAlignment="1">
      <alignment wrapText="1"/>
    </xf>
    <xf numFmtId="0" fontId="16" fillId="40" borderId="37" xfId="0" applyFont="1" applyFill="1" applyBorder="1" applyAlignment="1">
      <alignment wrapText="1"/>
    </xf>
    <xf numFmtId="0" fontId="16" fillId="40" borderId="38" xfId="0" applyFont="1" applyFill="1" applyBorder="1" applyAlignment="1">
      <alignment wrapText="1"/>
    </xf>
    <xf numFmtId="182" fontId="16" fillId="40" borderId="38" xfId="0" applyNumberFormat="1" applyFont="1" applyFill="1" applyBorder="1" applyAlignment="1">
      <alignment wrapText="1"/>
    </xf>
    <xf numFmtId="183" fontId="16" fillId="40" borderId="38" xfId="0" applyNumberFormat="1" applyFont="1" applyFill="1" applyBorder="1" applyAlignment="1">
      <alignment wrapText="1"/>
    </xf>
    <xf numFmtId="0" fontId="16" fillId="40" borderId="39" xfId="0" applyFont="1" applyFill="1" applyBorder="1" applyAlignment="1">
      <alignment wrapText="1"/>
    </xf>
    <xf numFmtId="0" fontId="16" fillId="40" borderId="40" xfId="0" applyFont="1" applyFill="1" applyBorder="1" applyAlignment="1">
      <alignment wrapText="1"/>
    </xf>
    <xf numFmtId="0" fontId="16" fillId="40" borderId="41" xfId="0" quotePrefix="1" applyFont="1" applyFill="1" applyBorder="1" applyAlignment="1">
      <alignment horizontal="left" wrapText="1"/>
    </xf>
    <xf numFmtId="0" fontId="16" fillId="40" borderId="41" xfId="0" applyFont="1" applyFill="1" applyBorder="1" applyAlignment="1">
      <alignment wrapText="1"/>
    </xf>
    <xf numFmtId="182" fontId="16" fillId="40" borderId="41" xfId="0" applyNumberFormat="1" applyFont="1" applyFill="1" applyBorder="1" applyAlignment="1">
      <alignment wrapText="1"/>
    </xf>
    <xf numFmtId="183" fontId="16" fillId="40" borderId="41" xfId="0" applyNumberFormat="1" applyFont="1" applyFill="1" applyBorder="1" applyAlignment="1">
      <alignment wrapText="1"/>
    </xf>
    <xf numFmtId="0" fontId="16" fillId="40" borderId="42" xfId="0" applyFont="1" applyFill="1" applyBorder="1" applyAlignment="1">
      <alignment wrapText="1"/>
    </xf>
    <xf numFmtId="0" fontId="16" fillId="40" borderId="33" xfId="0" quotePrefix="1" applyFont="1" applyFill="1" applyBorder="1" applyAlignment="1">
      <alignment horizontal="left" wrapText="1"/>
    </xf>
    <xf numFmtId="0" fontId="16" fillId="40" borderId="38" xfId="0" quotePrefix="1" applyFont="1" applyFill="1" applyBorder="1" applyAlignment="1">
      <alignment horizontal="left" wrapText="1"/>
    </xf>
    <xf numFmtId="0" fontId="16" fillId="40" borderId="0" xfId="0" quotePrefix="1" applyFont="1" applyFill="1" applyBorder="1" applyAlignment="1">
      <alignment horizontal="left" wrapText="1"/>
    </xf>
    <xf numFmtId="43" fontId="0" fillId="0" borderId="0" xfId="43" applyFont="1" applyAlignment="1">
      <alignment vertical="center" wrapText="1"/>
    </xf>
    <xf numFmtId="0" fontId="16" fillId="40" borderId="32" xfId="0" applyFont="1" applyFill="1" applyBorder="1" applyAlignment="1">
      <alignment vertical="center" wrapText="1"/>
    </xf>
    <xf numFmtId="0" fontId="16" fillId="40" borderId="33" xfId="0" quotePrefix="1" applyFont="1" applyFill="1" applyBorder="1" applyAlignment="1">
      <alignment vertical="center" wrapText="1"/>
    </xf>
    <xf numFmtId="182" fontId="16" fillId="40" borderId="33" xfId="0" applyNumberFormat="1" applyFont="1" applyFill="1" applyBorder="1" applyAlignment="1">
      <alignment vertical="center" wrapText="1"/>
    </xf>
    <xf numFmtId="183" fontId="16" fillId="40" borderId="33" xfId="0" applyNumberFormat="1" applyFont="1" applyFill="1" applyBorder="1" applyAlignment="1">
      <alignment vertical="center" wrapText="1"/>
    </xf>
    <xf numFmtId="0" fontId="16" fillId="40" borderId="34" xfId="0" applyFont="1" applyFill="1" applyBorder="1" applyAlignment="1">
      <alignment vertical="center" wrapText="1"/>
    </xf>
    <xf numFmtId="0" fontId="16" fillId="40" borderId="35" xfId="0" applyFont="1" applyFill="1" applyBorder="1" applyAlignment="1">
      <alignment vertical="center" wrapText="1"/>
    </xf>
    <xf numFmtId="0" fontId="16" fillId="40" borderId="0" xfId="0" quotePrefix="1" applyFont="1" applyFill="1" applyBorder="1" applyAlignment="1">
      <alignment vertical="center" wrapText="1"/>
    </xf>
    <xf numFmtId="0" fontId="16" fillId="40" borderId="0" xfId="0" applyFont="1" applyFill="1" applyBorder="1" applyAlignment="1">
      <alignment vertical="center" wrapText="1"/>
    </xf>
    <xf numFmtId="182" fontId="16" fillId="40" borderId="0" xfId="0" applyNumberFormat="1" applyFont="1" applyFill="1" applyBorder="1" applyAlignment="1">
      <alignment vertical="center" wrapText="1"/>
    </xf>
    <xf numFmtId="183" fontId="16" fillId="40" borderId="0" xfId="0" applyNumberFormat="1" applyFont="1" applyFill="1" applyBorder="1" applyAlignment="1">
      <alignment vertical="center" wrapText="1"/>
    </xf>
    <xf numFmtId="0" fontId="16" fillId="40" borderId="36" xfId="0" applyFont="1" applyFill="1" applyBorder="1" applyAlignment="1">
      <alignment vertical="center" wrapText="1"/>
    </xf>
    <xf numFmtId="0" fontId="16" fillId="40" borderId="37" xfId="0" applyFont="1" applyFill="1" applyBorder="1" applyAlignment="1">
      <alignment vertical="center" wrapText="1"/>
    </xf>
    <xf numFmtId="0" fontId="16" fillId="40" borderId="38" xfId="0" quotePrefix="1" applyFont="1" applyFill="1" applyBorder="1" applyAlignment="1">
      <alignment vertical="center" wrapText="1"/>
    </xf>
    <xf numFmtId="0" fontId="16" fillId="40" borderId="38" xfId="0" applyFont="1" applyFill="1" applyBorder="1" applyAlignment="1">
      <alignment vertical="center" wrapText="1"/>
    </xf>
    <xf numFmtId="182" fontId="16" fillId="40" borderId="38" xfId="0" applyNumberFormat="1" applyFont="1" applyFill="1" applyBorder="1" applyAlignment="1">
      <alignment vertical="center" wrapText="1"/>
    </xf>
    <xf numFmtId="183" fontId="16" fillId="40" borderId="38" xfId="0" applyNumberFormat="1" applyFont="1" applyFill="1" applyBorder="1" applyAlignment="1">
      <alignment vertical="center" wrapText="1"/>
    </xf>
    <xf numFmtId="0" fontId="16" fillId="40" borderId="39" xfId="0" applyFont="1" applyFill="1" applyBorder="1" applyAlignment="1">
      <alignment vertical="center" wrapText="1"/>
    </xf>
    <xf numFmtId="0" fontId="16" fillId="40" borderId="40" xfId="0" applyFont="1" applyFill="1" applyBorder="1" applyAlignment="1">
      <alignment vertical="center" wrapText="1"/>
    </xf>
    <xf numFmtId="0" fontId="16" fillId="40" borderId="41" xfId="0" quotePrefix="1" applyFont="1" applyFill="1" applyBorder="1" applyAlignment="1">
      <alignment horizontal="left" vertical="center" wrapText="1"/>
    </xf>
    <xf numFmtId="0" fontId="16" fillId="40" borderId="41" xfId="0" applyFont="1" applyFill="1" applyBorder="1" applyAlignment="1">
      <alignment vertical="center" wrapText="1"/>
    </xf>
    <xf numFmtId="182" fontId="16" fillId="40" borderId="41" xfId="0" applyNumberFormat="1" applyFont="1" applyFill="1" applyBorder="1" applyAlignment="1">
      <alignment vertical="center" wrapText="1"/>
    </xf>
    <xf numFmtId="183" fontId="16" fillId="40" borderId="41" xfId="0" applyNumberFormat="1" applyFont="1" applyFill="1" applyBorder="1" applyAlignment="1">
      <alignment vertical="center" wrapText="1"/>
    </xf>
    <xf numFmtId="0" fontId="16" fillId="40" borderId="42" xfId="0" applyFont="1" applyFill="1" applyBorder="1" applyAlignment="1">
      <alignment vertical="center" wrapText="1"/>
    </xf>
    <xf numFmtId="0" fontId="16" fillId="40" borderId="33" xfId="0" quotePrefix="1" applyFont="1" applyFill="1" applyBorder="1" applyAlignment="1">
      <alignment horizontal="left" vertical="center" wrapText="1"/>
    </xf>
    <xf numFmtId="0" fontId="16" fillId="40" borderId="38" xfId="0" quotePrefix="1" applyFont="1" applyFill="1" applyBorder="1" applyAlignment="1">
      <alignment horizontal="left" vertical="center" wrapText="1"/>
    </xf>
    <xf numFmtId="0" fontId="16" fillId="40" borderId="0" xfId="0" quotePrefix="1" applyFont="1" applyFill="1" applyBorder="1" applyAlignment="1">
      <alignment horizontal="left" vertical="center" wrapText="1"/>
    </xf>
    <xf numFmtId="0" fontId="0" fillId="0" borderId="32" xfId="0" applyBorder="1" applyAlignment="1">
      <alignment vertical="center" wrapText="1"/>
    </xf>
    <xf numFmtId="0" fontId="0" fillId="0" borderId="33" xfId="0" applyBorder="1" applyAlignment="1">
      <alignment horizontal="left" vertical="center" wrapText="1"/>
    </xf>
    <xf numFmtId="0" fontId="0" fillId="0" borderId="34" xfId="0" applyBorder="1" applyAlignment="1">
      <alignment vertical="center" wrapText="1"/>
    </xf>
    <xf numFmtId="0" fontId="13" fillId="33" borderId="16" xfId="0" applyFont="1" applyFill="1" applyBorder="1" applyAlignment="1">
      <alignment vertical="center" wrapText="1"/>
    </xf>
    <xf numFmtId="0" fontId="13" fillId="33" borderId="27" xfId="0" applyFont="1" applyFill="1" applyBorder="1" applyAlignment="1">
      <alignment horizontal="left" vertical="center" wrapText="1"/>
    </xf>
    <xf numFmtId="44" fontId="13" fillId="33" borderId="14" xfId="44" applyFont="1" applyFill="1" applyBorder="1" applyAlignment="1">
      <alignment vertical="center" wrapText="1"/>
    </xf>
    <xf numFmtId="0" fontId="0" fillId="0" borderId="35" xfId="0" applyBorder="1" applyAlignment="1">
      <alignment vertical="center" wrapText="1"/>
    </xf>
    <xf numFmtId="0" fontId="0" fillId="0" borderId="0" xfId="0" applyBorder="1" applyAlignment="1">
      <alignment horizontal="left" vertical="center" wrapText="1"/>
    </xf>
    <xf numFmtId="0" fontId="0" fillId="0" borderId="0" xfId="0" applyBorder="1" applyAlignment="1">
      <alignment vertical="center" wrapText="1"/>
    </xf>
    <xf numFmtId="0" fontId="0" fillId="0" borderId="36" xfId="0" applyBorder="1" applyAlignment="1">
      <alignment vertical="center" wrapText="1"/>
    </xf>
    <xf numFmtId="44" fontId="0" fillId="0" borderId="21" xfId="44" applyFont="1" applyBorder="1" applyAlignment="1">
      <alignment horizontal="right" vertical="center" wrapText="1"/>
    </xf>
    <xf numFmtId="10" fontId="0" fillId="0" borderId="21" xfId="0" applyNumberFormat="1" applyBorder="1" applyAlignment="1">
      <alignment horizontal="right" vertical="center" wrapText="1"/>
    </xf>
    <xf numFmtId="0" fontId="0" fillId="0" borderId="31" xfId="0" quotePrefix="1" applyBorder="1" applyAlignment="1">
      <alignment horizontal="left" vertical="center" wrapText="1"/>
    </xf>
    <xf numFmtId="182" fontId="0" fillId="0" borderId="31" xfId="0" applyNumberFormat="1" applyBorder="1" applyAlignment="1">
      <alignment vertical="center" wrapText="1"/>
    </xf>
    <xf numFmtId="44" fontId="0" fillId="0" borderId="31" xfId="44" applyFont="1" applyBorder="1" applyAlignment="1">
      <alignment horizontal="right" vertical="center" wrapText="1"/>
    </xf>
    <xf numFmtId="10" fontId="0" fillId="0" borderId="31" xfId="0" applyNumberFormat="1" applyBorder="1" applyAlignment="1">
      <alignment horizontal="right" vertical="center" wrapText="1"/>
    </xf>
    <xf numFmtId="0" fontId="0" fillId="0" borderId="21" xfId="0" quotePrefix="1" applyBorder="1" applyAlignment="1">
      <alignment horizontal="left" vertical="center" wrapText="1"/>
    </xf>
    <xf numFmtId="182" fontId="0" fillId="0" borderId="21" xfId="0" applyNumberFormat="1" applyBorder="1" applyAlignment="1">
      <alignment vertical="center" wrapText="1"/>
    </xf>
    <xf numFmtId="44" fontId="16" fillId="40" borderId="41" xfId="44" applyFont="1" applyFill="1" applyBorder="1" applyAlignment="1">
      <alignment horizontal="right" vertical="center" wrapText="1"/>
    </xf>
    <xf numFmtId="10" fontId="16" fillId="40" borderId="41" xfId="0" applyNumberFormat="1" applyFont="1" applyFill="1" applyBorder="1" applyAlignment="1">
      <alignment horizontal="right" vertical="center" wrapText="1"/>
    </xf>
    <xf numFmtId="184" fontId="0" fillId="0" borderId="0" xfId="0" applyNumberFormat="1"/>
    <xf numFmtId="164" fontId="21" fillId="33" borderId="28" xfId="44" applyNumberFormat="1" applyFont="1" applyFill="1" applyBorder="1" applyAlignment="1">
      <alignment horizontal="center" vertical="center" wrapText="1"/>
    </xf>
    <xf numFmtId="43" fontId="0" fillId="0" borderId="31" xfId="43" applyFont="1" applyBorder="1" applyAlignment="1">
      <alignment vertical="center"/>
    </xf>
    <xf numFmtId="10" fontId="0" fillId="0" borderId="20" xfId="45" applyNumberFormat="1" applyFont="1" applyBorder="1" applyAlignment="1">
      <alignment vertical="center"/>
    </xf>
    <xf numFmtId="166" fontId="0" fillId="0" borderId="20" xfId="45" applyNumberFormat="1" applyFont="1" applyBorder="1" applyAlignment="1">
      <alignment vertical="center"/>
    </xf>
    <xf numFmtId="43" fontId="16" fillId="40" borderId="0" xfId="43" applyFont="1" applyFill="1" applyBorder="1" applyAlignment="1">
      <alignment vertical="center"/>
    </xf>
    <xf numFmtId="44" fontId="16" fillId="40" borderId="0" xfId="44" applyFont="1" applyFill="1" applyBorder="1" applyAlignment="1">
      <alignment vertical="center"/>
    </xf>
    <xf numFmtId="10" fontId="16" fillId="40" borderId="0" xfId="45" applyNumberFormat="1" applyFont="1" applyFill="1" applyBorder="1" applyAlignment="1">
      <alignment vertical="center"/>
    </xf>
    <xf numFmtId="0" fontId="16" fillId="40" borderId="36" xfId="0" applyFont="1" applyFill="1" applyBorder="1" applyAlignment="1">
      <alignment vertical="center"/>
    </xf>
    <xf numFmtId="0" fontId="16" fillId="40" borderId="37" xfId="0" applyFont="1" applyFill="1" applyBorder="1" applyAlignment="1">
      <alignment vertical="center"/>
    </xf>
    <xf numFmtId="0" fontId="16" fillId="40" borderId="38" xfId="0" quotePrefix="1" applyFont="1" applyFill="1" applyBorder="1" applyAlignment="1">
      <alignment horizontal="left" vertical="center"/>
    </xf>
    <xf numFmtId="0" fontId="16" fillId="40" borderId="38" xfId="0" applyFont="1" applyFill="1" applyBorder="1" applyAlignment="1">
      <alignment horizontal="center" vertical="center"/>
    </xf>
    <xf numFmtId="43" fontId="16" fillId="40" borderId="38" xfId="43" applyFont="1" applyFill="1" applyBorder="1" applyAlignment="1">
      <alignment vertical="center"/>
    </xf>
    <xf numFmtId="44" fontId="16" fillId="40" borderId="38" xfId="44" applyFont="1" applyFill="1" applyBorder="1" applyAlignment="1">
      <alignment vertical="center"/>
    </xf>
    <xf numFmtId="10" fontId="16" fillId="40" borderId="38" xfId="45" applyNumberFormat="1" applyFont="1" applyFill="1" applyBorder="1" applyAlignment="1">
      <alignment vertical="center"/>
    </xf>
    <xf numFmtId="0" fontId="16" fillId="40" borderId="39" xfId="0" applyFont="1" applyFill="1" applyBorder="1" applyAlignment="1">
      <alignment vertical="center"/>
    </xf>
    <xf numFmtId="0" fontId="61" fillId="40" borderId="41" xfId="0" applyFont="1" applyFill="1" applyBorder="1" applyAlignment="1">
      <alignment horizontal="justify" vertical="center" wrapText="1"/>
    </xf>
    <xf numFmtId="0" fontId="61" fillId="40" borderId="41" xfId="0" applyFont="1" applyFill="1" applyBorder="1" applyAlignment="1">
      <alignment vertical="center"/>
    </xf>
    <xf numFmtId="0" fontId="61" fillId="40" borderId="42" xfId="0" applyFont="1" applyFill="1" applyBorder="1"/>
    <xf numFmtId="0" fontId="0" fillId="0" borderId="21" xfId="0" applyBorder="1" applyAlignment="1">
      <alignment horizontal="justify" vertical="center" wrapText="1"/>
    </xf>
    <xf numFmtId="0" fontId="0" fillId="0" borderId="21" xfId="0" applyBorder="1" applyAlignment="1">
      <alignment vertical="center"/>
    </xf>
    <xf numFmtId="0" fontId="0" fillId="0" borderId="20" xfId="0" applyBorder="1" applyAlignment="1">
      <alignment horizontal="justify" vertical="center" wrapText="1"/>
    </xf>
    <xf numFmtId="0" fontId="0" fillId="0" borderId="31" xfId="0" applyBorder="1" applyAlignment="1">
      <alignment horizontal="justify" vertical="center" wrapText="1"/>
    </xf>
    <xf numFmtId="0" fontId="0" fillId="0" borderId="31" xfId="0" applyBorder="1" applyAlignment="1">
      <alignment vertical="center"/>
    </xf>
    <xf numFmtId="0" fontId="61" fillId="40" borderId="42" xfId="0" applyFont="1" applyFill="1" applyBorder="1" applyAlignment="1">
      <alignment vertical="center"/>
    </xf>
    <xf numFmtId="0" fontId="0" fillId="0" borderId="0" xfId="0"/>
    <xf numFmtId="0" fontId="0" fillId="0" borderId="0" xfId="0"/>
    <xf numFmtId="0" fontId="0" fillId="0" borderId="20" xfId="0" applyFill="1" applyBorder="1" applyAlignment="1">
      <alignment vertical="center" wrapText="1"/>
    </xf>
    <xf numFmtId="0" fontId="0" fillId="0" borderId="20" xfId="0" quotePrefix="1" applyFill="1" applyBorder="1" applyAlignment="1">
      <alignment horizontal="left" vertical="center" wrapText="1"/>
    </xf>
    <xf numFmtId="0" fontId="0" fillId="0" borderId="20" xfId="0" applyFill="1" applyBorder="1" applyAlignment="1">
      <alignment horizontal="center" vertical="center" wrapText="1"/>
    </xf>
    <xf numFmtId="182" fontId="0" fillId="0" borderId="20" xfId="0" applyNumberFormat="1" applyFill="1" applyBorder="1" applyAlignment="1">
      <alignment vertical="center" wrapText="1"/>
    </xf>
    <xf numFmtId="44" fontId="0" fillId="0" borderId="20" xfId="44" applyFont="1" applyFill="1" applyBorder="1" applyAlignment="1">
      <alignment horizontal="right" vertical="center" wrapText="1"/>
    </xf>
    <xf numFmtId="10" fontId="0" fillId="0" borderId="20" xfId="0" applyNumberFormat="1" applyFill="1" applyBorder="1" applyAlignment="1">
      <alignment horizontal="right" vertical="center" wrapText="1"/>
    </xf>
    <xf numFmtId="0" fontId="0" fillId="0" borderId="0" xfId="0"/>
    <xf numFmtId="0" fontId="0" fillId="0" borderId="0" xfId="0" applyFill="1" applyAlignment="1">
      <alignment vertical="center" wrapText="1"/>
    </xf>
    <xf numFmtId="0" fontId="0" fillId="0" borderId="0" xfId="0"/>
    <xf numFmtId="0" fontId="0" fillId="0" borderId="0" xfId="0" applyFill="1" applyAlignment="1">
      <alignment vertical="center"/>
    </xf>
    <xf numFmtId="0" fontId="0" fillId="0" borderId="31" xfId="0" applyBorder="1" applyAlignment="1">
      <alignment horizontal="center" vertical="center" wrapText="1"/>
    </xf>
    <xf numFmtId="0" fontId="0" fillId="0" borderId="0" xfId="0"/>
    <xf numFmtId="0" fontId="31" fillId="0" borderId="22" xfId="0" applyFont="1" applyBorder="1" applyAlignment="1">
      <alignment horizontal="center" vertical="center"/>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28" fillId="33" borderId="22" xfId="46" applyFont="1" applyFill="1" applyBorder="1" applyAlignment="1">
      <alignment horizontal="center" vertical="center"/>
    </xf>
    <xf numFmtId="0" fontId="28" fillId="33" borderId="24" xfId="46" applyFont="1" applyFill="1" applyBorder="1" applyAlignment="1">
      <alignment horizontal="center" vertical="center"/>
    </xf>
    <xf numFmtId="0" fontId="24" fillId="0" borderId="41" xfId="0" applyFont="1" applyBorder="1" applyAlignment="1">
      <alignment horizontal="justify" vertical="center" wrapText="1"/>
    </xf>
    <xf numFmtId="0" fontId="24" fillId="0" borderId="42" xfId="0" applyFont="1" applyBorder="1" applyAlignment="1">
      <alignment horizontal="justify" vertical="center" wrapText="1"/>
    </xf>
    <xf numFmtId="0" fontId="47" fillId="0" borderId="32" xfId="0" applyFont="1" applyBorder="1" applyAlignment="1">
      <alignment horizontal="left" vertical="center"/>
    </xf>
    <xf numFmtId="0" fontId="48" fillId="0" borderId="33" xfId="0" applyFont="1" applyBorder="1" applyAlignment="1">
      <alignment horizontal="left" vertical="center"/>
    </xf>
    <xf numFmtId="0" fontId="48" fillId="0" borderId="34" xfId="0" applyFont="1" applyBorder="1" applyAlignment="1">
      <alignment horizontal="left" vertical="center"/>
    </xf>
    <xf numFmtId="0" fontId="52" fillId="0" borderId="35" xfId="0" quotePrefix="1" applyFont="1" applyBorder="1" applyAlignment="1">
      <alignment horizontal="center" vertical="center"/>
    </xf>
    <xf numFmtId="0" fontId="52" fillId="0" borderId="0" xfId="0" quotePrefix="1" applyFont="1" applyAlignment="1">
      <alignment horizontal="center" vertical="center"/>
    </xf>
    <xf numFmtId="0" fontId="52" fillId="0" borderId="36" xfId="0" quotePrefix="1" applyFont="1" applyBorder="1" applyAlignment="1">
      <alignment horizontal="center" vertical="center"/>
    </xf>
    <xf numFmtId="0" fontId="47" fillId="0" borderId="35" xfId="0" applyFont="1" applyBorder="1" applyAlignment="1">
      <alignment horizontal="left" vertical="center"/>
    </xf>
    <xf numFmtId="0" fontId="48" fillId="0" borderId="0" xfId="0" applyFont="1" applyAlignment="1">
      <alignment horizontal="left" vertical="center"/>
    </xf>
    <xf numFmtId="0" fontId="48" fillId="0" borderId="36" xfId="0" applyFont="1" applyBorder="1" applyAlignment="1">
      <alignment horizontal="left" vertical="center"/>
    </xf>
    <xf numFmtId="0" fontId="27" fillId="0" borderId="37" xfId="0" applyFont="1" applyBorder="1" applyAlignment="1">
      <alignment horizontal="left" vertical="center"/>
    </xf>
    <xf numFmtId="0" fontId="27" fillId="0" borderId="38" xfId="0" applyFont="1" applyBorder="1" applyAlignment="1">
      <alignment horizontal="left" vertical="center"/>
    </xf>
    <xf numFmtId="0" fontId="23" fillId="0" borderId="38" xfId="0" applyFont="1" applyBorder="1" applyAlignment="1">
      <alignment horizontal="left" vertical="top"/>
    </xf>
    <xf numFmtId="0" fontId="23" fillId="0" borderId="39" xfId="0" applyFont="1" applyBorder="1" applyAlignment="1">
      <alignment horizontal="left" vertical="top"/>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49" fontId="24" fillId="0" borderId="33" xfId="0" applyNumberFormat="1" applyFont="1" applyBorder="1" applyAlignment="1">
      <alignment horizontal="left" vertical="top"/>
    </xf>
    <xf numFmtId="49" fontId="24" fillId="0" borderId="34" xfId="0" applyNumberFormat="1" applyFont="1" applyBorder="1" applyAlignment="1">
      <alignment horizontal="left" vertical="top"/>
    </xf>
    <xf numFmtId="49" fontId="24" fillId="0" borderId="0" xfId="0" applyNumberFormat="1" applyFont="1" applyAlignment="1">
      <alignment horizontal="justify" vertical="top" wrapText="1"/>
    </xf>
    <xf numFmtId="49" fontId="24" fillId="0" borderId="36" xfId="0" applyNumberFormat="1" applyFont="1" applyBorder="1" applyAlignment="1">
      <alignment horizontal="justify" vertical="top"/>
    </xf>
    <xf numFmtId="49" fontId="24" fillId="0" borderId="0" xfId="0" applyNumberFormat="1" applyFont="1" applyAlignment="1">
      <alignment horizontal="left" vertical="top"/>
    </xf>
    <xf numFmtId="49" fontId="24" fillId="0" borderId="36" xfId="0" applyNumberFormat="1" applyFont="1" applyBorder="1" applyAlignment="1">
      <alignment horizontal="left" vertical="top"/>
    </xf>
    <xf numFmtId="49" fontId="24" fillId="0" borderId="36" xfId="0" applyNumberFormat="1" applyFont="1" applyBorder="1" applyAlignment="1">
      <alignment horizontal="justify" vertical="top" wrapText="1"/>
    </xf>
    <xf numFmtId="49" fontId="24" fillId="0" borderId="0" xfId="0" applyNumberFormat="1" applyFont="1" applyAlignment="1">
      <alignment horizontal="left" vertical="top" wrapText="1"/>
    </xf>
    <xf numFmtId="14" fontId="24" fillId="0" borderId="0" xfId="0" applyNumberFormat="1" applyFont="1" applyAlignment="1">
      <alignment horizontal="left" vertical="top"/>
    </xf>
    <xf numFmtId="14" fontId="24" fillId="0" borderId="36" xfId="0" applyNumberFormat="1" applyFont="1" applyBorder="1" applyAlignment="1">
      <alignment horizontal="left" vertical="top"/>
    </xf>
    <xf numFmtId="0" fontId="24" fillId="0" borderId="0" xfId="0" applyFont="1" applyAlignment="1">
      <alignment horizontal="left" vertical="top" wrapText="1"/>
    </xf>
    <xf numFmtId="0" fontId="24" fillId="0" borderId="36" xfId="0" applyFont="1" applyBorder="1" applyAlignment="1">
      <alignment horizontal="left" vertical="top" wrapText="1"/>
    </xf>
    <xf numFmtId="0" fontId="24" fillId="0" borderId="0" xfId="0" applyFont="1" applyAlignment="1">
      <alignment horizontal="left" vertical="top"/>
    </xf>
    <xf numFmtId="0" fontId="24" fillId="0" borderId="36" xfId="0" applyFont="1" applyBorder="1" applyAlignment="1">
      <alignment horizontal="left" vertical="top"/>
    </xf>
    <xf numFmtId="0" fontId="24" fillId="0" borderId="0" xfId="0" applyFont="1" applyAlignment="1">
      <alignment horizontal="justify" vertical="top" wrapText="1"/>
    </xf>
    <xf numFmtId="0" fontId="24" fillId="0" borderId="36" xfId="0" applyFont="1" applyBorder="1" applyAlignment="1">
      <alignment horizontal="justify" vertical="top" wrapText="1"/>
    </xf>
    <xf numFmtId="0" fontId="41" fillId="0" borderId="35" xfId="0" applyFont="1" applyBorder="1" applyAlignment="1">
      <alignment horizontal="center"/>
    </xf>
    <xf numFmtId="0" fontId="41" fillId="0" borderId="0" xfId="0" applyFont="1" applyAlignment="1">
      <alignment horizontal="center"/>
    </xf>
    <xf numFmtId="0" fontId="41" fillId="0" borderId="36" xfId="0" applyFont="1" applyBorder="1" applyAlignment="1">
      <alignment horizontal="center"/>
    </xf>
    <xf numFmtId="0" fontId="38" fillId="0" borderId="0" xfId="0" applyFont="1" applyAlignment="1">
      <alignment horizontal="center" vertical="center" wrapText="1"/>
    </xf>
    <xf numFmtId="0" fontId="27" fillId="0" borderId="35" xfId="49" applyFont="1" applyBorder="1" applyAlignment="1">
      <alignment horizontal="center"/>
    </xf>
    <xf numFmtId="0" fontId="27" fillId="0" borderId="0" xfId="49" applyFont="1" applyAlignment="1">
      <alignment horizontal="center"/>
    </xf>
    <xf numFmtId="0" fontId="27" fillId="0" borderId="36" xfId="49" applyFont="1" applyBorder="1" applyAlignment="1">
      <alignment horizontal="center"/>
    </xf>
    <xf numFmtId="0" fontId="39" fillId="0" borderId="35" xfId="0" applyFont="1" applyBorder="1" applyAlignment="1">
      <alignment horizontal="center"/>
    </xf>
    <xf numFmtId="0" fontId="39" fillId="0" borderId="0" xfId="0" applyFont="1" applyAlignment="1">
      <alignment horizontal="center"/>
    </xf>
    <xf numFmtId="0" fontId="39" fillId="0" borderId="36" xfId="0" applyFont="1" applyBorder="1" applyAlignment="1">
      <alignment horizontal="center"/>
    </xf>
    <xf numFmtId="0" fontId="40" fillId="0" borderId="35" xfId="0" applyFont="1" applyBorder="1" applyAlignment="1">
      <alignment horizontal="center"/>
    </xf>
    <xf numFmtId="0" fontId="40" fillId="0" borderId="0" xfId="0" applyFont="1" applyAlignment="1">
      <alignment horizontal="center"/>
    </xf>
    <xf numFmtId="0" fontId="40" fillId="0" borderId="36" xfId="0" applyFont="1" applyBorder="1" applyAlignment="1">
      <alignment horizontal="center"/>
    </xf>
    <xf numFmtId="4" fontId="19" fillId="33" borderId="13" xfId="0" applyNumberFormat="1" applyFont="1" applyFill="1" applyBorder="1" applyAlignment="1">
      <alignment horizontal="center" vertical="center" wrapText="1"/>
    </xf>
    <xf numFmtId="4" fontId="19" fillId="33" borderId="27" xfId="0" applyNumberFormat="1" applyFont="1" applyFill="1" applyBorder="1" applyAlignment="1">
      <alignment horizontal="left" vertical="center" wrapText="1"/>
    </xf>
    <xf numFmtId="4" fontId="19" fillId="33" borderId="27" xfId="0" applyNumberFormat="1" applyFont="1" applyFill="1" applyBorder="1" applyAlignment="1">
      <alignment horizontal="center" vertical="center" wrapText="1"/>
    </xf>
    <xf numFmtId="4" fontId="19" fillId="33" borderId="17" xfId="0" applyNumberFormat="1" applyFont="1" applyFill="1" applyBorder="1" applyAlignment="1">
      <alignment horizontal="center" vertical="center" wrapText="1"/>
    </xf>
    <xf numFmtId="0" fontId="21" fillId="33" borderId="16" xfId="46" applyFont="1" applyFill="1" applyBorder="1" applyAlignment="1">
      <alignment horizontal="center" vertical="center" wrapText="1"/>
    </xf>
    <xf numFmtId="0" fontId="21" fillId="33" borderId="14" xfId="46"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21" fillId="33" borderId="16" xfId="46" applyFont="1" applyFill="1" applyBorder="1" applyAlignment="1">
      <alignment horizontal="center" vertical="center"/>
    </xf>
    <xf numFmtId="0" fontId="21" fillId="33" borderId="14" xfId="46" applyFont="1" applyFill="1" applyBorder="1" applyAlignment="1">
      <alignment horizontal="center" vertical="center"/>
    </xf>
    <xf numFmtId="0" fontId="34" fillId="33" borderId="16" xfId="0" applyFont="1" applyFill="1" applyBorder="1" applyAlignment="1">
      <alignment horizontal="center" vertical="center"/>
    </xf>
    <xf numFmtId="0" fontId="34" fillId="33" borderId="27" xfId="0" applyFont="1" applyFill="1" applyBorder="1" applyAlignment="1">
      <alignment horizontal="center" vertical="center"/>
    </xf>
    <xf numFmtId="0" fontId="34" fillId="33" borderId="27" xfId="0" applyFont="1" applyFill="1" applyBorder="1" applyAlignment="1">
      <alignment horizontal="center" vertical="center" wrapText="1"/>
    </xf>
    <xf numFmtId="174" fontId="34" fillId="33" borderId="27" xfId="0" applyNumberFormat="1" applyFont="1" applyFill="1" applyBorder="1" applyAlignment="1">
      <alignment horizontal="center" vertical="center"/>
    </xf>
    <xf numFmtId="44" fontId="34" fillId="33" borderId="27" xfId="44" applyFont="1" applyFill="1" applyBorder="1" applyAlignment="1">
      <alignment horizontal="center" vertical="center"/>
    </xf>
    <xf numFmtId="44" fontId="34" fillId="33" borderId="14" xfId="44" applyFont="1" applyFill="1" applyBorder="1" applyAlignment="1">
      <alignment horizontal="center" vertical="center"/>
    </xf>
    <xf numFmtId="174" fontId="21" fillId="33" borderId="16" xfId="46" applyNumberFormat="1" applyFont="1" applyFill="1" applyBorder="1" applyAlignment="1">
      <alignment horizontal="center" vertical="center"/>
    </xf>
    <xf numFmtId="0" fontId="16" fillId="35" borderId="0" xfId="0" applyFont="1" applyFill="1" applyAlignment="1">
      <alignment horizontal="center" vertical="center" wrapText="1"/>
    </xf>
    <xf numFmtId="0" fontId="21" fillId="33" borderId="15" xfId="46" applyFont="1" applyFill="1" applyBorder="1" applyAlignment="1">
      <alignment horizontal="center" vertical="center"/>
    </xf>
    <xf numFmtId="4" fontId="19" fillId="33" borderId="18" xfId="0" applyNumberFormat="1" applyFont="1" applyFill="1" applyBorder="1" applyAlignment="1">
      <alignment horizontal="center" vertical="center" wrapText="1"/>
    </xf>
    <xf numFmtId="4" fontId="19" fillId="33" borderId="11" xfId="0" applyNumberFormat="1" applyFont="1" applyFill="1" applyBorder="1" applyAlignment="1">
      <alignment horizontal="center" vertical="center" wrapText="1"/>
    </xf>
    <xf numFmtId="164" fontId="21" fillId="33" borderId="29" xfId="44" applyNumberFormat="1" applyFont="1" applyFill="1" applyBorder="1" applyAlignment="1">
      <alignment horizontal="center" vertical="center" wrapText="1"/>
    </xf>
    <xf numFmtId="164" fontId="21" fillId="33" borderId="44" xfId="44" applyNumberFormat="1" applyFont="1" applyFill="1" applyBorder="1" applyAlignment="1">
      <alignment horizontal="center" vertical="center" wrapText="1"/>
    </xf>
    <xf numFmtId="164" fontId="21" fillId="33" borderId="16" xfId="44" applyNumberFormat="1" applyFont="1" applyFill="1" applyBorder="1" applyAlignment="1">
      <alignment horizontal="center" vertical="center" wrapText="1"/>
    </xf>
    <xf numFmtId="164" fontId="21" fillId="33" borderId="27" xfId="44" applyNumberFormat="1" applyFont="1" applyFill="1" applyBorder="1" applyAlignment="1">
      <alignment horizontal="center" vertical="center" wrapText="1"/>
    </xf>
    <xf numFmtId="164" fontId="21" fillId="33" borderId="14" xfId="44" applyNumberFormat="1" applyFont="1" applyFill="1" applyBorder="1" applyAlignment="1">
      <alignment horizontal="center" vertical="center" wrapText="1"/>
    </xf>
    <xf numFmtId="0" fontId="23" fillId="0" borderId="20" xfId="0" applyFont="1" applyBorder="1" applyAlignment="1">
      <alignment horizontal="left" vertical="center" wrapText="1"/>
    </xf>
    <xf numFmtId="0" fontId="23" fillId="35" borderId="0" xfId="0" applyFont="1" applyFill="1" applyAlignment="1">
      <alignment horizontal="center" vertical="center"/>
    </xf>
    <xf numFmtId="43" fontId="25" fillId="0" borderId="33" xfId="0" applyNumberFormat="1" applyFont="1" applyBorder="1" applyAlignment="1">
      <alignment horizontal="center" vertical="center" wrapText="1"/>
    </xf>
    <xf numFmtId="43" fontId="25" fillId="0" borderId="33" xfId="0" applyNumberFormat="1" applyFont="1" applyBorder="1" applyAlignment="1">
      <alignment horizontal="center" vertical="center"/>
    </xf>
    <xf numFmtId="0" fontId="23" fillId="0" borderId="46" xfId="0" applyFont="1" applyBorder="1" applyAlignment="1">
      <alignment horizontal="left" vertical="center" wrapText="1"/>
    </xf>
    <xf numFmtId="39" fontId="23" fillId="34" borderId="47" xfId="53" applyNumberFormat="1" applyFont="1" applyFill="1" applyBorder="1" applyAlignment="1">
      <alignment horizontal="center" vertical="center" wrapText="1"/>
    </xf>
    <xf numFmtId="39" fontId="23" fillId="34" borderId="21" xfId="53" applyNumberFormat="1" applyFont="1" applyFill="1" applyBorder="1" applyAlignment="1">
      <alignment horizontal="center" vertical="center" wrapText="1"/>
    </xf>
    <xf numFmtId="164" fontId="21" fillId="33" borderId="18" xfId="44" applyNumberFormat="1" applyFont="1" applyFill="1" applyBorder="1" applyAlignment="1">
      <alignment horizontal="center" vertical="center" wrapText="1"/>
    </xf>
    <xf numFmtId="164" fontId="21" fillId="33" borderId="11" xfId="44" applyNumberFormat="1" applyFont="1" applyFill="1" applyBorder="1" applyAlignment="1">
      <alignment horizontal="center" vertical="center" wrapText="1"/>
    </xf>
    <xf numFmtId="164" fontId="21" fillId="33" borderId="57" xfId="44" applyNumberFormat="1" applyFont="1" applyFill="1" applyBorder="1" applyAlignment="1">
      <alignment horizontal="center" vertical="center" wrapText="1"/>
    </xf>
    <xf numFmtId="164" fontId="28" fillId="33" borderId="20" xfId="44" applyNumberFormat="1" applyFont="1" applyFill="1" applyBorder="1" applyAlignment="1">
      <alignment horizontal="center" vertical="center" wrapText="1"/>
    </xf>
    <xf numFmtId="0" fontId="65" fillId="34" borderId="21" xfId="0" applyFont="1" applyFill="1" applyBorder="1" applyAlignment="1">
      <alignment horizontal="center" vertical="center" wrapText="1"/>
    </xf>
    <xf numFmtId="0" fontId="65" fillId="34" borderId="20" xfId="0" applyFont="1" applyFill="1" applyBorder="1" applyAlignment="1">
      <alignment horizontal="center" vertical="center" wrapText="1"/>
    </xf>
    <xf numFmtId="0" fontId="65" fillId="34" borderId="20" xfId="0" applyFont="1" applyFill="1" applyBorder="1" applyAlignment="1">
      <alignment horizontal="center" vertical="center"/>
    </xf>
    <xf numFmtId="0" fontId="24" fillId="44" borderId="59" xfId="0" applyFont="1" applyFill="1" applyBorder="1" applyAlignment="1">
      <alignment horizontal="right" vertical="center" wrapText="1"/>
    </xf>
    <xf numFmtId="178" fontId="24" fillId="44" borderId="59" xfId="0" applyNumberFormat="1" applyFont="1" applyFill="1" applyBorder="1" applyAlignment="1">
      <alignment horizontal="center" vertical="center" wrapText="1"/>
    </xf>
    <xf numFmtId="0" fontId="24" fillId="43" borderId="59" xfId="0" applyFont="1" applyFill="1" applyBorder="1" applyAlignment="1">
      <alignment horizontal="left" vertical="center" wrapText="1"/>
    </xf>
    <xf numFmtId="0" fontId="24" fillId="43" borderId="59" xfId="0" applyFont="1" applyFill="1" applyBorder="1" applyAlignment="1">
      <alignment horizontal="center" vertical="center" wrapText="1"/>
    </xf>
    <xf numFmtId="0" fontId="24" fillId="44" borderId="59" xfId="0" applyFont="1" applyFill="1" applyBorder="1" applyAlignment="1">
      <alignment horizontal="left" vertical="center" wrapText="1"/>
    </xf>
    <xf numFmtId="0" fontId="24" fillId="44" borderId="59" xfId="0" applyFont="1" applyFill="1" applyBorder="1" applyAlignment="1">
      <alignment horizontal="right" vertical="center"/>
    </xf>
    <xf numFmtId="10" fontId="24" fillId="44" borderId="59" xfId="45" applyNumberFormat="1" applyFont="1" applyFill="1" applyBorder="1" applyAlignment="1">
      <alignment horizontal="center" vertical="center" wrapText="1"/>
    </xf>
    <xf numFmtId="0" fontId="24" fillId="44" borderId="59" xfId="0" applyFont="1" applyFill="1" applyBorder="1" applyAlignment="1">
      <alignment horizontal="right" vertical="top" wrapText="1"/>
    </xf>
    <xf numFmtId="179" fontId="24" fillId="44" borderId="59" xfId="0" applyNumberFormat="1" applyFont="1" applyFill="1" applyBorder="1" applyAlignment="1">
      <alignment horizontal="center" vertical="center" wrapText="1"/>
    </xf>
    <xf numFmtId="180" fontId="24" fillId="44" borderId="59" xfId="0" applyNumberFormat="1" applyFont="1" applyFill="1" applyBorder="1" applyAlignment="1">
      <alignment horizontal="center" vertical="center" wrapText="1"/>
    </xf>
    <xf numFmtId="2" fontId="24" fillId="44" borderId="59" xfId="0" applyNumberFormat="1" applyFont="1" applyFill="1" applyBorder="1" applyAlignment="1">
      <alignment horizontal="center" vertical="center" wrapText="1"/>
    </xf>
    <xf numFmtId="0" fontId="23" fillId="44" borderId="59" xfId="0" applyFont="1" applyFill="1" applyBorder="1" applyAlignment="1">
      <alignment horizontal="right" vertical="center"/>
    </xf>
    <xf numFmtId="164" fontId="23" fillId="43" borderId="59" xfId="44" applyNumberFormat="1" applyFont="1" applyFill="1" applyBorder="1" applyAlignment="1" applyProtection="1">
      <alignment horizontal="center" vertical="center" wrapText="1"/>
      <protection locked="0"/>
    </xf>
    <xf numFmtId="0" fontId="25" fillId="34" borderId="60" xfId="0" applyFont="1" applyFill="1" applyBorder="1" applyAlignment="1">
      <alignment horizontal="left" vertical="center" wrapText="1"/>
    </xf>
    <xf numFmtId="0" fontId="25" fillId="34" borderId="61" xfId="0" applyFont="1" applyFill="1" applyBorder="1" applyAlignment="1">
      <alignment horizontal="left" vertical="center" wrapText="1"/>
    </xf>
    <xf numFmtId="0" fontId="25" fillId="34" borderId="62" xfId="0" applyFont="1" applyFill="1" applyBorder="1" applyAlignment="1">
      <alignment horizontal="left" vertical="center" wrapText="1"/>
    </xf>
    <xf numFmtId="0" fontId="23" fillId="43" borderId="59" xfId="0" applyFont="1" applyFill="1" applyBorder="1" applyAlignment="1">
      <alignment horizontal="center" vertical="center" wrapText="1"/>
    </xf>
    <xf numFmtId="0" fontId="24" fillId="44" borderId="60" xfId="0" applyFont="1" applyFill="1" applyBorder="1" applyAlignment="1">
      <alignment horizontal="left" vertical="center" wrapText="1"/>
    </xf>
    <xf numFmtId="0" fontId="24" fillId="44" borderId="61" xfId="0" applyFont="1" applyFill="1" applyBorder="1" applyAlignment="1">
      <alignment horizontal="left" vertical="center" wrapText="1"/>
    </xf>
    <xf numFmtId="0" fontId="24" fillId="44" borderId="62" xfId="0" applyFont="1" applyFill="1" applyBorder="1" applyAlignment="1">
      <alignment horizontal="left" vertical="center" wrapText="1"/>
    </xf>
    <xf numFmtId="0" fontId="23" fillId="42" borderId="59" xfId="0" applyFont="1" applyFill="1" applyBorder="1" applyAlignment="1">
      <alignment horizontal="right" vertical="center"/>
    </xf>
    <xf numFmtId="164" fontId="23" fillId="37" borderId="59" xfId="44" applyNumberFormat="1" applyFont="1" applyFill="1" applyBorder="1" applyAlignment="1" applyProtection="1">
      <alignment horizontal="center" vertical="center" wrapText="1"/>
      <protection locked="0"/>
    </xf>
    <xf numFmtId="4" fontId="34" fillId="33" borderId="10" xfId="0" applyNumberFormat="1" applyFont="1" applyFill="1" applyBorder="1" applyAlignment="1">
      <alignment horizontal="center" vertical="center" wrapText="1"/>
    </xf>
    <xf numFmtId="4" fontId="34" fillId="33" borderId="11" xfId="0" applyNumberFormat="1" applyFont="1" applyFill="1" applyBorder="1" applyAlignment="1">
      <alignment horizontal="center" vertical="center" wrapText="1"/>
    </xf>
    <xf numFmtId="4" fontId="34" fillId="33" borderId="12" xfId="0" applyNumberFormat="1" applyFont="1" applyFill="1" applyBorder="1" applyAlignment="1">
      <alignment horizontal="center" vertical="center" wrapText="1"/>
    </xf>
    <xf numFmtId="0" fontId="0" fillId="35" borderId="20" xfId="0" applyFill="1" applyBorder="1" applyAlignment="1">
      <alignment horizontal="left"/>
    </xf>
    <xf numFmtId="0" fontId="0" fillId="35" borderId="20" xfId="0" applyFill="1" applyBorder="1" applyAlignment="1">
      <alignment horizontal="left" wrapText="1"/>
    </xf>
    <xf numFmtId="0" fontId="0" fillId="36" borderId="40" xfId="0" applyFill="1" applyBorder="1" applyAlignment="1">
      <alignment horizontal="center"/>
    </xf>
    <xf numFmtId="0" fontId="0" fillId="36" borderId="41" xfId="0" applyFill="1" applyBorder="1" applyAlignment="1">
      <alignment horizontal="center"/>
    </xf>
    <xf numFmtId="0" fontId="0" fillId="36" borderId="42" xfId="0" applyFill="1" applyBorder="1" applyAlignment="1">
      <alignment horizontal="center"/>
    </xf>
    <xf numFmtId="0" fontId="0" fillId="35" borderId="33" xfId="0" applyFill="1" applyBorder="1" applyAlignment="1">
      <alignment horizontal="center"/>
    </xf>
    <xf numFmtId="0" fontId="16" fillId="36" borderId="40" xfId="0" applyFont="1" applyFill="1" applyBorder="1" applyAlignment="1">
      <alignment horizontal="center"/>
    </xf>
    <xf numFmtId="0" fontId="16" fillId="36" borderId="41" xfId="0" applyFont="1" applyFill="1" applyBorder="1" applyAlignment="1">
      <alignment horizontal="center"/>
    </xf>
    <xf numFmtId="0" fontId="16" fillId="36" borderId="42" xfId="0" applyFont="1" applyFill="1" applyBorder="1" applyAlignment="1">
      <alignment horizontal="center"/>
    </xf>
    <xf numFmtId="0" fontId="16" fillId="35" borderId="20" xfId="0" applyFont="1" applyFill="1" applyBorder="1" applyAlignment="1">
      <alignment horizontal="center"/>
    </xf>
    <xf numFmtId="0" fontId="0" fillId="35" borderId="32" xfId="0" applyFill="1" applyBorder="1" applyAlignment="1">
      <alignment horizontal="right" vertical="center"/>
    </xf>
    <xf numFmtId="0" fontId="0" fillId="35" borderId="37" xfId="0" applyFill="1" applyBorder="1" applyAlignment="1">
      <alignment horizontal="right" vertical="center"/>
    </xf>
    <xf numFmtId="0" fontId="57" fillId="35" borderId="33" xfId="0" applyFont="1" applyFill="1" applyBorder="1" applyAlignment="1">
      <alignment horizontal="right" vertical="center"/>
    </xf>
    <xf numFmtId="0" fontId="57" fillId="35" borderId="38" xfId="0" applyFont="1" applyFill="1" applyBorder="1" applyAlignment="1">
      <alignment horizontal="right" vertical="center"/>
    </xf>
    <xf numFmtId="0" fontId="57" fillId="35" borderId="33" xfId="0" applyFont="1" applyFill="1" applyBorder="1" applyAlignment="1">
      <alignment vertical="center"/>
    </xf>
    <xf numFmtId="0" fontId="57" fillId="35" borderId="38" xfId="0" applyFont="1" applyFill="1" applyBorder="1" applyAlignment="1">
      <alignment vertical="center"/>
    </xf>
    <xf numFmtId="0" fontId="0" fillId="35" borderId="33" xfId="0" applyFill="1" applyBorder="1" applyAlignment="1">
      <alignment horizontal="center" vertical="center"/>
    </xf>
    <xf numFmtId="0" fontId="0" fillId="35" borderId="38" xfId="0" applyFill="1" applyBorder="1" applyAlignment="1">
      <alignment horizontal="center" vertical="center"/>
    </xf>
    <xf numFmtId="0" fontId="57" fillId="35" borderId="33" xfId="0" applyFont="1" applyFill="1" applyBorder="1" applyAlignment="1">
      <alignment horizontal="left" vertical="center"/>
    </xf>
    <xf numFmtId="0" fontId="57" fillId="35" borderId="38" xfId="0" applyFont="1" applyFill="1" applyBorder="1" applyAlignment="1">
      <alignment horizontal="left" vertical="center"/>
    </xf>
    <xf numFmtId="0" fontId="0" fillId="35" borderId="34" xfId="0" applyFill="1" applyBorder="1" applyAlignment="1">
      <alignment horizontal="left" vertical="center"/>
    </xf>
    <xf numFmtId="0" fontId="0" fillId="35" borderId="39" xfId="0" applyFill="1" applyBorder="1" applyAlignment="1">
      <alignment horizontal="left" vertical="center"/>
    </xf>
    <xf numFmtId="0" fontId="0" fillId="35" borderId="40" xfId="0" applyFill="1" applyBorder="1" applyAlignment="1">
      <alignment horizontal="center"/>
    </xf>
    <xf numFmtId="0" fontId="0" fillId="35" borderId="41" xfId="0" applyFill="1" applyBorder="1" applyAlignment="1">
      <alignment horizontal="center"/>
    </xf>
    <xf numFmtId="0" fontId="0" fillId="35" borderId="42" xfId="0" applyFill="1" applyBorder="1" applyAlignment="1">
      <alignment horizontal="center"/>
    </xf>
    <xf numFmtId="0" fontId="0" fillId="35" borderId="40" xfId="0" applyFill="1" applyBorder="1" applyAlignment="1">
      <alignment horizontal="left"/>
    </xf>
    <xf numFmtId="0" fontId="0" fillId="35" borderId="41" xfId="0" applyFill="1" applyBorder="1" applyAlignment="1">
      <alignment horizontal="left"/>
    </xf>
    <xf numFmtId="0" fontId="0" fillId="35" borderId="42" xfId="0" applyFill="1" applyBorder="1" applyAlignment="1">
      <alignment horizontal="left"/>
    </xf>
    <xf numFmtId="0" fontId="0" fillId="35" borderId="0" xfId="0" applyFill="1" applyAlignment="1">
      <alignment horizontal="center"/>
    </xf>
    <xf numFmtId="0" fontId="16" fillId="35" borderId="40" xfId="0" applyFont="1" applyFill="1" applyBorder="1" applyAlignment="1">
      <alignment horizontal="center"/>
    </xf>
    <xf numFmtId="0" fontId="16" fillId="35" borderId="41" xfId="0" applyFont="1" applyFill="1" applyBorder="1" applyAlignment="1">
      <alignment horizontal="center"/>
    </xf>
    <xf numFmtId="0" fontId="16" fillId="35" borderId="42" xfId="0" applyFont="1" applyFill="1" applyBorder="1" applyAlignment="1">
      <alignment horizontal="center"/>
    </xf>
    <xf numFmtId="0" fontId="16" fillId="35" borderId="38" xfId="0" applyFont="1" applyFill="1" applyBorder="1" applyAlignment="1">
      <alignment horizontal="center" vertical="top" wrapText="1"/>
    </xf>
    <xf numFmtId="0" fontId="16" fillId="35" borderId="38" xfId="0" applyFont="1" applyFill="1" applyBorder="1" applyAlignment="1">
      <alignment horizontal="center" vertical="top"/>
    </xf>
    <xf numFmtId="0" fontId="0" fillId="35" borderId="20" xfId="0" applyFill="1" applyBorder="1" applyAlignment="1">
      <alignment vertical="center" wrapText="1"/>
    </xf>
    <xf numFmtId="0" fontId="16" fillId="35" borderId="33" xfId="0" applyFont="1" applyFill="1" applyBorder="1" applyAlignment="1">
      <alignment horizontal="center"/>
    </xf>
    <xf numFmtId="0" fontId="0" fillId="35" borderId="20" xfId="0" applyFill="1" applyBorder="1" applyAlignment="1">
      <alignment horizontal="center"/>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0" fillId="0" borderId="42" xfId="0" applyBorder="1" applyAlignment="1">
      <alignment horizontal="center" vertical="center" wrapText="1"/>
    </xf>
    <xf numFmtId="4" fontId="13" fillId="37" borderId="55" xfId="58" applyNumberFormat="1" applyFont="1" applyFill="1" applyBorder="1" applyAlignment="1">
      <alignment horizontal="center" vertical="center"/>
    </xf>
    <xf numFmtId="4" fontId="13" fillId="37" borderId="56" xfId="58" applyNumberFormat="1" applyFont="1" applyFill="1" applyBorder="1" applyAlignment="1">
      <alignment horizontal="center" vertical="center"/>
    </xf>
  </cellXfs>
  <cellStyles count="63">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Moeda" xfId="44" builtinId="4"/>
    <cellStyle name="Moeda 3" xfId="62" xr:uid="{00000000-0005-0000-0000-000020000000}"/>
    <cellStyle name="Moeda_capa 54107" xfId="54" xr:uid="{00000000-0005-0000-0000-000021000000}"/>
    <cellStyle name="Neutro" xfId="8" builtinId="28" customBuiltin="1"/>
    <cellStyle name="Normal" xfId="0" builtinId="0"/>
    <cellStyle name="Normal 11 3" xfId="48" xr:uid="{00000000-0005-0000-0000-000024000000}"/>
    <cellStyle name="Normal 2" xfId="42" xr:uid="{00000000-0005-0000-0000-000025000000}"/>
    <cellStyle name="Normal 2 10" xfId="57" xr:uid="{00000000-0005-0000-0000-000026000000}"/>
    <cellStyle name="Normal 2 4 2" xfId="49" xr:uid="{00000000-0005-0000-0000-000027000000}"/>
    <cellStyle name="Normal 3" xfId="60" xr:uid="{00000000-0005-0000-0000-000028000000}"/>
    <cellStyle name="Normal 4" xfId="46" xr:uid="{00000000-0005-0000-0000-000029000000}"/>
    <cellStyle name="Normal 51" xfId="58" xr:uid="{00000000-0005-0000-0000-00002A000000}"/>
    <cellStyle name="Normal 6 2" xfId="51" xr:uid="{00000000-0005-0000-0000-00002B000000}"/>
    <cellStyle name="Normal_aPlanilha Orçamentária Modelo" xfId="56" xr:uid="{00000000-0005-0000-0000-00002C000000}"/>
    <cellStyle name="Normal_Orçamento_Sinalização Viária" xfId="55" xr:uid="{00000000-0005-0000-0000-00002D000000}"/>
    <cellStyle name="Nota" xfId="15" builtinId="10" customBuiltin="1"/>
    <cellStyle name="Porcentagem" xfId="45" builtinId="5"/>
    <cellStyle name="Porcentagem 2" xfId="50" xr:uid="{00000000-0005-0000-0000-000030000000}"/>
    <cellStyle name="Porcentagem 3" xfId="52" xr:uid="{00000000-0005-0000-0000-000031000000}"/>
    <cellStyle name="Porcentagem 3 2" xfId="59" xr:uid="{00000000-0005-0000-0000-000032000000}"/>
    <cellStyle name="Porcentagem 4" xfId="61" xr:uid="{00000000-0005-0000-0000-000033000000}"/>
    <cellStyle name="Ruim" xfId="7" builtinId="27" customBuiltin="1"/>
    <cellStyle name="Saída" xfId="10" builtinId="21" customBuiltin="1"/>
    <cellStyle name="Separador de milhares_Pasta1" xfId="53" xr:uid="{00000000-0005-0000-0000-000035000000}"/>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 name="Vírgula" xfId="43" builtinId="3"/>
    <cellStyle name="Vírgula 2 2" xfId="47" xr:uid="{00000000-0005-0000-0000-00003F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619125</xdr:colOff>
      <xdr:row>2</xdr:row>
      <xdr:rowOff>190500</xdr:rowOff>
    </xdr:from>
    <xdr:to>
      <xdr:col>8</xdr:col>
      <xdr:colOff>590550</xdr:colOff>
      <xdr:row>2</xdr:row>
      <xdr:rowOff>695325</xdr:rowOff>
    </xdr:to>
    <xdr:sp macro="" textlink="">
      <xdr:nvSpPr>
        <xdr:cNvPr id="2" name="Seta para a esquerda 1">
          <a:extLst>
            <a:ext uri="{FF2B5EF4-FFF2-40B4-BE49-F238E27FC236}">
              <a16:creationId xmlns:a16="http://schemas.microsoft.com/office/drawing/2014/main" id="{00000000-0008-0000-0000-000002000000}"/>
            </a:ext>
          </a:extLst>
        </xdr:cNvPr>
        <xdr:cNvSpPr/>
      </xdr:nvSpPr>
      <xdr:spPr>
        <a:xfrm>
          <a:off x="11049000" y="590550"/>
          <a:ext cx="885825" cy="5048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376872</xdr:colOff>
      <xdr:row>2</xdr:row>
      <xdr:rowOff>186436</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568556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srcRect/>
        <a:stretch>
          <a:fillRect/>
        </a:stretch>
      </xdr:blipFill>
      <xdr:spPr bwMode="auto">
        <a:xfrm>
          <a:off x="8572500" y="32817"/>
          <a:ext cx="1197206" cy="1491183"/>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109695</xdr:colOff>
      <xdr:row>2</xdr:row>
      <xdr:rowOff>178816</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568556</xdr:colOff>
      <xdr:row>7</xdr:row>
      <xdr:rowOff>185009</xdr:rowOff>
    </xdr:to>
    <xdr:pic>
      <xdr:nvPicPr>
        <xdr:cNvPr id="5" name="Imagem 4" descr="Z:\_ASCOM ARQUIVOS\_Logomarcas GDF\GDF 2014 - LOGO\2000px-Brasão_do_Distrito_Federal_(Brasil).svg-jpg.jpg">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200025</xdr:colOff>
      <xdr:row>0</xdr:row>
      <xdr:rowOff>304800</xdr:rowOff>
    </xdr:from>
    <xdr:ext cx="1171575" cy="333375"/>
    <xdr:pic>
      <xdr:nvPicPr>
        <xdr:cNvPr id="2" name="Imagem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4800"/>
          <a:ext cx="1171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6</xdr:col>
      <xdr:colOff>1028699</xdr:colOff>
      <xdr:row>0</xdr:row>
      <xdr:rowOff>104775</xdr:rowOff>
    </xdr:from>
    <xdr:to>
      <xdr:col>8</xdr:col>
      <xdr:colOff>6347</xdr:colOff>
      <xdr:row>2</xdr:row>
      <xdr:rowOff>114300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twoCellAnchor editAs="oneCell">
    <xdr:from>
      <xdr:col>6</xdr:col>
      <xdr:colOff>1028699</xdr:colOff>
      <xdr:row>0</xdr:row>
      <xdr:rowOff>104775</xdr:rowOff>
    </xdr:from>
    <xdr:to>
      <xdr:col>8</xdr:col>
      <xdr:colOff>6347</xdr:colOff>
      <xdr:row>2</xdr:row>
      <xdr:rowOff>114300</xdr:rowOff>
    </xdr:to>
    <xdr:pic>
      <xdr:nvPicPr>
        <xdr:cNvPr id="3" name="Imagem 2">
          <a:extLst>
            <a:ext uri="{FF2B5EF4-FFF2-40B4-BE49-F238E27FC236}">
              <a16:creationId xmlns:a16="http://schemas.microsoft.com/office/drawing/2014/main" id="{B9D89652-6D0F-421C-8579-446449296D9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twoCellAnchor editAs="oneCell">
    <xdr:from>
      <xdr:col>6</xdr:col>
      <xdr:colOff>1028699</xdr:colOff>
      <xdr:row>0</xdr:row>
      <xdr:rowOff>104775</xdr:rowOff>
    </xdr:from>
    <xdr:to>
      <xdr:col>8</xdr:col>
      <xdr:colOff>6347</xdr:colOff>
      <xdr:row>2</xdr:row>
      <xdr:rowOff>114300</xdr:rowOff>
    </xdr:to>
    <xdr:pic>
      <xdr:nvPicPr>
        <xdr:cNvPr id="4" name="Imagem 3">
          <a:extLst>
            <a:ext uri="{FF2B5EF4-FFF2-40B4-BE49-F238E27FC236}">
              <a16:creationId xmlns:a16="http://schemas.microsoft.com/office/drawing/2014/main" id="{1DD2507E-2A36-49F7-8B4F-6A0AFEB48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1" t="30290" r="-891" b="29027"/>
        <a:stretch/>
      </xdr:blipFill>
      <xdr:spPr>
        <a:xfrm>
          <a:off x="8029574" y="104775"/>
          <a:ext cx="153034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1104899</xdr:colOff>
      <xdr:row>5</xdr:row>
      <xdr:rowOff>85725</xdr:rowOff>
    </xdr:from>
    <xdr:to>
      <xdr:col>2</xdr:col>
      <xdr:colOff>2495550</xdr:colOff>
      <xdr:row>7</xdr:row>
      <xdr:rowOff>122667</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1274" y="1114425"/>
          <a:ext cx="1390651" cy="417942"/>
        </a:xfrm>
        <a:prstGeom prst="rect">
          <a:avLst/>
        </a:prstGeom>
      </xdr:spPr>
    </xdr:pic>
    <xdr:clientData/>
  </xdr:twoCellAnchor>
  <xdr:twoCellAnchor editAs="oneCell">
    <xdr:from>
      <xdr:col>3</xdr:col>
      <xdr:colOff>95250</xdr:colOff>
      <xdr:row>3</xdr:row>
      <xdr:rowOff>95249</xdr:rowOff>
    </xdr:from>
    <xdr:to>
      <xdr:col>3</xdr:col>
      <xdr:colOff>1533526</xdr:colOff>
      <xdr:row>11</xdr:row>
      <xdr:rowOff>165924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srcRect/>
        <a:stretch>
          <a:fillRect/>
        </a:stretch>
      </xdr:blipFill>
      <xdr:spPr bwMode="auto">
        <a:xfrm>
          <a:off x="4810125" y="742949"/>
          <a:ext cx="1438276" cy="1775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186436</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5</xdr:col>
      <xdr:colOff>485775</xdr:colOff>
      <xdr:row>0</xdr:row>
      <xdr:rowOff>32817</xdr:rowOff>
    </xdr:from>
    <xdr:to>
      <xdr:col>6</xdr:col>
      <xdr:colOff>538076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srcRect/>
        <a:stretch>
          <a:fillRect/>
        </a:stretch>
      </xdr:blipFill>
      <xdr:spPr bwMode="auto">
        <a:xfrm>
          <a:off x="8162925" y="32817"/>
          <a:ext cx="1197206" cy="149118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186436</xdr:rowOff>
    </xdr:to>
    <xdr:pic>
      <xdr:nvPicPr>
        <xdr:cNvPr id="2" name="Imagem 1">
          <a:extLst>
            <a:ext uri="{FF2B5EF4-FFF2-40B4-BE49-F238E27FC236}">
              <a16:creationId xmlns:a16="http://schemas.microsoft.com/office/drawing/2014/main" id="{CEB349C0-D7A3-437E-974A-D04C5366FE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67436"/>
        </a:xfrm>
        <a:prstGeom prst="rect">
          <a:avLst/>
        </a:prstGeom>
      </xdr:spPr>
    </xdr:pic>
    <xdr:clientData/>
  </xdr:twoCellAnchor>
  <xdr:twoCellAnchor editAs="oneCell">
    <xdr:from>
      <xdr:col>5</xdr:col>
      <xdr:colOff>485775</xdr:colOff>
      <xdr:row>0</xdr:row>
      <xdr:rowOff>32817</xdr:rowOff>
    </xdr:from>
    <xdr:to>
      <xdr:col>6</xdr:col>
      <xdr:colOff>538076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34A509A5-E68D-43BE-BF95-8B3D3D377236}"/>
            </a:ext>
          </a:extLst>
        </xdr:cNvPr>
        <xdr:cNvPicPr/>
      </xdr:nvPicPr>
      <xdr:blipFill>
        <a:blip xmlns:r="http://schemas.openxmlformats.org/officeDocument/2006/relationships" r:embed="rId2" cstate="print"/>
        <a:srcRect/>
        <a:stretch>
          <a:fillRect/>
        </a:stretch>
      </xdr:blipFill>
      <xdr:spPr bwMode="auto">
        <a:xfrm>
          <a:off x="8505825" y="32817"/>
          <a:ext cx="1195301" cy="1497122"/>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186436</xdr:rowOff>
    </xdr:to>
    <xdr:pic>
      <xdr:nvPicPr>
        <xdr:cNvPr id="2" name="Imagem 1">
          <a:extLst>
            <a:ext uri="{FF2B5EF4-FFF2-40B4-BE49-F238E27FC236}">
              <a16:creationId xmlns:a16="http://schemas.microsoft.com/office/drawing/2014/main" id="{9809B7A4-2144-4529-B038-87E44B8AC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67436"/>
        </a:xfrm>
        <a:prstGeom prst="rect">
          <a:avLst/>
        </a:prstGeom>
      </xdr:spPr>
    </xdr:pic>
    <xdr:clientData/>
  </xdr:twoCellAnchor>
  <xdr:twoCellAnchor editAs="oneCell">
    <xdr:from>
      <xdr:col>5</xdr:col>
      <xdr:colOff>485775</xdr:colOff>
      <xdr:row>0</xdr:row>
      <xdr:rowOff>32817</xdr:rowOff>
    </xdr:from>
    <xdr:to>
      <xdr:col>6</xdr:col>
      <xdr:colOff>538076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DFCDA2CD-D735-4395-9444-8B8497B44BB4}"/>
            </a:ext>
          </a:extLst>
        </xdr:cNvPr>
        <xdr:cNvPicPr/>
      </xdr:nvPicPr>
      <xdr:blipFill>
        <a:blip xmlns:r="http://schemas.openxmlformats.org/officeDocument/2006/relationships" r:embed="rId2" cstate="print"/>
        <a:srcRect/>
        <a:stretch>
          <a:fillRect/>
        </a:stretch>
      </xdr:blipFill>
      <xdr:spPr bwMode="auto">
        <a:xfrm>
          <a:off x="8505825" y="32817"/>
          <a:ext cx="1195301" cy="149712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687387</xdr:colOff>
      <xdr:row>2</xdr:row>
      <xdr:rowOff>180721</xdr:rowOff>
    </xdr:to>
    <xdr:pic>
      <xdr:nvPicPr>
        <xdr:cNvPr id="2" name="Imagem 1">
          <a:extLst>
            <a:ext uri="{FF2B5EF4-FFF2-40B4-BE49-F238E27FC236}">
              <a16:creationId xmlns:a16="http://schemas.microsoft.com/office/drawing/2014/main" id="{8E4AD509-55CF-47DA-8420-F954AAAA0A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61721"/>
        </a:xfrm>
        <a:prstGeom prst="rect">
          <a:avLst/>
        </a:prstGeom>
      </xdr:spPr>
    </xdr:pic>
    <xdr:clientData/>
  </xdr:twoCellAnchor>
  <xdr:twoCellAnchor editAs="oneCell">
    <xdr:from>
      <xdr:col>5</xdr:col>
      <xdr:colOff>485775</xdr:colOff>
      <xdr:row>0</xdr:row>
      <xdr:rowOff>32817</xdr:rowOff>
    </xdr:from>
    <xdr:to>
      <xdr:col>6</xdr:col>
      <xdr:colOff>538076</xdr:colOff>
      <xdr:row>7</xdr:row>
      <xdr:rowOff>186914</xdr:rowOff>
    </xdr:to>
    <xdr:pic>
      <xdr:nvPicPr>
        <xdr:cNvPr id="3" name="Imagem 2" descr="Z:\_ASCOM ARQUIVOS\_Logomarcas GDF\GDF 2014 - LOGO\2000px-Brasão_do_Distrito_Federal_(Brasil).svg-jpg.jpg">
          <a:extLst>
            <a:ext uri="{FF2B5EF4-FFF2-40B4-BE49-F238E27FC236}">
              <a16:creationId xmlns:a16="http://schemas.microsoft.com/office/drawing/2014/main" id="{DFFF9EC9-D78E-4FED-9A80-669B77716104}"/>
            </a:ext>
          </a:extLst>
        </xdr:cNvPr>
        <xdr:cNvPicPr/>
      </xdr:nvPicPr>
      <xdr:blipFill>
        <a:blip xmlns:r="http://schemas.openxmlformats.org/officeDocument/2006/relationships" r:embed="rId2" cstate="print"/>
        <a:srcRect/>
        <a:stretch>
          <a:fillRect/>
        </a:stretch>
      </xdr:blipFill>
      <xdr:spPr bwMode="auto">
        <a:xfrm>
          <a:off x="8505825" y="32817"/>
          <a:ext cx="1195301" cy="149712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493526</xdr:colOff>
      <xdr:row>2</xdr:row>
      <xdr:rowOff>186436</xdr:rowOff>
    </xdr:to>
    <xdr:pic>
      <xdr:nvPicPr>
        <xdr:cNvPr id="8" name="Imagem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87537" cy="550291"/>
        </a:xfrm>
        <a:prstGeom prst="rect">
          <a:avLst/>
        </a:prstGeom>
      </xdr:spPr>
    </xdr:pic>
    <xdr:clientData/>
  </xdr:twoCellAnchor>
  <xdr:twoCellAnchor editAs="oneCell">
    <xdr:from>
      <xdr:col>4</xdr:col>
      <xdr:colOff>235744</xdr:colOff>
      <xdr:row>0</xdr:row>
      <xdr:rowOff>56630</xdr:rowOff>
    </xdr:from>
    <xdr:to>
      <xdr:col>5</xdr:col>
      <xdr:colOff>414727</xdr:colOff>
      <xdr:row>8</xdr:row>
      <xdr:rowOff>3082</xdr:rowOff>
    </xdr:to>
    <xdr:pic>
      <xdr:nvPicPr>
        <xdr:cNvPr id="9" name="Imagem 8" descr="Z:\_ASCOM ARQUIVOS\_Logomarcas GDF\GDF 2014 - LOGO\2000px-Brasão_do_Distrito_Federal_(Brasil).svg-jpg.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2" cstate="print"/>
        <a:srcRect/>
        <a:stretch>
          <a:fillRect/>
        </a:stretch>
      </xdr:blipFill>
      <xdr:spPr bwMode="auto">
        <a:xfrm>
          <a:off x="10915650" y="56630"/>
          <a:ext cx="1197206" cy="149118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950595</xdr:colOff>
      <xdr:row>2</xdr:row>
      <xdr:rowOff>148010</xdr:rowOff>
    </xdr:to>
    <xdr:pic>
      <xdr:nvPicPr>
        <xdr:cNvPr id="2" name="Imagem 1">
          <a:extLst>
            <a:ext uri="{FF2B5EF4-FFF2-40B4-BE49-F238E27FC236}">
              <a16:creationId xmlns:a16="http://schemas.microsoft.com/office/drawing/2014/main" id="{5C59A37E-AB64-4DC2-8CC1-4FE15B422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74520" cy="529010"/>
        </a:xfrm>
        <a:prstGeom prst="rect">
          <a:avLst/>
        </a:prstGeom>
      </xdr:spPr>
    </xdr:pic>
    <xdr:clientData/>
  </xdr:twoCellAnchor>
  <xdr:twoCellAnchor editAs="oneCell">
    <xdr:from>
      <xdr:col>5</xdr:col>
      <xdr:colOff>726281</xdr:colOff>
      <xdr:row>0</xdr:row>
      <xdr:rowOff>152400</xdr:rowOff>
    </xdr:from>
    <xdr:to>
      <xdr:col>6</xdr:col>
      <xdr:colOff>919440</xdr:colOff>
      <xdr:row>8</xdr:row>
      <xdr:rowOff>54973</xdr:rowOff>
    </xdr:to>
    <xdr:pic>
      <xdr:nvPicPr>
        <xdr:cNvPr id="3" name="Imagem 2" descr="Z:\_ASCOM ARQUIVOS\_Logomarcas GDF\GDF 2014 - LOGO\2000px-Brasão_do_Distrito_Federal_(Brasil).svg-jpg.jpg">
          <a:extLst>
            <a:ext uri="{FF2B5EF4-FFF2-40B4-BE49-F238E27FC236}">
              <a16:creationId xmlns:a16="http://schemas.microsoft.com/office/drawing/2014/main" id="{0D12F93B-3675-427B-9DE7-D73E5552938D}"/>
            </a:ext>
          </a:extLst>
        </xdr:cNvPr>
        <xdr:cNvPicPr/>
      </xdr:nvPicPr>
      <xdr:blipFill>
        <a:blip xmlns:r="http://schemas.openxmlformats.org/officeDocument/2006/relationships" r:embed="rId2" cstate="print"/>
        <a:srcRect/>
        <a:stretch>
          <a:fillRect/>
        </a:stretch>
      </xdr:blipFill>
      <xdr:spPr bwMode="auto">
        <a:xfrm>
          <a:off x="6803231" y="152400"/>
          <a:ext cx="1193284" cy="143609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514350</xdr:colOff>
      <xdr:row>3</xdr:row>
      <xdr:rowOff>1960</xdr:rowOff>
    </xdr:to>
    <xdr:pic>
      <xdr:nvPicPr>
        <xdr:cNvPr id="2" name="Imagem 1">
          <a:extLst>
            <a:ext uri="{FF2B5EF4-FFF2-40B4-BE49-F238E27FC236}">
              <a16:creationId xmlns:a16="http://schemas.microsoft.com/office/drawing/2014/main" id="{F4596836-DE70-4462-A2C1-CB7C8EA2B0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0"/>
          <a:ext cx="1876425" cy="516310"/>
        </a:xfrm>
        <a:prstGeom prst="rect">
          <a:avLst/>
        </a:prstGeom>
      </xdr:spPr>
    </xdr:pic>
    <xdr:clientData/>
  </xdr:twoCellAnchor>
  <xdr:twoCellAnchor editAs="oneCell">
    <xdr:from>
      <xdr:col>12</xdr:col>
      <xdr:colOff>238125</xdr:colOff>
      <xdr:row>1</xdr:row>
      <xdr:rowOff>66675</xdr:rowOff>
    </xdr:from>
    <xdr:to>
      <xdr:col>12</xdr:col>
      <xdr:colOff>796925</xdr:colOff>
      <xdr:row>4</xdr:row>
      <xdr:rowOff>171450</xdr:rowOff>
    </xdr:to>
    <xdr:pic>
      <xdr:nvPicPr>
        <xdr:cNvPr id="3" name="Imagem 2" descr="Z:\_ASCOM ARQUIVOS\_Logomarcas GDF\GDF 2014 - LOGO\2000px-Brasão_do_Distrito_Federal_(Brasil).svg-jpg.jpg">
          <a:extLst>
            <a:ext uri="{FF2B5EF4-FFF2-40B4-BE49-F238E27FC236}">
              <a16:creationId xmlns:a16="http://schemas.microsoft.com/office/drawing/2014/main" id="{8C0438AA-57C7-4774-A631-6DA9AFAD507C}"/>
            </a:ext>
          </a:extLst>
        </xdr:cNvPr>
        <xdr:cNvPicPr/>
      </xdr:nvPicPr>
      <xdr:blipFill>
        <a:blip xmlns:r="http://schemas.openxmlformats.org/officeDocument/2006/relationships" r:embed="rId2" cstate="print"/>
        <a:srcRect/>
        <a:stretch>
          <a:fillRect/>
        </a:stretch>
      </xdr:blipFill>
      <xdr:spPr bwMode="auto">
        <a:xfrm>
          <a:off x="8305800" y="228600"/>
          <a:ext cx="558800" cy="6191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J11"/>
  <sheetViews>
    <sheetView showGridLines="0" workbookViewId="0">
      <selection activeCell="G3" sqref="G3"/>
    </sheetView>
  </sheetViews>
  <sheetFormatPr defaultColWidth="9.140625" defaultRowHeight="15.75" x14ac:dyDescent="0.25"/>
  <cols>
    <col min="1" max="1" width="4" style="7" customWidth="1"/>
    <col min="2" max="2" width="18.140625" style="7" customWidth="1"/>
    <col min="3" max="4" width="24" style="7" customWidth="1"/>
    <col min="5" max="5" width="36.5703125" style="7" customWidth="1"/>
    <col min="6" max="6" width="13.140625" style="7" customWidth="1"/>
    <col min="7" max="7" width="36.5703125" style="7" customWidth="1"/>
    <col min="8" max="8" width="13.7109375" style="7" customWidth="1"/>
    <col min="9" max="9" width="74.85546875" style="7" customWidth="1"/>
    <col min="10" max="16384" width="9.140625" style="7"/>
  </cols>
  <sheetData>
    <row r="2" spans="2:10" x14ac:dyDescent="0.25">
      <c r="G2" s="8">
        <f>CAPA!D57</f>
        <v>15702062.840000004</v>
      </c>
    </row>
    <row r="3" spans="2:10" ht="64.5" customHeight="1" x14ac:dyDescent="0.25">
      <c r="B3" s="525" t="s">
        <v>3662</v>
      </c>
      <c r="C3" s="526"/>
      <c r="D3" s="526"/>
      <c r="E3" s="526"/>
      <c r="F3" s="527"/>
      <c r="G3" s="9" t="s">
        <v>3668</v>
      </c>
      <c r="H3" s="10"/>
    </row>
    <row r="5" spans="2:10" ht="39" customHeight="1" x14ac:dyDescent="0.25">
      <c r="B5" s="11"/>
      <c r="C5" s="11" t="s">
        <v>3655</v>
      </c>
      <c r="D5" s="11" t="s">
        <v>3664</v>
      </c>
      <c r="E5" s="528" t="s">
        <v>3665</v>
      </c>
      <c r="F5" s="529"/>
      <c r="G5" s="528" t="s">
        <v>3666</v>
      </c>
      <c r="H5" s="529"/>
      <c r="I5" s="11" t="s">
        <v>3667</v>
      </c>
    </row>
    <row r="6" spans="2:10" ht="39" customHeight="1" x14ac:dyDescent="0.25">
      <c r="B6" s="12" t="s">
        <v>3663</v>
      </c>
      <c r="C6" s="13">
        <v>0.26219999999999999</v>
      </c>
      <c r="D6" s="13">
        <v>0.1326</v>
      </c>
      <c r="E6" s="13" t="s">
        <v>7881</v>
      </c>
      <c r="F6" s="13">
        <v>0.82010000000000005</v>
      </c>
      <c r="G6" s="13" t="s">
        <v>7882</v>
      </c>
      <c r="H6" s="13">
        <v>0.47139999999999999</v>
      </c>
      <c r="I6" s="13" t="s">
        <v>7987</v>
      </c>
      <c r="J6" s="14"/>
    </row>
    <row r="7" spans="2:10" ht="39" customHeight="1" x14ac:dyDescent="0.25">
      <c r="B7" s="15" t="s">
        <v>3668</v>
      </c>
      <c r="C7" s="16">
        <v>0.2026</v>
      </c>
      <c r="D7" s="16">
        <v>0.1326</v>
      </c>
      <c r="E7" s="16" t="s">
        <v>7883</v>
      </c>
      <c r="F7" s="16">
        <v>1.1069</v>
      </c>
      <c r="G7" s="16" t="s">
        <v>7884</v>
      </c>
      <c r="H7" s="16">
        <v>0.70399999999999996</v>
      </c>
      <c r="I7" s="16" t="s">
        <v>7988</v>
      </c>
    </row>
    <row r="8" spans="2:10" x14ac:dyDescent="0.25">
      <c r="C8" s="17" t="s">
        <v>3864</v>
      </c>
      <c r="D8" s="17" t="s">
        <v>0</v>
      </c>
      <c r="E8" s="7" t="s">
        <v>0</v>
      </c>
    </row>
    <row r="9" spans="2:10" x14ac:dyDescent="0.25">
      <c r="C9" s="17" t="s">
        <v>3865</v>
      </c>
      <c r="D9" s="17"/>
      <c r="E9" s="7" t="s">
        <v>0</v>
      </c>
    </row>
    <row r="10" spans="2:10" x14ac:dyDescent="0.25">
      <c r="C10" s="17" t="s">
        <v>3669</v>
      </c>
    </row>
    <row r="11" spans="2:10" x14ac:dyDescent="0.25">
      <c r="G11" s="18"/>
    </row>
  </sheetData>
  <mergeCells count="3">
    <mergeCell ref="B3:F3"/>
    <mergeCell ref="E5:F5"/>
    <mergeCell ref="G5:H5"/>
  </mergeCells>
  <dataValidations count="1">
    <dataValidation type="list" allowBlank="1" showInputMessage="1" showErrorMessage="1" sqref="G3" xr:uid="{00000000-0002-0000-0000-000000000000}">
      <formula1>$B$6:$B$7</formula1>
    </dataValidation>
  </dataValidation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sheetPr>
  <dimension ref="A1:L529"/>
  <sheetViews>
    <sheetView view="pageBreakPreview" topLeftCell="A4" zoomScaleNormal="100" zoomScaleSheetLayoutView="100" workbookViewId="0">
      <selection activeCell="C16" sqref="C16"/>
    </sheetView>
  </sheetViews>
  <sheetFormatPr defaultRowHeight="15" x14ac:dyDescent="0.25"/>
  <cols>
    <col min="1" max="1" width="22.7109375" customWidth="1"/>
    <col min="2" max="2" width="61.140625" style="99"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6.28515625" bestFit="1" customWidth="1"/>
    <col min="11" max="12" width="13.28515625" bestFit="1" customWidth="1"/>
  </cols>
  <sheetData>
    <row r="1" spans="1:12" x14ac:dyDescent="0.25">
      <c r="A1" s="202"/>
      <c r="B1" s="203"/>
      <c r="C1" s="203"/>
      <c r="D1" s="204"/>
      <c r="E1" s="205"/>
      <c r="F1" s="205"/>
      <c r="G1" s="205"/>
      <c r="H1" s="585" t="s">
        <v>3655</v>
      </c>
      <c r="I1" s="586"/>
      <c r="J1" s="251">
        <f>BDI_Materiais!$H$27</f>
        <v>0.2026</v>
      </c>
    </row>
    <row r="2" spans="1:12" x14ac:dyDescent="0.25">
      <c r="A2" s="202"/>
      <c r="B2" s="206"/>
      <c r="C2" s="206"/>
      <c r="D2" s="207"/>
      <c r="E2" s="205"/>
      <c r="F2" s="205"/>
      <c r="G2" s="208"/>
      <c r="H2" s="585" t="s">
        <v>3664</v>
      </c>
      <c r="I2" s="586"/>
      <c r="J2" s="251">
        <f>BDI_Equipamentos!$H$27</f>
        <v>0.1326</v>
      </c>
    </row>
    <row r="3" spans="1:12" x14ac:dyDescent="0.25">
      <c r="A3" s="202"/>
      <c r="B3" s="206"/>
      <c r="C3" s="206"/>
      <c r="D3" s="207"/>
      <c r="E3" s="209"/>
      <c r="F3" s="205"/>
      <c r="G3" s="208"/>
      <c r="H3" s="208"/>
      <c r="I3" s="208"/>
      <c r="J3" s="208"/>
      <c r="K3" s="19"/>
      <c r="L3" s="19"/>
    </row>
    <row r="4" spans="1:12" x14ac:dyDescent="0.25">
      <c r="A4" s="210"/>
      <c r="B4" s="210"/>
      <c r="C4" s="210"/>
      <c r="D4" s="211"/>
      <c r="E4" s="212"/>
      <c r="F4" s="205"/>
      <c r="G4" s="208"/>
      <c r="H4" s="208"/>
      <c r="I4" s="208"/>
      <c r="J4" s="205"/>
    </row>
    <row r="5" spans="1:12" ht="15.75" x14ac:dyDescent="0.25">
      <c r="A5" s="263" t="str">
        <f>'CPM_Comp.Mensal_Mão_Obra'!$B$5</f>
        <v>OBRA: RECONSTRUÇÃO DO CENTRO DE ENSINO FUNDAMENTAL 01 - CANDANGOLÂNDIA</v>
      </c>
      <c r="B5" s="213"/>
      <c r="C5" s="213"/>
      <c r="D5" s="214"/>
      <c r="E5" s="235"/>
      <c r="F5" s="205"/>
      <c r="G5" s="205"/>
      <c r="H5" s="205"/>
      <c r="I5" s="205"/>
      <c r="J5" s="269" t="str">
        <f>'CPM_Comp.Mensal_Mão_Obra'!$M$6</f>
        <v>Data: 30/11/2023</v>
      </c>
    </row>
    <row r="6" spans="1:12" x14ac:dyDescent="0.25">
      <c r="A6" s="270" t="str">
        <f>'CPM_Comp.Mensal_Mão_Obra'!$B$6</f>
        <v>LOCAL: EQR 2/4, AE 7 - CANDANGOLÂNDIA - DF</v>
      </c>
      <c r="B6" s="213"/>
      <c r="C6" s="213"/>
      <c r="D6" s="214"/>
      <c r="E6" s="205"/>
      <c r="F6" s="205"/>
      <c r="G6" s="205"/>
      <c r="H6" s="205"/>
      <c r="I6" s="205"/>
      <c r="J6" s="272" t="str">
        <f>'CPM_Comp.Mensal_Mão_Obra'!$M$7</f>
        <v>ÁREA CONSTRUÇÃO:  5.046,37 m²</v>
      </c>
    </row>
    <row r="7" spans="1:12" x14ac:dyDescent="0.25">
      <c r="A7" s="236" t="s">
        <v>3723</v>
      </c>
      <c r="B7" s="213"/>
      <c r="C7" s="213"/>
      <c r="D7" s="214"/>
      <c r="E7" s="205"/>
      <c r="F7" s="205"/>
      <c r="G7" s="205"/>
      <c r="H7" s="205"/>
      <c r="I7" s="205"/>
      <c r="J7" s="272" t="str">
        <f>IF('!Dados'!$G$3="Com Desoneração",'!Dados'!$E$6,'!Dados'!$E$7)</f>
        <v>LEIS SOCIAIS HORISTAS: 110,69%</v>
      </c>
    </row>
    <row r="8" spans="1:12" x14ac:dyDescent="0.25">
      <c r="A8" s="236" t="s">
        <v>3866</v>
      </c>
      <c r="B8" s="213"/>
      <c r="C8" s="213"/>
      <c r="D8" s="214"/>
      <c r="E8" s="237"/>
      <c r="F8" s="205"/>
      <c r="G8" s="205"/>
      <c r="H8" s="205"/>
      <c r="I8" s="205"/>
      <c r="J8" s="272" t="str">
        <f>IF('!Dados'!$G$3="Com Desoneração",'!Dados'!$G$6,'!Dados'!$G$7)</f>
        <v>LEIS SOCIAIS MENSALISTAS: 70,40%</v>
      </c>
    </row>
    <row r="9" spans="1:12" x14ac:dyDescent="0.25">
      <c r="A9" s="236" t="s">
        <v>3867</v>
      </c>
      <c r="B9" s="213"/>
      <c r="C9" s="213"/>
      <c r="D9" s="204"/>
      <c r="E9" s="237"/>
      <c r="F9" s="205"/>
      <c r="G9" s="205"/>
      <c r="H9" s="205"/>
      <c r="I9" s="205"/>
      <c r="J9" s="272" t="str">
        <f>IF('!Dados'!$G$3="Com Desoneração",'!Dados'!$I$6,'!Dados'!$I$7)</f>
        <v>TABELA DE REFERÊNCIA:. SINAPI - OUTUBRO DE 2023 SEM DESONERAÇÃO</v>
      </c>
    </row>
    <row r="10" spans="1:12" ht="23.25" x14ac:dyDescent="0.25">
      <c r="A10" s="639" t="s">
        <v>3685</v>
      </c>
      <c r="B10" s="640"/>
      <c r="C10" s="640"/>
      <c r="D10" s="640"/>
      <c r="E10" s="640"/>
      <c r="F10" s="640"/>
      <c r="G10" s="640"/>
      <c r="H10" s="640"/>
      <c r="I10" s="640"/>
      <c r="J10" s="641"/>
    </row>
    <row r="11" spans="1:12" ht="25.5" x14ac:dyDescent="0.25">
      <c r="A11" s="487" t="s">
        <v>3656</v>
      </c>
      <c r="B11" s="41" t="s">
        <v>3678</v>
      </c>
      <c r="C11" s="41" t="s">
        <v>3658</v>
      </c>
      <c r="D11" s="42" t="s">
        <v>3659</v>
      </c>
      <c r="E11" s="41" t="s">
        <v>3679</v>
      </c>
      <c r="F11" s="41" t="s">
        <v>3680</v>
      </c>
      <c r="G11" s="41" t="s">
        <v>3681</v>
      </c>
      <c r="H11" s="41" t="s">
        <v>3682</v>
      </c>
      <c r="I11" s="41" t="s">
        <v>3683</v>
      </c>
      <c r="J11" s="43" t="s">
        <v>3684</v>
      </c>
    </row>
    <row r="12" spans="1:12" ht="60" x14ac:dyDescent="0.25">
      <c r="A12" s="30" t="s">
        <v>13795</v>
      </c>
      <c r="B12" s="31" t="s">
        <v>14671</v>
      </c>
      <c r="C12" s="32" t="s">
        <v>3641</v>
      </c>
      <c r="D12" s="33">
        <v>930.9</v>
      </c>
      <c r="E12" s="29">
        <f>VLOOKUP(A12,'RELATÓRIO DE COMPOSIÇÕES'!A:I,9,0)</f>
        <v>641.12</v>
      </c>
      <c r="F12" s="29">
        <f t="shared" ref="F12:F75" si="0">TRUNC((E12*D12),2)</f>
        <v>596818.6</v>
      </c>
      <c r="G12" s="45">
        <f>BDI_Materiais!$H$27</f>
        <v>0.2026</v>
      </c>
      <c r="H12" s="29">
        <f t="shared" ref="H12:H75" si="1">ROUND((E12*(1+G12)*D12),4)</f>
        <v>717734.05799999996</v>
      </c>
      <c r="I12" s="46">
        <f>H12/CAPA!$D$43</f>
        <v>5.9766179320986539E-2</v>
      </c>
      <c r="J12" s="46">
        <f>I12</f>
        <v>5.9766179320986539E-2</v>
      </c>
    </row>
    <row r="13" spans="1:12" ht="45" x14ac:dyDescent="0.25">
      <c r="A13" s="30">
        <v>92455</v>
      </c>
      <c r="B13" s="31" t="s">
        <v>1463</v>
      </c>
      <c r="C13" s="32" t="s">
        <v>3636</v>
      </c>
      <c r="D13" s="33">
        <v>3610.63</v>
      </c>
      <c r="E13" s="29">
        <f>VLOOKUP(A13,'RELATÓRIO DE COMPOSIÇÕES'!A:I,9,0)</f>
        <v>149.13</v>
      </c>
      <c r="F13" s="29">
        <f t="shared" si="0"/>
        <v>538453.25</v>
      </c>
      <c r="G13" s="45">
        <f>BDI_Materiais!$H$27</f>
        <v>0.2026</v>
      </c>
      <c r="H13" s="29">
        <f t="shared" si="1"/>
        <v>647543.88069999998</v>
      </c>
      <c r="I13" s="46">
        <f>H13/CAPA!$D$43</f>
        <v>5.3921397850293616E-2</v>
      </c>
      <c r="J13" s="46">
        <f t="shared" ref="J13:J76" si="2">I13+J12</f>
        <v>0.11368757717128015</v>
      </c>
    </row>
    <row r="14" spans="1:12" ht="30" x14ac:dyDescent="0.25">
      <c r="A14" s="30" t="s">
        <v>7121</v>
      </c>
      <c r="B14" s="31" t="s">
        <v>14934</v>
      </c>
      <c r="C14" s="32" t="s">
        <v>3636</v>
      </c>
      <c r="D14" s="33">
        <v>8439.17</v>
      </c>
      <c r="E14" s="29">
        <f>VLOOKUP(A14,'RELATÓRIO DE COMPOSIÇÕES'!A:I,9,0)</f>
        <v>52.82</v>
      </c>
      <c r="F14" s="29">
        <f t="shared" si="0"/>
        <v>445756.95</v>
      </c>
      <c r="G14" s="45">
        <f>BDI_Materiais!$H$27</f>
        <v>0.2026</v>
      </c>
      <c r="H14" s="29">
        <f t="shared" si="1"/>
        <v>536067.31940000004</v>
      </c>
      <c r="I14" s="46">
        <f>H14/CAPA!$D$43</f>
        <v>4.4638672475231726E-2</v>
      </c>
      <c r="J14" s="46">
        <f t="shared" si="2"/>
        <v>0.15832624964651187</v>
      </c>
    </row>
    <row r="15" spans="1:12" ht="30" x14ac:dyDescent="0.25">
      <c r="A15" s="30">
        <v>96620</v>
      </c>
      <c r="B15" s="31" t="s">
        <v>14904</v>
      </c>
      <c r="C15" s="32" t="s">
        <v>3641</v>
      </c>
      <c r="D15" s="33">
        <v>532.48</v>
      </c>
      <c r="E15" s="29">
        <f>VLOOKUP(A15,'RELATÓRIO DE COMPOSIÇÕES'!A:I,9,0)</f>
        <v>754.5</v>
      </c>
      <c r="F15" s="29">
        <f t="shared" si="0"/>
        <v>401756.15999999997</v>
      </c>
      <c r="G15" s="45">
        <f>BDI_Materiais!$H$27</f>
        <v>0.2026</v>
      </c>
      <c r="H15" s="29">
        <f t="shared" si="1"/>
        <v>483151.95799999998</v>
      </c>
      <c r="I15" s="46">
        <f>H15/CAPA!$D$43</f>
        <v>4.0232376099830776E-2</v>
      </c>
      <c r="J15" s="46">
        <f t="shared" si="2"/>
        <v>0.19855862574634264</v>
      </c>
    </row>
    <row r="16" spans="1:12" ht="60" x14ac:dyDescent="0.25">
      <c r="A16" s="30">
        <v>87495</v>
      </c>
      <c r="B16" s="31" t="s">
        <v>7043</v>
      </c>
      <c r="C16" s="32" t="s">
        <v>3636</v>
      </c>
      <c r="D16" s="33">
        <v>3924.97</v>
      </c>
      <c r="E16" s="29">
        <f>VLOOKUP(A16,'RELATÓRIO DE COMPOSIÇÕES'!A:I,9,0)</f>
        <v>99.63000000000001</v>
      </c>
      <c r="F16" s="29">
        <f t="shared" si="0"/>
        <v>391044.76</v>
      </c>
      <c r="G16" s="45">
        <f>BDI_Materiais!$H$27</f>
        <v>0.2026</v>
      </c>
      <c r="H16" s="29">
        <f t="shared" si="1"/>
        <v>470270.42969999998</v>
      </c>
      <c r="I16" s="46">
        <f>H16/CAPA!$D$43</f>
        <v>3.9159722905064642E-2</v>
      </c>
      <c r="J16" s="46">
        <f t="shared" si="2"/>
        <v>0.23771834865140729</v>
      </c>
    </row>
    <row r="17" spans="1:10" ht="75" x14ac:dyDescent="0.25">
      <c r="A17" s="30" t="s">
        <v>7192</v>
      </c>
      <c r="B17" s="31" t="s">
        <v>14841</v>
      </c>
      <c r="C17" s="32" t="s">
        <v>3636</v>
      </c>
      <c r="D17" s="33">
        <v>185.22</v>
      </c>
      <c r="E17" s="29">
        <f>VLOOKUP(A17,'RELATÓRIO DE COMPOSIÇÕES'!A:I,9,0)</f>
        <v>1992.3700000000001</v>
      </c>
      <c r="F17" s="29">
        <f t="shared" si="0"/>
        <v>369026.77</v>
      </c>
      <c r="G17" s="45">
        <f>BDI_Materiais!$H$27</f>
        <v>0.2026</v>
      </c>
      <c r="H17" s="29">
        <f t="shared" si="1"/>
        <v>443791.59529999999</v>
      </c>
      <c r="I17" s="46">
        <f>H17/CAPA!$D$43</f>
        <v>3.6954813235080576E-2</v>
      </c>
      <c r="J17" s="46">
        <f t="shared" si="2"/>
        <v>0.27467316188648788</v>
      </c>
    </row>
    <row r="18" spans="1:10" ht="75" x14ac:dyDescent="0.25">
      <c r="A18" s="30">
        <v>104162</v>
      </c>
      <c r="B18" s="31" t="s">
        <v>7907</v>
      </c>
      <c r="C18" s="32" t="s">
        <v>3636</v>
      </c>
      <c r="D18" s="33">
        <v>3133.94</v>
      </c>
      <c r="E18" s="29">
        <f>VLOOKUP(A18,'RELATÓRIO DE COMPOSIÇÕES'!A:I,9,0)</f>
        <v>89.37</v>
      </c>
      <c r="F18" s="29">
        <f t="shared" si="0"/>
        <v>280080.21000000002</v>
      </c>
      <c r="G18" s="45">
        <f>BDI_Materiais!$H$27</f>
        <v>0.2026</v>
      </c>
      <c r="H18" s="29">
        <f t="shared" si="1"/>
        <v>336824.46990000003</v>
      </c>
      <c r="I18" s="46">
        <f>H18/CAPA!$D$43</f>
        <v>2.804759150462334E-2</v>
      </c>
      <c r="J18" s="46">
        <f t="shared" si="2"/>
        <v>0.30272075339111121</v>
      </c>
    </row>
    <row r="19" spans="1:10" ht="60" x14ac:dyDescent="0.25">
      <c r="A19" s="30">
        <v>100778</v>
      </c>
      <c r="B19" s="31" t="s">
        <v>7213</v>
      </c>
      <c r="C19" s="32" t="s">
        <v>3639</v>
      </c>
      <c r="D19" s="33">
        <v>23389.239999999998</v>
      </c>
      <c r="E19" s="29">
        <f>VLOOKUP(A19,'RELATÓRIO DE COMPOSIÇÕES'!A:I,9,0)</f>
        <v>10.68</v>
      </c>
      <c r="F19" s="29">
        <f t="shared" si="0"/>
        <v>249797.08</v>
      </c>
      <c r="G19" s="45">
        <f>BDI_Materiais!$H$27</f>
        <v>0.2026</v>
      </c>
      <c r="H19" s="29">
        <f t="shared" si="1"/>
        <v>300405.97230000002</v>
      </c>
      <c r="I19" s="46">
        <f>H19/CAPA!$D$43</f>
        <v>2.5014999649880233E-2</v>
      </c>
      <c r="J19" s="46">
        <f t="shared" si="2"/>
        <v>0.32773575304099145</v>
      </c>
    </row>
    <row r="20" spans="1:10" ht="45" x14ac:dyDescent="0.25">
      <c r="A20" s="30">
        <v>92787</v>
      </c>
      <c r="B20" s="31" t="s">
        <v>4805</v>
      </c>
      <c r="C20" s="32" t="s">
        <v>3639</v>
      </c>
      <c r="D20" s="33">
        <v>15385.4</v>
      </c>
      <c r="E20" s="29">
        <f>VLOOKUP(A20,'RELATÓRIO DE COMPOSIÇÕES'!A:I,9,0)</f>
        <v>13.17</v>
      </c>
      <c r="F20" s="29">
        <f t="shared" si="0"/>
        <v>202625.71</v>
      </c>
      <c r="G20" s="45">
        <f>BDI_Materiais!$H$27</f>
        <v>0.2026</v>
      </c>
      <c r="H20" s="29">
        <f t="shared" si="1"/>
        <v>243677.68849999999</v>
      </c>
      <c r="I20" s="46">
        <f>H20/CAPA!$D$43</f>
        <v>2.0291198759603099E-2</v>
      </c>
      <c r="J20" s="46">
        <f t="shared" si="2"/>
        <v>0.34802695180059456</v>
      </c>
    </row>
    <row r="21" spans="1:10" ht="45" x14ac:dyDescent="0.25">
      <c r="A21" s="30">
        <v>92514</v>
      </c>
      <c r="B21" s="31" t="s">
        <v>14675</v>
      </c>
      <c r="C21" s="32" t="s">
        <v>3636</v>
      </c>
      <c r="D21" s="33">
        <v>3399.2400000000002</v>
      </c>
      <c r="E21" s="29">
        <f>VLOOKUP(A21,'RELATÓRIO DE COMPOSIÇÕES'!A:I,9,0)</f>
        <v>55.769999999999996</v>
      </c>
      <c r="F21" s="29">
        <f t="shared" si="0"/>
        <v>189575.61</v>
      </c>
      <c r="G21" s="45">
        <f>BDI_Materiais!$H$27</f>
        <v>0.2026</v>
      </c>
      <c r="H21" s="29">
        <f t="shared" si="1"/>
        <v>227983.63440000001</v>
      </c>
      <c r="I21" s="46">
        <f>H21/CAPA!$D$43</f>
        <v>1.8984344722012114E-2</v>
      </c>
      <c r="J21" s="46">
        <f t="shared" si="2"/>
        <v>0.36701129652260667</v>
      </c>
    </row>
    <row r="22" spans="1:10" ht="30" x14ac:dyDescent="0.25">
      <c r="A22" s="30" t="s">
        <v>7135</v>
      </c>
      <c r="B22" s="31" t="s">
        <v>15008</v>
      </c>
      <c r="C22" s="32" t="s">
        <v>3636</v>
      </c>
      <c r="D22" s="33">
        <v>767.43000000000006</v>
      </c>
      <c r="E22" s="29">
        <f>VLOOKUP(A22,'RELATÓRIO DE COMPOSIÇÕES'!A:I,9,0)</f>
        <v>238.85999999999999</v>
      </c>
      <c r="F22" s="29">
        <f t="shared" si="0"/>
        <v>183308.32</v>
      </c>
      <c r="G22" s="45">
        <f>BDI_Materiais!$H$27</f>
        <v>0.2026</v>
      </c>
      <c r="H22" s="29">
        <f t="shared" si="1"/>
        <v>220446.5974</v>
      </c>
      <c r="I22" s="46">
        <f>H22/CAPA!$D$43</f>
        <v>1.8356730775216643E-2</v>
      </c>
      <c r="J22" s="46">
        <f t="shared" si="2"/>
        <v>0.38536802729782332</v>
      </c>
    </row>
    <row r="23" spans="1:10" ht="30" x14ac:dyDescent="0.25">
      <c r="A23" s="30" t="s">
        <v>13866</v>
      </c>
      <c r="B23" s="31" t="s">
        <v>14894</v>
      </c>
      <c r="C23" s="32" t="s">
        <v>3636</v>
      </c>
      <c r="D23" s="33">
        <v>256.31</v>
      </c>
      <c r="E23" s="29">
        <f>VLOOKUP(A23,'RELATÓRIO DE COMPOSIÇÕES'!A:I,9,0)</f>
        <v>644.09</v>
      </c>
      <c r="F23" s="29">
        <f t="shared" si="0"/>
        <v>165086.70000000001</v>
      </c>
      <c r="G23" s="45">
        <f>BDI_Materiais!$H$27</f>
        <v>0.2026</v>
      </c>
      <c r="H23" s="29">
        <f t="shared" si="1"/>
        <v>198533.27489999999</v>
      </c>
      <c r="I23" s="46">
        <f>H23/CAPA!$D$43</f>
        <v>1.6531994234633515E-2</v>
      </c>
      <c r="J23" s="46">
        <f t="shared" si="2"/>
        <v>0.40190002153245685</v>
      </c>
    </row>
    <row r="24" spans="1:10" ht="45" x14ac:dyDescent="0.25">
      <c r="A24" s="30">
        <v>92786</v>
      </c>
      <c r="B24" s="31" t="s">
        <v>4804</v>
      </c>
      <c r="C24" s="32" t="s">
        <v>3639</v>
      </c>
      <c r="D24" s="33">
        <v>10205.4</v>
      </c>
      <c r="E24" s="29">
        <f>VLOOKUP(A24,'RELATÓRIO DE COMPOSIÇÕES'!A:I,9,0)</f>
        <v>14.870000000000001</v>
      </c>
      <c r="F24" s="29">
        <f t="shared" si="0"/>
        <v>151754.29</v>
      </c>
      <c r="G24" s="45">
        <f>BDI_Materiais!$H$27</f>
        <v>0.2026</v>
      </c>
      <c r="H24" s="29">
        <f t="shared" si="1"/>
        <v>182499.7188</v>
      </c>
      <c r="I24" s="46">
        <f>H24/CAPA!$D$43</f>
        <v>1.5196869645874349E-2</v>
      </c>
      <c r="J24" s="46">
        <f t="shared" si="2"/>
        <v>0.41709689117833121</v>
      </c>
    </row>
    <row r="25" spans="1:10" ht="60" x14ac:dyDescent="0.25">
      <c r="A25" s="30">
        <v>92775</v>
      </c>
      <c r="B25" s="31" t="s">
        <v>4800</v>
      </c>
      <c r="C25" s="32" t="s">
        <v>3639</v>
      </c>
      <c r="D25" s="33">
        <v>7631.7</v>
      </c>
      <c r="E25" s="29">
        <f>VLOOKUP(A25,'RELATÓRIO DE COMPOSIÇÕES'!A:I,9,0)</f>
        <v>19.760000000000002</v>
      </c>
      <c r="F25" s="29">
        <f t="shared" si="0"/>
        <v>150802.39000000001</v>
      </c>
      <c r="G25" s="45">
        <f>BDI_Materiais!$H$27</f>
        <v>0.2026</v>
      </c>
      <c r="H25" s="29">
        <f t="shared" si="1"/>
        <v>181354.9566</v>
      </c>
      <c r="I25" s="46">
        <f>H25/CAPA!$D$43</f>
        <v>1.5101544556919064E-2</v>
      </c>
      <c r="J25" s="46">
        <f t="shared" si="2"/>
        <v>0.4321984357352503</v>
      </c>
    </row>
    <row r="26" spans="1:10" ht="60" x14ac:dyDescent="0.25">
      <c r="A26" s="30">
        <v>92419</v>
      </c>
      <c r="B26" s="31" t="s">
        <v>14658</v>
      </c>
      <c r="C26" s="32" t="s">
        <v>3636</v>
      </c>
      <c r="D26" s="33">
        <v>1680.8600000000001</v>
      </c>
      <c r="E26" s="29">
        <f>VLOOKUP(A26,'RELATÓRIO DE COMPOSIÇÕES'!A:I,9,0)</f>
        <v>83.11</v>
      </c>
      <c r="F26" s="29">
        <f t="shared" si="0"/>
        <v>139696.26999999999</v>
      </c>
      <c r="G26" s="45">
        <f>BDI_Materiais!$H$27</f>
        <v>0.2026</v>
      </c>
      <c r="H26" s="29">
        <f t="shared" si="1"/>
        <v>167998.73980000001</v>
      </c>
      <c r="I26" s="46">
        <f>H26/CAPA!$D$43</f>
        <v>1.3989363743675877E-2</v>
      </c>
      <c r="J26" s="46">
        <f t="shared" si="2"/>
        <v>0.44618779947892617</v>
      </c>
    </row>
    <row r="27" spans="1:10" ht="45" x14ac:dyDescent="0.25">
      <c r="A27" s="30">
        <v>94990</v>
      </c>
      <c r="B27" s="31" t="s">
        <v>14902</v>
      </c>
      <c r="C27" s="32" t="s">
        <v>3641</v>
      </c>
      <c r="D27" s="33">
        <v>156.24</v>
      </c>
      <c r="E27" s="29">
        <f>VLOOKUP(A27,'RELATÓRIO DE COMPOSIÇÕES'!A:I,9,0)</f>
        <v>877.81999999999971</v>
      </c>
      <c r="F27" s="29">
        <f t="shared" si="0"/>
        <v>137150.59</v>
      </c>
      <c r="G27" s="45">
        <f>BDI_Materiais!$H$27</f>
        <v>0.2026</v>
      </c>
      <c r="H27" s="29">
        <f t="shared" si="1"/>
        <v>164937.3077</v>
      </c>
      <c r="I27" s="46">
        <f>H27/CAPA!$D$43</f>
        <v>1.3734436312229361E-2</v>
      </c>
      <c r="J27" s="46">
        <f t="shared" si="2"/>
        <v>0.45992223579115554</v>
      </c>
    </row>
    <row r="28" spans="1:10" ht="30" x14ac:dyDescent="0.25">
      <c r="A28" s="30">
        <v>94213</v>
      </c>
      <c r="B28" s="31" t="s">
        <v>7215</v>
      </c>
      <c r="C28" s="32" t="s">
        <v>3636</v>
      </c>
      <c r="D28" s="33">
        <v>1835.76</v>
      </c>
      <c r="E28" s="29">
        <f>VLOOKUP(A28,'RELATÓRIO DE COMPOSIÇÕES'!A:I,9,0)</f>
        <v>72.95</v>
      </c>
      <c r="F28" s="29">
        <f t="shared" si="0"/>
        <v>133918.69</v>
      </c>
      <c r="G28" s="45">
        <f>BDI_Materiais!$H$27</f>
        <v>0.2026</v>
      </c>
      <c r="H28" s="29">
        <f t="shared" si="1"/>
        <v>161050.61900000001</v>
      </c>
      <c r="I28" s="46">
        <f>H28/CAPA!$D$43</f>
        <v>1.3410789229831814E-2</v>
      </c>
      <c r="J28" s="46">
        <f t="shared" si="2"/>
        <v>0.47333302502098734</v>
      </c>
    </row>
    <row r="29" spans="1:10" ht="45" x14ac:dyDescent="0.25">
      <c r="A29" s="30">
        <v>92770</v>
      </c>
      <c r="B29" s="31" t="s">
        <v>7904</v>
      </c>
      <c r="C29" s="32" t="s">
        <v>3639</v>
      </c>
      <c r="D29" s="33">
        <v>8988.7000000000007</v>
      </c>
      <c r="E29" s="29">
        <f>VLOOKUP(A29,'RELATÓRIO DE COMPOSIÇÕES'!A:I,9,0)</f>
        <v>13.38</v>
      </c>
      <c r="F29" s="29">
        <f t="shared" si="0"/>
        <v>120268.8</v>
      </c>
      <c r="G29" s="45">
        <f>BDI_Materiais!$H$27</f>
        <v>0.2026</v>
      </c>
      <c r="H29" s="29">
        <f t="shared" si="1"/>
        <v>144635.26610000001</v>
      </c>
      <c r="I29" s="46">
        <f>H29/CAPA!$D$43</f>
        <v>1.2043872174547422E-2</v>
      </c>
      <c r="J29" s="46">
        <f t="shared" si="2"/>
        <v>0.48537689719553478</v>
      </c>
    </row>
    <row r="30" spans="1:10" ht="30" x14ac:dyDescent="0.25">
      <c r="A30" s="30">
        <v>88496</v>
      </c>
      <c r="B30" s="31" t="s">
        <v>7042</v>
      </c>
      <c r="C30" s="32" t="s">
        <v>3636</v>
      </c>
      <c r="D30" s="33">
        <v>3440.94</v>
      </c>
      <c r="E30" s="29">
        <f>VLOOKUP(A30,'RELATÓRIO DE COMPOSIÇÕES'!A:I,9,0)</f>
        <v>34.15</v>
      </c>
      <c r="F30" s="29">
        <f t="shared" si="0"/>
        <v>117508.1</v>
      </c>
      <c r="G30" s="45">
        <f>BDI_Materiais!$H$27</f>
        <v>0.2026</v>
      </c>
      <c r="H30" s="29">
        <f t="shared" si="1"/>
        <v>141315.24230000001</v>
      </c>
      <c r="I30" s="46">
        <f>H30/CAPA!$D$43</f>
        <v>1.1767411644955636E-2</v>
      </c>
      <c r="J30" s="46">
        <f t="shared" si="2"/>
        <v>0.49714430884049043</v>
      </c>
    </row>
    <row r="31" spans="1:10" ht="30" x14ac:dyDescent="0.25">
      <c r="A31" s="30">
        <v>98555</v>
      </c>
      <c r="B31" s="31" t="s">
        <v>14971</v>
      </c>
      <c r="C31" s="32" t="s">
        <v>3636</v>
      </c>
      <c r="D31" s="33">
        <v>3463.3</v>
      </c>
      <c r="E31" s="29">
        <f>VLOOKUP(A31,'RELATÓRIO DE COMPOSIÇÕES'!A:I,9,0)</f>
        <v>33.619999999999997</v>
      </c>
      <c r="F31" s="29">
        <f t="shared" si="0"/>
        <v>116436.14</v>
      </c>
      <c r="G31" s="45">
        <f>BDI_Materiais!$H$27</f>
        <v>0.2026</v>
      </c>
      <c r="H31" s="29">
        <f t="shared" si="1"/>
        <v>140026.10920000001</v>
      </c>
      <c r="I31" s="46">
        <f>H31/CAPA!$D$43</f>
        <v>1.1660064697761973E-2</v>
      </c>
      <c r="J31" s="46">
        <f t="shared" si="2"/>
        <v>0.50880437353825236</v>
      </c>
    </row>
    <row r="32" spans="1:10" ht="30" x14ac:dyDescent="0.25">
      <c r="A32" s="30">
        <v>88489</v>
      </c>
      <c r="B32" s="31" t="s">
        <v>4385</v>
      </c>
      <c r="C32" s="32" t="s">
        <v>3636</v>
      </c>
      <c r="D32" s="33">
        <v>8413.7900000000009</v>
      </c>
      <c r="E32" s="29">
        <f>VLOOKUP(A32,'RELATÓRIO DE COMPOSIÇÕES'!A:I,9,0)</f>
        <v>13.649999999999999</v>
      </c>
      <c r="F32" s="29">
        <f t="shared" si="0"/>
        <v>114848.23</v>
      </c>
      <c r="G32" s="45">
        <f>BDI_Materiais!$H$27</f>
        <v>0.2026</v>
      </c>
      <c r="H32" s="29">
        <f t="shared" si="1"/>
        <v>138116.48560000001</v>
      </c>
      <c r="I32" s="46">
        <f>H32/CAPA!$D$43</f>
        <v>1.1501049105230083E-2</v>
      </c>
      <c r="J32" s="46">
        <f t="shared" si="2"/>
        <v>0.52030542264348245</v>
      </c>
    </row>
    <row r="33" spans="1:10" ht="45" x14ac:dyDescent="0.25">
      <c r="A33" s="30" t="s">
        <v>13774</v>
      </c>
      <c r="B33" s="31" t="s">
        <v>14563</v>
      </c>
      <c r="C33" s="32" t="s">
        <v>3641</v>
      </c>
      <c r="D33" s="33">
        <v>172.73999999999998</v>
      </c>
      <c r="E33" s="29">
        <f>VLOOKUP(A33,'RELATÓRIO DE COMPOSIÇÕES'!A:I,9,0)</f>
        <v>659.38</v>
      </c>
      <c r="F33" s="29">
        <f t="shared" si="0"/>
        <v>113901.3</v>
      </c>
      <c r="G33" s="45">
        <f>BDI_Materiais!$H$27</f>
        <v>0.2026</v>
      </c>
      <c r="H33" s="29">
        <f t="shared" si="1"/>
        <v>136977.70480000001</v>
      </c>
      <c r="I33" s="46">
        <f>H33/CAPA!$D$43</f>
        <v>1.1406222091322242E-2</v>
      </c>
      <c r="J33" s="46">
        <f t="shared" si="2"/>
        <v>0.5317116447348047</v>
      </c>
    </row>
    <row r="34" spans="1:10" ht="60" x14ac:dyDescent="0.25">
      <c r="A34" s="30">
        <v>92780</v>
      </c>
      <c r="B34" s="31" t="s">
        <v>14661</v>
      </c>
      <c r="C34" s="32" t="s">
        <v>3639</v>
      </c>
      <c r="D34" s="33">
        <v>10014.6</v>
      </c>
      <c r="E34" s="29">
        <f>VLOOKUP(A34,'RELATÓRIO DE COMPOSIÇÕES'!A:I,9,0)</f>
        <v>11.04</v>
      </c>
      <c r="F34" s="29">
        <f t="shared" si="0"/>
        <v>110561.18</v>
      </c>
      <c r="G34" s="45">
        <f>BDI_Materiais!$H$27</f>
        <v>0.2026</v>
      </c>
      <c r="H34" s="29">
        <f t="shared" si="1"/>
        <v>132960.8799</v>
      </c>
      <c r="I34" s="46">
        <f>H34/CAPA!$D$43</f>
        <v>1.1071738483363925E-2</v>
      </c>
      <c r="J34" s="46">
        <f t="shared" si="2"/>
        <v>0.54278338321816866</v>
      </c>
    </row>
    <row r="35" spans="1:10" ht="45" x14ac:dyDescent="0.25">
      <c r="A35" s="30">
        <v>96536</v>
      </c>
      <c r="B35" s="31" t="s">
        <v>7209</v>
      </c>
      <c r="C35" s="32" t="s">
        <v>3636</v>
      </c>
      <c r="D35" s="33">
        <v>1290.5999999999999</v>
      </c>
      <c r="E35" s="29">
        <f>VLOOKUP(A35,'RELATÓRIO DE COMPOSIÇÕES'!A:I,9,0)</f>
        <v>84.730000000000018</v>
      </c>
      <c r="F35" s="29">
        <f t="shared" si="0"/>
        <v>109352.53</v>
      </c>
      <c r="G35" s="45">
        <f>BDI_Materiais!$H$27</f>
        <v>0.2026</v>
      </c>
      <c r="H35" s="29">
        <f t="shared" si="1"/>
        <v>131507.3622</v>
      </c>
      <c r="I35" s="46">
        <f>H35/CAPA!$D$43</f>
        <v>1.0950703124185765E-2</v>
      </c>
      <c r="J35" s="46">
        <f t="shared" si="2"/>
        <v>0.55373408634235444</v>
      </c>
    </row>
    <row r="36" spans="1:10" ht="60" x14ac:dyDescent="0.25">
      <c r="A36" s="30">
        <v>94573</v>
      </c>
      <c r="B36" s="31" t="s">
        <v>7214</v>
      </c>
      <c r="C36" s="32" t="s">
        <v>3636</v>
      </c>
      <c r="D36" s="33">
        <v>238.3</v>
      </c>
      <c r="E36" s="29">
        <f>VLOOKUP(A36,'RELATÓRIO DE COMPOSIÇÕES'!A:I,9,0)</f>
        <v>430.38</v>
      </c>
      <c r="F36" s="29">
        <f t="shared" si="0"/>
        <v>102559.55</v>
      </c>
      <c r="G36" s="45">
        <f>BDI_Materiais!$H$27</f>
        <v>0.2026</v>
      </c>
      <c r="H36" s="29">
        <f t="shared" si="1"/>
        <v>123338.11960000001</v>
      </c>
      <c r="I36" s="46">
        <f>H36/CAPA!$D$43</f>
        <v>1.0270445008096419E-2</v>
      </c>
      <c r="J36" s="46">
        <f t="shared" si="2"/>
        <v>0.56400453135045081</v>
      </c>
    </row>
    <row r="37" spans="1:10" ht="30" x14ac:dyDescent="0.25">
      <c r="A37" s="30" t="s">
        <v>13809</v>
      </c>
      <c r="B37" s="31" t="s">
        <v>14733</v>
      </c>
      <c r="C37" s="32" t="s">
        <v>3636</v>
      </c>
      <c r="D37" s="33">
        <v>363.40999999999997</v>
      </c>
      <c r="E37" s="29">
        <f>VLOOKUP(A37,'RELATÓRIO DE COMPOSIÇÕES'!A:I,9,0)</f>
        <v>280.8</v>
      </c>
      <c r="F37" s="29">
        <f t="shared" si="0"/>
        <v>102045.52</v>
      </c>
      <c r="G37" s="45">
        <f>BDI_Materiais!$H$27</f>
        <v>0.2026</v>
      </c>
      <c r="H37" s="29">
        <f t="shared" si="1"/>
        <v>122719.952</v>
      </c>
      <c r="I37" s="46">
        <f>H37/CAPA!$D$43</f>
        <v>1.0218969792143906E-2</v>
      </c>
      <c r="J37" s="46">
        <f t="shared" si="2"/>
        <v>0.57422350114259468</v>
      </c>
    </row>
    <row r="38" spans="1:10" ht="75" x14ac:dyDescent="0.25">
      <c r="A38" s="30" t="s">
        <v>7017</v>
      </c>
      <c r="B38" s="31" t="s">
        <v>15562</v>
      </c>
      <c r="C38" s="32" t="s">
        <v>3635</v>
      </c>
      <c r="D38" s="33">
        <v>458</v>
      </c>
      <c r="E38" s="29">
        <f>VLOOKUP(A38,'RELATÓRIO DE COMPOSIÇÕES'!A:I,9,0)</f>
        <v>220.45</v>
      </c>
      <c r="F38" s="29">
        <f t="shared" si="0"/>
        <v>100966.1</v>
      </c>
      <c r="G38" s="45">
        <f>BDI_Materiais!$H$27</f>
        <v>0.2026</v>
      </c>
      <c r="H38" s="29">
        <f t="shared" si="1"/>
        <v>121421.8319</v>
      </c>
      <c r="I38" s="46">
        <f>H38/CAPA!$D$43</f>
        <v>1.0110874491646438E-2</v>
      </c>
      <c r="J38" s="46">
        <f t="shared" si="2"/>
        <v>0.58433437563424118</v>
      </c>
    </row>
    <row r="39" spans="1:10" ht="60" x14ac:dyDescent="0.25">
      <c r="A39" s="30">
        <v>92778</v>
      </c>
      <c r="B39" s="31" t="s">
        <v>4801</v>
      </c>
      <c r="C39" s="32" t="s">
        <v>3639</v>
      </c>
      <c r="D39" s="33">
        <v>6756.4</v>
      </c>
      <c r="E39" s="29">
        <f>VLOOKUP(A39,'RELATÓRIO DE COMPOSIÇÕES'!A:I,9,0)</f>
        <v>14.369999999999997</v>
      </c>
      <c r="F39" s="29">
        <f t="shared" si="0"/>
        <v>97089.46</v>
      </c>
      <c r="G39" s="45">
        <f>BDI_Materiais!$H$27</f>
        <v>0.2026</v>
      </c>
      <c r="H39" s="29">
        <f t="shared" si="1"/>
        <v>116759.7942</v>
      </c>
      <c r="I39" s="46">
        <f>H39/CAPA!$D$43</f>
        <v>9.7226635964357214E-3</v>
      </c>
      <c r="J39" s="46">
        <f t="shared" si="2"/>
        <v>0.59405703923067688</v>
      </c>
    </row>
    <row r="40" spans="1:10" ht="45" x14ac:dyDescent="0.25">
      <c r="A40" s="30">
        <v>92785</v>
      </c>
      <c r="B40" s="31" t="s">
        <v>4803</v>
      </c>
      <c r="C40" s="32" t="s">
        <v>3639</v>
      </c>
      <c r="D40" s="33">
        <v>5940.3999999999987</v>
      </c>
      <c r="E40" s="29">
        <f>VLOOKUP(A40,'RELATÓRIO DE COMPOSIÇÕES'!A:I,9,0)</f>
        <v>16.069999999999997</v>
      </c>
      <c r="F40" s="29">
        <f t="shared" si="0"/>
        <v>95462.22</v>
      </c>
      <c r="G40" s="45">
        <f>BDI_Materiais!$H$27</f>
        <v>0.2026</v>
      </c>
      <c r="H40" s="29">
        <f t="shared" si="1"/>
        <v>114802.8754</v>
      </c>
      <c r="I40" s="46">
        <f>H40/CAPA!$D$43</f>
        <v>9.5597097020039632E-3</v>
      </c>
      <c r="J40" s="46">
        <f t="shared" si="2"/>
        <v>0.6036167489326808</v>
      </c>
    </row>
    <row r="41" spans="1:10" ht="60" x14ac:dyDescent="0.25">
      <c r="A41" s="30">
        <v>92779</v>
      </c>
      <c r="B41" s="31" t="s">
        <v>14660</v>
      </c>
      <c r="C41" s="32" t="s">
        <v>3639</v>
      </c>
      <c r="D41" s="33">
        <v>7627.0999999999995</v>
      </c>
      <c r="E41" s="29">
        <f>VLOOKUP(A41,'RELATÓRIO DE COMPOSIÇÕES'!A:I,9,0)</f>
        <v>11.930000000000001</v>
      </c>
      <c r="F41" s="29">
        <f t="shared" si="0"/>
        <v>90991.3</v>
      </c>
      <c r="G41" s="45">
        <f>BDI_Materiais!$H$27</f>
        <v>0.2026</v>
      </c>
      <c r="H41" s="29">
        <f t="shared" si="1"/>
        <v>109426.141</v>
      </c>
      <c r="I41" s="46">
        <f>H41/CAPA!$D$43</f>
        <v>9.1119855502378253E-3</v>
      </c>
      <c r="J41" s="46">
        <f t="shared" si="2"/>
        <v>0.61272873448291865</v>
      </c>
    </row>
    <row r="42" spans="1:10" ht="45" x14ac:dyDescent="0.25">
      <c r="A42" s="30">
        <v>91836</v>
      </c>
      <c r="B42" s="31" t="s">
        <v>15522</v>
      </c>
      <c r="C42" s="32" t="s">
        <v>3640</v>
      </c>
      <c r="D42" s="33">
        <v>4086</v>
      </c>
      <c r="E42" s="29">
        <f>VLOOKUP(A42,'RELATÓRIO DE COMPOSIÇÕES'!A:I,9,0)</f>
        <v>21.49</v>
      </c>
      <c r="F42" s="29">
        <f t="shared" si="0"/>
        <v>87808.14</v>
      </c>
      <c r="G42" s="45">
        <f>BDI_Materiais!$H$27</f>
        <v>0.2026</v>
      </c>
      <c r="H42" s="29">
        <f t="shared" si="1"/>
        <v>105598.0692</v>
      </c>
      <c r="I42" s="46">
        <f>H42/CAPA!$D$43</f>
        <v>8.7932195350232997E-3</v>
      </c>
      <c r="J42" s="46">
        <f t="shared" si="2"/>
        <v>0.62152195401794197</v>
      </c>
    </row>
    <row r="43" spans="1:10" ht="30" x14ac:dyDescent="0.25">
      <c r="A43" s="30">
        <v>98557</v>
      </c>
      <c r="B43" s="31" t="s">
        <v>4382</v>
      </c>
      <c r="C43" s="32" t="s">
        <v>3636</v>
      </c>
      <c r="D43" s="33">
        <v>1842.4099999999999</v>
      </c>
      <c r="E43" s="29">
        <f>VLOOKUP(A43,'RELATÓRIO DE COMPOSIÇÕES'!A:I,9,0)</f>
        <v>45.839999999999996</v>
      </c>
      <c r="F43" s="29">
        <f t="shared" si="0"/>
        <v>84456.07</v>
      </c>
      <c r="G43" s="45">
        <f>BDI_Materiais!$H$27</f>
        <v>0.2026</v>
      </c>
      <c r="H43" s="29">
        <f t="shared" si="1"/>
        <v>101566.8751</v>
      </c>
      <c r="I43" s="46">
        <f>H43/CAPA!$D$43</f>
        <v>8.4575393944853645E-3</v>
      </c>
      <c r="J43" s="46">
        <f t="shared" si="2"/>
        <v>0.62997949341242732</v>
      </c>
    </row>
    <row r="44" spans="1:10" x14ac:dyDescent="0.25">
      <c r="A44" s="30" t="s">
        <v>13833</v>
      </c>
      <c r="B44" s="31" t="s">
        <v>14845</v>
      </c>
      <c r="C44" s="32" t="s">
        <v>3636</v>
      </c>
      <c r="D44" s="33">
        <v>100.59</v>
      </c>
      <c r="E44" s="29">
        <f>VLOOKUP(A44,'RELATÓRIO DE COMPOSIÇÕES'!A:I,9,0)</f>
        <v>739.23</v>
      </c>
      <c r="F44" s="29">
        <f t="shared" si="0"/>
        <v>74359.14</v>
      </c>
      <c r="G44" s="45">
        <f>BDI_Materiais!$H$27</f>
        <v>0.2026</v>
      </c>
      <c r="H44" s="29">
        <f t="shared" si="1"/>
        <v>89424.308600000004</v>
      </c>
      <c r="I44" s="46">
        <f>H44/CAPA!$D$43</f>
        <v>7.4464200268490521E-3</v>
      </c>
      <c r="J44" s="46">
        <f t="shared" si="2"/>
        <v>0.63742591343927635</v>
      </c>
    </row>
    <row r="45" spans="1:10" ht="45" x14ac:dyDescent="0.25">
      <c r="A45" s="30" t="s">
        <v>7142</v>
      </c>
      <c r="B45" s="31" t="s">
        <v>15909</v>
      </c>
      <c r="C45" s="32" t="s">
        <v>3636</v>
      </c>
      <c r="D45" s="33">
        <v>1030.4000000000001</v>
      </c>
      <c r="E45" s="29">
        <f>VLOOKUP(A45,'RELATÓRIO DE COMPOSIÇÕES'!A:I,9,0)</f>
        <v>70.5</v>
      </c>
      <c r="F45" s="29">
        <f t="shared" si="0"/>
        <v>72643.199999999997</v>
      </c>
      <c r="G45" s="45">
        <f>BDI_Materiais!$H$27</f>
        <v>0.2026</v>
      </c>
      <c r="H45" s="29">
        <f t="shared" si="1"/>
        <v>87360.712299999999</v>
      </c>
      <c r="I45" s="46">
        <f>H45/CAPA!$D$43</f>
        <v>7.2745830279812565E-3</v>
      </c>
      <c r="J45" s="46">
        <f t="shared" si="2"/>
        <v>0.64470049646725758</v>
      </c>
    </row>
    <row r="46" spans="1:10" ht="45" x14ac:dyDescent="0.25">
      <c r="A46" s="30">
        <v>92788</v>
      </c>
      <c r="B46" s="31" t="s">
        <v>14677</v>
      </c>
      <c r="C46" s="32" t="s">
        <v>3639</v>
      </c>
      <c r="D46" s="33">
        <v>6201.1</v>
      </c>
      <c r="E46" s="29">
        <f>VLOOKUP(A46,'RELATÓRIO DE COMPOSIÇÕES'!A:I,9,0)</f>
        <v>11</v>
      </c>
      <c r="F46" s="29">
        <f t="shared" si="0"/>
        <v>68212.100000000006</v>
      </c>
      <c r="G46" s="45">
        <f>BDI_Materiais!$H$27</f>
        <v>0.2026</v>
      </c>
      <c r="H46" s="29">
        <f t="shared" si="1"/>
        <v>82031.871499999994</v>
      </c>
      <c r="I46" s="46">
        <f>H46/CAPA!$D$43</f>
        <v>6.8308470072701005E-3</v>
      </c>
      <c r="J46" s="46">
        <f t="shared" si="2"/>
        <v>0.65153134347452768</v>
      </c>
    </row>
    <row r="47" spans="1:10" ht="45" x14ac:dyDescent="0.25">
      <c r="A47" s="30">
        <v>102253</v>
      </c>
      <c r="B47" s="31" t="s">
        <v>14835</v>
      </c>
      <c r="C47" s="32" t="s">
        <v>3636</v>
      </c>
      <c r="D47" s="33">
        <v>88.98</v>
      </c>
      <c r="E47" s="29">
        <f>VLOOKUP(A47,'RELATÓRIO DE COMPOSIÇÕES'!A:I,9,0)</f>
        <v>723.08</v>
      </c>
      <c r="F47" s="29">
        <f t="shared" si="0"/>
        <v>64339.65</v>
      </c>
      <c r="G47" s="45">
        <f>BDI_Materiais!$H$27</f>
        <v>0.2026</v>
      </c>
      <c r="H47" s="29">
        <f t="shared" si="1"/>
        <v>77374.873200000002</v>
      </c>
      <c r="I47" s="46">
        <f>H47/CAPA!$D$43</f>
        <v>6.4430557461574384E-3</v>
      </c>
      <c r="J47" s="46">
        <f t="shared" si="2"/>
        <v>0.65797439922068512</v>
      </c>
    </row>
    <row r="48" spans="1:10" ht="30" x14ac:dyDescent="0.25">
      <c r="A48" s="30">
        <v>96546</v>
      </c>
      <c r="B48" s="31" t="s">
        <v>4381</v>
      </c>
      <c r="C48" s="32" t="s">
        <v>3639</v>
      </c>
      <c r="D48" s="33">
        <v>4372.3</v>
      </c>
      <c r="E48" s="29">
        <f>VLOOKUP(A48,'RELATÓRIO DE COMPOSIÇÕES'!A:I,9,0)</f>
        <v>14.379999999999999</v>
      </c>
      <c r="F48" s="29">
        <f t="shared" si="0"/>
        <v>62873.67</v>
      </c>
      <c r="G48" s="45">
        <f>BDI_Materiais!$H$27</f>
        <v>0.2026</v>
      </c>
      <c r="H48" s="29">
        <f t="shared" si="1"/>
        <v>75611.880399999995</v>
      </c>
      <c r="I48" s="46">
        <f>H48/CAPA!$D$43</f>
        <v>6.2962501951988846E-3</v>
      </c>
      <c r="J48" s="46">
        <f t="shared" si="2"/>
        <v>0.66427064941588398</v>
      </c>
    </row>
    <row r="49" spans="1:10" ht="45" x14ac:dyDescent="0.25">
      <c r="A49" s="30" t="s">
        <v>13788</v>
      </c>
      <c r="B49" s="31" t="s">
        <v>14663</v>
      </c>
      <c r="C49" s="32" t="s">
        <v>3641</v>
      </c>
      <c r="D49" s="33">
        <v>96.23</v>
      </c>
      <c r="E49" s="29">
        <f>VLOOKUP(A49,'RELATÓRIO DE COMPOSIÇÕES'!A:I,9,0)</f>
        <v>653.35</v>
      </c>
      <c r="F49" s="29">
        <f t="shared" si="0"/>
        <v>62871.87</v>
      </c>
      <c r="G49" s="45">
        <f>BDI_Materiais!$H$27</f>
        <v>0.2026</v>
      </c>
      <c r="H49" s="29">
        <f t="shared" si="1"/>
        <v>75609.711500000005</v>
      </c>
      <c r="I49" s="46">
        <f>H49/CAPA!$D$43</f>
        <v>6.2960695894927962E-3</v>
      </c>
      <c r="J49" s="46">
        <f t="shared" si="2"/>
        <v>0.67056671900537679</v>
      </c>
    </row>
    <row r="50" spans="1:10" ht="45" x14ac:dyDescent="0.25">
      <c r="A50" s="30">
        <v>100761</v>
      </c>
      <c r="B50" s="31" t="s">
        <v>15887</v>
      </c>
      <c r="C50" s="32" t="s">
        <v>3636</v>
      </c>
      <c r="D50" s="33">
        <v>1222.76</v>
      </c>
      <c r="E50" s="29">
        <f>VLOOKUP(A50,'RELATÓRIO DE COMPOSIÇÕES'!A:I,9,0)</f>
        <v>50.94</v>
      </c>
      <c r="F50" s="29">
        <f t="shared" si="0"/>
        <v>62287.39</v>
      </c>
      <c r="G50" s="45">
        <f>BDI_Materiais!$H$27</f>
        <v>0.2026</v>
      </c>
      <c r="H50" s="29">
        <f t="shared" si="1"/>
        <v>74906.820500000002</v>
      </c>
      <c r="I50" s="46">
        <f>H50/CAPA!$D$43</f>
        <v>6.2375394012136329E-3</v>
      </c>
      <c r="J50" s="46">
        <f t="shared" si="2"/>
        <v>0.67680425840659042</v>
      </c>
    </row>
    <row r="51" spans="1:10" ht="60" x14ac:dyDescent="0.25">
      <c r="A51" s="30">
        <v>87775</v>
      </c>
      <c r="B51" s="31" t="s">
        <v>15945</v>
      </c>
      <c r="C51" s="32" t="s">
        <v>3636</v>
      </c>
      <c r="D51" s="33">
        <v>1027.75</v>
      </c>
      <c r="E51" s="29">
        <f>VLOOKUP(A51,'RELATÓRIO DE COMPOSIÇÕES'!A:I,9,0)</f>
        <v>59.559999999999995</v>
      </c>
      <c r="F51" s="29">
        <f t="shared" si="0"/>
        <v>61212.79</v>
      </c>
      <c r="G51" s="45">
        <f>BDI_Materiais!$H$27</f>
        <v>0.2026</v>
      </c>
      <c r="H51" s="29">
        <f t="shared" si="1"/>
        <v>73614.501300000004</v>
      </c>
      <c r="I51" s="46">
        <f>H51/CAPA!$D$43</f>
        <v>6.1299271454118417E-3</v>
      </c>
      <c r="J51" s="46">
        <f t="shared" si="2"/>
        <v>0.68293418555200225</v>
      </c>
    </row>
    <row r="52" spans="1:10" ht="30" x14ac:dyDescent="0.25">
      <c r="A52" s="30">
        <v>88486</v>
      </c>
      <c r="B52" s="31" t="s">
        <v>14952</v>
      </c>
      <c r="C52" s="32" t="s">
        <v>3636</v>
      </c>
      <c r="D52" s="33">
        <v>3525.27</v>
      </c>
      <c r="E52" s="29">
        <f>VLOOKUP(A52,'RELATÓRIO DE COMPOSIÇÕES'!A:I,9,0)</f>
        <v>17.329999999999998</v>
      </c>
      <c r="F52" s="29">
        <f t="shared" si="0"/>
        <v>61092.92</v>
      </c>
      <c r="G52" s="45">
        <f>BDI_Materiais!$H$27</f>
        <v>0.2026</v>
      </c>
      <c r="H52" s="29">
        <f t="shared" si="1"/>
        <v>73470.356499999994</v>
      </c>
      <c r="I52" s="46">
        <f>H52/CAPA!$D$43</f>
        <v>6.1179241146667295E-3</v>
      </c>
      <c r="J52" s="46">
        <f t="shared" si="2"/>
        <v>0.68905210966666897</v>
      </c>
    </row>
    <row r="53" spans="1:10" ht="45" x14ac:dyDescent="0.25">
      <c r="A53" s="30">
        <v>100622</v>
      </c>
      <c r="B53" s="31" t="s">
        <v>15585</v>
      </c>
      <c r="C53" s="32" t="s">
        <v>3635</v>
      </c>
      <c r="D53" s="33">
        <v>23</v>
      </c>
      <c r="E53" s="29">
        <f>VLOOKUP(A53,'RELATÓRIO DE COMPOSIÇÕES'!A:I,9,0)</f>
        <v>2470.87</v>
      </c>
      <c r="F53" s="29">
        <f t="shared" si="0"/>
        <v>56830.01</v>
      </c>
      <c r="G53" s="45">
        <f>BDI_Materiais!$H$27</f>
        <v>0.2026</v>
      </c>
      <c r="H53" s="29">
        <f t="shared" si="1"/>
        <v>68343.77</v>
      </c>
      <c r="I53" s="46">
        <f>H53/CAPA!$D$43</f>
        <v>5.691029940357464E-3</v>
      </c>
      <c r="J53" s="46">
        <f t="shared" si="2"/>
        <v>0.69474313960702638</v>
      </c>
    </row>
    <row r="54" spans="1:10" ht="45" x14ac:dyDescent="0.25">
      <c r="A54" s="30">
        <v>91931</v>
      </c>
      <c r="B54" s="31" t="s">
        <v>4813</v>
      </c>
      <c r="C54" s="32" t="s">
        <v>3640</v>
      </c>
      <c r="D54" s="33">
        <v>5270</v>
      </c>
      <c r="E54" s="29">
        <f>VLOOKUP(A54,'RELATÓRIO DE COMPOSIÇÕES'!A:I,9,0)</f>
        <v>10.709999999999999</v>
      </c>
      <c r="F54" s="29">
        <f t="shared" si="0"/>
        <v>56441.7</v>
      </c>
      <c r="G54" s="45">
        <f>BDI_Materiais!$H$27</f>
        <v>0.2026</v>
      </c>
      <c r="H54" s="29">
        <f t="shared" si="1"/>
        <v>67876.788400000005</v>
      </c>
      <c r="I54" s="46">
        <f>H54/CAPA!$D$43</f>
        <v>5.6521440804291048E-3</v>
      </c>
      <c r="J54" s="46">
        <f t="shared" si="2"/>
        <v>0.70039528368745552</v>
      </c>
    </row>
    <row r="55" spans="1:10" ht="45" x14ac:dyDescent="0.25">
      <c r="A55" s="30">
        <v>91926</v>
      </c>
      <c r="B55" s="31" t="s">
        <v>3654</v>
      </c>
      <c r="C55" s="32" t="s">
        <v>3640</v>
      </c>
      <c r="D55" s="33">
        <v>11820</v>
      </c>
      <c r="E55" s="29">
        <f>VLOOKUP(A55,'RELATÓRIO DE COMPOSIÇÕES'!A:I,9,0)</f>
        <v>4.57</v>
      </c>
      <c r="F55" s="29">
        <f t="shared" si="0"/>
        <v>54017.4</v>
      </c>
      <c r="G55" s="45">
        <f>BDI_Materiais!$H$27</f>
        <v>0.2026</v>
      </c>
      <c r="H55" s="29">
        <f t="shared" si="1"/>
        <v>64961.325199999999</v>
      </c>
      <c r="I55" s="46">
        <f>H55/CAPA!$D$43</f>
        <v>5.4093715737147333E-3</v>
      </c>
      <c r="J55" s="46">
        <f t="shared" si="2"/>
        <v>0.7058046552611702</v>
      </c>
    </row>
    <row r="56" spans="1:10" ht="60" x14ac:dyDescent="0.25">
      <c r="A56" s="30">
        <v>92776</v>
      </c>
      <c r="B56" s="31" t="s">
        <v>14668</v>
      </c>
      <c r="C56" s="32" t="s">
        <v>3639</v>
      </c>
      <c r="D56" s="33">
        <v>2700.1</v>
      </c>
      <c r="E56" s="29">
        <f>VLOOKUP(A56,'RELATÓRIO DE COMPOSIÇÕES'!A:I,9,0)</f>
        <v>18.010000000000002</v>
      </c>
      <c r="F56" s="29">
        <f t="shared" si="0"/>
        <v>48628.800000000003</v>
      </c>
      <c r="G56" s="45">
        <f>BDI_Materiais!$H$27</f>
        <v>0.2026</v>
      </c>
      <c r="H56" s="29">
        <f t="shared" si="1"/>
        <v>58480.996099999997</v>
      </c>
      <c r="I56" s="46">
        <f>H56/CAPA!$D$43</f>
        <v>4.8697503773500938E-3</v>
      </c>
      <c r="J56" s="46">
        <f t="shared" si="2"/>
        <v>0.71067440563852025</v>
      </c>
    </row>
    <row r="57" spans="1:10" ht="60" x14ac:dyDescent="0.25">
      <c r="A57" s="30">
        <v>100897</v>
      </c>
      <c r="B57" s="31" t="s">
        <v>8190</v>
      </c>
      <c r="C57" s="32" t="s">
        <v>3640</v>
      </c>
      <c r="D57" s="33">
        <v>469</v>
      </c>
      <c r="E57" s="29">
        <f>VLOOKUP(A57,'RELATÓRIO DE COMPOSIÇÕES'!A:I,9,0)</f>
        <v>102.64</v>
      </c>
      <c r="F57" s="29">
        <f t="shared" si="0"/>
        <v>48138.16</v>
      </c>
      <c r="G57" s="45">
        <f>BDI_Materiais!$H$27</f>
        <v>0.2026</v>
      </c>
      <c r="H57" s="29">
        <f t="shared" si="1"/>
        <v>57890.951200000003</v>
      </c>
      <c r="I57" s="46">
        <f>H57/CAPA!$D$43</f>
        <v>4.8206169568195149E-3</v>
      </c>
      <c r="J57" s="46">
        <f t="shared" si="2"/>
        <v>0.71549502259533981</v>
      </c>
    </row>
    <row r="58" spans="1:10" ht="45" x14ac:dyDescent="0.25">
      <c r="A58" s="30">
        <v>92789</v>
      </c>
      <c r="B58" s="31" t="s">
        <v>14678</v>
      </c>
      <c r="C58" s="32" t="s">
        <v>3639</v>
      </c>
      <c r="D58" s="33">
        <v>4488.2</v>
      </c>
      <c r="E58" s="29">
        <f>VLOOKUP(A58,'RELATÓRIO DE COMPOSIÇÕES'!A:I,9,0)</f>
        <v>10.36</v>
      </c>
      <c r="F58" s="29">
        <f t="shared" si="0"/>
        <v>46497.75</v>
      </c>
      <c r="G58" s="45">
        <f>BDI_Materiais!$H$27</f>
        <v>0.2026</v>
      </c>
      <c r="H58" s="29">
        <f t="shared" si="1"/>
        <v>55918.196600000003</v>
      </c>
      <c r="I58" s="46">
        <f>H58/CAPA!$D$43</f>
        <v>4.656344405077375E-3</v>
      </c>
      <c r="J58" s="46">
        <f t="shared" si="2"/>
        <v>0.72015136700041715</v>
      </c>
    </row>
    <row r="59" spans="1:10" ht="45" x14ac:dyDescent="0.25">
      <c r="A59" s="30" t="s">
        <v>7122</v>
      </c>
      <c r="B59" s="31" t="s">
        <v>14938</v>
      </c>
      <c r="C59" s="32" t="s">
        <v>3636</v>
      </c>
      <c r="D59" s="33">
        <v>911.96</v>
      </c>
      <c r="E59" s="29">
        <f>VLOOKUP(A59,'RELATÓRIO DE COMPOSIÇÕES'!A:I,9,0)</f>
        <v>49.44</v>
      </c>
      <c r="F59" s="29">
        <f t="shared" si="0"/>
        <v>45087.3</v>
      </c>
      <c r="G59" s="45">
        <f>BDI_Materiais!$H$27</f>
        <v>0.2026</v>
      </c>
      <c r="H59" s="29">
        <f t="shared" si="1"/>
        <v>54221.9899</v>
      </c>
      <c r="I59" s="46">
        <f>H59/CAPA!$D$43</f>
        <v>4.5151001758706021E-3</v>
      </c>
      <c r="J59" s="46">
        <f t="shared" si="2"/>
        <v>0.7246664671762878</v>
      </c>
    </row>
    <row r="60" spans="1:10" x14ac:dyDescent="0.25">
      <c r="A60" s="30">
        <v>101741</v>
      </c>
      <c r="B60" s="31" t="s">
        <v>14984</v>
      </c>
      <c r="C60" s="32" t="s">
        <v>3640</v>
      </c>
      <c r="D60" s="33">
        <v>1820.2</v>
      </c>
      <c r="E60" s="29">
        <f>VLOOKUP(A60,'RELATÓRIO DE COMPOSIÇÕES'!A:I,9,0)</f>
        <v>24.759999999999998</v>
      </c>
      <c r="F60" s="29">
        <f t="shared" si="0"/>
        <v>45068.15</v>
      </c>
      <c r="G60" s="45">
        <f>BDI_Materiais!$H$27</f>
        <v>0.2026</v>
      </c>
      <c r="H60" s="29">
        <f t="shared" si="1"/>
        <v>54198.959600000002</v>
      </c>
      <c r="I60" s="46">
        <f>H60/CAPA!$D$43</f>
        <v>4.5131824278910075E-3</v>
      </c>
      <c r="J60" s="46">
        <f t="shared" si="2"/>
        <v>0.7291796496041788</v>
      </c>
    </row>
    <row r="61" spans="1:10" ht="60" x14ac:dyDescent="0.25">
      <c r="A61" s="30">
        <v>100757</v>
      </c>
      <c r="B61" s="31" t="s">
        <v>7040</v>
      </c>
      <c r="C61" s="32" t="s">
        <v>3636</v>
      </c>
      <c r="D61" s="33">
        <v>869.06</v>
      </c>
      <c r="E61" s="29">
        <f>VLOOKUP(A61,'RELATÓRIO DE COMPOSIÇÕES'!A:I,9,0)</f>
        <v>51.25</v>
      </c>
      <c r="F61" s="29">
        <f t="shared" si="0"/>
        <v>44539.32</v>
      </c>
      <c r="G61" s="45">
        <f>BDI_Materiais!$H$27</f>
        <v>0.2026</v>
      </c>
      <c r="H61" s="29">
        <f t="shared" si="1"/>
        <v>53562.992200000001</v>
      </c>
      <c r="I61" s="46">
        <f>H61/CAPA!$D$43</f>
        <v>4.4602250110775754E-3</v>
      </c>
      <c r="J61" s="46">
        <f t="shared" si="2"/>
        <v>0.73363987461525637</v>
      </c>
    </row>
    <row r="62" spans="1:10" ht="45" x14ac:dyDescent="0.25">
      <c r="A62" s="30">
        <v>92988</v>
      </c>
      <c r="B62" s="31" t="s">
        <v>7961</v>
      </c>
      <c r="C62" s="32" t="s">
        <v>3640</v>
      </c>
      <c r="D62" s="33">
        <v>732</v>
      </c>
      <c r="E62" s="29">
        <f>VLOOKUP(A62,'RELATÓRIO DE COMPOSIÇÕES'!A:I,9,0)</f>
        <v>59.449999999999996</v>
      </c>
      <c r="F62" s="29">
        <f t="shared" si="0"/>
        <v>43517.4</v>
      </c>
      <c r="G62" s="45">
        <f>BDI_Materiais!$H$27</f>
        <v>0.2026</v>
      </c>
      <c r="H62" s="29">
        <f t="shared" si="1"/>
        <v>52334.025199999996</v>
      </c>
      <c r="I62" s="46">
        <f>H62/CAPA!$D$43</f>
        <v>4.3578881339531314E-3</v>
      </c>
      <c r="J62" s="46">
        <f t="shared" si="2"/>
        <v>0.73799776274920947</v>
      </c>
    </row>
    <row r="63" spans="1:10" ht="30" x14ac:dyDescent="0.25">
      <c r="A63" s="30">
        <v>93202</v>
      </c>
      <c r="B63" s="31" t="s">
        <v>14824</v>
      </c>
      <c r="C63" s="32" t="s">
        <v>3640</v>
      </c>
      <c r="D63" s="33">
        <v>1483.6000000000001</v>
      </c>
      <c r="E63" s="29">
        <f>VLOOKUP(A63,'RELATÓRIO DE COMPOSIÇÕES'!A:I,9,0)</f>
        <v>28.679999999999996</v>
      </c>
      <c r="F63" s="29">
        <f t="shared" si="0"/>
        <v>42549.64</v>
      </c>
      <c r="G63" s="45">
        <f>BDI_Materiais!$H$27</f>
        <v>0.2026</v>
      </c>
      <c r="H63" s="29">
        <f t="shared" si="1"/>
        <v>51170.206700000002</v>
      </c>
      <c r="I63" s="46">
        <f>H63/CAPA!$D$43</f>
        <v>4.2609762145690835E-3</v>
      </c>
      <c r="J63" s="46">
        <f t="shared" si="2"/>
        <v>0.74225873896377859</v>
      </c>
    </row>
    <row r="64" spans="1:10" ht="45" x14ac:dyDescent="0.25">
      <c r="A64" s="30">
        <v>96535</v>
      </c>
      <c r="B64" s="31" t="s">
        <v>14553</v>
      </c>
      <c r="C64" s="32" t="s">
        <v>3636</v>
      </c>
      <c r="D64" s="33">
        <v>258.39</v>
      </c>
      <c r="E64" s="29">
        <f>VLOOKUP(A64,'RELATÓRIO DE COMPOSIÇÕES'!A:I,9,0)</f>
        <v>163.35000000000002</v>
      </c>
      <c r="F64" s="29">
        <f t="shared" si="0"/>
        <v>42208</v>
      </c>
      <c r="G64" s="45">
        <f>BDI_Materiais!$H$27</f>
        <v>0.2026</v>
      </c>
      <c r="H64" s="29">
        <f t="shared" si="1"/>
        <v>50759.348599999998</v>
      </c>
      <c r="I64" s="46">
        <f>H64/CAPA!$D$43</f>
        <v>4.2267637947927322E-3</v>
      </c>
      <c r="J64" s="46">
        <f t="shared" si="2"/>
        <v>0.74648550275857128</v>
      </c>
    </row>
    <row r="65" spans="1:10" ht="45" x14ac:dyDescent="0.25">
      <c r="A65" s="30">
        <v>92922</v>
      </c>
      <c r="B65" s="31" t="s">
        <v>5197</v>
      </c>
      <c r="C65" s="32" t="s">
        <v>3639</v>
      </c>
      <c r="D65" s="33">
        <v>3916.7</v>
      </c>
      <c r="E65" s="29">
        <f>VLOOKUP(A65,'RELATÓRIO DE COMPOSIÇÕES'!A:I,9,0)</f>
        <v>10.609999999999998</v>
      </c>
      <c r="F65" s="29">
        <f t="shared" si="0"/>
        <v>41556.18</v>
      </c>
      <c r="G65" s="45">
        <f>BDI_Materiais!$H$27</f>
        <v>0.2026</v>
      </c>
      <c r="H65" s="29">
        <f t="shared" si="1"/>
        <v>49975.470500000003</v>
      </c>
      <c r="I65" s="46">
        <f>H65/CAPA!$D$43</f>
        <v>4.1614897583049813E-3</v>
      </c>
      <c r="J65" s="46">
        <f t="shared" si="2"/>
        <v>0.75064699251687628</v>
      </c>
    </row>
    <row r="66" spans="1:10" ht="60" x14ac:dyDescent="0.25">
      <c r="A66" s="30">
        <v>100758</v>
      </c>
      <c r="B66" s="31" t="s">
        <v>7218</v>
      </c>
      <c r="C66" s="32" t="s">
        <v>3636</v>
      </c>
      <c r="D66" s="33">
        <v>767.43000000000006</v>
      </c>
      <c r="E66" s="29">
        <f>VLOOKUP(A66,'RELATÓRIO DE COMPOSIÇÕES'!A:I,9,0)</f>
        <v>52.38</v>
      </c>
      <c r="F66" s="29">
        <f t="shared" si="0"/>
        <v>40197.980000000003</v>
      </c>
      <c r="G66" s="45">
        <f>BDI_Materiais!$H$27</f>
        <v>0.2026</v>
      </c>
      <c r="H66" s="29">
        <f t="shared" si="1"/>
        <v>48342.094799999999</v>
      </c>
      <c r="I66" s="46">
        <f>H66/CAPA!$D$43</f>
        <v>4.0254775071143847E-3</v>
      </c>
      <c r="J66" s="46">
        <f t="shared" si="2"/>
        <v>0.75467247002399063</v>
      </c>
    </row>
    <row r="67" spans="1:10" ht="30" x14ac:dyDescent="0.25">
      <c r="A67" s="30">
        <v>100765</v>
      </c>
      <c r="B67" s="31" t="s">
        <v>15886</v>
      </c>
      <c r="C67" s="32" t="s">
        <v>3639</v>
      </c>
      <c r="D67" s="33">
        <v>2577.35</v>
      </c>
      <c r="E67" s="29">
        <f>VLOOKUP(A67,'RELATÓRIO DE COMPOSIÇÕES'!A:I,9,0)</f>
        <v>15.469999999999999</v>
      </c>
      <c r="F67" s="29">
        <f t="shared" si="0"/>
        <v>39871.599999999999</v>
      </c>
      <c r="G67" s="45">
        <f>BDI_Materiais!$H$27</f>
        <v>0.2026</v>
      </c>
      <c r="H67" s="29">
        <f t="shared" si="1"/>
        <v>47949.5916</v>
      </c>
      <c r="I67" s="46">
        <f>H67/CAPA!$D$43</f>
        <v>3.9927935117350525E-3</v>
      </c>
      <c r="J67" s="46">
        <f t="shared" si="2"/>
        <v>0.75866526353572572</v>
      </c>
    </row>
    <row r="68" spans="1:10" ht="60" x14ac:dyDescent="0.25">
      <c r="A68" s="30">
        <v>92781</v>
      </c>
      <c r="B68" s="31" t="s">
        <v>14669</v>
      </c>
      <c r="C68" s="32" t="s">
        <v>3639</v>
      </c>
      <c r="D68" s="33">
        <v>3274.9</v>
      </c>
      <c r="E68" s="29">
        <f>VLOOKUP(A68,'RELATÓRIO DE COMPOSIÇÕES'!A:I,9,0)</f>
        <v>12.1</v>
      </c>
      <c r="F68" s="29">
        <f t="shared" si="0"/>
        <v>39626.29</v>
      </c>
      <c r="G68" s="45">
        <f>BDI_Materiais!$H$27</f>
        <v>0.2026</v>
      </c>
      <c r="H68" s="29">
        <f t="shared" si="1"/>
        <v>47654.576399999998</v>
      </c>
      <c r="I68" s="46">
        <f>H68/CAPA!$D$43</f>
        <v>3.9682274051819526E-3</v>
      </c>
      <c r="J68" s="46">
        <f t="shared" si="2"/>
        <v>0.76263349094090771</v>
      </c>
    </row>
    <row r="69" spans="1:10" ht="45" x14ac:dyDescent="0.25">
      <c r="A69" s="30">
        <v>87879</v>
      </c>
      <c r="B69" s="31" t="s">
        <v>7964</v>
      </c>
      <c r="C69" s="32" t="s">
        <v>3636</v>
      </c>
      <c r="D69" s="33">
        <v>8439.17</v>
      </c>
      <c r="E69" s="29">
        <f>VLOOKUP(A69,'RELATÓRIO DE COMPOSIÇÕES'!A:I,9,0)</f>
        <v>4.6899999999999995</v>
      </c>
      <c r="F69" s="29">
        <f t="shared" si="0"/>
        <v>39579.699999999997</v>
      </c>
      <c r="G69" s="45">
        <f>BDI_Materiais!$H$27</f>
        <v>0.2026</v>
      </c>
      <c r="H69" s="29">
        <f t="shared" si="1"/>
        <v>47598.555999999997</v>
      </c>
      <c r="I69" s="46">
        <f>H69/CAPA!$D$43</f>
        <v>3.9635625502336402E-3</v>
      </c>
      <c r="J69" s="46">
        <f t="shared" si="2"/>
        <v>0.76659705349114138</v>
      </c>
    </row>
    <row r="70" spans="1:10" ht="45" x14ac:dyDescent="0.25">
      <c r="A70" s="30">
        <v>95939</v>
      </c>
      <c r="B70" s="31" t="s">
        <v>14696</v>
      </c>
      <c r="C70" s="32" t="s">
        <v>3636</v>
      </c>
      <c r="D70" s="33">
        <v>158.22999999999999</v>
      </c>
      <c r="E70" s="29">
        <f>VLOOKUP(A70,'RELATÓRIO DE COMPOSIÇÕES'!A:I,9,0)</f>
        <v>249.46</v>
      </c>
      <c r="F70" s="29">
        <f t="shared" si="0"/>
        <v>39472.050000000003</v>
      </c>
      <c r="G70" s="45">
        <f>BDI_Materiais!$H$27</f>
        <v>0.2026</v>
      </c>
      <c r="H70" s="29">
        <f t="shared" si="1"/>
        <v>47469.094299999997</v>
      </c>
      <c r="I70" s="46">
        <f>H70/CAPA!$D$43</f>
        <v>3.9527821907242135E-3</v>
      </c>
      <c r="J70" s="46">
        <f t="shared" si="2"/>
        <v>0.77054983568186564</v>
      </c>
    </row>
    <row r="71" spans="1:10" x14ac:dyDescent="0.25">
      <c r="A71" s="30">
        <v>72815</v>
      </c>
      <c r="B71" s="31" t="s">
        <v>14962</v>
      </c>
      <c r="C71" s="32" t="s">
        <v>3636</v>
      </c>
      <c r="D71" s="33">
        <v>574.73</v>
      </c>
      <c r="E71" s="29">
        <f>VLOOKUP(A71,'RELATÓRIO DE COMPOSIÇÕES'!A:I,9,0)</f>
        <v>67.91</v>
      </c>
      <c r="F71" s="29">
        <f t="shared" si="0"/>
        <v>39029.910000000003</v>
      </c>
      <c r="G71" s="45">
        <f>BDI_Materiais!$H$27</f>
        <v>0.2026</v>
      </c>
      <c r="H71" s="29">
        <f t="shared" si="1"/>
        <v>46937.374900000003</v>
      </c>
      <c r="I71" s="46">
        <f>H71/CAPA!$D$43</f>
        <v>3.9085055723101451E-3</v>
      </c>
      <c r="J71" s="46">
        <f t="shared" si="2"/>
        <v>0.77445834125417579</v>
      </c>
    </row>
    <row r="72" spans="1:10" ht="60" x14ac:dyDescent="0.25">
      <c r="A72" s="30" t="s">
        <v>7123</v>
      </c>
      <c r="B72" s="31" t="s">
        <v>14940</v>
      </c>
      <c r="C72" s="32" t="s">
        <v>3636</v>
      </c>
      <c r="D72" s="33">
        <v>504.73</v>
      </c>
      <c r="E72" s="29">
        <f>VLOOKUP(A72,'RELATÓRIO DE COMPOSIÇÕES'!A:I,9,0)</f>
        <v>72.98</v>
      </c>
      <c r="F72" s="29">
        <f t="shared" si="0"/>
        <v>36835.19</v>
      </c>
      <c r="G72" s="45">
        <f>BDI_Materiais!$H$27</f>
        <v>0.2026</v>
      </c>
      <c r="H72" s="29">
        <f t="shared" si="1"/>
        <v>44298.006000000001</v>
      </c>
      <c r="I72" s="46">
        <f>H72/CAPA!$D$43</f>
        <v>3.6887236165657027E-3</v>
      </c>
      <c r="J72" s="46">
        <f t="shared" si="2"/>
        <v>0.77814706487074148</v>
      </c>
    </row>
    <row r="73" spans="1:10" ht="30" x14ac:dyDescent="0.25">
      <c r="A73" s="30">
        <v>96973</v>
      </c>
      <c r="B73" s="31" t="s">
        <v>4390</v>
      </c>
      <c r="C73" s="32" t="s">
        <v>3640</v>
      </c>
      <c r="D73" s="33">
        <v>508.7</v>
      </c>
      <c r="E73" s="29">
        <f>VLOOKUP(A73,'RELATÓRIO DE COMPOSIÇÕES'!A:I,9,0)</f>
        <v>72.38</v>
      </c>
      <c r="F73" s="29">
        <f t="shared" si="0"/>
        <v>36819.699999999997</v>
      </c>
      <c r="G73" s="45">
        <f>BDI_Materiais!$H$27</f>
        <v>0.2026</v>
      </c>
      <c r="H73" s="29">
        <f t="shared" si="1"/>
        <v>44279.378400000001</v>
      </c>
      <c r="I73" s="46">
        <f>H73/CAPA!$D$43</f>
        <v>3.6871724842632704E-3</v>
      </c>
      <c r="J73" s="46">
        <f t="shared" si="2"/>
        <v>0.78183423735500479</v>
      </c>
    </row>
    <row r="74" spans="1:10" ht="30" x14ac:dyDescent="0.25">
      <c r="A74" s="30">
        <v>96977</v>
      </c>
      <c r="B74" s="31" t="s">
        <v>7243</v>
      </c>
      <c r="C74" s="32" t="s">
        <v>3640</v>
      </c>
      <c r="D74" s="33">
        <v>578.92000000000007</v>
      </c>
      <c r="E74" s="29">
        <f>VLOOKUP(A74,'RELATÓRIO DE COMPOSIÇÕES'!A:I,9,0)</f>
        <v>61.56</v>
      </c>
      <c r="F74" s="29">
        <f t="shared" si="0"/>
        <v>35638.31</v>
      </c>
      <c r="G74" s="45">
        <f>BDI_Materiais!$H$27</f>
        <v>0.2026</v>
      </c>
      <c r="H74" s="29">
        <f t="shared" si="1"/>
        <v>42858.637900000002</v>
      </c>
      <c r="I74" s="46">
        <f>H74/CAPA!$D$43</f>
        <v>3.5688665037331003E-3</v>
      </c>
      <c r="J74" s="46">
        <f t="shared" si="2"/>
        <v>0.78540310385873791</v>
      </c>
    </row>
    <row r="75" spans="1:10" ht="45" x14ac:dyDescent="0.25">
      <c r="A75" s="30">
        <v>92919</v>
      </c>
      <c r="B75" s="31" t="s">
        <v>5195</v>
      </c>
      <c r="C75" s="32" t="s">
        <v>3639</v>
      </c>
      <c r="D75" s="33">
        <v>2634.7</v>
      </c>
      <c r="E75" s="29">
        <f>VLOOKUP(A75,'RELATÓRIO DE COMPOSIÇÕES'!A:I,9,0)</f>
        <v>13.469999999999999</v>
      </c>
      <c r="F75" s="29">
        <f t="shared" si="0"/>
        <v>35489.4</v>
      </c>
      <c r="G75" s="45">
        <f>BDI_Materiais!$H$27</f>
        <v>0.2026</v>
      </c>
      <c r="H75" s="29">
        <f t="shared" si="1"/>
        <v>42679.563300000002</v>
      </c>
      <c r="I75" s="46">
        <f>H75/CAPA!$D$43</f>
        <v>3.553954845945455E-3</v>
      </c>
      <c r="J75" s="46">
        <f t="shared" si="2"/>
        <v>0.78895705870468336</v>
      </c>
    </row>
    <row r="76" spans="1:10" ht="75" x14ac:dyDescent="0.25">
      <c r="A76" s="30">
        <v>99837</v>
      </c>
      <c r="B76" s="31" t="s">
        <v>14991</v>
      </c>
      <c r="C76" s="32" t="s">
        <v>3640</v>
      </c>
      <c r="D76" s="33">
        <v>59.31</v>
      </c>
      <c r="E76" s="29">
        <f>VLOOKUP(A76,'RELATÓRIO DE COMPOSIÇÕES'!A:I,9,0)</f>
        <v>586.31999999999994</v>
      </c>
      <c r="F76" s="29">
        <f t="shared" ref="F76:F139" si="3">TRUNC((E76*D76),2)</f>
        <v>34774.629999999997</v>
      </c>
      <c r="G76" s="45">
        <f>BDI_Materiais!$H$27</f>
        <v>0.2026</v>
      </c>
      <c r="H76" s="29">
        <f t="shared" ref="H76:H139" si="4">ROUND((E76*(1+G76)*D76),4)</f>
        <v>41819.981099999997</v>
      </c>
      <c r="I76" s="46">
        <f>H76/CAPA!$D$43</f>
        <v>3.4823768800767538E-3</v>
      </c>
      <c r="J76" s="46">
        <f t="shared" si="2"/>
        <v>0.79243943558476015</v>
      </c>
    </row>
    <row r="77" spans="1:10" ht="60" x14ac:dyDescent="0.25">
      <c r="A77" s="30">
        <v>87680</v>
      </c>
      <c r="B77" s="31" t="s">
        <v>7240</v>
      </c>
      <c r="C77" s="32" t="s">
        <v>3636</v>
      </c>
      <c r="D77" s="33">
        <v>741.58</v>
      </c>
      <c r="E77" s="29">
        <f>VLOOKUP(A77,'RELATÓRIO DE COMPOSIÇÕES'!A:I,9,0)</f>
        <v>46.69</v>
      </c>
      <c r="F77" s="29">
        <f t="shared" si="3"/>
        <v>34624.370000000003</v>
      </c>
      <c r="G77" s="45">
        <f>BDI_Materiais!$H$27</f>
        <v>0.2026</v>
      </c>
      <c r="H77" s="29">
        <f t="shared" si="4"/>
        <v>41639.267599999999</v>
      </c>
      <c r="I77" s="46">
        <f>H77/CAPA!$D$43</f>
        <v>3.4673287500258834E-3</v>
      </c>
      <c r="J77" s="46">
        <f t="shared" ref="J77:J140" si="5">I77+J76</f>
        <v>0.79590676433478602</v>
      </c>
    </row>
    <row r="78" spans="1:10" ht="30" x14ac:dyDescent="0.25">
      <c r="A78" s="30" t="s">
        <v>13897</v>
      </c>
      <c r="B78" s="31" t="s">
        <v>14978</v>
      </c>
      <c r="C78" s="32" t="s">
        <v>3640</v>
      </c>
      <c r="D78" s="33">
        <v>211.85</v>
      </c>
      <c r="E78" s="29">
        <f>VLOOKUP(A78,'RELATÓRIO DE COMPOSIÇÕES'!A:I,9,0)</f>
        <v>163.38999999999999</v>
      </c>
      <c r="F78" s="29">
        <f t="shared" si="3"/>
        <v>34614.17</v>
      </c>
      <c r="G78" s="45">
        <f>BDI_Materiais!$H$27</f>
        <v>0.2026</v>
      </c>
      <c r="H78" s="29">
        <f t="shared" si="4"/>
        <v>41627.0026</v>
      </c>
      <c r="I78" s="46">
        <f>H78/CAPA!$D$43</f>
        <v>3.4663074355414983E-3</v>
      </c>
      <c r="J78" s="46">
        <f t="shared" si="5"/>
        <v>0.79937307177032757</v>
      </c>
    </row>
    <row r="79" spans="1:10" x14ac:dyDescent="0.25">
      <c r="A79" s="30">
        <v>84959</v>
      </c>
      <c r="B79" s="31" t="s">
        <v>14881</v>
      </c>
      <c r="C79" s="32" t="s">
        <v>3636</v>
      </c>
      <c r="D79" s="33">
        <v>124.8</v>
      </c>
      <c r="E79" s="29">
        <f>VLOOKUP(A79,'RELATÓRIO DE COMPOSIÇÕES'!A:I,9,0)</f>
        <v>274.77999999999997</v>
      </c>
      <c r="F79" s="29">
        <f t="shared" si="3"/>
        <v>34292.54</v>
      </c>
      <c r="G79" s="45">
        <f>BDI_Materiais!$H$27</f>
        <v>0.2026</v>
      </c>
      <c r="H79" s="29">
        <f t="shared" si="4"/>
        <v>41240.213400000001</v>
      </c>
      <c r="I79" s="46">
        <f>H79/CAPA!$D$43</f>
        <v>3.4340992486386261E-3</v>
      </c>
      <c r="J79" s="46">
        <f t="shared" si="5"/>
        <v>0.80280717101896615</v>
      </c>
    </row>
    <row r="80" spans="1:10" ht="45" x14ac:dyDescent="0.25">
      <c r="A80" s="30" t="s">
        <v>13903</v>
      </c>
      <c r="B80" s="31" t="s">
        <v>14998</v>
      </c>
      <c r="C80" s="32" t="s">
        <v>3640</v>
      </c>
      <c r="D80" s="33">
        <v>534.4</v>
      </c>
      <c r="E80" s="29">
        <f>VLOOKUP(A80,'RELATÓRIO DE COMPOSIÇÕES'!A:I,9,0)</f>
        <v>62.49</v>
      </c>
      <c r="F80" s="29">
        <f t="shared" si="3"/>
        <v>33394.65</v>
      </c>
      <c r="G80" s="45">
        <f>BDI_Materiais!$H$27</f>
        <v>0.2026</v>
      </c>
      <c r="H80" s="29">
        <f t="shared" si="4"/>
        <v>40160.4133</v>
      </c>
      <c r="I80" s="46">
        <f>H80/CAPA!$D$43</f>
        <v>3.3441835957751537E-3</v>
      </c>
      <c r="J80" s="46">
        <f t="shared" si="5"/>
        <v>0.8061513546147413</v>
      </c>
    </row>
    <row r="81" spans="1:10" ht="30" x14ac:dyDescent="0.25">
      <c r="A81" s="30">
        <v>101727</v>
      </c>
      <c r="B81" s="31" t="s">
        <v>14919</v>
      </c>
      <c r="C81" s="32" t="s">
        <v>3636</v>
      </c>
      <c r="D81" s="33">
        <v>200.1</v>
      </c>
      <c r="E81" s="29">
        <f>VLOOKUP(A81,'RELATÓRIO DE COMPOSIÇÕES'!A:I,9,0)</f>
        <v>165.72</v>
      </c>
      <c r="F81" s="29">
        <f t="shared" si="3"/>
        <v>33160.57</v>
      </c>
      <c r="G81" s="45">
        <f>BDI_Materiais!$H$27</f>
        <v>0.2026</v>
      </c>
      <c r="H81" s="29">
        <f t="shared" si="4"/>
        <v>39878.903899999998</v>
      </c>
      <c r="I81" s="46">
        <f>H81/CAPA!$D$43</f>
        <v>3.3207421259251286E-3</v>
      </c>
      <c r="J81" s="46">
        <f t="shared" si="5"/>
        <v>0.80947209674066645</v>
      </c>
    </row>
    <row r="82" spans="1:10" ht="45" x14ac:dyDescent="0.25">
      <c r="A82" s="30" t="s">
        <v>14247</v>
      </c>
      <c r="B82" s="31" t="s">
        <v>15931</v>
      </c>
      <c r="C82" s="32" t="s">
        <v>3636</v>
      </c>
      <c r="D82" s="33">
        <v>676.67</v>
      </c>
      <c r="E82" s="29">
        <f>VLOOKUP(A82,'RELATÓRIO DE COMPOSIÇÕES'!A:I,9,0)</f>
        <v>46.4</v>
      </c>
      <c r="F82" s="29">
        <f t="shared" si="3"/>
        <v>31397.48</v>
      </c>
      <c r="G82" s="45">
        <f>BDI_Materiais!$H$27</f>
        <v>0.2026</v>
      </c>
      <c r="H82" s="29">
        <f t="shared" si="4"/>
        <v>37758.619100000004</v>
      </c>
      <c r="I82" s="46">
        <f>H82/CAPA!$D$43</f>
        <v>3.1441846389898189E-3</v>
      </c>
      <c r="J82" s="46">
        <f t="shared" si="5"/>
        <v>0.81261628137965625</v>
      </c>
    </row>
    <row r="83" spans="1:10" ht="30" x14ac:dyDescent="0.25">
      <c r="A83" s="30">
        <v>96547</v>
      </c>
      <c r="B83" s="31" t="s">
        <v>5118</v>
      </c>
      <c r="C83" s="32" t="s">
        <v>3639</v>
      </c>
      <c r="D83" s="33">
        <v>2593.2999999999997</v>
      </c>
      <c r="E83" s="29">
        <f>VLOOKUP(A83,'RELATÓRIO DE COMPOSIÇÕES'!A:I,9,0)</f>
        <v>12.06</v>
      </c>
      <c r="F83" s="29">
        <f t="shared" si="3"/>
        <v>31275.19</v>
      </c>
      <c r="G83" s="45">
        <f>BDI_Materiais!$H$27</f>
        <v>0.2026</v>
      </c>
      <c r="H83" s="29">
        <f t="shared" si="4"/>
        <v>37611.553099999997</v>
      </c>
      <c r="I83" s="46">
        <f>H83/CAPA!$D$43</f>
        <v>3.1319383580309451E-3</v>
      </c>
      <c r="J83" s="46">
        <f t="shared" si="5"/>
        <v>0.81574821973768719</v>
      </c>
    </row>
    <row r="84" spans="1:10" ht="30" x14ac:dyDescent="0.25">
      <c r="A84" s="30">
        <v>102494</v>
      </c>
      <c r="B84" s="31" t="s">
        <v>15915</v>
      </c>
      <c r="C84" s="32" t="s">
        <v>3636</v>
      </c>
      <c r="D84" s="33">
        <v>483.8</v>
      </c>
      <c r="E84" s="29">
        <f>VLOOKUP(A84,'RELATÓRIO DE COMPOSIÇÕES'!A:I,9,0)</f>
        <v>63.94</v>
      </c>
      <c r="F84" s="29">
        <f t="shared" si="3"/>
        <v>30934.17</v>
      </c>
      <c r="G84" s="45">
        <f>BDI_Materiais!$H$27</f>
        <v>0.2026</v>
      </c>
      <c r="H84" s="29">
        <f t="shared" si="4"/>
        <v>37201.4352</v>
      </c>
      <c r="I84" s="46">
        <f>H84/CAPA!$D$43</f>
        <v>3.0977875751874392E-3</v>
      </c>
      <c r="J84" s="46">
        <f t="shared" si="5"/>
        <v>0.8188460073128746</v>
      </c>
    </row>
    <row r="85" spans="1:10" ht="60" x14ac:dyDescent="0.25">
      <c r="A85" s="30">
        <v>97328</v>
      </c>
      <c r="B85" s="31" t="s">
        <v>15676</v>
      </c>
      <c r="C85" s="32" t="s">
        <v>3640</v>
      </c>
      <c r="D85" s="33">
        <v>616.29999999999995</v>
      </c>
      <c r="E85" s="29">
        <f>VLOOKUP(A85,'RELATÓRIO DE COMPOSIÇÕES'!A:I,9,0)</f>
        <v>49.19</v>
      </c>
      <c r="F85" s="29">
        <f t="shared" si="3"/>
        <v>30315.79</v>
      </c>
      <c r="G85" s="45">
        <f>BDI_Materiais!$H$27</f>
        <v>0.2026</v>
      </c>
      <c r="H85" s="29">
        <f t="shared" si="4"/>
        <v>36457.777499999997</v>
      </c>
      <c r="I85" s="46">
        <f>H85/CAPA!$D$43</f>
        <v>3.0358627174267776E-3</v>
      </c>
      <c r="J85" s="46">
        <f t="shared" si="5"/>
        <v>0.82188187003030133</v>
      </c>
    </row>
    <row r="86" spans="1:10" x14ac:dyDescent="0.25">
      <c r="A86" s="30" t="s">
        <v>7136</v>
      </c>
      <c r="B86" s="31" t="s">
        <v>15010</v>
      </c>
      <c r="C86" s="32" t="s">
        <v>3636</v>
      </c>
      <c r="D86" s="33">
        <v>767.43000000000006</v>
      </c>
      <c r="E86" s="29">
        <f>VLOOKUP(A86,'RELATÓRIO DE COMPOSIÇÕES'!A:I,9,0)</f>
        <v>39.269999999999996</v>
      </c>
      <c r="F86" s="29">
        <f t="shared" si="3"/>
        <v>30136.97</v>
      </c>
      <c r="G86" s="45">
        <f>BDI_Materiais!$H$27</f>
        <v>0.2026</v>
      </c>
      <c r="H86" s="29">
        <f t="shared" si="4"/>
        <v>36242.727500000001</v>
      </c>
      <c r="I86" s="46">
        <f>H86/CAPA!$D$43</f>
        <v>3.0179553648081868E-3</v>
      </c>
      <c r="J86" s="46">
        <f t="shared" si="5"/>
        <v>0.82489982539510953</v>
      </c>
    </row>
    <row r="87" spans="1:10" ht="45" x14ac:dyDescent="0.25">
      <c r="A87" s="30">
        <v>91935</v>
      </c>
      <c r="B87" s="31" t="s">
        <v>7230</v>
      </c>
      <c r="C87" s="32" t="s">
        <v>3640</v>
      </c>
      <c r="D87" s="33">
        <v>1120</v>
      </c>
      <c r="E87" s="29">
        <f>VLOOKUP(A87,'RELATÓRIO DE COMPOSIÇÕES'!A:I,9,0)</f>
        <v>26.869999999999997</v>
      </c>
      <c r="F87" s="29">
        <f t="shared" si="3"/>
        <v>30094.400000000001</v>
      </c>
      <c r="G87" s="45">
        <f>BDI_Materiais!$H$27</f>
        <v>0.2026</v>
      </c>
      <c r="H87" s="29">
        <f t="shared" si="4"/>
        <v>36191.525399999999</v>
      </c>
      <c r="I87" s="46">
        <f>H87/CAPA!$D$43</f>
        <v>3.0136917328178942E-3</v>
      </c>
      <c r="J87" s="46">
        <f t="shared" si="5"/>
        <v>0.82791351712792738</v>
      </c>
    </row>
    <row r="88" spans="1:10" ht="45" x14ac:dyDescent="0.25">
      <c r="A88" s="30">
        <v>92336</v>
      </c>
      <c r="B88" s="31" t="s">
        <v>7966</v>
      </c>
      <c r="C88" s="32" t="s">
        <v>3640</v>
      </c>
      <c r="D88" s="33">
        <v>268.93</v>
      </c>
      <c r="E88" s="29">
        <f>VLOOKUP(A88,'RELATÓRIO DE COMPOSIÇÕES'!A:I,9,0)</f>
        <v>109.52</v>
      </c>
      <c r="F88" s="29">
        <f t="shared" si="3"/>
        <v>29453.21</v>
      </c>
      <c r="G88" s="45">
        <f>BDI_Materiais!$H$27</f>
        <v>0.2026</v>
      </c>
      <c r="H88" s="29">
        <f t="shared" si="4"/>
        <v>35420.434699999998</v>
      </c>
      <c r="I88" s="46">
        <f>H88/CAPA!$D$43</f>
        <v>2.9494825114004747E-3</v>
      </c>
      <c r="J88" s="46">
        <f t="shared" si="5"/>
        <v>0.83086299963932786</v>
      </c>
    </row>
    <row r="89" spans="1:10" ht="60" x14ac:dyDescent="0.25">
      <c r="A89" s="30">
        <v>94655</v>
      </c>
      <c r="B89" s="31" t="s">
        <v>4807</v>
      </c>
      <c r="C89" s="32" t="s">
        <v>3640</v>
      </c>
      <c r="D89" s="33">
        <v>243.4</v>
      </c>
      <c r="E89" s="29">
        <f>VLOOKUP(A89,'RELATÓRIO DE COMPOSIÇÕES'!A:I,9,0)</f>
        <v>114.72999999999999</v>
      </c>
      <c r="F89" s="29">
        <f t="shared" si="3"/>
        <v>27925.279999999999</v>
      </c>
      <c r="G89" s="45">
        <f>BDI_Materiais!$H$27</f>
        <v>0.2026</v>
      </c>
      <c r="H89" s="29">
        <f t="shared" si="4"/>
        <v>33582.944100000001</v>
      </c>
      <c r="I89" s="46">
        <f>H89/CAPA!$D$43</f>
        <v>2.7964734804423437E-3</v>
      </c>
      <c r="J89" s="46">
        <f t="shared" si="5"/>
        <v>0.83365947311977018</v>
      </c>
    </row>
    <row r="90" spans="1:10" ht="60" x14ac:dyDescent="0.25">
      <c r="A90" s="30">
        <v>97330</v>
      </c>
      <c r="B90" s="31" t="s">
        <v>4790</v>
      </c>
      <c r="C90" s="32" t="s">
        <v>3640</v>
      </c>
      <c r="D90" s="33">
        <v>342.4</v>
      </c>
      <c r="E90" s="29">
        <f>VLOOKUP(A90,'RELATÓRIO DE COMPOSIÇÕES'!A:I,9,0)</f>
        <v>76.5</v>
      </c>
      <c r="F90" s="29">
        <f t="shared" si="3"/>
        <v>26193.599999999999</v>
      </c>
      <c r="G90" s="45">
        <f>BDI_Materiais!$H$27</f>
        <v>0.2026</v>
      </c>
      <c r="H90" s="29">
        <f t="shared" si="4"/>
        <v>31500.4234</v>
      </c>
      <c r="I90" s="46">
        <f>H90/CAPA!$D$43</f>
        <v>2.6230606345441121E-3</v>
      </c>
      <c r="J90" s="46">
        <f t="shared" si="5"/>
        <v>0.83628253375431427</v>
      </c>
    </row>
    <row r="91" spans="1:10" ht="45" x14ac:dyDescent="0.25">
      <c r="A91" s="30">
        <v>91930</v>
      </c>
      <c r="B91" s="31" t="s">
        <v>4783</v>
      </c>
      <c r="C91" s="32" t="s">
        <v>3640</v>
      </c>
      <c r="D91" s="33">
        <v>2575</v>
      </c>
      <c r="E91" s="29">
        <f>VLOOKUP(A91,'RELATÓRIO DE COMPOSIÇÕES'!A:I,9,0)</f>
        <v>9.8999999999999986</v>
      </c>
      <c r="F91" s="29">
        <f t="shared" si="3"/>
        <v>25492.5</v>
      </c>
      <c r="G91" s="45">
        <f>BDI_Materiais!$H$27</f>
        <v>0.2026</v>
      </c>
      <c r="H91" s="29">
        <f t="shared" si="4"/>
        <v>30657.280500000001</v>
      </c>
      <c r="I91" s="46">
        <f>H91/CAPA!$D$43</f>
        <v>2.5528515798212046E-3</v>
      </c>
      <c r="J91" s="46">
        <f t="shared" si="5"/>
        <v>0.83883538533413549</v>
      </c>
    </row>
    <row r="92" spans="1:10" ht="30" x14ac:dyDescent="0.25">
      <c r="A92" s="30" t="s">
        <v>4737</v>
      </c>
      <c r="B92" s="31" t="s">
        <v>4811</v>
      </c>
      <c r="C92" s="32" t="s">
        <v>3640</v>
      </c>
      <c r="D92" s="33">
        <v>109.5</v>
      </c>
      <c r="E92" s="29">
        <f>VLOOKUP(A92,'RELATÓRIO DE COMPOSIÇÕES'!A:I,9,0)</f>
        <v>225.31</v>
      </c>
      <c r="F92" s="29">
        <f t="shared" si="3"/>
        <v>24671.439999999999</v>
      </c>
      <c r="G92" s="45">
        <f>BDI_Materiais!$H$27</f>
        <v>0.2026</v>
      </c>
      <c r="H92" s="29">
        <f t="shared" si="4"/>
        <v>29669.879799999999</v>
      </c>
      <c r="I92" s="46">
        <f>H92/CAPA!$D$43</f>
        <v>2.4706300847700839E-3</v>
      </c>
      <c r="J92" s="46">
        <f t="shared" si="5"/>
        <v>0.8413060154189056</v>
      </c>
    </row>
    <row r="93" spans="1:10" ht="45" x14ac:dyDescent="0.25">
      <c r="A93" s="30">
        <v>92510</v>
      </c>
      <c r="B93" s="31" t="s">
        <v>14684</v>
      </c>
      <c r="C93" s="32" t="s">
        <v>3636</v>
      </c>
      <c r="D93" s="33">
        <v>357.24</v>
      </c>
      <c r="E93" s="29">
        <f>VLOOKUP(A93,'RELATÓRIO DE COMPOSIÇÕES'!A:I,9,0)</f>
        <v>68.53</v>
      </c>
      <c r="F93" s="29">
        <f t="shared" si="3"/>
        <v>24481.65</v>
      </c>
      <c r="G93" s="45">
        <f>BDI_Materiais!$H$27</f>
        <v>0.2026</v>
      </c>
      <c r="H93" s="29">
        <f t="shared" si="4"/>
        <v>29441.640899999999</v>
      </c>
      <c r="I93" s="46">
        <f>H93/CAPA!$D$43</f>
        <v>2.4516244839164251E-3</v>
      </c>
      <c r="J93" s="46">
        <f t="shared" si="5"/>
        <v>0.84375763990282204</v>
      </c>
    </row>
    <row r="94" spans="1:10" ht="60" x14ac:dyDescent="0.25">
      <c r="A94" s="30">
        <v>87519</v>
      </c>
      <c r="B94" s="31" t="s">
        <v>7044</v>
      </c>
      <c r="C94" s="32" t="s">
        <v>3636</v>
      </c>
      <c r="D94" s="33">
        <v>259.22000000000003</v>
      </c>
      <c r="E94" s="29">
        <f>VLOOKUP(A94,'RELATÓRIO DE COMPOSIÇÕES'!A:I,9,0)</f>
        <v>93.330000000000013</v>
      </c>
      <c r="F94" s="29">
        <f t="shared" si="3"/>
        <v>24193</v>
      </c>
      <c r="G94" s="45">
        <f>BDI_Materiais!$H$27</f>
        <v>0.2026</v>
      </c>
      <c r="H94" s="29">
        <f t="shared" si="4"/>
        <v>29094.5049</v>
      </c>
      <c r="I94" s="46">
        <f>H94/CAPA!$D$43</f>
        <v>2.4227182446297144E-3</v>
      </c>
      <c r="J94" s="46">
        <f t="shared" si="5"/>
        <v>0.84618035814745174</v>
      </c>
    </row>
    <row r="95" spans="1:10" ht="75" x14ac:dyDescent="0.25">
      <c r="A95" s="30" t="s">
        <v>7116</v>
      </c>
      <c r="B95" s="31" t="s">
        <v>14857</v>
      </c>
      <c r="C95" s="32" t="s">
        <v>3636</v>
      </c>
      <c r="D95" s="33">
        <v>67.12</v>
      </c>
      <c r="E95" s="29">
        <f>VLOOKUP(A95,'RELATÓRIO DE COMPOSIÇÕES'!A:I,9,0)</f>
        <v>356.56000000000006</v>
      </c>
      <c r="F95" s="29">
        <f t="shared" si="3"/>
        <v>23932.3</v>
      </c>
      <c r="G95" s="45">
        <f>BDI_Materiais!$H$27</f>
        <v>0.2026</v>
      </c>
      <c r="H95" s="29">
        <f t="shared" si="4"/>
        <v>28780.992600000001</v>
      </c>
      <c r="I95" s="46">
        <f>H95/CAPA!$D$43</f>
        <v>2.3966118725936045E-3</v>
      </c>
      <c r="J95" s="46">
        <f t="shared" si="5"/>
        <v>0.8485769700200454</v>
      </c>
    </row>
    <row r="96" spans="1:10" ht="30" x14ac:dyDescent="0.25">
      <c r="A96" s="30">
        <v>96543</v>
      </c>
      <c r="B96" s="31" t="s">
        <v>4380</v>
      </c>
      <c r="C96" s="32" t="s">
        <v>3639</v>
      </c>
      <c r="D96" s="33">
        <v>1222.8999999999999</v>
      </c>
      <c r="E96" s="29">
        <f>VLOOKUP(A96,'RELATÓRIO DE COMPOSIÇÕES'!A:I,9,0)</f>
        <v>19.32</v>
      </c>
      <c r="F96" s="29">
        <f t="shared" si="3"/>
        <v>23626.42</v>
      </c>
      <c r="G96" s="45">
        <f>BDI_Materiais!$H$27</f>
        <v>0.2026</v>
      </c>
      <c r="H96" s="29">
        <f t="shared" si="4"/>
        <v>28413.1423</v>
      </c>
      <c r="I96" s="46">
        <f>H96/CAPA!$D$43</f>
        <v>2.3659807401455483E-3</v>
      </c>
      <c r="J96" s="46">
        <f t="shared" si="5"/>
        <v>0.850942950760191</v>
      </c>
    </row>
    <row r="97" spans="1:10" ht="60" x14ac:dyDescent="0.25">
      <c r="A97" s="30">
        <v>94559</v>
      </c>
      <c r="B97" s="31" t="s">
        <v>7026</v>
      </c>
      <c r="C97" s="32" t="s">
        <v>3636</v>
      </c>
      <c r="D97" s="33">
        <v>34.200000000000003</v>
      </c>
      <c r="E97" s="29">
        <f>VLOOKUP(A97,'RELATÓRIO DE COMPOSIÇÕES'!A:I,9,0)</f>
        <v>676.18000000000006</v>
      </c>
      <c r="F97" s="29">
        <f t="shared" si="3"/>
        <v>23125.35</v>
      </c>
      <c r="G97" s="45">
        <f>BDI_Materiais!$H$27</f>
        <v>0.2026</v>
      </c>
      <c r="H97" s="29">
        <f t="shared" si="4"/>
        <v>27810.553100000001</v>
      </c>
      <c r="I97" s="46">
        <f>H97/CAPA!$D$43</f>
        <v>2.3158027476389009E-3</v>
      </c>
      <c r="J97" s="46">
        <f t="shared" si="5"/>
        <v>0.85325875350782987</v>
      </c>
    </row>
    <row r="98" spans="1:10" ht="45" x14ac:dyDescent="0.25">
      <c r="A98" s="30">
        <v>91928</v>
      </c>
      <c r="B98" s="31" t="s">
        <v>5106</v>
      </c>
      <c r="C98" s="32" t="s">
        <v>3640</v>
      </c>
      <c r="D98" s="33">
        <v>3229</v>
      </c>
      <c r="E98" s="29">
        <f>VLOOKUP(A98,'RELATÓRIO DE COMPOSIÇÕES'!A:I,9,0)</f>
        <v>7.080000000000001</v>
      </c>
      <c r="F98" s="29">
        <f t="shared" si="3"/>
        <v>22861.32</v>
      </c>
      <c r="G98" s="45">
        <f>BDI_Materiais!$H$27</f>
        <v>0.2026</v>
      </c>
      <c r="H98" s="29">
        <f t="shared" si="4"/>
        <v>27493.023399999998</v>
      </c>
      <c r="I98" s="46">
        <f>H98/CAPA!$D$43</f>
        <v>2.2893618441058835E-3</v>
      </c>
      <c r="J98" s="46">
        <f t="shared" si="5"/>
        <v>0.85554811535193576</v>
      </c>
    </row>
    <row r="99" spans="1:10" ht="45" x14ac:dyDescent="0.25">
      <c r="A99" s="30">
        <v>100721</v>
      </c>
      <c r="B99" s="31" t="s">
        <v>7041</v>
      </c>
      <c r="C99" s="32" t="s">
        <v>3636</v>
      </c>
      <c r="D99" s="33">
        <v>869.06</v>
      </c>
      <c r="E99" s="29">
        <f>VLOOKUP(A99,'RELATÓRIO DE COMPOSIÇÕES'!A:I,9,0)</f>
        <v>25.99</v>
      </c>
      <c r="F99" s="29">
        <f t="shared" si="3"/>
        <v>22586.86</v>
      </c>
      <c r="G99" s="45">
        <f>BDI_Materiais!$H$27</f>
        <v>0.2026</v>
      </c>
      <c r="H99" s="29">
        <f t="shared" si="4"/>
        <v>27162.969099999998</v>
      </c>
      <c r="I99" s="46">
        <f>H99/CAPA!$D$43</f>
        <v>2.2618780090285424E-3</v>
      </c>
      <c r="J99" s="46">
        <f t="shared" si="5"/>
        <v>0.85780999336096431</v>
      </c>
    </row>
    <row r="100" spans="1:10" ht="30" x14ac:dyDescent="0.25">
      <c r="A100" s="30">
        <v>89356</v>
      </c>
      <c r="B100" s="31" t="s">
        <v>7910</v>
      </c>
      <c r="C100" s="32" t="s">
        <v>3640</v>
      </c>
      <c r="D100" s="33">
        <v>936.19999999999993</v>
      </c>
      <c r="E100" s="29">
        <f>VLOOKUP(A100,'RELATÓRIO DE COMPOSIÇÕES'!A:I,9,0)</f>
        <v>23.95</v>
      </c>
      <c r="F100" s="29">
        <f t="shared" si="3"/>
        <v>22421.99</v>
      </c>
      <c r="G100" s="45">
        <f>BDI_Materiais!$H$27</f>
        <v>0.2026</v>
      </c>
      <c r="H100" s="29">
        <f t="shared" si="4"/>
        <v>26964.6852</v>
      </c>
      <c r="I100" s="46">
        <f>H100/CAPA!$D$43</f>
        <v>2.2453667804031557E-3</v>
      </c>
      <c r="J100" s="46">
        <f t="shared" si="5"/>
        <v>0.86005536014136741</v>
      </c>
    </row>
    <row r="101" spans="1:10" ht="45" x14ac:dyDescent="0.25">
      <c r="A101" s="30">
        <v>98556</v>
      </c>
      <c r="B101" s="31" t="s">
        <v>14739</v>
      </c>
      <c r="C101" s="32" t="s">
        <v>3636</v>
      </c>
      <c r="D101" s="33">
        <v>363.40999999999997</v>
      </c>
      <c r="E101" s="29">
        <f>VLOOKUP(A101,'RELATÓRIO DE COMPOSIÇÕES'!A:I,9,0)</f>
        <v>61.679999999999993</v>
      </c>
      <c r="F101" s="29">
        <f t="shared" si="3"/>
        <v>22415.119999999999</v>
      </c>
      <c r="G101" s="45">
        <f>BDI_Materiais!$H$27</f>
        <v>0.2026</v>
      </c>
      <c r="H101" s="29">
        <f t="shared" si="4"/>
        <v>26956.4339</v>
      </c>
      <c r="I101" s="46">
        <f>H101/CAPA!$D$43</f>
        <v>2.2446796893142843E-3</v>
      </c>
      <c r="J101" s="46">
        <f t="shared" si="5"/>
        <v>0.86230003983068171</v>
      </c>
    </row>
    <row r="102" spans="1:10" ht="30" x14ac:dyDescent="0.25">
      <c r="A102" s="30">
        <v>96113</v>
      </c>
      <c r="B102" s="31" t="s">
        <v>14946</v>
      </c>
      <c r="C102" s="32" t="s">
        <v>3636</v>
      </c>
      <c r="D102" s="33">
        <v>482.48</v>
      </c>
      <c r="E102" s="29">
        <f>VLOOKUP(A102,'RELATÓRIO DE COMPOSIÇÕES'!A:I,9,0)</f>
        <v>46.44</v>
      </c>
      <c r="F102" s="29">
        <f t="shared" si="3"/>
        <v>22406.37</v>
      </c>
      <c r="G102" s="45">
        <f>BDI_Materiais!$H$27</f>
        <v>0.2026</v>
      </c>
      <c r="H102" s="29">
        <f t="shared" si="4"/>
        <v>26945.901999999998</v>
      </c>
      <c r="I102" s="46">
        <f>H102/CAPA!$D$43</f>
        <v>2.2438026911880639E-3</v>
      </c>
      <c r="J102" s="46">
        <f t="shared" si="5"/>
        <v>0.86454384252186978</v>
      </c>
    </row>
    <row r="103" spans="1:10" ht="30" x14ac:dyDescent="0.25">
      <c r="A103" s="30">
        <v>95578</v>
      </c>
      <c r="B103" s="31" t="s">
        <v>14230</v>
      </c>
      <c r="C103" s="32" t="s">
        <v>3639</v>
      </c>
      <c r="D103" s="33">
        <v>2211.6</v>
      </c>
      <c r="E103" s="29">
        <f>VLOOKUP(A103,'RELATÓRIO DE COMPOSIÇÕES'!A:I,9,0)</f>
        <v>10.06</v>
      </c>
      <c r="F103" s="29">
        <f t="shared" si="3"/>
        <v>22248.69</v>
      </c>
      <c r="G103" s="45">
        <f>BDI_Materiais!$H$27</f>
        <v>0.2026</v>
      </c>
      <c r="H103" s="29">
        <f t="shared" si="4"/>
        <v>26756.281800000001</v>
      </c>
      <c r="I103" s="46">
        <f>H103/CAPA!$D$43</f>
        <v>2.2280128944663353E-3</v>
      </c>
      <c r="J103" s="46">
        <f t="shared" si="5"/>
        <v>0.86677185541633606</v>
      </c>
    </row>
    <row r="104" spans="1:10" ht="30" x14ac:dyDescent="0.25">
      <c r="A104" s="30">
        <v>96544</v>
      </c>
      <c r="B104" s="31" t="s">
        <v>4383</v>
      </c>
      <c r="C104" s="32" t="s">
        <v>3639</v>
      </c>
      <c r="D104" s="33">
        <v>1246.3</v>
      </c>
      <c r="E104" s="29">
        <f>VLOOKUP(A104,'RELATÓRIO DE COMPOSIÇÕES'!A:I,9,0)</f>
        <v>17.72</v>
      </c>
      <c r="F104" s="29">
        <f t="shared" si="3"/>
        <v>22084.43</v>
      </c>
      <c r="G104" s="45">
        <f>BDI_Materiais!$H$27</f>
        <v>0.2026</v>
      </c>
      <c r="H104" s="29">
        <f t="shared" si="4"/>
        <v>26558.742699999999</v>
      </c>
      <c r="I104" s="46">
        <f>H104/CAPA!$D$43</f>
        <v>2.2115636858187691E-3</v>
      </c>
      <c r="J104" s="46">
        <f t="shared" si="5"/>
        <v>0.86898341910215482</v>
      </c>
    </row>
    <row r="105" spans="1:10" ht="75" x14ac:dyDescent="0.25">
      <c r="A105" s="30" t="s">
        <v>13871</v>
      </c>
      <c r="B105" s="31" t="s">
        <v>14910</v>
      </c>
      <c r="C105" s="32" t="s">
        <v>3636</v>
      </c>
      <c r="D105" s="33">
        <v>101.14</v>
      </c>
      <c r="E105" s="29">
        <f>VLOOKUP(A105,'RELATÓRIO DE COMPOSIÇÕES'!A:I,9,0)</f>
        <v>217.75</v>
      </c>
      <c r="F105" s="29">
        <f t="shared" si="3"/>
        <v>22023.23</v>
      </c>
      <c r="G105" s="45">
        <f>BDI_Materiais!$H$27</f>
        <v>0.2026</v>
      </c>
      <c r="H105" s="29">
        <f t="shared" si="4"/>
        <v>26485.142400000001</v>
      </c>
      <c r="I105" s="46">
        <f>H105/CAPA!$D$43</f>
        <v>2.2054349412247956E-3</v>
      </c>
      <c r="J105" s="46">
        <f t="shared" si="5"/>
        <v>0.87118885404337965</v>
      </c>
    </row>
    <row r="106" spans="1:10" ht="45" x14ac:dyDescent="0.25">
      <c r="A106" s="30">
        <v>92984</v>
      </c>
      <c r="B106" s="31" t="s">
        <v>7960</v>
      </c>
      <c r="C106" s="32" t="s">
        <v>3640</v>
      </c>
      <c r="D106" s="33">
        <v>743</v>
      </c>
      <c r="E106" s="29">
        <f>VLOOKUP(A106,'RELATÓRIO DE COMPOSIÇÕES'!A:I,9,0)</f>
        <v>29.57</v>
      </c>
      <c r="F106" s="29">
        <f t="shared" si="3"/>
        <v>21970.51</v>
      </c>
      <c r="G106" s="45">
        <f>BDI_Materiais!$H$27</f>
        <v>0.2026</v>
      </c>
      <c r="H106" s="29">
        <f t="shared" si="4"/>
        <v>26421.7353</v>
      </c>
      <c r="I106" s="46">
        <f>H106/CAPA!$D$43</f>
        <v>2.2001549909889326E-3</v>
      </c>
      <c r="J106" s="46">
        <f t="shared" si="5"/>
        <v>0.87338900903436856</v>
      </c>
    </row>
    <row r="107" spans="1:10" ht="30" x14ac:dyDescent="0.25">
      <c r="A107" s="226">
        <v>96545</v>
      </c>
      <c r="B107" s="227" t="s">
        <v>5117</v>
      </c>
      <c r="C107" s="228" t="s">
        <v>3639</v>
      </c>
      <c r="D107" s="229">
        <v>1336.4999999999998</v>
      </c>
      <c r="E107" s="29">
        <f>VLOOKUP(A107,'RELATÓRIO DE COMPOSIÇÕES'!A:I,9,0)</f>
        <v>16.27</v>
      </c>
      <c r="F107" s="29">
        <f t="shared" si="3"/>
        <v>21744.85</v>
      </c>
      <c r="G107" s="45">
        <f>BDI_Materiais!$H$27</f>
        <v>0.2026</v>
      </c>
      <c r="H107" s="29">
        <f t="shared" si="4"/>
        <v>26150.3626</v>
      </c>
      <c r="I107" s="46">
        <f>H107/CAPA!$D$43</f>
        <v>2.1775576107054681E-3</v>
      </c>
      <c r="J107" s="46">
        <f t="shared" si="5"/>
        <v>0.87556656664507404</v>
      </c>
    </row>
    <row r="108" spans="1:10" ht="45" x14ac:dyDescent="0.25">
      <c r="A108" s="30">
        <v>97083</v>
      </c>
      <c r="B108" s="31" t="s">
        <v>7237</v>
      </c>
      <c r="C108" s="32" t="s">
        <v>3636</v>
      </c>
      <c r="D108" s="33">
        <v>6116.36</v>
      </c>
      <c r="E108" s="29">
        <f>VLOOKUP(A108,'RELATÓRIO DE COMPOSIÇÕES'!A:I,9,0)</f>
        <v>3.4499999999999997</v>
      </c>
      <c r="F108" s="29">
        <f t="shared" si="3"/>
        <v>21101.439999999999</v>
      </c>
      <c r="G108" s="45">
        <f>BDI_Materiais!$H$27</f>
        <v>0.2026</v>
      </c>
      <c r="H108" s="29">
        <f t="shared" si="4"/>
        <v>25376.594099999998</v>
      </c>
      <c r="I108" s="46">
        <f>H108/CAPA!$D$43</f>
        <v>2.1131254071497453E-3</v>
      </c>
      <c r="J108" s="46">
        <f t="shared" si="5"/>
        <v>0.87767969205222374</v>
      </c>
    </row>
    <row r="109" spans="1:10" ht="45" x14ac:dyDescent="0.25">
      <c r="A109" s="30">
        <v>92921</v>
      </c>
      <c r="B109" s="31" t="s">
        <v>5196</v>
      </c>
      <c r="C109" s="32" t="s">
        <v>3639</v>
      </c>
      <c r="D109" s="33">
        <v>1894.8</v>
      </c>
      <c r="E109" s="29">
        <f>VLOOKUP(A109,'RELATÓRIO DE COMPOSIÇÕES'!A:I,9,0)</f>
        <v>11.12</v>
      </c>
      <c r="F109" s="29">
        <f t="shared" si="3"/>
        <v>21070.17</v>
      </c>
      <c r="G109" s="45">
        <f>BDI_Materiais!$H$27</f>
        <v>0.2026</v>
      </c>
      <c r="H109" s="29">
        <f t="shared" si="4"/>
        <v>25338.993699999999</v>
      </c>
      <c r="I109" s="46">
        <f>H109/CAPA!$D$43</f>
        <v>2.1099943975175666E-3</v>
      </c>
      <c r="J109" s="46">
        <f t="shared" si="5"/>
        <v>0.87978968644974131</v>
      </c>
    </row>
    <row r="110" spans="1:10" ht="45" x14ac:dyDescent="0.25">
      <c r="A110" s="30">
        <v>100722</v>
      </c>
      <c r="B110" s="31" t="s">
        <v>7217</v>
      </c>
      <c r="C110" s="32" t="s">
        <v>3636</v>
      </c>
      <c r="D110" s="33">
        <v>767.43000000000006</v>
      </c>
      <c r="E110" s="29">
        <f>VLOOKUP(A110,'RELATÓRIO DE COMPOSIÇÕES'!A:I,9,0)</f>
        <v>25.63</v>
      </c>
      <c r="F110" s="29">
        <f t="shared" si="3"/>
        <v>19669.23</v>
      </c>
      <c r="G110" s="45">
        <f>BDI_Materiais!$H$27</f>
        <v>0.2026</v>
      </c>
      <c r="H110" s="29">
        <f t="shared" si="4"/>
        <v>23654.217100000002</v>
      </c>
      <c r="I110" s="46">
        <f>H110/CAPA!$D$43</f>
        <v>1.9697019601320723E-3</v>
      </c>
      <c r="J110" s="46">
        <f t="shared" si="5"/>
        <v>0.88175938840987333</v>
      </c>
    </row>
    <row r="111" spans="1:10" ht="45" x14ac:dyDescent="0.25">
      <c r="A111" s="30">
        <v>103675</v>
      </c>
      <c r="B111" s="31" t="s">
        <v>14772</v>
      </c>
      <c r="C111" s="32" t="s">
        <v>3641</v>
      </c>
      <c r="D111" s="33">
        <v>32.369999999999997</v>
      </c>
      <c r="E111" s="29">
        <f>VLOOKUP(A111,'RELATÓRIO DE COMPOSIÇÕES'!A:I,9,0)</f>
        <v>603.16</v>
      </c>
      <c r="F111" s="29">
        <f t="shared" si="3"/>
        <v>19524.28</v>
      </c>
      <c r="G111" s="45">
        <f>BDI_Materiais!$H$27</f>
        <v>0.2026</v>
      </c>
      <c r="H111" s="29">
        <f t="shared" si="4"/>
        <v>23479.910199999998</v>
      </c>
      <c r="I111" s="46">
        <f>H111/CAPA!$D$43</f>
        <v>1.9551873118077126E-3</v>
      </c>
      <c r="J111" s="46">
        <f t="shared" si="5"/>
        <v>0.88371457572168099</v>
      </c>
    </row>
    <row r="112" spans="1:10" ht="60" x14ac:dyDescent="0.25">
      <c r="A112" s="30">
        <v>92777</v>
      </c>
      <c r="B112" s="31" t="s">
        <v>4802</v>
      </c>
      <c r="C112" s="32" t="s">
        <v>3639</v>
      </c>
      <c r="D112" s="33">
        <v>1179.5999999999999</v>
      </c>
      <c r="E112" s="29">
        <f>VLOOKUP(A112,'RELATÓRIO DE COMPOSIÇÕES'!A:I,9,0)</f>
        <v>16.39</v>
      </c>
      <c r="F112" s="29">
        <f t="shared" si="3"/>
        <v>19333.64</v>
      </c>
      <c r="G112" s="45">
        <f>BDI_Materiais!$H$27</f>
        <v>0.2026</v>
      </c>
      <c r="H112" s="29">
        <f t="shared" si="4"/>
        <v>23250.640299999999</v>
      </c>
      <c r="I112" s="46">
        <f>H112/CAPA!$D$43</f>
        <v>1.9360958589170869E-3</v>
      </c>
      <c r="J112" s="46">
        <f t="shared" si="5"/>
        <v>0.88565067158059807</v>
      </c>
    </row>
    <row r="113" spans="1:10" ht="60" x14ac:dyDescent="0.25">
      <c r="A113" s="30" t="s">
        <v>13819</v>
      </c>
      <c r="B113" s="31" t="s">
        <v>14736</v>
      </c>
      <c r="C113" s="32" t="s">
        <v>3641</v>
      </c>
      <c r="D113" s="33">
        <v>29.44</v>
      </c>
      <c r="E113" s="29">
        <f>VLOOKUP(A113,'RELATÓRIO DE COMPOSIÇÕES'!A:I,9,0)</f>
        <v>609.62</v>
      </c>
      <c r="F113" s="29">
        <f t="shared" si="3"/>
        <v>17947.21</v>
      </c>
      <c r="G113" s="45">
        <f>BDI_Materiais!$H$27</f>
        <v>0.2026</v>
      </c>
      <c r="H113" s="29">
        <f t="shared" si="4"/>
        <v>21583.3181</v>
      </c>
      <c r="I113" s="46">
        <f>H113/CAPA!$D$43</f>
        <v>1.7972568607110666E-3</v>
      </c>
      <c r="J113" s="46">
        <f t="shared" si="5"/>
        <v>0.88744792844130915</v>
      </c>
    </row>
    <row r="114" spans="1:10" ht="45" x14ac:dyDescent="0.25">
      <c r="A114" s="30">
        <v>99635</v>
      </c>
      <c r="B114" s="31" t="s">
        <v>15039</v>
      </c>
      <c r="C114" s="32" t="s">
        <v>3635</v>
      </c>
      <c r="D114" s="33">
        <v>49</v>
      </c>
      <c r="E114" s="29">
        <f>VLOOKUP(A114,'RELATÓRIO DE COMPOSIÇÕES'!A:I,9,0)</f>
        <v>360.24</v>
      </c>
      <c r="F114" s="29">
        <f t="shared" si="3"/>
        <v>17651.759999999998</v>
      </c>
      <c r="G114" s="45">
        <f>BDI_Materiais!$H$27</f>
        <v>0.2026</v>
      </c>
      <c r="H114" s="29">
        <f t="shared" si="4"/>
        <v>21228.006600000001</v>
      </c>
      <c r="I114" s="46">
        <f>H114/CAPA!$D$43</f>
        <v>1.7676698422505203E-3</v>
      </c>
      <c r="J114" s="46">
        <f t="shared" si="5"/>
        <v>0.88921559828355967</v>
      </c>
    </row>
    <row r="115" spans="1:10" ht="30" x14ac:dyDescent="0.25">
      <c r="A115" s="30" t="s">
        <v>4735</v>
      </c>
      <c r="B115" s="31" t="s">
        <v>4810</v>
      </c>
      <c r="C115" s="32" t="s">
        <v>3640</v>
      </c>
      <c r="D115" s="33">
        <v>113</v>
      </c>
      <c r="E115" s="29">
        <f>VLOOKUP(A115,'RELATÓRIO DE COMPOSIÇÕES'!A:I,9,0)</f>
        <v>154.65</v>
      </c>
      <c r="F115" s="29">
        <f t="shared" si="3"/>
        <v>17475.45</v>
      </c>
      <c r="G115" s="45">
        <f>BDI_Materiais!$H$27</f>
        <v>0.2026</v>
      </c>
      <c r="H115" s="29">
        <f t="shared" si="4"/>
        <v>21015.976200000001</v>
      </c>
      <c r="I115" s="46">
        <f>H115/CAPA!$D$43</f>
        <v>1.7500139336773474E-3</v>
      </c>
      <c r="J115" s="46">
        <f t="shared" si="5"/>
        <v>0.89096561221723702</v>
      </c>
    </row>
    <row r="116" spans="1:10" ht="60" x14ac:dyDescent="0.25">
      <c r="A116" s="30">
        <v>97331</v>
      </c>
      <c r="B116" s="31" t="s">
        <v>15677</v>
      </c>
      <c r="C116" s="32" t="s">
        <v>3640</v>
      </c>
      <c r="D116" s="33">
        <v>567.70000000000005</v>
      </c>
      <c r="E116" s="29">
        <f>VLOOKUP(A116,'RELATÓRIO DE COMPOSIÇÕES'!A:I,9,0)</f>
        <v>29.779999999999998</v>
      </c>
      <c r="F116" s="29">
        <f t="shared" si="3"/>
        <v>16906.099999999999</v>
      </c>
      <c r="G116" s="45">
        <f>BDI_Materiais!$H$27</f>
        <v>0.2026</v>
      </c>
      <c r="H116" s="29">
        <f t="shared" si="4"/>
        <v>20331.283100000001</v>
      </c>
      <c r="I116" s="46">
        <f>H116/CAPA!$D$43</f>
        <v>1.6929990963036384E-3</v>
      </c>
      <c r="J116" s="46">
        <f t="shared" si="5"/>
        <v>0.89265861131354063</v>
      </c>
    </row>
    <row r="117" spans="1:10" ht="30" x14ac:dyDescent="0.25">
      <c r="A117" s="30">
        <v>91997</v>
      </c>
      <c r="B117" s="31" t="s">
        <v>7233</v>
      </c>
      <c r="C117" s="32" t="s">
        <v>3635</v>
      </c>
      <c r="D117" s="33">
        <v>412</v>
      </c>
      <c r="E117" s="29">
        <f>VLOOKUP(A117,'RELATÓRIO DE COMPOSIÇÕES'!A:I,9,0)</f>
        <v>40.69</v>
      </c>
      <c r="F117" s="29">
        <f t="shared" si="3"/>
        <v>16764.28</v>
      </c>
      <c r="G117" s="45">
        <f>BDI_Materiais!$H$27</f>
        <v>0.2026</v>
      </c>
      <c r="H117" s="29">
        <f t="shared" si="4"/>
        <v>20160.723099999999</v>
      </c>
      <c r="I117" s="46">
        <f>H117/CAPA!$D$43</f>
        <v>1.6787964547661965E-3</v>
      </c>
      <c r="J117" s="46">
        <f t="shared" si="5"/>
        <v>0.89433740776830684</v>
      </c>
    </row>
    <row r="118" spans="1:10" ht="45" x14ac:dyDescent="0.25">
      <c r="A118" s="30">
        <v>89714</v>
      </c>
      <c r="B118" s="31" t="s">
        <v>7892</v>
      </c>
      <c r="C118" s="32" t="s">
        <v>3640</v>
      </c>
      <c r="D118" s="33">
        <v>451.8</v>
      </c>
      <c r="E118" s="29">
        <f>VLOOKUP(A118,'RELATÓRIO DE COMPOSIÇÕES'!A:I,9,0)</f>
        <v>36.65</v>
      </c>
      <c r="F118" s="29">
        <f t="shared" si="3"/>
        <v>16558.47</v>
      </c>
      <c r="G118" s="45">
        <f>BDI_Materiais!$H$27</f>
        <v>0.2026</v>
      </c>
      <c r="H118" s="29">
        <f t="shared" si="4"/>
        <v>19913.216</v>
      </c>
      <c r="I118" s="46">
        <f>H118/CAPA!$D$43</f>
        <v>1.6581863784336933E-3</v>
      </c>
      <c r="J118" s="46">
        <f t="shared" si="5"/>
        <v>0.89599559414674057</v>
      </c>
    </row>
    <row r="119" spans="1:10" ht="45" x14ac:dyDescent="0.25">
      <c r="A119" s="30">
        <v>88416</v>
      </c>
      <c r="B119" s="31" t="s">
        <v>7216</v>
      </c>
      <c r="C119" s="32" t="s">
        <v>3636</v>
      </c>
      <c r="D119" s="33">
        <v>780.95</v>
      </c>
      <c r="E119" s="29">
        <f>VLOOKUP(A119,'RELATÓRIO DE COMPOSIÇÕES'!A:I,9,0)</f>
        <v>20.54</v>
      </c>
      <c r="F119" s="29">
        <f t="shared" si="3"/>
        <v>16040.71</v>
      </c>
      <c r="G119" s="45">
        <f>BDI_Materiais!$H$27</f>
        <v>0.2026</v>
      </c>
      <c r="H119" s="29">
        <f t="shared" si="4"/>
        <v>19290.5615</v>
      </c>
      <c r="I119" s="46">
        <f>H119/CAPA!$D$43</f>
        <v>1.6063375354155468E-3</v>
      </c>
      <c r="J119" s="46">
        <f t="shared" si="5"/>
        <v>0.89760193168215607</v>
      </c>
    </row>
    <row r="120" spans="1:10" ht="30" x14ac:dyDescent="0.25">
      <c r="A120" s="30">
        <v>98297</v>
      </c>
      <c r="B120" s="31" t="s">
        <v>7051</v>
      </c>
      <c r="C120" s="32" t="s">
        <v>3640</v>
      </c>
      <c r="D120" s="33">
        <v>2067.52</v>
      </c>
      <c r="E120" s="29">
        <f>VLOOKUP(A120,'RELATÓRIO DE COMPOSIÇÕES'!A:I,9,0)</f>
        <v>7.5600000000000005</v>
      </c>
      <c r="F120" s="29">
        <f t="shared" si="3"/>
        <v>15630.45</v>
      </c>
      <c r="G120" s="45">
        <f>BDI_Materiais!$H$27</f>
        <v>0.2026</v>
      </c>
      <c r="H120" s="29">
        <f t="shared" si="4"/>
        <v>18797.1806</v>
      </c>
      <c r="I120" s="46">
        <f>H120/CAPA!$D$43</f>
        <v>1.5652533886981429E-3</v>
      </c>
      <c r="J120" s="46">
        <f t="shared" si="5"/>
        <v>0.89916718507085425</v>
      </c>
    </row>
    <row r="121" spans="1:10" ht="45" x14ac:dyDescent="0.25">
      <c r="A121" s="30">
        <v>89712</v>
      </c>
      <c r="B121" s="31" t="s">
        <v>7891</v>
      </c>
      <c r="C121" s="32" t="s">
        <v>3640</v>
      </c>
      <c r="D121" s="33">
        <v>590.79999999999995</v>
      </c>
      <c r="E121" s="29">
        <f>VLOOKUP(A121,'RELATÓRIO DE COMPOSIÇÕES'!A:I,9,0)</f>
        <v>26.32</v>
      </c>
      <c r="F121" s="29">
        <f t="shared" si="3"/>
        <v>15549.85</v>
      </c>
      <c r="G121" s="45">
        <f>BDI_Materiais!$H$27</f>
        <v>0.2026</v>
      </c>
      <c r="H121" s="29">
        <f t="shared" si="4"/>
        <v>18700.256799999999</v>
      </c>
      <c r="I121" s="46">
        <f>H121/CAPA!$D$43</f>
        <v>1.557182481170899E-3</v>
      </c>
      <c r="J121" s="46">
        <f t="shared" si="5"/>
        <v>0.90072436755202512</v>
      </c>
    </row>
    <row r="122" spans="1:10" ht="45" x14ac:dyDescent="0.25">
      <c r="A122" s="30">
        <v>101161</v>
      </c>
      <c r="B122" s="31" t="s">
        <v>14831</v>
      </c>
      <c r="C122" s="32" t="s">
        <v>3636</v>
      </c>
      <c r="D122" s="33">
        <v>65.02</v>
      </c>
      <c r="E122" s="29">
        <f>VLOOKUP(A122,'RELATÓRIO DE COMPOSIÇÕES'!A:I,9,0)</f>
        <v>238.98</v>
      </c>
      <c r="F122" s="29">
        <f t="shared" si="3"/>
        <v>15538.47</v>
      </c>
      <c r="G122" s="45">
        <f>BDI_Materiais!$H$27</f>
        <v>0.2026</v>
      </c>
      <c r="H122" s="29">
        <f t="shared" si="4"/>
        <v>18686.5756</v>
      </c>
      <c r="I122" s="46">
        <f>H122/CAPA!$D$43</f>
        <v>1.5560432387963562E-3</v>
      </c>
      <c r="J122" s="46">
        <f t="shared" si="5"/>
        <v>0.90228041079082144</v>
      </c>
    </row>
    <row r="123" spans="1:10" ht="30" x14ac:dyDescent="0.25">
      <c r="A123" s="30" t="s">
        <v>7188</v>
      </c>
      <c r="B123" s="31" t="s">
        <v>15581</v>
      </c>
      <c r="C123" s="32" t="s">
        <v>7048</v>
      </c>
      <c r="D123" s="33">
        <v>1076</v>
      </c>
      <c r="E123" s="29">
        <f>VLOOKUP(A123,'RELATÓRIO DE COMPOSIÇÕES'!A:I,9,0)</f>
        <v>13.87</v>
      </c>
      <c r="F123" s="29">
        <f t="shared" si="3"/>
        <v>14924.12</v>
      </c>
      <c r="G123" s="45">
        <f>BDI_Materiais!$H$27</f>
        <v>0.2026</v>
      </c>
      <c r="H123" s="29">
        <f t="shared" si="4"/>
        <v>17947.7467</v>
      </c>
      <c r="I123" s="46">
        <f>H123/CAPA!$D$43</f>
        <v>1.4945204783355069E-3</v>
      </c>
      <c r="J123" s="46">
        <f t="shared" si="5"/>
        <v>0.90377493126915698</v>
      </c>
    </row>
    <row r="124" spans="1:10" ht="45" x14ac:dyDescent="0.25">
      <c r="A124" s="30">
        <v>92917</v>
      </c>
      <c r="B124" s="31" t="s">
        <v>5194</v>
      </c>
      <c r="C124" s="32" t="s">
        <v>3639</v>
      </c>
      <c r="D124" s="33">
        <v>965.69999999999993</v>
      </c>
      <c r="E124" s="29">
        <f>VLOOKUP(A124,'RELATÓRIO DE COMPOSIÇÕES'!A:I,9,0)</f>
        <v>15.39</v>
      </c>
      <c r="F124" s="29">
        <f t="shared" si="3"/>
        <v>14862.12</v>
      </c>
      <c r="G124" s="45">
        <f>BDI_Materiais!$H$27</f>
        <v>0.2026</v>
      </c>
      <c r="H124" s="29">
        <f t="shared" si="4"/>
        <v>17873.1891</v>
      </c>
      <c r="I124" s="46">
        <f>H124/CAPA!$D$43</f>
        <v>1.4883120187512435E-3</v>
      </c>
      <c r="J124" s="46">
        <f t="shared" si="5"/>
        <v>0.90526324328790819</v>
      </c>
    </row>
    <row r="125" spans="1:10" ht="45" x14ac:dyDescent="0.25">
      <c r="A125" s="30" t="s">
        <v>7174</v>
      </c>
      <c r="B125" s="31" t="s">
        <v>15106</v>
      </c>
      <c r="C125" s="32" t="s">
        <v>3640</v>
      </c>
      <c r="D125" s="33">
        <v>335.6</v>
      </c>
      <c r="E125" s="29">
        <f>VLOOKUP(A125,'RELATÓRIO DE COMPOSIÇÕES'!A:I,9,0)</f>
        <v>43.37</v>
      </c>
      <c r="F125" s="29">
        <f t="shared" si="3"/>
        <v>14554.97</v>
      </c>
      <c r="G125" s="45">
        <f>BDI_Materiais!$H$27</f>
        <v>0.2026</v>
      </c>
      <c r="H125" s="29">
        <f t="shared" si="4"/>
        <v>17503.809300000001</v>
      </c>
      <c r="I125" s="46">
        <f>H125/CAPA!$D$43</f>
        <v>1.4575535238487345E-3</v>
      </c>
      <c r="J125" s="46">
        <f t="shared" si="5"/>
        <v>0.90672079681175688</v>
      </c>
    </row>
    <row r="126" spans="1:10" ht="30" x14ac:dyDescent="0.25">
      <c r="A126" s="30">
        <v>97087</v>
      </c>
      <c r="B126" s="31" t="s">
        <v>14925</v>
      </c>
      <c r="C126" s="32" t="s">
        <v>3636</v>
      </c>
      <c r="D126" s="33">
        <v>5374.78</v>
      </c>
      <c r="E126" s="29">
        <f>VLOOKUP(A126,'RELATÓRIO DE COMPOSIÇÕES'!A:I,9,0)</f>
        <v>2.7</v>
      </c>
      <c r="F126" s="29">
        <f t="shared" si="3"/>
        <v>14511.9</v>
      </c>
      <c r="G126" s="45">
        <f>BDI_Materiais!$H$27</f>
        <v>0.2026</v>
      </c>
      <c r="H126" s="29">
        <f t="shared" si="4"/>
        <v>17452.018199999999</v>
      </c>
      <c r="I126" s="46">
        <f>H126/CAPA!$D$43</f>
        <v>1.4532408454474104E-3</v>
      </c>
      <c r="J126" s="46">
        <f t="shared" si="5"/>
        <v>0.90817403765720428</v>
      </c>
    </row>
    <row r="127" spans="1:10" ht="60" x14ac:dyDescent="0.25">
      <c r="A127" s="30">
        <v>97994</v>
      </c>
      <c r="B127" s="31" t="s">
        <v>7956</v>
      </c>
      <c r="C127" s="32" t="s">
        <v>3635</v>
      </c>
      <c r="D127" s="33">
        <v>5</v>
      </c>
      <c r="E127" s="29">
        <f>VLOOKUP(A127,'RELATÓRIO DE COMPOSIÇÕES'!A:I,9,0)</f>
        <v>2898.86</v>
      </c>
      <c r="F127" s="29">
        <f t="shared" si="3"/>
        <v>14494.3</v>
      </c>
      <c r="G127" s="45">
        <f>BDI_Materiais!$H$27</f>
        <v>0.2026</v>
      </c>
      <c r="H127" s="29">
        <f t="shared" si="4"/>
        <v>17430.8452</v>
      </c>
      <c r="I127" s="46">
        <f>H127/CAPA!$D$43</f>
        <v>1.4514777560403265E-3</v>
      </c>
      <c r="J127" s="46">
        <f t="shared" si="5"/>
        <v>0.90962551541324466</v>
      </c>
    </row>
    <row r="128" spans="1:10" ht="60" x14ac:dyDescent="0.25">
      <c r="A128" s="30" t="s">
        <v>4730</v>
      </c>
      <c r="B128" s="31" t="s">
        <v>14710</v>
      </c>
      <c r="C128" s="32" t="s">
        <v>3641</v>
      </c>
      <c r="D128" s="33">
        <v>16.75</v>
      </c>
      <c r="E128" s="29">
        <f>VLOOKUP(A128,'RELATÓRIO DE COMPOSIÇÕES'!A:I,9,0)</f>
        <v>861.14</v>
      </c>
      <c r="F128" s="29">
        <f t="shared" si="3"/>
        <v>14424.09</v>
      </c>
      <c r="G128" s="45">
        <f>BDI_Materiais!$H$27</f>
        <v>0.2026</v>
      </c>
      <c r="H128" s="29">
        <f t="shared" si="4"/>
        <v>17346.4166</v>
      </c>
      <c r="I128" s="46">
        <f>H128/CAPA!$D$43</f>
        <v>1.4444473319003871E-3</v>
      </c>
      <c r="J128" s="46">
        <f t="shared" si="5"/>
        <v>0.91106996274514507</v>
      </c>
    </row>
    <row r="129" spans="1:10" ht="60" x14ac:dyDescent="0.25">
      <c r="A129" s="30">
        <v>87273</v>
      </c>
      <c r="B129" s="31" t="s">
        <v>15938</v>
      </c>
      <c r="C129" s="32" t="s">
        <v>3636</v>
      </c>
      <c r="D129" s="33">
        <v>210.5</v>
      </c>
      <c r="E129" s="29">
        <f>VLOOKUP(A129,'RELATÓRIO DE COMPOSIÇÕES'!A:I,9,0)</f>
        <v>67.92</v>
      </c>
      <c r="F129" s="29">
        <f t="shared" si="3"/>
        <v>14297.16</v>
      </c>
      <c r="G129" s="45">
        <f>BDI_Materiais!$H$27</f>
        <v>0.2026</v>
      </c>
      <c r="H129" s="29">
        <f t="shared" si="4"/>
        <v>17193.764599999999</v>
      </c>
      <c r="I129" s="46">
        <f>H129/CAPA!$D$43</f>
        <v>1.4317359011078591E-3</v>
      </c>
      <c r="J129" s="46">
        <f t="shared" si="5"/>
        <v>0.91250169864625297</v>
      </c>
    </row>
    <row r="130" spans="1:10" ht="30" x14ac:dyDescent="0.25">
      <c r="A130" s="30">
        <v>89357</v>
      </c>
      <c r="B130" s="31" t="s">
        <v>7898</v>
      </c>
      <c r="C130" s="32" t="s">
        <v>3640</v>
      </c>
      <c r="D130" s="33">
        <v>430.7</v>
      </c>
      <c r="E130" s="29">
        <f>VLOOKUP(A130,'RELATÓRIO DE COMPOSIÇÕES'!A:I,9,0)</f>
        <v>32.799999999999997</v>
      </c>
      <c r="F130" s="29">
        <f t="shared" si="3"/>
        <v>14126.96</v>
      </c>
      <c r="G130" s="45">
        <f>BDI_Materiais!$H$27</f>
        <v>0.2026</v>
      </c>
      <c r="H130" s="29">
        <f t="shared" si="4"/>
        <v>16989.0821</v>
      </c>
      <c r="I130" s="46">
        <f>H130/CAPA!$D$43</f>
        <v>1.4146918569211363E-3</v>
      </c>
      <c r="J130" s="46">
        <f t="shared" si="5"/>
        <v>0.91391639050317408</v>
      </c>
    </row>
    <row r="131" spans="1:10" ht="45" x14ac:dyDescent="0.25">
      <c r="A131" s="30">
        <v>99253</v>
      </c>
      <c r="B131" s="31" t="s">
        <v>15376</v>
      </c>
      <c r="C131" s="32" t="s">
        <v>3635</v>
      </c>
      <c r="D131" s="33">
        <v>24</v>
      </c>
      <c r="E131" s="29">
        <f>VLOOKUP(A131,'RELATÓRIO DE COMPOSIÇÕES'!A:I,9,0)</f>
        <v>577.42999999999995</v>
      </c>
      <c r="F131" s="29">
        <f t="shared" si="3"/>
        <v>13858.32</v>
      </c>
      <c r="G131" s="45">
        <f>BDI_Materiais!$H$27</f>
        <v>0.2026</v>
      </c>
      <c r="H131" s="29">
        <f t="shared" si="4"/>
        <v>16666.015599999999</v>
      </c>
      <c r="I131" s="46">
        <f>H131/CAPA!$D$43</f>
        <v>1.3877899004702925E-3</v>
      </c>
      <c r="J131" s="46">
        <f t="shared" si="5"/>
        <v>0.91530418040364436</v>
      </c>
    </row>
    <row r="132" spans="1:10" ht="30" x14ac:dyDescent="0.25">
      <c r="A132" s="30">
        <v>93382</v>
      </c>
      <c r="B132" s="31" t="s">
        <v>5116</v>
      </c>
      <c r="C132" s="32" t="s">
        <v>3641</v>
      </c>
      <c r="D132" s="33">
        <v>532.72</v>
      </c>
      <c r="E132" s="29">
        <f>VLOOKUP(A132,'RELATÓRIO DE COMPOSIÇÕES'!A:I,9,0)</f>
        <v>25.28</v>
      </c>
      <c r="F132" s="29">
        <f t="shared" si="3"/>
        <v>13467.16</v>
      </c>
      <c r="G132" s="45">
        <f>BDI_Materiais!$H$27</f>
        <v>0.2026</v>
      </c>
      <c r="H132" s="29">
        <f t="shared" si="4"/>
        <v>16195.6085</v>
      </c>
      <c r="I132" s="46">
        <f>H132/CAPA!$D$43</f>
        <v>1.3486187969409332E-3</v>
      </c>
      <c r="J132" s="46">
        <f t="shared" si="5"/>
        <v>0.91665279920058529</v>
      </c>
    </row>
    <row r="133" spans="1:10" ht="45" x14ac:dyDescent="0.25">
      <c r="A133" s="30" t="s">
        <v>13858</v>
      </c>
      <c r="B133" s="31" t="s">
        <v>14865</v>
      </c>
      <c r="C133" s="32" t="s">
        <v>3636</v>
      </c>
      <c r="D133" s="33">
        <v>39.44</v>
      </c>
      <c r="E133" s="29">
        <f>VLOOKUP(A133,'RELATÓRIO DE COMPOSIÇÕES'!A:I,9,0)</f>
        <v>329.40999999999997</v>
      </c>
      <c r="F133" s="29">
        <f t="shared" si="3"/>
        <v>12991.93</v>
      </c>
      <c r="G133" s="45">
        <f>BDI_Materiais!$H$27</f>
        <v>0.2026</v>
      </c>
      <c r="H133" s="29">
        <f t="shared" si="4"/>
        <v>15624.095499999999</v>
      </c>
      <c r="I133" s="46">
        <f>H133/CAPA!$D$43</f>
        <v>1.301028539711876E-3</v>
      </c>
      <c r="J133" s="46">
        <f t="shared" si="5"/>
        <v>0.91795382774029721</v>
      </c>
    </row>
    <row r="134" spans="1:10" x14ac:dyDescent="0.25">
      <c r="A134" s="30">
        <v>72554</v>
      </c>
      <c r="B134" s="31" t="s">
        <v>7985</v>
      </c>
      <c r="C134" s="32" t="s">
        <v>3635</v>
      </c>
      <c r="D134" s="33">
        <v>19</v>
      </c>
      <c r="E134" s="29">
        <f>VLOOKUP(A134,'RELATÓRIO DE COMPOSIÇÕES'!A:I,9,0)</f>
        <v>675.91</v>
      </c>
      <c r="F134" s="29">
        <f t="shared" si="3"/>
        <v>12842.29</v>
      </c>
      <c r="G134" s="45">
        <f>BDI_Materiais!$H$27</f>
        <v>0.2026</v>
      </c>
      <c r="H134" s="29">
        <f t="shared" si="4"/>
        <v>15444.138000000001</v>
      </c>
      <c r="I134" s="46">
        <f>H134/CAPA!$D$43</f>
        <v>1.2860433622700715E-3</v>
      </c>
      <c r="J134" s="46">
        <f t="shared" si="5"/>
        <v>0.91923987110256733</v>
      </c>
    </row>
    <row r="135" spans="1:10" ht="60" x14ac:dyDescent="0.25">
      <c r="A135" s="30">
        <v>72283</v>
      </c>
      <c r="B135" s="31" t="s">
        <v>15748</v>
      </c>
      <c r="C135" s="32" t="s">
        <v>3635</v>
      </c>
      <c r="D135" s="33">
        <v>10</v>
      </c>
      <c r="E135" s="29">
        <f>VLOOKUP(A135,'RELATÓRIO DE COMPOSIÇÕES'!A:I,9,0)</f>
        <v>1263.8699999999999</v>
      </c>
      <c r="F135" s="29">
        <f t="shared" si="3"/>
        <v>12638.7</v>
      </c>
      <c r="G135" s="45">
        <f>BDI_Materiais!$H$27</f>
        <v>0.2026</v>
      </c>
      <c r="H135" s="29">
        <f t="shared" si="4"/>
        <v>15199.3006</v>
      </c>
      <c r="I135" s="46">
        <f>H135/CAPA!$D$43</f>
        <v>1.2656555935836311E-3</v>
      </c>
      <c r="J135" s="46">
        <f t="shared" si="5"/>
        <v>0.92050552669615093</v>
      </c>
    </row>
    <row r="136" spans="1:10" ht="45" x14ac:dyDescent="0.25">
      <c r="A136" s="30">
        <v>97902</v>
      </c>
      <c r="B136" s="31" t="s">
        <v>7954</v>
      </c>
      <c r="C136" s="32" t="s">
        <v>3635</v>
      </c>
      <c r="D136" s="33">
        <v>21</v>
      </c>
      <c r="E136" s="29">
        <f>VLOOKUP(A136,'RELATÓRIO DE COMPOSIÇÕES'!A:I,9,0)</f>
        <v>596.81000000000006</v>
      </c>
      <c r="F136" s="29">
        <f t="shared" si="3"/>
        <v>12533.01</v>
      </c>
      <c r="G136" s="45">
        <f>BDI_Materiais!$H$27</f>
        <v>0.2026</v>
      </c>
      <c r="H136" s="29">
        <f t="shared" si="4"/>
        <v>15072.1978</v>
      </c>
      <c r="I136" s="46">
        <f>H136/CAPA!$D$43</f>
        <v>1.255071661203207E-3</v>
      </c>
      <c r="J136" s="46">
        <f t="shared" si="5"/>
        <v>0.92176059835735413</v>
      </c>
    </row>
    <row r="137" spans="1:10" x14ac:dyDescent="0.25">
      <c r="A137" s="30" t="s">
        <v>13917</v>
      </c>
      <c r="B137" s="31" t="s">
        <v>15027</v>
      </c>
      <c r="C137" s="32" t="s">
        <v>3635</v>
      </c>
      <c r="D137" s="33">
        <v>53</v>
      </c>
      <c r="E137" s="29">
        <f>VLOOKUP(A137,'RELATÓRIO DE COMPOSIÇÕES'!A:I,9,0)</f>
        <v>230.93</v>
      </c>
      <c r="F137" s="29">
        <f t="shared" si="3"/>
        <v>12239.29</v>
      </c>
      <c r="G137" s="45">
        <f>BDI_Materiais!$H$27</f>
        <v>0.2026</v>
      </c>
      <c r="H137" s="29">
        <f t="shared" si="4"/>
        <v>14718.9702</v>
      </c>
      <c r="I137" s="46">
        <f>H137/CAPA!$D$43</f>
        <v>1.2256581704437623E-3</v>
      </c>
      <c r="J137" s="46">
        <f t="shared" si="5"/>
        <v>0.92298625652779787</v>
      </c>
    </row>
    <row r="138" spans="1:10" ht="30" x14ac:dyDescent="0.25">
      <c r="A138" s="30">
        <v>86881</v>
      </c>
      <c r="B138" s="31" t="s">
        <v>7221</v>
      </c>
      <c r="C138" s="32" t="s">
        <v>3635</v>
      </c>
      <c r="D138" s="33">
        <v>67</v>
      </c>
      <c r="E138" s="29">
        <f>VLOOKUP(A138,'RELATÓRIO DE COMPOSIÇÕES'!A:I,9,0)</f>
        <v>172.37</v>
      </c>
      <c r="F138" s="29">
        <f t="shared" si="3"/>
        <v>11548.79</v>
      </c>
      <c r="G138" s="45">
        <f>BDI_Materiais!$H$27</f>
        <v>0.2026</v>
      </c>
      <c r="H138" s="29">
        <f t="shared" si="4"/>
        <v>13888.5749</v>
      </c>
      <c r="I138" s="46">
        <f>H138/CAPA!$D$43</f>
        <v>1.1565106166194397E-3</v>
      </c>
      <c r="J138" s="46">
        <f t="shared" si="5"/>
        <v>0.92414276714441734</v>
      </c>
    </row>
    <row r="139" spans="1:10" ht="45" x14ac:dyDescent="0.25">
      <c r="A139" s="30">
        <v>92916</v>
      </c>
      <c r="B139" s="31" t="s">
        <v>5193</v>
      </c>
      <c r="C139" s="32" t="s">
        <v>3639</v>
      </c>
      <c r="D139" s="33">
        <v>684.59999999999991</v>
      </c>
      <c r="E139" s="29">
        <f>VLOOKUP(A139,'RELATÓRIO DE COMPOSIÇÕES'!A:I,9,0)</f>
        <v>16.849999999999998</v>
      </c>
      <c r="F139" s="29">
        <f t="shared" si="3"/>
        <v>11535.51</v>
      </c>
      <c r="G139" s="45">
        <f>BDI_Materiais!$H$27</f>
        <v>0.2026</v>
      </c>
      <c r="H139" s="29">
        <f t="shared" si="4"/>
        <v>13872.604300000001</v>
      </c>
      <c r="I139" s="46">
        <f>H139/CAPA!$D$43</f>
        <v>1.1551807344258548E-3</v>
      </c>
      <c r="J139" s="46">
        <f t="shared" si="5"/>
        <v>0.92529794787884323</v>
      </c>
    </row>
    <row r="140" spans="1:10" ht="45" x14ac:dyDescent="0.25">
      <c r="A140" s="30">
        <v>87251</v>
      </c>
      <c r="B140" s="31" t="s">
        <v>14908</v>
      </c>
      <c r="C140" s="32" t="s">
        <v>3636</v>
      </c>
      <c r="D140" s="33">
        <v>225.82999999999998</v>
      </c>
      <c r="E140" s="29">
        <f>VLOOKUP(A140,'RELATÓRIO DE COMPOSIÇÕES'!A:I,9,0)</f>
        <v>50.760000000000005</v>
      </c>
      <c r="F140" s="29">
        <f t="shared" ref="F140:F203" si="6">TRUNC((E140*D140),2)</f>
        <v>11463.13</v>
      </c>
      <c r="G140" s="45">
        <f>BDI_Materiais!$H$27</f>
        <v>0.2026</v>
      </c>
      <c r="H140" s="29">
        <f t="shared" ref="H140:H203" si="7">ROUND((E140*(1+G140)*D140),4)</f>
        <v>13785.561100000001</v>
      </c>
      <c r="I140" s="46">
        <f>H140/CAPA!$D$43</f>
        <v>1.1479325908524973E-3</v>
      </c>
      <c r="J140" s="46">
        <f t="shared" si="5"/>
        <v>0.92644588046969578</v>
      </c>
    </row>
    <row r="141" spans="1:10" ht="60" x14ac:dyDescent="0.25">
      <c r="A141" s="30" t="s">
        <v>16322</v>
      </c>
      <c r="B141" s="31" t="s">
        <v>16334</v>
      </c>
      <c r="C141" s="32" t="s">
        <v>3640</v>
      </c>
      <c r="D141" s="33">
        <v>168</v>
      </c>
      <c r="E141" s="29">
        <f>VLOOKUP(A141,'RELATÓRIO DE COMPOSIÇÕES'!A:I,9,0)</f>
        <v>67.75</v>
      </c>
      <c r="F141" s="29">
        <f t="shared" si="6"/>
        <v>11382</v>
      </c>
      <c r="G141" s="45">
        <f>BDI_Materiais!$H$27</f>
        <v>0.2026</v>
      </c>
      <c r="H141" s="29">
        <f t="shared" si="7"/>
        <v>13687.993200000001</v>
      </c>
      <c r="I141" s="46">
        <f>H141/CAPA!$D$43</f>
        <v>1.139808048701577E-3</v>
      </c>
      <c r="J141" s="46">
        <f t="shared" ref="J141:J204" si="8">I141+J140</f>
        <v>0.9275856885183974</v>
      </c>
    </row>
    <row r="142" spans="1:10" ht="45" x14ac:dyDescent="0.25">
      <c r="A142" s="30" t="s">
        <v>7125</v>
      </c>
      <c r="B142" s="31" t="s">
        <v>15029</v>
      </c>
      <c r="C142" s="32" t="s">
        <v>3635</v>
      </c>
      <c r="D142" s="33">
        <v>8</v>
      </c>
      <c r="E142" s="29">
        <f>VLOOKUP(A142,'RELATÓRIO DE COMPOSIÇÕES'!A:I,9,0)</f>
        <v>1318.1</v>
      </c>
      <c r="F142" s="29">
        <f t="shared" si="6"/>
        <v>10544.8</v>
      </c>
      <c r="G142" s="45">
        <f>BDI_Materiais!$H$27</f>
        <v>0.2026</v>
      </c>
      <c r="H142" s="29">
        <f t="shared" si="7"/>
        <v>12681.1765</v>
      </c>
      <c r="I142" s="46">
        <f>H142/CAPA!$D$43</f>
        <v>1.0559697707699981E-3</v>
      </c>
      <c r="J142" s="46">
        <f t="shared" si="8"/>
        <v>0.92864165828916745</v>
      </c>
    </row>
    <row r="143" spans="1:10" ht="45" x14ac:dyDescent="0.25">
      <c r="A143" s="30" t="s">
        <v>7018</v>
      </c>
      <c r="B143" s="31" t="s">
        <v>15567</v>
      </c>
      <c r="C143" s="32" t="s">
        <v>3635</v>
      </c>
      <c r="D143" s="33">
        <v>23</v>
      </c>
      <c r="E143" s="29">
        <f>VLOOKUP(A143,'RELATÓRIO DE COMPOSIÇÕES'!A:I,9,0)</f>
        <v>455.89</v>
      </c>
      <c r="F143" s="29">
        <f t="shared" si="6"/>
        <v>10485.469999999999</v>
      </c>
      <c r="G143" s="45">
        <f>BDI_Materiais!$H$27</f>
        <v>0.2026</v>
      </c>
      <c r="H143" s="29">
        <f t="shared" si="7"/>
        <v>12609.8262</v>
      </c>
      <c r="I143" s="46">
        <f>H143/CAPA!$D$43</f>
        <v>1.0500283851315778E-3</v>
      </c>
      <c r="J143" s="46">
        <f t="shared" si="8"/>
        <v>0.92969168667429902</v>
      </c>
    </row>
    <row r="144" spans="1:10" ht="30" x14ac:dyDescent="0.25">
      <c r="A144" s="30">
        <v>88497</v>
      </c>
      <c r="B144" s="31" t="s">
        <v>4384</v>
      </c>
      <c r="C144" s="32" t="s">
        <v>3636</v>
      </c>
      <c r="D144" s="33">
        <v>529.37</v>
      </c>
      <c r="E144" s="29">
        <f>VLOOKUP(A144,'RELATÓRIO DE COMPOSIÇÕES'!A:I,9,0)</f>
        <v>19.659999999999997</v>
      </c>
      <c r="F144" s="29">
        <f t="shared" si="6"/>
        <v>10407.41</v>
      </c>
      <c r="G144" s="45">
        <f>BDI_Materiais!$H$27</f>
        <v>0.2026</v>
      </c>
      <c r="H144" s="29">
        <f t="shared" si="7"/>
        <v>12515.9563</v>
      </c>
      <c r="I144" s="46">
        <f>H144/CAPA!$D$43</f>
        <v>1.042211777832941E-3</v>
      </c>
      <c r="J144" s="46">
        <f t="shared" si="8"/>
        <v>0.93073389845213195</v>
      </c>
    </row>
    <row r="145" spans="1:10" ht="45" x14ac:dyDescent="0.25">
      <c r="A145" s="30">
        <v>96534</v>
      </c>
      <c r="B145" s="31" t="s">
        <v>7208</v>
      </c>
      <c r="C145" s="32" t="s">
        <v>3636</v>
      </c>
      <c r="D145" s="33">
        <v>105.73</v>
      </c>
      <c r="E145" s="29">
        <f>VLOOKUP(A145,'RELATÓRIO DE COMPOSIÇÕES'!A:I,9,0)</f>
        <v>97.950000000000017</v>
      </c>
      <c r="F145" s="29">
        <f t="shared" si="6"/>
        <v>10356.25</v>
      </c>
      <c r="G145" s="45">
        <f>BDI_Materiais!$H$27</f>
        <v>0.2026</v>
      </c>
      <c r="H145" s="29">
        <f t="shared" si="7"/>
        <v>12454.4305</v>
      </c>
      <c r="I145" s="46">
        <f>H145/CAPA!$D$43</f>
        <v>1.0370884846651156E-3</v>
      </c>
      <c r="J145" s="46">
        <f t="shared" si="8"/>
        <v>0.93177098693679705</v>
      </c>
    </row>
    <row r="146" spans="1:10" ht="45" x14ac:dyDescent="0.25">
      <c r="A146" s="30" t="s">
        <v>7119</v>
      </c>
      <c r="B146" s="31" t="s">
        <v>14885</v>
      </c>
      <c r="C146" s="32" t="s">
        <v>3636</v>
      </c>
      <c r="D146" s="33">
        <v>16.2</v>
      </c>
      <c r="E146" s="29">
        <f>VLOOKUP(A146,'RELATÓRIO DE COMPOSIÇÕES'!A:I,9,0)</f>
        <v>637.09</v>
      </c>
      <c r="F146" s="29">
        <f t="shared" si="6"/>
        <v>10320.85</v>
      </c>
      <c r="G146" s="45">
        <f>BDI_Materiais!$H$27</f>
        <v>0.2026</v>
      </c>
      <c r="H146" s="29">
        <f t="shared" si="7"/>
        <v>12411.863799999999</v>
      </c>
      <c r="I146" s="46">
        <f>H146/CAPA!$D$43</f>
        <v>1.0335439280191737E-3</v>
      </c>
      <c r="J146" s="46">
        <f t="shared" si="8"/>
        <v>0.93280453086481618</v>
      </c>
    </row>
    <row r="147" spans="1:10" ht="45" x14ac:dyDescent="0.25">
      <c r="A147" s="30">
        <v>97886</v>
      </c>
      <c r="B147" s="31" t="s">
        <v>7889</v>
      </c>
      <c r="C147" s="32" t="s">
        <v>3635</v>
      </c>
      <c r="D147" s="33">
        <v>57</v>
      </c>
      <c r="E147" s="29">
        <f>VLOOKUP(A147,'RELATÓRIO DE COMPOSIÇÕES'!A:I,9,0)</f>
        <v>176.87999999999997</v>
      </c>
      <c r="F147" s="29">
        <f t="shared" si="6"/>
        <v>10082.16</v>
      </c>
      <c r="G147" s="45">
        <f>BDI_Materiais!$H$27</f>
        <v>0.2026</v>
      </c>
      <c r="H147" s="29">
        <f t="shared" si="7"/>
        <v>12124.8056</v>
      </c>
      <c r="I147" s="46">
        <f>H147/CAPA!$D$43</f>
        <v>1.0096404060035587E-3</v>
      </c>
      <c r="J147" s="46">
        <f t="shared" si="8"/>
        <v>0.93381417127081978</v>
      </c>
    </row>
    <row r="148" spans="1:10" ht="30" x14ac:dyDescent="0.25">
      <c r="A148" s="30">
        <v>100858</v>
      </c>
      <c r="B148" s="31" t="s">
        <v>7219</v>
      </c>
      <c r="C148" s="32" t="s">
        <v>3635</v>
      </c>
      <c r="D148" s="33">
        <v>14</v>
      </c>
      <c r="E148" s="29">
        <f>VLOOKUP(A148,'RELATÓRIO DE COMPOSIÇÕES'!A:I,9,0)</f>
        <v>719.24</v>
      </c>
      <c r="F148" s="29">
        <f t="shared" si="6"/>
        <v>10069.36</v>
      </c>
      <c r="G148" s="45">
        <f>BDI_Materiais!$H$27</f>
        <v>0.2026</v>
      </c>
      <c r="H148" s="29">
        <f t="shared" si="7"/>
        <v>12109.4123</v>
      </c>
      <c r="I148" s="46">
        <f>H148/CAPA!$D$43</f>
        <v>1.0083585959544364E-3</v>
      </c>
      <c r="J148" s="46">
        <f t="shared" si="8"/>
        <v>0.93482252986677417</v>
      </c>
    </row>
    <row r="149" spans="1:10" ht="45" x14ac:dyDescent="0.25">
      <c r="A149" s="30">
        <v>97903</v>
      </c>
      <c r="B149" s="31" t="s">
        <v>7955</v>
      </c>
      <c r="C149" s="32" t="s">
        <v>3635</v>
      </c>
      <c r="D149" s="33">
        <v>12</v>
      </c>
      <c r="E149" s="29">
        <f>VLOOKUP(A149,'RELATÓRIO DE COMPOSIÇÕES'!A:I,9,0)</f>
        <v>831.78999999999985</v>
      </c>
      <c r="F149" s="29">
        <f t="shared" si="6"/>
        <v>9981.48</v>
      </c>
      <c r="G149" s="45">
        <f>BDI_Materiais!$H$27</f>
        <v>0.2026</v>
      </c>
      <c r="H149" s="29">
        <f t="shared" si="7"/>
        <v>12003.727800000001</v>
      </c>
      <c r="I149" s="46">
        <f>H149/CAPA!$D$43</f>
        <v>9.9955817927078398E-4</v>
      </c>
      <c r="J149" s="46">
        <f t="shared" si="8"/>
        <v>0.93582208804604494</v>
      </c>
    </row>
    <row r="150" spans="1:10" ht="45" x14ac:dyDescent="0.25">
      <c r="A150" s="30" t="s">
        <v>14315</v>
      </c>
      <c r="B150" s="31" t="s">
        <v>16048</v>
      </c>
      <c r="C150" s="32" t="s">
        <v>3635</v>
      </c>
      <c r="D150" s="33">
        <v>20</v>
      </c>
      <c r="E150" s="29">
        <f>VLOOKUP(A150,'RELATÓRIO DE COMPOSIÇÕES'!A:I,9,0)</f>
        <v>480.83000000000004</v>
      </c>
      <c r="F150" s="29">
        <f t="shared" si="6"/>
        <v>9616.6</v>
      </c>
      <c r="G150" s="45">
        <f>BDI_Materiais!$H$27</f>
        <v>0.2026</v>
      </c>
      <c r="H150" s="29">
        <f t="shared" si="7"/>
        <v>11564.923199999999</v>
      </c>
      <c r="I150" s="46">
        <f>H150/CAPA!$D$43</f>
        <v>9.630186363604853E-4</v>
      </c>
      <c r="J150" s="46">
        <f t="shared" si="8"/>
        <v>0.93678510668240544</v>
      </c>
    </row>
    <row r="151" spans="1:10" ht="30" x14ac:dyDescent="0.25">
      <c r="A151" s="30" t="s">
        <v>7179</v>
      </c>
      <c r="B151" s="31" t="s">
        <v>15379</v>
      </c>
      <c r="C151" s="32" t="s">
        <v>3635</v>
      </c>
      <c r="D151" s="33">
        <v>60</v>
      </c>
      <c r="E151" s="29">
        <f>VLOOKUP(A151,'RELATÓRIO DE COMPOSIÇÕES'!A:I,9,0)</f>
        <v>159.41</v>
      </c>
      <c r="F151" s="29">
        <f t="shared" si="6"/>
        <v>9564.6</v>
      </c>
      <c r="G151" s="45">
        <f>BDI_Materiais!$H$27</f>
        <v>0.2026</v>
      </c>
      <c r="H151" s="29">
        <f t="shared" si="7"/>
        <v>11502.388000000001</v>
      </c>
      <c r="I151" s="46">
        <f>H151/CAPA!$D$43</f>
        <v>9.578112898016661E-4</v>
      </c>
      <c r="J151" s="46">
        <f t="shared" si="8"/>
        <v>0.9377429179722071</v>
      </c>
    </row>
    <row r="152" spans="1:10" ht="45" x14ac:dyDescent="0.25">
      <c r="A152" s="30">
        <v>91304</v>
      </c>
      <c r="B152" s="31" t="s">
        <v>14869</v>
      </c>
      <c r="C152" s="32" t="s">
        <v>3635</v>
      </c>
      <c r="D152" s="33">
        <v>81</v>
      </c>
      <c r="E152" s="29">
        <f>VLOOKUP(A152,'RELATÓRIO DE COMPOSIÇÕES'!A:I,9,0)</f>
        <v>116.42</v>
      </c>
      <c r="F152" s="29">
        <f t="shared" si="6"/>
        <v>9430.02</v>
      </c>
      <c r="G152" s="45">
        <f>BDI_Materiais!$H$27</f>
        <v>0.2026</v>
      </c>
      <c r="H152" s="29">
        <f t="shared" si="7"/>
        <v>11340.542100000001</v>
      </c>
      <c r="I152" s="46">
        <f>H152/CAPA!$D$43</f>
        <v>9.443342770084868E-4</v>
      </c>
      <c r="J152" s="46">
        <f t="shared" si="8"/>
        <v>0.93868725224921556</v>
      </c>
    </row>
    <row r="153" spans="1:10" ht="45" x14ac:dyDescent="0.25">
      <c r="A153" s="30">
        <v>95947</v>
      </c>
      <c r="B153" s="31" t="s">
        <v>7905</v>
      </c>
      <c r="C153" s="32" t="s">
        <v>3639</v>
      </c>
      <c r="D153" s="33">
        <v>858.1</v>
      </c>
      <c r="E153" s="29">
        <f>VLOOKUP(A153,'RELATÓRIO DE COMPOSIÇÕES'!A:I,9,0)</f>
        <v>10.950000000000001</v>
      </c>
      <c r="F153" s="29">
        <f t="shared" si="6"/>
        <v>9396.19</v>
      </c>
      <c r="G153" s="45">
        <f>BDI_Materiais!$H$27</f>
        <v>0.2026</v>
      </c>
      <c r="H153" s="29">
        <f t="shared" si="7"/>
        <v>11299.864100000001</v>
      </c>
      <c r="I153" s="46">
        <f>H153/CAPA!$D$43</f>
        <v>9.4094699363336917E-4</v>
      </c>
      <c r="J153" s="46">
        <f t="shared" si="8"/>
        <v>0.9396281992428489</v>
      </c>
    </row>
    <row r="154" spans="1:10" ht="45" x14ac:dyDescent="0.25">
      <c r="A154" s="30">
        <v>95948</v>
      </c>
      <c r="B154" s="31" t="s">
        <v>7906</v>
      </c>
      <c r="C154" s="32" t="s">
        <v>3639</v>
      </c>
      <c r="D154" s="33">
        <v>960.6</v>
      </c>
      <c r="E154" s="29">
        <f>VLOOKUP(A154,'RELATÓRIO DE COMPOSIÇÕES'!A:I,9,0)</f>
        <v>9.6799999999999979</v>
      </c>
      <c r="F154" s="29">
        <f t="shared" si="6"/>
        <v>9298.6</v>
      </c>
      <c r="G154" s="45">
        <f>BDI_Materiais!$H$27</f>
        <v>0.2026</v>
      </c>
      <c r="H154" s="29">
        <f t="shared" si="7"/>
        <v>11182.505999999999</v>
      </c>
      <c r="I154" s="46">
        <f>H154/CAPA!$D$43</f>
        <v>9.3117450872591567E-4</v>
      </c>
      <c r="J154" s="46">
        <f t="shared" si="8"/>
        <v>0.94055937375157483</v>
      </c>
    </row>
    <row r="155" spans="1:10" ht="30" x14ac:dyDescent="0.25">
      <c r="A155" s="30">
        <v>96522</v>
      </c>
      <c r="B155" s="31" t="s">
        <v>15849</v>
      </c>
      <c r="C155" s="32" t="s">
        <v>3641</v>
      </c>
      <c r="D155" s="33">
        <v>57.69</v>
      </c>
      <c r="E155" s="29">
        <f>VLOOKUP(A155,'RELATÓRIO DE COMPOSIÇÕES'!A:I,9,0)</f>
        <v>160.57999999999998</v>
      </c>
      <c r="F155" s="29">
        <f t="shared" si="6"/>
        <v>9263.86</v>
      </c>
      <c r="G155" s="45">
        <f>BDI_Materiais!$H$27</f>
        <v>0.2026</v>
      </c>
      <c r="H155" s="29">
        <f t="shared" si="7"/>
        <v>11140.7183</v>
      </c>
      <c r="I155" s="46">
        <f>H155/CAPA!$D$43</f>
        <v>9.2769481991391905E-4</v>
      </c>
      <c r="J155" s="46">
        <f t="shared" si="8"/>
        <v>0.94148706857148878</v>
      </c>
    </row>
    <row r="156" spans="1:10" ht="30" x14ac:dyDescent="0.25">
      <c r="A156" s="30">
        <v>84665</v>
      </c>
      <c r="B156" s="31" t="s">
        <v>14958</v>
      </c>
      <c r="C156" s="32" t="s">
        <v>3636</v>
      </c>
      <c r="D156" s="33">
        <v>313.08999999999997</v>
      </c>
      <c r="E156" s="29">
        <f>VLOOKUP(A156,'RELATÓRIO DE COMPOSIÇÕES'!A:I,9,0)</f>
        <v>29.270000000000003</v>
      </c>
      <c r="F156" s="29">
        <f t="shared" si="6"/>
        <v>9164.14</v>
      </c>
      <c r="G156" s="45">
        <f>BDI_Materiais!$H$27</f>
        <v>0.2026</v>
      </c>
      <c r="H156" s="29">
        <f t="shared" si="7"/>
        <v>11020.7999</v>
      </c>
      <c r="I156" s="46">
        <f>H156/CAPA!$D$43</f>
        <v>9.1770913716917495E-4</v>
      </c>
      <c r="J156" s="46">
        <f t="shared" si="8"/>
        <v>0.94240477770865794</v>
      </c>
    </row>
    <row r="157" spans="1:10" ht="60" x14ac:dyDescent="0.25">
      <c r="A157" s="30">
        <v>95470</v>
      </c>
      <c r="B157" s="31" t="s">
        <v>4386</v>
      </c>
      <c r="C157" s="32" t="s">
        <v>3635</v>
      </c>
      <c r="D157" s="33">
        <v>29</v>
      </c>
      <c r="E157" s="29">
        <f>VLOOKUP(A157,'RELATÓRIO DE COMPOSIÇÕES'!A:I,9,0)</f>
        <v>314.89</v>
      </c>
      <c r="F157" s="29">
        <f t="shared" si="6"/>
        <v>9131.81</v>
      </c>
      <c r="G157" s="45">
        <f>BDI_Materiais!$H$27</f>
        <v>0.2026</v>
      </c>
      <c r="H157" s="29">
        <f t="shared" si="7"/>
        <v>10981.914699999999</v>
      </c>
      <c r="I157" s="46">
        <f>H157/CAPA!$D$43</f>
        <v>9.1447114140984253E-4</v>
      </c>
      <c r="J157" s="46">
        <f t="shared" si="8"/>
        <v>0.94331924885006779</v>
      </c>
    </row>
    <row r="158" spans="1:10" ht="45" x14ac:dyDescent="0.25">
      <c r="A158" s="30">
        <v>91940</v>
      </c>
      <c r="B158" s="31" t="s">
        <v>15544</v>
      </c>
      <c r="C158" s="32" t="s">
        <v>3635</v>
      </c>
      <c r="D158" s="33">
        <v>479</v>
      </c>
      <c r="E158" s="29">
        <f>VLOOKUP(A158,'RELATÓRIO DE COMPOSIÇÕES'!A:I,9,0)</f>
        <v>18.64</v>
      </c>
      <c r="F158" s="29">
        <f t="shared" si="6"/>
        <v>8928.56</v>
      </c>
      <c r="G158" s="45">
        <f>BDI_Materiais!$H$27</f>
        <v>0.2026</v>
      </c>
      <c r="H158" s="29">
        <f t="shared" si="7"/>
        <v>10737.4863</v>
      </c>
      <c r="I158" s="46">
        <f>H158/CAPA!$D$43</f>
        <v>8.941174304179896E-4</v>
      </c>
      <c r="J158" s="46">
        <f t="shared" si="8"/>
        <v>0.9442133662804858</v>
      </c>
    </row>
    <row r="159" spans="1:10" ht="30" x14ac:dyDescent="0.25">
      <c r="A159" s="30" t="s">
        <v>14115</v>
      </c>
      <c r="B159" s="31" t="s">
        <v>15556</v>
      </c>
      <c r="C159" s="32" t="s">
        <v>3635</v>
      </c>
      <c r="D159" s="33">
        <v>46</v>
      </c>
      <c r="E159" s="29">
        <f>VLOOKUP(A159,'RELATÓRIO DE COMPOSIÇÕES'!A:I,9,0)</f>
        <v>190.41</v>
      </c>
      <c r="F159" s="29">
        <f t="shared" si="6"/>
        <v>8758.86</v>
      </c>
      <c r="G159" s="45">
        <f>BDI_Materiais!$H$27</f>
        <v>0.2026</v>
      </c>
      <c r="H159" s="29">
        <f t="shared" si="7"/>
        <v>10533.405000000001</v>
      </c>
      <c r="I159" s="46">
        <f>H159/CAPA!$D$43</f>
        <v>8.7712344854419088E-4</v>
      </c>
      <c r="J159" s="46">
        <f t="shared" si="8"/>
        <v>0.94509048972902998</v>
      </c>
    </row>
    <row r="160" spans="1:10" ht="60" x14ac:dyDescent="0.25">
      <c r="A160" s="30">
        <v>87905</v>
      </c>
      <c r="B160" s="31" t="s">
        <v>15941</v>
      </c>
      <c r="C160" s="32" t="s">
        <v>3636</v>
      </c>
      <c r="D160" s="33">
        <v>1027.75</v>
      </c>
      <c r="E160" s="29">
        <f>VLOOKUP(A160,'RELATÓRIO DE COMPOSIÇÕES'!A:I,9,0)</f>
        <v>8.4699999999999989</v>
      </c>
      <c r="F160" s="29">
        <f t="shared" si="6"/>
        <v>8705.0400000000009</v>
      </c>
      <c r="G160" s="45">
        <f>BDI_Materiais!$H$27</f>
        <v>0.2026</v>
      </c>
      <c r="H160" s="29">
        <f t="shared" si="7"/>
        <v>10468.6841</v>
      </c>
      <c r="I160" s="46">
        <f>H160/CAPA!$D$43</f>
        <v>8.7173409733241425E-4</v>
      </c>
      <c r="J160" s="46">
        <f t="shared" si="8"/>
        <v>0.94596222382636241</v>
      </c>
    </row>
    <row r="161" spans="1:10" ht="45" x14ac:dyDescent="0.25">
      <c r="A161" s="30">
        <v>103979</v>
      </c>
      <c r="B161" s="31" t="s">
        <v>15104</v>
      </c>
      <c r="C161" s="32" t="s">
        <v>3640</v>
      </c>
      <c r="D161" s="33">
        <v>288.8</v>
      </c>
      <c r="E161" s="29">
        <f>VLOOKUP(A161,'RELATÓRIO DE COMPOSIÇÕES'!A:I,9,0)</f>
        <v>30.07</v>
      </c>
      <c r="F161" s="29">
        <f t="shared" si="6"/>
        <v>8684.2099999999991</v>
      </c>
      <c r="G161" s="45">
        <f>BDI_Materiais!$H$27</f>
        <v>0.2026</v>
      </c>
      <c r="H161" s="29">
        <f t="shared" si="7"/>
        <v>10443.638199999999</v>
      </c>
      <c r="I161" s="46">
        <f>H161/CAPA!$D$43</f>
        <v>8.696485090369016E-4</v>
      </c>
      <c r="J161" s="46">
        <f t="shared" si="8"/>
        <v>0.94683187233539934</v>
      </c>
    </row>
    <row r="162" spans="1:10" ht="45" x14ac:dyDescent="0.25">
      <c r="A162" s="30">
        <v>86936</v>
      </c>
      <c r="B162" s="31" t="s">
        <v>15067</v>
      </c>
      <c r="C162" s="32" t="s">
        <v>3635</v>
      </c>
      <c r="D162" s="33">
        <v>19</v>
      </c>
      <c r="E162" s="29">
        <f>VLOOKUP(A162,'RELATÓRIO DE COMPOSIÇÕES'!A:I,9,0)</f>
        <v>453</v>
      </c>
      <c r="F162" s="29">
        <f t="shared" si="6"/>
        <v>8607</v>
      </c>
      <c r="G162" s="45">
        <f>BDI_Materiais!$H$27</f>
        <v>0.2026</v>
      </c>
      <c r="H162" s="29">
        <f t="shared" si="7"/>
        <v>10350.778200000001</v>
      </c>
      <c r="I162" s="46">
        <f>H162/CAPA!$D$43</f>
        <v>8.61915996764582E-4</v>
      </c>
      <c r="J162" s="46">
        <f t="shared" si="8"/>
        <v>0.94769378833216389</v>
      </c>
    </row>
    <row r="163" spans="1:10" ht="30" x14ac:dyDescent="0.25">
      <c r="A163" s="30">
        <v>94231</v>
      </c>
      <c r="B163" s="31" t="s">
        <v>5122</v>
      </c>
      <c r="C163" s="32" t="s">
        <v>3640</v>
      </c>
      <c r="D163" s="33">
        <v>178.4</v>
      </c>
      <c r="E163" s="29">
        <f>VLOOKUP(A163,'RELATÓRIO DE COMPOSIÇÕES'!A:I,9,0)</f>
        <v>47.849999999999994</v>
      </c>
      <c r="F163" s="29">
        <f t="shared" si="6"/>
        <v>8536.44</v>
      </c>
      <c r="G163" s="45">
        <f>BDI_Materiais!$H$27</f>
        <v>0.2026</v>
      </c>
      <c r="H163" s="29">
        <f t="shared" si="7"/>
        <v>10265.922699999999</v>
      </c>
      <c r="I163" s="46">
        <f>H163/CAPA!$D$43</f>
        <v>8.5485002438547551E-4</v>
      </c>
      <c r="J163" s="46">
        <f t="shared" si="8"/>
        <v>0.94854863835654935</v>
      </c>
    </row>
    <row r="164" spans="1:10" ht="30" x14ac:dyDescent="0.25">
      <c r="A164" s="30">
        <v>86915</v>
      </c>
      <c r="B164" s="31" t="s">
        <v>5126</v>
      </c>
      <c r="C164" s="32" t="s">
        <v>3635</v>
      </c>
      <c r="D164" s="33">
        <v>63</v>
      </c>
      <c r="E164" s="29">
        <f>VLOOKUP(A164,'RELATÓRIO DE COMPOSIÇÕES'!A:I,9,0)</f>
        <v>132.31</v>
      </c>
      <c r="F164" s="29">
        <f t="shared" si="6"/>
        <v>8335.5300000000007</v>
      </c>
      <c r="G164" s="45">
        <f>BDI_Materiais!$H$27</f>
        <v>0.2026</v>
      </c>
      <c r="H164" s="29">
        <f t="shared" si="7"/>
        <v>10024.3084</v>
      </c>
      <c r="I164" s="46">
        <f>H164/CAPA!$D$43</f>
        <v>8.3473064532109983E-4</v>
      </c>
      <c r="J164" s="46">
        <f t="shared" si="8"/>
        <v>0.94938336900187048</v>
      </c>
    </row>
    <row r="165" spans="1:10" ht="30" x14ac:dyDescent="0.25">
      <c r="A165" s="30">
        <v>99855</v>
      </c>
      <c r="B165" s="31" t="s">
        <v>15004</v>
      </c>
      <c r="C165" s="32" t="s">
        <v>3640</v>
      </c>
      <c r="D165" s="33">
        <v>73.66</v>
      </c>
      <c r="E165" s="29">
        <f>VLOOKUP(A165,'RELATÓRIO DE COMPOSIÇÕES'!A:I,9,0)</f>
        <v>112.2</v>
      </c>
      <c r="F165" s="29">
        <f t="shared" si="6"/>
        <v>8264.65</v>
      </c>
      <c r="G165" s="45">
        <f>BDI_Materiais!$H$27</f>
        <v>0.2026</v>
      </c>
      <c r="H165" s="29">
        <f t="shared" si="7"/>
        <v>9939.0704999999998</v>
      </c>
      <c r="I165" s="46">
        <f>H165/CAPA!$D$43</f>
        <v>8.2763283024661388E-4</v>
      </c>
      <c r="J165" s="46">
        <f t="shared" si="8"/>
        <v>0.95021100183211704</v>
      </c>
    </row>
    <row r="166" spans="1:10" ht="30" x14ac:dyDescent="0.25">
      <c r="A166" s="30">
        <v>91936</v>
      </c>
      <c r="B166" s="31" t="s">
        <v>15548</v>
      </c>
      <c r="C166" s="32" t="s">
        <v>3635</v>
      </c>
      <c r="D166" s="33">
        <v>441</v>
      </c>
      <c r="E166" s="29">
        <f>VLOOKUP(A166,'RELATÓRIO DE COMPOSIÇÕES'!A:I,9,0)</f>
        <v>18.420000000000002</v>
      </c>
      <c r="F166" s="29">
        <f t="shared" si="6"/>
        <v>8123.22</v>
      </c>
      <c r="G166" s="45">
        <f>BDI_Materiais!$H$27</f>
        <v>0.2026</v>
      </c>
      <c r="H166" s="29">
        <f t="shared" si="7"/>
        <v>9768.9843999999994</v>
      </c>
      <c r="I166" s="46">
        <f>H166/CAPA!$D$43</f>
        <v>8.1346965066874408E-4</v>
      </c>
      <c r="J166" s="46">
        <f t="shared" si="8"/>
        <v>0.95102447148278579</v>
      </c>
    </row>
    <row r="167" spans="1:10" ht="45" x14ac:dyDescent="0.25">
      <c r="A167" s="30">
        <v>92762</v>
      </c>
      <c r="B167" s="31" t="s">
        <v>7900</v>
      </c>
      <c r="C167" s="32" t="s">
        <v>3639</v>
      </c>
      <c r="D167" s="33">
        <v>647.5</v>
      </c>
      <c r="E167" s="29">
        <f>VLOOKUP(A167,'RELATÓRIO DE COMPOSIÇÕES'!A:I,9,0)</f>
        <v>12.42</v>
      </c>
      <c r="F167" s="29">
        <f t="shared" si="6"/>
        <v>8041.95</v>
      </c>
      <c r="G167" s="45">
        <f>BDI_Materiais!$H$27</f>
        <v>0.2026</v>
      </c>
      <c r="H167" s="29">
        <f t="shared" si="7"/>
        <v>9671.2491000000009</v>
      </c>
      <c r="I167" s="46">
        <f>H167/CAPA!$D$43</f>
        <v>8.0533116901153063E-4</v>
      </c>
      <c r="J167" s="46">
        <f t="shared" si="8"/>
        <v>0.95182980265179729</v>
      </c>
    </row>
    <row r="168" spans="1:10" ht="45" x14ac:dyDescent="0.25">
      <c r="A168" s="30">
        <v>97888</v>
      </c>
      <c r="B168" s="31" t="s">
        <v>7962</v>
      </c>
      <c r="C168" s="32" t="s">
        <v>3635</v>
      </c>
      <c r="D168" s="33">
        <v>15</v>
      </c>
      <c r="E168" s="29">
        <f>VLOOKUP(A168,'RELATÓRIO DE COMPOSIÇÕES'!A:I,9,0)</f>
        <v>535.31000000000006</v>
      </c>
      <c r="F168" s="29">
        <f t="shared" si="6"/>
        <v>8029.65</v>
      </c>
      <c r="G168" s="45">
        <f>BDI_Materiais!$H$27</f>
        <v>0.2026</v>
      </c>
      <c r="H168" s="29">
        <f t="shared" si="7"/>
        <v>9656.4570999999996</v>
      </c>
      <c r="I168" s="46">
        <f>H168/CAPA!$D$43</f>
        <v>8.0409942960239691E-4</v>
      </c>
      <c r="J168" s="46">
        <f t="shared" si="8"/>
        <v>0.95263390208139964</v>
      </c>
    </row>
    <row r="169" spans="1:10" ht="45" x14ac:dyDescent="0.25">
      <c r="A169" s="30" t="s">
        <v>13800</v>
      </c>
      <c r="B169" s="31" t="s">
        <v>14699</v>
      </c>
      <c r="C169" s="32" t="s">
        <v>3641</v>
      </c>
      <c r="D169" s="33">
        <v>11</v>
      </c>
      <c r="E169" s="29">
        <f>VLOOKUP(A169,'RELATÓRIO DE COMPOSIÇÕES'!A:I,9,0)</f>
        <v>724.44</v>
      </c>
      <c r="F169" s="29">
        <f t="shared" si="6"/>
        <v>7968.84</v>
      </c>
      <c r="G169" s="45">
        <f>BDI_Materiais!$H$27</f>
        <v>0.2026</v>
      </c>
      <c r="H169" s="29">
        <f t="shared" si="7"/>
        <v>9583.3269999999993</v>
      </c>
      <c r="I169" s="46">
        <f>H169/CAPA!$D$43</f>
        <v>7.9800983886660142E-4</v>
      </c>
      <c r="J169" s="46">
        <f t="shared" si="8"/>
        <v>0.95343191192026622</v>
      </c>
    </row>
    <row r="170" spans="1:10" ht="45" x14ac:dyDescent="0.25">
      <c r="A170" s="30">
        <v>95746</v>
      </c>
      <c r="B170" s="31" t="s">
        <v>4782</v>
      </c>
      <c r="C170" s="32" t="s">
        <v>3640</v>
      </c>
      <c r="D170" s="33">
        <v>240</v>
      </c>
      <c r="E170" s="29">
        <f>VLOOKUP(A170,'RELATÓRIO DE COMPOSIÇÕES'!A:I,9,0)</f>
        <v>33.090000000000003</v>
      </c>
      <c r="F170" s="29">
        <f t="shared" si="6"/>
        <v>7941.6</v>
      </c>
      <c r="G170" s="45">
        <f>BDI_Materiais!$H$27</f>
        <v>0.2026</v>
      </c>
      <c r="H170" s="29">
        <f t="shared" si="7"/>
        <v>9550.5681999999997</v>
      </c>
      <c r="I170" s="46">
        <f>H170/CAPA!$D$43</f>
        <v>7.9528199239851547E-4</v>
      </c>
      <c r="J170" s="46">
        <f t="shared" si="8"/>
        <v>0.95422719391266475</v>
      </c>
    </row>
    <row r="171" spans="1:10" ht="60" x14ac:dyDescent="0.25">
      <c r="A171" s="30">
        <v>95472</v>
      </c>
      <c r="B171" s="31" t="s">
        <v>15032</v>
      </c>
      <c r="C171" s="32" t="s">
        <v>3635</v>
      </c>
      <c r="D171" s="33">
        <v>10</v>
      </c>
      <c r="E171" s="29">
        <f>VLOOKUP(A171,'RELATÓRIO DE COMPOSIÇÕES'!A:I,9,0)</f>
        <v>790.52</v>
      </c>
      <c r="F171" s="29">
        <f t="shared" si="6"/>
        <v>7905.2</v>
      </c>
      <c r="G171" s="45">
        <f>BDI_Materiais!$H$27</f>
        <v>0.2026</v>
      </c>
      <c r="H171" s="29">
        <f t="shared" si="7"/>
        <v>9506.7934999999998</v>
      </c>
      <c r="I171" s="46">
        <f>H171/CAPA!$D$43</f>
        <v>7.9163684481110309E-4</v>
      </c>
      <c r="J171" s="46">
        <f t="shared" si="8"/>
        <v>0.95501883075747585</v>
      </c>
    </row>
    <row r="172" spans="1:10" ht="45" x14ac:dyDescent="0.25">
      <c r="A172" s="30">
        <v>91834</v>
      </c>
      <c r="B172" s="31" t="s">
        <v>7244</v>
      </c>
      <c r="C172" s="32" t="s">
        <v>3640</v>
      </c>
      <c r="D172" s="33">
        <v>427</v>
      </c>
      <c r="E172" s="29">
        <f>VLOOKUP(A172,'RELATÓRIO DE COMPOSIÇÕES'!A:I,9,0)</f>
        <v>18.39</v>
      </c>
      <c r="F172" s="29">
        <f t="shared" si="6"/>
        <v>7852.53</v>
      </c>
      <c r="G172" s="45">
        <f>BDI_Materiais!$H$27</f>
        <v>0.2026</v>
      </c>
      <c r="H172" s="29">
        <f t="shared" si="7"/>
        <v>9443.4526000000005</v>
      </c>
      <c r="I172" s="46">
        <f>H172/CAPA!$D$43</f>
        <v>7.863624070920662E-4</v>
      </c>
      <c r="J172" s="46">
        <f t="shared" si="8"/>
        <v>0.95580519316456791</v>
      </c>
    </row>
    <row r="173" spans="1:10" ht="30" x14ac:dyDescent="0.25">
      <c r="A173" s="30">
        <v>95583</v>
      </c>
      <c r="B173" s="31" t="s">
        <v>5166</v>
      </c>
      <c r="C173" s="32" t="s">
        <v>3639</v>
      </c>
      <c r="D173" s="33">
        <v>444.44</v>
      </c>
      <c r="E173" s="29">
        <f>VLOOKUP(A173,'RELATÓRIO DE COMPOSIÇÕES'!A:I,9,0)</f>
        <v>17.52</v>
      </c>
      <c r="F173" s="29">
        <f t="shared" si="6"/>
        <v>7786.58</v>
      </c>
      <c r="G173" s="45">
        <f>BDI_Materiais!$H$27</f>
        <v>0.2026</v>
      </c>
      <c r="H173" s="29">
        <f t="shared" si="7"/>
        <v>9364.1517000000003</v>
      </c>
      <c r="I173" s="46">
        <f>H173/CAPA!$D$43</f>
        <v>7.7975896984830136E-4</v>
      </c>
      <c r="J173" s="46">
        <f t="shared" si="8"/>
        <v>0.95658495213441619</v>
      </c>
    </row>
    <row r="174" spans="1:10" ht="45" x14ac:dyDescent="0.25">
      <c r="A174" s="30">
        <v>92763</v>
      </c>
      <c r="B174" s="31" t="s">
        <v>7901</v>
      </c>
      <c r="C174" s="32" t="s">
        <v>3639</v>
      </c>
      <c r="D174" s="33">
        <v>741.6</v>
      </c>
      <c r="E174" s="29">
        <f>VLOOKUP(A174,'RELATÓRIO DE COMPOSIÇÕES'!A:I,9,0)</f>
        <v>10.43</v>
      </c>
      <c r="F174" s="29">
        <f t="shared" si="6"/>
        <v>7734.88</v>
      </c>
      <c r="G174" s="45">
        <f>BDI_Materiais!$H$27</f>
        <v>0.2026</v>
      </c>
      <c r="H174" s="29">
        <f t="shared" si="7"/>
        <v>9301.9763000000003</v>
      </c>
      <c r="I174" s="46">
        <f>H174/CAPA!$D$43</f>
        <v>7.7458158406824124E-4</v>
      </c>
      <c r="J174" s="46">
        <f t="shared" si="8"/>
        <v>0.95735953371848448</v>
      </c>
    </row>
    <row r="175" spans="1:10" ht="45" x14ac:dyDescent="0.25">
      <c r="A175" s="30">
        <v>103018</v>
      </c>
      <c r="B175" s="31" t="s">
        <v>7047</v>
      </c>
      <c r="C175" s="32" t="s">
        <v>3635</v>
      </c>
      <c r="D175" s="33">
        <v>26</v>
      </c>
      <c r="E175" s="29">
        <f>VLOOKUP(A175,'RELATÓRIO DE COMPOSIÇÕES'!A:I,9,0)</f>
        <v>294.55</v>
      </c>
      <c r="F175" s="29">
        <f t="shared" si="6"/>
        <v>7658.3</v>
      </c>
      <c r="G175" s="45">
        <f>BDI_Materiais!$H$27</f>
        <v>0.2026</v>
      </c>
      <c r="H175" s="29">
        <f t="shared" si="7"/>
        <v>9209.8716000000004</v>
      </c>
      <c r="I175" s="46">
        <f>H175/CAPA!$D$43</f>
        <v>7.669119661155348E-4</v>
      </c>
      <c r="J175" s="46">
        <f t="shared" si="8"/>
        <v>0.95812644568460004</v>
      </c>
    </row>
    <row r="176" spans="1:10" ht="45" x14ac:dyDescent="0.25">
      <c r="A176" s="30">
        <v>92760</v>
      </c>
      <c r="B176" s="31" t="s">
        <v>7902</v>
      </c>
      <c r="C176" s="32" t="s">
        <v>3639</v>
      </c>
      <c r="D176" s="33">
        <v>510.4</v>
      </c>
      <c r="E176" s="29">
        <f>VLOOKUP(A176,'RELATÓRIO DE COMPOSIÇÕES'!A:I,9,0)</f>
        <v>14.74</v>
      </c>
      <c r="F176" s="29">
        <f t="shared" si="6"/>
        <v>7523.29</v>
      </c>
      <c r="G176" s="45">
        <f>BDI_Materiais!$H$27</f>
        <v>0.2026</v>
      </c>
      <c r="H176" s="29">
        <f t="shared" si="7"/>
        <v>9047.5157999999992</v>
      </c>
      <c r="I176" s="46">
        <f>H176/CAPA!$D$43</f>
        <v>7.5339249361949464E-4</v>
      </c>
      <c r="J176" s="46">
        <f t="shared" si="8"/>
        <v>0.95887983817821953</v>
      </c>
    </row>
    <row r="177" spans="1:10" ht="60" x14ac:dyDescent="0.25">
      <c r="A177" s="226">
        <v>103184</v>
      </c>
      <c r="B177" s="227" t="s">
        <v>14790</v>
      </c>
      <c r="C177" s="228" t="s">
        <v>3641</v>
      </c>
      <c r="D177" s="229">
        <v>11.96</v>
      </c>
      <c r="E177" s="29">
        <f>VLOOKUP(A177,'RELATÓRIO DE COMPOSIÇÕES'!A:I,9,0)</f>
        <v>616.9</v>
      </c>
      <c r="F177" s="29">
        <f t="shared" si="6"/>
        <v>7378.12</v>
      </c>
      <c r="G177" s="45">
        <f>BDI_Materiais!$H$27</f>
        <v>0.2026</v>
      </c>
      <c r="H177" s="29">
        <f t="shared" si="7"/>
        <v>8872.9318999999996</v>
      </c>
      <c r="I177" s="46">
        <f>H177/CAPA!$D$43</f>
        <v>7.3885477932594053E-4</v>
      </c>
      <c r="J177" s="46">
        <f t="shared" si="8"/>
        <v>0.95961869295754543</v>
      </c>
    </row>
    <row r="178" spans="1:10" ht="30" x14ac:dyDescent="0.25">
      <c r="A178" s="30">
        <v>98689</v>
      </c>
      <c r="B178" s="31" t="s">
        <v>7908</v>
      </c>
      <c r="C178" s="32" t="s">
        <v>3640</v>
      </c>
      <c r="D178" s="33">
        <v>75.8</v>
      </c>
      <c r="E178" s="29">
        <f>VLOOKUP(A178,'RELATÓRIO DE COMPOSIÇÕES'!A:I,9,0)</f>
        <v>96.9</v>
      </c>
      <c r="F178" s="29">
        <f t="shared" si="6"/>
        <v>7345.02</v>
      </c>
      <c r="G178" s="45">
        <f>BDI_Materiais!$H$27</f>
        <v>0.2026</v>
      </c>
      <c r="H178" s="29">
        <f t="shared" si="7"/>
        <v>8833.1211000000003</v>
      </c>
      <c r="I178" s="46">
        <f>H178/CAPA!$D$43</f>
        <v>7.3553970825582574E-4</v>
      </c>
      <c r="J178" s="46">
        <f t="shared" si="8"/>
        <v>0.96035423266580122</v>
      </c>
    </row>
    <row r="179" spans="1:10" ht="30" x14ac:dyDescent="0.25">
      <c r="A179" s="30" t="s">
        <v>7002</v>
      </c>
      <c r="B179" s="31" t="s">
        <v>15370</v>
      </c>
      <c r="C179" s="32" t="s">
        <v>3636</v>
      </c>
      <c r="D179" s="33">
        <v>30</v>
      </c>
      <c r="E179" s="29">
        <f>VLOOKUP(A179,'RELATÓRIO DE COMPOSIÇÕES'!A:I,9,0)</f>
        <v>244.19000000000003</v>
      </c>
      <c r="F179" s="29">
        <f t="shared" si="6"/>
        <v>7325.7</v>
      </c>
      <c r="G179" s="45">
        <f>BDI_Materiais!$H$27</f>
        <v>0.2026</v>
      </c>
      <c r="H179" s="29">
        <f t="shared" si="7"/>
        <v>8809.8868000000002</v>
      </c>
      <c r="I179" s="46">
        <f>H179/CAPA!$D$43</f>
        <v>7.3360497306426036E-4</v>
      </c>
      <c r="J179" s="46">
        <f t="shared" si="8"/>
        <v>0.96108783763886552</v>
      </c>
    </row>
    <row r="180" spans="1:10" ht="45" x14ac:dyDescent="0.25">
      <c r="A180" s="30">
        <v>92759</v>
      </c>
      <c r="B180" s="31" t="s">
        <v>5191</v>
      </c>
      <c r="C180" s="32" t="s">
        <v>3639</v>
      </c>
      <c r="D180" s="33">
        <v>461.3</v>
      </c>
      <c r="E180" s="29">
        <f>VLOOKUP(A180,'RELATÓRIO DE COMPOSIÇÕES'!A:I,9,0)</f>
        <v>15.53</v>
      </c>
      <c r="F180" s="29">
        <f t="shared" si="6"/>
        <v>7163.98</v>
      </c>
      <c r="G180" s="45">
        <f>BDI_Materiais!$H$27</f>
        <v>0.2026</v>
      </c>
      <c r="H180" s="29">
        <f t="shared" si="7"/>
        <v>8615.4132000000009</v>
      </c>
      <c r="I180" s="46">
        <f>H180/CAPA!$D$43</f>
        <v>7.1741103058480546E-4</v>
      </c>
      <c r="J180" s="46">
        <f t="shared" si="8"/>
        <v>0.96180524866945027</v>
      </c>
    </row>
    <row r="181" spans="1:10" ht="45" x14ac:dyDescent="0.25">
      <c r="A181" s="30" t="s">
        <v>13776</v>
      </c>
      <c r="B181" s="31" t="s">
        <v>14590</v>
      </c>
      <c r="C181" s="32" t="s">
        <v>3641</v>
      </c>
      <c r="D181" s="33">
        <v>11.54</v>
      </c>
      <c r="E181" s="29">
        <f>VLOOKUP(A181,'RELATÓRIO DE COMPOSIÇÕES'!A:I,9,0)</f>
        <v>613.78000000000009</v>
      </c>
      <c r="F181" s="29">
        <f t="shared" si="6"/>
        <v>7083.02</v>
      </c>
      <c r="G181" s="45">
        <f>BDI_Materiais!$H$27</f>
        <v>0.2026</v>
      </c>
      <c r="H181" s="29">
        <f t="shared" si="7"/>
        <v>8518.0413000000008</v>
      </c>
      <c r="I181" s="46">
        <f>H181/CAPA!$D$43</f>
        <v>7.0930280948068006E-4</v>
      </c>
      <c r="J181" s="46">
        <f t="shared" si="8"/>
        <v>0.96251455147893095</v>
      </c>
    </row>
    <row r="182" spans="1:10" ht="30" x14ac:dyDescent="0.25">
      <c r="A182" s="30" t="s">
        <v>7020</v>
      </c>
      <c r="B182" s="31" t="s">
        <v>15550</v>
      </c>
      <c r="C182" s="32" t="s">
        <v>3635</v>
      </c>
      <c r="D182" s="33">
        <v>12</v>
      </c>
      <c r="E182" s="29">
        <f>VLOOKUP(A182,'RELATÓRIO DE COMPOSIÇÕES'!A:I,9,0)</f>
        <v>520.22</v>
      </c>
      <c r="F182" s="29">
        <f t="shared" si="6"/>
        <v>6242.64</v>
      </c>
      <c r="G182" s="45">
        <f>BDI_Materiais!$H$27</f>
        <v>0.2026</v>
      </c>
      <c r="H182" s="29">
        <f t="shared" si="7"/>
        <v>7507.3989000000001</v>
      </c>
      <c r="I182" s="46">
        <f>H182/CAPA!$D$43</f>
        <v>6.2514596303520705E-4</v>
      </c>
      <c r="J182" s="46">
        <f t="shared" si="8"/>
        <v>0.96313969744196615</v>
      </c>
    </row>
    <row r="183" spans="1:10" ht="30" x14ac:dyDescent="0.25">
      <c r="A183" s="30">
        <v>96548</v>
      </c>
      <c r="B183" s="31" t="s">
        <v>5119</v>
      </c>
      <c r="C183" s="32" t="s">
        <v>3639</v>
      </c>
      <c r="D183" s="33">
        <v>536.70000000000005</v>
      </c>
      <c r="E183" s="29">
        <f>VLOOKUP(A183,'RELATÓRIO DE COMPOSIÇÕES'!A:I,9,0)</f>
        <v>11.279999999999998</v>
      </c>
      <c r="F183" s="29">
        <f t="shared" si="6"/>
        <v>6053.97</v>
      </c>
      <c r="G183" s="45">
        <f>BDI_Materiais!$H$27</f>
        <v>0.2026</v>
      </c>
      <c r="H183" s="29">
        <f t="shared" si="7"/>
        <v>7280.5114999999996</v>
      </c>
      <c r="I183" s="46">
        <f>H183/CAPA!$D$43</f>
        <v>6.0625290246085089E-4</v>
      </c>
      <c r="J183" s="46">
        <f t="shared" si="8"/>
        <v>0.963745950344427</v>
      </c>
    </row>
    <row r="184" spans="1:10" ht="30" x14ac:dyDescent="0.25">
      <c r="A184" s="30" t="s">
        <v>4739</v>
      </c>
      <c r="B184" s="31" t="s">
        <v>4812</v>
      </c>
      <c r="C184" s="32" t="s">
        <v>3640</v>
      </c>
      <c r="D184" s="33">
        <v>18.3</v>
      </c>
      <c r="E184" s="29">
        <f>VLOOKUP(A184,'RELATÓRIO DE COMPOSIÇÕES'!A:I,9,0)</f>
        <v>330.7</v>
      </c>
      <c r="F184" s="29">
        <f t="shared" si="6"/>
        <v>6051.81</v>
      </c>
      <c r="G184" s="45">
        <f>BDI_Materiais!$H$27</f>
        <v>0.2026</v>
      </c>
      <c r="H184" s="29">
        <f t="shared" si="7"/>
        <v>7277.9066999999995</v>
      </c>
      <c r="I184" s="46">
        <f>H184/CAPA!$D$43</f>
        <v>6.0603599907977247E-4</v>
      </c>
      <c r="J184" s="46">
        <f t="shared" si="8"/>
        <v>0.96435198634350683</v>
      </c>
    </row>
    <row r="185" spans="1:10" ht="45" x14ac:dyDescent="0.25">
      <c r="A185" s="30">
        <v>91855</v>
      </c>
      <c r="B185" s="31" t="s">
        <v>15640</v>
      </c>
      <c r="C185" s="32" t="s">
        <v>3640</v>
      </c>
      <c r="D185" s="33">
        <v>505.5</v>
      </c>
      <c r="E185" s="29">
        <f>VLOOKUP(A185,'RELATÓRIO DE COMPOSIÇÕES'!A:I,9,0)</f>
        <v>11.78</v>
      </c>
      <c r="F185" s="29">
        <f t="shared" si="6"/>
        <v>5954.79</v>
      </c>
      <c r="G185" s="45">
        <f>BDI_Materiais!$H$27</f>
        <v>0.2026</v>
      </c>
      <c r="H185" s="29">
        <f t="shared" si="7"/>
        <v>7161.2304999999997</v>
      </c>
      <c r="I185" s="46">
        <f>H185/CAPA!$D$43</f>
        <v>5.9632029642644893E-4</v>
      </c>
      <c r="J185" s="46">
        <f t="shared" si="8"/>
        <v>0.96494830663993325</v>
      </c>
    </row>
    <row r="186" spans="1:10" ht="30" x14ac:dyDescent="0.25">
      <c r="A186" s="30" t="s">
        <v>7007</v>
      </c>
      <c r="B186" s="31" t="s">
        <v>15336</v>
      </c>
      <c r="C186" s="32" t="s">
        <v>3640</v>
      </c>
      <c r="D186" s="33">
        <v>100.3</v>
      </c>
      <c r="E186" s="29">
        <f>VLOOKUP(A186,'RELATÓRIO DE COMPOSIÇÕES'!A:I,9,0)</f>
        <v>58.74</v>
      </c>
      <c r="F186" s="29">
        <f t="shared" si="6"/>
        <v>5891.62</v>
      </c>
      <c r="G186" s="45">
        <f>BDI_Materiais!$H$27</f>
        <v>0.2026</v>
      </c>
      <c r="H186" s="29">
        <f t="shared" si="7"/>
        <v>7085.2646000000004</v>
      </c>
      <c r="I186" s="46">
        <f>H186/CAPA!$D$43</f>
        <v>5.899945667901383E-4</v>
      </c>
      <c r="J186" s="46">
        <f t="shared" si="8"/>
        <v>0.96553830120672335</v>
      </c>
    </row>
    <row r="187" spans="1:10" ht="60" x14ac:dyDescent="0.25">
      <c r="A187" s="30" t="s">
        <v>14252</v>
      </c>
      <c r="B187" s="31" t="s">
        <v>15940</v>
      </c>
      <c r="C187" s="32" t="s">
        <v>3636</v>
      </c>
      <c r="D187" s="33">
        <v>85.51</v>
      </c>
      <c r="E187" s="29">
        <f>VLOOKUP(A187,'RELATÓRIO DE COMPOSIÇÕES'!A:I,9,0)</f>
        <v>68.06</v>
      </c>
      <c r="F187" s="29">
        <f t="shared" si="6"/>
        <v>5819.81</v>
      </c>
      <c r="G187" s="45">
        <f>BDI_Materiais!$H$27</f>
        <v>0.2026</v>
      </c>
      <c r="H187" s="29">
        <f t="shared" si="7"/>
        <v>6998.9041999999999</v>
      </c>
      <c r="I187" s="46">
        <f>H187/CAPA!$D$43</f>
        <v>5.8280328041449285E-4</v>
      </c>
      <c r="J187" s="46">
        <f t="shared" si="8"/>
        <v>0.96612110448713784</v>
      </c>
    </row>
    <row r="188" spans="1:10" ht="60" x14ac:dyDescent="0.25">
      <c r="A188" s="30" t="s">
        <v>14091</v>
      </c>
      <c r="B188" s="31" t="s">
        <v>15478</v>
      </c>
      <c r="C188" s="32" t="s">
        <v>3635</v>
      </c>
      <c r="D188" s="33">
        <v>11</v>
      </c>
      <c r="E188" s="29">
        <f>VLOOKUP(A188,'RELATÓRIO DE COMPOSIÇÕES'!A:I,9,0)</f>
        <v>507.48</v>
      </c>
      <c r="F188" s="29">
        <f t="shared" si="6"/>
        <v>5582.28</v>
      </c>
      <c r="G188" s="45">
        <f>BDI_Materiais!$H$27</f>
        <v>0.2026</v>
      </c>
      <c r="H188" s="29">
        <f t="shared" si="7"/>
        <v>6713.2498999999998</v>
      </c>
      <c r="I188" s="46">
        <f>H188/CAPA!$D$43</f>
        <v>5.5901666206007871E-4</v>
      </c>
      <c r="J188" s="46">
        <f t="shared" si="8"/>
        <v>0.96668012114919788</v>
      </c>
    </row>
    <row r="189" spans="1:10" ht="30" x14ac:dyDescent="0.25">
      <c r="A189" s="30" t="s">
        <v>7117</v>
      </c>
      <c r="B189" s="31" t="s">
        <v>14861</v>
      </c>
      <c r="C189" s="32" t="s">
        <v>3636</v>
      </c>
      <c r="D189" s="33">
        <v>7.1</v>
      </c>
      <c r="E189" s="29">
        <f>VLOOKUP(A189,'RELATÓRIO DE COMPOSIÇÕES'!A:I,9,0)</f>
        <v>769.96</v>
      </c>
      <c r="F189" s="29">
        <f t="shared" si="6"/>
        <v>5466.71</v>
      </c>
      <c r="G189" s="45">
        <f>BDI_Materiais!$H$27</f>
        <v>0.2026</v>
      </c>
      <c r="H189" s="29">
        <f t="shared" si="7"/>
        <v>6574.2727000000004</v>
      </c>
      <c r="I189" s="46">
        <f>H189/CAPA!$D$43</f>
        <v>5.4744394070995362E-4</v>
      </c>
      <c r="J189" s="46">
        <f t="shared" si="8"/>
        <v>0.96722756508990781</v>
      </c>
    </row>
    <row r="190" spans="1:10" ht="45" x14ac:dyDescent="0.25">
      <c r="A190" s="30">
        <v>91864</v>
      </c>
      <c r="B190" s="31" t="s">
        <v>7245</v>
      </c>
      <c r="C190" s="32" t="s">
        <v>3640</v>
      </c>
      <c r="D190" s="33">
        <v>330</v>
      </c>
      <c r="E190" s="29">
        <f>VLOOKUP(A190,'RELATÓRIO DE COMPOSIÇÕES'!A:I,9,0)</f>
        <v>16.5</v>
      </c>
      <c r="F190" s="29">
        <f t="shared" si="6"/>
        <v>5445</v>
      </c>
      <c r="G190" s="45">
        <f>BDI_Materiais!$H$27</f>
        <v>0.2026</v>
      </c>
      <c r="H190" s="29">
        <f t="shared" si="7"/>
        <v>6548.1570000000002</v>
      </c>
      <c r="I190" s="46">
        <f>H190/CAPA!$D$43</f>
        <v>5.4526926947637375E-4</v>
      </c>
      <c r="J190" s="46">
        <f t="shared" si="8"/>
        <v>0.96777283435938422</v>
      </c>
    </row>
    <row r="191" spans="1:10" ht="45" x14ac:dyDescent="0.25">
      <c r="A191" s="30">
        <v>91840</v>
      </c>
      <c r="B191" s="31" t="s">
        <v>15642</v>
      </c>
      <c r="C191" s="32" t="s">
        <v>3640</v>
      </c>
      <c r="D191" s="33">
        <v>240</v>
      </c>
      <c r="E191" s="29">
        <f>VLOOKUP(A191,'RELATÓRIO DE COMPOSIÇÕES'!A:I,9,0)</f>
        <v>21.31</v>
      </c>
      <c r="F191" s="29">
        <f t="shared" si="6"/>
        <v>5114.3999999999996</v>
      </c>
      <c r="G191" s="45">
        <f>BDI_Materiais!$H$27</f>
        <v>0.2026</v>
      </c>
      <c r="H191" s="29">
        <f t="shared" si="7"/>
        <v>6150.5774000000001</v>
      </c>
      <c r="I191" s="46">
        <f>H191/CAPA!$D$43</f>
        <v>5.1216255898505402E-4</v>
      </c>
      <c r="J191" s="46">
        <f t="shared" si="8"/>
        <v>0.96828499691836922</v>
      </c>
    </row>
    <row r="192" spans="1:10" ht="45" x14ac:dyDescent="0.25">
      <c r="A192" s="30">
        <v>91854</v>
      </c>
      <c r="B192" s="31" t="s">
        <v>7049</v>
      </c>
      <c r="C192" s="32" t="s">
        <v>3640</v>
      </c>
      <c r="D192" s="33">
        <v>500</v>
      </c>
      <c r="E192" s="29">
        <f>VLOOKUP(A192,'RELATÓRIO DE COMPOSIÇÕES'!A:I,9,0)</f>
        <v>10.17</v>
      </c>
      <c r="F192" s="29">
        <f t="shared" si="6"/>
        <v>5085</v>
      </c>
      <c r="G192" s="45">
        <f>BDI_Materiais!$H$27</f>
        <v>0.2026</v>
      </c>
      <c r="H192" s="29">
        <f t="shared" si="7"/>
        <v>6115.2209999999995</v>
      </c>
      <c r="I192" s="46">
        <f>H192/CAPA!$D$43</f>
        <v>5.0921840868454733E-4</v>
      </c>
      <c r="J192" s="46">
        <f t="shared" si="8"/>
        <v>0.96879421532705379</v>
      </c>
    </row>
    <row r="193" spans="1:10" ht="30" x14ac:dyDescent="0.25">
      <c r="A193" s="30">
        <v>92877</v>
      </c>
      <c r="B193" s="31" t="s">
        <v>15606</v>
      </c>
      <c r="C193" s="32" t="s">
        <v>3639</v>
      </c>
      <c r="D193" s="33">
        <v>435.66</v>
      </c>
      <c r="E193" s="29">
        <f>VLOOKUP(A193,'RELATÓRIO DE COMPOSIÇÕES'!A:I,9,0)</f>
        <v>11.51</v>
      </c>
      <c r="F193" s="29">
        <f t="shared" si="6"/>
        <v>5014.4399999999996</v>
      </c>
      <c r="G193" s="45">
        <f>BDI_Materiais!$H$27</f>
        <v>0.2026</v>
      </c>
      <c r="H193" s="29">
        <f t="shared" si="7"/>
        <v>6030.3734999999997</v>
      </c>
      <c r="I193" s="46">
        <f>H193/CAPA!$D$43</f>
        <v>5.0215310247061628E-4</v>
      </c>
      <c r="J193" s="46">
        <f t="shared" si="8"/>
        <v>0.96929636842952438</v>
      </c>
    </row>
    <row r="194" spans="1:10" ht="30" x14ac:dyDescent="0.25">
      <c r="A194" s="30">
        <v>95577</v>
      </c>
      <c r="B194" s="31" t="s">
        <v>5164</v>
      </c>
      <c r="C194" s="32" t="s">
        <v>3639</v>
      </c>
      <c r="D194" s="33">
        <v>414.62</v>
      </c>
      <c r="E194" s="29">
        <f>VLOOKUP(A194,'RELATÓRIO DE COMPOSIÇÕES'!A:I,9,0)</f>
        <v>12.08</v>
      </c>
      <c r="F194" s="29">
        <f t="shared" si="6"/>
        <v>5008.6000000000004</v>
      </c>
      <c r="G194" s="45">
        <f>BDI_Materiais!$H$27</f>
        <v>0.2026</v>
      </c>
      <c r="H194" s="29">
        <f t="shared" si="7"/>
        <v>6023.3539000000001</v>
      </c>
      <c r="I194" s="46">
        <f>H194/CAPA!$D$43</f>
        <v>5.0156857583754744E-4</v>
      </c>
      <c r="J194" s="46">
        <f t="shared" si="8"/>
        <v>0.96979793700536188</v>
      </c>
    </row>
    <row r="195" spans="1:10" ht="60" x14ac:dyDescent="0.25">
      <c r="A195" s="226" t="s">
        <v>13805</v>
      </c>
      <c r="B195" s="227" t="s">
        <v>14721</v>
      </c>
      <c r="C195" s="228" t="s">
        <v>3641</v>
      </c>
      <c r="D195" s="229">
        <v>8.0399999999999991</v>
      </c>
      <c r="E195" s="29">
        <f>VLOOKUP(A195,'RELATÓRIO DE COMPOSIÇÕES'!A:I,9,0)</f>
        <v>609.40000000000009</v>
      </c>
      <c r="F195" s="29">
        <f t="shared" si="6"/>
        <v>4899.57</v>
      </c>
      <c r="G195" s="45">
        <f>BDI_Materiais!$H$27</f>
        <v>0.2026</v>
      </c>
      <c r="H195" s="29">
        <f t="shared" si="7"/>
        <v>5892.2300999999998</v>
      </c>
      <c r="I195" s="46">
        <f>H195/CAPA!$D$43</f>
        <v>4.9064981218588692E-4</v>
      </c>
      <c r="J195" s="46">
        <f t="shared" si="8"/>
        <v>0.97028858681754782</v>
      </c>
    </row>
    <row r="196" spans="1:10" ht="45" x14ac:dyDescent="0.25">
      <c r="A196" s="30">
        <v>89580</v>
      </c>
      <c r="B196" s="31" t="s">
        <v>7946</v>
      </c>
      <c r="C196" s="32" t="s">
        <v>3640</v>
      </c>
      <c r="D196" s="33">
        <v>72.8</v>
      </c>
      <c r="E196" s="29">
        <f>VLOOKUP(A196,'RELATÓRIO DE COMPOSIÇÕES'!A:I,9,0)</f>
        <v>61.39</v>
      </c>
      <c r="F196" s="29">
        <f t="shared" si="6"/>
        <v>4469.1899999999996</v>
      </c>
      <c r="G196" s="45">
        <f>BDI_Materiais!$H$27</f>
        <v>0.2026</v>
      </c>
      <c r="H196" s="29">
        <f t="shared" si="7"/>
        <v>5374.6503000000002</v>
      </c>
      <c r="I196" s="46">
        <f>H196/CAPA!$D$43</f>
        <v>4.4755060741090555E-4</v>
      </c>
      <c r="J196" s="46">
        <f t="shared" si="8"/>
        <v>0.97073613742495868</v>
      </c>
    </row>
    <row r="197" spans="1:10" ht="45" x14ac:dyDescent="0.25">
      <c r="A197" s="30">
        <v>89987</v>
      </c>
      <c r="B197" s="31" t="s">
        <v>7934</v>
      </c>
      <c r="C197" s="32" t="s">
        <v>3635</v>
      </c>
      <c r="D197" s="33">
        <v>35</v>
      </c>
      <c r="E197" s="29">
        <f>VLOOKUP(A197,'RELATÓRIO DE COMPOSIÇÕES'!A:I,9,0)</f>
        <v>125.39999999999999</v>
      </c>
      <c r="F197" s="29">
        <f t="shared" si="6"/>
        <v>4389</v>
      </c>
      <c r="G197" s="45">
        <f>BDI_Materiais!$H$27</f>
        <v>0.2026</v>
      </c>
      <c r="H197" s="29">
        <f t="shared" si="7"/>
        <v>5278.2114000000001</v>
      </c>
      <c r="I197" s="46">
        <f>H197/CAPA!$D$43</f>
        <v>4.3952007782034977E-4</v>
      </c>
      <c r="J197" s="46">
        <f t="shared" si="8"/>
        <v>0.97117565750277901</v>
      </c>
    </row>
    <row r="198" spans="1:10" ht="45" x14ac:dyDescent="0.25">
      <c r="A198" s="30">
        <v>92915</v>
      </c>
      <c r="B198" s="31" t="s">
        <v>5192</v>
      </c>
      <c r="C198" s="32" t="s">
        <v>3639</v>
      </c>
      <c r="D198" s="33">
        <v>238.4</v>
      </c>
      <c r="E198" s="29">
        <f>VLOOKUP(A198,'RELATÓRIO DE COMPOSIÇÕES'!A:I,9,0)</f>
        <v>18.380000000000003</v>
      </c>
      <c r="F198" s="29">
        <f t="shared" si="6"/>
        <v>4381.79</v>
      </c>
      <c r="G198" s="45">
        <f>BDI_Materiais!$H$27</f>
        <v>0.2026</v>
      </c>
      <c r="H198" s="29">
        <f t="shared" si="7"/>
        <v>5269.5430999999999</v>
      </c>
      <c r="I198" s="46">
        <f>H198/CAPA!$D$43</f>
        <v>4.3879826287171578E-4</v>
      </c>
      <c r="J198" s="46">
        <f t="shared" si="8"/>
        <v>0.97161445576565075</v>
      </c>
    </row>
    <row r="199" spans="1:10" ht="30" x14ac:dyDescent="0.25">
      <c r="A199" s="30">
        <v>98400</v>
      </c>
      <c r="B199" s="31" t="s">
        <v>4814</v>
      </c>
      <c r="C199" s="32" t="s">
        <v>3640</v>
      </c>
      <c r="D199" s="33">
        <v>341.54</v>
      </c>
      <c r="E199" s="29">
        <f>VLOOKUP(A199,'RELATÓRIO DE COMPOSIÇÕES'!A:I,9,0)</f>
        <v>12.75</v>
      </c>
      <c r="F199" s="29">
        <f t="shared" si="6"/>
        <v>4354.63</v>
      </c>
      <c r="G199" s="45">
        <f>BDI_Materiais!$H$27</f>
        <v>0.2026</v>
      </c>
      <c r="H199" s="29">
        <f t="shared" si="7"/>
        <v>5236.8841000000002</v>
      </c>
      <c r="I199" s="46">
        <f>H199/CAPA!$D$43</f>
        <v>4.3607872681419174E-4</v>
      </c>
      <c r="J199" s="46">
        <f t="shared" si="8"/>
        <v>0.97205053449246492</v>
      </c>
    </row>
    <row r="200" spans="1:10" ht="30" x14ac:dyDescent="0.25">
      <c r="A200" s="30" t="s">
        <v>7185</v>
      </c>
      <c r="B200" s="31" t="s">
        <v>15576</v>
      </c>
      <c r="C200" s="32" t="s">
        <v>3635</v>
      </c>
      <c r="D200" s="33">
        <v>8</v>
      </c>
      <c r="E200" s="29">
        <f>VLOOKUP(A200,'RELATÓRIO DE COMPOSIÇÕES'!A:I,9,0)</f>
        <v>542.18999999999994</v>
      </c>
      <c r="F200" s="29">
        <f t="shared" si="6"/>
        <v>4337.5200000000004</v>
      </c>
      <c r="G200" s="45">
        <f>BDI_Materiais!$H$27</f>
        <v>0.2026</v>
      </c>
      <c r="H200" s="29">
        <f t="shared" si="7"/>
        <v>5216.3015999999998</v>
      </c>
      <c r="I200" s="46">
        <f>H200/CAPA!$D$43</f>
        <v>4.3436480872410962E-4</v>
      </c>
      <c r="J200" s="46">
        <f t="shared" si="8"/>
        <v>0.97248489930118909</v>
      </c>
    </row>
    <row r="201" spans="1:10" ht="60" x14ac:dyDescent="0.25">
      <c r="A201" s="30">
        <v>92720</v>
      </c>
      <c r="B201" s="31" t="s">
        <v>14760</v>
      </c>
      <c r="C201" s="32" t="s">
        <v>3641</v>
      </c>
      <c r="D201" s="33">
        <v>7.25</v>
      </c>
      <c r="E201" s="29">
        <f>VLOOKUP(A201,'RELATÓRIO DE COMPOSIÇÕES'!A:I,9,0)</f>
        <v>596.91</v>
      </c>
      <c r="F201" s="29">
        <f t="shared" si="6"/>
        <v>4327.59</v>
      </c>
      <c r="G201" s="45">
        <f>BDI_Materiais!$H$27</f>
        <v>0.2026</v>
      </c>
      <c r="H201" s="29">
        <f t="shared" si="7"/>
        <v>5204.3688000000002</v>
      </c>
      <c r="I201" s="46">
        <f>H201/CAPA!$D$43</f>
        <v>4.3337115674862899E-4</v>
      </c>
      <c r="J201" s="46">
        <f t="shared" si="8"/>
        <v>0.97291827045793766</v>
      </c>
    </row>
    <row r="202" spans="1:10" ht="60" x14ac:dyDescent="0.25">
      <c r="A202" s="30" t="s">
        <v>7021</v>
      </c>
      <c r="B202" s="31" t="s">
        <v>15569</v>
      </c>
      <c r="C202" s="32" t="s">
        <v>3635</v>
      </c>
      <c r="D202" s="33">
        <v>20</v>
      </c>
      <c r="E202" s="29">
        <f>VLOOKUP(A202,'RELATÓRIO DE COMPOSIÇÕES'!A:I,9,0)</f>
        <v>213.58</v>
      </c>
      <c r="F202" s="29">
        <f t="shared" si="6"/>
        <v>4271.6000000000004</v>
      </c>
      <c r="G202" s="45">
        <f>BDI_Materiais!$H$27</f>
        <v>0.2026</v>
      </c>
      <c r="H202" s="29">
        <f t="shared" si="7"/>
        <v>5137.0262000000002</v>
      </c>
      <c r="I202" s="46">
        <f>H202/CAPA!$D$43</f>
        <v>4.2776349488184119E-4</v>
      </c>
      <c r="J202" s="46">
        <f t="shared" si="8"/>
        <v>0.97334603395281949</v>
      </c>
    </row>
    <row r="203" spans="1:10" ht="45" x14ac:dyDescent="0.25">
      <c r="A203" s="30">
        <v>91929</v>
      </c>
      <c r="B203" s="31" t="s">
        <v>7231</v>
      </c>
      <c r="C203" s="32" t="s">
        <v>3640</v>
      </c>
      <c r="D203" s="33">
        <v>555</v>
      </c>
      <c r="E203" s="29">
        <f>VLOOKUP(A203,'RELATÓRIO DE COMPOSIÇÕES'!A:I,9,0)</f>
        <v>7.580000000000001</v>
      </c>
      <c r="F203" s="29">
        <f t="shared" si="6"/>
        <v>4206.8999999999996</v>
      </c>
      <c r="G203" s="45">
        <f>BDI_Materiais!$H$27</f>
        <v>0.2026</v>
      </c>
      <c r="H203" s="29">
        <f t="shared" si="7"/>
        <v>5059.2178999999996</v>
      </c>
      <c r="I203" s="46">
        <f>H203/CAPA!$D$43</f>
        <v>4.2128434740565835E-4</v>
      </c>
      <c r="J203" s="46">
        <f t="shared" si="8"/>
        <v>0.97376731830022512</v>
      </c>
    </row>
    <row r="204" spans="1:10" ht="30" x14ac:dyDescent="0.25">
      <c r="A204" s="30" t="s">
        <v>14161</v>
      </c>
      <c r="B204" s="31" t="s">
        <v>7052</v>
      </c>
      <c r="C204" s="32" t="s">
        <v>3640</v>
      </c>
      <c r="D204" s="33">
        <v>250</v>
      </c>
      <c r="E204" s="29">
        <f>VLOOKUP(A204,'RELATÓRIO DE COMPOSIÇÕES'!A:I,9,0)</f>
        <v>16.78</v>
      </c>
      <c r="F204" s="29">
        <f t="shared" ref="F204:F267" si="9">TRUNC((E204*D204),2)</f>
        <v>4195</v>
      </c>
      <c r="G204" s="45">
        <f>BDI_Materiais!$H$27</f>
        <v>0.2026</v>
      </c>
      <c r="H204" s="29">
        <f t="shared" ref="H204:H267" si="10">ROUND((E204*(1+G204)*D204),4)</f>
        <v>5044.9070000000002</v>
      </c>
      <c r="I204" s="46">
        <f>H204/CAPA!$D$43</f>
        <v>4.2009266950475443E-4</v>
      </c>
      <c r="J204" s="46">
        <f t="shared" si="8"/>
        <v>0.97418741096972983</v>
      </c>
    </row>
    <row r="205" spans="1:10" ht="30" x14ac:dyDescent="0.25">
      <c r="A205" s="30">
        <v>102991</v>
      </c>
      <c r="B205" s="31" t="s">
        <v>16031</v>
      </c>
      <c r="C205" s="32" t="s">
        <v>3640</v>
      </c>
      <c r="D205" s="33">
        <v>76.400000000000006</v>
      </c>
      <c r="E205" s="29">
        <f>VLOOKUP(A205,'RELATÓRIO DE COMPOSIÇÕES'!A:I,9,0)</f>
        <v>54.62</v>
      </c>
      <c r="F205" s="29">
        <f t="shared" si="9"/>
        <v>4172.96</v>
      </c>
      <c r="G205" s="45">
        <f>BDI_Materiais!$H$27</f>
        <v>0.2026</v>
      </c>
      <c r="H205" s="29">
        <f t="shared" si="10"/>
        <v>5018.4112999999998</v>
      </c>
      <c r="I205" s="46">
        <f>H205/CAPA!$D$43</f>
        <v>4.1788635542534775E-4</v>
      </c>
      <c r="J205" s="46">
        <f t="shared" ref="J205:J268" si="11">I205+J204</f>
        <v>0.97460529732515522</v>
      </c>
    </row>
    <row r="206" spans="1:10" ht="75" x14ac:dyDescent="0.25">
      <c r="A206" s="30">
        <v>94473</v>
      </c>
      <c r="B206" s="31" t="s">
        <v>4815</v>
      </c>
      <c r="C206" s="32" t="s">
        <v>3635</v>
      </c>
      <c r="D206" s="33">
        <v>32</v>
      </c>
      <c r="E206" s="29">
        <f>VLOOKUP(A206,'RELATÓRIO DE COMPOSIÇÕES'!A:I,9,0)</f>
        <v>128.47</v>
      </c>
      <c r="F206" s="29">
        <f t="shared" si="9"/>
        <v>4111.04</v>
      </c>
      <c r="G206" s="45">
        <f>BDI_Materiais!$H$27</f>
        <v>0.2026</v>
      </c>
      <c r="H206" s="29">
        <f t="shared" si="10"/>
        <v>4943.9367000000002</v>
      </c>
      <c r="I206" s="46">
        <f>H206/CAPA!$D$43</f>
        <v>4.1168480730477815E-4</v>
      </c>
      <c r="J206" s="46">
        <f t="shared" si="11"/>
        <v>0.97501698213246002</v>
      </c>
    </row>
    <row r="207" spans="1:10" ht="30" x14ac:dyDescent="0.25">
      <c r="A207" s="30">
        <v>41595</v>
      </c>
      <c r="B207" s="31" t="s">
        <v>15913</v>
      </c>
      <c r="C207" s="32" t="s">
        <v>3640</v>
      </c>
      <c r="D207" s="33">
        <v>275.60000000000002</v>
      </c>
      <c r="E207" s="29">
        <f>VLOOKUP(A207,'RELATÓRIO DE COMPOSIÇÕES'!A:I,9,0)</f>
        <v>14.85</v>
      </c>
      <c r="F207" s="29">
        <f t="shared" si="9"/>
        <v>4092.66</v>
      </c>
      <c r="G207" s="45">
        <f>BDI_Materiais!$H$27</f>
        <v>0.2026</v>
      </c>
      <c r="H207" s="29">
        <f t="shared" si="10"/>
        <v>4921.8329000000003</v>
      </c>
      <c r="I207" s="46">
        <f>H207/CAPA!$D$43</f>
        <v>4.098442095795477E-4</v>
      </c>
      <c r="J207" s="46">
        <f t="shared" si="11"/>
        <v>0.97542682634203959</v>
      </c>
    </row>
    <row r="208" spans="1:10" ht="30" x14ac:dyDescent="0.25">
      <c r="A208" s="30">
        <v>91953</v>
      </c>
      <c r="B208" s="31" t="s">
        <v>4387</v>
      </c>
      <c r="C208" s="32" t="s">
        <v>3635</v>
      </c>
      <c r="D208" s="33">
        <v>124</v>
      </c>
      <c r="E208" s="29">
        <f>VLOOKUP(A208,'RELATÓRIO DE COMPOSIÇÕES'!A:I,9,0)</f>
        <v>32.46</v>
      </c>
      <c r="F208" s="29">
        <f t="shared" si="9"/>
        <v>4025.04</v>
      </c>
      <c r="G208" s="45">
        <f>BDI_Materiais!$H$27</f>
        <v>0.2026</v>
      </c>
      <c r="H208" s="29">
        <f t="shared" si="10"/>
        <v>4840.5131000000001</v>
      </c>
      <c r="I208" s="46">
        <f>H208/CAPA!$D$43</f>
        <v>4.030726572267307E-4</v>
      </c>
      <c r="J208" s="46">
        <f t="shared" si="11"/>
        <v>0.97582989899926631</v>
      </c>
    </row>
    <row r="209" spans="1:10" ht="45" x14ac:dyDescent="0.25">
      <c r="A209" s="30">
        <v>94794</v>
      </c>
      <c r="B209" s="31" t="s">
        <v>15319</v>
      </c>
      <c r="C209" s="32" t="s">
        <v>3635</v>
      </c>
      <c r="D209" s="33">
        <v>18</v>
      </c>
      <c r="E209" s="29">
        <f>VLOOKUP(A209,'RELATÓRIO DE COMPOSIÇÕES'!A:I,9,0)</f>
        <v>222.26</v>
      </c>
      <c r="F209" s="29">
        <f t="shared" si="9"/>
        <v>4000.68</v>
      </c>
      <c r="G209" s="45">
        <f>BDI_Materiais!$H$27</f>
        <v>0.2026</v>
      </c>
      <c r="H209" s="29">
        <f t="shared" si="10"/>
        <v>4811.2178000000004</v>
      </c>
      <c r="I209" s="46">
        <f>H209/CAPA!$D$43</f>
        <v>4.0063321864422714E-4</v>
      </c>
      <c r="J209" s="46">
        <f t="shared" si="11"/>
        <v>0.97623053221791056</v>
      </c>
    </row>
    <row r="210" spans="1:10" ht="60" x14ac:dyDescent="0.25">
      <c r="A210" s="30">
        <v>94654</v>
      </c>
      <c r="B210" s="31" t="s">
        <v>15111</v>
      </c>
      <c r="C210" s="32" t="s">
        <v>3640</v>
      </c>
      <c r="D210" s="33">
        <v>47.2</v>
      </c>
      <c r="E210" s="29">
        <f>VLOOKUP(A210,'RELATÓRIO DE COMPOSIÇÕES'!A:I,9,0)</f>
        <v>83.23</v>
      </c>
      <c r="F210" s="29">
        <f t="shared" si="9"/>
        <v>3928.45</v>
      </c>
      <c r="G210" s="45">
        <f>BDI_Materiais!$H$27</f>
        <v>0.2026</v>
      </c>
      <c r="H210" s="29">
        <f t="shared" si="10"/>
        <v>4724.3612000000003</v>
      </c>
      <c r="I210" s="46">
        <f>H210/CAPA!$D$43</f>
        <v>3.9340061337358355E-4</v>
      </c>
      <c r="J210" s="46">
        <f t="shared" si="11"/>
        <v>0.97662393283128413</v>
      </c>
    </row>
    <row r="211" spans="1:10" ht="30" x14ac:dyDescent="0.25">
      <c r="A211" s="30">
        <v>89451</v>
      </c>
      <c r="B211" s="31" t="s">
        <v>7938</v>
      </c>
      <c r="C211" s="32" t="s">
        <v>3640</v>
      </c>
      <c r="D211" s="33">
        <v>83.1</v>
      </c>
      <c r="E211" s="29">
        <f>VLOOKUP(A211,'RELATÓRIO DE COMPOSIÇÕES'!A:I,9,0)</f>
        <v>47.18</v>
      </c>
      <c r="F211" s="29">
        <f t="shared" si="9"/>
        <v>3920.65</v>
      </c>
      <c r="G211" s="45">
        <f>BDI_Materiais!$H$27</f>
        <v>0.2026</v>
      </c>
      <c r="H211" s="29">
        <f t="shared" si="10"/>
        <v>4714.9832999999999</v>
      </c>
      <c r="I211" s="46">
        <f>H211/CAPA!$D$43</f>
        <v>3.9261970957390026E-4</v>
      </c>
      <c r="J211" s="46">
        <f t="shared" si="11"/>
        <v>0.97701655254085806</v>
      </c>
    </row>
    <row r="212" spans="1:10" ht="45" x14ac:dyDescent="0.25">
      <c r="A212" s="30">
        <v>98546</v>
      </c>
      <c r="B212" s="31" t="s">
        <v>7212</v>
      </c>
      <c r="C212" s="32" t="s">
        <v>3636</v>
      </c>
      <c r="D212" s="33">
        <v>30</v>
      </c>
      <c r="E212" s="29">
        <f>VLOOKUP(A212,'RELATÓRIO DE COMPOSIÇÕES'!A:I,9,0)</f>
        <v>127.38000000000001</v>
      </c>
      <c r="F212" s="29">
        <f t="shared" si="9"/>
        <v>3821.4</v>
      </c>
      <c r="G212" s="45">
        <f>BDI_Materiais!$H$27</f>
        <v>0.2026</v>
      </c>
      <c r="H212" s="29">
        <f t="shared" si="10"/>
        <v>4595.6156000000001</v>
      </c>
      <c r="I212" s="46">
        <f>H212/CAPA!$D$43</f>
        <v>3.82679883974411E-4</v>
      </c>
      <c r="J212" s="46">
        <f t="shared" si="11"/>
        <v>0.97739923242483251</v>
      </c>
    </row>
    <row r="213" spans="1:10" ht="45" x14ac:dyDescent="0.25">
      <c r="A213" s="30">
        <v>95945</v>
      </c>
      <c r="B213" s="31" t="s">
        <v>7211</v>
      </c>
      <c r="C213" s="32" t="s">
        <v>3639</v>
      </c>
      <c r="D213" s="33">
        <v>210.2</v>
      </c>
      <c r="E213" s="29">
        <f>VLOOKUP(A213,'RELATÓRIO DE COMPOSIÇÕES'!A:I,9,0)</f>
        <v>17.78</v>
      </c>
      <c r="F213" s="29">
        <f t="shared" si="9"/>
        <v>3737.35</v>
      </c>
      <c r="G213" s="45">
        <f>BDI_Materiais!$H$27</f>
        <v>0.2026</v>
      </c>
      <c r="H213" s="29">
        <f t="shared" si="10"/>
        <v>4494.5442999999996</v>
      </c>
      <c r="I213" s="46">
        <f>H213/CAPA!$D$43</f>
        <v>3.7426361143909646E-4</v>
      </c>
      <c r="J213" s="46">
        <f t="shared" si="11"/>
        <v>0.97777349603627162</v>
      </c>
    </row>
    <row r="214" spans="1:10" ht="45" x14ac:dyDescent="0.25">
      <c r="A214" s="30">
        <v>89711</v>
      </c>
      <c r="B214" s="31" t="s">
        <v>7890</v>
      </c>
      <c r="C214" s="32" t="s">
        <v>3640</v>
      </c>
      <c r="D214" s="33">
        <v>172.7</v>
      </c>
      <c r="E214" s="29">
        <f>VLOOKUP(A214,'RELATÓRIO DE COMPOSIÇÕES'!A:I,9,0)</f>
        <v>21.05</v>
      </c>
      <c r="F214" s="29">
        <f t="shared" si="9"/>
        <v>3635.33</v>
      </c>
      <c r="G214" s="45">
        <f>BDI_Materiais!$H$27</f>
        <v>0.2026</v>
      </c>
      <c r="H214" s="29">
        <f t="shared" si="10"/>
        <v>4371.8539000000001</v>
      </c>
      <c r="I214" s="46">
        <f>H214/CAPA!$D$43</f>
        <v>3.6404710246111012E-4</v>
      </c>
      <c r="J214" s="46">
        <f t="shared" si="11"/>
        <v>0.97813754313873269</v>
      </c>
    </row>
    <row r="215" spans="1:10" ht="45" x14ac:dyDescent="0.25">
      <c r="A215" s="30">
        <v>95946</v>
      </c>
      <c r="B215" s="31" t="s">
        <v>7210</v>
      </c>
      <c r="C215" s="32" t="s">
        <v>3639</v>
      </c>
      <c r="D215" s="33">
        <v>249.8</v>
      </c>
      <c r="E215" s="29">
        <f>VLOOKUP(A215,'RELATÓRIO DE COMPOSIÇÕES'!A:I,9,0)</f>
        <v>14.209999999999999</v>
      </c>
      <c r="F215" s="29">
        <f t="shared" si="9"/>
        <v>3549.65</v>
      </c>
      <c r="G215" s="45">
        <f>BDI_Materiais!$H$27</f>
        <v>0.2026</v>
      </c>
      <c r="H215" s="29">
        <f t="shared" si="10"/>
        <v>4268.8186999999998</v>
      </c>
      <c r="I215" s="46">
        <f>H215/CAPA!$D$43</f>
        <v>3.5546729470232362E-4</v>
      </c>
      <c r="J215" s="46">
        <f t="shared" si="11"/>
        <v>0.97849301043343506</v>
      </c>
    </row>
    <row r="216" spans="1:10" ht="30" x14ac:dyDescent="0.25">
      <c r="A216" s="30" t="s">
        <v>14097</v>
      </c>
      <c r="B216" s="31" t="s">
        <v>15500</v>
      </c>
      <c r="C216" s="32" t="s">
        <v>3635</v>
      </c>
      <c r="D216" s="33">
        <v>26</v>
      </c>
      <c r="E216" s="29">
        <f>VLOOKUP(A216,'RELATÓRIO DE COMPOSIÇÕES'!A:I,9,0)</f>
        <v>135.32</v>
      </c>
      <c r="F216" s="29">
        <f t="shared" si="9"/>
        <v>3518.32</v>
      </c>
      <c r="G216" s="45">
        <f>BDI_Materiais!$H$27</f>
        <v>0.2026</v>
      </c>
      <c r="H216" s="29">
        <f t="shared" si="10"/>
        <v>4231.1315999999997</v>
      </c>
      <c r="I216" s="46">
        <f>H216/CAPA!$D$43</f>
        <v>3.523290655050574E-4</v>
      </c>
      <c r="J216" s="46">
        <f t="shared" si="11"/>
        <v>0.97884533949894015</v>
      </c>
    </row>
    <row r="217" spans="1:10" ht="45" x14ac:dyDescent="0.25">
      <c r="A217" s="30" t="s">
        <v>7180</v>
      </c>
      <c r="B217" s="31" t="s">
        <v>15454</v>
      </c>
      <c r="C217" s="32" t="s">
        <v>3635</v>
      </c>
      <c r="D217" s="33">
        <v>53</v>
      </c>
      <c r="E217" s="29">
        <f>VLOOKUP(A217,'RELATÓRIO DE COMPOSIÇÕES'!A:I,9,0)</f>
        <v>64.52</v>
      </c>
      <c r="F217" s="29">
        <f t="shared" si="9"/>
        <v>3419.56</v>
      </c>
      <c r="G217" s="45">
        <f>BDI_Materiais!$H$27</f>
        <v>0.2026</v>
      </c>
      <c r="H217" s="29">
        <f t="shared" si="10"/>
        <v>4112.3629000000001</v>
      </c>
      <c r="I217" s="46">
        <f>H217/CAPA!$D$43</f>
        <v>3.424391190230689E-4</v>
      </c>
      <c r="J217" s="46">
        <f t="shared" si="11"/>
        <v>0.97918777861796324</v>
      </c>
    </row>
    <row r="218" spans="1:10" ht="30" x14ac:dyDescent="0.25">
      <c r="A218" s="30">
        <v>83633</v>
      </c>
      <c r="B218" s="31" t="s">
        <v>7971</v>
      </c>
      <c r="C218" s="32" t="s">
        <v>3635</v>
      </c>
      <c r="D218" s="33">
        <v>1</v>
      </c>
      <c r="E218" s="29">
        <f>VLOOKUP(A218,'RELATÓRIO DE COMPOSIÇÕES'!A:I,9,0)</f>
        <v>3396.85</v>
      </c>
      <c r="F218" s="29">
        <f t="shared" si="9"/>
        <v>3396.85</v>
      </c>
      <c r="G218" s="45">
        <f>BDI_Materiais!$H$27</f>
        <v>0.2026</v>
      </c>
      <c r="H218" s="29">
        <f t="shared" si="10"/>
        <v>4085.0518000000002</v>
      </c>
      <c r="I218" s="46">
        <f>H218/CAPA!$D$43</f>
        <v>3.4016490605816963E-4</v>
      </c>
      <c r="J218" s="46">
        <f t="shared" si="11"/>
        <v>0.97952794352402139</v>
      </c>
    </row>
    <row r="219" spans="1:10" ht="30" x14ac:dyDescent="0.25">
      <c r="A219" s="30">
        <v>100854</v>
      </c>
      <c r="B219" s="31" t="s">
        <v>15965</v>
      </c>
      <c r="C219" s="32" t="s">
        <v>3635</v>
      </c>
      <c r="D219" s="33">
        <v>2</v>
      </c>
      <c r="E219" s="29">
        <f>VLOOKUP(A219,'RELATÓRIO DE COMPOSIÇÕES'!A:I,9,0)</f>
        <v>1651.81</v>
      </c>
      <c r="F219" s="29">
        <f t="shared" si="9"/>
        <v>3303.62</v>
      </c>
      <c r="G219" s="45">
        <f>BDI_Materiais!$H$27</f>
        <v>0.2026</v>
      </c>
      <c r="H219" s="29">
        <f t="shared" si="10"/>
        <v>3972.9333999999999</v>
      </c>
      <c r="I219" s="46">
        <f>H219/CAPA!$D$43</f>
        <v>3.3082873435934506E-4</v>
      </c>
      <c r="J219" s="46">
        <f t="shared" si="11"/>
        <v>0.97985877225838069</v>
      </c>
    </row>
    <row r="220" spans="1:10" ht="30" x14ac:dyDescent="0.25">
      <c r="A220" s="30" t="s">
        <v>7186</v>
      </c>
      <c r="B220" s="31" t="s">
        <v>15514</v>
      </c>
      <c r="C220" s="32" t="s">
        <v>3635</v>
      </c>
      <c r="D220" s="33">
        <v>32</v>
      </c>
      <c r="E220" s="29">
        <f>VLOOKUP(A220,'RELATÓRIO DE COMPOSIÇÕES'!A:I,9,0)</f>
        <v>102.34</v>
      </c>
      <c r="F220" s="29">
        <f t="shared" si="9"/>
        <v>3274.88</v>
      </c>
      <c r="G220" s="45">
        <f>BDI_Materiais!$H$27</f>
        <v>0.2026</v>
      </c>
      <c r="H220" s="29">
        <f t="shared" si="10"/>
        <v>3938.3706999999999</v>
      </c>
      <c r="I220" s="46">
        <f>H220/CAPA!$D$43</f>
        <v>3.2795067597129308E-4</v>
      </c>
      <c r="J220" s="46">
        <f t="shared" si="11"/>
        <v>0.98018672293435194</v>
      </c>
    </row>
    <row r="221" spans="1:10" ht="30" x14ac:dyDescent="0.25">
      <c r="A221" s="30">
        <v>96985</v>
      </c>
      <c r="B221" s="31" t="s">
        <v>4784</v>
      </c>
      <c r="C221" s="32" t="s">
        <v>3635</v>
      </c>
      <c r="D221" s="33">
        <v>41</v>
      </c>
      <c r="E221" s="29">
        <f>VLOOKUP(A221,'RELATÓRIO DE COMPOSIÇÕES'!A:I,9,0)</f>
        <v>74.709999999999994</v>
      </c>
      <c r="F221" s="29">
        <f t="shared" si="9"/>
        <v>3063.11</v>
      </c>
      <c r="G221" s="45">
        <f>BDI_Materiais!$H$27</f>
        <v>0.2026</v>
      </c>
      <c r="H221" s="29">
        <f t="shared" si="10"/>
        <v>3683.6961000000001</v>
      </c>
      <c r="I221" s="46">
        <f>H221/CAPA!$D$43</f>
        <v>3.0674375727704256E-4</v>
      </c>
      <c r="J221" s="46">
        <f t="shared" si="11"/>
        <v>0.98049346669162896</v>
      </c>
    </row>
    <row r="222" spans="1:10" ht="45" x14ac:dyDescent="0.25">
      <c r="A222" s="30">
        <v>91341</v>
      </c>
      <c r="B222" s="31" t="s">
        <v>7025</v>
      </c>
      <c r="C222" s="32" t="s">
        <v>3636</v>
      </c>
      <c r="D222" s="33">
        <v>5.44</v>
      </c>
      <c r="E222" s="29">
        <f>VLOOKUP(A222,'RELATÓRIO DE COMPOSIÇÕES'!A:I,9,0)</f>
        <v>555.27</v>
      </c>
      <c r="F222" s="29">
        <f t="shared" si="9"/>
        <v>3020.66</v>
      </c>
      <c r="G222" s="45">
        <f>BDI_Materiais!$H$27</f>
        <v>0.2026</v>
      </c>
      <c r="H222" s="29">
        <f t="shared" si="10"/>
        <v>3632.6563000000001</v>
      </c>
      <c r="I222" s="46">
        <f>H222/CAPA!$D$43</f>
        <v>3.024936401127442E-4</v>
      </c>
      <c r="J222" s="46">
        <f t="shared" si="11"/>
        <v>0.98079596033174166</v>
      </c>
    </row>
    <row r="223" spans="1:10" ht="60" x14ac:dyDescent="0.25">
      <c r="A223" s="30" t="s">
        <v>14093</v>
      </c>
      <c r="B223" s="31" t="s">
        <v>15480</v>
      </c>
      <c r="C223" s="32" t="s">
        <v>3635</v>
      </c>
      <c r="D223" s="33">
        <v>5</v>
      </c>
      <c r="E223" s="29">
        <f>VLOOKUP(A223,'RELATÓRIO DE COMPOSIÇÕES'!A:I,9,0)</f>
        <v>584.78</v>
      </c>
      <c r="F223" s="29">
        <f t="shared" si="9"/>
        <v>2923.9</v>
      </c>
      <c r="G223" s="45">
        <f>BDI_Materiais!$H$27</f>
        <v>0.2026</v>
      </c>
      <c r="H223" s="29">
        <f t="shared" si="10"/>
        <v>3516.2820999999999</v>
      </c>
      <c r="I223" s="46">
        <f>H223/CAPA!$D$43</f>
        <v>2.928030851947883E-4</v>
      </c>
      <c r="J223" s="46">
        <f t="shared" si="11"/>
        <v>0.9810887634169364</v>
      </c>
    </row>
    <row r="224" spans="1:10" ht="30" x14ac:dyDescent="0.25">
      <c r="A224" s="30">
        <v>73665</v>
      </c>
      <c r="B224" s="31" t="s">
        <v>15020</v>
      </c>
      <c r="C224" s="32" t="s">
        <v>3640</v>
      </c>
      <c r="D224" s="33">
        <v>29.09</v>
      </c>
      <c r="E224" s="29">
        <f>VLOOKUP(A224,'RELATÓRIO DE COMPOSIÇÕES'!A:I,9,0)</f>
        <v>97.08</v>
      </c>
      <c r="F224" s="29">
        <f t="shared" si="9"/>
        <v>2824.05</v>
      </c>
      <c r="G224" s="45">
        <f>BDI_Materiais!$H$27</f>
        <v>0.2026</v>
      </c>
      <c r="H224" s="29">
        <f t="shared" si="10"/>
        <v>3396.2112000000002</v>
      </c>
      <c r="I224" s="46">
        <f>H224/CAPA!$D$43</f>
        <v>2.8280470367639E-4</v>
      </c>
      <c r="J224" s="46">
        <f t="shared" si="11"/>
        <v>0.98137156812061277</v>
      </c>
    </row>
    <row r="225" spans="1:10" ht="30" x14ac:dyDescent="0.25">
      <c r="A225" s="30">
        <v>98307</v>
      </c>
      <c r="B225" s="31" t="s">
        <v>15616</v>
      </c>
      <c r="C225" s="32" t="s">
        <v>3635</v>
      </c>
      <c r="D225" s="33">
        <v>52</v>
      </c>
      <c r="E225" s="29">
        <f>VLOOKUP(A225,'RELATÓRIO DE COMPOSIÇÕES'!A:I,9,0)</f>
        <v>53.33</v>
      </c>
      <c r="F225" s="29">
        <f t="shared" si="9"/>
        <v>2773.16</v>
      </c>
      <c r="G225" s="45">
        <f>BDI_Materiais!$H$27</f>
        <v>0.2026</v>
      </c>
      <c r="H225" s="29">
        <f t="shared" si="10"/>
        <v>3335.0021999999999</v>
      </c>
      <c r="I225" s="46">
        <f>H225/CAPA!$D$43</f>
        <v>2.7770779064950629E-4</v>
      </c>
      <c r="J225" s="46">
        <f t="shared" si="11"/>
        <v>0.98164927591126228</v>
      </c>
    </row>
    <row r="226" spans="1:10" ht="45" x14ac:dyDescent="0.25">
      <c r="A226" s="30">
        <v>89985</v>
      </c>
      <c r="B226" s="31" t="s">
        <v>7932</v>
      </c>
      <c r="C226" s="32" t="s">
        <v>3635</v>
      </c>
      <c r="D226" s="33">
        <v>23</v>
      </c>
      <c r="E226" s="29">
        <f>VLOOKUP(A226,'RELATÓRIO DE COMPOSIÇÕES'!A:I,9,0)</f>
        <v>118.92</v>
      </c>
      <c r="F226" s="29">
        <f t="shared" si="9"/>
        <v>2735.16</v>
      </c>
      <c r="G226" s="45">
        <f>BDI_Materiais!$H$27</f>
        <v>0.2026</v>
      </c>
      <c r="H226" s="29">
        <f t="shared" si="10"/>
        <v>3289.3033999999998</v>
      </c>
      <c r="I226" s="46">
        <f>H226/CAPA!$D$43</f>
        <v>2.7390242201036905E-4</v>
      </c>
      <c r="J226" s="46">
        <f t="shared" si="11"/>
        <v>0.98192317833327269</v>
      </c>
    </row>
    <row r="227" spans="1:10" ht="45" x14ac:dyDescent="0.25">
      <c r="A227" s="30">
        <v>86910</v>
      </c>
      <c r="B227" s="31" t="s">
        <v>15036</v>
      </c>
      <c r="C227" s="32" t="s">
        <v>3635</v>
      </c>
      <c r="D227" s="33">
        <v>23</v>
      </c>
      <c r="E227" s="29">
        <f>VLOOKUP(A227,'RELATÓRIO DE COMPOSIÇÕES'!A:I,9,0)</f>
        <v>118.35</v>
      </c>
      <c r="F227" s="29">
        <f t="shared" si="9"/>
        <v>2722.05</v>
      </c>
      <c r="G227" s="45">
        <f>BDI_Materiais!$H$27</f>
        <v>0.2026</v>
      </c>
      <c r="H227" s="29">
        <f t="shared" si="10"/>
        <v>3273.5373</v>
      </c>
      <c r="I227" s="46">
        <f>H227/CAPA!$D$43</f>
        <v>2.7258956866407769E-4</v>
      </c>
      <c r="J227" s="46">
        <f t="shared" si="11"/>
        <v>0.98219576790193674</v>
      </c>
    </row>
    <row r="228" spans="1:10" ht="45" x14ac:dyDescent="0.25">
      <c r="A228" s="30" t="s">
        <v>13778</v>
      </c>
      <c r="B228" s="31" t="s">
        <v>14601</v>
      </c>
      <c r="C228" s="32" t="s">
        <v>3641</v>
      </c>
      <c r="D228" s="33">
        <v>4.43</v>
      </c>
      <c r="E228" s="29">
        <f>VLOOKUP(A228,'RELATÓRIO DE COMPOSIÇÕES'!A:I,9,0)</f>
        <v>605.59</v>
      </c>
      <c r="F228" s="29">
        <f t="shared" si="9"/>
        <v>2682.76</v>
      </c>
      <c r="G228" s="45">
        <f>BDI_Materiais!$H$27</f>
        <v>0.2026</v>
      </c>
      <c r="H228" s="29">
        <f t="shared" si="10"/>
        <v>3226.2916</v>
      </c>
      <c r="I228" s="46">
        <f>H228/CAPA!$D$43</f>
        <v>2.686553886612311E-4</v>
      </c>
      <c r="J228" s="46">
        <f t="shared" si="11"/>
        <v>0.98246442329059802</v>
      </c>
    </row>
    <row r="229" spans="1:10" ht="30" x14ac:dyDescent="0.25">
      <c r="A229" s="30">
        <v>97599</v>
      </c>
      <c r="B229" s="31" t="s">
        <v>7963</v>
      </c>
      <c r="C229" s="32" t="s">
        <v>3635</v>
      </c>
      <c r="D229" s="33">
        <v>106</v>
      </c>
      <c r="E229" s="29">
        <f>VLOOKUP(A229,'RELATÓRIO DE COMPOSIÇÕES'!A:I,9,0)</f>
        <v>24.65</v>
      </c>
      <c r="F229" s="29">
        <f t="shared" si="9"/>
        <v>2612.9</v>
      </c>
      <c r="G229" s="45">
        <f>BDI_Materiais!$H$27</f>
        <v>0.2026</v>
      </c>
      <c r="H229" s="29">
        <f t="shared" si="10"/>
        <v>3142.2734999999998</v>
      </c>
      <c r="I229" s="46">
        <f>H229/CAPA!$D$43</f>
        <v>2.6165914712184939E-4</v>
      </c>
      <c r="J229" s="46">
        <f t="shared" si="11"/>
        <v>0.98272608243771986</v>
      </c>
    </row>
    <row r="230" spans="1:10" ht="30" x14ac:dyDescent="0.25">
      <c r="A230" s="30">
        <v>96558</v>
      </c>
      <c r="B230" s="31" t="s">
        <v>14614</v>
      </c>
      <c r="C230" s="32" t="s">
        <v>3641</v>
      </c>
      <c r="D230" s="33">
        <v>3.91</v>
      </c>
      <c r="E230" s="29">
        <f>VLOOKUP(A230,'RELATÓRIO DE COMPOSIÇÕES'!A:I,9,0)</f>
        <v>631.71</v>
      </c>
      <c r="F230" s="29">
        <f t="shared" si="9"/>
        <v>2469.98</v>
      </c>
      <c r="G230" s="45">
        <f>BDI_Materiais!$H$27</f>
        <v>0.2026</v>
      </c>
      <c r="H230" s="29">
        <f t="shared" si="10"/>
        <v>2970.4052999999999</v>
      </c>
      <c r="I230" s="46">
        <f>H230/CAPA!$D$43</f>
        <v>2.4734757092411633E-4</v>
      </c>
      <c r="J230" s="46">
        <f t="shared" si="11"/>
        <v>0.98297343000864401</v>
      </c>
    </row>
    <row r="231" spans="1:10" ht="30" x14ac:dyDescent="0.25">
      <c r="A231" s="30">
        <v>72118</v>
      </c>
      <c r="B231" s="31" t="s">
        <v>5121</v>
      </c>
      <c r="C231" s="32" t="s">
        <v>3636</v>
      </c>
      <c r="D231" s="33">
        <v>15.36</v>
      </c>
      <c r="E231" s="29">
        <f>VLOOKUP(A231,'RELATÓRIO DE COMPOSIÇÕES'!A:I,9,0)</f>
        <v>160.39000000000001</v>
      </c>
      <c r="F231" s="29">
        <f t="shared" si="9"/>
        <v>2463.59</v>
      </c>
      <c r="G231" s="45">
        <f>BDI_Materiais!$H$27</f>
        <v>0.2026</v>
      </c>
      <c r="H231" s="29">
        <f t="shared" si="10"/>
        <v>2962.7138</v>
      </c>
      <c r="I231" s="46">
        <f>H231/CAPA!$D$43</f>
        <v>2.4670709474338678E-4</v>
      </c>
      <c r="J231" s="46">
        <f t="shared" si="11"/>
        <v>0.9832201371033874</v>
      </c>
    </row>
    <row r="232" spans="1:10" ht="45" x14ac:dyDescent="0.25">
      <c r="A232" s="30">
        <v>92642</v>
      </c>
      <c r="B232" s="31" t="s">
        <v>15742</v>
      </c>
      <c r="C232" s="32" t="s">
        <v>3635</v>
      </c>
      <c r="D232" s="33">
        <v>11</v>
      </c>
      <c r="E232" s="29">
        <f>VLOOKUP(A232,'RELATÓRIO DE COMPOSIÇÕES'!A:I,9,0)</f>
        <v>216.67000000000002</v>
      </c>
      <c r="F232" s="29">
        <f t="shared" si="9"/>
        <v>2383.37</v>
      </c>
      <c r="G232" s="45">
        <f>BDI_Materiais!$H$27</f>
        <v>0.2026</v>
      </c>
      <c r="H232" s="29">
        <f t="shared" si="10"/>
        <v>2866.2408</v>
      </c>
      <c r="I232" s="46">
        <f>H232/CAPA!$D$43</f>
        <v>2.3867372562377126E-4</v>
      </c>
      <c r="J232" s="46">
        <f t="shared" si="11"/>
        <v>0.98345881082901121</v>
      </c>
    </row>
    <row r="233" spans="1:10" ht="30" x14ac:dyDescent="0.25">
      <c r="A233" s="30">
        <v>94500</v>
      </c>
      <c r="B233" s="31" t="s">
        <v>7981</v>
      </c>
      <c r="C233" s="32" t="s">
        <v>3635</v>
      </c>
      <c r="D233" s="33">
        <v>5</v>
      </c>
      <c r="E233" s="29">
        <f>VLOOKUP(A233,'RELATÓRIO DE COMPOSIÇÕES'!A:I,9,0)</f>
        <v>473.32</v>
      </c>
      <c r="F233" s="29">
        <f t="shared" si="9"/>
        <v>2366.6</v>
      </c>
      <c r="G233" s="45">
        <f>BDI_Materiais!$H$27</f>
        <v>0.2026</v>
      </c>
      <c r="H233" s="29">
        <f t="shared" si="10"/>
        <v>2846.0731999999998</v>
      </c>
      <c r="I233" s="46">
        <f>H233/CAPA!$D$43</f>
        <v>2.3699435652509328E-4</v>
      </c>
      <c r="J233" s="46">
        <f t="shared" si="11"/>
        <v>0.98369580518553634</v>
      </c>
    </row>
    <row r="234" spans="1:10" ht="30" x14ac:dyDescent="0.25">
      <c r="A234" s="30">
        <v>100705</v>
      </c>
      <c r="B234" s="31" t="s">
        <v>5120</v>
      </c>
      <c r="C234" s="32" t="s">
        <v>3635</v>
      </c>
      <c r="D234" s="33">
        <v>29</v>
      </c>
      <c r="E234" s="29">
        <f>VLOOKUP(A234,'RELATÓRIO DE COMPOSIÇÕES'!A:I,9,0)</f>
        <v>81.34</v>
      </c>
      <c r="F234" s="29">
        <f t="shared" si="9"/>
        <v>2358.86</v>
      </c>
      <c r="G234" s="45">
        <f>BDI_Materiais!$H$27</f>
        <v>0.2026</v>
      </c>
      <c r="H234" s="29">
        <f t="shared" si="10"/>
        <v>2836.7649999999999</v>
      </c>
      <c r="I234" s="46">
        <f>H234/CAPA!$D$43</f>
        <v>2.3621925668949987E-4</v>
      </c>
      <c r="J234" s="46">
        <f t="shared" si="11"/>
        <v>0.98393202444222583</v>
      </c>
    </row>
    <row r="235" spans="1:10" ht="30" x14ac:dyDescent="0.25">
      <c r="A235" s="30" t="s">
        <v>7115</v>
      </c>
      <c r="B235" s="31" t="s">
        <v>15908</v>
      </c>
      <c r="C235" s="32" t="s">
        <v>3636</v>
      </c>
      <c r="D235" s="33">
        <v>4.32</v>
      </c>
      <c r="E235" s="29">
        <f>VLOOKUP(A235,'RELATÓRIO DE COMPOSIÇÕES'!A:I,9,0)</f>
        <v>544.24</v>
      </c>
      <c r="F235" s="29">
        <f t="shared" si="9"/>
        <v>2351.11</v>
      </c>
      <c r="G235" s="45">
        <f>BDI_Materiais!$H$27</f>
        <v>0.2026</v>
      </c>
      <c r="H235" s="29">
        <f t="shared" si="10"/>
        <v>2827.4531000000002</v>
      </c>
      <c r="I235" s="46">
        <f>H235/CAPA!$D$43</f>
        <v>2.3544384875251288E-4</v>
      </c>
      <c r="J235" s="46">
        <f t="shared" si="11"/>
        <v>0.98416746829097834</v>
      </c>
    </row>
    <row r="236" spans="1:10" ht="45" x14ac:dyDescent="0.25">
      <c r="A236" s="30">
        <v>89784</v>
      </c>
      <c r="B236" s="31" t="s">
        <v>7897</v>
      </c>
      <c r="C236" s="32" t="s">
        <v>3635</v>
      </c>
      <c r="D236" s="33">
        <v>99</v>
      </c>
      <c r="E236" s="29">
        <f>VLOOKUP(A236,'RELATÓRIO DE COMPOSIÇÕES'!A:I,9,0)</f>
        <v>23.139999999999997</v>
      </c>
      <c r="F236" s="29">
        <f t="shared" si="9"/>
        <v>2290.86</v>
      </c>
      <c r="G236" s="45">
        <f>BDI_Materiais!$H$27</f>
        <v>0.2026</v>
      </c>
      <c r="H236" s="29">
        <f t="shared" si="10"/>
        <v>2754.9881999999998</v>
      </c>
      <c r="I236" s="46">
        <f>H236/CAPA!$D$43</f>
        <v>2.2940964965104376E-4</v>
      </c>
      <c r="J236" s="46">
        <f t="shared" si="11"/>
        <v>0.98439687794062936</v>
      </c>
    </row>
    <row r="237" spans="1:10" ht="45" x14ac:dyDescent="0.25">
      <c r="A237" s="30">
        <v>94962</v>
      </c>
      <c r="B237" s="31" t="s">
        <v>7239</v>
      </c>
      <c r="C237" s="32" t="s">
        <v>3641</v>
      </c>
      <c r="D237" s="33">
        <v>4.55</v>
      </c>
      <c r="E237" s="29">
        <f>VLOOKUP(A237,'RELATÓRIO DE COMPOSIÇÕES'!A:I,9,0)</f>
        <v>499.86999999999995</v>
      </c>
      <c r="F237" s="29">
        <f t="shared" si="9"/>
        <v>2274.4</v>
      </c>
      <c r="G237" s="45">
        <f>BDI_Materiais!$H$27</f>
        <v>0.2026</v>
      </c>
      <c r="H237" s="29">
        <f t="shared" si="10"/>
        <v>2735.2037</v>
      </c>
      <c r="I237" s="46">
        <f>H237/CAPA!$D$43</f>
        <v>2.2776218153719812E-4</v>
      </c>
      <c r="J237" s="46">
        <f t="shared" si="11"/>
        <v>0.98462464012216655</v>
      </c>
    </row>
    <row r="238" spans="1:10" ht="45" x14ac:dyDescent="0.25">
      <c r="A238" s="30">
        <v>100865</v>
      </c>
      <c r="B238" s="31" t="s">
        <v>15975</v>
      </c>
      <c r="C238" s="32" t="s">
        <v>3635</v>
      </c>
      <c r="D238" s="33">
        <v>4</v>
      </c>
      <c r="E238" s="29">
        <f>VLOOKUP(A238,'RELATÓRIO DE COMPOSIÇÕES'!A:I,9,0)</f>
        <v>564.01</v>
      </c>
      <c r="F238" s="29">
        <f t="shared" si="9"/>
        <v>2256.04</v>
      </c>
      <c r="G238" s="45">
        <f>BDI_Materiais!$H$27</f>
        <v>0.2026</v>
      </c>
      <c r="H238" s="29">
        <f t="shared" si="10"/>
        <v>2713.1136999999999</v>
      </c>
      <c r="I238" s="46">
        <f>H238/CAPA!$D$43</f>
        <v>2.2592273294689505E-4</v>
      </c>
      <c r="J238" s="46">
        <f t="shared" si="11"/>
        <v>0.98485056285511341</v>
      </c>
    </row>
    <row r="239" spans="1:10" ht="45" x14ac:dyDescent="0.25">
      <c r="A239" s="30">
        <v>89362</v>
      </c>
      <c r="B239" s="31" t="s">
        <v>7920</v>
      </c>
      <c r="C239" s="32" t="s">
        <v>3635</v>
      </c>
      <c r="D239" s="33">
        <v>233</v>
      </c>
      <c r="E239" s="29">
        <f>VLOOKUP(A239,'RELATÓRIO DE COMPOSIÇÕES'!A:I,9,0)</f>
        <v>9.6000000000000014</v>
      </c>
      <c r="F239" s="29">
        <f t="shared" si="9"/>
        <v>2236.8000000000002</v>
      </c>
      <c r="G239" s="45">
        <f>BDI_Materiais!$H$27</f>
        <v>0.2026</v>
      </c>
      <c r="H239" s="29">
        <f t="shared" si="10"/>
        <v>2689.9757</v>
      </c>
      <c r="I239" s="46">
        <f>H239/CAPA!$D$43</f>
        <v>2.2399601671862742E-4</v>
      </c>
      <c r="J239" s="46">
        <f t="shared" si="11"/>
        <v>0.98507455887183204</v>
      </c>
    </row>
    <row r="240" spans="1:10" ht="30" x14ac:dyDescent="0.25">
      <c r="A240" s="30">
        <v>104065</v>
      </c>
      <c r="B240" s="31" t="s">
        <v>15350</v>
      </c>
      <c r="C240" s="32" t="s">
        <v>3635</v>
      </c>
      <c r="D240" s="33">
        <v>16</v>
      </c>
      <c r="E240" s="29">
        <f>VLOOKUP(A240,'RELATÓRIO DE COMPOSIÇÕES'!A:I,9,0)</f>
        <v>132.76999999999998</v>
      </c>
      <c r="F240" s="29">
        <f t="shared" si="9"/>
        <v>2124.3200000000002</v>
      </c>
      <c r="G240" s="45">
        <f>BDI_Materiais!$H$27</f>
        <v>0.2026</v>
      </c>
      <c r="H240" s="29">
        <f t="shared" si="10"/>
        <v>2554.7071999999998</v>
      </c>
      <c r="I240" s="46">
        <f>H240/CAPA!$D$43</f>
        <v>2.1273212121670758E-4</v>
      </c>
      <c r="J240" s="46">
        <f t="shared" si="11"/>
        <v>0.98528729099304879</v>
      </c>
    </row>
    <row r="241" spans="1:10" x14ac:dyDescent="0.25">
      <c r="A241" s="30">
        <v>99814</v>
      </c>
      <c r="B241" s="31" t="s">
        <v>16056</v>
      </c>
      <c r="C241" s="32" t="s">
        <v>3636</v>
      </c>
      <c r="D241" s="33">
        <v>1059.49</v>
      </c>
      <c r="E241" s="29">
        <f>VLOOKUP(A241,'RELATÓRIO DE COMPOSIÇÕES'!A:I,9,0)</f>
        <v>1.96</v>
      </c>
      <c r="F241" s="29">
        <f t="shared" si="9"/>
        <v>2076.6</v>
      </c>
      <c r="G241" s="45">
        <f>BDI_Materiais!$H$27</f>
        <v>0.2026</v>
      </c>
      <c r="H241" s="29">
        <f t="shared" si="10"/>
        <v>2497.3195999999998</v>
      </c>
      <c r="I241" s="46">
        <f>H241/CAPA!$D$43</f>
        <v>2.0795341863993636E-4</v>
      </c>
      <c r="J241" s="46">
        <f t="shared" si="11"/>
        <v>0.98549524441168868</v>
      </c>
    </row>
    <row r="242" spans="1:10" ht="45" x14ac:dyDescent="0.25">
      <c r="A242" s="30">
        <v>103978</v>
      </c>
      <c r="B242" s="31" t="s">
        <v>15102</v>
      </c>
      <c r="C242" s="32" t="s">
        <v>3640</v>
      </c>
      <c r="D242" s="33">
        <v>78.599999999999994</v>
      </c>
      <c r="E242" s="29">
        <f>VLOOKUP(A242,'RELATÓRIO DE COMPOSIÇÕES'!A:I,9,0)</f>
        <v>26.38</v>
      </c>
      <c r="F242" s="29">
        <f t="shared" si="9"/>
        <v>2073.46</v>
      </c>
      <c r="G242" s="45">
        <f>BDI_Materiais!$H$27</f>
        <v>0.2026</v>
      </c>
      <c r="H242" s="29">
        <f t="shared" si="10"/>
        <v>2493.5526</v>
      </c>
      <c r="I242" s="46">
        <f>H242/CAPA!$D$43</f>
        <v>2.0763973811301599E-4</v>
      </c>
      <c r="J242" s="46">
        <f t="shared" si="11"/>
        <v>0.98570288414980167</v>
      </c>
    </row>
    <row r="243" spans="1:10" ht="45" x14ac:dyDescent="0.25">
      <c r="A243" s="30">
        <v>92871</v>
      </c>
      <c r="B243" s="31" t="s">
        <v>15631</v>
      </c>
      <c r="C243" s="32" t="s">
        <v>3635</v>
      </c>
      <c r="D243" s="33">
        <v>102</v>
      </c>
      <c r="E243" s="29">
        <f>VLOOKUP(A243,'RELATÓRIO DE COMPOSIÇÕES'!A:I,9,0)</f>
        <v>19.5</v>
      </c>
      <c r="F243" s="29">
        <f t="shared" si="9"/>
        <v>1989</v>
      </c>
      <c r="G243" s="45">
        <f>BDI_Materiais!$H$27</f>
        <v>0.2026</v>
      </c>
      <c r="H243" s="29">
        <f t="shared" si="10"/>
        <v>2391.9713999999999</v>
      </c>
      <c r="I243" s="46">
        <f>H243/CAPA!$D$43</f>
        <v>1.9918100587484064E-4</v>
      </c>
      <c r="J243" s="46">
        <f t="shared" si="11"/>
        <v>0.98590206515567647</v>
      </c>
    </row>
    <row r="244" spans="1:10" ht="45" x14ac:dyDescent="0.25">
      <c r="A244" s="30">
        <v>89849</v>
      </c>
      <c r="B244" s="31" t="s">
        <v>15389</v>
      </c>
      <c r="C244" s="32" t="s">
        <v>3640</v>
      </c>
      <c r="D244" s="33">
        <v>36.9</v>
      </c>
      <c r="E244" s="29">
        <f>VLOOKUP(A244,'RELATÓRIO DE COMPOSIÇÕES'!A:I,9,0)</f>
        <v>52.42</v>
      </c>
      <c r="F244" s="29">
        <f t="shared" si="9"/>
        <v>1934.29</v>
      </c>
      <c r="G244" s="45">
        <f>BDI_Materiais!$H$27</f>
        <v>0.2026</v>
      </c>
      <c r="H244" s="29">
        <f t="shared" si="10"/>
        <v>2326.1867999999999</v>
      </c>
      <c r="I244" s="46">
        <f>H244/CAPA!$D$43</f>
        <v>1.9370307967594294E-4</v>
      </c>
      <c r="J244" s="46">
        <f t="shared" si="11"/>
        <v>0.98609576823535239</v>
      </c>
    </row>
    <row r="245" spans="1:10" ht="30" x14ac:dyDescent="0.25">
      <c r="A245" s="30" t="s">
        <v>14227</v>
      </c>
      <c r="B245" s="31" t="s">
        <v>15843</v>
      </c>
      <c r="C245" s="32" t="s">
        <v>3635</v>
      </c>
      <c r="D245" s="33">
        <v>9</v>
      </c>
      <c r="E245" s="29">
        <f>VLOOKUP(A245,'RELATÓRIO DE COMPOSIÇÕES'!A:I,9,0)</f>
        <v>211.86</v>
      </c>
      <c r="F245" s="29">
        <f t="shared" si="9"/>
        <v>1906.74</v>
      </c>
      <c r="G245" s="45">
        <f>BDI_Materiais!$H$27</f>
        <v>0.2026</v>
      </c>
      <c r="H245" s="29">
        <f t="shared" si="10"/>
        <v>2293.0455000000002</v>
      </c>
      <c r="I245" s="46">
        <f>H245/CAPA!$D$43</f>
        <v>1.9094338218541282E-4</v>
      </c>
      <c r="J245" s="46">
        <f t="shared" si="11"/>
        <v>0.98628671161753778</v>
      </c>
    </row>
    <row r="246" spans="1:10" ht="30" x14ac:dyDescent="0.25">
      <c r="A246" s="30">
        <v>104064</v>
      </c>
      <c r="B246" s="31" t="s">
        <v>7242</v>
      </c>
      <c r="C246" s="32" t="s">
        <v>3635</v>
      </c>
      <c r="D246" s="33">
        <v>12</v>
      </c>
      <c r="E246" s="29">
        <f>VLOOKUP(A246,'RELATÓRIO DE COMPOSIÇÕES'!A:I,9,0)</f>
        <v>156.33999999999997</v>
      </c>
      <c r="F246" s="29">
        <f t="shared" si="9"/>
        <v>1876.08</v>
      </c>
      <c r="G246" s="45">
        <f>BDI_Materiais!$H$27</f>
        <v>0.2026</v>
      </c>
      <c r="H246" s="29">
        <f t="shared" si="10"/>
        <v>2256.1738</v>
      </c>
      <c r="I246" s="46">
        <f>H246/CAPA!$D$43</f>
        <v>1.8787305187363928E-4</v>
      </c>
      <c r="J246" s="46">
        <f t="shared" si="11"/>
        <v>0.9864745846694114</v>
      </c>
    </row>
    <row r="247" spans="1:10" ht="30" x14ac:dyDescent="0.25">
      <c r="A247" s="30">
        <v>93654</v>
      </c>
      <c r="B247" s="31" t="s">
        <v>15490</v>
      </c>
      <c r="C247" s="32" t="s">
        <v>3635</v>
      </c>
      <c r="D247" s="33">
        <v>112</v>
      </c>
      <c r="E247" s="29">
        <f>VLOOKUP(A247,'RELATÓRIO DE COMPOSIÇÕES'!A:I,9,0)</f>
        <v>16.689999999999998</v>
      </c>
      <c r="F247" s="29">
        <f t="shared" si="9"/>
        <v>1869.28</v>
      </c>
      <c r="G247" s="45">
        <f>BDI_Materiais!$H$27</f>
        <v>0.2026</v>
      </c>
      <c r="H247" s="29">
        <f t="shared" si="10"/>
        <v>2247.9960999999998</v>
      </c>
      <c r="I247" s="46">
        <f>H247/CAPA!$D$43</f>
        <v>1.8719208950438072E-4</v>
      </c>
      <c r="J247" s="46">
        <f t="shared" si="11"/>
        <v>0.98666177675891575</v>
      </c>
    </row>
    <row r="248" spans="1:10" ht="30" x14ac:dyDescent="0.25">
      <c r="A248" s="30" t="s">
        <v>14101</v>
      </c>
      <c r="B248" s="31" t="s">
        <v>15504</v>
      </c>
      <c r="C248" s="32" t="s">
        <v>3635</v>
      </c>
      <c r="D248" s="33">
        <v>1</v>
      </c>
      <c r="E248" s="29">
        <f>VLOOKUP(A248,'RELATÓRIO DE COMPOSIÇÕES'!A:I,9,0)</f>
        <v>1862.72</v>
      </c>
      <c r="F248" s="29">
        <f t="shared" si="9"/>
        <v>1862.72</v>
      </c>
      <c r="G248" s="45">
        <f>BDI_Materiais!$H$27</f>
        <v>0.2026</v>
      </c>
      <c r="H248" s="29">
        <f t="shared" si="10"/>
        <v>2240.1071000000002</v>
      </c>
      <c r="I248" s="46">
        <f>H248/CAPA!$D$43</f>
        <v>1.8653516737088591E-4</v>
      </c>
      <c r="J248" s="46">
        <f t="shared" si="11"/>
        <v>0.98684831192628664</v>
      </c>
    </row>
    <row r="249" spans="1:10" ht="30" x14ac:dyDescent="0.25">
      <c r="A249" s="30" t="s">
        <v>7120</v>
      </c>
      <c r="B249" s="31" t="s">
        <v>14912</v>
      </c>
      <c r="C249" s="32" t="s">
        <v>3636</v>
      </c>
      <c r="D249" s="33">
        <v>21.6</v>
      </c>
      <c r="E249" s="29">
        <f>VLOOKUP(A249,'RELATÓRIO DE COMPOSIÇÕES'!A:I,9,0)</f>
        <v>81.44</v>
      </c>
      <c r="F249" s="29">
        <f t="shared" si="9"/>
        <v>1759.1</v>
      </c>
      <c r="G249" s="45">
        <f>BDI_Materiais!$H$27</f>
        <v>0.2026</v>
      </c>
      <c r="H249" s="29">
        <f t="shared" si="10"/>
        <v>2115.4985000000001</v>
      </c>
      <c r="I249" s="46">
        <f>H249/CAPA!$D$43</f>
        <v>1.761589286379915E-4</v>
      </c>
      <c r="J249" s="46">
        <f t="shared" si="11"/>
        <v>0.98702447085492462</v>
      </c>
    </row>
    <row r="250" spans="1:10" ht="60" x14ac:dyDescent="0.25">
      <c r="A250" s="30" t="s">
        <v>14240</v>
      </c>
      <c r="B250" s="31" t="s">
        <v>15904</v>
      </c>
      <c r="C250" s="32" t="s">
        <v>3636</v>
      </c>
      <c r="D250" s="33">
        <v>3.04</v>
      </c>
      <c r="E250" s="29">
        <f>VLOOKUP(A250,'RELATÓRIO DE COMPOSIÇÕES'!A:I,9,0)</f>
        <v>570.35</v>
      </c>
      <c r="F250" s="29">
        <f t="shared" si="9"/>
        <v>1733.86</v>
      </c>
      <c r="G250" s="45">
        <f>BDI_Materiais!$H$27</f>
        <v>0.2026</v>
      </c>
      <c r="H250" s="29">
        <f t="shared" si="10"/>
        <v>2085.1448</v>
      </c>
      <c r="I250" s="46">
        <f>H250/CAPA!$D$43</f>
        <v>1.736313564027954E-4</v>
      </c>
      <c r="J250" s="46">
        <f t="shared" si="11"/>
        <v>0.98719810221132742</v>
      </c>
    </row>
    <row r="251" spans="1:10" ht="45" x14ac:dyDescent="0.25">
      <c r="A251" s="30">
        <v>92985</v>
      </c>
      <c r="B251" s="31" t="s">
        <v>16047</v>
      </c>
      <c r="C251" s="32" t="s">
        <v>3640</v>
      </c>
      <c r="D251" s="33">
        <v>41</v>
      </c>
      <c r="E251" s="29">
        <f>VLOOKUP(A251,'RELATÓRIO DE COMPOSIÇÕES'!A:I,9,0)</f>
        <v>40.36</v>
      </c>
      <c r="F251" s="29">
        <f t="shared" si="9"/>
        <v>1654.76</v>
      </c>
      <c r="G251" s="45">
        <f>BDI_Materiais!$H$27</f>
        <v>0.2026</v>
      </c>
      <c r="H251" s="29">
        <f t="shared" si="10"/>
        <v>1990.0144</v>
      </c>
      <c r="I251" s="46">
        <f>H251/CAPA!$D$43</f>
        <v>1.6570978645372495E-4</v>
      </c>
      <c r="J251" s="46">
        <f t="shared" si="11"/>
        <v>0.98736381199778112</v>
      </c>
    </row>
    <row r="252" spans="1:10" ht="45" x14ac:dyDescent="0.25">
      <c r="A252" s="30">
        <v>92891</v>
      </c>
      <c r="B252" s="31" t="s">
        <v>15802</v>
      </c>
      <c r="C252" s="32" t="s">
        <v>3635</v>
      </c>
      <c r="D252" s="33">
        <v>5</v>
      </c>
      <c r="E252" s="29">
        <f>VLOOKUP(A252,'RELATÓRIO DE COMPOSIÇÕES'!A:I,9,0)</f>
        <v>330.9</v>
      </c>
      <c r="F252" s="29">
        <f t="shared" si="9"/>
        <v>1654.5</v>
      </c>
      <c r="G252" s="45">
        <f>BDI_Materiais!$H$27</f>
        <v>0.2026</v>
      </c>
      <c r="H252" s="29">
        <f t="shared" si="10"/>
        <v>1989.7017000000001</v>
      </c>
      <c r="I252" s="46">
        <f>H252/CAPA!$D$43</f>
        <v>1.6568374772243534E-4</v>
      </c>
      <c r="J252" s="46">
        <f t="shared" si="11"/>
        <v>0.98752949574550353</v>
      </c>
    </row>
    <row r="253" spans="1:10" ht="30" x14ac:dyDescent="0.25">
      <c r="A253" s="30" t="s">
        <v>7019</v>
      </c>
      <c r="B253" s="31" t="s">
        <v>15549</v>
      </c>
      <c r="C253" s="32" t="s">
        <v>3635</v>
      </c>
      <c r="D253" s="33">
        <v>14</v>
      </c>
      <c r="E253" s="29">
        <f>VLOOKUP(A253,'RELATÓRIO DE COMPOSIÇÕES'!A:I,9,0)</f>
        <v>118.03</v>
      </c>
      <c r="F253" s="29">
        <f t="shared" si="9"/>
        <v>1652.42</v>
      </c>
      <c r="G253" s="45">
        <f>BDI_Materiais!$H$27</f>
        <v>0.2026</v>
      </c>
      <c r="H253" s="29">
        <f t="shared" si="10"/>
        <v>1987.2003</v>
      </c>
      <c r="I253" s="46">
        <f>H253/CAPA!$D$43</f>
        <v>1.6547545452624772E-4</v>
      </c>
      <c r="J253" s="46">
        <f t="shared" si="11"/>
        <v>0.9876949712000298</v>
      </c>
    </row>
    <row r="254" spans="1:10" ht="30" x14ac:dyDescent="0.25">
      <c r="A254" s="30">
        <v>95601</v>
      </c>
      <c r="B254" s="31" t="s">
        <v>4042</v>
      </c>
      <c r="C254" s="32" t="s">
        <v>3635</v>
      </c>
      <c r="D254" s="33">
        <v>95</v>
      </c>
      <c r="E254" s="29">
        <f>VLOOKUP(A254,'RELATÓRIO DE COMPOSIÇÕES'!A:I,9,0)</f>
        <v>17.380000000000003</v>
      </c>
      <c r="F254" s="29">
        <f t="shared" si="9"/>
        <v>1651.1</v>
      </c>
      <c r="G254" s="45">
        <f>BDI_Materiais!$H$27</f>
        <v>0.2026</v>
      </c>
      <c r="H254" s="29">
        <f t="shared" si="10"/>
        <v>1985.6129000000001</v>
      </c>
      <c r="I254" s="46">
        <f>H254/CAPA!$D$43</f>
        <v>1.6534327070133841E-4</v>
      </c>
      <c r="J254" s="46">
        <f t="shared" si="11"/>
        <v>0.98786031447073119</v>
      </c>
    </row>
    <row r="255" spans="1:10" ht="45" x14ac:dyDescent="0.25">
      <c r="A255" s="30">
        <v>97668</v>
      </c>
      <c r="B255" s="31" t="s">
        <v>7959</v>
      </c>
      <c r="C255" s="32" t="s">
        <v>3640</v>
      </c>
      <c r="D255" s="33">
        <v>132</v>
      </c>
      <c r="E255" s="29">
        <f>VLOOKUP(A255,'RELATÓRIO DE COMPOSIÇÕES'!A:I,9,0)</f>
        <v>12.49</v>
      </c>
      <c r="F255" s="29">
        <f t="shared" si="9"/>
        <v>1648.68</v>
      </c>
      <c r="G255" s="45">
        <f>BDI_Materiais!$H$27</f>
        <v>0.2026</v>
      </c>
      <c r="H255" s="29">
        <f t="shared" si="10"/>
        <v>1982.7026000000001</v>
      </c>
      <c r="I255" s="46">
        <f>H255/CAPA!$D$43</f>
        <v>1.6510092813762817E-4</v>
      </c>
      <c r="J255" s="46">
        <f t="shared" si="11"/>
        <v>0.98802541539886879</v>
      </c>
    </row>
    <row r="256" spans="1:10" ht="45" x14ac:dyDescent="0.25">
      <c r="A256" s="30">
        <v>92337</v>
      </c>
      <c r="B256" s="31" t="s">
        <v>15758</v>
      </c>
      <c r="C256" s="32" t="s">
        <v>3640</v>
      </c>
      <c r="D256" s="33">
        <v>11.11</v>
      </c>
      <c r="E256" s="29">
        <f>VLOOKUP(A256,'RELATÓRIO DE COMPOSIÇÕES'!A:I,9,0)</f>
        <v>144.04</v>
      </c>
      <c r="F256" s="29">
        <f t="shared" si="9"/>
        <v>1600.28</v>
      </c>
      <c r="G256" s="45">
        <f>BDI_Materiais!$H$27</f>
        <v>0.2026</v>
      </c>
      <c r="H256" s="29">
        <f t="shared" si="10"/>
        <v>1924.502</v>
      </c>
      <c r="I256" s="46">
        <f>H256/CAPA!$D$43</f>
        <v>1.602545265249169E-4</v>
      </c>
      <c r="J256" s="46">
        <f t="shared" si="11"/>
        <v>0.98818566992539369</v>
      </c>
    </row>
    <row r="257" spans="1:10" ht="45" x14ac:dyDescent="0.25">
      <c r="A257" s="30">
        <v>95748</v>
      </c>
      <c r="B257" s="31" t="s">
        <v>16045</v>
      </c>
      <c r="C257" s="32" t="s">
        <v>3640</v>
      </c>
      <c r="D257" s="33">
        <v>30</v>
      </c>
      <c r="E257" s="29">
        <f>VLOOKUP(A257,'RELATÓRIO DE COMPOSIÇÕES'!A:I,9,0)</f>
        <v>52.959999999999994</v>
      </c>
      <c r="F257" s="29">
        <f t="shared" si="9"/>
        <v>1588.8</v>
      </c>
      <c r="G257" s="45">
        <f>BDI_Materiais!$H$27</f>
        <v>0.2026</v>
      </c>
      <c r="H257" s="29">
        <f t="shared" si="10"/>
        <v>1910.6909000000001</v>
      </c>
      <c r="I257" s="46">
        <f>H257/CAPA!$D$43</f>
        <v>1.5910446729333996E-4</v>
      </c>
      <c r="J257" s="46">
        <f t="shared" si="11"/>
        <v>0.98834477439268709</v>
      </c>
    </row>
    <row r="258" spans="1:10" ht="60" x14ac:dyDescent="0.25">
      <c r="A258" s="30">
        <v>89748</v>
      </c>
      <c r="B258" s="31" t="s">
        <v>7896</v>
      </c>
      <c r="C258" s="32" t="s">
        <v>3635</v>
      </c>
      <c r="D258" s="33">
        <v>40</v>
      </c>
      <c r="E258" s="29">
        <f>VLOOKUP(A258,'RELATÓRIO DE COMPOSIÇÕES'!A:I,9,0)</f>
        <v>39.660000000000004</v>
      </c>
      <c r="F258" s="29">
        <f t="shared" si="9"/>
        <v>1586.4</v>
      </c>
      <c r="G258" s="45">
        <f>BDI_Materiais!$H$27</f>
        <v>0.2026</v>
      </c>
      <c r="H258" s="29">
        <f t="shared" si="10"/>
        <v>1907.8045999999999</v>
      </c>
      <c r="I258" s="46">
        <f>H258/CAPA!$D$43</f>
        <v>1.5886412322515563E-4</v>
      </c>
      <c r="J258" s="46">
        <f t="shared" si="11"/>
        <v>0.98850363851591228</v>
      </c>
    </row>
    <row r="259" spans="1:10" ht="30" x14ac:dyDescent="0.25">
      <c r="A259" s="30" t="s">
        <v>7006</v>
      </c>
      <c r="B259" s="31" t="s">
        <v>15334</v>
      </c>
      <c r="C259" s="32" t="s">
        <v>3640</v>
      </c>
      <c r="D259" s="33">
        <v>26.5</v>
      </c>
      <c r="E259" s="29">
        <f>VLOOKUP(A259,'RELATÓRIO DE COMPOSIÇÕES'!A:I,9,0)</f>
        <v>59.070000000000007</v>
      </c>
      <c r="F259" s="29">
        <f t="shared" si="9"/>
        <v>1565.35</v>
      </c>
      <c r="G259" s="45">
        <f>BDI_Materiais!$H$27</f>
        <v>0.2026</v>
      </c>
      <c r="H259" s="29">
        <f t="shared" si="10"/>
        <v>1882.4958999999999</v>
      </c>
      <c r="I259" s="46">
        <f>H259/CAPA!$D$43</f>
        <v>1.5675665140363443E-4</v>
      </c>
      <c r="J259" s="46">
        <f t="shared" si="11"/>
        <v>0.98866039516731596</v>
      </c>
    </row>
    <row r="260" spans="1:10" ht="45" x14ac:dyDescent="0.25">
      <c r="A260" s="30">
        <v>95471</v>
      </c>
      <c r="B260" s="31" t="s">
        <v>5124</v>
      </c>
      <c r="C260" s="32" t="s">
        <v>3635</v>
      </c>
      <c r="D260" s="33">
        <v>2</v>
      </c>
      <c r="E260" s="29">
        <f>VLOOKUP(A260,'RELATÓRIO DE COMPOSIÇÕES'!A:I,9,0)</f>
        <v>780.99</v>
      </c>
      <c r="F260" s="29">
        <f t="shared" si="9"/>
        <v>1561.98</v>
      </c>
      <c r="G260" s="45">
        <f>BDI_Materiais!$H$27</f>
        <v>0.2026</v>
      </c>
      <c r="H260" s="29">
        <f t="shared" si="10"/>
        <v>1878.4371000000001</v>
      </c>
      <c r="I260" s="46">
        <f>H260/CAPA!$D$43</f>
        <v>1.5641867250194491E-4</v>
      </c>
      <c r="J260" s="46">
        <f t="shared" si="11"/>
        <v>0.9888168138398179</v>
      </c>
    </row>
    <row r="261" spans="1:10" ht="45" x14ac:dyDescent="0.25">
      <c r="A261" s="30" t="s">
        <v>13913</v>
      </c>
      <c r="B261" s="31" t="s">
        <v>15016</v>
      </c>
      <c r="C261" s="32" t="s">
        <v>3635</v>
      </c>
      <c r="D261" s="33">
        <v>10</v>
      </c>
      <c r="E261" s="29">
        <f>VLOOKUP(A261,'RELATÓRIO DE COMPOSIÇÕES'!A:I,9,0)</f>
        <v>153.91999999999999</v>
      </c>
      <c r="F261" s="29">
        <f t="shared" si="9"/>
        <v>1539.2</v>
      </c>
      <c r="G261" s="45">
        <f>BDI_Materiais!$H$27</f>
        <v>0.2026</v>
      </c>
      <c r="H261" s="29">
        <f t="shared" si="10"/>
        <v>1851.0418999999999</v>
      </c>
      <c r="I261" s="46">
        <f>H261/CAPA!$D$43</f>
        <v>1.5413745647564021E-4</v>
      </c>
      <c r="J261" s="46">
        <f t="shared" si="11"/>
        <v>0.98897095129629353</v>
      </c>
    </row>
    <row r="262" spans="1:10" ht="45" x14ac:dyDescent="0.25">
      <c r="A262" s="30">
        <v>94792</v>
      </c>
      <c r="B262" s="31" t="s">
        <v>15214</v>
      </c>
      <c r="C262" s="32" t="s">
        <v>3635</v>
      </c>
      <c r="D262" s="33">
        <v>10</v>
      </c>
      <c r="E262" s="29">
        <f>VLOOKUP(A262,'RELATÓRIO DE COMPOSIÇÕES'!A:I,9,0)</f>
        <v>152.94</v>
      </c>
      <c r="F262" s="29">
        <f t="shared" si="9"/>
        <v>1529.4</v>
      </c>
      <c r="G262" s="45">
        <f>BDI_Materiais!$H$27</f>
        <v>0.2026</v>
      </c>
      <c r="H262" s="29">
        <f t="shared" si="10"/>
        <v>1839.2564</v>
      </c>
      <c r="I262" s="46">
        <f>H262/CAPA!$D$43</f>
        <v>1.531560702664498E-4</v>
      </c>
      <c r="J262" s="46">
        <f t="shared" si="11"/>
        <v>0.98912410736655998</v>
      </c>
    </row>
    <row r="263" spans="1:10" ht="45" x14ac:dyDescent="0.25">
      <c r="A263" s="30">
        <v>86904</v>
      </c>
      <c r="B263" s="31" t="s">
        <v>7045</v>
      </c>
      <c r="C263" s="32" t="s">
        <v>3635</v>
      </c>
      <c r="D263" s="33">
        <v>10</v>
      </c>
      <c r="E263" s="29">
        <f>VLOOKUP(A263,'RELATÓRIO DE COMPOSIÇÕES'!A:I,9,0)</f>
        <v>150.53</v>
      </c>
      <c r="F263" s="29">
        <f t="shared" si="9"/>
        <v>1505.3</v>
      </c>
      <c r="G263" s="45">
        <f>BDI_Materiais!$H$27</f>
        <v>0.2026</v>
      </c>
      <c r="H263" s="29">
        <f t="shared" si="10"/>
        <v>1810.2737999999999</v>
      </c>
      <c r="I263" s="46">
        <f>H263/CAPA!$D$43</f>
        <v>1.5074267041523579E-4</v>
      </c>
      <c r="J263" s="46">
        <f t="shared" si="11"/>
        <v>0.98927485003697524</v>
      </c>
    </row>
    <row r="264" spans="1:10" ht="45" x14ac:dyDescent="0.25">
      <c r="A264" s="30">
        <v>89728</v>
      </c>
      <c r="B264" s="31" t="s">
        <v>7948</v>
      </c>
      <c r="C264" s="32" t="s">
        <v>3635</v>
      </c>
      <c r="D264" s="33">
        <v>118</v>
      </c>
      <c r="E264" s="29">
        <f>VLOOKUP(A264,'RELATÓRIO DE COMPOSIÇÕES'!A:I,9,0)</f>
        <v>12.729999999999999</v>
      </c>
      <c r="F264" s="29">
        <f t="shared" si="9"/>
        <v>1502.14</v>
      </c>
      <c r="G264" s="45">
        <f>BDI_Materiais!$H$27</f>
        <v>0.2026</v>
      </c>
      <c r="H264" s="29">
        <f t="shared" si="10"/>
        <v>1806.4736</v>
      </c>
      <c r="I264" s="46">
        <f>H264/CAPA!$D$43</f>
        <v>1.5042622530283788E-4</v>
      </c>
      <c r="J264" s="46">
        <f t="shared" si="11"/>
        <v>0.98942527626227805</v>
      </c>
    </row>
    <row r="265" spans="1:10" ht="45" x14ac:dyDescent="0.25">
      <c r="A265" s="30">
        <v>104331</v>
      </c>
      <c r="B265" s="31" t="s">
        <v>15399</v>
      </c>
      <c r="C265" s="32" t="s">
        <v>3635</v>
      </c>
      <c r="D265" s="33">
        <v>59</v>
      </c>
      <c r="E265" s="29">
        <f>VLOOKUP(A265,'RELATÓRIO DE COMPOSIÇÕES'!A:I,9,0)</f>
        <v>25.45</v>
      </c>
      <c r="F265" s="29">
        <f t="shared" si="9"/>
        <v>1501.55</v>
      </c>
      <c r="G265" s="45">
        <f>BDI_Materiais!$H$27</f>
        <v>0.2026</v>
      </c>
      <c r="H265" s="29">
        <f t="shared" si="10"/>
        <v>1805.7639999999999</v>
      </c>
      <c r="I265" s="46">
        <f>H265/CAPA!$D$43</f>
        <v>1.5036713645178858E-4</v>
      </c>
      <c r="J265" s="46">
        <f t="shared" si="11"/>
        <v>0.98957564339872983</v>
      </c>
    </row>
    <row r="266" spans="1:10" ht="30" x14ac:dyDescent="0.25">
      <c r="A266" s="30">
        <v>96619</v>
      </c>
      <c r="B266" s="31" t="s">
        <v>15851</v>
      </c>
      <c r="C266" s="32" t="s">
        <v>3636</v>
      </c>
      <c r="D266" s="33">
        <v>38.4</v>
      </c>
      <c r="E266" s="29">
        <f>VLOOKUP(A266,'RELATÓRIO DE COMPOSIÇÕES'!A:I,9,0)</f>
        <v>39.090000000000003</v>
      </c>
      <c r="F266" s="29">
        <f t="shared" si="9"/>
        <v>1501.05</v>
      </c>
      <c r="G266" s="45">
        <f>BDI_Materiais!$H$27</f>
        <v>0.2026</v>
      </c>
      <c r="H266" s="29">
        <f t="shared" si="10"/>
        <v>1805.1699000000001</v>
      </c>
      <c r="I266" s="46">
        <f>H266/CAPA!$D$43</f>
        <v>1.5031766536045772E-4</v>
      </c>
      <c r="J266" s="46">
        <f t="shared" si="11"/>
        <v>0.98972596106409028</v>
      </c>
    </row>
    <row r="267" spans="1:10" ht="30" x14ac:dyDescent="0.25">
      <c r="A267" s="30">
        <v>86872</v>
      </c>
      <c r="B267" s="31" t="s">
        <v>5125</v>
      </c>
      <c r="C267" s="32" t="s">
        <v>3635</v>
      </c>
      <c r="D267" s="33">
        <v>2</v>
      </c>
      <c r="E267" s="29">
        <f>VLOOKUP(A267,'RELATÓRIO DE COMPOSIÇÕES'!A:I,9,0)</f>
        <v>734.07</v>
      </c>
      <c r="F267" s="29">
        <f t="shared" si="9"/>
        <v>1468.14</v>
      </c>
      <c r="G267" s="45">
        <f>BDI_Materiais!$H$27</f>
        <v>0.2026</v>
      </c>
      <c r="H267" s="29">
        <f t="shared" si="10"/>
        <v>1765.5852</v>
      </c>
      <c r="I267" s="46">
        <f>H267/CAPA!$D$43</f>
        <v>1.4702142178360983E-4</v>
      </c>
      <c r="J267" s="46">
        <f t="shared" si="11"/>
        <v>0.98987298248587385</v>
      </c>
    </row>
    <row r="268" spans="1:10" ht="60" x14ac:dyDescent="0.25">
      <c r="A268" s="30">
        <v>104333</v>
      </c>
      <c r="B268" s="31" t="s">
        <v>15405</v>
      </c>
      <c r="C268" s="32" t="s">
        <v>3635</v>
      </c>
      <c r="D268" s="33">
        <v>20</v>
      </c>
      <c r="E268" s="29">
        <f>VLOOKUP(A268,'RELATÓRIO DE COMPOSIÇÕES'!A:I,9,0)</f>
        <v>73.180000000000007</v>
      </c>
      <c r="F268" s="29">
        <f t="shared" ref="F268:F331" si="12">TRUNC((E268*D268),2)</f>
        <v>1463.6</v>
      </c>
      <c r="G268" s="45">
        <f>BDI_Materiais!$H$27</f>
        <v>0.2026</v>
      </c>
      <c r="H268" s="29">
        <f t="shared" ref="H268:H331" si="13">ROUND((E268*(1+G268)*D268),4)</f>
        <v>1760.1253999999999</v>
      </c>
      <c r="I268" s="46">
        <f>H268/CAPA!$D$43</f>
        <v>1.4656678070559549E-4</v>
      </c>
      <c r="J268" s="46">
        <f t="shared" si="11"/>
        <v>0.99001954926657942</v>
      </c>
    </row>
    <row r="269" spans="1:10" ht="45" x14ac:dyDescent="0.25">
      <c r="A269" s="30" t="s">
        <v>7118</v>
      </c>
      <c r="B269" s="31" t="s">
        <v>14859</v>
      </c>
      <c r="C269" s="32" t="s">
        <v>3636</v>
      </c>
      <c r="D269" s="33">
        <v>3.6</v>
      </c>
      <c r="E269" s="29">
        <f>VLOOKUP(A269,'RELATÓRIO DE COMPOSIÇÕES'!A:I,9,0)</f>
        <v>403.65000000000003</v>
      </c>
      <c r="F269" s="29">
        <f t="shared" si="12"/>
        <v>1453.14</v>
      </c>
      <c r="G269" s="45">
        <f>BDI_Materiais!$H$27</f>
        <v>0.2026</v>
      </c>
      <c r="H269" s="29">
        <f t="shared" si="13"/>
        <v>1747.5462</v>
      </c>
      <c r="I269" s="46">
        <f>H269/CAPA!$D$43</f>
        <v>1.455193025839504E-4</v>
      </c>
      <c r="J269" s="46">
        <f t="shared" ref="J269:J332" si="14">I269+J268</f>
        <v>0.99016506856916342</v>
      </c>
    </row>
    <row r="270" spans="1:10" ht="75" x14ac:dyDescent="0.25">
      <c r="A270" s="30" t="s">
        <v>14236</v>
      </c>
      <c r="B270" s="31" t="s">
        <v>15898</v>
      </c>
      <c r="C270" s="32" t="s">
        <v>3635</v>
      </c>
      <c r="D270" s="33">
        <v>2</v>
      </c>
      <c r="E270" s="29">
        <f>VLOOKUP(A270,'RELATÓRIO DE COMPOSIÇÕES'!A:I,9,0)</f>
        <v>710.42</v>
      </c>
      <c r="F270" s="29">
        <f t="shared" si="12"/>
        <v>1420.84</v>
      </c>
      <c r="G270" s="45">
        <f>BDI_Materiais!$H$27</f>
        <v>0.2026</v>
      </c>
      <c r="H270" s="29">
        <f t="shared" si="13"/>
        <v>1708.7021999999999</v>
      </c>
      <c r="I270" s="46">
        <f>H270/CAPA!$D$43</f>
        <v>1.4228473757527083E-4</v>
      </c>
      <c r="J270" s="46">
        <f t="shared" si="14"/>
        <v>0.99030735330673869</v>
      </c>
    </row>
    <row r="271" spans="1:10" ht="60" x14ac:dyDescent="0.25">
      <c r="A271" s="226" t="s">
        <v>13807</v>
      </c>
      <c r="B271" s="227" t="s">
        <v>14727</v>
      </c>
      <c r="C271" s="228" t="s">
        <v>3641</v>
      </c>
      <c r="D271" s="229">
        <v>2.31</v>
      </c>
      <c r="E271" s="29">
        <f>VLOOKUP(A271,'RELATÓRIO DE COMPOSIÇÕES'!A:I,9,0)</f>
        <v>606.72</v>
      </c>
      <c r="F271" s="29">
        <f t="shared" si="12"/>
        <v>1401.52</v>
      </c>
      <c r="G271" s="45">
        <f>BDI_Materiais!$H$27</f>
        <v>0.2026</v>
      </c>
      <c r="H271" s="29">
        <f t="shared" si="13"/>
        <v>1685.4718</v>
      </c>
      <c r="I271" s="46">
        <f>H271/CAPA!$D$43</f>
        <v>1.4035032713922846E-4</v>
      </c>
      <c r="J271" s="46">
        <f t="shared" si="14"/>
        <v>0.99044770363387791</v>
      </c>
    </row>
    <row r="272" spans="1:10" ht="75" x14ac:dyDescent="0.25">
      <c r="A272" s="30" t="s">
        <v>14234</v>
      </c>
      <c r="B272" s="31" t="s">
        <v>15896</v>
      </c>
      <c r="C272" s="32" t="s">
        <v>3635</v>
      </c>
      <c r="D272" s="33">
        <v>2</v>
      </c>
      <c r="E272" s="29">
        <f>VLOOKUP(A272,'RELATÓRIO DE COMPOSIÇÕES'!A:I,9,0)</f>
        <v>690.3</v>
      </c>
      <c r="F272" s="29">
        <f t="shared" si="12"/>
        <v>1380.6</v>
      </c>
      <c r="G272" s="45">
        <f>BDI_Materiais!$H$27</f>
        <v>0.2026</v>
      </c>
      <c r="H272" s="29">
        <f t="shared" si="13"/>
        <v>1660.3096</v>
      </c>
      <c r="I272" s="46">
        <f>H272/CAPA!$D$43</f>
        <v>1.3825505446747998E-4</v>
      </c>
      <c r="J272" s="46">
        <f t="shared" si="14"/>
        <v>0.99058595868834542</v>
      </c>
    </row>
    <row r="273" spans="1:10" ht="45" x14ac:dyDescent="0.25">
      <c r="A273" s="30">
        <v>92348</v>
      </c>
      <c r="B273" s="31" t="s">
        <v>15795</v>
      </c>
      <c r="C273" s="32" t="s">
        <v>3635</v>
      </c>
      <c r="D273" s="33">
        <v>10</v>
      </c>
      <c r="E273" s="29">
        <f>VLOOKUP(A273,'RELATÓRIO DE COMPOSIÇÕES'!A:I,9,0)</f>
        <v>137.15</v>
      </c>
      <c r="F273" s="29">
        <f t="shared" si="12"/>
        <v>1371.5</v>
      </c>
      <c r="G273" s="45">
        <f>BDI_Materiais!$H$27</f>
        <v>0.2026</v>
      </c>
      <c r="H273" s="29">
        <f t="shared" si="13"/>
        <v>1649.3659</v>
      </c>
      <c r="I273" s="46">
        <f>H273/CAPA!$D$43</f>
        <v>1.3734376548886072E-4</v>
      </c>
      <c r="J273" s="46">
        <f t="shared" si="14"/>
        <v>0.99072330245383433</v>
      </c>
    </row>
    <row r="274" spans="1:10" ht="45" x14ac:dyDescent="0.25">
      <c r="A274" s="30">
        <v>100868</v>
      </c>
      <c r="B274" s="31" t="s">
        <v>15971</v>
      </c>
      <c r="C274" s="32" t="s">
        <v>3635</v>
      </c>
      <c r="D274" s="33">
        <v>4</v>
      </c>
      <c r="E274" s="29">
        <f>VLOOKUP(A274,'RELATÓRIO DE COMPOSIÇÕES'!A:I,9,0)</f>
        <v>342.04999999999995</v>
      </c>
      <c r="F274" s="29">
        <f t="shared" si="12"/>
        <v>1368.2</v>
      </c>
      <c r="G274" s="45">
        <f>BDI_Materiais!$H$27</f>
        <v>0.2026</v>
      </c>
      <c r="H274" s="29">
        <f t="shared" si="13"/>
        <v>1645.3973000000001</v>
      </c>
      <c r="I274" s="46">
        <f>H274/CAPA!$D$43</f>
        <v>1.370132975995227E-4</v>
      </c>
      <c r="J274" s="46">
        <f t="shared" si="14"/>
        <v>0.99086031575143385</v>
      </c>
    </row>
    <row r="275" spans="1:10" ht="60" x14ac:dyDescent="0.25">
      <c r="A275" s="30">
        <v>94702</v>
      </c>
      <c r="B275" s="31" t="s">
        <v>15304</v>
      </c>
      <c r="C275" s="32" t="s">
        <v>3635</v>
      </c>
      <c r="D275" s="33">
        <v>7</v>
      </c>
      <c r="E275" s="29">
        <f>VLOOKUP(A275,'RELATÓRIO DE COMPOSIÇÕES'!A:I,9,0)</f>
        <v>195.2</v>
      </c>
      <c r="F275" s="29">
        <f t="shared" si="12"/>
        <v>1366.4</v>
      </c>
      <c r="G275" s="45">
        <f>BDI_Materiais!$H$27</f>
        <v>0.2026</v>
      </c>
      <c r="H275" s="29">
        <f t="shared" si="13"/>
        <v>1643.2326</v>
      </c>
      <c r="I275" s="46">
        <f>H275/CAPA!$D$43</f>
        <v>1.3683304163015063E-4</v>
      </c>
      <c r="J275" s="46">
        <f t="shared" si="14"/>
        <v>0.990997148793064</v>
      </c>
    </row>
    <row r="276" spans="1:10" ht="60" x14ac:dyDescent="0.25">
      <c r="A276" s="30" t="s">
        <v>14095</v>
      </c>
      <c r="B276" s="31" t="s">
        <v>15482</v>
      </c>
      <c r="C276" s="32" t="s">
        <v>3635</v>
      </c>
      <c r="D276" s="33">
        <v>1</v>
      </c>
      <c r="E276" s="29">
        <f>VLOOKUP(A276,'RELATÓRIO DE COMPOSIÇÕES'!A:I,9,0)</f>
        <v>1348.92</v>
      </c>
      <c r="F276" s="29">
        <f t="shared" si="12"/>
        <v>1348.92</v>
      </c>
      <c r="G276" s="45">
        <f>BDI_Materiais!$H$27</f>
        <v>0.2026</v>
      </c>
      <c r="H276" s="29">
        <f t="shared" si="13"/>
        <v>1622.2112</v>
      </c>
      <c r="I276" s="46">
        <f>H276/CAPA!$D$43</f>
        <v>1.3508257605313856E-4</v>
      </c>
      <c r="J276" s="46">
        <f t="shared" si="14"/>
        <v>0.9911322313691171</v>
      </c>
    </row>
    <row r="277" spans="1:10" ht="45" x14ac:dyDescent="0.25">
      <c r="A277" s="30">
        <v>89713</v>
      </c>
      <c r="B277" s="31" t="s">
        <v>7947</v>
      </c>
      <c r="C277" s="32" t="s">
        <v>3640</v>
      </c>
      <c r="D277" s="33">
        <v>40.9</v>
      </c>
      <c r="E277" s="29">
        <f>VLOOKUP(A277,'RELATÓRIO DE COMPOSIÇÕES'!A:I,9,0)</f>
        <v>32.68</v>
      </c>
      <c r="F277" s="29">
        <f t="shared" si="12"/>
        <v>1336.61</v>
      </c>
      <c r="G277" s="45">
        <f>BDI_Materiais!$H$27</f>
        <v>0.2026</v>
      </c>
      <c r="H277" s="29">
        <f t="shared" si="13"/>
        <v>1607.4096</v>
      </c>
      <c r="I277" s="46">
        <f>H277/CAPA!$D$43</f>
        <v>1.3385003724579453E-4</v>
      </c>
      <c r="J277" s="46">
        <f t="shared" si="14"/>
        <v>0.99126608140636285</v>
      </c>
    </row>
    <row r="278" spans="1:10" ht="45" x14ac:dyDescent="0.25">
      <c r="A278" s="30">
        <v>89578</v>
      </c>
      <c r="B278" s="31" t="s">
        <v>15343</v>
      </c>
      <c r="C278" s="32" t="s">
        <v>3640</v>
      </c>
      <c r="D278" s="33">
        <v>44.8</v>
      </c>
      <c r="E278" s="29">
        <f>VLOOKUP(A278,'RELATÓRIO DE COMPOSIÇÕES'!A:I,9,0)</f>
        <v>29.779999999999998</v>
      </c>
      <c r="F278" s="29">
        <f t="shared" si="12"/>
        <v>1334.14</v>
      </c>
      <c r="G278" s="45">
        <f>BDI_Materiais!$H$27</f>
        <v>0.2026</v>
      </c>
      <c r="H278" s="29">
        <f t="shared" si="13"/>
        <v>1604.4416000000001</v>
      </c>
      <c r="I278" s="46">
        <f>H278/CAPA!$D$43</f>
        <v>1.3360288996575745E-4</v>
      </c>
      <c r="J278" s="46">
        <f t="shared" si="14"/>
        <v>0.99139968429632863</v>
      </c>
    </row>
    <row r="279" spans="1:10" ht="45" x14ac:dyDescent="0.25">
      <c r="A279" s="30">
        <v>92761</v>
      </c>
      <c r="B279" s="31" t="s">
        <v>7903</v>
      </c>
      <c r="C279" s="32" t="s">
        <v>3639</v>
      </c>
      <c r="D279" s="33">
        <v>96</v>
      </c>
      <c r="E279" s="29">
        <f>VLOOKUP(A279,'RELATÓRIO DE COMPOSIÇÕES'!A:I,9,0)</f>
        <v>13.89</v>
      </c>
      <c r="F279" s="29">
        <f t="shared" si="12"/>
        <v>1333.44</v>
      </c>
      <c r="G279" s="45">
        <f>BDI_Materiais!$H$27</f>
        <v>0.2026</v>
      </c>
      <c r="H279" s="29">
        <f t="shared" si="13"/>
        <v>1603.5949000000001</v>
      </c>
      <c r="I279" s="46">
        <f>H279/CAPA!$D$43</f>
        <v>1.3353238470901639E-4</v>
      </c>
      <c r="J279" s="46">
        <f t="shared" si="14"/>
        <v>0.99153321668103767</v>
      </c>
    </row>
    <row r="280" spans="1:10" ht="30" x14ac:dyDescent="0.25">
      <c r="A280" s="30">
        <v>100860</v>
      </c>
      <c r="B280" s="31" t="s">
        <v>4781</v>
      </c>
      <c r="C280" s="32" t="s">
        <v>3635</v>
      </c>
      <c r="D280" s="33">
        <v>12</v>
      </c>
      <c r="E280" s="29">
        <f>VLOOKUP(A280,'RELATÓRIO DE COMPOSIÇÕES'!A:I,9,0)</f>
        <v>110.44000000000001</v>
      </c>
      <c r="F280" s="29">
        <f t="shared" si="12"/>
        <v>1325.28</v>
      </c>
      <c r="G280" s="45">
        <f>BDI_Materiais!$H$27</f>
        <v>0.2026</v>
      </c>
      <c r="H280" s="29">
        <f t="shared" si="13"/>
        <v>1593.7817</v>
      </c>
      <c r="I280" s="46">
        <f>H280/CAPA!$D$43</f>
        <v>1.3271523319673202E-4</v>
      </c>
      <c r="J280" s="46">
        <f t="shared" si="14"/>
        <v>0.99166593191423436</v>
      </c>
    </row>
    <row r="281" spans="1:10" ht="60" x14ac:dyDescent="0.25">
      <c r="A281" s="30" t="s">
        <v>7148</v>
      </c>
      <c r="B281" s="31" t="s">
        <v>16030</v>
      </c>
      <c r="C281" s="32" t="s">
        <v>3635</v>
      </c>
      <c r="D281" s="33">
        <v>1</v>
      </c>
      <c r="E281" s="29">
        <f>VLOOKUP(A281,'RELATÓRIO DE COMPOSIÇÕES'!A:I,9,0)</f>
        <v>1318.04</v>
      </c>
      <c r="F281" s="29">
        <f t="shared" si="12"/>
        <v>1318.04</v>
      </c>
      <c r="G281" s="45">
        <f>BDI_Materiais!$H$27</f>
        <v>0.2026</v>
      </c>
      <c r="H281" s="29">
        <f t="shared" si="13"/>
        <v>1585.0749000000001</v>
      </c>
      <c r="I281" s="46">
        <f>H281/CAPA!$D$43</f>
        <v>1.3199021232819191E-4</v>
      </c>
      <c r="J281" s="46">
        <f t="shared" si="14"/>
        <v>0.99179792212656259</v>
      </c>
    </row>
    <row r="282" spans="1:10" ht="45" x14ac:dyDescent="0.25">
      <c r="A282" s="30">
        <v>86937</v>
      </c>
      <c r="B282" s="31" t="s">
        <v>15957</v>
      </c>
      <c r="C282" s="32" t="s">
        <v>3635</v>
      </c>
      <c r="D282" s="33">
        <v>6</v>
      </c>
      <c r="E282" s="29">
        <f>VLOOKUP(A282,'RELATÓRIO DE COMPOSIÇÕES'!A:I,9,0)</f>
        <v>219.46999999999997</v>
      </c>
      <c r="F282" s="29">
        <f t="shared" si="12"/>
        <v>1316.82</v>
      </c>
      <c r="G282" s="45">
        <f>BDI_Materiais!$H$27</f>
        <v>0.2026</v>
      </c>
      <c r="H282" s="29">
        <f t="shared" si="13"/>
        <v>1583.6077</v>
      </c>
      <c r="I282" s="46">
        <f>H282/CAPA!$D$43</f>
        <v>1.3186803763504151E-4</v>
      </c>
      <c r="J282" s="46">
        <f t="shared" si="14"/>
        <v>0.99192979016419769</v>
      </c>
    </row>
    <row r="283" spans="1:10" ht="30" x14ac:dyDescent="0.25">
      <c r="A283" s="30">
        <v>100864</v>
      </c>
      <c r="B283" s="31" t="s">
        <v>15977</v>
      </c>
      <c r="C283" s="32" t="s">
        <v>3635</v>
      </c>
      <c r="D283" s="33">
        <v>2</v>
      </c>
      <c r="E283" s="29">
        <f>VLOOKUP(A283,'RELATÓRIO DE COMPOSIÇÕES'!A:I,9,0)</f>
        <v>650.47</v>
      </c>
      <c r="F283" s="29">
        <f t="shared" si="12"/>
        <v>1300.94</v>
      </c>
      <c r="G283" s="45">
        <f>BDI_Materiais!$H$27</f>
        <v>0.2026</v>
      </c>
      <c r="H283" s="29">
        <f t="shared" si="13"/>
        <v>1564.5103999999999</v>
      </c>
      <c r="I283" s="46">
        <f>H283/CAPA!$D$43</f>
        <v>1.3027779310975429E-4</v>
      </c>
      <c r="J283" s="46">
        <f t="shared" si="14"/>
        <v>0.99206006795730739</v>
      </c>
    </row>
    <row r="284" spans="1:10" ht="45" x14ac:dyDescent="0.25">
      <c r="A284" s="30" t="s">
        <v>7182</v>
      </c>
      <c r="B284" s="31" t="s">
        <v>15438</v>
      </c>
      <c r="C284" s="32" t="s">
        <v>3635</v>
      </c>
      <c r="D284" s="33">
        <v>27</v>
      </c>
      <c r="E284" s="29">
        <f>VLOOKUP(A284,'RELATÓRIO DE COMPOSIÇÕES'!A:I,9,0)</f>
        <v>47.36</v>
      </c>
      <c r="F284" s="29">
        <f t="shared" si="12"/>
        <v>1278.72</v>
      </c>
      <c r="G284" s="45">
        <f>BDI_Materiais!$H$27</f>
        <v>0.2026</v>
      </c>
      <c r="H284" s="29">
        <f t="shared" si="13"/>
        <v>1537.7887000000001</v>
      </c>
      <c r="I284" s="46">
        <f>H284/CAPA!$D$43</f>
        <v>1.2805265986414537E-4</v>
      </c>
      <c r="J284" s="46">
        <f t="shared" si="14"/>
        <v>0.99218812061717154</v>
      </c>
    </row>
    <row r="285" spans="1:10" ht="30" x14ac:dyDescent="0.25">
      <c r="A285" s="30">
        <v>100855</v>
      </c>
      <c r="B285" s="31" t="s">
        <v>15056</v>
      </c>
      <c r="C285" s="32" t="s">
        <v>3635</v>
      </c>
      <c r="D285" s="33">
        <v>19</v>
      </c>
      <c r="E285" s="29">
        <f>VLOOKUP(A285,'RELATÓRIO DE COMPOSIÇÕES'!A:I,9,0)</f>
        <v>66.819999999999993</v>
      </c>
      <c r="F285" s="29">
        <f t="shared" si="12"/>
        <v>1269.58</v>
      </c>
      <c r="G285" s="45">
        <f>BDI_Materiais!$H$27</f>
        <v>0.2026</v>
      </c>
      <c r="H285" s="29">
        <f t="shared" si="13"/>
        <v>1526.7969000000001</v>
      </c>
      <c r="I285" s="46">
        <f>H285/CAPA!$D$43</f>
        <v>1.2713736556740958E-4</v>
      </c>
      <c r="J285" s="46">
        <f t="shared" si="14"/>
        <v>0.99231525798273901</v>
      </c>
    </row>
    <row r="286" spans="1:10" ht="45" x14ac:dyDescent="0.25">
      <c r="A286" s="30">
        <v>100866</v>
      </c>
      <c r="B286" s="31" t="s">
        <v>15973</v>
      </c>
      <c r="C286" s="32" t="s">
        <v>3635</v>
      </c>
      <c r="D286" s="33">
        <v>4</v>
      </c>
      <c r="E286" s="29">
        <f>VLOOKUP(A286,'RELATÓRIO DE COMPOSIÇÕES'!A:I,9,0)</f>
        <v>311.58</v>
      </c>
      <c r="F286" s="29">
        <f t="shared" si="12"/>
        <v>1246.32</v>
      </c>
      <c r="G286" s="45">
        <f>BDI_Materiais!$H$27</f>
        <v>0.2026</v>
      </c>
      <c r="H286" s="29">
        <f t="shared" si="13"/>
        <v>1498.8244</v>
      </c>
      <c r="I286" s="46">
        <f>H286/CAPA!$D$43</f>
        <v>1.2480807739664217E-4</v>
      </c>
      <c r="J286" s="46">
        <f t="shared" si="14"/>
        <v>0.99244006606013568</v>
      </c>
    </row>
    <row r="287" spans="1:10" ht="60" x14ac:dyDescent="0.25">
      <c r="A287" s="30">
        <v>94653</v>
      </c>
      <c r="B287" s="31" t="s">
        <v>5128</v>
      </c>
      <c r="C287" s="32" t="s">
        <v>3640</v>
      </c>
      <c r="D287" s="33">
        <v>21.1</v>
      </c>
      <c r="E287" s="29">
        <f>VLOOKUP(A287,'RELATÓRIO DE COMPOSIÇÕES'!A:I,9,0)</f>
        <v>57.83</v>
      </c>
      <c r="F287" s="29">
        <f t="shared" si="12"/>
        <v>1220.21</v>
      </c>
      <c r="G287" s="45">
        <f>BDI_Materiais!$H$27</f>
        <v>0.2026</v>
      </c>
      <c r="H287" s="29">
        <f t="shared" si="13"/>
        <v>1467.4282000000001</v>
      </c>
      <c r="I287" s="46">
        <f>H287/CAPA!$D$43</f>
        <v>1.2219369551203952E-4</v>
      </c>
      <c r="J287" s="46">
        <f t="shared" si="14"/>
        <v>0.99256225975564771</v>
      </c>
    </row>
    <row r="288" spans="1:10" ht="30" x14ac:dyDescent="0.25">
      <c r="A288" s="30" t="s">
        <v>7187</v>
      </c>
      <c r="B288" s="31" t="s">
        <v>15516</v>
      </c>
      <c r="C288" s="32" t="s">
        <v>3635</v>
      </c>
      <c r="D288" s="33">
        <v>8</v>
      </c>
      <c r="E288" s="29">
        <f>VLOOKUP(A288,'RELATÓRIO DE COMPOSIÇÕES'!A:I,9,0)</f>
        <v>151.11000000000001</v>
      </c>
      <c r="F288" s="29">
        <f t="shared" si="12"/>
        <v>1208.8800000000001</v>
      </c>
      <c r="G288" s="45">
        <f>BDI_Materiais!$H$27</f>
        <v>0.2026</v>
      </c>
      <c r="H288" s="29">
        <f t="shared" si="13"/>
        <v>1453.7991</v>
      </c>
      <c r="I288" s="46">
        <f>H288/CAPA!$D$43</f>
        <v>1.2105879153820068E-4</v>
      </c>
      <c r="J288" s="46">
        <f t="shared" si="14"/>
        <v>0.99268331854718594</v>
      </c>
    </row>
    <row r="289" spans="1:10" ht="30" x14ac:dyDescent="0.25">
      <c r="A289" s="30" t="s">
        <v>7130</v>
      </c>
      <c r="B289" s="31" t="s">
        <v>15063</v>
      </c>
      <c r="C289" s="32" t="s">
        <v>3635</v>
      </c>
      <c r="D289" s="33">
        <v>6</v>
      </c>
      <c r="E289" s="29">
        <f>VLOOKUP(A289,'RELATÓRIO DE COMPOSIÇÕES'!A:I,9,0)</f>
        <v>200.63</v>
      </c>
      <c r="F289" s="29">
        <f t="shared" si="12"/>
        <v>1203.78</v>
      </c>
      <c r="G289" s="45">
        <f>BDI_Materiais!$H$27</f>
        <v>0.2026</v>
      </c>
      <c r="H289" s="29">
        <f t="shared" si="13"/>
        <v>1447.6658</v>
      </c>
      <c r="I289" s="46">
        <f>H289/CAPA!$D$43</f>
        <v>1.205480676794906E-4</v>
      </c>
      <c r="J289" s="46">
        <f t="shared" si="14"/>
        <v>0.99280386661486542</v>
      </c>
    </row>
    <row r="290" spans="1:10" ht="30" x14ac:dyDescent="0.25">
      <c r="A290" s="30">
        <v>89395</v>
      </c>
      <c r="B290" s="31" t="s">
        <v>7927</v>
      </c>
      <c r="C290" s="32" t="s">
        <v>3635</v>
      </c>
      <c r="D290" s="33">
        <v>84</v>
      </c>
      <c r="E290" s="29">
        <f>VLOOKUP(A290,'RELATÓRIO DE COMPOSIÇÕES'!A:I,9,0)</f>
        <v>13.25</v>
      </c>
      <c r="F290" s="29">
        <f t="shared" si="12"/>
        <v>1113</v>
      </c>
      <c r="G290" s="45">
        <f>BDI_Materiais!$H$27</f>
        <v>0.2026</v>
      </c>
      <c r="H290" s="29">
        <f t="shared" si="13"/>
        <v>1338.4938</v>
      </c>
      <c r="I290" s="46">
        <f>H290/CAPA!$D$43</f>
        <v>1.1145724461472984E-4</v>
      </c>
      <c r="J290" s="46">
        <f t="shared" si="14"/>
        <v>0.99291532385948011</v>
      </c>
    </row>
    <row r="291" spans="1:10" ht="30" x14ac:dyDescent="0.25">
      <c r="A291" s="30" t="s">
        <v>14099</v>
      </c>
      <c r="B291" s="31" t="s">
        <v>15502</v>
      </c>
      <c r="C291" s="32" t="s">
        <v>3635</v>
      </c>
      <c r="D291" s="33">
        <v>6</v>
      </c>
      <c r="E291" s="29">
        <f>VLOOKUP(A291,'RELATÓRIO DE COMPOSIÇÕES'!A:I,9,0)</f>
        <v>181.98</v>
      </c>
      <c r="F291" s="29">
        <f t="shared" si="12"/>
        <v>1091.8800000000001</v>
      </c>
      <c r="G291" s="45">
        <f>BDI_Materiais!$H$27</f>
        <v>0.2026</v>
      </c>
      <c r="H291" s="29">
        <f t="shared" si="13"/>
        <v>1313.0949000000001</v>
      </c>
      <c r="I291" s="46">
        <f>H291/CAPA!$D$43</f>
        <v>1.0934226178085713E-4</v>
      </c>
      <c r="J291" s="46">
        <f t="shared" si="14"/>
        <v>0.99302466612126095</v>
      </c>
    </row>
    <row r="292" spans="1:10" ht="60" x14ac:dyDescent="0.25">
      <c r="A292" s="30">
        <v>94696</v>
      </c>
      <c r="B292" s="31" t="s">
        <v>7226</v>
      </c>
      <c r="C292" s="32" t="s">
        <v>3635</v>
      </c>
      <c r="D292" s="33">
        <v>18</v>
      </c>
      <c r="E292" s="29">
        <f>VLOOKUP(A292,'RELATÓRIO DE COMPOSIÇÕES'!A:I,9,0)</f>
        <v>59.89</v>
      </c>
      <c r="F292" s="29">
        <f t="shared" si="12"/>
        <v>1078.02</v>
      </c>
      <c r="G292" s="45">
        <f>BDI_Materiais!$H$27</f>
        <v>0.2026</v>
      </c>
      <c r="H292" s="29">
        <f t="shared" si="13"/>
        <v>1296.4268999999999</v>
      </c>
      <c r="I292" s="46">
        <f>H292/CAPA!$D$43</f>
        <v>1.0795430663811509E-4</v>
      </c>
      <c r="J292" s="46">
        <f t="shared" si="14"/>
        <v>0.99313262042789907</v>
      </c>
    </row>
    <row r="293" spans="1:10" ht="75" x14ac:dyDescent="0.25">
      <c r="A293" s="30" t="s">
        <v>14295</v>
      </c>
      <c r="B293" s="31" t="s">
        <v>15991</v>
      </c>
      <c r="C293" s="32" t="s">
        <v>3635</v>
      </c>
      <c r="D293" s="33">
        <v>2</v>
      </c>
      <c r="E293" s="29">
        <f>VLOOKUP(A293,'RELATÓRIO DE COMPOSIÇÕES'!A:I,9,0)</f>
        <v>538.66</v>
      </c>
      <c r="F293" s="29">
        <f t="shared" si="12"/>
        <v>1077.32</v>
      </c>
      <c r="G293" s="45">
        <f>BDI_Materiais!$H$27</f>
        <v>0.2026</v>
      </c>
      <c r="H293" s="29">
        <f t="shared" si="13"/>
        <v>1295.585</v>
      </c>
      <c r="I293" s="46">
        <f>H293/CAPA!$D$43</f>
        <v>1.0788420108047924E-4</v>
      </c>
      <c r="J293" s="46">
        <f t="shared" si="14"/>
        <v>0.9932405046289795</v>
      </c>
    </row>
    <row r="294" spans="1:10" ht="30" x14ac:dyDescent="0.25">
      <c r="A294" s="30">
        <v>99624</v>
      </c>
      <c r="B294" s="31" t="s">
        <v>15828</v>
      </c>
      <c r="C294" s="32" t="s">
        <v>3635</v>
      </c>
      <c r="D294" s="33">
        <v>2</v>
      </c>
      <c r="E294" s="29">
        <f>VLOOKUP(A294,'RELATÓRIO DE COMPOSIÇÕES'!A:I,9,0)</f>
        <v>538.03000000000009</v>
      </c>
      <c r="F294" s="29">
        <f t="shared" si="12"/>
        <v>1076.06</v>
      </c>
      <c r="G294" s="45">
        <f>BDI_Materiais!$H$27</f>
        <v>0.2026</v>
      </c>
      <c r="H294" s="29">
        <f t="shared" si="13"/>
        <v>1294.0698</v>
      </c>
      <c r="I294" s="46">
        <f>H294/CAPA!$D$43</f>
        <v>1.0775802939627701E-4</v>
      </c>
      <c r="J294" s="46">
        <f t="shared" si="14"/>
        <v>0.99334826265837584</v>
      </c>
    </row>
    <row r="295" spans="1:10" ht="60" x14ac:dyDescent="0.25">
      <c r="A295" s="30">
        <v>89750</v>
      </c>
      <c r="B295" s="31" t="s">
        <v>7950</v>
      </c>
      <c r="C295" s="32" t="s">
        <v>3635</v>
      </c>
      <c r="D295" s="33">
        <v>15</v>
      </c>
      <c r="E295" s="29">
        <f>VLOOKUP(A295,'RELATÓRIO DE COMPOSIÇÕES'!A:I,9,0)</f>
        <v>70.75</v>
      </c>
      <c r="F295" s="29">
        <f t="shared" si="12"/>
        <v>1061.25</v>
      </c>
      <c r="G295" s="45">
        <f>BDI_Materiais!$H$27</f>
        <v>0.2026</v>
      </c>
      <c r="H295" s="29">
        <f t="shared" si="13"/>
        <v>1276.2592999999999</v>
      </c>
      <c r="I295" s="46">
        <f>H295/CAPA!$D$43</f>
        <v>1.0627493753943715E-4</v>
      </c>
      <c r="J295" s="46">
        <f t="shared" si="14"/>
        <v>0.99345453759591529</v>
      </c>
    </row>
    <row r="296" spans="1:10" ht="45" x14ac:dyDescent="0.25">
      <c r="A296" s="30">
        <v>89731</v>
      </c>
      <c r="B296" s="31" t="s">
        <v>7895</v>
      </c>
      <c r="C296" s="32" t="s">
        <v>3635</v>
      </c>
      <c r="D296" s="33">
        <v>73</v>
      </c>
      <c r="E296" s="29">
        <f>VLOOKUP(A296,'RELATÓRIO DE COMPOSIÇÕES'!A:I,9,0)</f>
        <v>14.46</v>
      </c>
      <c r="F296" s="29">
        <f t="shared" si="12"/>
        <v>1055.58</v>
      </c>
      <c r="G296" s="45">
        <f>BDI_Materiais!$H$27</f>
        <v>0.2026</v>
      </c>
      <c r="H296" s="29">
        <f t="shared" si="13"/>
        <v>1269.4404999999999</v>
      </c>
      <c r="I296" s="46">
        <f>H296/CAPA!$D$43</f>
        <v>1.0570713165226836E-4</v>
      </c>
      <c r="J296" s="46">
        <f t="shared" si="14"/>
        <v>0.99356024472756754</v>
      </c>
    </row>
    <row r="297" spans="1:10" ht="60" x14ac:dyDescent="0.25">
      <c r="A297" s="30">
        <v>94700</v>
      </c>
      <c r="B297" s="31" t="s">
        <v>15189</v>
      </c>
      <c r="C297" s="32" t="s">
        <v>3635</v>
      </c>
      <c r="D297" s="33">
        <v>7</v>
      </c>
      <c r="E297" s="29">
        <f>VLOOKUP(A297,'RELATÓRIO DE COMPOSIÇÕES'!A:I,9,0)</f>
        <v>150.72999999999999</v>
      </c>
      <c r="F297" s="29">
        <f t="shared" si="12"/>
        <v>1055.1099999999999</v>
      </c>
      <c r="G297" s="45">
        <f>BDI_Materiais!$H$27</f>
        <v>0.2026</v>
      </c>
      <c r="H297" s="29">
        <f t="shared" si="13"/>
        <v>1268.8752999999999</v>
      </c>
      <c r="I297" s="46">
        <f>H297/CAPA!$D$43</f>
        <v>1.0566006708263326E-4</v>
      </c>
      <c r="J297" s="46">
        <f t="shared" si="14"/>
        <v>0.99366590479465022</v>
      </c>
    </row>
    <row r="298" spans="1:10" ht="75" x14ac:dyDescent="0.25">
      <c r="A298" s="30">
        <v>86942</v>
      </c>
      <c r="B298" s="31" t="s">
        <v>15043</v>
      </c>
      <c r="C298" s="32" t="s">
        <v>3635</v>
      </c>
      <c r="D298" s="33">
        <v>4</v>
      </c>
      <c r="E298" s="29">
        <f>VLOOKUP(A298,'RELATÓRIO DE COMPOSIÇÕES'!A:I,9,0)</f>
        <v>262.67</v>
      </c>
      <c r="F298" s="29">
        <f t="shared" si="12"/>
        <v>1050.68</v>
      </c>
      <c r="G298" s="45">
        <f>BDI_Materiais!$H$27</f>
        <v>0.2026</v>
      </c>
      <c r="H298" s="29">
        <f t="shared" si="13"/>
        <v>1263.5478000000001</v>
      </c>
      <c r="I298" s="46">
        <f>H298/CAPA!$D$43</f>
        <v>1.0521644271120549E-4</v>
      </c>
      <c r="J298" s="46">
        <f t="shared" si="14"/>
        <v>0.99377112123736144</v>
      </c>
    </row>
    <row r="299" spans="1:10" ht="30" x14ac:dyDescent="0.25">
      <c r="A299" s="30" t="s">
        <v>7015</v>
      </c>
      <c r="B299" s="31" t="s">
        <v>15510</v>
      </c>
      <c r="C299" s="32" t="s">
        <v>3635</v>
      </c>
      <c r="D299" s="33">
        <v>5</v>
      </c>
      <c r="E299" s="29">
        <f>VLOOKUP(A299,'RELATÓRIO DE COMPOSIÇÕES'!A:I,9,0)</f>
        <v>202.11</v>
      </c>
      <c r="F299" s="29">
        <f t="shared" si="12"/>
        <v>1010.55</v>
      </c>
      <c r="G299" s="45">
        <f>BDI_Materiais!$H$27</f>
        <v>0.2026</v>
      </c>
      <c r="H299" s="29">
        <f t="shared" si="13"/>
        <v>1215.2873999999999</v>
      </c>
      <c r="I299" s="46">
        <f>H299/CAPA!$D$43</f>
        <v>1.0119776798293651E-4</v>
      </c>
      <c r="J299" s="46">
        <f t="shared" si="14"/>
        <v>0.99387231900534434</v>
      </c>
    </row>
    <row r="300" spans="1:10" ht="30" x14ac:dyDescent="0.25">
      <c r="A300" s="30">
        <v>97113</v>
      </c>
      <c r="B300" s="31" t="s">
        <v>7238</v>
      </c>
      <c r="C300" s="32" t="s">
        <v>3636</v>
      </c>
      <c r="D300" s="33">
        <v>379.63</v>
      </c>
      <c r="E300" s="29">
        <f>VLOOKUP(A300,'RELATÓRIO DE COMPOSIÇÕES'!A:I,9,0)</f>
        <v>2.6399999999999997</v>
      </c>
      <c r="F300" s="29">
        <f t="shared" si="12"/>
        <v>1002.22</v>
      </c>
      <c r="G300" s="45">
        <f>BDI_Materiais!$H$27</f>
        <v>0.2026</v>
      </c>
      <c r="H300" s="29">
        <f t="shared" si="13"/>
        <v>1205.2736</v>
      </c>
      <c r="I300" s="46">
        <f>H300/CAPA!$D$43</f>
        <v>1.0036391237888143E-4</v>
      </c>
      <c r="J300" s="46">
        <f t="shared" si="14"/>
        <v>0.99397268291772323</v>
      </c>
    </row>
    <row r="301" spans="1:10" ht="30" x14ac:dyDescent="0.25">
      <c r="A301" s="30" t="s">
        <v>7013</v>
      </c>
      <c r="B301" s="31" t="s">
        <v>15364</v>
      </c>
      <c r="C301" s="32" t="s">
        <v>3635</v>
      </c>
      <c r="D301" s="33">
        <v>12</v>
      </c>
      <c r="E301" s="29">
        <f>VLOOKUP(A301,'RELATÓRIO DE COMPOSIÇÕES'!A:I,9,0)</f>
        <v>82.57</v>
      </c>
      <c r="F301" s="29">
        <f t="shared" si="12"/>
        <v>990.84</v>
      </c>
      <c r="G301" s="45">
        <f>BDI_Materiais!$H$27</f>
        <v>0.2026</v>
      </c>
      <c r="H301" s="29">
        <f t="shared" si="13"/>
        <v>1191.5842</v>
      </c>
      <c r="I301" s="46">
        <f>H301/CAPA!$D$43</f>
        <v>9.9223987185033787E-5</v>
      </c>
      <c r="J301" s="46">
        <f t="shared" si="14"/>
        <v>0.99407190690490821</v>
      </c>
    </row>
    <row r="302" spans="1:10" ht="45" x14ac:dyDescent="0.25">
      <c r="A302" s="30">
        <v>101994</v>
      </c>
      <c r="B302" s="31" t="s">
        <v>14696</v>
      </c>
      <c r="C302" s="32" t="s">
        <v>3636</v>
      </c>
      <c r="D302" s="33">
        <v>4.9000000000000004</v>
      </c>
      <c r="E302" s="29">
        <f>VLOOKUP(A302,'RELATÓRIO DE COMPOSIÇÕES'!A:I,9,0)</f>
        <v>194.41</v>
      </c>
      <c r="F302" s="29">
        <f t="shared" si="12"/>
        <v>952.6</v>
      </c>
      <c r="G302" s="45">
        <f>BDI_Materiais!$H$27</f>
        <v>0.2026</v>
      </c>
      <c r="H302" s="29">
        <f t="shared" si="13"/>
        <v>1145.6076</v>
      </c>
      <c r="I302" s="46">
        <f>H302/CAPA!$D$43</f>
        <v>9.5395485960184193E-5</v>
      </c>
      <c r="J302" s="46">
        <f t="shared" si="14"/>
        <v>0.99416730239086837</v>
      </c>
    </row>
    <row r="303" spans="1:10" ht="45" x14ac:dyDescent="0.25">
      <c r="A303" s="30">
        <v>92688</v>
      </c>
      <c r="B303" s="31" t="s">
        <v>7873</v>
      </c>
      <c r="C303" s="32" t="s">
        <v>3640</v>
      </c>
      <c r="D303" s="33">
        <v>24.1</v>
      </c>
      <c r="E303" s="29">
        <f>VLOOKUP(A303,'RELATÓRIO DE COMPOSIÇÕES'!A:I,9,0)</f>
        <v>39.26</v>
      </c>
      <c r="F303" s="29">
        <f t="shared" si="12"/>
        <v>946.16</v>
      </c>
      <c r="G303" s="45">
        <f>BDI_Materiais!$H$27</f>
        <v>0.2026</v>
      </c>
      <c r="H303" s="29">
        <f t="shared" si="13"/>
        <v>1137.8592000000001</v>
      </c>
      <c r="I303" s="46">
        <f>H303/CAPA!$D$43</f>
        <v>9.4750271679645292E-5</v>
      </c>
      <c r="J303" s="46">
        <f t="shared" si="14"/>
        <v>0.99426205266254797</v>
      </c>
    </row>
    <row r="304" spans="1:10" ht="45" x14ac:dyDescent="0.25">
      <c r="A304" s="30">
        <v>89383</v>
      </c>
      <c r="B304" s="31" t="s">
        <v>7914</v>
      </c>
      <c r="C304" s="32" t="s">
        <v>3635</v>
      </c>
      <c r="D304" s="33">
        <v>141</v>
      </c>
      <c r="E304" s="29">
        <f>VLOOKUP(A304,'RELATÓRIO DE COMPOSIÇÕES'!A:I,9,0)</f>
        <v>6.69</v>
      </c>
      <c r="F304" s="29">
        <f t="shared" si="12"/>
        <v>943.29</v>
      </c>
      <c r="G304" s="45">
        <f>BDI_Materiais!$H$27</f>
        <v>0.2026</v>
      </c>
      <c r="H304" s="29">
        <f t="shared" si="13"/>
        <v>1134.4005999999999</v>
      </c>
      <c r="I304" s="46">
        <f>H304/CAPA!$D$43</f>
        <v>9.446227182023279E-5</v>
      </c>
      <c r="J304" s="46">
        <f t="shared" si="14"/>
        <v>0.99435651493436816</v>
      </c>
    </row>
    <row r="305" spans="1:10" ht="75" x14ac:dyDescent="0.25">
      <c r="A305" s="30" t="s">
        <v>14215</v>
      </c>
      <c r="B305" s="31" t="s">
        <v>15832</v>
      </c>
      <c r="C305" s="32" t="s">
        <v>3635</v>
      </c>
      <c r="D305" s="33">
        <v>28</v>
      </c>
      <c r="E305" s="29">
        <f>VLOOKUP(A305,'RELATÓRIO DE COMPOSIÇÕES'!A:I,9,0)</f>
        <v>33.29</v>
      </c>
      <c r="F305" s="29">
        <f t="shared" si="12"/>
        <v>932.12</v>
      </c>
      <c r="G305" s="45">
        <f>BDI_Materiais!$H$27</f>
        <v>0.2026</v>
      </c>
      <c r="H305" s="29">
        <f t="shared" si="13"/>
        <v>1120.9675</v>
      </c>
      <c r="I305" s="46">
        <f>H305/CAPA!$D$43</f>
        <v>9.3343688893188876E-5</v>
      </c>
      <c r="J305" s="46">
        <f t="shared" si="14"/>
        <v>0.99444985862326141</v>
      </c>
    </row>
    <row r="306" spans="1:10" ht="30" x14ac:dyDescent="0.25">
      <c r="A306" s="30" t="s">
        <v>7131</v>
      </c>
      <c r="B306" s="31" t="s">
        <v>15082</v>
      </c>
      <c r="C306" s="32" t="s">
        <v>3636</v>
      </c>
      <c r="D306" s="33">
        <v>11.04</v>
      </c>
      <c r="E306" s="29">
        <f>VLOOKUP(A306,'RELATÓRIO DE COMPOSIÇÕES'!A:I,9,0)</f>
        <v>84.41</v>
      </c>
      <c r="F306" s="29">
        <f t="shared" si="12"/>
        <v>931.88</v>
      </c>
      <c r="G306" s="45">
        <f>BDI_Materiais!$H$27</f>
        <v>0.2026</v>
      </c>
      <c r="H306" s="29">
        <f t="shared" si="13"/>
        <v>1120.6866</v>
      </c>
      <c r="I306" s="46">
        <f>H306/CAPA!$D$43</f>
        <v>9.3320298168471082E-5</v>
      </c>
      <c r="J306" s="46">
        <f t="shared" si="14"/>
        <v>0.99454317892142985</v>
      </c>
    </row>
    <row r="307" spans="1:10" ht="30" x14ac:dyDescent="0.25">
      <c r="A307" s="30">
        <v>93653</v>
      </c>
      <c r="B307" s="31" t="s">
        <v>15488</v>
      </c>
      <c r="C307" s="32" t="s">
        <v>3635</v>
      </c>
      <c r="D307" s="33">
        <v>58</v>
      </c>
      <c r="E307" s="29">
        <f>VLOOKUP(A307,'RELATÓRIO DE COMPOSIÇÕES'!A:I,9,0)</f>
        <v>16.03</v>
      </c>
      <c r="F307" s="29">
        <f t="shared" si="12"/>
        <v>929.74</v>
      </c>
      <c r="G307" s="45">
        <f>BDI_Materiais!$H$27</f>
        <v>0.2026</v>
      </c>
      <c r="H307" s="29">
        <f t="shared" si="13"/>
        <v>1118.1052999999999</v>
      </c>
      <c r="I307" s="46">
        <f>H307/CAPA!$D$43</f>
        <v>9.3105351647595141E-5</v>
      </c>
      <c r="J307" s="46">
        <f t="shared" si="14"/>
        <v>0.99463628427307749</v>
      </c>
    </row>
    <row r="308" spans="1:10" ht="45" x14ac:dyDescent="0.25">
      <c r="A308" s="30">
        <v>89733</v>
      </c>
      <c r="B308" s="31" t="s">
        <v>7949</v>
      </c>
      <c r="C308" s="32" t="s">
        <v>3635</v>
      </c>
      <c r="D308" s="33">
        <v>42</v>
      </c>
      <c r="E308" s="29">
        <f>VLOOKUP(A308,'RELATÓRIO DE COMPOSIÇÕES'!A:I,9,0)</f>
        <v>21.96</v>
      </c>
      <c r="F308" s="29">
        <f t="shared" si="12"/>
        <v>922.32</v>
      </c>
      <c r="G308" s="45">
        <f>BDI_Materiais!$H$27</f>
        <v>0.2026</v>
      </c>
      <c r="H308" s="29">
        <f t="shared" si="13"/>
        <v>1109.182</v>
      </c>
      <c r="I308" s="46">
        <f>H308/CAPA!$D$43</f>
        <v>9.2362302683998452E-5</v>
      </c>
      <c r="J308" s="46">
        <f t="shared" si="14"/>
        <v>0.99472864657576143</v>
      </c>
    </row>
    <row r="309" spans="1:10" ht="30" x14ac:dyDescent="0.25">
      <c r="A309" s="30" t="s">
        <v>7128</v>
      </c>
      <c r="B309" s="31" t="s">
        <v>15058</v>
      </c>
      <c r="C309" s="32" t="s">
        <v>3635</v>
      </c>
      <c r="D309" s="33">
        <v>19</v>
      </c>
      <c r="E309" s="29">
        <f>VLOOKUP(A309,'RELATÓRIO DE COMPOSIÇÕES'!A:I,9,0)</f>
        <v>46.370000000000005</v>
      </c>
      <c r="F309" s="29">
        <f t="shared" si="12"/>
        <v>881.03</v>
      </c>
      <c r="G309" s="45">
        <f>BDI_Materiais!$H$27</f>
        <v>0.2026</v>
      </c>
      <c r="H309" s="29">
        <f t="shared" si="13"/>
        <v>1059.5266999999999</v>
      </c>
      <c r="I309" s="46">
        <f>H309/CAPA!$D$43</f>
        <v>8.822747373035084E-5</v>
      </c>
      <c r="J309" s="46">
        <f t="shared" si="14"/>
        <v>0.99481687404949182</v>
      </c>
    </row>
    <row r="310" spans="1:10" ht="45" x14ac:dyDescent="0.25">
      <c r="A310" s="30">
        <v>92784</v>
      </c>
      <c r="B310" s="31" t="s">
        <v>14714</v>
      </c>
      <c r="C310" s="32" t="s">
        <v>3639</v>
      </c>
      <c r="D310" s="33">
        <v>49.2</v>
      </c>
      <c r="E310" s="29">
        <f>VLOOKUP(A310,'RELATÓRIO DE COMPOSIÇÕES'!A:I,9,0)</f>
        <v>17.310000000000002</v>
      </c>
      <c r="F310" s="29">
        <f t="shared" si="12"/>
        <v>851.65</v>
      </c>
      <c r="G310" s="45">
        <f>BDI_Materiais!$H$27</f>
        <v>0.2026</v>
      </c>
      <c r="H310" s="29">
        <f t="shared" si="13"/>
        <v>1024.1967</v>
      </c>
      <c r="I310" s="46">
        <f>H310/CAPA!$D$43</f>
        <v>8.5285521774922728E-5</v>
      </c>
      <c r="J310" s="46">
        <f t="shared" si="14"/>
        <v>0.99490215957126671</v>
      </c>
    </row>
    <row r="311" spans="1:10" ht="30" x14ac:dyDescent="0.25">
      <c r="A311" s="30" t="s">
        <v>7010</v>
      </c>
      <c r="B311" s="31" t="s">
        <v>15362</v>
      </c>
      <c r="C311" s="32" t="s">
        <v>3635</v>
      </c>
      <c r="D311" s="33">
        <v>17</v>
      </c>
      <c r="E311" s="29">
        <f>VLOOKUP(A311,'RELATÓRIO DE COMPOSIÇÕES'!A:I,9,0)</f>
        <v>49.7</v>
      </c>
      <c r="F311" s="29">
        <f t="shared" si="12"/>
        <v>844.9</v>
      </c>
      <c r="G311" s="45">
        <f>BDI_Materiais!$H$27</f>
        <v>0.2026</v>
      </c>
      <c r="H311" s="29">
        <f t="shared" si="13"/>
        <v>1016.0767</v>
      </c>
      <c r="I311" s="46">
        <f>H311/CAPA!$D$43</f>
        <v>8.4609364121991052E-5</v>
      </c>
      <c r="J311" s="46">
        <f t="shared" si="14"/>
        <v>0.99498676893538873</v>
      </c>
    </row>
    <row r="312" spans="1:10" ht="30" x14ac:dyDescent="0.25">
      <c r="A312" s="30">
        <v>95248</v>
      </c>
      <c r="B312" s="31" t="s">
        <v>7878</v>
      </c>
      <c r="C312" s="32" t="s">
        <v>3635</v>
      </c>
      <c r="D312" s="33">
        <v>12</v>
      </c>
      <c r="E312" s="29">
        <f>VLOOKUP(A312,'RELATÓRIO DE COMPOSIÇÕES'!A:I,9,0)</f>
        <v>70.17</v>
      </c>
      <c r="F312" s="29">
        <f t="shared" si="12"/>
        <v>842.04</v>
      </c>
      <c r="G312" s="45">
        <f>BDI_Materiais!$H$27</f>
        <v>0.2026</v>
      </c>
      <c r="H312" s="29">
        <f t="shared" si="13"/>
        <v>1012.6373</v>
      </c>
      <c r="I312" s="46">
        <f>H312/CAPA!$D$43</f>
        <v>8.4322963058999271E-5</v>
      </c>
      <c r="J312" s="46">
        <f t="shared" si="14"/>
        <v>0.99507109189844778</v>
      </c>
    </row>
    <row r="313" spans="1:10" ht="45" x14ac:dyDescent="0.25">
      <c r="A313" s="30">
        <v>89595</v>
      </c>
      <c r="B313" s="31" t="s">
        <v>15118</v>
      </c>
      <c r="C313" s="32" t="s">
        <v>3635</v>
      </c>
      <c r="D313" s="33">
        <v>59</v>
      </c>
      <c r="E313" s="29">
        <f>VLOOKUP(A313,'RELATÓRIO DE COMPOSIÇÕES'!A:I,9,0)</f>
        <v>14.25</v>
      </c>
      <c r="F313" s="29">
        <f t="shared" si="12"/>
        <v>840.75</v>
      </c>
      <c r="G313" s="45">
        <f>BDI_Materiais!$H$27</f>
        <v>0.2026</v>
      </c>
      <c r="H313" s="29">
        <f t="shared" si="13"/>
        <v>1011.086</v>
      </c>
      <c r="I313" s="46">
        <f>H313/CAPA!$D$43</f>
        <v>8.4193785304443502E-5</v>
      </c>
      <c r="J313" s="46">
        <f t="shared" si="14"/>
        <v>0.99515528568375222</v>
      </c>
    </row>
    <row r="314" spans="1:10" ht="45" x14ac:dyDescent="0.25">
      <c r="A314" s="30">
        <v>95944</v>
      </c>
      <c r="B314" s="31" t="s">
        <v>14785</v>
      </c>
      <c r="C314" s="32" t="s">
        <v>3639</v>
      </c>
      <c r="D314" s="33">
        <v>38.1</v>
      </c>
      <c r="E314" s="29">
        <f>VLOOKUP(A314,'RELATÓRIO DE COMPOSIÇÕES'!A:I,9,0)</f>
        <v>21.87</v>
      </c>
      <c r="F314" s="29">
        <f t="shared" si="12"/>
        <v>833.24</v>
      </c>
      <c r="G314" s="45">
        <f>BDI_Materiais!$H$27</f>
        <v>0.2026</v>
      </c>
      <c r="H314" s="29">
        <f t="shared" si="13"/>
        <v>1002.0628</v>
      </c>
      <c r="I314" s="46">
        <f>H314/CAPA!$D$43</f>
        <v>8.3442417603220211E-5</v>
      </c>
      <c r="J314" s="46">
        <f t="shared" si="14"/>
        <v>0.9952387281013555</v>
      </c>
    </row>
    <row r="315" spans="1:10" x14ac:dyDescent="0.25">
      <c r="A315" s="30" t="s">
        <v>14143</v>
      </c>
      <c r="B315" s="31" t="s">
        <v>15598</v>
      </c>
      <c r="C315" s="32" t="s">
        <v>3635</v>
      </c>
      <c r="D315" s="33">
        <v>2</v>
      </c>
      <c r="E315" s="29">
        <f>VLOOKUP(A315,'RELATÓRIO DE COMPOSIÇÕES'!A:I,9,0)</f>
        <v>411.51</v>
      </c>
      <c r="F315" s="29">
        <f t="shared" si="12"/>
        <v>823.02</v>
      </c>
      <c r="G315" s="45">
        <f>BDI_Materiais!$H$27</f>
        <v>0.2026</v>
      </c>
      <c r="H315" s="29">
        <f t="shared" si="13"/>
        <v>989.76390000000004</v>
      </c>
      <c r="I315" s="46">
        <f>H315/CAPA!$D$43</f>
        <v>8.2418280243904765E-5</v>
      </c>
      <c r="J315" s="46">
        <f t="shared" si="14"/>
        <v>0.99532114638159941</v>
      </c>
    </row>
    <row r="316" spans="1:10" ht="30" x14ac:dyDescent="0.25">
      <c r="A316" s="30">
        <v>89449</v>
      </c>
      <c r="B316" s="31" t="s">
        <v>7913</v>
      </c>
      <c r="C316" s="32" t="s">
        <v>3640</v>
      </c>
      <c r="D316" s="33">
        <v>45.3</v>
      </c>
      <c r="E316" s="29">
        <f>VLOOKUP(A316,'RELATÓRIO DE COMPOSIÇÕES'!A:I,9,0)</f>
        <v>18.110000000000003</v>
      </c>
      <c r="F316" s="29">
        <f t="shared" si="12"/>
        <v>820.38</v>
      </c>
      <c r="G316" s="45">
        <f>BDI_Materiais!$H$27</f>
        <v>0.2026</v>
      </c>
      <c r="H316" s="29">
        <f t="shared" si="13"/>
        <v>986.59259999999995</v>
      </c>
      <c r="I316" s="46">
        <f>H316/CAPA!$D$43</f>
        <v>8.215420404135029E-5</v>
      </c>
      <c r="J316" s="46">
        <f t="shared" si="14"/>
        <v>0.99540330058564075</v>
      </c>
    </row>
    <row r="317" spans="1:10" ht="45" x14ac:dyDescent="0.25">
      <c r="A317" s="30">
        <v>92355</v>
      </c>
      <c r="B317" s="31" t="s">
        <v>15813</v>
      </c>
      <c r="C317" s="32" t="s">
        <v>3635</v>
      </c>
      <c r="D317" s="33">
        <v>4</v>
      </c>
      <c r="E317" s="29">
        <f>VLOOKUP(A317,'RELATÓRIO DE COMPOSIÇÕES'!A:I,9,0)</f>
        <v>201.73999999999998</v>
      </c>
      <c r="F317" s="29">
        <f t="shared" si="12"/>
        <v>806.96</v>
      </c>
      <c r="G317" s="45">
        <f>BDI_Materiais!$H$27</f>
        <v>0.2026</v>
      </c>
      <c r="H317" s="29">
        <f t="shared" si="13"/>
        <v>970.45010000000002</v>
      </c>
      <c r="I317" s="46">
        <f>H317/CAPA!$D$43</f>
        <v>8.0810007623560929E-5</v>
      </c>
      <c r="J317" s="46">
        <f t="shared" si="14"/>
        <v>0.99548411059326436</v>
      </c>
    </row>
    <row r="318" spans="1:10" ht="45" x14ac:dyDescent="0.25">
      <c r="A318" s="30">
        <v>92358</v>
      </c>
      <c r="B318" s="31" t="s">
        <v>15772</v>
      </c>
      <c r="C318" s="32" t="s">
        <v>3635</v>
      </c>
      <c r="D318" s="33">
        <v>3</v>
      </c>
      <c r="E318" s="29">
        <f>VLOOKUP(A318,'RELATÓRIO DE COMPOSIÇÕES'!A:I,9,0)</f>
        <v>266.88</v>
      </c>
      <c r="F318" s="29">
        <f t="shared" si="12"/>
        <v>800.64</v>
      </c>
      <c r="G318" s="45">
        <f>BDI_Materiais!$H$27</f>
        <v>0.2026</v>
      </c>
      <c r="H318" s="29">
        <f t="shared" si="13"/>
        <v>962.84969999999998</v>
      </c>
      <c r="I318" s="46">
        <f>H318/CAPA!$D$43</f>
        <v>8.0177117398765122E-5</v>
      </c>
      <c r="J318" s="46">
        <f t="shared" si="14"/>
        <v>0.99556428771066308</v>
      </c>
    </row>
    <row r="319" spans="1:10" ht="45" x14ac:dyDescent="0.25">
      <c r="A319" s="30">
        <v>96557</v>
      </c>
      <c r="B319" s="31" t="s">
        <v>14627</v>
      </c>
      <c r="C319" s="32" t="s">
        <v>3641</v>
      </c>
      <c r="D319" s="33">
        <v>1.28</v>
      </c>
      <c r="E319" s="29">
        <f>VLOOKUP(A319,'RELATÓRIO DE COMPOSIÇÕES'!A:I,9,0)</f>
        <v>623.52</v>
      </c>
      <c r="F319" s="29">
        <f t="shared" si="12"/>
        <v>798.1</v>
      </c>
      <c r="G319" s="45">
        <f>BDI_Materiais!$H$27</f>
        <v>0.2026</v>
      </c>
      <c r="H319" s="29">
        <f t="shared" si="13"/>
        <v>959.80179999999996</v>
      </c>
      <c r="I319" s="46">
        <f>H319/CAPA!$D$43</f>
        <v>7.9923316794039691E-5</v>
      </c>
      <c r="J319" s="46">
        <f t="shared" si="14"/>
        <v>0.99564421102745715</v>
      </c>
    </row>
    <row r="320" spans="1:10" ht="30" x14ac:dyDescent="0.25">
      <c r="A320" s="30">
        <v>94499</v>
      </c>
      <c r="B320" s="31" t="s">
        <v>7944</v>
      </c>
      <c r="C320" s="32" t="s">
        <v>3635</v>
      </c>
      <c r="D320" s="33">
        <v>2</v>
      </c>
      <c r="E320" s="29">
        <f>VLOOKUP(A320,'RELATÓRIO DE COMPOSIÇÕES'!A:I,9,0)</f>
        <v>390.16999999999996</v>
      </c>
      <c r="F320" s="29">
        <f t="shared" si="12"/>
        <v>780.34</v>
      </c>
      <c r="G320" s="45">
        <f>BDI_Materiais!$H$27</f>
        <v>0.2026</v>
      </c>
      <c r="H320" s="29">
        <f t="shared" si="13"/>
        <v>938.43690000000004</v>
      </c>
      <c r="I320" s="46">
        <f>H320/CAPA!$D$43</f>
        <v>7.8144247749813086E-5</v>
      </c>
      <c r="J320" s="46">
        <f t="shared" si="14"/>
        <v>0.99572235527520692</v>
      </c>
    </row>
    <row r="321" spans="1:10" x14ac:dyDescent="0.25">
      <c r="A321" s="30" t="s">
        <v>14158</v>
      </c>
      <c r="B321" s="31" t="s">
        <v>15635</v>
      </c>
      <c r="C321" s="32" t="s">
        <v>3635</v>
      </c>
      <c r="D321" s="33">
        <v>7</v>
      </c>
      <c r="E321" s="29">
        <f>VLOOKUP(A321,'RELATÓRIO DE COMPOSIÇÕES'!A:I,9,0)</f>
        <v>109.4</v>
      </c>
      <c r="F321" s="29">
        <f t="shared" si="12"/>
        <v>765.8</v>
      </c>
      <c r="G321" s="45">
        <f>BDI_Materiais!$H$27</f>
        <v>0.2026</v>
      </c>
      <c r="H321" s="29">
        <f t="shared" si="13"/>
        <v>920.9511</v>
      </c>
      <c r="I321" s="46">
        <f>H321/CAPA!$D$43</f>
        <v>7.6688193872025796E-5</v>
      </c>
      <c r="J321" s="46">
        <f t="shared" si="14"/>
        <v>0.99579904346907899</v>
      </c>
    </row>
    <row r="322" spans="1:10" ht="30" x14ac:dyDescent="0.25">
      <c r="A322" s="30" t="s">
        <v>7004</v>
      </c>
      <c r="B322" s="31" t="s">
        <v>15411</v>
      </c>
      <c r="C322" s="32" t="s">
        <v>3635</v>
      </c>
      <c r="D322" s="33">
        <v>77</v>
      </c>
      <c r="E322" s="29">
        <f>VLOOKUP(A322,'RELATÓRIO DE COMPOSIÇÕES'!A:I,9,0)</f>
        <v>9.6999999999999993</v>
      </c>
      <c r="F322" s="29">
        <f t="shared" si="12"/>
        <v>746.9</v>
      </c>
      <c r="G322" s="45">
        <f>BDI_Materiais!$H$27</f>
        <v>0.2026</v>
      </c>
      <c r="H322" s="29">
        <f t="shared" si="13"/>
        <v>898.22190000000001</v>
      </c>
      <c r="I322" s="46">
        <f>H322/CAPA!$D$43</f>
        <v>7.4795518684216106E-5</v>
      </c>
      <c r="J322" s="46">
        <f t="shared" si="14"/>
        <v>0.99587383898776316</v>
      </c>
    </row>
    <row r="323" spans="1:10" ht="30" x14ac:dyDescent="0.25">
      <c r="A323" s="30">
        <v>86914</v>
      </c>
      <c r="B323" s="31" t="s">
        <v>15070</v>
      </c>
      <c r="C323" s="32" t="s">
        <v>3635</v>
      </c>
      <c r="D323" s="33">
        <v>8</v>
      </c>
      <c r="E323" s="29">
        <f>VLOOKUP(A323,'RELATÓRIO DE COMPOSIÇÕES'!A:I,9,0)</f>
        <v>91.34</v>
      </c>
      <c r="F323" s="29">
        <f t="shared" si="12"/>
        <v>730.72</v>
      </c>
      <c r="G323" s="45">
        <f>BDI_Materiais!$H$27</f>
        <v>0.2026</v>
      </c>
      <c r="H323" s="29">
        <f t="shared" si="13"/>
        <v>878.76390000000004</v>
      </c>
      <c r="I323" s="46">
        <f>H323/CAPA!$D$43</f>
        <v>7.3175238436587453E-5</v>
      </c>
      <c r="J323" s="46">
        <f t="shared" si="14"/>
        <v>0.9959470142261998</v>
      </c>
    </row>
    <row r="324" spans="1:10" ht="30" x14ac:dyDescent="0.25">
      <c r="A324" s="30" t="s">
        <v>14186</v>
      </c>
      <c r="B324" s="31" t="s">
        <v>15722</v>
      </c>
      <c r="C324" s="32" t="s">
        <v>3635</v>
      </c>
      <c r="D324" s="33">
        <v>1</v>
      </c>
      <c r="E324" s="29">
        <f>VLOOKUP(A324,'RELATÓRIO DE COMPOSIÇÕES'!A:I,9,0)</f>
        <v>727.22</v>
      </c>
      <c r="F324" s="29">
        <f t="shared" si="12"/>
        <v>727.22</v>
      </c>
      <c r="G324" s="45">
        <f>BDI_Materiais!$H$27</f>
        <v>0.2026</v>
      </c>
      <c r="H324" s="29">
        <f t="shared" si="13"/>
        <v>874.5548</v>
      </c>
      <c r="I324" s="46">
        <f>H324/CAPA!$D$43</f>
        <v>7.2824743956666921E-5</v>
      </c>
      <c r="J324" s="46">
        <f t="shared" si="14"/>
        <v>0.99601983897015645</v>
      </c>
    </row>
    <row r="325" spans="1:10" ht="30" x14ac:dyDescent="0.25">
      <c r="A325" s="30" t="s">
        <v>14182</v>
      </c>
      <c r="B325" s="31" t="s">
        <v>15720</v>
      </c>
      <c r="C325" s="32" t="s">
        <v>3635</v>
      </c>
      <c r="D325" s="33">
        <v>1</v>
      </c>
      <c r="E325" s="29">
        <f>VLOOKUP(A325,'RELATÓRIO DE COMPOSIÇÕES'!A:I,9,0)</f>
        <v>685.81000000000006</v>
      </c>
      <c r="F325" s="29">
        <f t="shared" si="12"/>
        <v>685.81</v>
      </c>
      <c r="G325" s="45">
        <f>BDI_Materiais!$H$27</f>
        <v>0.2026</v>
      </c>
      <c r="H325" s="29">
        <f t="shared" si="13"/>
        <v>824.75509999999997</v>
      </c>
      <c r="I325" s="46">
        <f>H325/CAPA!$D$43</f>
        <v>6.8677890721605109E-5</v>
      </c>
      <c r="J325" s="46">
        <f t="shared" si="14"/>
        <v>0.99608851686087807</v>
      </c>
    </row>
    <row r="326" spans="1:10" ht="60" x14ac:dyDescent="0.25">
      <c r="A326" s="30">
        <v>94701</v>
      </c>
      <c r="B326" s="31" t="s">
        <v>4809</v>
      </c>
      <c r="C326" s="32" t="s">
        <v>3635</v>
      </c>
      <c r="D326" s="33">
        <v>3</v>
      </c>
      <c r="E326" s="29">
        <f>VLOOKUP(A326,'RELATÓRIO DE COMPOSIÇÕES'!A:I,9,0)</f>
        <v>220.76999999999998</v>
      </c>
      <c r="F326" s="29">
        <f t="shared" si="12"/>
        <v>662.31</v>
      </c>
      <c r="G326" s="45">
        <f>BDI_Materiais!$H$27</f>
        <v>0.2026</v>
      </c>
      <c r="H326" s="29">
        <f t="shared" si="13"/>
        <v>796.49400000000003</v>
      </c>
      <c r="I326" s="46">
        <f>H326/CAPA!$D$43</f>
        <v>6.6324570642138669E-5</v>
      </c>
      <c r="J326" s="46">
        <f t="shared" si="14"/>
        <v>0.99615484143152022</v>
      </c>
    </row>
    <row r="327" spans="1:10" ht="45" x14ac:dyDescent="0.25">
      <c r="A327" s="30">
        <v>89596</v>
      </c>
      <c r="B327" s="31" t="s">
        <v>15120</v>
      </c>
      <c r="C327" s="32" t="s">
        <v>3635</v>
      </c>
      <c r="D327" s="33">
        <v>62</v>
      </c>
      <c r="E327" s="29">
        <f>VLOOKUP(A327,'RELATÓRIO DE COMPOSIÇÕES'!A:I,9,0)</f>
        <v>10.37</v>
      </c>
      <c r="F327" s="29">
        <f t="shared" si="12"/>
        <v>642.94000000000005</v>
      </c>
      <c r="G327" s="45">
        <f>BDI_Materiais!$H$27</f>
        <v>0.2026</v>
      </c>
      <c r="H327" s="29">
        <f t="shared" si="13"/>
        <v>773.19960000000003</v>
      </c>
      <c r="I327" s="46">
        <f>H327/CAPA!$D$43</f>
        <v>6.4384830884693878E-5</v>
      </c>
      <c r="J327" s="46">
        <f t="shared" si="14"/>
        <v>0.99621922626240489</v>
      </c>
    </row>
    <row r="328" spans="1:10" ht="45" x14ac:dyDescent="0.25">
      <c r="A328" s="30">
        <v>95747</v>
      </c>
      <c r="B328" s="31" t="s">
        <v>16043</v>
      </c>
      <c r="C328" s="32" t="s">
        <v>3640</v>
      </c>
      <c r="D328" s="33">
        <v>13</v>
      </c>
      <c r="E328" s="29">
        <f>VLOOKUP(A328,'RELATÓRIO DE COMPOSIÇÕES'!A:I,9,0)</f>
        <v>49.3</v>
      </c>
      <c r="F328" s="29">
        <f t="shared" si="12"/>
        <v>640.9</v>
      </c>
      <c r="G328" s="45">
        <f>BDI_Materiais!$H$27</f>
        <v>0.2026</v>
      </c>
      <c r="H328" s="29">
        <f t="shared" si="13"/>
        <v>770.74630000000002</v>
      </c>
      <c r="I328" s="46">
        <f>H328/CAPA!$D$43</f>
        <v>6.4180543006622779E-5</v>
      </c>
      <c r="J328" s="46">
        <f t="shared" si="14"/>
        <v>0.9962834068054115</v>
      </c>
    </row>
    <row r="329" spans="1:10" ht="45" x14ac:dyDescent="0.25">
      <c r="A329" s="30" t="s">
        <v>7175</v>
      </c>
      <c r="B329" s="31" t="s">
        <v>15165</v>
      </c>
      <c r="C329" s="32" t="s">
        <v>3635</v>
      </c>
      <c r="D329" s="33">
        <v>47</v>
      </c>
      <c r="E329" s="29">
        <f>VLOOKUP(A329,'RELATÓRIO DE COMPOSIÇÕES'!A:I,9,0)</f>
        <v>13.61</v>
      </c>
      <c r="F329" s="29">
        <f t="shared" si="12"/>
        <v>639.66999999999996</v>
      </c>
      <c r="G329" s="45">
        <f>BDI_Materiais!$H$27</f>
        <v>0.2026</v>
      </c>
      <c r="H329" s="29">
        <f t="shared" si="13"/>
        <v>769.26710000000003</v>
      </c>
      <c r="I329" s="46">
        <f>H329/CAPA!$D$43</f>
        <v>6.4057369065709417E-5</v>
      </c>
      <c r="J329" s="46">
        <f t="shared" si="14"/>
        <v>0.99634746417447717</v>
      </c>
    </row>
    <row r="330" spans="1:10" ht="45" x14ac:dyDescent="0.25">
      <c r="A330" s="30">
        <v>92357</v>
      </c>
      <c r="B330" s="31" t="s">
        <v>7968</v>
      </c>
      <c r="C330" s="32" t="s">
        <v>3635</v>
      </c>
      <c r="D330" s="33">
        <v>3</v>
      </c>
      <c r="E330" s="29">
        <f>VLOOKUP(A330,'RELATÓRIO DE COMPOSIÇÕES'!A:I,9,0)</f>
        <v>213.2</v>
      </c>
      <c r="F330" s="29">
        <f t="shared" si="12"/>
        <v>639.6</v>
      </c>
      <c r="G330" s="45">
        <f>BDI_Materiais!$H$27</f>
        <v>0.2026</v>
      </c>
      <c r="H330" s="29">
        <f t="shared" si="13"/>
        <v>769.18299999999999</v>
      </c>
      <c r="I330" s="46">
        <f>H330/CAPA!$D$43</f>
        <v>6.4050366004304052E-5</v>
      </c>
      <c r="J330" s="46">
        <f t="shared" si="14"/>
        <v>0.99641151454048149</v>
      </c>
    </row>
    <row r="331" spans="1:10" ht="30" x14ac:dyDescent="0.25">
      <c r="A331" s="30" t="s">
        <v>14107</v>
      </c>
      <c r="B331" s="31" t="s">
        <v>15547</v>
      </c>
      <c r="C331" s="32" t="s">
        <v>3635</v>
      </c>
      <c r="D331" s="33">
        <v>8</v>
      </c>
      <c r="E331" s="29">
        <f>VLOOKUP(A331,'RELATÓRIO DE COMPOSIÇÕES'!A:I,9,0)</f>
        <v>78.989999999999995</v>
      </c>
      <c r="F331" s="29">
        <f t="shared" si="12"/>
        <v>631.91999999999996</v>
      </c>
      <c r="G331" s="45">
        <f>BDI_Materiais!$H$27</f>
        <v>0.2026</v>
      </c>
      <c r="H331" s="29">
        <f t="shared" si="13"/>
        <v>759.947</v>
      </c>
      <c r="I331" s="46">
        <f>H331/CAPA!$D$43</f>
        <v>6.3281278309417714E-5</v>
      </c>
      <c r="J331" s="46">
        <f t="shared" si="14"/>
        <v>0.99647479581879095</v>
      </c>
    </row>
    <row r="332" spans="1:10" ht="45" x14ac:dyDescent="0.25">
      <c r="A332" s="30">
        <v>89726</v>
      </c>
      <c r="B332" s="31" t="s">
        <v>7894</v>
      </c>
      <c r="C332" s="32" t="s">
        <v>3635</v>
      </c>
      <c r="D332" s="33">
        <v>61</v>
      </c>
      <c r="E332" s="29">
        <f>VLOOKUP(A332,'RELATÓRIO DE COMPOSIÇÕES'!A:I,9,0)</f>
        <v>10.339999999999998</v>
      </c>
      <c r="F332" s="29">
        <f t="shared" ref="F332:F395" si="15">TRUNC((E332*D332),2)</f>
        <v>630.74</v>
      </c>
      <c r="G332" s="45">
        <f>BDI_Materiais!$H$27</f>
        <v>0.2026</v>
      </c>
      <c r="H332" s="29">
        <f t="shared" ref="H332:H395" si="16">ROUND((E332*(1+G332)*D332),4)</f>
        <v>758.52790000000005</v>
      </c>
      <c r="I332" s="46">
        <f>H332/CAPA!$D$43</f>
        <v>6.3163108934383817E-5</v>
      </c>
      <c r="J332" s="46">
        <f t="shared" si="14"/>
        <v>0.99653795892772534</v>
      </c>
    </row>
    <row r="333" spans="1:10" ht="30" x14ac:dyDescent="0.25">
      <c r="A333" s="30" t="s">
        <v>7193</v>
      </c>
      <c r="B333" s="31" t="s">
        <v>7236</v>
      </c>
      <c r="C333" s="32" t="s">
        <v>3635</v>
      </c>
      <c r="D333" s="33">
        <v>8</v>
      </c>
      <c r="E333" s="29">
        <f>VLOOKUP(A333,'RELATÓRIO DE COMPOSIÇÕES'!A:I,9,0)</f>
        <v>77.86</v>
      </c>
      <c r="F333" s="29">
        <f t="shared" si="15"/>
        <v>622.88</v>
      </c>
      <c r="G333" s="45">
        <f>BDI_Materiais!$H$27</f>
        <v>0.2026</v>
      </c>
      <c r="H333" s="29">
        <f t="shared" si="16"/>
        <v>749.07550000000003</v>
      </c>
      <c r="I333" s="46">
        <f>H333/CAPA!$D$43</f>
        <v>6.2376001471505562E-5</v>
      </c>
      <c r="J333" s="46">
        <f t="shared" ref="J333:J396" si="17">I333+J332</f>
        <v>0.99660033492919686</v>
      </c>
    </row>
    <row r="334" spans="1:10" ht="45" x14ac:dyDescent="0.25">
      <c r="A334" s="30">
        <v>91865</v>
      </c>
      <c r="B334" s="31" t="s">
        <v>15645</v>
      </c>
      <c r="C334" s="32" t="s">
        <v>3640</v>
      </c>
      <c r="D334" s="33">
        <v>30</v>
      </c>
      <c r="E334" s="29">
        <f>VLOOKUP(A334,'RELATÓRIO DE COMPOSIÇÕES'!A:I,9,0)</f>
        <v>20.75</v>
      </c>
      <c r="F334" s="29">
        <f t="shared" si="15"/>
        <v>622.5</v>
      </c>
      <c r="G334" s="45">
        <f>BDI_Materiais!$H$27</f>
        <v>0.2026</v>
      </c>
      <c r="H334" s="29">
        <f t="shared" si="16"/>
        <v>748.61850000000004</v>
      </c>
      <c r="I334" s="46">
        <f>H334/CAPA!$D$43</f>
        <v>6.2337946785866419E-5</v>
      </c>
      <c r="J334" s="46">
        <f t="shared" si="17"/>
        <v>0.99666267287598276</v>
      </c>
    </row>
    <row r="335" spans="1:10" ht="30" x14ac:dyDescent="0.25">
      <c r="A335" s="30">
        <v>101895</v>
      </c>
      <c r="B335" s="31" t="s">
        <v>16041</v>
      </c>
      <c r="C335" s="32" t="s">
        <v>3635</v>
      </c>
      <c r="D335" s="33">
        <v>1</v>
      </c>
      <c r="E335" s="29">
        <f>VLOOKUP(A335,'RELATÓRIO DE COMPOSIÇÕES'!A:I,9,0)</f>
        <v>589.88</v>
      </c>
      <c r="F335" s="29">
        <f t="shared" si="15"/>
        <v>589.88</v>
      </c>
      <c r="G335" s="45">
        <f>BDI_Materiais!$H$27</f>
        <v>0.2026</v>
      </c>
      <c r="H335" s="29">
        <f t="shared" si="16"/>
        <v>709.38969999999995</v>
      </c>
      <c r="I335" s="46">
        <f>H335/CAPA!$D$43</f>
        <v>5.9071339232254799E-5</v>
      </c>
      <c r="J335" s="46">
        <f t="shared" si="17"/>
        <v>0.99672174421521498</v>
      </c>
    </row>
    <row r="336" spans="1:10" ht="45" x14ac:dyDescent="0.25">
      <c r="A336" s="30">
        <v>92346</v>
      </c>
      <c r="B336" s="31" t="s">
        <v>15793</v>
      </c>
      <c r="C336" s="32" t="s">
        <v>3635</v>
      </c>
      <c r="D336" s="33">
        <v>6</v>
      </c>
      <c r="E336" s="29">
        <f>VLOOKUP(A336,'RELATÓRIO DE COMPOSIÇÕES'!A:I,9,0)</f>
        <v>96.539999999999992</v>
      </c>
      <c r="F336" s="29">
        <f t="shared" si="15"/>
        <v>579.24</v>
      </c>
      <c r="G336" s="45">
        <f>BDI_Materiais!$H$27</f>
        <v>0.2026</v>
      </c>
      <c r="H336" s="29">
        <f t="shared" si="16"/>
        <v>696.59400000000005</v>
      </c>
      <c r="I336" s="46">
        <f>H336/CAPA!$D$43</f>
        <v>5.80058330155531E-5</v>
      </c>
      <c r="J336" s="46">
        <f t="shared" si="17"/>
        <v>0.9967797500482305</v>
      </c>
    </row>
    <row r="337" spans="1:10" ht="30" x14ac:dyDescent="0.25">
      <c r="A337" s="30">
        <v>96549</v>
      </c>
      <c r="B337" s="31" t="s">
        <v>14625</v>
      </c>
      <c r="C337" s="32" t="s">
        <v>3639</v>
      </c>
      <c r="D337" s="33">
        <v>45.8</v>
      </c>
      <c r="E337" s="29">
        <f>VLOOKUP(A337,'RELATÓRIO DE COMPOSIÇÕES'!A:I,9,0)</f>
        <v>12.4</v>
      </c>
      <c r="F337" s="29">
        <f t="shared" si="15"/>
        <v>567.91999999999996</v>
      </c>
      <c r="G337" s="45">
        <f>BDI_Materiais!$H$27</f>
        <v>0.2026</v>
      </c>
      <c r="H337" s="29">
        <f t="shared" si="16"/>
        <v>682.98059999999998</v>
      </c>
      <c r="I337" s="46">
        <f>H337/CAPA!$D$43</f>
        <v>5.6872236390870807E-5</v>
      </c>
      <c r="J337" s="46">
        <f t="shared" si="17"/>
        <v>0.99683662228462133</v>
      </c>
    </row>
    <row r="338" spans="1:10" ht="60" x14ac:dyDescent="0.25">
      <c r="A338" s="30">
        <v>104343</v>
      </c>
      <c r="B338" s="31" t="s">
        <v>15418</v>
      </c>
      <c r="C338" s="32" t="s">
        <v>3635</v>
      </c>
      <c r="D338" s="33">
        <v>17</v>
      </c>
      <c r="E338" s="29">
        <f>VLOOKUP(A338,'RELATÓRIO DE COMPOSIÇÕES'!A:I,9,0)</f>
        <v>32.090000000000003</v>
      </c>
      <c r="F338" s="29">
        <f t="shared" si="15"/>
        <v>545.53</v>
      </c>
      <c r="G338" s="45">
        <f>BDI_Materiais!$H$27</f>
        <v>0.2026</v>
      </c>
      <c r="H338" s="29">
        <f t="shared" si="16"/>
        <v>656.05439999999999</v>
      </c>
      <c r="I338" s="46">
        <f>H338/CAPA!$D$43</f>
        <v>5.463007429796822E-5</v>
      </c>
      <c r="J338" s="46">
        <f t="shared" si="17"/>
        <v>0.99689125235891929</v>
      </c>
    </row>
    <row r="339" spans="1:10" ht="45" x14ac:dyDescent="0.25">
      <c r="A339" s="30">
        <v>89797</v>
      </c>
      <c r="B339" s="31" t="s">
        <v>15424</v>
      </c>
      <c r="C339" s="32" t="s">
        <v>3635</v>
      </c>
      <c r="D339" s="33">
        <v>11</v>
      </c>
      <c r="E339" s="29">
        <f>VLOOKUP(A339,'RELATÓRIO DE COMPOSIÇÕES'!A:I,9,0)</f>
        <v>48.120000000000005</v>
      </c>
      <c r="F339" s="29">
        <f t="shared" si="15"/>
        <v>529.32000000000005</v>
      </c>
      <c r="G339" s="45">
        <f>BDI_Materiais!$H$27</f>
        <v>0.2026</v>
      </c>
      <c r="H339" s="29">
        <f t="shared" si="16"/>
        <v>636.56020000000001</v>
      </c>
      <c r="I339" s="46">
        <f>H339/CAPA!$D$43</f>
        <v>5.3006779652921332E-5</v>
      </c>
      <c r="J339" s="46">
        <f t="shared" si="17"/>
        <v>0.99694425913857221</v>
      </c>
    </row>
    <row r="340" spans="1:10" ht="45" x14ac:dyDescent="0.25">
      <c r="A340" s="30">
        <v>91943</v>
      </c>
      <c r="B340" s="31" t="s">
        <v>15665</v>
      </c>
      <c r="C340" s="32" t="s">
        <v>3635</v>
      </c>
      <c r="D340" s="33">
        <v>24</v>
      </c>
      <c r="E340" s="29">
        <f>VLOOKUP(A340,'RELATÓRIO DE COMPOSIÇÕES'!A:I,9,0)</f>
        <v>21.93</v>
      </c>
      <c r="F340" s="29">
        <f t="shared" si="15"/>
        <v>526.32000000000005</v>
      </c>
      <c r="G340" s="45">
        <f>BDI_Materiais!$H$27</f>
        <v>0.2026</v>
      </c>
      <c r="H340" s="29">
        <f t="shared" si="16"/>
        <v>632.95240000000001</v>
      </c>
      <c r="I340" s="46">
        <f>H340/CAPA!$D$43</f>
        <v>5.2706355812989444E-5</v>
      </c>
      <c r="J340" s="46">
        <f t="shared" si="17"/>
        <v>0.99699696549438521</v>
      </c>
    </row>
    <row r="341" spans="1:10" ht="45" x14ac:dyDescent="0.25">
      <c r="A341" s="30">
        <v>92722</v>
      </c>
      <c r="B341" s="31" t="s">
        <v>14705</v>
      </c>
      <c r="C341" s="32" t="s">
        <v>3641</v>
      </c>
      <c r="D341" s="33">
        <v>0.85</v>
      </c>
      <c r="E341" s="29">
        <f>VLOOKUP(A341,'RELATÓRIO DE COMPOSIÇÕES'!A:I,9,0)</f>
        <v>592.21</v>
      </c>
      <c r="F341" s="29">
        <f t="shared" si="15"/>
        <v>503.37</v>
      </c>
      <c r="G341" s="45">
        <f>BDI_Materiais!$H$27</f>
        <v>0.2026</v>
      </c>
      <c r="H341" s="29">
        <f t="shared" si="16"/>
        <v>605.36300000000006</v>
      </c>
      <c r="I341" s="46">
        <f>H341/CAPA!$D$43</f>
        <v>5.0408968627054314E-5</v>
      </c>
      <c r="J341" s="46">
        <f t="shared" si="17"/>
        <v>0.99704737446301228</v>
      </c>
    </row>
    <row r="342" spans="1:10" ht="30" x14ac:dyDescent="0.25">
      <c r="A342" s="30" t="s">
        <v>14300</v>
      </c>
      <c r="B342" s="31" t="s">
        <v>15996</v>
      </c>
      <c r="C342" s="32" t="s">
        <v>3635</v>
      </c>
      <c r="D342" s="33">
        <v>2</v>
      </c>
      <c r="E342" s="29">
        <f>VLOOKUP(A342,'RELATÓRIO DE COMPOSIÇÕES'!A:I,9,0)</f>
        <v>240.65</v>
      </c>
      <c r="F342" s="29">
        <f t="shared" si="15"/>
        <v>481.3</v>
      </c>
      <c r="G342" s="45">
        <f>BDI_Materiais!$H$27</f>
        <v>0.2026</v>
      </c>
      <c r="H342" s="29">
        <f t="shared" si="16"/>
        <v>578.81140000000005</v>
      </c>
      <c r="I342" s="46">
        <f>H342/CAPA!$D$43</f>
        <v>4.8197999718485247E-5</v>
      </c>
      <c r="J342" s="46">
        <f t="shared" si="17"/>
        <v>0.99709557246273073</v>
      </c>
    </row>
    <row r="343" spans="1:10" ht="60" x14ac:dyDescent="0.25">
      <c r="A343" s="30">
        <v>101879</v>
      </c>
      <c r="B343" s="31" t="s">
        <v>7958</v>
      </c>
      <c r="C343" s="32" t="s">
        <v>3635</v>
      </c>
      <c r="D343" s="33">
        <v>1</v>
      </c>
      <c r="E343" s="29">
        <f>VLOOKUP(A343,'RELATÓRIO DE COMPOSIÇÕES'!A:I,9,0)</f>
        <v>465.75</v>
      </c>
      <c r="F343" s="29">
        <f t="shared" si="15"/>
        <v>465.75</v>
      </c>
      <c r="G343" s="45">
        <f>BDI_Materiais!$H$27</f>
        <v>0.2026</v>
      </c>
      <c r="H343" s="29">
        <f t="shared" si="16"/>
        <v>560.11099999999999</v>
      </c>
      <c r="I343" s="46">
        <f>H343/CAPA!$D$43</f>
        <v>4.6640805312957704E-5</v>
      </c>
      <c r="J343" s="46">
        <f t="shared" si="17"/>
        <v>0.99714221326804364</v>
      </c>
    </row>
    <row r="344" spans="1:10" ht="60" x14ac:dyDescent="0.25">
      <c r="A344" s="30" t="s">
        <v>7181</v>
      </c>
      <c r="B344" s="31" t="s">
        <v>15420</v>
      </c>
      <c r="C344" s="32" t="s">
        <v>3635</v>
      </c>
      <c r="D344" s="33">
        <v>11</v>
      </c>
      <c r="E344" s="29">
        <f>VLOOKUP(A344,'RELATÓRIO DE COMPOSIÇÕES'!A:I,9,0)</f>
        <v>42.25</v>
      </c>
      <c r="F344" s="29">
        <f t="shared" si="15"/>
        <v>464.75</v>
      </c>
      <c r="G344" s="45">
        <f>BDI_Materiais!$H$27</f>
        <v>0.2026</v>
      </c>
      <c r="H344" s="29">
        <f t="shared" si="16"/>
        <v>558.90840000000003</v>
      </c>
      <c r="I344" s="46">
        <f>H344/CAPA!$D$43</f>
        <v>4.6540664032980408E-5</v>
      </c>
      <c r="J344" s="46">
        <f t="shared" si="17"/>
        <v>0.99718875393207662</v>
      </c>
    </row>
    <row r="345" spans="1:10" ht="45" x14ac:dyDescent="0.25">
      <c r="A345" s="30" t="s">
        <v>7005</v>
      </c>
      <c r="B345" s="31" t="s">
        <v>15191</v>
      </c>
      <c r="C345" s="32" t="s">
        <v>3635</v>
      </c>
      <c r="D345" s="33">
        <v>7</v>
      </c>
      <c r="E345" s="29">
        <f>VLOOKUP(A345,'RELATÓRIO DE COMPOSIÇÕES'!A:I,9,0)</f>
        <v>65.92</v>
      </c>
      <c r="F345" s="29">
        <f t="shared" si="15"/>
        <v>461.44</v>
      </c>
      <c r="G345" s="45">
        <f>BDI_Materiais!$H$27</f>
        <v>0.2026</v>
      </c>
      <c r="H345" s="29">
        <f t="shared" si="16"/>
        <v>554.92769999999996</v>
      </c>
      <c r="I345" s="46">
        <f>H345/CAPA!$D$43</f>
        <v>4.6209188568814749E-5</v>
      </c>
      <c r="J345" s="46">
        <f t="shared" si="17"/>
        <v>0.99723496312064541</v>
      </c>
    </row>
    <row r="346" spans="1:10" ht="45" x14ac:dyDescent="0.25">
      <c r="A346" s="30">
        <v>92890</v>
      </c>
      <c r="B346" s="31" t="s">
        <v>15800</v>
      </c>
      <c r="C346" s="32" t="s">
        <v>3635</v>
      </c>
      <c r="D346" s="33">
        <v>2</v>
      </c>
      <c r="E346" s="29">
        <f>VLOOKUP(A346,'RELATÓRIO DE COMPOSIÇÕES'!A:I,9,0)</f>
        <v>224.6</v>
      </c>
      <c r="F346" s="29">
        <f t="shared" si="15"/>
        <v>449.2</v>
      </c>
      <c r="G346" s="45">
        <f>BDI_Materiais!$H$27</f>
        <v>0.2026</v>
      </c>
      <c r="H346" s="29">
        <f t="shared" si="16"/>
        <v>540.2079</v>
      </c>
      <c r="I346" s="46">
        <f>H346/CAPA!$D$43</f>
        <v>4.498346130038818E-5</v>
      </c>
      <c r="J346" s="46">
        <f t="shared" si="17"/>
        <v>0.99727994658194585</v>
      </c>
    </row>
    <row r="347" spans="1:10" ht="45" x14ac:dyDescent="0.25">
      <c r="A347" s="30" t="s">
        <v>14153</v>
      </c>
      <c r="B347" s="31" t="s">
        <v>15626</v>
      </c>
      <c r="C347" s="32" t="s">
        <v>3635</v>
      </c>
      <c r="D347" s="33">
        <v>1</v>
      </c>
      <c r="E347" s="29">
        <f>VLOOKUP(A347,'RELATÓRIO DE COMPOSIÇÕES'!A:I,9,0)</f>
        <v>444.48</v>
      </c>
      <c r="F347" s="29">
        <f t="shared" si="15"/>
        <v>444.48</v>
      </c>
      <c r="G347" s="45">
        <f>BDI_Materiais!$H$27</f>
        <v>0.2026</v>
      </c>
      <c r="H347" s="29">
        <f t="shared" si="16"/>
        <v>534.53160000000003</v>
      </c>
      <c r="I347" s="46">
        <f>H347/CAPA!$D$43</f>
        <v>4.4510792127317237E-5</v>
      </c>
      <c r="J347" s="46">
        <f t="shared" si="17"/>
        <v>0.99732445737407316</v>
      </c>
    </row>
    <row r="348" spans="1:10" ht="30" x14ac:dyDescent="0.25">
      <c r="A348" s="30">
        <v>94797</v>
      </c>
      <c r="B348" s="31" t="s">
        <v>7931</v>
      </c>
      <c r="C348" s="32" t="s">
        <v>3635</v>
      </c>
      <c r="D348" s="33">
        <v>2</v>
      </c>
      <c r="E348" s="29">
        <f>VLOOKUP(A348,'RELATÓRIO DE COMPOSIÇÕES'!A:I,9,0)</f>
        <v>214.74</v>
      </c>
      <c r="F348" s="29">
        <f t="shared" si="15"/>
        <v>429.48</v>
      </c>
      <c r="G348" s="45">
        <f>BDI_Materiais!$H$27</f>
        <v>0.2026</v>
      </c>
      <c r="H348" s="29">
        <f t="shared" si="16"/>
        <v>516.49260000000004</v>
      </c>
      <c r="I348" s="46">
        <f>H348/CAPA!$D$43</f>
        <v>4.3008672927657803E-5</v>
      </c>
      <c r="J348" s="46">
        <f t="shared" si="17"/>
        <v>0.99736746604700077</v>
      </c>
    </row>
    <row r="349" spans="1:10" ht="30" x14ac:dyDescent="0.25">
      <c r="A349" s="30">
        <v>101894</v>
      </c>
      <c r="B349" s="31" t="s">
        <v>7957</v>
      </c>
      <c r="C349" s="32" t="s">
        <v>3635</v>
      </c>
      <c r="D349" s="33">
        <v>2</v>
      </c>
      <c r="E349" s="29">
        <f>VLOOKUP(A349,'RELATÓRIO DE COMPOSIÇÕES'!A:I,9,0)</f>
        <v>210.92000000000002</v>
      </c>
      <c r="F349" s="29">
        <f t="shared" si="15"/>
        <v>421.84</v>
      </c>
      <c r="G349" s="45">
        <f>BDI_Materiais!$H$27</f>
        <v>0.2026</v>
      </c>
      <c r="H349" s="29">
        <f t="shared" si="16"/>
        <v>507.3048</v>
      </c>
      <c r="I349" s="46">
        <f>H349/CAPA!$D$43</f>
        <v>4.2243598877952663E-5</v>
      </c>
      <c r="J349" s="46">
        <f t="shared" si="17"/>
        <v>0.99740970964587872</v>
      </c>
    </row>
    <row r="350" spans="1:10" ht="30" x14ac:dyDescent="0.25">
      <c r="A350" s="30" t="s">
        <v>7009</v>
      </c>
      <c r="B350" s="31" t="s">
        <v>15458</v>
      </c>
      <c r="C350" s="32" t="s">
        <v>3635</v>
      </c>
      <c r="D350" s="33">
        <v>1</v>
      </c>
      <c r="E350" s="29">
        <f>VLOOKUP(A350,'RELATÓRIO DE COMPOSIÇÕES'!A:I,9,0)</f>
        <v>420.98999999999995</v>
      </c>
      <c r="F350" s="29">
        <f t="shared" si="15"/>
        <v>420.99</v>
      </c>
      <c r="G350" s="45">
        <f>BDI_Materiais!$H$27</f>
        <v>0.2026</v>
      </c>
      <c r="H350" s="29">
        <f t="shared" si="16"/>
        <v>506.2826</v>
      </c>
      <c r="I350" s="46">
        <f>H350/CAPA!$D$43</f>
        <v>4.2158479622678431E-5</v>
      </c>
      <c r="J350" s="46">
        <f t="shared" si="17"/>
        <v>0.99745186812550135</v>
      </c>
    </row>
    <row r="351" spans="1:10" ht="45" x14ac:dyDescent="0.25">
      <c r="A351" s="30">
        <v>94793</v>
      </c>
      <c r="B351" s="31" t="s">
        <v>16025</v>
      </c>
      <c r="C351" s="32" t="s">
        <v>3635</v>
      </c>
      <c r="D351" s="33">
        <v>2</v>
      </c>
      <c r="E351" s="29">
        <f>VLOOKUP(A351,'RELATÓRIO DE COMPOSIÇÕES'!A:I,9,0)</f>
        <v>210.2</v>
      </c>
      <c r="F351" s="29">
        <f t="shared" si="15"/>
        <v>420.4</v>
      </c>
      <c r="G351" s="45">
        <f>BDI_Materiais!$H$27</f>
        <v>0.2026</v>
      </c>
      <c r="H351" s="29">
        <f t="shared" si="16"/>
        <v>505.57299999999998</v>
      </c>
      <c r="I351" s="46">
        <f>H351/CAPA!$D$43</f>
        <v>4.209939077162913E-5</v>
      </c>
      <c r="J351" s="46">
        <f t="shared" si="17"/>
        <v>0.99749396751627295</v>
      </c>
    </row>
    <row r="352" spans="1:10" ht="30" x14ac:dyDescent="0.25">
      <c r="A352" s="30">
        <v>95249</v>
      </c>
      <c r="B352" s="31" t="s">
        <v>7879</v>
      </c>
      <c r="C352" s="32" t="s">
        <v>3635</v>
      </c>
      <c r="D352" s="33">
        <v>5</v>
      </c>
      <c r="E352" s="29">
        <f>VLOOKUP(A352,'RELATÓRIO DE COMPOSIÇÕES'!A:I,9,0)</f>
        <v>82.410000000000011</v>
      </c>
      <c r="F352" s="29">
        <f t="shared" si="15"/>
        <v>412.05</v>
      </c>
      <c r="G352" s="45">
        <f>BDI_Materiais!$H$27</f>
        <v>0.2026</v>
      </c>
      <c r="H352" s="29">
        <f t="shared" si="16"/>
        <v>495.53129999999999</v>
      </c>
      <c r="I352" s="46">
        <f>H352/CAPA!$D$43</f>
        <v>4.1263211916525182E-5</v>
      </c>
      <c r="J352" s="46">
        <f t="shared" si="17"/>
        <v>0.9975352307281895</v>
      </c>
    </row>
    <row r="353" spans="1:10" ht="60" x14ac:dyDescent="0.25">
      <c r="A353" s="30" t="s">
        <v>14218</v>
      </c>
      <c r="B353" s="31" t="s">
        <v>15834</v>
      </c>
      <c r="C353" s="32" t="s">
        <v>3635</v>
      </c>
      <c r="D353" s="33">
        <v>36</v>
      </c>
      <c r="E353" s="29">
        <f>VLOOKUP(A353,'RELATÓRIO DE COMPOSIÇÕES'!A:I,9,0)</f>
        <v>11.23</v>
      </c>
      <c r="F353" s="29">
        <f t="shared" si="15"/>
        <v>404.28</v>
      </c>
      <c r="G353" s="45">
        <f>BDI_Materiais!$H$27</f>
        <v>0.2026</v>
      </c>
      <c r="H353" s="29">
        <f t="shared" si="16"/>
        <v>486.18709999999999</v>
      </c>
      <c r="I353" s="46">
        <f>H353/CAPA!$D$43</f>
        <v>4.0485114337642892E-5</v>
      </c>
      <c r="J353" s="46">
        <f t="shared" si="17"/>
        <v>0.99757571584252713</v>
      </c>
    </row>
    <row r="354" spans="1:10" ht="30" x14ac:dyDescent="0.25">
      <c r="A354" s="30" t="s">
        <v>7190</v>
      </c>
      <c r="B354" s="31" t="s">
        <v>15619</v>
      </c>
      <c r="C354" s="32" t="s">
        <v>3635</v>
      </c>
      <c r="D354" s="33">
        <v>4</v>
      </c>
      <c r="E354" s="29">
        <f>VLOOKUP(A354,'RELATÓRIO DE COMPOSIÇÕES'!A:I,9,0)</f>
        <v>95.91</v>
      </c>
      <c r="F354" s="29">
        <f t="shared" si="15"/>
        <v>383.64</v>
      </c>
      <c r="G354" s="45">
        <f>BDI_Materiais!$H$27</f>
        <v>0.2026</v>
      </c>
      <c r="H354" s="29">
        <f t="shared" si="16"/>
        <v>461.3655</v>
      </c>
      <c r="I354" s="46">
        <f>H354/CAPA!$D$43</f>
        <v>3.8418203648232918E-5</v>
      </c>
      <c r="J354" s="46">
        <f t="shared" si="17"/>
        <v>0.99761413404617538</v>
      </c>
    </row>
    <row r="355" spans="1:10" ht="60" x14ac:dyDescent="0.25">
      <c r="A355" s="30" t="s">
        <v>7132</v>
      </c>
      <c r="B355" s="31" t="s">
        <v>15086</v>
      </c>
      <c r="C355" s="32" t="s">
        <v>3635</v>
      </c>
      <c r="D355" s="33">
        <v>3</v>
      </c>
      <c r="E355" s="29">
        <f>VLOOKUP(A355,'RELATÓRIO DE COMPOSIÇÕES'!A:I,9,0)</f>
        <v>126.63</v>
      </c>
      <c r="F355" s="29">
        <f t="shared" si="15"/>
        <v>379.89</v>
      </c>
      <c r="G355" s="45">
        <f>BDI_Materiais!$H$27</f>
        <v>0.2026</v>
      </c>
      <c r="H355" s="29">
        <f t="shared" si="16"/>
        <v>456.85570000000001</v>
      </c>
      <c r="I355" s="46">
        <f>H355/CAPA!$D$43</f>
        <v>3.8042669684785713E-5</v>
      </c>
      <c r="J355" s="46">
        <f t="shared" si="17"/>
        <v>0.99765217671586015</v>
      </c>
    </row>
    <row r="356" spans="1:10" ht="45" x14ac:dyDescent="0.25">
      <c r="A356" s="30">
        <v>103968</v>
      </c>
      <c r="B356" s="31" t="s">
        <v>15137</v>
      </c>
      <c r="C356" s="32" t="s">
        <v>3635</v>
      </c>
      <c r="D356" s="33">
        <v>23</v>
      </c>
      <c r="E356" s="29">
        <f>VLOOKUP(A356,'RELATÓRIO DE COMPOSIÇÕES'!A:I,9,0)</f>
        <v>16.420000000000002</v>
      </c>
      <c r="F356" s="29">
        <f t="shared" si="15"/>
        <v>377.66</v>
      </c>
      <c r="G356" s="45">
        <f>BDI_Materiais!$H$27</f>
        <v>0.2026</v>
      </c>
      <c r="H356" s="29">
        <f t="shared" si="16"/>
        <v>454.1739</v>
      </c>
      <c r="I356" s="46">
        <f>H356/CAPA!$D$43</f>
        <v>3.7819354463895049E-5</v>
      </c>
      <c r="J356" s="46">
        <f t="shared" si="17"/>
        <v>0.99768999607032405</v>
      </c>
    </row>
    <row r="357" spans="1:10" ht="30" x14ac:dyDescent="0.25">
      <c r="A357" s="30" t="s">
        <v>14212</v>
      </c>
      <c r="B357" s="31" t="s">
        <v>15817</v>
      </c>
      <c r="C357" s="32" t="s">
        <v>3635</v>
      </c>
      <c r="D357" s="33">
        <v>2</v>
      </c>
      <c r="E357" s="29">
        <f>VLOOKUP(A357,'RELATÓRIO DE COMPOSIÇÕES'!A:I,9,0)</f>
        <v>181.84</v>
      </c>
      <c r="F357" s="29">
        <f t="shared" si="15"/>
        <v>363.68</v>
      </c>
      <c r="G357" s="45">
        <f>BDI_Materiais!$H$27</f>
        <v>0.2026</v>
      </c>
      <c r="H357" s="29">
        <f t="shared" si="16"/>
        <v>437.36160000000001</v>
      </c>
      <c r="I357" s="46">
        <f>H357/CAPA!$D$43</f>
        <v>3.6419383366803511E-5</v>
      </c>
      <c r="J357" s="46">
        <f t="shared" si="17"/>
        <v>0.9977264154536909</v>
      </c>
    </row>
    <row r="358" spans="1:10" ht="45" x14ac:dyDescent="0.25">
      <c r="A358" s="30">
        <v>91934</v>
      </c>
      <c r="B358" s="31" t="s">
        <v>16046</v>
      </c>
      <c r="C358" s="32" t="s">
        <v>3640</v>
      </c>
      <c r="D358" s="33">
        <v>14</v>
      </c>
      <c r="E358" s="29">
        <f>VLOOKUP(A358,'RELATÓRIO DE COMPOSIÇÕES'!A:I,9,0)</f>
        <v>25.64</v>
      </c>
      <c r="F358" s="29">
        <f t="shared" si="15"/>
        <v>358.96</v>
      </c>
      <c r="G358" s="45">
        <f>BDI_Materiais!$H$27</f>
        <v>0.2026</v>
      </c>
      <c r="H358" s="29">
        <f t="shared" si="16"/>
        <v>431.68529999999998</v>
      </c>
      <c r="I358" s="46">
        <f>H358/CAPA!$D$43</f>
        <v>3.594671419373256E-5</v>
      </c>
      <c r="J358" s="46">
        <f t="shared" si="17"/>
        <v>0.99776236216788461</v>
      </c>
    </row>
    <row r="359" spans="1:10" ht="45" x14ac:dyDescent="0.25">
      <c r="A359" s="30">
        <v>89495</v>
      </c>
      <c r="B359" s="31" t="s">
        <v>15452</v>
      </c>
      <c r="C359" s="32" t="s">
        <v>3635</v>
      </c>
      <c r="D359" s="33">
        <v>16</v>
      </c>
      <c r="E359" s="29">
        <f>VLOOKUP(A359,'RELATÓRIO DE COMPOSIÇÕES'!A:I,9,0)</f>
        <v>22.38</v>
      </c>
      <c r="F359" s="29">
        <f t="shared" si="15"/>
        <v>358.08</v>
      </c>
      <c r="G359" s="45">
        <f>BDI_Materiais!$H$27</f>
        <v>0.2026</v>
      </c>
      <c r="H359" s="29">
        <f t="shared" si="16"/>
        <v>430.62700000000001</v>
      </c>
      <c r="I359" s="46">
        <f>H359/CAPA!$D$43</f>
        <v>3.5858588868104785E-5</v>
      </c>
      <c r="J359" s="46">
        <f t="shared" si="17"/>
        <v>0.99779822075675273</v>
      </c>
    </row>
    <row r="360" spans="1:10" ht="45" x14ac:dyDescent="0.25">
      <c r="A360" s="30">
        <v>97488</v>
      </c>
      <c r="B360" s="31" t="s">
        <v>15739</v>
      </c>
      <c r="C360" s="32" t="s">
        <v>3635</v>
      </c>
      <c r="D360" s="33">
        <v>1</v>
      </c>
      <c r="E360" s="29">
        <f>VLOOKUP(A360,'RELATÓRIO DE COMPOSIÇÕES'!A:I,9,0)</f>
        <v>356.23</v>
      </c>
      <c r="F360" s="29">
        <f t="shared" si="15"/>
        <v>356.23</v>
      </c>
      <c r="G360" s="45">
        <f>BDI_Materiais!$H$27</f>
        <v>0.2026</v>
      </c>
      <c r="H360" s="29">
        <f t="shared" si="16"/>
        <v>428.40219999999999</v>
      </c>
      <c r="I360" s="46">
        <f>H360/CAPA!$D$43</f>
        <v>3.5673328332853251E-5</v>
      </c>
      <c r="J360" s="46">
        <f t="shared" si="17"/>
        <v>0.9978338940850856</v>
      </c>
    </row>
    <row r="361" spans="1:10" x14ac:dyDescent="0.25">
      <c r="A361" s="30" t="s">
        <v>14259</v>
      </c>
      <c r="B361" s="31" t="s">
        <v>15982</v>
      </c>
      <c r="C361" s="32" t="s">
        <v>3635</v>
      </c>
      <c r="D361" s="33">
        <v>4</v>
      </c>
      <c r="E361" s="29">
        <f>VLOOKUP(A361,'RELATÓRIO DE COMPOSIÇÕES'!A:I,9,0)</f>
        <v>88.300000000000011</v>
      </c>
      <c r="F361" s="29">
        <f t="shared" si="15"/>
        <v>353.2</v>
      </c>
      <c r="G361" s="45">
        <f>BDI_Materiais!$H$27</f>
        <v>0.2026</v>
      </c>
      <c r="H361" s="29">
        <f t="shared" si="16"/>
        <v>424.75830000000002</v>
      </c>
      <c r="I361" s="46">
        <f>H361/CAPA!$D$43</f>
        <v>3.536989842256782E-5</v>
      </c>
      <c r="J361" s="46">
        <f t="shared" si="17"/>
        <v>0.99786926398350817</v>
      </c>
    </row>
    <row r="362" spans="1:10" ht="30" x14ac:dyDescent="0.25">
      <c r="A362" s="30">
        <v>100849</v>
      </c>
      <c r="B362" s="31" t="s">
        <v>5123</v>
      </c>
      <c r="C362" s="32" t="s">
        <v>3635</v>
      </c>
      <c r="D362" s="33">
        <v>6</v>
      </c>
      <c r="E362" s="29">
        <f>VLOOKUP(A362,'RELATÓRIO DE COMPOSIÇÕES'!A:I,9,0)</f>
        <v>55.430000000000007</v>
      </c>
      <c r="F362" s="29">
        <f t="shared" si="15"/>
        <v>332.58</v>
      </c>
      <c r="G362" s="45">
        <f>BDI_Materiais!$H$27</f>
        <v>0.2026</v>
      </c>
      <c r="H362" s="29">
        <f t="shared" si="16"/>
        <v>399.96069999999997</v>
      </c>
      <c r="I362" s="46">
        <f>H362/CAPA!$D$43</f>
        <v>3.3304986228683746E-5</v>
      </c>
      <c r="J362" s="46">
        <f t="shared" si="17"/>
        <v>0.99790256896973684</v>
      </c>
    </row>
    <row r="363" spans="1:10" ht="30" x14ac:dyDescent="0.25">
      <c r="A363" s="30">
        <v>93657</v>
      </c>
      <c r="B363" s="31" t="s">
        <v>15496</v>
      </c>
      <c r="C363" s="32" t="s">
        <v>3635</v>
      </c>
      <c r="D363" s="33">
        <v>17</v>
      </c>
      <c r="E363" s="29">
        <f>VLOOKUP(A363,'RELATÓRIO DE COMPOSIÇÕES'!A:I,9,0)</f>
        <v>19.559999999999999</v>
      </c>
      <c r="F363" s="29">
        <f t="shared" si="15"/>
        <v>332.52</v>
      </c>
      <c r="G363" s="45">
        <f>BDI_Materiais!$H$27</f>
        <v>0.2026</v>
      </c>
      <c r="H363" s="29">
        <f t="shared" si="16"/>
        <v>399.8886</v>
      </c>
      <c r="I363" s="46">
        <f>H363/CAPA!$D$43</f>
        <v>3.3298982415041338E-5</v>
      </c>
      <c r="J363" s="46">
        <f t="shared" si="17"/>
        <v>0.99793586795215183</v>
      </c>
    </row>
    <row r="364" spans="1:10" ht="60" x14ac:dyDescent="0.25">
      <c r="A364" s="30">
        <v>101875</v>
      </c>
      <c r="B364" s="31" t="s">
        <v>7027</v>
      </c>
      <c r="C364" s="32" t="s">
        <v>3635</v>
      </c>
      <c r="D364" s="33">
        <v>1</v>
      </c>
      <c r="E364" s="29">
        <f>VLOOKUP(A364,'RELATÓRIO DE COMPOSIÇÕES'!A:I,9,0)</f>
        <v>324.07</v>
      </c>
      <c r="F364" s="29">
        <f t="shared" si="15"/>
        <v>324.07</v>
      </c>
      <c r="G364" s="45">
        <f>BDI_Materiais!$H$27</f>
        <v>0.2026</v>
      </c>
      <c r="H364" s="29">
        <f t="shared" si="16"/>
        <v>389.72660000000002</v>
      </c>
      <c r="I364" s="46">
        <f>H364/CAPA!$D$43</f>
        <v>3.2452786101113783E-5</v>
      </c>
      <c r="J364" s="46">
        <f t="shared" si="17"/>
        <v>0.99796832073825292</v>
      </c>
    </row>
    <row r="365" spans="1:10" ht="45" x14ac:dyDescent="0.25">
      <c r="A365" s="30">
        <v>92694</v>
      </c>
      <c r="B365" s="31" t="s">
        <v>7875</v>
      </c>
      <c r="C365" s="32" t="s">
        <v>3635</v>
      </c>
      <c r="D365" s="33">
        <v>13</v>
      </c>
      <c r="E365" s="29">
        <f>VLOOKUP(A365,'RELATÓRIO DE COMPOSIÇÕES'!A:I,9,0)</f>
        <v>24.14</v>
      </c>
      <c r="F365" s="29">
        <f t="shared" si="15"/>
        <v>313.82</v>
      </c>
      <c r="G365" s="45">
        <f>BDI_Materiais!$H$27</f>
        <v>0.2026</v>
      </c>
      <c r="H365" s="29">
        <f t="shared" si="16"/>
        <v>377.3999</v>
      </c>
      <c r="I365" s="46">
        <f>H365/CAPA!$D$43</f>
        <v>3.1426333817814157E-5</v>
      </c>
      <c r="J365" s="46">
        <f t="shared" si="17"/>
        <v>0.99799974707207073</v>
      </c>
    </row>
    <row r="366" spans="1:10" ht="45" x14ac:dyDescent="0.25">
      <c r="A366" s="30">
        <v>92914</v>
      </c>
      <c r="B366" s="31" t="s">
        <v>15768</v>
      </c>
      <c r="C366" s="32" t="s">
        <v>3635</v>
      </c>
      <c r="D366" s="33">
        <v>2</v>
      </c>
      <c r="E366" s="29">
        <f>VLOOKUP(A366,'RELATÓRIO DE COMPOSIÇÕES'!A:I,9,0)</f>
        <v>155.82</v>
      </c>
      <c r="F366" s="29">
        <f t="shared" si="15"/>
        <v>311.64</v>
      </c>
      <c r="G366" s="45">
        <f>BDI_Materiais!$H$27</f>
        <v>0.2026</v>
      </c>
      <c r="H366" s="29">
        <f t="shared" si="16"/>
        <v>374.7783</v>
      </c>
      <c r="I366" s="46">
        <f>H366/CAPA!$D$43</f>
        <v>3.1208031489867642E-5</v>
      </c>
      <c r="J366" s="46">
        <f t="shared" si="17"/>
        <v>0.99803095510356055</v>
      </c>
    </row>
    <row r="367" spans="1:10" ht="45" x14ac:dyDescent="0.25">
      <c r="A367" s="30">
        <v>92353</v>
      </c>
      <c r="B367" s="31" t="s">
        <v>7967</v>
      </c>
      <c r="C367" s="32" t="s">
        <v>3635</v>
      </c>
      <c r="D367" s="33">
        <v>2</v>
      </c>
      <c r="E367" s="29">
        <f>VLOOKUP(A367,'RELATÓRIO DE COMPOSIÇÕES'!A:I,9,0)</f>
        <v>155.68</v>
      </c>
      <c r="F367" s="29">
        <f t="shared" si="15"/>
        <v>311.36</v>
      </c>
      <c r="G367" s="45">
        <f>BDI_Materiais!$H$27</f>
        <v>0.2026</v>
      </c>
      <c r="H367" s="29">
        <f t="shared" si="16"/>
        <v>374.44150000000002</v>
      </c>
      <c r="I367" s="46">
        <f>H367/CAPA!$D$43</f>
        <v>3.1179985935987428E-5</v>
      </c>
      <c r="J367" s="46">
        <f t="shared" si="17"/>
        <v>0.99806213508949648</v>
      </c>
    </row>
    <row r="368" spans="1:10" ht="45" x14ac:dyDescent="0.25">
      <c r="A368" s="30">
        <v>97086</v>
      </c>
      <c r="B368" s="31" t="s">
        <v>15858</v>
      </c>
      <c r="C368" s="32" t="s">
        <v>3636</v>
      </c>
      <c r="D368" s="33">
        <v>2.25</v>
      </c>
      <c r="E368" s="29">
        <f>VLOOKUP(A368,'RELATÓRIO DE COMPOSIÇÕES'!A:I,9,0)</f>
        <v>137.63999999999999</v>
      </c>
      <c r="F368" s="29">
        <f t="shared" si="15"/>
        <v>309.69</v>
      </c>
      <c r="G368" s="45">
        <f>BDI_Materiais!$H$27</f>
        <v>0.2026</v>
      </c>
      <c r="H368" s="29">
        <f t="shared" si="16"/>
        <v>372.4332</v>
      </c>
      <c r="I368" s="46">
        <f>H368/CAPA!$D$43</f>
        <v>3.1012753495792508E-5</v>
      </c>
      <c r="J368" s="46">
        <f t="shared" si="17"/>
        <v>0.9980931478429923</v>
      </c>
    </row>
    <row r="369" spans="1:10" ht="30" x14ac:dyDescent="0.25">
      <c r="A369" s="30">
        <v>93655</v>
      </c>
      <c r="B369" s="31" t="s">
        <v>15492</v>
      </c>
      <c r="C369" s="32" t="s">
        <v>3635</v>
      </c>
      <c r="D369" s="33">
        <v>17</v>
      </c>
      <c r="E369" s="29">
        <f>VLOOKUP(A369,'RELATÓRIO DE COMPOSIÇÕES'!A:I,9,0)</f>
        <v>17.989999999999998</v>
      </c>
      <c r="F369" s="29">
        <f t="shared" si="15"/>
        <v>305.83</v>
      </c>
      <c r="G369" s="45">
        <f>BDI_Materiais!$H$27</f>
        <v>0.2026</v>
      </c>
      <c r="H369" s="29">
        <f t="shared" si="16"/>
        <v>367.7912</v>
      </c>
      <c r="I369" s="46">
        <f>H369/CAPA!$D$43</f>
        <v>3.0626211152823438E-5</v>
      </c>
      <c r="J369" s="46">
        <f t="shared" si="17"/>
        <v>0.9981237740541451</v>
      </c>
    </row>
    <row r="370" spans="1:10" ht="45" x14ac:dyDescent="0.25">
      <c r="A370" s="30">
        <v>91863</v>
      </c>
      <c r="B370" s="31" t="s">
        <v>7029</v>
      </c>
      <c r="C370" s="32" t="s">
        <v>3640</v>
      </c>
      <c r="D370" s="33">
        <v>25</v>
      </c>
      <c r="E370" s="29">
        <f>VLOOKUP(A370,'RELATÓRIO DE COMPOSIÇÕES'!A:I,9,0)</f>
        <v>12.14</v>
      </c>
      <c r="F370" s="29">
        <f t="shared" si="15"/>
        <v>303.5</v>
      </c>
      <c r="G370" s="45">
        <f>BDI_Materiais!$H$27</f>
        <v>0.2026</v>
      </c>
      <c r="H370" s="29">
        <f t="shared" si="16"/>
        <v>364.98910000000001</v>
      </c>
      <c r="I370" s="46">
        <f>H370/CAPA!$D$43</f>
        <v>3.039287847310917E-5</v>
      </c>
      <c r="J370" s="46">
        <f t="shared" si="17"/>
        <v>0.99815416693261816</v>
      </c>
    </row>
    <row r="371" spans="1:10" ht="45" x14ac:dyDescent="0.25">
      <c r="A371" s="30">
        <v>89785</v>
      </c>
      <c r="B371" s="31" t="s">
        <v>7953</v>
      </c>
      <c r="C371" s="32" t="s">
        <v>3635</v>
      </c>
      <c r="D371" s="33">
        <v>12</v>
      </c>
      <c r="E371" s="29">
        <f>VLOOKUP(A371,'RELATÓRIO DE COMPOSIÇÕES'!A:I,9,0)</f>
        <v>25.219999999999995</v>
      </c>
      <c r="F371" s="29">
        <f t="shared" si="15"/>
        <v>302.64</v>
      </c>
      <c r="G371" s="45">
        <f>BDI_Materiais!$H$27</f>
        <v>0.2026</v>
      </c>
      <c r="H371" s="29">
        <f t="shared" si="16"/>
        <v>363.95490000000001</v>
      </c>
      <c r="I371" s="46">
        <f>H371/CAPA!$D$43</f>
        <v>3.0306759970071988E-5</v>
      </c>
      <c r="J371" s="46">
        <f t="shared" si="17"/>
        <v>0.99818447369258823</v>
      </c>
    </row>
    <row r="372" spans="1:10" ht="30" x14ac:dyDescent="0.25">
      <c r="A372" s="30">
        <v>94796</v>
      </c>
      <c r="B372" s="31" t="s">
        <v>15199</v>
      </c>
      <c r="C372" s="32" t="s">
        <v>3635</v>
      </c>
      <c r="D372" s="33">
        <v>3</v>
      </c>
      <c r="E372" s="29">
        <f>VLOOKUP(A372,'RELATÓRIO DE COMPOSIÇÕES'!A:I,9,0)</f>
        <v>99.37</v>
      </c>
      <c r="F372" s="29">
        <f t="shared" si="15"/>
        <v>298.11</v>
      </c>
      <c r="G372" s="45">
        <f>BDI_Materiais!$H$27</f>
        <v>0.2026</v>
      </c>
      <c r="H372" s="29">
        <f t="shared" si="16"/>
        <v>358.50709999999998</v>
      </c>
      <c r="I372" s="46">
        <f>H372/CAPA!$D$43</f>
        <v>2.9853118139820602E-5</v>
      </c>
      <c r="J372" s="46">
        <f t="shared" si="17"/>
        <v>0.99821432681072808</v>
      </c>
    </row>
    <row r="373" spans="1:10" ht="45" x14ac:dyDescent="0.25">
      <c r="A373" s="30">
        <v>89367</v>
      </c>
      <c r="B373" s="31" t="s">
        <v>7921</v>
      </c>
      <c r="C373" s="32" t="s">
        <v>3635</v>
      </c>
      <c r="D373" s="33">
        <v>22</v>
      </c>
      <c r="E373" s="29">
        <f>VLOOKUP(A373,'RELATÓRIO DE COMPOSIÇÕES'!A:I,9,0)</f>
        <v>13.209999999999999</v>
      </c>
      <c r="F373" s="29">
        <f t="shared" si="15"/>
        <v>290.62</v>
      </c>
      <c r="G373" s="45">
        <f>BDI_Materiais!$H$27</f>
        <v>0.2026</v>
      </c>
      <c r="H373" s="29">
        <f t="shared" si="16"/>
        <v>349.49959999999999</v>
      </c>
      <c r="I373" s="46">
        <f>H373/CAPA!$D$43</f>
        <v>2.9103057787753843E-5</v>
      </c>
      <c r="J373" s="46">
        <f t="shared" si="17"/>
        <v>0.99824342986851589</v>
      </c>
    </row>
    <row r="374" spans="1:10" ht="45" x14ac:dyDescent="0.25">
      <c r="A374" s="30">
        <v>89400</v>
      </c>
      <c r="B374" s="31" t="s">
        <v>7929</v>
      </c>
      <c r="C374" s="32" t="s">
        <v>3635</v>
      </c>
      <c r="D374" s="33">
        <v>14</v>
      </c>
      <c r="E374" s="29">
        <f>VLOOKUP(A374,'RELATÓRIO DE COMPOSIÇÕES'!A:I,9,0)</f>
        <v>20.09</v>
      </c>
      <c r="F374" s="29">
        <f t="shared" si="15"/>
        <v>281.26</v>
      </c>
      <c r="G374" s="45">
        <f>BDI_Materiais!$H$27</f>
        <v>0.2026</v>
      </c>
      <c r="H374" s="29">
        <f t="shared" si="16"/>
        <v>338.24329999999998</v>
      </c>
      <c r="I374" s="46">
        <f>H374/CAPA!$D$43</f>
        <v>2.8165738404909644E-5</v>
      </c>
      <c r="J374" s="46">
        <f t="shared" si="17"/>
        <v>0.9982715956069208</v>
      </c>
    </row>
    <row r="375" spans="1:10" ht="30" x14ac:dyDescent="0.25">
      <c r="A375" s="30">
        <v>94497</v>
      </c>
      <c r="B375" s="31" t="s">
        <v>7935</v>
      </c>
      <c r="C375" s="32" t="s">
        <v>3635</v>
      </c>
      <c r="D375" s="33">
        <v>2</v>
      </c>
      <c r="E375" s="29">
        <f>VLOOKUP(A375,'RELATÓRIO DE COMPOSIÇÕES'!A:I,9,0)</f>
        <v>140.58000000000001</v>
      </c>
      <c r="F375" s="29">
        <f t="shared" si="15"/>
        <v>281.16000000000003</v>
      </c>
      <c r="G375" s="45">
        <f>BDI_Materiais!$H$27</f>
        <v>0.2026</v>
      </c>
      <c r="H375" s="29">
        <f t="shared" si="16"/>
        <v>338.12299999999999</v>
      </c>
      <c r="I375" s="46">
        <f>H375/CAPA!$D$43</f>
        <v>2.8155720946086037E-5</v>
      </c>
      <c r="J375" s="46">
        <f t="shared" si="17"/>
        <v>0.99829975132786686</v>
      </c>
    </row>
    <row r="376" spans="1:10" ht="45" x14ac:dyDescent="0.25">
      <c r="A376" s="30">
        <v>97887</v>
      </c>
      <c r="B376" s="31" t="s">
        <v>7965</v>
      </c>
      <c r="C376" s="32" t="s">
        <v>3635</v>
      </c>
      <c r="D376" s="33">
        <v>1</v>
      </c>
      <c r="E376" s="29">
        <f>VLOOKUP(A376,'RELATÓRIO DE COMPOSIÇÕES'!A:I,9,0)</f>
        <v>277.86</v>
      </c>
      <c r="F376" s="29">
        <f t="shared" si="15"/>
        <v>277.86</v>
      </c>
      <c r="G376" s="45">
        <f>BDI_Materiais!$H$27</f>
        <v>0.2026</v>
      </c>
      <c r="H376" s="29">
        <f t="shared" si="16"/>
        <v>334.15440000000001</v>
      </c>
      <c r="I376" s="46">
        <f>H376/CAPA!$D$43</f>
        <v>2.7825253056748027E-5</v>
      </c>
      <c r="J376" s="46">
        <f t="shared" si="17"/>
        <v>0.99832757658092364</v>
      </c>
    </row>
    <row r="377" spans="1:10" ht="30" x14ac:dyDescent="0.25">
      <c r="A377" s="30">
        <v>91955</v>
      </c>
      <c r="B377" s="31" t="s">
        <v>15574</v>
      </c>
      <c r="C377" s="32" t="s">
        <v>3635</v>
      </c>
      <c r="D377" s="33">
        <v>7</v>
      </c>
      <c r="E377" s="29">
        <f>VLOOKUP(A377,'RELATÓRIO DE COMPOSIÇÕES'!A:I,9,0)</f>
        <v>39.44</v>
      </c>
      <c r="F377" s="29">
        <f t="shared" si="15"/>
        <v>276.08</v>
      </c>
      <c r="G377" s="45">
        <f>BDI_Materiais!$H$27</f>
        <v>0.2026</v>
      </c>
      <c r="H377" s="29">
        <f t="shared" si="16"/>
        <v>332.0138</v>
      </c>
      <c r="I377" s="46">
        <f>H377/CAPA!$D$43</f>
        <v>2.7647003909966553E-5</v>
      </c>
      <c r="J377" s="46">
        <f t="shared" si="17"/>
        <v>0.99835522358483364</v>
      </c>
    </row>
    <row r="378" spans="1:10" ht="30" x14ac:dyDescent="0.25">
      <c r="A378" s="30" t="s">
        <v>14139</v>
      </c>
      <c r="B378" s="31" t="s">
        <v>15594</v>
      </c>
      <c r="C378" s="32" t="s">
        <v>3635</v>
      </c>
      <c r="D378" s="33">
        <v>29</v>
      </c>
      <c r="E378" s="29">
        <f>VLOOKUP(A378,'RELATÓRIO DE COMPOSIÇÕES'!A:I,9,0)</f>
        <v>9.44</v>
      </c>
      <c r="F378" s="29">
        <f t="shared" si="15"/>
        <v>273.76</v>
      </c>
      <c r="G378" s="45">
        <f>BDI_Materiais!$H$27</f>
        <v>0.2026</v>
      </c>
      <c r="H378" s="29">
        <f t="shared" si="16"/>
        <v>329.22379999999998</v>
      </c>
      <c r="I378" s="46">
        <f>H378/CAPA!$D$43</f>
        <v>2.7414678805079927E-5</v>
      </c>
      <c r="J378" s="46">
        <f t="shared" si="17"/>
        <v>0.99838263826363871</v>
      </c>
    </row>
    <row r="379" spans="1:10" ht="45" x14ac:dyDescent="0.25">
      <c r="A379" s="30">
        <v>104004</v>
      </c>
      <c r="B379" s="31" t="s">
        <v>15289</v>
      </c>
      <c r="C379" s="32" t="s">
        <v>3635</v>
      </c>
      <c r="D379" s="33">
        <v>9</v>
      </c>
      <c r="E379" s="29">
        <f>VLOOKUP(A379,'RELATÓRIO DE COMPOSIÇÕES'!A:I,9,0)</f>
        <v>29.64</v>
      </c>
      <c r="F379" s="29">
        <f t="shared" si="15"/>
        <v>266.76</v>
      </c>
      <c r="G379" s="45">
        <f>BDI_Materiais!$H$27</f>
        <v>0.2026</v>
      </c>
      <c r="H379" s="29">
        <f t="shared" si="16"/>
        <v>320.80560000000003</v>
      </c>
      <c r="I379" s="46">
        <f>H379/CAPA!$D$43</f>
        <v>2.6713689845238865E-5</v>
      </c>
      <c r="J379" s="46">
        <f t="shared" si="17"/>
        <v>0.9984093519534839</v>
      </c>
    </row>
    <row r="380" spans="1:10" x14ac:dyDescent="0.25">
      <c r="A380" s="30" t="s">
        <v>7127</v>
      </c>
      <c r="B380" s="31" t="s">
        <v>15054</v>
      </c>
      <c r="C380" s="32" t="s">
        <v>3635</v>
      </c>
      <c r="D380" s="33">
        <v>10</v>
      </c>
      <c r="E380" s="29">
        <f>VLOOKUP(A380,'RELATÓRIO DE COMPOSIÇÕES'!A:I,9,0)</f>
        <v>26.55</v>
      </c>
      <c r="F380" s="29">
        <f t="shared" si="15"/>
        <v>265.5</v>
      </c>
      <c r="G380" s="45">
        <f>BDI_Materiais!$H$27</f>
        <v>0.2026</v>
      </c>
      <c r="H380" s="29">
        <f t="shared" si="16"/>
        <v>319.2903</v>
      </c>
      <c r="I380" s="46">
        <f>H380/CAPA!$D$43</f>
        <v>2.6587509833971944E-5</v>
      </c>
      <c r="J380" s="46">
        <f t="shared" si="17"/>
        <v>0.99843593946331788</v>
      </c>
    </row>
    <row r="381" spans="1:10" x14ac:dyDescent="0.25">
      <c r="A381" s="30" t="s">
        <v>14286</v>
      </c>
      <c r="B381" s="31" t="s">
        <v>15985</v>
      </c>
      <c r="C381" s="32" t="s">
        <v>3635</v>
      </c>
      <c r="D381" s="33">
        <v>6</v>
      </c>
      <c r="E381" s="29">
        <f>VLOOKUP(A381,'RELATÓRIO DE COMPOSIÇÕES'!A:I,9,0)</f>
        <v>43.91</v>
      </c>
      <c r="F381" s="29">
        <f t="shared" si="15"/>
        <v>263.45999999999998</v>
      </c>
      <c r="G381" s="45">
        <f>BDI_Materiais!$H$27</f>
        <v>0.2026</v>
      </c>
      <c r="H381" s="29">
        <f t="shared" si="16"/>
        <v>316.83699999999999</v>
      </c>
      <c r="I381" s="46">
        <f>H381/CAPA!$D$43</f>
        <v>2.6383221955900848E-5</v>
      </c>
      <c r="J381" s="46">
        <f t="shared" si="17"/>
        <v>0.9984623226852738</v>
      </c>
    </row>
    <row r="382" spans="1:10" ht="30" x14ac:dyDescent="0.25">
      <c r="A382" s="30" t="s">
        <v>14173</v>
      </c>
      <c r="B382" s="31" t="s">
        <v>15703</v>
      </c>
      <c r="C382" s="32" t="s">
        <v>3635</v>
      </c>
      <c r="D382" s="33">
        <v>10</v>
      </c>
      <c r="E382" s="29">
        <f>VLOOKUP(A382,'RELATÓRIO DE COMPOSIÇÕES'!A:I,9,0)</f>
        <v>26</v>
      </c>
      <c r="F382" s="29">
        <f t="shared" si="15"/>
        <v>260</v>
      </c>
      <c r="G382" s="45">
        <f>BDI_Materiais!$H$27</f>
        <v>0.2026</v>
      </c>
      <c r="H382" s="29">
        <f t="shared" si="16"/>
        <v>312.67599999999999</v>
      </c>
      <c r="I382" s="46">
        <f>H382/CAPA!$D$43</f>
        <v>2.6036732794096819E-5</v>
      </c>
      <c r="J382" s="46">
        <f t="shared" si="17"/>
        <v>0.99848835941806791</v>
      </c>
    </row>
    <row r="383" spans="1:10" ht="60" x14ac:dyDescent="0.25">
      <c r="A383" s="30">
        <v>104334</v>
      </c>
      <c r="B383" s="31" t="s">
        <v>15401</v>
      </c>
      <c r="C383" s="32" t="s">
        <v>3635</v>
      </c>
      <c r="D383" s="33">
        <v>5</v>
      </c>
      <c r="E383" s="29">
        <f>VLOOKUP(A383,'RELATÓRIO DE COMPOSIÇÕES'!A:I,9,0)</f>
        <v>51.100000000000009</v>
      </c>
      <c r="F383" s="29">
        <f t="shared" si="15"/>
        <v>255.5</v>
      </c>
      <c r="G383" s="45">
        <f>BDI_Materiais!$H$27</f>
        <v>0.2026</v>
      </c>
      <c r="H383" s="29">
        <f t="shared" si="16"/>
        <v>307.26429999999999</v>
      </c>
      <c r="I383" s="46">
        <f>H383/CAPA!$D$43</f>
        <v>2.558609703419899E-5</v>
      </c>
      <c r="J383" s="46">
        <f t="shared" si="17"/>
        <v>0.99851394551510209</v>
      </c>
    </row>
    <row r="384" spans="1:10" ht="30" x14ac:dyDescent="0.25">
      <c r="A384" s="30" t="s">
        <v>7129</v>
      </c>
      <c r="B384" s="31" t="s">
        <v>15060</v>
      </c>
      <c r="C384" s="32" t="s">
        <v>3635</v>
      </c>
      <c r="D384" s="33">
        <v>6</v>
      </c>
      <c r="E384" s="29">
        <f>VLOOKUP(A384,'RELATÓRIO DE COMPOSIÇÕES'!A:I,9,0)</f>
        <v>42.2</v>
      </c>
      <c r="F384" s="29">
        <f t="shared" si="15"/>
        <v>253.2</v>
      </c>
      <c r="G384" s="45">
        <f>BDI_Materiais!$H$27</f>
        <v>0.2026</v>
      </c>
      <c r="H384" s="29">
        <f t="shared" si="16"/>
        <v>304.49829999999997</v>
      </c>
      <c r="I384" s="46">
        <f>H384/CAPA!$D$43</f>
        <v>2.5355770424838269E-5</v>
      </c>
      <c r="J384" s="46">
        <f t="shared" si="17"/>
        <v>0.99853930128552693</v>
      </c>
    </row>
    <row r="385" spans="1:10" ht="30" x14ac:dyDescent="0.25">
      <c r="A385" s="30">
        <v>89355</v>
      </c>
      <c r="B385" s="31" t="s">
        <v>15997</v>
      </c>
      <c r="C385" s="32" t="s">
        <v>3640</v>
      </c>
      <c r="D385" s="33">
        <v>12</v>
      </c>
      <c r="E385" s="29">
        <f>VLOOKUP(A385,'RELATÓRIO DE COMPOSIÇÕES'!A:I,9,0)</f>
        <v>20.759999999999998</v>
      </c>
      <c r="F385" s="29">
        <f t="shared" si="15"/>
        <v>249.12</v>
      </c>
      <c r="G385" s="45">
        <f>BDI_Materiais!$H$27</f>
        <v>0.2026</v>
      </c>
      <c r="H385" s="29">
        <f t="shared" si="16"/>
        <v>299.5917</v>
      </c>
      <c r="I385" s="46">
        <f>H385/CAPA!$D$43</f>
        <v>2.494719466869608E-5</v>
      </c>
      <c r="J385" s="46">
        <f t="shared" si="17"/>
        <v>0.99856424848019565</v>
      </c>
    </row>
    <row r="386" spans="1:10" x14ac:dyDescent="0.25">
      <c r="A386" s="30" t="s">
        <v>7139</v>
      </c>
      <c r="B386" s="31" t="s">
        <v>7220</v>
      </c>
      <c r="C386" s="32" t="s">
        <v>3635</v>
      </c>
      <c r="D386" s="33">
        <v>6</v>
      </c>
      <c r="E386" s="29">
        <f>VLOOKUP(A386,'RELATÓRIO DE COMPOSIÇÕES'!A:I,9,0)</f>
        <v>41.42</v>
      </c>
      <c r="F386" s="29">
        <f t="shared" si="15"/>
        <v>248.52</v>
      </c>
      <c r="G386" s="45">
        <f>BDI_Materiais!$H$27</f>
        <v>0.2026</v>
      </c>
      <c r="H386" s="29">
        <f t="shared" si="16"/>
        <v>298.87020000000001</v>
      </c>
      <c r="I386" s="46">
        <f>H386/CAPA!$D$43</f>
        <v>2.488711489694852E-5</v>
      </c>
      <c r="J386" s="46">
        <f t="shared" si="17"/>
        <v>0.99858913559509255</v>
      </c>
    </row>
    <row r="387" spans="1:10" ht="60" x14ac:dyDescent="0.25">
      <c r="A387" s="30">
        <v>94686</v>
      </c>
      <c r="B387" s="31" t="s">
        <v>4808</v>
      </c>
      <c r="C387" s="32" t="s">
        <v>3635</v>
      </c>
      <c r="D387" s="33">
        <v>1</v>
      </c>
      <c r="E387" s="29">
        <f>VLOOKUP(A387,'RELATÓRIO DE COMPOSIÇÕES'!A:I,9,0)</f>
        <v>246.01</v>
      </c>
      <c r="F387" s="29">
        <f t="shared" si="15"/>
        <v>246.01</v>
      </c>
      <c r="G387" s="45">
        <f>BDI_Materiais!$H$27</f>
        <v>0.2026</v>
      </c>
      <c r="H387" s="29">
        <f t="shared" si="16"/>
        <v>295.85160000000002</v>
      </c>
      <c r="I387" s="46">
        <f>H387/CAPA!$D$43</f>
        <v>2.4635754122177638E-5</v>
      </c>
      <c r="J387" s="46">
        <f t="shared" si="17"/>
        <v>0.9986137713492147</v>
      </c>
    </row>
    <row r="388" spans="1:10" ht="30" x14ac:dyDescent="0.25">
      <c r="A388" s="30">
        <v>89485</v>
      </c>
      <c r="B388" s="31" t="s">
        <v>15683</v>
      </c>
      <c r="C388" s="32" t="s">
        <v>3635</v>
      </c>
      <c r="D388" s="33">
        <v>39</v>
      </c>
      <c r="E388" s="29">
        <f>VLOOKUP(A388,'RELATÓRIO DE COMPOSIÇÕES'!A:I,9,0)</f>
        <v>6.1999999999999993</v>
      </c>
      <c r="F388" s="29">
        <f t="shared" si="15"/>
        <v>241.8</v>
      </c>
      <c r="G388" s="45">
        <f>BDI_Materiais!$H$27</f>
        <v>0.2026</v>
      </c>
      <c r="H388" s="29">
        <f t="shared" si="16"/>
        <v>290.78870000000001</v>
      </c>
      <c r="I388" s="46">
        <f>H388/CAPA!$D$43</f>
        <v>2.4214163163922981E-5</v>
      </c>
      <c r="J388" s="46">
        <f t="shared" si="17"/>
        <v>0.99863798551237859</v>
      </c>
    </row>
    <row r="389" spans="1:10" ht="30" x14ac:dyDescent="0.25">
      <c r="A389" s="30" t="s">
        <v>14209</v>
      </c>
      <c r="B389" s="31" t="s">
        <v>15781</v>
      </c>
      <c r="C389" s="32" t="s">
        <v>3635</v>
      </c>
      <c r="D389" s="33">
        <v>1</v>
      </c>
      <c r="E389" s="29">
        <f>VLOOKUP(A389,'RELATÓRIO DE COMPOSIÇÕES'!A:I,9,0)</f>
        <v>236.04</v>
      </c>
      <c r="F389" s="29">
        <f t="shared" si="15"/>
        <v>236.04</v>
      </c>
      <c r="G389" s="45">
        <f>BDI_Materiais!$H$27</f>
        <v>0.2026</v>
      </c>
      <c r="H389" s="29">
        <f t="shared" si="16"/>
        <v>283.86169999999998</v>
      </c>
      <c r="I389" s="46">
        <f>H389/CAPA!$D$43</f>
        <v>2.3637347392758231E-5</v>
      </c>
      <c r="J389" s="46">
        <f t="shared" si="17"/>
        <v>0.99866162285977134</v>
      </c>
    </row>
    <row r="390" spans="1:10" ht="45" x14ac:dyDescent="0.25">
      <c r="A390" s="30">
        <v>89610</v>
      </c>
      <c r="B390" s="31" t="s">
        <v>15122</v>
      </c>
      <c r="C390" s="32" t="s">
        <v>3635</v>
      </c>
      <c r="D390" s="33">
        <v>12</v>
      </c>
      <c r="E390" s="29">
        <f>VLOOKUP(A390,'RELATÓRIO DE COMPOSIÇÕES'!A:I,9,0)</f>
        <v>19.240000000000002</v>
      </c>
      <c r="F390" s="29">
        <f t="shared" si="15"/>
        <v>230.88</v>
      </c>
      <c r="G390" s="45">
        <f>BDI_Materiais!$H$27</f>
        <v>0.2026</v>
      </c>
      <c r="H390" s="29">
        <f t="shared" si="16"/>
        <v>277.65629999999999</v>
      </c>
      <c r="I390" s="46">
        <f>H390/CAPA!$D$43</f>
        <v>2.3120619720405735E-5</v>
      </c>
      <c r="J390" s="46">
        <f t="shared" si="17"/>
        <v>0.99868474347949177</v>
      </c>
    </row>
    <row r="391" spans="1:10" ht="45" x14ac:dyDescent="0.25">
      <c r="A391" s="30">
        <v>92910</v>
      </c>
      <c r="B391" s="31" t="s">
        <v>15765</v>
      </c>
      <c r="C391" s="32" t="s">
        <v>3635</v>
      </c>
      <c r="D391" s="33">
        <v>2</v>
      </c>
      <c r="E391" s="29">
        <f>VLOOKUP(A391,'RELATÓRIO DE COMPOSIÇÕES'!A:I,9,0)</f>
        <v>112.85999999999999</v>
      </c>
      <c r="F391" s="29">
        <f t="shared" si="15"/>
        <v>225.72</v>
      </c>
      <c r="G391" s="45">
        <f>BDI_Materiais!$H$27</f>
        <v>0.2026</v>
      </c>
      <c r="H391" s="29">
        <f t="shared" si="16"/>
        <v>271.45089999999999</v>
      </c>
      <c r="I391" s="46">
        <f>H391/CAPA!$D$43</f>
        <v>2.2603892048053243E-5</v>
      </c>
      <c r="J391" s="46">
        <f t="shared" si="17"/>
        <v>0.99870734737153977</v>
      </c>
    </row>
    <row r="392" spans="1:10" ht="60" x14ac:dyDescent="0.25">
      <c r="A392" s="30">
        <v>94687</v>
      </c>
      <c r="B392" s="31" t="s">
        <v>15278</v>
      </c>
      <c r="C392" s="32" t="s">
        <v>3635</v>
      </c>
      <c r="D392" s="33">
        <v>1</v>
      </c>
      <c r="E392" s="29">
        <f>VLOOKUP(A392,'RELATÓRIO DE COMPOSIÇÕES'!A:I,9,0)</f>
        <v>222.51</v>
      </c>
      <c r="F392" s="29">
        <f t="shared" si="15"/>
        <v>222.51</v>
      </c>
      <c r="G392" s="45">
        <f>BDI_Materiais!$H$27</f>
        <v>0.2026</v>
      </c>
      <c r="H392" s="29">
        <f t="shared" si="16"/>
        <v>267.59050000000002</v>
      </c>
      <c r="I392" s="46">
        <f>H392/CAPA!$D$43</f>
        <v>2.2282434042711194E-5</v>
      </c>
      <c r="J392" s="46">
        <f t="shared" si="17"/>
        <v>0.99872962980558244</v>
      </c>
    </row>
    <row r="393" spans="1:10" ht="30" x14ac:dyDescent="0.25">
      <c r="A393" s="30">
        <v>95250</v>
      </c>
      <c r="B393" s="31" t="s">
        <v>7983</v>
      </c>
      <c r="C393" s="32" t="s">
        <v>3635</v>
      </c>
      <c r="D393" s="33">
        <v>2</v>
      </c>
      <c r="E393" s="29">
        <f>VLOOKUP(A393,'RELATÓRIO DE COMPOSIÇÕES'!A:I,9,0)</f>
        <v>111.23</v>
      </c>
      <c r="F393" s="29">
        <f t="shared" si="15"/>
        <v>222.46</v>
      </c>
      <c r="G393" s="45">
        <f>BDI_Materiais!$H$27</f>
        <v>0.2026</v>
      </c>
      <c r="H393" s="29">
        <f t="shared" si="16"/>
        <v>267.53039999999999</v>
      </c>
      <c r="I393" s="46">
        <f>H393/CAPA!$D$43</f>
        <v>2.2277429476831733E-5</v>
      </c>
      <c r="J393" s="46">
        <f t="shared" si="17"/>
        <v>0.99875190723505924</v>
      </c>
    </row>
    <row r="394" spans="1:10" ht="75" x14ac:dyDescent="0.25">
      <c r="A394" s="30" t="s">
        <v>14224</v>
      </c>
      <c r="B394" s="31" t="s">
        <v>15838</v>
      </c>
      <c r="C394" s="32" t="s">
        <v>3635</v>
      </c>
      <c r="D394" s="33">
        <v>12</v>
      </c>
      <c r="E394" s="29">
        <f>VLOOKUP(A394,'RELATÓRIO DE COMPOSIÇÕES'!A:I,9,0)</f>
        <v>18.420000000000002</v>
      </c>
      <c r="F394" s="29">
        <f t="shared" si="15"/>
        <v>221.04</v>
      </c>
      <c r="G394" s="45">
        <f>BDI_Materiais!$H$27</f>
        <v>0.2026</v>
      </c>
      <c r="H394" s="29">
        <f t="shared" si="16"/>
        <v>265.8227</v>
      </c>
      <c r="I394" s="46">
        <f>H394/CAPA!$D$43</f>
        <v>2.21352281930988E-5</v>
      </c>
      <c r="J394" s="46">
        <f t="shared" si="17"/>
        <v>0.9987740424632523</v>
      </c>
    </row>
    <row r="395" spans="1:10" ht="30" x14ac:dyDescent="0.25">
      <c r="A395" s="30">
        <v>93656</v>
      </c>
      <c r="B395" s="31" t="s">
        <v>15494</v>
      </c>
      <c r="C395" s="32" t="s">
        <v>3635</v>
      </c>
      <c r="D395" s="33">
        <v>12</v>
      </c>
      <c r="E395" s="29">
        <f>VLOOKUP(A395,'RELATÓRIO DE COMPOSIÇÕES'!A:I,9,0)</f>
        <v>17.989999999999998</v>
      </c>
      <c r="F395" s="29">
        <f t="shared" si="15"/>
        <v>215.88</v>
      </c>
      <c r="G395" s="45">
        <f>BDI_Materiais!$H$27</f>
        <v>0.2026</v>
      </c>
      <c r="H395" s="29">
        <f t="shared" si="16"/>
        <v>259.6173</v>
      </c>
      <c r="I395" s="46">
        <f>H395/CAPA!$D$43</f>
        <v>2.1618500520746305E-5</v>
      </c>
      <c r="J395" s="46">
        <f t="shared" si="17"/>
        <v>0.99879566096377304</v>
      </c>
    </row>
    <row r="396" spans="1:10" ht="60" x14ac:dyDescent="0.25">
      <c r="A396" s="30">
        <v>94698</v>
      </c>
      <c r="B396" s="31" t="s">
        <v>15297</v>
      </c>
      <c r="C396" s="32" t="s">
        <v>3635</v>
      </c>
      <c r="D396" s="33">
        <v>3</v>
      </c>
      <c r="E396" s="29">
        <f>VLOOKUP(A396,'RELATÓRIO DE COMPOSIÇÕES'!A:I,9,0)</f>
        <v>71.660000000000011</v>
      </c>
      <c r="F396" s="29">
        <f t="shared" ref="F396:F459" si="18">TRUNC((E396*D396),2)</f>
        <v>214.98</v>
      </c>
      <c r="G396" s="45">
        <f>BDI_Materiais!$H$27</f>
        <v>0.2026</v>
      </c>
      <c r="H396" s="29">
        <f t="shared" ref="H396:H459" si="19">ROUND((E396*(1+G396)*D396),4)</f>
        <v>258.53489999999999</v>
      </c>
      <c r="I396" s="46">
        <f>H396/CAPA!$D$43</f>
        <v>2.1528368372527924E-5</v>
      </c>
      <c r="J396" s="46">
        <f t="shared" si="17"/>
        <v>0.99881718933214558</v>
      </c>
    </row>
    <row r="397" spans="1:10" ht="45" x14ac:dyDescent="0.25">
      <c r="A397" s="30">
        <v>89549</v>
      </c>
      <c r="B397" s="31" t="s">
        <v>15428</v>
      </c>
      <c r="C397" s="32" t="s">
        <v>3635</v>
      </c>
      <c r="D397" s="33">
        <v>12</v>
      </c>
      <c r="E397" s="29">
        <f>VLOOKUP(A397,'RELATÓRIO DE COMPOSIÇÕES'!A:I,9,0)</f>
        <v>17.53</v>
      </c>
      <c r="F397" s="29">
        <f t="shared" si="18"/>
        <v>210.36</v>
      </c>
      <c r="G397" s="45">
        <f>BDI_Materiais!$H$27</f>
        <v>0.2026</v>
      </c>
      <c r="H397" s="29">
        <f t="shared" si="19"/>
        <v>252.97890000000001</v>
      </c>
      <c r="I397" s="46">
        <f>H397/CAPA!$D$43</f>
        <v>2.1065716658280584E-5</v>
      </c>
      <c r="J397" s="46">
        <f t="shared" ref="J397:J460" si="20">I397+J396</f>
        <v>0.99883825504880386</v>
      </c>
    </row>
    <row r="398" spans="1:10" ht="45" x14ac:dyDescent="0.25">
      <c r="A398" s="30">
        <v>92701</v>
      </c>
      <c r="B398" s="31" t="s">
        <v>7877</v>
      </c>
      <c r="C398" s="32" t="s">
        <v>3635</v>
      </c>
      <c r="D398" s="33">
        <v>6</v>
      </c>
      <c r="E398" s="29">
        <f>VLOOKUP(A398,'RELATÓRIO DE COMPOSIÇÕES'!A:I,9,0)</f>
        <v>34.520000000000003</v>
      </c>
      <c r="F398" s="29">
        <f t="shared" si="18"/>
        <v>207.12</v>
      </c>
      <c r="G398" s="45">
        <f>BDI_Materiais!$H$27</f>
        <v>0.2026</v>
      </c>
      <c r="H398" s="29">
        <f t="shared" si="19"/>
        <v>249.08250000000001</v>
      </c>
      <c r="I398" s="46">
        <f>H398/CAPA!$D$43</f>
        <v>2.0741260909649673E-5</v>
      </c>
      <c r="J398" s="46">
        <f t="shared" si="20"/>
        <v>0.99885899630971353</v>
      </c>
    </row>
    <row r="399" spans="1:10" ht="30" x14ac:dyDescent="0.25">
      <c r="A399" s="30">
        <v>91959</v>
      </c>
      <c r="B399" s="31" t="s">
        <v>7028</v>
      </c>
      <c r="C399" s="32" t="s">
        <v>3635</v>
      </c>
      <c r="D399" s="33">
        <v>4</v>
      </c>
      <c r="E399" s="29">
        <f>VLOOKUP(A399,'RELATÓRIO DE COMPOSIÇÕES'!A:I,9,0)</f>
        <v>49.629999999999995</v>
      </c>
      <c r="F399" s="29">
        <f t="shared" si="18"/>
        <v>198.52</v>
      </c>
      <c r="G399" s="45">
        <f>BDI_Materiais!$H$27</f>
        <v>0.2026</v>
      </c>
      <c r="H399" s="29">
        <f t="shared" si="19"/>
        <v>238.74019999999999</v>
      </c>
      <c r="I399" s="46">
        <f>H399/CAPA!$D$43</f>
        <v>1.9880050898083744E-5</v>
      </c>
      <c r="J399" s="46">
        <f t="shared" si="20"/>
        <v>0.99887887636061157</v>
      </c>
    </row>
    <row r="400" spans="1:10" ht="30" x14ac:dyDescent="0.25">
      <c r="A400" s="30">
        <v>94498</v>
      </c>
      <c r="B400" s="31" t="s">
        <v>7936</v>
      </c>
      <c r="C400" s="32" t="s">
        <v>3635</v>
      </c>
      <c r="D400" s="33">
        <v>1</v>
      </c>
      <c r="E400" s="29">
        <f>VLOOKUP(A400,'RELATÓRIO DE COMPOSIÇÕES'!A:I,9,0)</f>
        <v>194.41</v>
      </c>
      <c r="F400" s="29">
        <f t="shared" si="18"/>
        <v>194.41</v>
      </c>
      <c r="G400" s="45">
        <f>BDI_Materiais!$H$27</f>
        <v>0.2026</v>
      </c>
      <c r="H400" s="29">
        <f t="shared" si="19"/>
        <v>233.79750000000001</v>
      </c>
      <c r="I400" s="46">
        <f>H400/CAPA!$D$43</f>
        <v>1.9468469071588006E-5</v>
      </c>
      <c r="J400" s="46">
        <f t="shared" si="20"/>
        <v>0.9988983448296832</v>
      </c>
    </row>
    <row r="401" spans="1:10" ht="45" x14ac:dyDescent="0.25">
      <c r="A401" s="30">
        <v>95547</v>
      </c>
      <c r="B401" s="31" t="s">
        <v>7222</v>
      </c>
      <c r="C401" s="32" t="s">
        <v>3635</v>
      </c>
      <c r="D401" s="33">
        <v>4</v>
      </c>
      <c r="E401" s="29">
        <f>VLOOKUP(A401,'RELATÓRIO DE COMPOSIÇÕES'!A:I,9,0)</f>
        <v>47.68</v>
      </c>
      <c r="F401" s="29">
        <f t="shared" si="18"/>
        <v>190.72</v>
      </c>
      <c r="G401" s="45">
        <f>BDI_Materiais!$H$27</f>
        <v>0.2026</v>
      </c>
      <c r="H401" s="29">
        <f t="shared" si="19"/>
        <v>229.35990000000001</v>
      </c>
      <c r="I401" s="46">
        <f>H401/CAPA!$D$43</f>
        <v>1.9098947248847905E-5</v>
      </c>
      <c r="J401" s="46">
        <f t="shared" si="20"/>
        <v>0.99891744377693203</v>
      </c>
    </row>
    <row r="402" spans="1:10" ht="45" x14ac:dyDescent="0.25">
      <c r="A402" s="30">
        <v>89369</v>
      </c>
      <c r="B402" s="31" t="s">
        <v>7917</v>
      </c>
      <c r="C402" s="32" t="s">
        <v>3635</v>
      </c>
      <c r="D402" s="33">
        <v>11</v>
      </c>
      <c r="E402" s="29">
        <f>VLOOKUP(A402,'RELATÓRIO DE COMPOSIÇÕES'!A:I,9,0)</f>
        <v>17.289999999999996</v>
      </c>
      <c r="F402" s="29">
        <f t="shared" si="18"/>
        <v>190.19</v>
      </c>
      <c r="G402" s="45">
        <f>BDI_Materiais!$H$27</f>
        <v>0.2026</v>
      </c>
      <c r="H402" s="29">
        <f t="shared" si="19"/>
        <v>228.7225</v>
      </c>
      <c r="I402" s="46">
        <f>H402/CAPA!$D$43</f>
        <v>1.9045870538505704E-5</v>
      </c>
      <c r="J402" s="46">
        <f t="shared" si="20"/>
        <v>0.9989364896474705</v>
      </c>
    </row>
    <row r="403" spans="1:10" ht="45" x14ac:dyDescent="0.25">
      <c r="A403" s="30">
        <v>89744</v>
      </c>
      <c r="B403" s="31" t="s">
        <v>7952</v>
      </c>
      <c r="C403" s="32" t="s">
        <v>3635</v>
      </c>
      <c r="D403" s="33">
        <v>7</v>
      </c>
      <c r="E403" s="29">
        <f>VLOOKUP(A403,'RELATÓRIO DE COMPOSIÇÕES'!A:I,9,0)</f>
        <v>26.32</v>
      </c>
      <c r="F403" s="29">
        <f t="shared" si="18"/>
        <v>184.24</v>
      </c>
      <c r="G403" s="45">
        <f>BDI_Materiais!$H$27</f>
        <v>0.2026</v>
      </c>
      <c r="H403" s="29">
        <f t="shared" si="19"/>
        <v>221.56700000000001</v>
      </c>
      <c r="I403" s="46">
        <f>H403/CAPA!$D$43</f>
        <v>1.8450027424521389E-5</v>
      </c>
      <c r="J403" s="46">
        <f t="shared" si="20"/>
        <v>0.99895493967489501</v>
      </c>
    </row>
    <row r="404" spans="1:10" ht="45" x14ac:dyDescent="0.25">
      <c r="A404" s="30">
        <v>104332</v>
      </c>
      <c r="B404" s="31" t="s">
        <v>15403</v>
      </c>
      <c r="C404" s="32" t="s">
        <v>3635</v>
      </c>
      <c r="D404" s="33">
        <v>3</v>
      </c>
      <c r="E404" s="29">
        <f>VLOOKUP(A404,'RELATÓRIO DE COMPOSIÇÕES'!A:I,9,0)</f>
        <v>60.34</v>
      </c>
      <c r="F404" s="29">
        <f t="shared" si="18"/>
        <v>181.02</v>
      </c>
      <c r="G404" s="45">
        <f>BDI_Materiais!$H$27</f>
        <v>0.2026</v>
      </c>
      <c r="H404" s="29">
        <f t="shared" si="19"/>
        <v>217.69470000000001</v>
      </c>
      <c r="I404" s="46">
        <f>H404/CAPA!$D$43</f>
        <v>1.8127578498481077E-5</v>
      </c>
      <c r="J404" s="46">
        <f t="shared" si="20"/>
        <v>0.99897306725339352</v>
      </c>
    </row>
    <row r="405" spans="1:10" ht="45" x14ac:dyDescent="0.25">
      <c r="A405" s="30" t="s">
        <v>7176</v>
      </c>
      <c r="B405" s="31" t="s">
        <v>15141</v>
      </c>
      <c r="C405" s="32" t="s">
        <v>3635</v>
      </c>
      <c r="D405" s="33">
        <v>3</v>
      </c>
      <c r="E405" s="29">
        <f>VLOOKUP(A405,'RELATÓRIO DE COMPOSIÇÕES'!A:I,9,0)</f>
        <v>57.46</v>
      </c>
      <c r="F405" s="29">
        <f t="shared" si="18"/>
        <v>172.38</v>
      </c>
      <c r="G405" s="45">
        <f>BDI_Materiais!$H$27</f>
        <v>0.2026</v>
      </c>
      <c r="H405" s="29">
        <f t="shared" si="19"/>
        <v>207.30420000000001</v>
      </c>
      <c r="I405" s="46">
        <f>H405/CAPA!$D$43</f>
        <v>1.7262354841733953E-5</v>
      </c>
      <c r="J405" s="46">
        <f t="shared" si="20"/>
        <v>0.99899032960823531</v>
      </c>
    </row>
    <row r="406" spans="1:10" ht="45" x14ac:dyDescent="0.25">
      <c r="A406" s="30">
        <v>100561</v>
      </c>
      <c r="B406" s="31" t="s">
        <v>7235</v>
      </c>
      <c r="C406" s="32" t="s">
        <v>3635</v>
      </c>
      <c r="D406" s="33">
        <v>1</v>
      </c>
      <c r="E406" s="29">
        <f>VLOOKUP(A406,'RELATÓRIO DE COMPOSIÇÕES'!A:I,9,0)</f>
        <v>171.97</v>
      </c>
      <c r="F406" s="29">
        <f t="shared" si="18"/>
        <v>171.97</v>
      </c>
      <c r="G406" s="45">
        <f>BDI_Materiais!$H$27</f>
        <v>0.2026</v>
      </c>
      <c r="H406" s="29">
        <f t="shared" si="19"/>
        <v>206.81110000000001</v>
      </c>
      <c r="I406" s="46">
        <f>H406/CAPA!$D$43</f>
        <v>1.7221294085741267E-5</v>
      </c>
      <c r="J406" s="46">
        <f t="shared" si="20"/>
        <v>0.99900755090232107</v>
      </c>
    </row>
    <row r="407" spans="1:10" ht="30" x14ac:dyDescent="0.25">
      <c r="A407" s="30">
        <v>89525</v>
      </c>
      <c r="B407" s="31" t="s">
        <v>15152</v>
      </c>
      <c r="C407" s="32" t="s">
        <v>3635</v>
      </c>
      <c r="D407" s="33">
        <v>2</v>
      </c>
      <c r="E407" s="29">
        <f>VLOOKUP(A407,'RELATÓRIO DE COMPOSIÇÕES'!A:I,9,0)</f>
        <v>85.34</v>
      </c>
      <c r="F407" s="29">
        <f t="shared" si="18"/>
        <v>170.68</v>
      </c>
      <c r="G407" s="45">
        <f>BDI_Materiais!$H$27</f>
        <v>0.2026</v>
      </c>
      <c r="H407" s="29">
        <f t="shared" si="19"/>
        <v>205.25980000000001</v>
      </c>
      <c r="I407" s="46">
        <f>H407/CAPA!$D$43</f>
        <v>1.709211633118549E-5</v>
      </c>
      <c r="J407" s="46">
        <f t="shared" si="20"/>
        <v>0.99902464301865224</v>
      </c>
    </row>
    <row r="408" spans="1:10" ht="45" x14ac:dyDescent="0.25">
      <c r="A408" s="30">
        <v>104348</v>
      </c>
      <c r="B408" s="31" t="s">
        <v>15445</v>
      </c>
      <c r="C408" s="32" t="s">
        <v>3635</v>
      </c>
      <c r="D408" s="33">
        <v>17</v>
      </c>
      <c r="E408" s="29">
        <f>VLOOKUP(A408,'RELATÓRIO DE COMPOSIÇÕES'!A:I,9,0)</f>
        <v>9.9999999999999982</v>
      </c>
      <c r="F408" s="29">
        <f t="shared" si="18"/>
        <v>170</v>
      </c>
      <c r="G408" s="45">
        <f>BDI_Materiais!$H$27</f>
        <v>0.2026</v>
      </c>
      <c r="H408" s="29">
        <f t="shared" si="19"/>
        <v>204.44200000000001</v>
      </c>
      <c r="I408" s="46">
        <f>H408/CAPA!$D$43</f>
        <v>1.7024017596140228E-5</v>
      </c>
      <c r="J408" s="46">
        <f t="shared" si="20"/>
        <v>0.99904166703624842</v>
      </c>
    </row>
    <row r="409" spans="1:10" ht="45" x14ac:dyDescent="0.25">
      <c r="A409" s="30">
        <v>89391</v>
      </c>
      <c r="B409" s="31" t="s">
        <v>7915</v>
      </c>
      <c r="C409" s="32" t="s">
        <v>3635</v>
      </c>
      <c r="D409" s="33">
        <v>19</v>
      </c>
      <c r="E409" s="29">
        <f>VLOOKUP(A409,'RELATÓRIO DE COMPOSIÇÕES'!A:I,9,0)</f>
        <v>8.7900000000000009</v>
      </c>
      <c r="F409" s="29">
        <f t="shared" si="18"/>
        <v>167.01</v>
      </c>
      <c r="G409" s="45">
        <f>BDI_Materiais!$H$27</f>
        <v>0.2026</v>
      </c>
      <c r="H409" s="29">
        <f t="shared" si="19"/>
        <v>200.84620000000001</v>
      </c>
      <c r="I409" s="46">
        <f>H409/CAPA!$D$43</f>
        <v>1.6724593003971294E-5</v>
      </c>
      <c r="J409" s="46">
        <f t="shared" si="20"/>
        <v>0.99905839162925236</v>
      </c>
    </row>
    <row r="410" spans="1:10" ht="30" x14ac:dyDescent="0.25">
      <c r="A410" s="30">
        <v>89450</v>
      </c>
      <c r="B410" s="31" t="s">
        <v>7937</v>
      </c>
      <c r="C410" s="32" t="s">
        <v>3640</v>
      </c>
      <c r="D410" s="33">
        <v>5.7</v>
      </c>
      <c r="E410" s="29">
        <f>VLOOKUP(A410,'RELATÓRIO DE COMPOSIÇÕES'!A:I,9,0)</f>
        <v>28.990000000000002</v>
      </c>
      <c r="F410" s="29">
        <f t="shared" si="18"/>
        <v>165.24</v>
      </c>
      <c r="G410" s="45">
        <f>BDI_Materiais!$H$27</f>
        <v>0.2026</v>
      </c>
      <c r="H410" s="29">
        <f t="shared" si="19"/>
        <v>198.72120000000001</v>
      </c>
      <c r="I410" s="46">
        <f>H410/CAPA!$D$43</f>
        <v>1.6547642879281662E-5</v>
      </c>
      <c r="J410" s="46">
        <f t="shared" si="20"/>
        <v>0.99907493927213165</v>
      </c>
    </row>
    <row r="411" spans="1:10" ht="30" x14ac:dyDescent="0.25">
      <c r="A411" s="30">
        <v>95251</v>
      </c>
      <c r="B411" s="31" t="s">
        <v>7982</v>
      </c>
      <c r="C411" s="32" t="s">
        <v>3635</v>
      </c>
      <c r="D411" s="33">
        <v>1</v>
      </c>
      <c r="E411" s="29">
        <f>VLOOKUP(A411,'RELATÓRIO DE COMPOSIÇÕES'!A:I,9,0)</f>
        <v>164.76</v>
      </c>
      <c r="F411" s="29">
        <f t="shared" si="18"/>
        <v>164.76</v>
      </c>
      <c r="G411" s="45">
        <f>BDI_Materiais!$H$27</f>
        <v>0.2026</v>
      </c>
      <c r="H411" s="29">
        <f t="shared" si="19"/>
        <v>198.1404</v>
      </c>
      <c r="I411" s="46">
        <f>H411/CAPA!$D$43</f>
        <v>1.6499279287554725E-5</v>
      </c>
      <c r="J411" s="46">
        <f t="shared" si="20"/>
        <v>0.99909143855141924</v>
      </c>
    </row>
    <row r="412" spans="1:10" ht="45" x14ac:dyDescent="0.25">
      <c r="A412" s="30">
        <v>92386</v>
      </c>
      <c r="B412" s="31" t="s">
        <v>15810</v>
      </c>
      <c r="C412" s="32" t="s">
        <v>3635</v>
      </c>
      <c r="D412" s="33">
        <v>2</v>
      </c>
      <c r="E412" s="29">
        <f>VLOOKUP(A412,'RELATÓRIO DE COMPOSIÇÕES'!A:I,9,0)</f>
        <v>81.169999999999987</v>
      </c>
      <c r="F412" s="29">
        <f t="shared" si="18"/>
        <v>162.34</v>
      </c>
      <c r="G412" s="45">
        <f>BDI_Materiais!$H$27</f>
        <v>0.2026</v>
      </c>
      <c r="H412" s="29">
        <f t="shared" si="19"/>
        <v>195.23009999999999</v>
      </c>
      <c r="I412" s="46">
        <f>H412/CAPA!$D$43</f>
        <v>1.6256936723844496E-5</v>
      </c>
      <c r="J412" s="46">
        <f t="shared" si="20"/>
        <v>0.99910769548814304</v>
      </c>
    </row>
    <row r="413" spans="1:10" x14ac:dyDescent="0.25">
      <c r="A413" s="30" t="s">
        <v>7191</v>
      </c>
      <c r="B413" s="31" t="s">
        <v>15622</v>
      </c>
      <c r="C413" s="32" t="s">
        <v>3635</v>
      </c>
      <c r="D413" s="33">
        <v>38</v>
      </c>
      <c r="E413" s="29">
        <f>VLOOKUP(A413,'RELATÓRIO DE COMPOSIÇÕES'!A:I,9,0)</f>
        <v>4.2</v>
      </c>
      <c r="F413" s="29">
        <f t="shared" si="18"/>
        <v>159.6</v>
      </c>
      <c r="G413" s="45">
        <f>BDI_Materiais!$H$27</f>
        <v>0.2026</v>
      </c>
      <c r="H413" s="29">
        <f t="shared" si="19"/>
        <v>191.935</v>
      </c>
      <c r="I413" s="46">
        <f>H413/CAPA!$D$43</f>
        <v>1.5982551615202233E-5</v>
      </c>
      <c r="J413" s="46">
        <f t="shared" si="20"/>
        <v>0.99912367803975821</v>
      </c>
    </row>
    <row r="414" spans="1:10" ht="30" x14ac:dyDescent="0.25">
      <c r="A414" s="30">
        <v>89501</v>
      </c>
      <c r="B414" s="31" t="s">
        <v>7926</v>
      </c>
      <c r="C414" s="32" t="s">
        <v>3635</v>
      </c>
      <c r="D414" s="33">
        <v>11</v>
      </c>
      <c r="E414" s="29">
        <f>VLOOKUP(A414,'RELATÓRIO DE COMPOSIÇÕES'!A:I,9,0)</f>
        <v>14.309999999999999</v>
      </c>
      <c r="F414" s="29">
        <f t="shared" si="18"/>
        <v>157.41</v>
      </c>
      <c r="G414" s="45">
        <f>BDI_Materiais!$H$27</f>
        <v>0.2026</v>
      </c>
      <c r="H414" s="29">
        <f t="shared" si="19"/>
        <v>189.3013</v>
      </c>
      <c r="I414" s="46">
        <f>H414/CAPA!$D$43</f>
        <v>1.5763241712428072E-5</v>
      </c>
      <c r="J414" s="46">
        <f t="shared" si="20"/>
        <v>0.99913944128147059</v>
      </c>
    </row>
    <row r="415" spans="1:10" ht="45" x14ac:dyDescent="0.25">
      <c r="A415" s="30">
        <v>89384</v>
      </c>
      <c r="B415" s="31" t="s">
        <v>7919</v>
      </c>
      <c r="C415" s="32" t="s">
        <v>3635</v>
      </c>
      <c r="D415" s="33">
        <v>12</v>
      </c>
      <c r="E415" s="29">
        <f>VLOOKUP(A415,'RELATÓRIO DE COMPOSIÇÕES'!A:I,9,0)</f>
        <v>13.05</v>
      </c>
      <c r="F415" s="29">
        <f t="shared" si="18"/>
        <v>156.6</v>
      </c>
      <c r="G415" s="45">
        <f>BDI_Materiais!$H$27</f>
        <v>0.2026</v>
      </c>
      <c r="H415" s="29">
        <f t="shared" si="19"/>
        <v>188.3272</v>
      </c>
      <c r="I415" s="46">
        <f>H415/CAPA!$D$43</f>
        <v>1.5682127775270345E-5</v>
      </c>
      <c r="J415" s="46">
        <f t="shared" si="20"/>
        <v>0.99915512340924584</v>
      </c>
    </row>
    <row r="416" spans="1:10" ht="45" x14ac:dyDescent="0.25">
      <c r="A416" s="30">
        <v>89364</v>
      </c>
      <c r="B416" s="31" t="s">
        <v>7916</v>
      </c>
      <c r="C416" s="32" t="s">
        <v>3635</v>
      </c>
      <c r="D416" s="33">
        <v>13</v>
      </c>
      <c r="E416" s="29">
        <f>VLOOKUP(A416,'RELATÓRIO DE COMPOSIÇÕES'!A:I,9,0)</f>
        <v>11.89</v>
      </c>
      <c r="F416" s="29">
        <f t="shared" si="18"/>
        <v>154.57</v>
      </c>
      <c r="G416" s="45">
        <f>BDI_Materiais!$H$27</f>
        <v>0.2026</v>
      </c>
      <c r="H416" s="29">
        <f t="shared" si="19"/>
        <v>185.88589999999999</v>
      </c>
      <c r="I416" s="46">
        <f>H416/CAPA!$D$43</f>
        <v>1.5478839144962203E-5</v>
      </c>
      <c r="J416" s="46">
        <f t="shared" si="20"/>
        <v>0.99917060224839083</v>
      </c>
    </row>
    <row r="417" spans="1:10" ht="45" x14ac:dyDescent="0.25">
      <c r="A417" s="30">
        <v>92912</v>
      </c>
      <c r="B417" s="31" t="s">
        <v>7977</v>
      </c>
      <c r="C417" s="32" t="s">
        <v>3635</v>
      </c>
      <c r="D417" s="33">
        <v>1</v>
      </c>
      <c r="E417" s="29">
        <f>VLOOKUP(A417,'RELATÓRIO DE COMPOSIÇÕES'!A:I,9,0)</f>
        <v>152.85</v>
      </c>
      <c r="F417" s="29">
        <f t="shared" si="18"/>
        <v>152.85</v>
      </c>
      <c r="G417" s="45">
        <f>BDI_Materiais!$H$27</f>
        <v>0.2026</v>
      </c>
      <c r="H417" s="29">
        <f t="shared" si="19"/>
        <v>183.81739999999999</v>
      </c>
      <c r="I417" s="46">
        <f>H417/CAPA!$D$43</f>
        <v>1.530659381182314E-5</v>
      </c>
      <c r="J417" s="46">
        <f t="shared" si="20"/>
        <v>0.9991859088422026</v>
      </c>
    </row>
    <row r="418" spans="1:10" ht="45" x14ac:dyDescent="0.25">
      <c r="A418" s="30">
        <v>89724</v>
      </c>
      <c r="B418" s="31" t="s">
        <v>7893</v>
      </c>
      <c r="C418" s="32" t="s">
        <v>3635</v>
      </c>
      <c r="D418" s="33">
        <v>15</v>
      </c>
      <c r="E418" s="29">
        <f>VLOOKUP(A418,'RELATÓRIO DE COMPOSIÇÕES'!A:I,9,0)</f>
        <v>10.139999999999999</v>
      </c>
      <c r="F418" s="29">
        <f t="shared" si="18"/>
        <v>152.1</v>
      </c>
      <c r="G418" s="45">
        <f>BDI_Materiais!$H$27</f>
        <v>0.2026</v>
      </c>
      <c r="H418" s="29">
        <f t="shared" si="19"/>
        <v>182.91550000000001</v>
      </c>
      <c r="I418" s="46">
        <f>H418/CAPA!$D$43</f>
        <v>1.5231492015372516E-5</v>
      </c>
      <c r="J418" s="46">
        <f t="shared" si="20"/>
        <v>0.99920114033421792</v>
      </c>
    </row>
    <row r="419" spans="1:10" ht="60" x14ac:dyDescent="0.25">
      <c r="A419" s="30">
        <v>94680</v>
      </c>
      <c r="B419" s="31" t="s">
        <v>7225</v>
      </c>
      <c r="C419" s="32" t="s">
        <v>3635</v>
      </c>
      <c r="D419" s="33">
        <v>3</v>
      </c>
      <c r="E419" s="29">
        <f>VLOOKUP(A419,'RELATÓRIO DE COMPOSIÇÕES'!A:I,9,0)</f>
        <v>49.84</v>
      </c>
      <c r="F419" s="29">
        <f t="shared" si="18"/>
        <v>149.52000000000001</v>
      </c>
      <c r="G419" s="45">
        <f>BDI_Materiais!$H$27</f>
        <v>0.2026</v>
      </c>
      <c r="H419" s="29">
        <f t="shared" si="19"/>
        <v>179.81280000000001</v>
      </c>
      <c r="I419" s="46">
        <f>H419/CAPA!$D$43</f>
        <v>1.497312817919627E-5</v>
      </c>
      <c r="J419" s="46">
        <f t="shared" si="20"/>
        <v>0.99921611346239714</v>
      </c>
    </row>
    <row r="420" spans="1:10" ht="45" x14ac:dyDescent="0.25">
      <c r="A420" s="30">
        <v>89366</v>
      </c>
      <c r="B420" s="31" t="s">
        <v>15167</v>
      </c>
      <c r="C420" s="32" t="s">
        <v>3635</v>
      </c>
      <c r="D420" s="33">
        <v>9</v>
      </c>
      <c r="E420" s="29">
        <f>VLOOKUP(A420,'RELATÓRIO DE COMPOSIÇÕES'!A:I,9,0)</f>
        <v>16.34</v>
      </c>
      <c r="F420" s="29">
        <f t="shared" si="18"/>
        <v>147.06</v>
      </c>
      <c r="G420" s="45">
        <f>BDI_Materiais!$H$27</f>
        <v>0.2026</v>
      </c>
      <c r="H420" s="29">
        <f t="shared" si="19"/>
        <v>176.8544</v>
      </c>
      <c r="I420" s="46">
        <f>H420/CAPA!$D$43</f>
        <v>1.4726780297369534E-5</v>
      </c>
      <c r="J420" s="46">
        <f t="shared" si="20"/>
        <v>0.99923084024269448</v>
      </c>
    </row>
    <row r="421" spans="1:10" ht="45" x14ac:dyDescent="0.25">
      <c r="A421" s="30">
        <v>89742</v>
      </c>
      <c r="B421" s="31" t="s">
        <v>15352</v>
      </c>
      <c r="C421" s="32" t="s">
        <v>3635</v>
      </c>
      <c r="D421" s="33">
        <v>4</v>
      </c>
      <c r="E421" s="29">
        <f>VLOOKUP(A421,'RELATÓRIO DE COMPOSIÇÕES'!A:I,9,0)</f>
        <v>36.74</v>
      </c>
      <c r="F421" s="29">
        <f t="shared" si="18"/>
        <v>146.96</v>
      </c>
      <c r="G421" s="45">
        <f>BDI_Materiais!$H$27</f>
        <v>0.2026</v>
      </c>
      <c r="H421" s="29">
        <f t="shared" si="19"/>
        <v>176.73410000000001</v>
      </c>
      <c r="I421" s="46">
        <f>H421/CAPA!$D$43</f>
        <v>1.4716762838545928E-5</v>
      </c>
      <c r="J421" s="46">
        <f t="shared" si="20"/>
        <v>0.99924555700553308</v>
      </c>
    </row>
    <row r="422" spans="1:10" ht="30" x14ac:dyDescent="0.25">
      <c r="A422" s="30" t="s">
        <v>14191</v>
      </c>
      <c r="B422" s="31" t="s">
        <v>15775</v>
      </c>
      <c r="C422" s="32" t="s">
        <v>3635</v>
      </c>
      <c r="D422" s="33">
        <v>4</v>
      </c>
      <c r="E422" s="29">
        <f>VLOOKUP(A422,'RELATÓRIO DE COMPOSIÇÕES'!A:I,9,0)</f>
        <v>36.370000000000005</v>
      </c>
      <c r="F422" s="29">
        <f t="shared" si="18"/>
        <v>145.47999999999999</v>
      </c>
      <c r="G422" s="45">
        <f>BDI_Materiais!$H$27</f>
        <v>0.2026</v>
      </c>
      <c r="H422" s="29">
        <f t="shared" si="19"/>
        <v>174.95419999999999</v>
      </c>
      <c r="I422" s="46">
        <f>H422/CAPA!$D$43</f>
        <v>1.456854941410589E-5</v>
      </c>
      <c r="J422" s="46">
        <f t="shared" si="20"/>
        <v>0.99926012555494714</v>
      </c>
    </row>
    <row r="423" spans="1:10" ht="45" x14ac:dyDescent="0.25">
      <c r="A423" s="30">
        <v>92375</v>
      </c>
      <c r="B423" s="31" t="s">
        <v>15791</v>
      </c>
      <c r="C423" s="32" t="s">
        <v>3635</v>
      </c>
      <c r="D423" s="33">
        <v>2</v>
      </c>
      <c r="E423" s="29">
        <f>VLOOKUP(A423,'RELATÓRIO DE COMPOSIÇÕES'!A:I,9,0)</f>
        <v>72.64</v>
      </c>
      <c r="F423" s="29">
        <f t="shared" si="18"/>
        <v>145.28</v>
      </c>
      <c r="G423" s="45">
        <f>BDI_Materiais!$H$27</f>
        <v>0.2026</v>
      </c>
      <c r="H423" s="29">
        <f t="shared" si="19"/>
        <v>174.71369999999999</v>
      </c>
      <c r="I423" s="46">
        <f>H423/CAPA!$D$43</f>
        <v>1.454852282352337E-5</v>
      </c>
      <c r="J423" s="46">
        <f t="shared" si="20"/>
        <v>0.99927467407777071</v>
      </c>
    </row>
    <row r="424" spans="1:10" ht="30" x14ac:dyDescent="0.25">
      <c r="A424" s="30">
        <v>96988</v>
      </c>
      <c r="B424" s="31" t="s">
        <v>15592</v>
      </c>
      <c r="C424" s="32" t="s">
        <v>3635</v>
      </c>
      <c r="D424" s="33">
        <v>1</v>
      </c>
      <c r="E424" s="29">
        <f>VLOOKUP(A424,'RELATÓRIO DE COMPOSIÇÕES'!A:I,9,0)</f>
        <v>144.91000000000003</v>
      </c>
      <c r="F424" s="29">
        <f t="shared" si="18"/>
        <v>144.91</v>
      </c>
      <c r="G424" s="45">
        <f>BDI_Materiais!$H$27</f>
        <v>0.2026</v>
      </c>
      <c r="H424" s="29">
        <f t="shared" si="19"/>
        <v>174.2688</v>
      </c>
      <c r="I424" s="46">
        <f>H424/CAPA!$D$43</f>
        <v>1.451147571271188E-5</v>
      </c>
      <c r="J424" s="46">
        <f t="shared" si="20"/>
        <v>0.99928918555348345</v>
      </c>
    </row>
    <row r="425" spans="1:10" ht="60" x14ac:dyDescent="0.25">
      <c r="A425" s="30">
        <v>94711</v>
      </c>
      <c r="B425" s="31" t="s">
        <v>16006</v>
      </c>
      <c r="C425" s="32" t="s">
        <v>3635</v>
      </c>
      <c r="D425" s="33">
        <v>2</v>
      </c>
      <c r="E425" s="29">
        <f>VLOOKUP(A425,'RELATÓRIO DE COMPOSIÇÕES'!A:I,9,0)</f>
        <v>70.53</v>
      </c>
      <c r="F425" s="29">
        <f t="shared" si="18"/>
        <v>141.06</v>
      </c>
      <c r="G425" s="45">
        <f>BDI_Materiais!$H$27</f>
        <v>0.2026</v>
      </c>
      <c r="H425" s="29">
        <f t="shared" si="19"/>
        <v>169.6388</v>
      </c>
      <c r="I425" s="46">
        <f>H425/CAPA!$D$43</f>
        <v>1.4125932617505762E-5</v>
      </c>
      <c r="J425" s="46">
        <f t="shared" si="20"/>
        <v>0.99930331148610096</v>
      </c>
    </row>
    <row r="426" spans="1:10" ht="60" x14ac:dyDescent="0.25">
      <c r="A426" s="30">
        <v>97498</v>
      </c>
      <c r="B426" s="31" t="s">
        <v>7972</v>
      </c>
      <c r="C426" s="32" t="s">
        <v>3640</v>
      </c>
      <c r="D426" s="33">
        <v>3.19</v>
      </c>
      <c r="E426" s="29">
        <f>VLOOKUP(A426,'RELATÓRIO DE COMPOSIÇÕES'!A:I,9,0)</f>
        <v>44.129999999999995</v>
      </c>
      <c r="F426" s="29">
        <f t="shared" si="18"/>
        <v>140.77000000000001</v>
      </c>
      <c r="G426" s="45">
        <f>BDI_Materiais!$H$27</f>
        <v>0.2026</v>
      </c>
      <c r="H426" s="29">
        <f t="shared" si="19"/>
        <v>169.29570000000001</v>
      </c>
      <c r="I426" s="46">
        <f>H426/CAPA!$D$43</f>
        <v>1.4097362458549991E-5</v>
      </c>
      <c r="J426" s="46">
        <f t="shared" si="20"/>
        <v>0.99931740884855946</v>
      </c>
    </row>
    <row r="427" spans="1:10" ht="30" x14ac:dyDescent="0.25">
      <c r="A427" s="226" t="s">
        <v>14169</v>
      </c>
      <c r="B427" s="227" t="s">
        <v>15689</v>
      </c>
      <c r="C427" s="228" t="s">
        <v>3635</v>
      </c>
      <c r="D427" s="229">
        <v>6</v>
      </c>
      <c r="E427" s="29">
        <f>VLOOKUP(A427,'RELATÓRIO DE COMPOSIÇÕES'!A:I,9,0)</f>
        <v>23.04</v>
      </c>
      <c r="F427" s="29">
        <f t="shared" si="18"/>
        <v>138.24</v>
      </c>
      <c r="G427" s="45">
        <f>BDI_Materiais!$H$27</f>
        <v>0.2026</v>
      </c>
      <c r="H427" s="29">
        <f t="shared" si="19"/>
        <v>166.2474</v>
      </c>
      <c r="I427" s="46">
        <f>H427/CAPA!$D$43</f>
        <v>1.3843528545565797E-5</v>
      </c>
      <c r="J427" s="46">
        <f t="shared" si="20"/>
        <v>0.99933125237710507</v>
      </c>
    </row>
    <row r="428" spans="1:10" ht="30" x14ac:dyDescent="0.25">
      <c r="A428" s="30">
        <v>89507</v>
      </c>
      <c r="B428" s="31" t="s">
        <v>15150</v>
      </c>
      <c r="C428" s="32" t="s">
        <v>3635</v>
      </c>
      <c r="D428" s="33">
        <v>3</v>
      </c>
      <c r="E428" s="29">
        <f>VLOOKUP(A428,'RELATÓRIO DE COMPOSIÇÕES'!A:I,9,0)</f>
        <v>45.87</v>
      </c>
      <c r="F428" s="29">
        <f t="shared" si="18"/>
        <v>137.61000000000001</v>
      </c>
      <c r="G428" s="45">
        <f>BDI_Materiais!$H$27</f>
        <v>0.2026</v>
      </c>
      <c r="H428" s="29">
        <f t="shared" si="19"/>
        <v>165.4898</v>
      </c>
      <c r="I428" s="46">
        <f>H428/CAPA!$D$43</f>
        <v>1.3780442703464685E-5</v>
      </c>
      <c r="J428" s="46">
        <f t="shared" si="20"/>
        <v>0.99934503281980858</v>
      </c>
    </row>
    <row r="429" spans="1:10" ht="30" x14ac:dyDescent="0.25">
      <c r="A429" s="30">
        <v>89481</v>
      </c>
      <c r="B429" s="31" t="s">
        <v>7924</v>
      </c>
      <c r="C429" s="32" t="s">
        <v>3635</v>
      </c>
      <c r="D429" s="33">
        <v>25</v>
      </c>
      <c r="E429" s="29">
        <f>VLOOKUP(A429,'RELATÓRIO DE COMPOSIÇÕES'!A:I,9,0)</f>
        <v>5.4099999999999984</v>
      </c>
      <c r="F429" s="29">
        <f t="shared" si="18"/>
        <v>135.25</v>
      </c>
      <c r="G429" s="45">
        <f>BDI_Materiais!$H$27</f>
        <v>0.2026</v>
      </c>
      <c r="H429" s="29">
        <f t="shared" si="19"/>
        <v>162.65170000000001</v>
      </c>
      <c r="I429" s="46">
        <f>H429/CAPA!$D$43</f>
        <v>1.3544112280461556E-5</v>
      </c>
      <c r="J429" s="46">
        <f t="shared" si="20"/>
        <v>0.99935857693208907</v>
      </c>
    </row>
    <row r="430" spans="1:10" ht="45" x14ac:dyDescent="0.25">
      <c r="A430" s="30">
        <v>103959</v>
      </c>
      <c r="B430" s="31" t="s">
        <v>15139</v>
      </c>
      <c r="C430" s="32" t="s">
        <v>3635</v>
      </c>
      <c r="D430" s="33">
        <v>9</v>
      </c>
      <c r="E430" s="29">
        <f>VLOOKUP(A430,'RELATÓRIO DE COMPOSIÇÕES'!A:I,9,0)</f>
        <v>14.829999999999998</v>
      </c>
      <c r="F430" s="29">
        <f t="shared" si="18"/>
        <v>133.47</v>
      </c>
      <c r="G430" s="45">
        <f>BDI_Materiais!$H$27</f>
        <v>0.2026</v>
      </c>
      <c r="H430" s="29">
        <f t="shared" si="19"/>
        <v>160.511</v>
      </c>
      <c r="I430" s="46">
        <f>H430/CAPA!$D$43</f>
        <v>1.3365854806615392E-5</v>
      </c>
      <c r="J430" s="46">
        <f t="shared" si="20"/>
        <v>0.99937194278689567</v>
      </c>
    </row>
    <row r="431" spans="1:10" ht="60" x14ac:dyDescent="0.25">
      <c r="A431" s="30">
        <v>94699</v>
      </c>
      <c r="B431" s="31" t="s">
        <v>15182</v>
      </c>
      <c r="C431" s="32" t="s">
        <v>3635</v>
      </c>
      <c r="D431" s="33">
        <v>1</v>
      </c>
      <c r="E431" s="29">
        <f>VLOOKUP(A431,'RELATÓRIO DE COMPOSIÇÕES'!A:I,9,0)</f>
        <v>130.16999999999999</v>
      </c>
      <c r="F431" s="29">
        <f t="shared" si="18"/>
        <v>130.16999999999999</v>
      </c>
      <c r="G431" s="45">
        <f>BDI_Materiais!$H$27</f>
        <v>0.2026</v>
      </c>
      <c r="H431" s="29">
        <f t="shared" si="19"/>
        <v>156.54239999999999</v>
      </c>
      <c r="I431" s="46">
        <f>H431/CAPA!$D$43</f>
        <v>1.3035386917277378E-5</v>
      </c>
      <c r="J431" s="46">
        <f t="shared" si="20"/>
        <v>0.999384978173813</v>
      </c>
    </row>
    <row r="432" spans="1:10" ht="30" x14ac:dyDescent="0.25">
      <c r="A432" s="30">
        <v>89398</v>
      </c>
      <c r="B432" s="31" t="s">
        <v>7928</v>
      </c>
      <c r="C432" s="32" t="s">
        <v>3635</v>
      </c>
      <c r="D432" s="33">
        <v>7</v>
      </c>
      <c r="E432" s="29">
        <f>VLOOKUP(A432,'RELATÓRIO DE COMPOSIÇÕES'!A:I,9,0)</f>
        <v>18.419999999999998</v>
      </c>
      <c r="F432" s="29">
        <f t="shared" si="18"/>
        <v>128.94</v>
      </c>
      <c r="G432" s="45">
        <f>BDI_Materiais!$H$27</f>
        <v>0.2026</v>
      </c>
      <c r="H432" s="29">
        <f t="shared" si="19"/>
        <v>155.06319999999999</v>
      </c>
      <c r="I432" s="46">
        <f>H432/CAPA!$D$43</f>
        <v>1.2912212976364012E-5</v>
      </c>
      <c r="J432" s="46">
        <f t="shared" si="20"/>
        <v>0.99939789038678939</v>
      </c>
    </row>
    <row r="433" spans="1:10" ht="45" x14ac:dyDescent="0.25">
      <c r="A433" s="30">
        <v>104008</v>
      </c>
      <c r="B433" s="31" t="s">
        <v>15187</v>
      </c>
      <c r="C433" s="32" t="s">
        <v>3635</v>
      </c>
      <c r="D433" s="33">
        <v>4</v>
      </c>
      <c r="E433" s="29">
        <f>VLOOKUP(A433,'RELATÓRIO DE COMPOSIÇÕES'!A:I,9,0)</f>
        <v>31.56</v>
      </c>
      <c r="F433" s="29">
        <f t="shared" si="18"/>
        <v>126.24</v>
      </c>
      <c r="G433" s="45">
        <f>BDI_Materiais!$H$27</f>
        <v>0.2026</v>
      </c>
      <c r="H433" s="29">
        <f t="shared" si="19"/>
        <v>151.81620000000001</v>
      </c>
      <c r="I433" s="46">
        <f>H433/CAPA!$D$43</f>
        <v>1.2641833185838253E-5</v>
      </c>
      <c r="J433" s="46">
        <f t="shared" si="20"/>
        <v>0.99941053221997522</v>
      </c>
    </row>
    <row r="434" spans="1:10" ht="60" x14ac:dyDescent="0.25">
      <c r="A434" s="30" t="s">
        <v>7012</v>
      </c>
      <c r="B434" s="31" t="s">
        <v>15441</v>
      </c>
      <c r="C434" s="32" t="s">
        <v>3635</v>
      </c>
      <c r="D434" s="33">
        <v>15</v>
      </c>
      <c r="E434" s="29">
        <f>VLOOKUP(A434,'RELATÓRIO DE COMPOSIÇÕES'!A:I,9,0)</f>
        <v>8.36</v>
      </c>
      <c r="F434" s="29">
        <f t="shared" si="18"/>
        <v>125.4</v>
      </c>
      <c r="G434" s="45">
        <f>BDI_Materiais!$H$27</f>
        <v>0.2026</v>
      </c>
      <c r="H434" s="29">
        <f t="shared" si="19"/>
        <v>150.80600000000001</v>
      </c>
      <c r="I434" s="46">
        <f>H434/CAPA!$D$43</f>
        <v>1.2557713178326975E-5</v>
      </c>
      <c r="J434" s="46">
        <f t="shared" si="20"/>
        <v>0.99942308993315354</v>
      </c>
    </row>
    <row r="435" spans="1:10" ht="45" x14ac:dyDescent="0.25">
      <c r="A435" s="30">
        <v>103971</v>
      </c>
      <c r="B435" s="31" t="s">
        <v>15251</v>
      </c>
      <c r="C435" s="32" t="s">
        <v>3635</v>
      </c>
      <c r="D435" s="33">
        <v>5</v>
      </c>
      <c r="E435" s="29">
        <f>VLOOKUP(A435,'RELATÓRIO DE COMPOSIÇÕES'!A:I,9,0)</f>
        <v>24.630000000000003</v>
      </c>
      <c r="F435" s="29">
        <f t="shared" si="18"/>
        <v>123.15</v>
      </c>
      <c r="G435" s="45">
        <f>BDI_Materiais!$H$27</f>
        <v>0.2026</v>
      </c>
      <c r="H435" s="29">
        <f t="shared" si="19"/>
        <v>148.1002</v>
      </c>
      <c r="I435" s="46">
        <f>H435/CAPA!$D$43</f>
        <v>1.2332399461910405E-5</v>
      </c>
      <c r="J435" s="46">
        <f t="shared" si="20"/>
        <v>0.9994354223326154</v>
      </c>
    </row>
    <row r="436" spans="1:10" ht="45" x14ac:dyDescent="0.25">
      <c r="A436" s="30">
        <v>89850</v>
      </c>
      <c r="B436" s="31" t="s">
        <v>15358</v>
      </c>
      <c r="C436" s="32" t="s">
        <v>3635</v>
      </c>
      <c r="D436" s="33">
        <v>4</v>
      </c>
      <c r="E436" s="29">
        <f>VLOOKUP(A436,'RELATÓRIO DE COMPOSIÇÕES'!A:I,9,0)</f>
        <v>30.64</v>
      </c>
      <c r="F436" s="29">
        <f t="shared" si="18"/>
        <v>122.56</v>
      </c>
      <c r="G436" s="45">
        <f>BDI_Materiais!$H$27</f>
        <v>0.2026</v>
      </c>
      <c r="H436" s="29">
        <f t="shared" si="19"/>
        <v>147.39070000000001</v>
      </c>
      <c r="I436" s="46">
        <f>H436/CAPA!$D$43</f>
        <v>1.2273318937925795E-5</v>
      </c>
      <c r="J436" s="46">
        <f t="shared" si="20"/>
        <v>0.99944769565155334</v>
      </c>
    </row>
    <row r="437" spans="1:10" ht="30" x14ac:dyDescent="0.25">
      <c r="A437" s="30">
        <v>96989</v>
      </c>
      <c r="B437" s="31" t="s">
        <v>5130</v>
      </c>
      <c r="C437" s="32" t="s">
        <v>3635</v>
      </c>
      <c r="D437" s="33">
        <v>1</v>
      </c>
      <c r="E437" s="29">
        <f>VLOOKUP(A437,'RELATÓRIO DE COMPOSIÇÕES'!A:I,9,0)</f>
        <v>121.25999999999999</v>
      </c>
      <c r="F437" s="29">
        <f t="shared" si="18"/>
        <v>121.26</v>
      </c>
      <c r="G437" s="45">
        <f>BDI_Materiais!$H$27</f>
        <v>0.2026</v>
      </c>
      <c r="H437" s="29">
        <f t="shared" si="19"/>
        <v>145.82730000000001</v>
      </c>
      <c r="I437" s="46">
        <f>H437/CAPA!$D$43</f>
        <v>1.2143133608542374E-5</v>
      </c>
      <c r="J437" s="46">
        <f t="shared" si="20"/>
        <v>0.99945983878516187</v>
      </c>
    </row>
    <row r="438" spans="1:10" x14ac:dyDescent="0.25">
      <c r="A438" s="30" t="s">
        <v>14290</v>
      </c>
      <c r="B438" s="31" t="s">
        <v>15987</v>
      </c>
      <c r="C438" s="32" t="s">
        <v>3635</v>
      </c>
      <c r="D438" s="33">
        <v>6</v>
      </c>
      <c r="E438" s="29">
        <f>VLOOKUP(A438,'RELATÓRIO DE COMPOSIÇÕES'!A:I,9,0)</f>
        <v>20.03</v>
      </c>
      <c r="F438" s="29">
        <f t="shared" si="18"/>
        <v>120.18</v>
      </c>
      <c r="G438" s="45">
        <f>BDI_Materiais!$H$27</f>
        <v>0.2026</v>
      </c>
      <c r="H438" s="29">
        <f t="shared" si="19"/>
        <v>144.52850000000001</v>
      </c>
      <c r="I438" s="46">
        <f>H438/CAPA!$D$43</f>
        <v>1.203498169233207E-5</v>
      </c>
      <c r="J438" s="46">
        <f t="shared" si="20"/>
        <v>0.9994718737668542</v>
      </c>
    </row>
    <row r="439" spans="1:10" ht="45" x14ac:dyDescent="0.25">
      <c r="A439" s="30">
        <v>89627</v>
      </c>
      <c r="B439" s="31" t="s">
        <v>15185</v>
      </c>
      <c r="C439" s="32" t="s">
        <v>3635</v>
      </c>
      <c r="D439" s="33">
        <v>6</v>
      </c>
      <c r="E439" s="29">
        <f>VLOOKUP(A439,'RELATÓRIO DE COMPOSIÇÕES'!A:I,9,0)</f>
        <v>19.919999999999998</v>
      </c>
      <c r="F439" s="29">
        <f t="shared" si="18"/>
        <v>119.52</v>
      </c>
      <c r="G439" s="45">
        <f>BDI_Materiais!$H$27</f>
        <v>0.2026</v>
      </c>
      <c r="H439" s="29">
        <f t="shared" si="19"/>
        <v>143.73480000000001</v>
      </c>
      <c r="I439" s="46">
        <f>H439/CAPA!$D$43</f>
        <v>1.1968889779877405E-5</v>
      </c>
      <c r="J439" s="46">
        <f t="shared" si="20"/>
        <v>0.99948384265663404</v>
      </c>
    </row>
    <row r="440" spans="1:10" ht="45" x14ac:dyDescent="0.25">
      <c r="A440" s="30">
        <v>89557</v>
      </c>
      <c r="B440" s="31" t="s">
        <v>15430</v>
      </c>
      <c r="C440" s="32" t="s">
        <v>3635</v>
      </c>
      <c r="D440" s="33">
        <v>4</v>
      </c>
      <c r="E440" s="29">
        <f>VLOOKUP(A440,'RELATÓRIO DE COMPOSIÇÕES'!A:I,9,0)</f>
        <v>28.95</v>
      </c>
      <c r="F440" s="29">
        <f t="shared" si="18"/>
        <v>115.8</v>
      </c>
      <c r="G440" s="45">
        <f>BDI_Materiais!$H$27</f>
        <v>0.2026</v>
      </c>
      <c r="H440" s="29">
        <f t="shared" si="19"/>
        <v>139.2611</v>
      </c>
      <c r="I440" s="46">
        <f>H440/CAPA!$D$43</f>
        <v>1.1596361886783752E-5</v>
      </c>
      <c r="J440" s="46">
        <f t="shared" si="20"/>
        <v>0.99949543901852078</v>
      </c>
    </row>
    <row r="441" spans="1:10" ht="45" x14ac:dyDescent="0.25">
      <c r="A441" s="30">
        <v>92369</v>
      </c>
      <c r="B441" s="31" t="s">
        <v>15785</v>
      </c>
      <c r="C441" s="32" t="s">
        <v>3635</v>
      </c>
      <c r="D441" s="33">
        <v>3</v>
      </c>
      <c r="E441" s="29">
        <f>VLOOKUP(A441,'RELATÓRIO DE COMPOSIÇÕES'!A:I,9,0)</f>
        <v>38.160000000000004</v>
      </c>
      <c r="F441" s="29">
        <f t="shared" si="18"/>
        <v>114.48</v>
      </c>
      <c r="G441" s="45">
        <f>BDI_Materiais!$H$27</f>
        <v>0.2026</v>
      </c>
      <c r="H441" s="29">
        <f t="shared" si="19"/>
        <v>137.67359999999999</v>
      </c>
      <c r="I441" s="46">
        <f>H441/CAPA!$D$43</f>
        <v>1.1464169734809731E-5</v>
      </c>
      <c r="J441" s="46">
        <f t="shared" si="20"/>
        <v>0.99950690318825564</v>
      </c>
    </row>
    <row r="442" spans="1:10" ht="45" x14ac:dyDescent="0.25">
      <c r="A442" s="30">
        <v>103972</v>
      </c>
      <c r="B442" s="31" t="s">
        <v>15253</v>
      </c>
      <c r="C442" s="32" t="s">
        <v>3635</v>
      </c>
      <c r="D442" s="33">
        <v>4</v>
      </c>
      <c r="E442" s="29">
        <f>VLOOKUP(A442,'RELATÓRIO DE COMPOSIÇÕES'!A:I,9,0)</f>
        <v>28.529999999999998</v>
      </c>
      <c r="F442" s="29">
        <f t="shared" si="18"/>
        <v>114.12</v>
      </c>
      <c r="G442" s="45">
        <f>BDI_Materiais!$H$27</f>
        <v>0.2026</v>
      </c>
      <c r="H442" s="29">
        <f t="shared" si="19"/>
        <v>137.2407</v>
      </c>
      <c r="I442" s="46">
        <f>H442/CAPA!$D$43</f>
        <v>1.1428121871761196E-5</v>
      </c>
      <c r="J442" s="46">
        <f t="shared" si="20"/>
        <v>0.99951833131012735</v>
      </c>
    </row>
    <row r="443" spans="1:10" ht="30" x14ac:dyDescent="0.25">
      <c r="A443" s="30" t="s">
        <v>7008</v>
      </c>
      <c r="B443" s="31" t="s">
        <v>15332</v>
      </c>
      <c r="C443" s="32" t="s">
        <v>3640</v>
      </c>
      <c r="D443" s="33">
        <v>3.6</v>
      </c>
      <c r="E443" s="29">
        <f>VLOOKUP(A443,'RELATÓRIO DE COMPOSIÇÕES'!A:I,9,0)</f>
        <v>31.61</v>
      </c>
      <c r="F443" s="29">
        <f t="shared" si="18"/>
        <v>113.79</v>
      </c>
      <c r="G443" s="45">
        <f>BDI_Materiais!$H$27</f>
        <v>0.2026</v>
      </c>
      <c r="H443" s="29">
        <f t="shared" si="19"/>
        <v>136.8511</v>
      </c>
      <c r="I443" s="46">
        <f>H443/CAPA!$D$43</f>
        <v>1.139567962772398E-5</v>
      </c>
      <c r="J443" s="46">
        <f t="shared" si="20"/>
        <v>0.99952972698975506</v>
      </c>
    </row>
    <row r="444" spans="1:10" ht="30" x14ac:dyDescent="0.25">
      <c r="A444" s="30">
        <v>94496</v>
      </c>
      <c r="B444" s="31" t="s">
        <v>7980</v>
      </c>
      <c r="C444" s="32" t="s">
        <v>3635</v>
      </c>
      <c r="D444" s="33">
        <v>1</v>
      </c>
      <c r="E444" s="29">
        <f>VLOOKUP(A444,'RELATÓRIO DE COMPOSIÇÕES'!A:I,9,0)</f>
        <v>111.05</v>
      </c>
      <c r="F444" s="29">
        <f t="shared" si="18"/>
        <v>111.05</v>
      </c>
      <c r="G444" s="45">
        <f>BDI_Materiais!$H$27</f>
        <v>0.2026</v>
      </c>
      <c r="H444" s="29">
        <f t="shared" si="19"/>
        <v>133.5487</v>
      </c>
      <c r="I444" s="46">
        <f>H444/CAPA!$D$43</f>
        <v>1.1120686643359252E-5</v>
      </c>
      <c r="J444" s="46">
        <f t="shared" si="20"/>
        <v>0.99954084767639839</v>
      </c>
    </row>
    <row r="445" spans="1:10" ht="45" x14ac:dyDescent="0.25">
      <c r="A445" s="30">
        <v>92373</v>
      </c>
      <c r="B445" s="31" t="s">
        <v>15789</v>
      </c>
      <c r="C445" s="32" t="s">
        <v>3635</v>
      </c>
      <c r="D445" s="33">
        <v>2</v>
      </c>
      <c r="E445" s="29">
        <f>VLOOKUP(A445,'RELATÓRIO DE COMPOSIÇÕES'!A:I,9,0)</f>
        <v>55.34</v>
      </c>
      <c r="F445" s="29">
        <f t="shared" si="18"/>
        <v>110.68</v>
      </c>
      <c r="G445" s="45">
        <f>BDI_Materiais!$H$27</f>
        <v>0.2026</v>
      </c>
      <c r="H445" s="29">
        <f t="shared" si="19"/>
        <v>133.10380000000001</v>
      </c>
      <c r="I445" s="46">
        <f>H445/CAPA!$D$43</f>
        <v>1.1083639532547763E-5</v>
      </c>
      <c r="J445" s="46">
        <f t="shared" si="20"/>
        <v>0.9995519313159309</v>
      </c>
    </row>
    <row r="446" spans="1:10" ht="45" x14ac:dyDescent="0.25">
      <c r="A446" s="30">
        <v>92382</v>
      </c>
      <c r="B446" s="31" t="s">
        <v>15806</v>
      </c>
      <c r="C446" s="32" t="s">
        <v>3635</v>
      </c>
      <c r="D446" s="33">
        <v>2</v>
      </c>
      <c r="E446" s="29">
        <f>VLOOKUP(A446,'RELATÓRIO DE COMPOSIÇÕES'!A:I,9,0)</f>
        <v>55.129999999999995</v>
      </c>
      <c r="F446" s="29">
        <f t="shared" si="18"/>
        <v>110.26</v>
      </c>
      <c r="G446" s="45">
        <f>BDI_Materiais!$H$27</f>
        <v>0.2026</v>
      </c>
      <c r="H446" s="29">
        <f t="shared" si="19"/>
        <v>132.59870000000001</v>
      </c>
      <c r="I446" s="46">
        <f>H446/CAPA!$D$43</f>
        <v>1.1041579528792124E-5</v>
      </c>
      <c r="J446" s="46">
        <f t="shared" si="20"/>
        <v>0.9995629728954597</v>
      </c>
    </row>
    <row r="447" spans="1:10" ht="45" x14ac:dyDescent="0.25">
      <c r="A447" s="30">
        <v>89786</v>
      </c>
      <c r="B447" s="31" t="s">
        <v>15436</v>
      </c>
      <c r="C447" s="32" t="s">
        <v>3635</v>
      </c>
      <c r="D447" s="33">
        <v>3</v>
      </c>
      <c r="E447" s="29">
        <f>VLOOKUP(A447,'RELATÓRIO DE COMPOSIÇÕES'!A:I,9,0)</f>
        <v>36.49</v>
      </c>
      <c r="F447" s="29">
        <f t="shared" si="18"/>
        <v>109.47</v>
      </c>
      <c r="G447" s="45">
        <f>BDI_Materiais!$H$27</f>
        <v>0.2026</v>
      </c>
      <c r="H447" s="29">
        <f t="shared" si="19"/>
        <v>131.64859999999999</v>
      </c>
      <c r="I447" s="46">
        <f>H447/CAPA!$D$43</f>
        <v>1.09624640871603E-5</v>
      </c>
      <c r="J447" s="46">
        <f t="shared" si="20"/>
        <v>0.99957393535954686</v>
      </c>
    </row>
    <row r="448" spans="1:10" ht="45" x14ac:dyDescent="0.25">
      <c r="A448" s="30">
        <v>92894</v>
      </c>
      <c r="B448" s="31" t="s">
        <v>7979</v>
      </c>
      <c r="C448" s="32" t="s">
        <v>3635</v>
      </c>
      <c r="D448" s="33">
        <v>1</v>
      </c>
      <c r="E448" s="29">
        <f>VLOOKUP(A448,'RELATÓRIO DE COMPOSIÇÕES'!A:I,9,0)</f>
        <v>107.42999999999999</v>
      </c>
      <c r="F448" s="29">
        <f t="shared" si="18"/>
        <v>107.43</v>
      </c>
      <c r="G448" s="45">
        <f>BDI_Materiais!$H$27</f>
        <v>0.2026</v>
      </c>
      <c r="H448" s="29">
        <f t="shared" si="19"/>
        <v>129.1953</v>
      </c>
      <c r="I448" s="46">
        <f>H448/CAPA!$D$43</f>
        <v>1.0758176209089206E-5</v>
      </c>
      <c r="J448" s="46">
        <f t="shared" si="20"/>
        <v>0.99958469353575596</v>
      </c>
    </row>
    <row r="449" spans="1:10" ht="45" x14ac:dyDescent="0.25">
      <c r="A449" s="30">
        <v>92692</v>
      </c>
      <c r="B449" s="31" t="s">
        <v>7874</v>
      </c>
      <c r="C449" s="32" t="s">
        <v>3635</v>
      </c>
      <c r="D449" s="33">
        <v>7</v>
      </c>
      <c r="E449" s="29">
        <f>VLOOKUP(A449,'RELATÓRIO DE COMPOSIÇÕES'!A:I,9,0)</f>
        <v>15.29</v>
      </c>
      <c r="F449" s="29">
        <f t="shared" si="18"/>
        <v>107.03</v>
      </c>
      <c r="G449" s="45">
        <f>BDI_Materiais!$H$27</f>
        <v>0.2026</v>
      </c>
      <c r="H449" s="29">
        <f t="shared" si="19"/>
        <v>128.71430000000001</v>
      </c>
      <c r="I449" s="46">
        <f>H449/CAPA!$D$43</f>
        <v>1.0718123027924165E-5</v>
      </c>
      <c r="J449" s="46">
        <f t="shared" si="20"/>
        <v>0.99959541165878385</v>
      </c>
    </row>
    <row r="450" spans="1:10" ht="30" x14ac:dyDescent="0.25">
      <c r="A450" s="30">
        <v>98308</v>
      </c>
      <c r="B450" s="31" t="s">
        <v>7030</v>
      </c>
      <c r="C450" s="32" t="s">
        <v>3635</v>
      </c>
      <c r="D450" s="33">
        <v>3</v>
      </c>
      <c r="E450" s="29">
        <f>VLOOKUP(A450,'RELATÓRIO DE COMPOSIÇÕES'!A:I,9,0)</f>
        <v>34.950000000000003</v>
      </c>
      <c r="F450" s="29">
        <f t="shared" si="18"/>
        <v>104.85</v>
      </c>
      <c r="G450" s="45">
        <f>BDI_Materiais!$H$27</f>
        <v>0.2026</v>
      </c>
      <c r="H450" s="29">
        <f t="shared" si="19"/>
        <v>126.0926</v>
      </c>
      <c r="I450" s="46">
        <f>H450/CAPA!$D$43</f>
        <v>1.049981237291296E-5</v>
      </c>
      <c r="J450" s="46">
        <f t="shared" si="20"/>
        <v>0.99960591147115674</v>
      </c>
    </row>
    <row r="451" spans="1:10" ht="30" x14ac:dyDescent="0.25">
      <c r="A451" s="30">
        <v>86913</v>
      </c>
      <c r="B451" s="31" t="s">
        <v>15967</v>
      </c>
      <c r="C451" s="32" t="s">
        <v>3635</v>
      </c>
      <c r="D451" s="33">
        <v>2</v>
      </c>
      <c r="E451" s="29">
        <f>VLOOKUP(A451,'RELATÓRIO DE COMPOSIÇÕES'!A:I,9,0)</f>
        <v>51.339999999999996</v>
      </c>
      <c r="F451" s="29">
        <f t="shared" si="18"/>
        <v>102.68</v>
      </c>
      <c r="G451" s="45">
        <f>BDI_Materiais!$H$27</f>
        <v>0.2026</v>
      </c>
      <c r="H451" s="29">
        <f t="shared" si="19"/>
        <v>123.483</v>
      </c>
      <c r="I451" s="46">
        <f>H451/CAPA!$D$43</f>
        <v>1.0282509292729399E-5</v>
      </c>
      <c r="J451" s="46">
        <f t="shared" si="20"/>
        <v>0.99961619398044943</v>
      </c>
    </row>
    <row r="452" spans="1:10" ht="30" x14ac:dyDescent="0.25">
      <c r="A452" s="30" t="s">
        <v>14205</v>
      </c>
      <c r="B452" s="31" t="s">
        <v>15779</v>
      </c>
      <c r="C452" s="32" t="s">
        <v>3635</v>
      </c>
      <c r="D452" s="33">
        <v>1</v>
      </c>
      <c r="E452" s="29">
        <f>VLOOKUP(A452,'RELATÓRIO DE COMPOSIÇÕES'!A:I,9,0)</f>
        <v>102.03999999999999</v>
      </c>
      <c r="F452" s="29">
        <f t="shared" si="18"/>
        <v>102.04</v>
      </c>
      <c r="G452" s="45">
        <f>BDI_Materiais!$H$27</f>
        <v>0.2026</v>
      </c>
      <c r="H452" s="29">
        <f t="shared" si="19"/>
        <v>122.7133</v>
      </c>
      <c r="I452" s="46">
        <f>H452/CAPA!$D$43</f>
        <v>1.021841587580064E-5</v>
      </c>
      <c r="J452" s="46">
        <f t="shared" si="20"/>
        <v>0.99962641239632521</v>
      </c>
    </row>
    <row r="453" spans="1:10" ht="45" x14ac:dyDescent="0.25">
      <c r="A453" s="30">
        <v>92377</v>
      </c>
      <c r="B453" s="31" t="s">
        <v>7969</v>
      </c>
      <c r="C453" s="32" t="s">
        <v>3635</v>
      </c>
      <c r="D453" s="33">
        <v>1</v>
      </c>
      <c r="E453" s="29">
        <f>VLOOKUP(A453,'RELATÓRIO DE COMPOSIÇÕES'!A:I,9,0)</f>
        <v>98.27</v>
      </c>
      <c r="F453" s="29">
        <f t="shared" si="18"/>
        <v>98.27</v>
      </c>
      <c r="G453" s="45">
        <f>BDI_Materiais!$H$27</f>
        <v>0.2026</v>
      </c>
      <c r="H453" s="29">
        <f t="shared" si="19"/>
        <v>118.1795</v>
      </c>
      <c r="I453" s="46">
        <f>H453/CAPA!$D$43</f>
        <v>9.8408834168275318E-6</v>
      </c>
      <c r="J453" s="46">
        <f t="shared" si="20"/>
        <v>0.99963625327974204</v>
      </c>
    </row>
    <row r="454" spans="1:10" ht="45" x14ac:dyDescent="0.25">
      <c r="A454" s="30">
        <v>92371</v>
      </c>
      <c r="B454" s="31" t="s">
        <v>15787</v>
      </c>
      <c r="C454" s="32" t="s">
        <v>3635</v>
      </c>
      <c r="D454" s="33">
        <v>2</v>
      </c>
      <c r="E454" s="29">
        <f>VLOOKUP(A454,'RELATÓRIO DE COMPOSIÇÕES'!A:I,9,0)</f>
        <v>46.53</v>
      </c>
      <c r="F454" s="29">
        <f t="shared" si="18"/>
        <v>93.06</v>
      </c>
      <c r="G454" s="45">
        <f>BDI_Materiais!$H$27</f>
        <v>0.2026</v>
      </c>
      <c r="H454" s="29">
        <f t="shared" si="19"/>
        <v>111.914</v>
      </c>
      <c r="I454" s="46">
        <f>H454/CAPA!$D$43</f>
        <v>9.3191511785955787E-6</v>
      </c>
      <c r="J454" s="46">
        <f t="shared" si="20"/>
        <v>0.99964557243092067</v>
      </c>
    </row>
    <row r="455" spans="1:10" ht="60" x14ac:dyDescent="0.25">
      <c r="A455" s="30">
        <v>94708</v>
      </c>
      <c r="B455" s="31" t="s">
        <v>16004</v>
      </c>
      <c r="C455" s="32" t="s">
        <v>3635</v>
      </c>
      <c r="D455" s="33">
        <v>3</v>
      </c>
      <c r="E455" s="29">
        <f>VLOOKUP(A455,'RELATÓRIO DE COMPOSIÇÕES'!A:I,9,0)</f>
        <v>29.98</v>
      </c>
      <c r="F455" s="29">
        <f t="shared" si="18"/>
        <v>89.94</v>
      </c>
      <c r="G455" s="45">
        <f>BDI_Materiais!$H$27</f>
        <v>0.2026</v>
      </c>
      <c r="H455" s="29">
        <f t="shared" si="19"/>
        <v>108.1618</v>
      </c>
      <c r="I455" s="46">
        <f>H455/CAPA!$D$43</f>
        <v>9.0067030572494894E-6</v>
      </c>
      <c r="J455" s="46">
        <f t="shared" si="20"/>
        <v>0.99965457913397793</v>
      </c>
    </row>
    <row r="456" spans="1:10" ht="30" x14ac:dyDescent="0.25">
      <c r="A456" s="30" t="s">
        <v>7178</v>
      </c>
      <c r="B456" s="31" t="s">
        <v>15299</v>
      </c>
      <c r="C456" s="32" t="s">
        <v>3635</v>
      </c>
      <c r="D456" s="33">
        <v>1</v>
      </c>
      <c r="E456" s="29">
        <f>VLOOKUP(A456,'RELATÓRIO DE COMPOSIÇÕES'!A:I,9,0)</f>
        <v>88.22999999999999</v>
      </c>
      <c r="F456" s="29">
        <f t="shared" si="18"/>
        <v>88.23</v>
      </c>
      <c r="G456" s="45">
        <f>BDI_Materiais!$H$27</f>
        <v>0.2026</v>
      </c>
      <c r="H456" s="29">
        <f t="shared" si="19"/>
        <v>106.1054</v>
      </c>
      <c r="I456" s="46">
        <f>H456/CAPA!$D$43</f>
        <v>8.8354652989380725E-6</v>
      </c>
      <c r="J456" s="46">
        <f t="shared" si="20"/>
        <v>0.99966341459927688</v>
      </c>
    </row>
    <row r="457" spans="1:10" ht="45" x14ac:dyDescent="0.25">
      <c r="A457" s="30">
        <v>103999</v>
      </c>
      <c r="B457" s="31" t="s">
        <v>15133</v>
      </c>
      <c r="C457" s="32" t="s">
        <v>3635</v>
      </c>
      <c r="D457" s="33">
        <v>7</v>
      </c>
      <c r="E457" s="29">
        <f>VLOOKUP(A457,'RELATÓRIO DE COMPOSIÇÕES'!A:I,9,0)</f>
        <v>12.489999999999998</v>
      </c>
      <c r="F457" s="29">
        <f t="shared" si="18"/>
        <v>87.43</v>
      </c>
      <c r="G457" s="45">
        <f>BDI_Materiais!$H$27</f>
        <v>0.2026</v>
      </c>
      <c r="H457" s="29">
        <f t="shared" si="19"/>
        <v>105.1433</v>
      </c>
      <c r="I457" s="46">
        <f>H457/CAPA!$D$43</f>
        <v>8.755350609543297E-6</v>
      </c>
      <c r="J457" s="46">
        <f t="shared" si="20"/>
        <v>0.99967216994988639</v>
      </c>
    </row>
    <row r="458" spans="1:10" ht="45" x14ac:dyDescent="0.25">
      <c r="A458" s="30">
        <v>103948</v>
      </c>
      <c r="B458" s="31" t="s">
        <v>15131</v>
      </c>
      <c r="C458" s="32" t="s">
        <v>3635</v>
      </c>
      <c r="D458" s="33">
        <v>11</v>
      </c>
      <c r="E458" s="29">
        <f>VLOOKUP(A458,'RELATÓRIO DE COMPOSIÇÕES'!A:I,9,0)</f>
        <v>7.94</v>
      </c>
      <c r="F458" s="29">
        <f t="shared" si="18"/>
        <v>87.34</v>
      </c>
      <c r="G458" s="45">
        <f>BDI_Materiais!$H$27</f>
        <v>0.2026</v>
      </c>
      <c r="H458" s="29">
        <f t="shared" si="19"/>
        <v>105.0351</v>
      </c>
      <c r="I458" s="46">
        <f>H458/CAPA!$D$43</f>
        <v>8.7463407255473356E-6</v>
      </c>
      <c r="J458" s="46">
        <f t="shared" si="20"/>
        <v>0.99968091629061195</v>
      </c>
    </row>
    <row r="459" spans="1:10" ht="30" x14ac:dyDescent="0.25">
      <c r="A459" s="30" t="s">
        <v>6999</v>
      </c>
      <c r="B459" s="31" t="s">
        <v>15306</v>
      </c>
      <c r="C459" s="32" t="s">
        <v>3635</v>
      </c>
      <c r="D459" s="33">
        <v>1</v>
      </c>
      <c r="E459" s="29">
        <f>VLOOKUP(A459,'RELATÓRIO DE COMPOSIÇÕES'!A:I,9,0)</f>
        <v>86.97999999999999</v>
      </c>
      <c r="F459" s="29">
        <f t="shared" si="18"/>
        <v>86.98</v>
      </c>
      <c r="G459" s="45">
        <f>BDI_Materiais!$H$27</f>
        <v>0.2026</v>
      </c>
      <c r="H459" s="29">
        <f t="shared" si="19"/>
        <v>104.60209999999999</v>
      </c>
      <c r="I459" s="46">
        <f>H459/CAPA!$D$43</f>
        <v>8.7102845354341067E-6</v>
      </c>
      <c r="J459" s="46">
        <f t="shared" si="20"/>
        <v>0.99968962657514737</v>
      </c>
    </row>
    <row r="460" spans="1:10" ht="30" x14ac:dyDescent="0.25">
      <c r="A460" s="30">
        <v>99629</v>
      </c>
      <c r="B460" s="31" t="s">
        <v>7970</v>
      </c>
      <c r="C460" s="32" t="s">
        <v>3635</v>
      </c>
      <c r="D460" s="33">
        <v>1</v>
      </c>
      <c r="E460" s="29">
        <f>VLOOKUP(A460,'RELATÓRIO DE COMPOSIÇÕES'!A:I,9,0)</f>
        <v>86.84</v>
      </c>
      <c r="F460" s="29">
        <f t="shared" ref="F460:F523" si="21">TRUNC((E460*D460),2)</f>
        <v>86.84</v>
      </c>
      <c r="G460" s="45">
        <f>BDI_Materiais!$H$27</f>
        <v>0.2026</v>
      </c>
      <c r="H460" s="29">
        <f t="shared" ref="H460:H523" si="22">ROUND((E460*(1+G460)*D460),4)</f>
        <v>104.43380000000001</v>
      </c>
      <c r="I460" s="46">
        <f>H460/CAPA!$D$43</f>
        <v>8.6962700855586892E-6</v>
      </c>
      <c r="J460" s="46">
        <f t="shared" si="20"/>
        <v>0.99969832284523297</v>
      </c>
    </row>
    <row r="461" spans="1:10" ht="60" x14ac:dyDescent="0.25">
      <c r="A461" s="30">
        <v>94697</v>
      </c>
      <c r="B461" s="31" t="s">
        <v>7228</v>
      </c>
      <c r="C461" s="32" t="s">
        <v>3635</v>
      </c>
      <c r="D461" s="33">
        <v>1</v>
      </c>
      <c r="E461" s="29">
        <f>VLOOKUP(A461,'RELATÓRIO DE COMPOSIÇÕES'!A:I,9,0)</f>
        <v>86.67</v>
      </c>
      <c r="F461" s="29">
        <f t="shared" si="21"/>
        <v>86.67</v>
      </c>
      <c r="G461" s="45">
        <f>BDI_Materiais!$H$27</f>
        <v>0.2026</v>
      </c>
      <c r="H461" s="29">
        <f t="shared" si="22"/>
        <v>104.22929999999999</v>
      </c>
      <c r="I461" s="46">
        <f>H461/CAPA!$D$43</f>
        <v>8.679241238265027E-6</v>
      </c>
      <c r="J461" s="46">
        <f t="shared" ref="J461:J524" si="23">I461+J460</f>
        <v>0.99970700208647123</v>
      </c>
    </row>
    <row r="462" spans="1:10" ht="60" x14ac:dyDescent="0.25">
      <c r="A462" s="30">
        <v>94494</v>
      </c>
      <c r="B462" s="31" t="s">
        <v>16021</v>
      </c>
      <c r="C462" s="32" t="s">
        <v>3635</v>
      </c>
      <c r="D462" s="33">
        <v>1</v>
      </c>
      <c r="E462" s="29">
        <f>VLOOKUP(A462,'RELATÓRIO DE COMPOSIÇÕES'!A:I,9,0)</f>
        <v>86.31</v>
      </c>
      <c r="F462" s="29">
        <f t="shared" si="21"/>
        <v>86.31</v>
      </c>
      <c r="G462" s="45">
        <f>BDI_Materiais!$H$27</f>
        <v>0.2026</v>
      </c>
      <c r="H462" s="29">
        <f t="shared" si="22"/>
        <v>103.79640000000001</v>
      </c>
      <c r="I462" s="46">
        <f>H462/CAPA!$D$43</f>
        <v>8.6431933752164897E-6</v>
      </c>
      <c r="J462" s="46">
        <f t="shared" si="23"/>
        <v>0.99971564527984647</v>
      </c>
    </row>
    <row r="463" spans="1:10" ht="30" x14ac:dyDescent="0.25">
      <c r="A463" s="30" t="s">
        <v>7126</v>
      </c>
      <c r="B463" s="31" t="s">
        <v>15052</v>
      </c>
      <c r="C463" s="32" t="s">
        <v>3635</v>
      </c>
      <c r="D463" s="33">
        <v>2</v>
      </c>
      <c r="E463" s="29">
        <f>VLOOKUP(A463,'RELATÓRIO DE COMPOSIÇÕES'!A:I,9,0)</f>
        <v>42.06</v>
      </c>
      <c r="F463" s="29">
        <f t="shared" si="21"/>
        <v>84.12</v>
      </c>
      <c r="G463" s="45">
        <f>BDI_Materiais!$H$27</f>
        <v>0.2026</v>
      </c>
      <c r="H463" s="29">
        <f t="shared" si="22"/>
        <v>101.1627</v>
      </c>
      <c r="I463" s="46">
        <f>H463/CAPA!$D$43</f>
        <v>8.4238834724423309E-6</v>
      </c>
      <c r="J463" s="46">
        <f t="shared" si="23"/>
        <v>0.99972406916331891</v>
      </c>
    </row>
    <row r="464" spans="1:10" ht="60" x14ac:dyDescent="0.25">
      <c r="A464" s="30">
        <v>94678</v>
      </c>
      <c r="B464" s="31" t="s">
        <v>5129</v>
      </c>
      <c r="C464" s="32" t="s">
        <v>3635</v>
      </c>
      <c r="D464" s="33">
        <v>5</v>
      </c>
      <c r="E464" s="29">
        <f>VLOOKUP(A464,'RELATÓRIO DE COMPOSIÇÕES'!A:I,9,0)</f>
        <v>16.690000000000001</v>
      </c>
      <c r="F464" s="29">
        <f t="shared" si="21"/>
        <v>83.45</v>
      </c>
      <c r="G464" s="45">
        <f>BDI_Materiais!$H$27</f>
        <v>0.2026</v>
      </c>
      <c r="H464" s="29">
        <f t="shared" si="22"/>
        <v>100.357</v>
      </c>
      <c r="I464" s="46">
        <f>H464/CAPA!$D$43</f>
        <v>8.3567923122247139E-6</v>
      </c>
      <c r="J464" s="46">
        <f t="shared" si="23"/>
        <v>0.99973242595563117</v>
      </c>
    </row>
    <row r="465" spans="1:10" ht="30" x14ac:dyDescent="0.25">
      <c r="A465" s="30">
        <v>94495</v>
      </c>
      <c r="B465" s="31" t="s">
        <v>7933</v>
      </c>
      <c r="C465" s="32" t="s">
        <v>3635</v>
      </c>
      <c r="D465" s="33">
        <v>1</v>
      </c>
      <c r="E465" s="29">
        <f>VLOOKUP(A465,'RELATÓRIO DE COMPOSIÇÕES'!A:I,9,0)</f>
        <v>81.5</v>
      </c>
      <c r="F465" s="29">
        <f t="shared" si="21"/>
        <v>81.5</v>
      </c>
      <c r="G465" s="45">
        <f>BDI_Materiais!$H$27</f>
        <v>0.2026</v>
      </c>
      <c r="H465" s="29">
        <f t="shared" si="22"/>
        <v>98.011899999999997</v>
      </c>
      <c r="I465" s="46">
        <f>H465/CAPA!$D$43</f>
        <v>8.1615143181495794E-6</v>
      </c>
      <c r="J465" s="46">
        <f t="shared" si="23"/>
        <v>0.99974058746994932</v>
      </c>
    </row>
    <row r="466" spans="1:10" ht="45" x14ac:dyDescent="0.25">
      <c r="A466" s="30">
        <v>104342</v>
      </c>
      <c r="B466" s="31" t="s">
        <v>15434</v>
      </c>
      <c r="C466" s="32" t="s">
        <v>3635</v>
      </c>
      <c r="D466" s="33">
        <v>2</v>
      </c>
      <c r="E466" s="29">
        <f>VLOOKUP(A466,'RELATÓRIO DE COMPOSIÇÕES'!A:I,9,0)</f>
        <v>36.880000000000003</v>
      </c>
      <c r="F466" s="29">
        <f t="shared" si="21"/>
        <v>73.760000000000005</v>
      </c>
      <c r="G466" s="45">
        <f>BDI_Materiais!$H$27</f>
        <v>0.2026</v>
      </c>
      <c r="H466" s="29">
        <f t="shared" si="22"/>
        <v>88.703800000000001</v>
      </c>
      <c r="I466" s="46">
        <f>H466/CAPA!$D$43</f>
        <v>7.3864228096208389E-6</v>
      </c>
      <c r="J466" s="46">
        <f t="shared" si="23"/>
        <v>0.99974797389275893</v>
      </c>
    </row>
    <row r="467" spans="1:10" ht="60" x14ac:dyDescent="0.25">
      <c r="A467" s="30">
        <v>94683</v>
      </c>
      <c r="B467" s="31" t="s">
        <v>15276</v>
      </c>
      <c r="C467" s="32" t="s">
        <v>3635</v>
      </c>
      <c r="D467" s="33">
        <v>1</v>
      </c>
      <c r="E467" s="29">
        <f>VLOOKUP(A467,'RELATÓRIO DE COMPOSIÇÕES'!A:I,9,0)</f>
        <v>73.509999999999991</v>
      </c>
      <c r="F467" s="29">
        <f t="shared" si="21"/>
        <v>73.510000000000005</v>
      </c>
      <c r="G467" s="45">
        <f>BDI_Materiais!$H$27</f>
        <v>0.2026</v>
      </c>
      <c r="H467" s="29">
        <f t="shared" si="22"/>
        <v>88.403099999999995</v>
      </c>
      <c r="I467" s="46">
        <f>H467/CAPA!$D$43</f>
        <v>7.3613833260941691E-6</v>
      </c>
      <c r="J467" s="46">
        <f t="shared" si="23"/>
        <v>0.99975533527608507</v>
      </c>
    </row>
    <row r="468" spans="1:10" ht="30" x14ac:dyDescent="0.25">
      <c r="A468" s="30">
        <v>89447</v>
      </c>
      <c r="B468" s="31" t="s">
        <v>7912</v>
      </c>
      <c r="C468" s="32" t="s">
        <v>3640</v>
      </c>
      <c r="D468" s="33">
        <v>6.6</v>
      </c>
      <c r="E468" s="29">
        <f>VLOOKUP(A468,'RELATÓRIO DE COMPOSIÇÕES'!A:I,9,0)</f>
        <v>10.7</v>
      </c>
      <c r="F468" s="29">
        <f t="shared" si="21"/>
        <v>70.62</v>
      </c>
      <c r="G468" s="45">
        <f>BDI_Materiais!$H$27</f>
        <v>0.2026</v>
      </c>
      <c r="H468" s="29">
        <f t="shared" si="22"/>
        <v>84.927599999999998</v>
      </c>
      <c r="I468" s="46">
        <f>H468/CAPA!$D$43</f>
        <v>7.0719761927488418E-6</v>
      </c>
      <c r="J468" s="46">
        <f t="shared" si="23"/>
        <v>0.99976240725227783</v>
      </c>
    </row>
    <row r="469" spans="1:10" ht="45" x14ac:dyDescent="0.25">
      <c r="A469" s="30">
        <v>89622</v>
      </c>
      <c r="B469" s="31" t="s">
        <v>7943</v>
      </c>
      <c r="C469" s="32" t="s">
        <v>3635</v>
      </c>
      <c r="D469" s="33">
        <v>5</v>
      </c>
      <c r="E469" s="29">
        <f>VLOOKUP(A469,'RELATÓRIO DE COMPOSIÇÕES'!A:I,9,0)</f>
        <v>14.03</v>
      </c>
      <c r="F469" s="29">
        <f t="shared" si="21"/>
        <v>70.150000000000006</v>
      </c>
      <c r="G469" s="45">
        <f>BDI_Materiais!$H$27</f>
        <v>0.2026</v>
      </c>
      <c r="H469" s="29">
        <f t="shared" si="22"/>
        <v>84.362399999999994</v>
      </c>
      <c r="I469" s="46">
        <f>H469/CAPA!$D$43</f>
        <v>7.0249116231137444E-6</v>
      </c>
      <c r="J469" s="46">
        <f t="shared" si="23"/>
        <v>0.99976943216390091</v>
      </c>
    </row>
    <row r="470" spans="1:10" ht="45" x14ac:dyDescent="0.25">
      <c r="A470" s="30">
        <v>89553</v>
      </c>
      <c r="B470" s="31" t="s">
        <v>15236</v>
      </c>
      <c r="C470" s="32" t="s">
        <v>3635</v>
      </c>
      <c r="D470" s="33">
        <v>12</v>
      </c>
      <c r="E470" s="29">
        <f>VLOOKUP(A470,'RELATÓRIO DE COMPOSIÇÕES'!A:I,9,0)</f>
        <v>5.74</v>
      </c>
      <c r="F470" s="29">
        <f t="shared" si="21"/>
        <v>68.88</v>
      </c>
      <c r="G470" s="45">
        <f>BDI_Materiais!$H$27</f>
        <v>0.2026</v>
      </c>
      <c r="H470" s="29">
        <f t="shared" si="22"/>
        <v>82.835099999999997</v>
      </c>
      <c r="I470" s="46">
        <f>H470/CAPA!$D$43</f>
        <v>6.8977323640838733E-6</v>
      </c>
      <c r="J470" s="46">
        <f t="shared" si="23"/>
        <v>0.99977632989626497</v>
      </c>
    </row>
    <row r="471" spans="1:10" ht="30" x14ac:dyDescent="0.25">
      <c r="A471" s="30" t="s">
        <v>14202</v>
      </c>
      <c r="B471" s="31" t="s">
        <v>15777</v>
      </c>
      <c r="C471" s="32" t="s">
        <v>3635</v>
      </c>
      <c r="D471" s="33">
        <v>1</v>
      </c>
      <c r="E471" s="29">
        <f>VLOOKUP(A471,'RELATÓRIO DE COMPOSIÇÕES'!A:I,9,0)</f>
        <v>68.61</v>
      </c>
      <c r="F471" s="29">
        <f t="shared" si="21"/>
        <v>68.61</v>
      </c>
      <c r="G471" s="45">
        <f>BDI_Materiais!$H$27</f>
        <v>0.2026</v>
      </c>
      <c r="H471" s="29">
        <f t="shared" si="22"/>
        <v>82.510400000000004</v>
      </c>
      <c r="I471" s="46">
        <f>H471/CAPA!$D$43</f>
        <v>6.8706943850312983E-6</v>
      </c>
      <c r="J471" s="46">
        <f t="shared" si="23"/>
        <v>0.99978320059064996</v>
      </c>
    </row>
    <row r="472" spans="1:10" ht="45" x14ac:dyDescent="0.25">
      <c r="A472" s="30">
        <v>92384</v>
      </c>
      <c r="B472" s="31" t="s">
        <v>15808</v>
      </c>
      <c r="C472" s="32" t="s">
        <v>3635</v>
      </c>
      <c r="D472" s="33">
        <v>1</v>
      </c>
      <c r="E472" s="29">
        <f>VLOOKUP(A472,'RELATÓRIO DE COMPOSIÇÕES'!A:I,9,0)</f>
        <v>68.349999999999994</v>
      </c>
      <c r="F472" s="29">
        <f t="shared" si="21"/>
        <v>68.349999999999994</v>
      </c>
      <c r="G472" s="45">
        <f>BDI_Materiais!$H$27</f>
        <v>0.2026</v>
      </c>
      <c r="H472" s="29">
        <f t="shared" si="22"/>
        <v>82.197699999999998</v>
      </c>
      <c r="I472" s="46">
        <f>H472/CAPA!$D$43</f>
        <v>6.8446556537416754E-6</v>
      </c>
      <c r="J472" s="46">
        <f t="shared" si="23"/>
        <v>0.99979004524630366</v>
      </c>
    </row>
    <row r="473" spans="1:10" ht="30" x14ac:dyDescent="0.25">
      <c r="A473" s="30">
        <v>89625</v>
      </c>
      <c r="B473" s="31" t="s">
        <v>7941</v>
      </c>
      <c r="C473" s="32" t="s">
        <v>3635</v>
      </c>
      <c r="D473" s="33">
        <v>3</v>
      </c>
      <c r="E473" s="29">
        <f>VLOOKUP(A473,'RELATÓRIO DE COMPOSIÇÕES'!A:I,9,0)</f>
        <v>22.57</v>
      </c>
      <c r="F473" s="29">
        <f t="shared" si="21"/>
        <v>67.709999999999994</v>
      </c>
      <c r="G473" s="45">
        <f>BDI_Materiais!$H$27</f>
        <v>0.2026</v>
      </c>
      <c r="H473" s="29">
        <f t="shared" si="22"/>
        <v>81.427999999999997</v>
      </c>
      <c r="I473" s="46">
        <f>H473/CAPA!$D$43</f>
        <v>6.7805622368129167E-6</v>
      </c>
      <c r="J473" s="46">
        <f t="shared" si="23"/>
        <v>0.99979682580854046</v>
      </c>
    </row>
    <row r="474" spans="1:10" ht="30" x14ac:dyDescent="0.25">
      <c r="A474" s="30" t="s">
        <v>7184</v>
      </c>
      <c r="B474" s="31" t="s">
        <v>15302</v>
      </c>
      <c r="C474" s="32" t="s">
        <v>3635</v>
      </c>
      <c r="D474" s="33">
        <v>1</v>
      </c>
      <c r="E474" s="29">
        <f>VLOOKUP(A474,'RELATÓRIO DE COMPOSIÇÕES'!A:I,9,0)</f>
        <v>63.099999999999994</v>
      </c>
      <c r="F474" s="29">
        <f t="shared" si="21"/>
        <v>63.1</v>
      </c>
      <c r="G474" s="45">
        <f>BDI_Materiais!$H$27</f>
        <v>0.2026</v>
      </c>
      <c r="H474" s="29">
        <f t="shared" si="22"/>
        <v>75.884100000000004</v>
      </c>
      <c r="I474" s="46">
        <f>H474/CAPA!$D$43</f>
        <v>6.3189180973932203E-6</v>
      </c>
      <c r="J474" s="46">
        <f t="shared" si="23"/>
        <v>0.99980314472663789</v>
      </c>
    </row>
    <row r="475" spans="1:10" ht="45" x14ac:dyDescent="0.25">
      <c r="A475" s="30">
        <v>104351</v>
      </c>
      <c r="B475" s="31" t="s">
        <v>15447</v>
      </c>
      <c r="C475" s="32" t="s">
        <v>3635</v>
      </c>
      <c r="D475" s="33">
        <v>3</v>
      </c>
      <c r="E475" s="29">
        <f>VLOOKUP(A475,'RELATÓRIO DE COMPOSIÇÕES'!A:I,9,0)</f>
        <v>20.86</v>
      </c>
      <c r="F475" s="29">
        <f t="shared" si="21"/>
        <v>62.58</v>
      </c>
      <c r="G475" s="45">
        <f>BDI_Materiais!$H$27</f>
        <v>0.2026</v>
      </c>
      <c r="H475" s="29">
        <f t="shared" si="22"/>
        <v>75.258700000000005</v>
      </c>
      <c r="I475" s="46">
        <f>H475/CAPA!$D$43</f>
        <v>6.2668406348139746E-6</v>
      </c>
      <c r="J475" s="46">
        <f t="shared" si="23"/>
        <v>0.99980941156727265</v>
      </c>
    </row>
    <row r="476" spans="1:10" ht="45" x14ac:dyDescent="0.25">
      <c r="A476" s="30">
        <v>92892</v>
      </c>
      <c r="B476" s="31" t="s">
        <v>7978</v>
      </c>
      <c r="C476" s="32" t="s">
        <v>3635</v>
      </c>
      <c r="D476" s="33">
        <v>1</v>
      </c>
      <c r="E476" s="29">
        <f>VLOOKUP(A476,'RELATÓRIO DE COMPOSIÇÕES'!A:I,9,0)</f>
        <v>62.39</v>
      </c>
      <c r="F476" s="29">
        <f t="shared" si="21"/>
        <v>62.39</v>
      </c>
      <c r="G476" s="45">
        <f>BDI_Materiais!$H$27</f>
        <v>0.2026</v>
      </c>
      <c r="H476" s="29">
        <f t="shared" si="22"/>
        <v>75.030199999999994</v>
      </c>
      <c r="I476" s="46">
        <f>H476/CAPA!$D$43</f>
        <v>6.2478132919944063E-6</v>
      </c>
      <c r="J476" s="46">
        <f t="shared" si="23"/>
        <v>0.9998156593805646</v>
      </c>
    </row>
    <row r="477" spans="1:10" ht="60" x14ac:dyDescent="0.25">
      <c r="A477" s="30">
        <v>92365</v>
      </c>
      <c r="B477" s="31" t="s">
        <v>7974</v>
      </c>
      <c r="C477" s="32" t="s">
        <v>3640</v>
      </c>
      <c r="D477" s="33">
        <v>1</v>
      </c>
      <c r="E477" s="29">
        <f>VLOOKUP(A477,'RELATÓRIO DE COMPOSIÇÕES'!A:I,9,0)</f>
        <v>62.379999999999995</v>
      </c>
      <c r="F477" s="29">
        <f t="shared" si="21"/>
        <v>62.38</v>
      </c>
      <c r="G477" s="45">
        <f>BDI_Materiais!$H$27</f>
        <v>0.2026</v>
      </c>
      <c r="H477" s="29">
        <f t="shared" si="22"/>
        <v>75.018199999999993</v>
      </c>
      <c r="I477" s="46">
        <f>H477/CAPA!$D$43</f>
        <v>6.2468140442314532E-6</v>
      </c>
      <c r="J477" s="46">
        <f t="shared" si="23"/>
        <v>0.99982190619460887</v>
      </c>
    </row>
    <row r="478" spans="1:10" ht="30" x14ac:dyDescent="0.25">
      <c r="A478" s="30">
        <v>104063</v>
      </c>
      <c r="B478" s="31" t="s">
        <v>15348</v>
      </c>
      <c r="C478" s="32" t="s">
        <v>3635</v>
      </c>
      <c r="D478" s="33">
        <v>1</v>
      </c>
      <c r="E478" s="29">
        <f>VLOOKUP(A478,'RELATÓRIO DE COMPOSIÇÕES'!A:I,9,0)</f>
        <v>61.65</v>
      </c>
      <c r="F478" s="29">
        <f t="shared" si="21"/>
        <v>61.65</v>
      </c>
      <c r="G478" s="45">
        <f>BDI_Materiais!$H$27</f>
        <v>0.2026</v>
      </c>
      <c r="H478" s="29">
        <f t="shared" si="22"/>
        <v>74.140299999999996</v>
      </c>
      <c r="I478" s="46">
        <f>H478/CAPA!$D$43</f>
        <v>6.1737107433067339E-6</v>
      </c>
      <c r="J478" s="46">
        <f t="shared" si="23"/>
        <v>0.99982807990535216</v>
      </c>
    </row>
    <row r="479" spans="1:10" ht="45" x14ac:dyDescent="0.25">
      <c r="A479" s="30">
        <v>89732</v>
      </c>
      <c r="B479" s="31" t="s">
        <v>7951</v>
      </c>
      <c r="C479" s="32" t="s">
        <v>3635</v>
      </c>
      <c r="D479" s="33">
        <v>4</v>
      </c>
      <c r="E479" s="29">
        <f>VLOOKUP(A479,'RELATÓRIO DE COMPOSIÇÕES'!A:I,9,0)</f>
        <v>15.11</v>
      </c>
      <c r="F479" s="29">
        <f t="shared" si="21"/>
        <v>60.44</v>
      </c>
      <c r="G479" s="45">
        <f>BDI_Materiais!$H$27</f>
        <v>0.2026</v>
      </c>
      <c r="H479" s="29">
        <f t="shared" si="22"/>
        <v>72.685100000000006</v>
      </c>
      <c r="I479" s="46">
        <f>H479/CAPA!$D$43</f>
        <v>6.0525352979192735E-6</v>
      </c>
      <c r="J479" s="46">
        <f t="shared" si="23"/>
        <v>0.99983413244065011</v>
      </c>
    </row>
    <row r="480" spans="1:10" ht="45" x14ac:dyDescent="0.25">
      <c r="A480" s="30">
        <v>89626</v>
      </c>
      <c r="B480" s="31" t="s">
        <v>16015</v>
      </c>
      <c r="C480" s="32" t="s">
        <v>3635</v>
      </c>
      <c r="D480" s="33">
        <v>2</v>
      </c>
      <c r="E480" s="29">
        <f>VLOOKUP(A480,'RELATÓRIO DE COMPOSIÇÕES'!A:I,9,0)</f>
        <v>29.669999999999998</v>
      </c>
      <c r="F480" s="29">
        <f t="shared" si="21"/>
        <v>59.34</v>
      </c>
      <c r="G480" s="45">
        <f>BDI_Materiais!$H$27</f>
        <v>0.2026</v>
      </c>
      <c r="H480" s="29">
        <f t="shared" si="22"/>
        <v>71.362300000000005</v>
      </c>
      <c r="I480" s="46">
        <f>H480/CAPA!$D$43</f>
        <v>5.942384886183063E-6</v>
      </c>
      <c r="J480" s="46">
        <f t="shared" si="23"/>
        <v>0.99984007482553627</v>
      </c>
    </row>
    <row r="481" spans="1:10" ht="60" x14ac:dyDescent="0.25">
      <c r="A481" s="30">
        <v>94675</v>
      </c>
      <c r="B481" s="31" t="s">
        <v>15268</v>
      </c>
      <c r="C481" s="32" t="s">
        <v>3635</v>
      </c>
      <c r="D481" s="33">
        <v>4</v>
      </c>
      <c r="E481" s="29">
        <f>VLOOKUP(A481,'RELATÓRIO DE COMPOSIÇÕES'!A:I,9,0)</f>
        <v>14.280000000000001</v>
      </c>
      <c r="F481" s="29">
        <f t="shared" si="21"/>
        <v>57.12</v>
      </c>
      <c r="G481" s="45">
        <f>BDI_Materiais!$H$27</f>
        <v>0.2026</v>
      </c>
      <c r="H481" s="29">
        <f t="shared" si="22"/>
        <v>68.692499999999995</v>
      </c>
      <c r="I481" s="46">
        <f>H481/CAPA!$D$43</f>
        <v>5.7200689130553535E-6</v>
      </c>
      <c r="J481" s="46">
        <f t="shared" si="23"/>
        <v>0.99984579489444936</v>
      </c>
    </row>
    <row r="482" spans="1:10" ht="45" x14ac:dyDescent="0.25">
      <c r="A482" s="30">
        <v>103956</v>
      </c>
      <c r="B482" s="31" t="s">
        <v>16013</v>
      </c>
      <c r="C482" s="32" t="s">
        <v>3635</v>
      </c>
      <c r="D482" s="33">
        <v>4</v>
      </c>
      <c r="E482" s="29">
        <f>VLOOKUP(A482,'RELATÓRIO DE COMPOSIÇÕES'!A:I,9,0)</f>
        <v>14.14</v>
      </c>
      <c r="F482" s="29">
        <f t="shared" si="21"/>
        <v>56.56</v>
      </c>
      <c r="G482" s="45">
        <f>BDI_Materiais!$H$27</f>
        <v>0.2026</v>
      </c>
      <c r="H482" s="29">
        <f t="shared" si="22"/>
        <v>68.019099999999995</v>
      </c>
      <c r="I482" s="46">
        <f>H482/CAPA!$D$43</f>
        <v>5.6639944594242947E-6</v>
      </c>
      <c r="J482" s="46">
        <f t="shared" si="23"/>
        <v>0.99985145888890881</v>
      </c>
    </row>
    <row r="483" spans="1:10" ht="60" x14ac:dyDescent="0.25">
      <c r="A483" s="30">
        <v>94681</v>
      </c>
      <c r="B483" s="31" t="s">
        <v>15274</v>
      </c>
      <c r="C483" s="32" t="s">
        <v>3635</v>
      </c>
      <c r="D483" s="33">
        <v>1</v>
      </c>
      <c r="E483" s="29">
        <f>VLOOKUP(A483,'RELATÓRIO DE COMPOSIÇÕES'!A:I,9,0)</f>
        <v>55.050000000000004</v>
      </c>
      <c r="F483" s="29">
        <f t="shared" si="21"/>
        <v>55.05</v>
      </c>
      <c r="G483" s="45">
        <f>BDI_Materiais!$H$27</f>
        <v>0.2026</v>
      </c>
      <c r="H483" s="29">
        <f t="shared" si="22"/>
        <v>66.203100000000006</v>
      </c>
      <c r="I483" s="46">
        <f>H483/CAPA!$D$43</f>
        <v>5.5127749646307077E-6</v>
      </c>
      <c r="J483" s="46">
        <f t="shared" si="23"/>
        <v>0.99985697166387344</v>
      </c>
    </row>
    <row r="484" spans="1:10" ht="60" x14ac:dyDescent="0.25">
      <c r="A484" s="30">
        <v>92364</v>
      </c>
      <c r="B484" s="31" t="s">
        <v>7973</v>
      </c>
      <c r="C484" s="32" t="s">
        <v>3640</v>
      </c>
      <c r="D484" s="33">
        <v>1</v>
      </c>
      <c r="E484" s="29">
        <f>VLOOKUP(A484,'RELATÓRIO DE COMPOSIÇÕES'!A:I,9,0)</f>
        <v>54.24</v>
      </c>
      <c r="F484" s="29">
        <f t="shared" si="21"/>
        <v>54.24</v>
      </c>
      <c r="G484" s="45">
        <f>BDI_Materiais!$H$27</f>
        <v>0.2026</v>
      </c>
      <c r="H484" s="29">
        <f t="shared" si="22"/>
        <v>65.228999999999999</v>
      </c>
      <c r="I484" s="46">
        <f>H484/CAPA!$D$43</f>
        <v>5.4316610274729792E-6</v>
      </c>
      <c r="J484" s="46">
        <f t="shared" si="23"/>
        <v>0.99986240332490095</v>
      </c>
    </row>
    <row r="485" spans="1:10" ht="30" x14ac:dyDescent="0.25">
      <c r="A485" s="30" t="s">
        <v>14176</v>
      </c>
      <c r="B485" s="31" t="s">
        <v>15714</v>
      </c>
      <c r="C485" s="32" t="s">
        <v>3635</v>
      </c>
      <c r="D485" s="33">
        <v>3</v>
      </c>
      <c r="E485" s="29">
        <f>VLOOKUP(A485,'RELATÓRIO DE COMPOSIÇÕES'!A:I,9,0)</f>
        <v>17.93</v>
      </c>
      <c r="F485" s="29">
        <f t="shared" si="21"/>
        <v>53.79</v>
      </c>
      <c r="G485" s="45">
        <f>BDI_Materiais!$H$27</f>
        <v>0.2026</v>
      </c>
      <c r="H485" s="29">
        <f t="shared" si="22"/>
        <v>64.687899999999999</v>
      </c>
      <c r="I485" s="46">
        <f>H485/CAPA!$D$43</f>
        <v>5.3866032804284804E-6</v>
      </c>
      <c r="J485" s="46">
        <f t="shared" si="23"/>
        <v>0.99986778992818137</v>
      </c>
    </row>
    <row r="486" spans="1:10" ht="45" x14ac:dyDescent="0.25">
      <c r="A486" s="30">
        <v>92868</v>
      </c>
      <c r="B486" s="31" t="s">
        <v>15633</v>
      </c>
      <c r="C486" s="32" t="s">
        <v>3635</v>
      </c>
      <c r="D486" s="33">
        <v>3</v>
      </c>
      <c r="E486" s="29">
        <f>VLOOKUP(A486,'RELATÓRIO DE COMPOSIÇÕES'!A:I,9,0)</f>
        <v>17.329999999999998</v>
      </c>
      <c r="F486" s="29">
        <f t="shared" si="21"/>
        <v>51.99</v>
      </c>
      <c r="G486" s="45">
        <f>BDI_Materiais!$H$27</f>
        <v>0.2026</v>
      </c>
      <c r="H486" s="29">
        <f t="shared" si="22"/>
        <v>62.523200000000003</v>
      </c>
      <c r="I486" s="46">
        <f>H486/CAPA!$D$43</f>
        <v>5.2063473110564105E-6</v>
      </c>
      <c r="J486" s="46">
        <f t="shared" si="23"/>
        <v>0.99987299627549242</v>
      </c>
    </row>
    <row r="487" spans="1:10" ht="45" x14ac:dyDescent="0.25">
      <c r="A487" s="30">
        <v>92905</v>
      </c>
      <c r="B487" s="31" t="s">
        <v>7876</v>
      </c>
      <c r="C487" s="32" t="s">
        <v>3635</v>
      </c>
      <c r="D487" s="33">
        <v>1</v>
      </c>
      <c r="E487" s="29">
        <f>VLOOKUP(A487,'RELATÓRIO DE COMPOSIÇÕES'!A:I,9,0)</f>
        <v>51.3</v>
      </c>
      <c r="F487" s="29">
        <f t="shared" si="21"/>
        <v>51.3</v>
      </c>
      <c r="G487" s="45">
        <f>BDI_Materiais!$H$27</f>
        <v>0.2026</v>
      </c>
      <c r="H487" s="29">
        <f t="shared" si="22"/>
        <v>61.693399999999997</v>
      </c>
      <c r="I487" s="46">
        <f>H487/CAPA!$D$43</f>
        <v>5.137249328248195E-6</v>
      </c>
      <c r="J487" s="46">
        <f t="shared" si="23"/>
        <v>0.99987813352482069</v>
      </c>
    </row>
    <row r="488" spans="1:10" ht="45" x14ac:dyDescent="0.25">
      <c r="A488" s="30">
        <v>92927</v>
      </c>
      <c r="B488" s="31" t="s">
        <v>7976</v>
      </c>
      <c r="C488" s="32" t="s">
        <v>3635</v>
      </c>
      <c r="D488" s="33">
        <v>1</v>
      </c>
      <c r="E488" s="29">
        <f>VLOOKUP(A488,'RELATÓRIO DE COMPOSIÇÕES'!A:I,9,0)</f>
        <v>49.980000000000004</v>
      </c>
      <c r="F488" s="29">
        <f t="shared" si="21"/>
        <v>49.98</v>
      </c>
      <c r="G488" s="45">
        <f>BDI_Materiais!$H$27</f>
        <v>0.2026</v>
      </c>
      <c r="H488" s="29">
        <f t="shared" si="22"/>
        <v>60.105899999999998</v>
      </c>
      <c r="I488" s="46">
        <f>H488/CAPA!$D$43</f>
        <v>5.0050571762741746E-6</v>
      </c>
      <c r="J488" s="46">
        <f t="shared" si="23"/>
        <v>0.99988313858199696</v>
      </c>
    </row>
    <row r="489" spans="1:10" ht="30" x14ac:dyDescent="0.25">
      <c r="A489" s="30">
        <v>89628</v>
      </c>
      <c r="B489" s="31" t="s">
        <v>7942</v>
      </c>
      <c r="C489" s="32" t="s">
        <v>3635</v>
      </c>
      <c r="D489" s="33">
        <v>1</v>
      </c>
      <c r="E489" s="29">
        <f>VLOOKUP(A489,'RELATÓRIO DE COMPOSIÇÕES'!A:I,9,0)</f>
        <v>47.07</v>
      </c>
      <c r="F489" s="29">
        <f t="shared" si="21"/>
        <v>47.07</v>
      </c>
      <c r="G489" s="45">
        <f>BDI_Materiais!$H$27</f>
        <v>0.2026</v>
      </c>
      <c r="H489" s="29">
        <f t="shared" si="22"/>
        <v>56.606400000000001</v>
      </c>
      <c r="I489" s="46">
        <f>H489/CAPA!$D$43</f>
        <v>4.713651547402942E-6</v>
      </c>
      <c r="J489" s="46">
        <f t="shared" si="23"/>
        <v>0.99988785223354437</v>
      </c>
    </row>
    <row r="490" spans="1:10" ht="45" x14ac:dyDescent="0.25">
      <c r="A490" s="30">
        <v>89570</v>
      </c>
      <c r="B490" s="31" t="s">
        <v>16002</v>
      </c>
      <c r="C490" s="32" t="s">
        <v>3635</v>
      </c>
      <c r="D490" s="33">
        <v>4</v>
      </c>
      <c r="E490" s="29">
        <f>VLOOKUP(A490,'RELATÓRIO DE COMPOSIÇÕES'!A:I,9,0)</f>
        <v>11.309999999999999</v>
      </c>
      <c r="F490" s="29">
        <f t="shared" si="21"/>
        <v>45.24</v>
      </c>
      <c r="G490" s="45">
        <f>BDI_Materiais!$H$27</f>
        <v>0.2026</v>
      </c>
      <c r="H490" s="29">
        <f t="shared" si="22"/>
        <v>54.4056</v>
      </c>
      <c r="I490" s="46">
        <f>H490/CAPA!$D$43</f>
        <v>4.5303895076773206E-6</v>
      </c>
      <c r="J490" s="46">
        <f t="shared" si="23"/>
        <v>0.99989238262305202</v>
      </c>
    </row>
    <row r="491" spans="1:10" ht="45" x14ac:dyDescent="0.25">
      <c r="A491" s="30">
        <v>89368</v>
      </c>
      <c r="B491" s="31" t="s">
        <v>7923</v>
      </c>
      <c r="C491" s="32" t="s">
        <v>3635</v>
      </c>
      <c r="D491" s="33">
        <v>3</v>
      </c>
      <c r="E491" s="29">
        <f>VLOOKUP(A491,'RELATÓRIO DE COMPOSIÇÕES'!A:I,9,0)</f>
        <v>14.949999999999998</v>
      </c>
      <c r="F491" s="29">
        <f t="shared" si="21"/>
        <v>44.85</v>
      </c>
      <c r="G491" s="45">
        <f>BDI_Materiais!$H$27</f>
        <v>0.2026</v>
      </c>
      <c r="H491" s="29">
        <f t="shared" si="22"/>
        <v>53.936599999999999</v>
      </c>
      <c r="I491" s="46">
        <f>H491/CAPA!$D$43</f>
        <v>4.4913355742752317E-6</v>
      </c>
      <c r="J491" s="46">
        <f t="shared" si="23"/>
        <v>0.99989687395862625</v>
      </c>
    </row>
    <row r="492" spans="1:10" ht="60" x14ac:dyDescent="0.25">
      <c r="A492" s="30">
        <v>104347</v>
      </c>
      <c r="B492" s="31" t="s">
        <v>15422</v>
      </c>
      <c r="C492" s="32" t="s">
        <v>3635</v>
      </c>
      <c r="D492" s="33">
        <v>1</v>
      </c>
      <c r="E492" s="29">
        <f>VLOOKUP(A492,'RELATÓRIO DE COMPOSIÇÕES'!A:I,9,0)</f>
        <v>44.81</v>
      </c>
      <c r="F492" s="29">
        <f t="shared" si="21"/>
        <v>44.81</v>
      </c>
      <c r="G492" s="45">
        <f>BDI_Materiais!$H$27</f>
        <v>0.2026</v>
      </c>
      <c r="H492" s="29">
        <f t="shared" si="22"/>
        <v>53.888500000000001</v>
      </c>
      <c r="I492" s="46">
        <f>H492/CAPA!$D$43</f>
        <v>4.4873302561587279E-6</v>
      </c>
      <c r="J492" s="46">
        <f t="shared" si="23"/>
        <v>0.99990136128888241</v>
      </c>
    </row>
    <row r="493" spans="1:10" ht="45" x14ac:dyDescent="0.25">
      <c r="A493" s="30">
        <v>104014</v>
      </c>
      <c r="B493" s="31" t="s">
        <v>16008</v>
      </c>
      <c r="C493" s="32" t="s">
        <v>3635</v>
      </c>
      <c r="D493" s="33">
        <v>4</v>
      </c>
      <c r="E493" s="29">
        <f>VLOOKUP(A493,'RELATÓRIO DE COMPOSIÇÕES'!A:I,9,0)</f>
        <v>10.780000000000001</v>
      </c>
      <c r="F493" s="29">
        <f t="shared" si="21"/>
        <v>43.12</v>
      </c>
      <c r="G493" s="45">
        <f>BDI_Materiais!$H$27</f>
        <v>0.2026</v>
      </c>
      <c r="H493" s="29">
        <f t="shared" si="22"/>
        <v>51.856099999999998</v>
      </c>
      <c r="I493" s="46">
        <f>H493/CAPA!$D$43</f>
        <v>4.3180909933732172E-6</v>
      </c>
      <c r="J493" s="46">
        <f t="shared" si="23"/>
        <v>0.99990567937987573</v>
      </c>
    </row>
    <row r="494" spans="1:10" ht="30" x14ac:dyDescent="0.25">
      <c r="A494" s="30">
        <v>89505</v>
      </c>
      <c r="B494" s="31" t="s">
        <v>7939</v>
      </c>
      <c r="C494" s="32" t="s">
        <v>3635</v>
      </c>
      <c r="D494" s="33">
        <v>1</v>
      </c>
      <c r="E494" s="29">
        <f>VLOOKUP(A494,'RELATÓRIO DE COMPOSIÇÕES'!A:I,9,0)</f>
        <v>40.660000000000004</v>
      </c>
      <c r="F494" s="29">
        <f t="shared" si="21"/>
        <v>40.659999999999997</v>
      </c>
      <c r="G494" s="45">
        <f>BDI_Materiais!$H$27</f>
        <v>0.2026</v>
      </c>
      <c r="H494" s="29">
        <f t="shared" si="22"/>
        <v>48.8977</v>
      </c>
      <c r="I494" s="46">
        <f>H494/CAPA!$D$43</f>
        <v>4.0717431115464825E-6</v>
      </c>
      <c r="J494" s="46">
        <f t="shared" si="23"/>
        <v>0.9999097511229873</v>
      </c>
    </row>
    <row r="495" spans="1:10" ht="45" x14ac:dyDescent="0.25">
      <c r="A495" s="30">
        <v>92920</v>
      </c>
      <c r="B495" s="31" t="s">
        <v>7975</v>
      </c>
      <c r="C495" s="32" t="s">
        <v>3635</v>
      </c>
      <c r="D495" s="33">
        <v>1</v>
      </c>
      <c r="E495" s="29">
        <f>VLOOKUP(A495,'RELATÓRIO DE COMPOSIÇÕES'!A:I,9,0)</f>
        <v>40.340000000000003</v>
      </c>
      <c r="F495" s="29">
        <f t="shared" si="21"/>
        <v>40.340000000000003</v>
      </c>
      <c r="G495" s="45">
        <f>BDI_Materiais!$H$27</f>
        <v>0.2026</v>
      </c>
      <c r="H495" s="29">
        <f t="shared" si="22"/>
        <v>48.512900000000002</v>
      </c>
      <c r="I495" s="46">
        <f>H495/CAPA!$D$43</f>
        <v>4.0397005666144498E-6</v>
      </c>
      <c r="J495" s="46">
        <f t="shared" si="23"/>
        <v>0.99991379082355392</v>
      </c>
    </row>
    <row r="496" spans="1:10" ht="45" x14ac:dyDescent="0.25">
      <c r="A496" s="30">
        <v>103958</v>
      </c>
      <c r="B496" s="31" t="s">
        <v>16009</v>
      </c>
      <c r="C496" s="32" t="s">
        <v>3635</v>
      </c>
      <c r="D496" s="33">
        <v>4</v>
      </c>
      <c r="E496" s="29">
        <f>VLOOKUP(A496,'RELATÓRIO DE COMPOSIÇÕES'!A:I,9,0)</f>
        <v>9.9299999999999979</v>
      </c>
      <c r="F496" s="29">
        <f t="shared" si="21"/>
        <v>39.72</v>
      </c>
      <c r="G496" s="45">
        <f>BDI_Materiais!$H$27</f>
        <v>0.2026</v>
      </c>
      <c r="H496" s="29">
        <f t="shared" si="22"/>
        <v>47.767299999999999</v>
      </c>
      <c r="I496" s="46">
        <f>H496/CAPA!$D$43</f>
        <v>3.9776139722762887E-6</v>
      </c>
      <c r="J496" s="46">
        <f t="shared" si="23"/>
        <v>0.99991776843752622</v>
      </c>
    </row>
    <row r="497" spans="1:10" ht="45" x14ac:dyDescent="0.25">
      <c r="A497" s="30">
        <v>103993</v>
      </c>
      <c r="B497" s="31" t="s">
        <v>16007</v>
      </c>
      <c r="C497" s="32" t="s">
        <v>3635</v>
      </c>
      <c r="D497" s="33">
        <v>4</v>
      </c>
      <c r="E497" s="29">
        <f>VLOOKUP(A497,'RELATÓRIO DE COMPOSIÇÕES'!A:I,9,0)</f>
        <v>9.85</v>
      </c>
      <c r="F497" s="29">
        <f t="shared" si="21"/>
        <v>39.4</v>
      </c>
      <c r="G497" s="45">
        <f>BDI_Materiais!$H$27</f>
        <v>0.2026</v>
      </c>
      <c r="H497" s="29">
        <f t="shared" si="22"/>
        <v>47.382399999999997</v>
      </c>
      <c r="I497" s="46">
        <f>H497/CAPA!$D$43</f>
        <v>3.9455631002795644E-6</v>
      </c>
      <c r="J497" s="46">
        <f t="shared" si="23"/>
        <v>0.99992171400062646</v>
      </c>
    </row>
    <row r="498" spans="1:10" ht="45" x14ac:dyDescent="0.25">
      <c r="A498" s="30">
        <v>103969</v>
      </c>
      <c r="B498" s="31" t="s">
        <v>15247</v>
      </c>
      <c r="C498" s="32" t="s">
        <v>3635</v>
      </c>
      <c r="D498" s="33">
        <v>2</v>
      </c>
      <c r="E498" s="29">
        <f>VLOOKUP(A498,'RELATÓRIO DE COMPOSIÇÕES'!A:I,9,0)</f>
        <v>19.389999999999997</v>
      </c>
      <c r="F498" s="29">
        <f t="shared" si="21"/>
        <v>38.78</v>
      </c>
      <c r="G498" s="45">
        <f>BDI_Materiais!$H$27</f>
        <v>0.2026</v>
      </c>
      <c r="H498" s="29">
        <f t="shared" si="22"/>
        <v>46.636800000000001</v>
      </c>
      <c r="I498" s="46">
        <f>H498/CAPA!$D$43</f>
        <v>3.8834765059414042E-6</v>
      </c>
      <c r="J498" s="46">
        <f t="shared" si="23"/>
        <v>0.99992559747713239</v>
      </c>
    </row>
    <row r="499" spans="1:10" ht="60" x14ac:dyDescent="0.25">
      <c r="A499" s="30">
        <v>94709</v>
      </c>
      <c r="B499" s="31" t="s">
        <v>15125</v>
      </c>
      <c r="C499" s="32" t="s">
        <v>3635</v>
      </c>
      <c r="D499" s="33">
        <v>1</v>
      </c>
      <c r="E499" s="29">
        <f>VLOOKUP(A499,'RELATÓRIO DE COMPOSIÇÕES'!A:I,9,0)</f>
        <v>38.629999999999995</v>
      </c>
      <c r="F499" s="29">
        <f t="shared" si="21"/>
        <v>38.630000000000003</v>
      </c>
      <c r="G499" s="45">
        <f>BDI_Materiais!$H$27</f>
        <v>0.2026</v>
      </c>
      <c r="H499" s="29">
        <f t="shared" si="22"/>
        <v>46.456400000000002</v>
      </c>
      <c r="I499" s="46">
        <f>H499/CAPA!$D$43</f>
        <v>3.8684544812383414E-6</v>
      </c>
      <c r="J499" s="46">
        <f t="shared" si="23"/>
        <v>0.99992946593161358</v>
      </c>
    </row>
    <row r="500" spans="1:10" ht="30" x14ac:dyDescent="0.25">
      <c r="A500" s="30">
        <v>89617</v>
      </c>
      <c r="B500" s="31" t="s">
        <v>7930</v>
      </c>
      <c r="C500" s="32" t="s">
        <v>3635</v>
      </c>
      <c r="D500" s="33">
        <v>5</v>
      </c>
      <c r="E500" s="29">
        <f>VLOOKUP(A500,'RELATÓRIO DE COMPOSIÇÕES'!A:I,9,0)</f>
        <v>7.6300000000000008</v>
      </c>
      <c r="F500" s="29">
        <f t="shared" si="21"/>
        <v>38.15</v>
      </c>
      <c r="G500" s="45">
        <f>BDI_Materiais!$H$27</f>
        <v>0.2026</v>
      </c>
      <c r="H500" s="29">
        <f t="shared" si="22"/>
        <v>45.879199999999997</v>
      </c>
      <c r="I500" s="46">
        <f>H500/CAPA!$D$43</f>
        <v>3.8203906638402901E-6</v>
      </c>
      <c r="J500" s="46">
        <f t="shared" si="23"/>
        <v>0.9999332863222774</v>
      </c>
    </row>
    <row r="501" spans="1:10" x14ac:dyDescent="0.25">
      <c r="A501" s="30" t="s">
        <v>7133</v>
      </c>
      <c r="B501" s="31" t="s">
        <v>15090</v>
      </c>
      <c r="C501" s="32" t="s">
        <v>3635</v>
      </c>
      <c r="D501" s="33">
        <v>3</v>
      </c>
      <c r="E501" s="29">
        <f>VLOOKUP(A501,'RELATÓRIO DE COMPOSIÇÕES'!A:I,9,0)</f>
        <v>12.440000000000001</v>
      </c>
      <c r="F501" s="29">
        <f t="shared" si="21"/>
        <v>37.32</v>
      </c>
      <c r="G501" s="45">
        <f>BDI_Materiais!$H$27</f>
        <v>0.2026</v>
      </c>
      <c r="H501" s="29">
        <f t="shared" si="22"/>
        <v>44.881</v>
      </c>
      <c r="I501" s="46">
        <f>H501/CAPA!$D$43</f>
        <v>3.7372699040919652E-6</v>
      </c>
      <c r="J501" s="46">
        <f t="shared" si="23"/>
        <v>0.99993702359218151</v>
      </c>
    </row>
    <row r="502" spans="1:10" ht="45" x14ac:dyDescent="0.25">
      <c r="A502" s="30">
        <v>92700</v>
      </c>
      <c r="B502" s="31" t="s">
        <v>15694</v>
      </c>
      <c r="C502" s="32" t="s">
        <v>3635</v>
      </c>
      <c r="D502" s="33">
        <v>1</v>
      </c>
      <c r="E502" s="29">
        <f>VLOOKUP(A502,'RELATÓRIO DE COMPOSIÇÕES'!A:I,9,0)</f>
        <v>36.74</v>
      </c>
      <c r="F502" s="29">
        <f t="shared" si="21"/>
        <v>36.74</v>
      </c>
      <c r="G502" s="45">
        <f>BDI_Materiais!$H$27</f>
        <v>0.2026</v>
      </c>
      <c r="H502" s="29">
        <f t="shared" si="22"/>
        <v>44.183500000000002</v>
      </c>
      <c r="I502" s="46">
        <f>H502/CAPA!$D$43</f>
        <v>3.6791886278703092E-6</v>
      </c>
      <c r="J502" s="46">
        <f t="shared" si="23"/>
        <v>0.99994070278080938</v>
      </c>
    </row>
    <row r="503" spans="1:10" ht="45" x14ac:dyDescent="0.25">
      <c r="A503" s="30">
        <v>89440</v>
      </c>
      <c r="B503" s="31" t="s">
        <v>15288</v>
      </c>
      <c r="C503" s="32" t="s">
        <v>3635</v>
      </c>
      <c r="D503" s="33">
        <v>3</v>
      </c>
      <c r="E503" s="29">
        <f>VLOOKUP(A503,'RELATÓRIO DE COMPOSIÇÕES'!A:I,9,0)</f>
        <v>12.139999999999999</v>
      </c>
      <c r="F503" s="29">
        <f t="shared" si="21"/>
        <v>36.42</v>
      </c>
      <c r="G503" s="45">
        <f>BDI_Materiais!$H$27</f>
        <v>0.2026</v>
      </c>
      <c r="H503" s="29">
        <f t="shared" si="22"/>
        <v>43.798699999999997</v>
      </c>
      <c r="I503" s="46">
        <f>H503/CAPA!$D$43</f>
        <v>3.6471460829382756E-6</v>
      </c>
      <c r="J503" s="46">
        <f t="shared" si="23"/>
        <v>0.9999443499268923</v>
      </c>
    </row>
    <row r="504" spans="1:10" ht="30" x14ac:dyDescent="0.25">
      <c r="A504" s="30">
        <v>89446</v>
      </c>
      <c r="B504" s="31" t="s">
        <v>7911</v>
      </c>
      <c r="C504" s="32" t="s">
        <v>3640</v>
      </c>
      <c r="D504" s="33">
        <v>5.9</v>
      </c>
      <c r="E504" s="29">
        <f>VLOOKUP(A504,'RELATÓRIO DE COMPOSIÇÕES'!A:I,9,0)</f>
        <v>5.4</v>
      </c>
      <c r="F504" s="29">
        <f t="shared" si="21"/>
        <v>31.86</v>
      </c>
      <c r="G504" s="45">
        <f>BDI_Materiais!$H$27</f>
        <v>0.2026</v>
      </c>
      <c r="H504" s="29">
        <f t="shared" si="22"/>
        <v>38.314799999999998</v>
      </c>
      <c r="I504" s="46">
        <f>H504/CAPA!$D$43</f>
        <v>3.1904981823333441E-6</v>
      </c>
      <c r="J504" s="46">
        <f t="shared" si="23"/>
        <v>0.99994754042507461</v>
      </c>
    </row>
    <row r="505" spans="1:10" ht="45" x14ac:dyDescent="0.25">
      <c r="A505" s="30">
        <v>89363</v>
      </c>
      <c r="B505" s="31" t="s">
        <v>7922</v>
      </c>
      <c r="C505" s="32" t="s">
        <v>3635</v>
      </c>
      <c r="D505" s="33">
        <v>3</v>
      </c>
      <c r="E505" s="29">
        <f>VLOOKUP(A505,'RELATÓRIO DE COMPOSIÇÕES'!A:I,9,0)</f>
        <v>10.39</v>
      </c>
      <c r="F505" s="29">
        <f t="shared" si="21"/>
        <v>31.17</v>
      </c>
      <c r="G505" s="45">
        <f>BDI_Materiais!$H$27</f>
        <v>0.2026</v>
      </c>
      <c r="H505" s="29">
        <f t="shared" si="22"/>
        <v>37.484999999999999</v>
      </c>
      <c r="I505" s="46">
        <f>H505/CAPA!$D$43</f>
        <v>3.1214001995251289E-6</v>
      </c>
      <c r="J505" s="46">
        <f t="shared" si="23"/>
        <v>0.99995066182527415</v>
      </c>
    </row>
    <row r="506" spans="1:10" ht="45" x14ac:dyDescent="0.25">
      <c r="A506" s="30">
        <v>89370</v>
      </c>
      <c r="B506" s="31" t="s">
        <v>7918</v>
      </c>
      <c r="C506" s="32" t="s">
        <v>3635</v>
      </c>
      <c r="D506" s="33">
        <v>2</v>
      </c>
      <c r="E506" s="29">
        <f>VLOOKUP(A506,'RELATÓRIO DE COMPOSIÇÕES'!A:I,9,0)</f>
        <v>15.279999999999998</v>
      </c>
      <c r="F506" s="29">
        <f t="shared" si="21"/>
        <v>30.56</v>
      </c>
      <c r="G506" s="45">
        <f>BDI_Materiais!$H$27</f>
        <v>0.2026</v>
      </c>
      <c r="H506" s="29">
        <f t="shared" si="22"/>
        <v>36.7515</v>
      </c>
      <c r="I506" s="46">
        <f>H506/CAPA!$D$43</f>
        <v>3.0603211800146133E-6</v>
      </c>
      <c r="J506" s="46">
        <f t="shared" si="23"/>
        <v>0.99995372214645417</v>
      </c>
    </row>
    <row r="507" spans="1:10" ht="45" x14ac:dyDescent="0.25">
      <c r="A507" s="30">
        <v>103961</v>
      </c>
      <c r="B507" s="31" t="s">
        <v>15244</v>
      </c>
      <c r="C507" s="32" t="s">
        <v>3635</v>
      </c>
      <c r="D507" s="33">
        <v>1</v>
      </c>
      <c r="E507" s="29">
        <f>VLOOKUP(A507,'RELATÓRIO DE COMPOSIÇÕES'!A:I,9,0)</f>
        <v>30.4</v>
      </c>
      <c r="F507" s="29">
        <f t="shared" si="21"/>
        <v>30.4</v>
      </c>
      <c r="G507" s="45">
        <f>BDI_Materiais!$H$27</f>
        <v>0.2026</v>
      </c>
      <c r="H507" s="29">
        <f t="shared" si="22"/>
        <v>36.558999999999997</v>
      </c>
      <c r="I507" s="46">
        <f>H507/CAPA!$D$43</f>
        <v>3.044291580483905E-6</v>
      </c>
      <c r="J507" s="46">
        <f t="shared" si="23"/>
        <v>0.99995676643803466</v>
      </c>
    </row>
    <row r="508" spans="1:10" ht="75" x14ac:dyDescent="0.25">
      <c r="A508" s="30" t="s">
        <v>14321</v>
      </c>
      <c r="B508" s="31" t="s">
        <v>16050</v>
      </c>
      <c r="C508" s="32" t="s">
        <v>3635</v>
      </c>
      <c r="D508" s="33">
        <v>2</v>
      </c>
      <c r="E508" s="29">
        <f>VLOOKUP(A508,'RELATÓRIO DE COMPOSIÇÕES'!A:I,9,0)</f>
        <v>14.87</v>
      </c>
      <c r="F508" s="29">
        <f t="shared" si="21"/>
        <v>29.74</v>
      </c>
      <c r="G508" s="45">
        <f>BDI_Materiais!$H$27</f>
        <v>0.2026</v>
      </c>
      <c r="H508" s="29">
        <f t="shared" si="22"/>
        <v>35.765300000000003</v>
      </c>
      <c r="I508" s="46">
        <f>H508/CAPA!$D$43</f>
        <v>2.978199668029241E-6</v>
      </c>
      <c r="J508" s="46">
        <f t="shared" si="23"/>
        <v>0.99995974463770265</v>
      </c>
    </row>
    <row r="509" spans="1:10" ht="75" x14ac:dyDescent="0.25">
      <c r="A509" s="30" t="s">
        <v>14221</v>
      </c>
      <c r="B509" s="31" t="s">
        <v>15836</v>
      </c>
      <c r="C509" s="32" t="s">
        <v>3635</v>
      </c>
      <c r="D509" s="33">
        <v>2</v>
      </c>
      <c r="E509" s="29">
        <f>VLOOKUP(A509,'RELATÓRIO DE COMPOSIÇÕES'!A:I,9,0)</f>
        <v>14.32</v>
      </c>
      <c r="F509" s="29">
        <f t="shared" si="21"/>
        <v>28.64</v>
      </c>
      <c r="G509" s="45">
        <f>BDI_Materiais!$H$27</f>
        <v>0.2026</v>
      </c>
      <c r="H509" s="29">
        <f t="shared" si="22"/>
        <v>34.442500000000003</v>
      </c>
      <c r="I509" s="46">
        <f>H509/CAPA!$D$43</f>
        <v>2.8680492562930309E-6</v>
      </c>
      <c r="J509" s="46">
        <f t="shared" si="23"/>
        <v>0.99996261268695896</v>
      </c>
    </row>
    <row r="510" spans="1:10" ht="45" x14ac:dyDescent="0.25">
      <c r="A510" s="30">
        <v>103986</v>
      </c>
      <c r="B510" s="31" t="s">
        <v>15148</v>
      </c>
      <c r="C510" s="32" t="s">
        <v>3635</v>
      </c>
      <c r="D510" s="33">
        <v>1</v>
      </c>
      <c r="E510" s="29">
        <f>VLOOKUP(A510,'RELATÓRIO DE COMPOSIÇÕES'!A:I,9,0)</f>
        <v>27.74</v>
      </c>
      <c r="F510" s="29">
        <f t="shared" si="21"/>
        <v>27.74</v>
      </c>
      <c r="G510" s="45">
        <f>BDI_Materiais!$H$27</f>
        <v>0.2026</v>
      </c>
      <c r="H510" s="29">
        <f t="shared" si="22"/>
        <v>33.360100000000003</v>
      </c>
      <c r="I510" s="46">
        <f>H510/CAPA!$D$43</f>
        <v>2.7779171080746502E-6</v>
      </c>
      <c r="J510" s="46">
        <f t="shared" si="23"/>
        <v>0.99996539060406708</v>
      </c>
    </row>
    <row r="511" spans="1:10" ht="45" x14ac:dyDescent="0.25">
      <c r="A511" s="30">
        <v>92953</v>
      </c>
      <c r="B511" s="31" t="s">
        <v>15710</v>
      </c>
      <c r="C511" s="32" t="s">
        <v>3635</v>
      </c>
      <c r="D511" s="33">
        <v>1</v>
      </c>
      <c r="E511" s="29">
        <f>VLOOKUP(A511,'RELATÓRIO DE COMPOSIÇÕES'!A:I,9,0)</f>
        <v>26.089999999999996</v>
      </c>
      <c r="F511" s="29">
        <f t="shared" si="21"/>
        <v>26.09</v>
      </c>
      <c r="G511" s="45">
        <f>BDI_Materiais!$H$27</f>
        <v>0.2026</v>
      </c>
      <c r="H511" s="29">
        <f t="shared" si="22"/>
        <v>31.375800000000002</v>
      </c>
      <c r="I511" s="46">
        <f>H511/CAPA!$D$43</f>
        <v>2.6126831634056437E-6</v>
      </c>
      <c r="J511" s="46">
        <f t="shared" si="23"/>
        <v>0.99996800328723046</v>
      </c>
    </row>
    <row r="512" spans="1:10" x14ac:dyDescent="0.25">
      <c r="A512" s="30">
        <v>97054</v>
      </c>
      <c r="B512" s="31" t="s">
        <v>15565</v>
      </c>
      <c r="C512" s="32" t="s">
        <v>3635</v>
      </c>
      <c r="D512" s="33">
        <v>1</v>
      </c>
      <c r="E512" s="29">
        <f>VLOOKUP(A512,'RELATÓRIO DE COMPOSIÇÕES'!A:I,9,0)</f>
        <v>25.91</v>
      </c>
      <c r="F512" s="29">
        <f t="shared" si="21"/>
        <v>25.91</v>
      </c>
      <c r="G512" s="45">
        <f>BDI_Materiais!$H$27</f>
        <v>0.2026</v>
      </c>
      <c r="H512" s="29">
        <f t="shared" si="22"/>
        <v>31.159400000000002</v>
      </c>
      <c r="I512" s="46">
        <f>H512/CAPA!$D$43</f>
        <v>2.5946633954137203E-6</v>
      </c>
      <c r="J512" s="46">
        <f t="shared" si="23"/>
        <v>0.99997059795062582</v>
      </c>
    </row>
    <row r="513" spans="1:10" ht="60" x14ac:dyDescent="0.25">
      <c r="A513" s="30">
        <v>94679</v>
      </c>
      <c r="B513" s="31" t="s">
        <v>15272</v>
      </c>
      <c r="C513" s="32" t="s">
        <v>3635</v>
      </c>
      <c r="D513" s="33">
        <v>1</v>
      </c>
      <c r="E513" s="29">
        <f>VLOOKUP(A513,'RELATÓRIO DE COMPOSIÇÕES'!A:I,9,0)</f>
        <v>24.83</v>
      </c>
      <c r="F513" s="29">
        <f t="shared" si="21"/>
        <v>24.83</v>
      </c>
      <c r="G513" s="45">
        <f>BDI_Materiais!$H$27</f>
        <v>0.2026</v>
      </c>
      <c r="H513" s="29">
        <f t="shared" si="22"/>
        <v>29.860600000000002</v>
      </c>
      <c r="I513" s="46">
        <f>H513/CAPA!$D$43</f>
        <v>2.4865114792034167E-6</v>
      </c>
      <c r="J513" s="46">
        <f t="shared" si="23"/>
        <v>0.99997308446210498</v>
      </c>
    </row>
    <row r="514" spans="1:10" ht="60" x14ac:dyDescent="0.25">
      <c r="A514" s="30">
        <v>94693</v>
      </c>
      <c r="B514" s="31" t="s">
        <v>15294</v>
      </c>
      <c r="C514" s="32" t="s">
        <v>3635</v>
      </c>
      <c r="D514" s="33">
        <v>1</v>
      </c>
      <c r="E514" s="29">
        <f>VLOOKUP(A514,'RELATÓRIO DE COMPOSIÇÕES'!A:I,9,0)</f>
        <v>24.77</v>
      </c>
      <c r="F514" s="29">
        <f t="shared" si="21"/>
        <v>24.77</v>
      </c>
      <c r="G514" s="45">
        <f>BDI_Materiais!$H$27</f>
        <v>0.2026</v>
      </c>
      <c r="H514" s="29">
        <f t="shared" si="22"/>
        <v>29.788399999999999</v>
      </c>
      <c r="I514" s="46">
        <f>H514/CAPA!$D$43</f>
        <v>2.4804993384963144E-6</v>
      </c>
      <c r="J514" s="46">
        <f t="shared" si="23"/>
        <v>0.99997556496144346</v>
      </c>
    </row>
    <row r="515" spans="1:10" ht="45" x14ac:dyDescent="0.25">
      <c r="A515" s="30">
        <v>89735</v>
      </c>
      <c r="B515" s="31" t="s">
        <v>15396</v>
      </c>
      <c r="C515" s="32" t="s">
        <v>3635</v>
      </c>
      <c r="D515" s="33">
        <v>1</v>
      </c>
      <c r="E515" s="29">
        <f>VLOOKUP(A515,'RELATÓRIO DE COMPOSIÇÕES'!A:I,9,0)</f>
        <v>23.900000000000002</v>
      </c>
      <c r="F515" s="29">
        <f t="shared" si="21"/>
        <v>23.9</v>
      </c>
      <c r="G515" s="45">
        <f>BDI_Materiais!$H$27</f>
        <v>0.2026</v>
      </c>
      <c r="H515" s="29">
        <f t="shared" si="22"/>
        <v>28.742100000000001</v>
      </c>
      <c r="I515" s="46">
        <f>H515/CAPA!$D$43</f>
        <v>2.3933732606314849E-6</v>
      </c>
      <c r="J515" s="46">
        <f t="shared" si="23"/>
        <v>0.99997795833470404</v>
      </c>
    </row>
    <row r="516" spans="1:10" ht="60" x14ac:dyDescent="0.25">
      <c r="A516" s="30">
        <v>94677</v>
      </c>
      <c r="B516" s="31" t="s">
        <v>15270</v>
      </c>
      <c r="C516" s="32" t="s">
        <v>3635</v>
      </c>
      <c r="D516" s="33">
        <v>1</v>
      </c>
      <c r="E516" s="29">
        <f>VLOOKUP(A516,'RELATÓRIO DE COMPOSIÇÕES'!A:I,9,0)</f>
        <v>23.8</v>
      </c>
      <c r="F516" s="29">
        <f t="shared" si="21"/>
        <v>23.8</v>
      </c>
      <c r="G516" s="45">
        <f>BDI_Materiais!$H$27</f>
        <v>0.2026</v>
      </c>
      <c r="H516" s="29">
        <f t="shared" si="22"/>
        <v>28.6219</v>
      </c>
      <c r="I516" s="46">
        <f>H516/CAPA!$D$43</f>
        <v>2.38336412887257E-6</v>
      </c>
      <c r="J516" s="46">
        <f t="shared" si="23"/>
        <v>0.99998034169883288</v>
      </c>
    </row>
    <row r="517" spans="1:10" x14ac:dyDescent="0.25">
      <c r="A517" s="30" t="s">
        <v>14179</v>
      </c>
      <c r="B517" s="31" t="s">
        <v>15718</v>
      </c>
      <c r="C517" s="32" t="s">
        <v>3635</v>
      </c>
      <c r="D517" s="33">
        <v>1</v>
      </c>
      <c r="E517" s="29">
        <f>VLOOKUP(A517,'RELATÓRIO DE COMPOSIÇÕES'!A:I,9,0)</f>
        <v>22.599999999999998</v>
      </c>
      <c r="F517" s="29">
        <f t="shared" si="21"/>
        <v>22.6</v>
      </c>
      <c r="G517" s="45">
        <f>BDI_Materiais!$H$27</f>
        <v>0.2026</v>
      </c>
      <c r="H517" s="29">
        <f t="shared" si="22"/>
        <v>27.178799999999999</v>
      </c>
      <c r="I517" s="46">
        <f>H517/CAPA!$D$43</f>
        <v>2.2631962583127538E-6</v>
      </c>
      <c r="J517" s="46">
        <f t="shared" si="23"/>
        <v>0.99998260489509116</v>
      </c>
    </row>
    <row r="518" spans="1:10" ht="30" x14ac:dyDescent="0.25">
      <c r="A518" s="30">
        <v>89503</v>
      </c>
      <c r="B518" s="31" t="s">
        <v>15263</v>
      </c>
      <c r="C518" s="32" t="s">
        <v>3635</v>
      </c>
      <c r="D518" s="33">
        <v>1</v>
      </c>
      <c r="E518" s="29">
        <f>VLOOKUP(A518,'RELATÓRIO DE COMPOSIÇÕES'!A:I,9,0)</f>
        <v>22.45</v>
      </c>
      <c r="F518" s="29">
        <f t="shared" si="21"/>
        <v>22.45</v>
      </c>
      <c r="G518" s="45">
        <f>BDI_Materiais!$H$27</f>
        <v>0.2026</v>
      </c>
      <c r="H518" s="29">
        <f t="shared" si="22"/>
        <v>26.9984</v>
      </c>
      <c r="I518" s="46">
        <f>H518/CAPA!$D$43</f>
        <v>2.2481742336096904E-6</v>
      </c>
      <c r="J518" s="46">
        <f t="shared" si="23"/>
        <v>0.99998485306932472</v>
      </c>
    </row>
    <row r="519" spans="1:10" ht="45" x14ac:dyDescent="0.25">
      <c r="A519" s="30">
        <v>103970</v>
      </c>
      <c r="B519" s="31" t="s">
        <v>15249</v>
      </c>
      <c r="C519" s="32" t="s">
        <v>3635</v>
      </c>
      <c r="D519" s="33">
        <v>1</v>
      </c>
      <c r="E519" s="29">
        <f>VLOOKUP(A519,'RELATÓRIO DE COMPOSIÇÕES'!A:I,9,0)</f>
        <v>22.43</v>
      </c>
      <c r="F519" s="29">
        <f t="shared" si="21"/>
        <v>22.43</v>
      </c>
      <c r="G519" s="45">
        <f>BDI_Materiais!$H$27</f>
        <v>0.2026</v>
      </c>
      <c r="H519" s="29">
        <f t="shared" si="22"/>
        <v>26.974299999999999</v>
      </c>
      <c r="I519" s="46">
        <f>H519/CAPA!$D$43</f>
        <v>2.2461674110190928E-6</v>
      </c>
      <c r="J519" s="46">
        <f t="shared" si="23"/>
        <v>0.99998709923673579</v>
      </c>
    </row>
    <row r="520" spans="1:10" x14ac:dyDescent="0.25">
      <c r="A520" s="30" t="s">
        <v>14164</v>
      </c>
      <c r="B520" s="31" t="s">
        <v>15661</v>
      </c>
      <c r="C520" s="32" t="s">
        <v>3635</v>
      </c>
      <c r="D520" s="33">
        <v>4</v>
      </c>
      <c r="E520" s="29">
        <f>VLOOKUP(A520,'RELATÓRIO DE COMPOSIÇÕES'!A:I,9,0)</f>
        <v>5.0199999999999996</v>
      </c>
      <c r="F520" s="29">
        <f t="shared" si="21"/>
        <v>20.079999999999998</v>
      </c>
      <c r="G520" s="45">
        <f>BDI_Materiais!$H$27</f>
        <v>0.2026</v>
      </c>
      <c r="H520" s="29">
        <f t="shared" si="22"/>
        <v>24.148199999999999</v>
      </c>
      <c r="I520" s="46">
        <f>H520/CAPA!$D$43</f>
        <v>2.0108362357789172E-6</v>
      </c>
      <c r="J520" s="46">
        <f t="shared" si="23"/>
        <v>0.99998911007297153</v>
      </c>
    </row>
    <row r="521" spans="1:10" ht="45" x14ac:dyDescent="0.25">
      <c r="A521" s="30">
        <v>89538</v>
      </c>
      <c r="B521" s="31" t="s">
        <v>7223</v>
      </c>
      <c r="C521" s="32" t="s">
        <v>3635</v>
      </c>
      <c r="D521" s="33">
        <v>4</v>
      </c>
      <c r="E521" s="29">
        <f>VLOOKUP(A521,'RELATÓRIO DE COMPOSIÇÕES'!A:I,9,0)</f>
        <v>4.01</v>
      </c>
      <c r="F521" s="29">
        <f t="shared" si="21"/>
        <v>16.04</v>
      </c>
      <c r="G521" s="45">
        <f>BDI_Materiais!$H$27</f>
        <v>0.2026</v>
      </c>
      <c r="H521" s="29">
        <f t="shared" si="22"/>
        <v>19.2897</v>
      </c>
      <c r="I521" s="46">
        <f>H521/CAPA!$D$43</f>
        <v>1.6062657977532314E-6</v>
      </c>
      <c r="J521" s="46">
        <f t="shared" si="23"/>
        <v>0.99999071633876924</v>
      </c>
    </row>
    <row r="522" spans="1:10" ht="30" x14ac:dyDescent="0.25">
      <c r="A522" s="30">
        <v>89489</v>
      </c>
      <c r="B522" s="31" t="s">
        <v>15157</v>
      </c>
      <c r="C522" s="32" t="s">
        <v>3635</v>
      </c>
      <c r="D522" s="33">
        <v>2</v>
      </c>
      <c r="E522" s="29">
        <f>VLOOKUP(A522,'RELATÓRIO DE COMPOSIÇÕES'!A:I,9,0)</f>
        <v>7.6999999999999993</v>
      </c>
      <c r="F522" s="29">
        <f t="shared" si="21"/>
        <v>15.4</v>
      </c>
      <c r="G522" s="45">
        <f>BDI_Materiais!$H$27</f>
        <v>0.2026</v>
      </c>
      <c r="H522" s="29">
        <f t="shared" si="22"/>
        <v>18.52</v>
      </c>
      <c r="I522" s="46">
        <f>H522/CAPA!$D$43</f>
        <v>1.5421723808244735E-6</v>
      </c>
      <c r="J522" s="46">
        <f t="shared" si="23"/>
        <v>0.99999225851115003</v>
      </c>
    </row>
    <row r="523" spans="1:10" ht="45" x14ac:dyDescent="0.25">
      <c r="A523" s="30">
        <v>104003</v>
      </c>
      <c r="B523" s="31" t="s">
        <v>15135</v>
      </c>
      <c r="C523" s="32" t="s">
        <v>3635</v>
      </c>
      <c r="D523" s="33">
        <v>1</v>
      </c>
      <c r="E523" s="29">
        <f>VLOOKUP(A523,'RELATÓRIO DE COMPOSIÇÕES'!A:I,9,0)</f>
        <v>14.6</v>
      </c>
      <c r="F523" s="29">
        <f t="shared" si="21"/>
        <v>14.6</v>
      </c>
      <c r="G523" s="45">
        <f>BDI_Materiais!$H$27</f>
        <v>0.2026</v>
      </c>
      <c r="H523" s="29">
        <f t="shared" si="22"/>
        <v>17.558</v>
      </c>
      <c r="I523" s="46">
        <f>H523/CAPA!$D$43</f>
        <v>1.4620660184943902E-6</v>
      </c>
      <c r="J523" s="46">
        <f t="shared" si="23"/>
        <v>0.99999372057716851</v>
      </c>
    </row>
    <row r="524" spans="1:10" ht="30" x14ac:dyDescent="0.25">
      <c r="A524" s="30">
        <v>89620</v>
      </c>
      <c r="B524" s="31" t="s">
        <v>7940</v>
      </c>
      <c r="C524" s="32" t="s">
        <v>3635</v>
      </c>
      <c r="D524" s="33">
        <v>1</v>
      </c>
      <c r="E524" s="29">
        <f>VLOOKUP(A524,'RELATÓRIO DE COMPOSIÇÕES'!A:I,9,0)</f>
        <v>11.889999999999999</v>
      </c>
      <c r="F524" s="29">
        <f t="shared" ref="F524:F587" si="24">TRUNC((E524*D524),2)</f>
        <v>11.89</v>
      </c>
      <c r="G524" s="45">
        <f>BDI_Materiais!$H$27</f>
        <v>0.2026</v>
      </c>
      <c r="H524" s="29">
        <f t="shared" ref="H524:H587" si="25">ROUND((E524*(1+G524)*D524),4)</f>
        <v>14.2989</v>
      </c>
      <c r="I524" s="46">
        <f>H524/CAPA!$D$43</f>
        <v>1.1906786531409861E-6</v>
      </c>
      <c r="J524" s="46">
        <f t="shared" si="23"/>
        <v>0.99999491125582163</v>
      </c>
    </row>
    <row r="525" spans="1:10" ht="45" x14ac:dyDescent="0.25">
      <c r="A525" s="30">
        <v>103967</v>
      </c>
      <c r="B525" s="31" t="s">
        <v>15259</v>
      </c>
      <c r="C525" s="32" t="s">
        <v>3635</v>
      </c>
      <c r="D525" s="33">
        <v>1</v>
      </c>
      <c r="E525" s="29">
        <f>VLOOKUP(A525,'RELATÓRIO DE COMPOSIÇÕES'!A:I,9,0)</f>
        <v>11.51</v>
      </c>
      <c r="F525" s="29">
        <f t="shared" si="24"/>
        <v>11.51</v>
      </c>
      <c r="G525" s="45">
        <f>BDI_Materiais!$H$27</f>
        <v>0.2026</v>
      </c>
      <c r="H525" s="29">
        <f t="shared" si="25"/>
        <v>13.841900000000001</v>
      </c>
      <c r="I525" s="46">
        <f>H525/CAPA!$D$43</f>
        <v>1.1526239675018509E-6</v>
      </c>
      <c r="J525" s="46">
        <f t="shared" ref="J525:J527" si="26">I525+J524</f>
        <v>0.99999606387978912</v>
      </c>
    </row>
    <row r="526" spans="1:10" ht="60" x14ac:dyDescent="0.25">
      <c r="A526" s="30">
        <v>94673</v>
      </c>
      <c r="B526" s="31" t="s">
        <v>15266</v>
      </c>
      <c r="C526" s="32" t="s">
        <v>3635</v>
      </c>
      <c r="D526" s="33">
        <v>1</v>
      </c>
      <c r="E526" s="29">
        <f>VLOOKUP(A526,'RELATÓRIO DE COMPOSIÇÕES'!A:I,9,0)</f>
        <v>10.77</v>
      </c>
      <c r="F526" s="29">
        <f t="shared" si="24"/>
        <v>10.77</v>
      </c>
      <c r="G526" s="45">
        <f>BDI_Materiais!$H$27</f>
        <v>0.2026</v>
      </c>
      <c r="H526" s="29">
        <f t="shared" si="25"/>
        <v>12.952</v>
      </c>
      <c r="I526" s="46">
        <f>H526/CAPA!$D$43</f>
        <v>1.0785214188141781E-6</v>
      </c>
      <c r="J526" s="46">
        <f t="shared" si="26"/>
        <v>0.99999714240120796</v>
      </c>
    </row>
    <row r="527" spans="1:10" ht="45" x14ac:dyDescent="0.25">
      <c r="A527" s="26">
        <v>103974</v>
      </c>
      <c r="B527" s="27" t="s">
        <v>15285</v>
      </c>
      <c r="C527" s="28" t="s">
        <v>3635</v>
      </c>
      <c r="D527" s="488">
        <v>1</v>
      </c>
      <c r="E527" s="29">
        <f>VLOOKUP(A527,'RELATÓRIO DE COMPOSIÇÕES'!A:I,9,0)</f>
        <v>10.489999999999998</v>
      </c>
      <c r="F527" s="29">
        <f t="shared" si="24"/>
        <v>10.49</v>
      </c>
      <c r="G527" s="45">
        <f>BDI_Materiais!$H$27</f>
        <v>0.2026</v>
      </c>
      <c r="H527" s="29">
        <f t="shared" si="25"/>
        <v>12.6153</v>
      </c>
      <c r="I527" s="46">
        <f>H527/CAPA!$D$43</f>
        <v>1.050484191998649E-6</v>
      </c>
      <c r="J527" s="46">
        <f t="shared" si="26"/>
        <v>0.99999819288539993</v>
      </c>
    </row>
    <row r="528" spans="1:10" ht="45" x14ac:dyDescent="0.25">
      <c r="A528" s="30">
        <v>90375</v>
      </c>
      <c r="B528" s="31" t="s">
        <v>7227</v>
      </c>
      <c r="C528" s="32" t="s">
        <v>3635</v>
      </c>
      <c r="D528" s="33">
        <v>1</v>
      </c>
      <c r="E528" s="345">
        <f>VLOOKUP(A528,'RELATÓRIO DE COMPOSIÇÕES'!A:I,9,0)</f>
        <v>9.74</v>
      </c>
      <c r="F528" s="345">
        <f t="shared" si="24"/>
        <v>9.74</v>
      </c>
      <c r="G528" s="489">
        <f>BDI_Materiais!$H$27</f>
        <v>0.2026</v>
      </c>
      <c r="H528" s="345">
        <f t="shared" si="25"/>
        <v>11.7133</v>
      </c>
      <c r="I528" s="490">
        <f>H528/CAPA!$D$43</f>
        <v>9.7537406848333179E-7</v>
      </c>
      <c r="J528" s="490">
        <f t="shared" ref="J528" si="27">I528+J527</f>
        <v>0.99999916825946844</v>
      </c>
    </row>
    <row r="529" spans="1:10" ht="30" x14ac:dyDescent="0.25">
      <c r="A529" s="30">
        <v>89492</v>
      </c>
      <c r="B529" s="31" t="s">
        <v>7925</v>
      </c>
      <c r="C529" s="32" t="s">
        <v>3635</v>
      </c>
      <c r="D529" s="33">
        <v>1</v>
      </c>
      <c r="E529" s="345">
        <f>VLOOKUP(A529,'RELATÓRIO DE COMPOSIÇÕES'!A:I,9,0)</f>
        <v>8.2899999999999991</v>
      </c>
      <c r="F529" s="345">
        <f t="shared" si="24"/>
        <v>8.2899999999999991</v>
      </c>
      <c r="G529" s="489">
        <f>BDI_Materiais!$H$27</f>
        <v>0.2026</v>
      </c>
      <c r="H529" s="345">
        <f t="shared" si="25"/>
        <v>9.9695999999999998</v>
      </c>
      <c r="I529" s="490">
        <f>H529/CAPA!$D$43</f>
        <v>8.3017504146153734E-7</v>
      </c>
      <c r="J529" s="490">
        <f t="shared" ref="J529" si="28">I529+J528</f>
        <v>0.99999999843450993</v>
      </c>
    </row>
  </sheetData>
  <autoFilter ref="A11:I527" xr:uid="{00000000-0001-0000-0600-000000000000}">
    <sortState xmlns:xlrd2="http://schemas.microsoft.com/office/spreadsheetml/2017/richdata2" ref="A12:I529">
      <sortCondition descending="1" ref="I11:I527"/>
    </sortState>
  </autoFilter>
  <mergeCells count="3">
    <mergeCell ref="A10:J10"/>
    <mergeCell ref="H1:I1"/>
    <mergeCell ref="H2:I2"/>
  </mergeCells>
  <pageMargins left="0.511811024" right="0.511811024" top="0.78740157499999996" bottom="0.78740157499999996" header="0.31496062000000002" footer="0.31496062000000002"/>
  <pageSetup paperSize="9" scale="4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sheetPr>
  <dimension ref="A1:J129"/>
  <sheetViews>
    <sheetView showGridLines="0" view="pageBreakPreview" zoomScaleNormal="100" zoomScaleSheetLayoutView="100" workbookViewId="0">
      <selection activeCell="D14" sqref="D14"/>
    </sheetView>
  </sheetViews>
  <sheetFormatPr defaultColWidth="9.140625" defaultRowHeight="15" x14ac:dyDescent="0.25"/>
  <cols>
    <col min="1" max="1" width="26.7109375" customWidth="1"/>
    <col min="2" max="2" width="61.140625" bestFit="1" customWidth="1"/>
    <col min="3" max="3" width="10.5703125" bestFit="1" customWidth="1"/>
    <col min="4" max="4" width="12.7109375" bestFit="1" customWidth="1"/>
    <col min="5" max="5" width="15.5703125" bestFit="1" customWidth="1"/>
    <col min="6" max="6" width="16.7109375" bestFit="1" customWidth="1"/>
    <col min="7" max="7" width="10.85546875" bestFit="1" customWidth="1"/>
    <col min="8" max="8" width="16.7109375" bestFit="1" customWidth="1"/>
    <col min="9" max="9" width="14.42578125" bestFit="1" customWidth="1"/>
    <col min="10" max="10" width="19.85546875" customWidth="1"/>
  </cols>
  <sheetData>
    <row r="1" spans="1:10" x14ac:dyDescent="0.25">
      <c r="A1" s="202"/>
      <c r="B1" s="202"/>
      <c r="C1" s="203"/>
      <c r="D1" s="204"/>
      <c r="E1" s="205"/>
      <c r="F1" s="205"/>
      <c r="G1" s="205"/>
      <c r="H1" s="585" t="s">
        <v>3655</v>
      </c>
      <c r="I1" s="586"/>
      <c r="J1" s="251">
        <f>BDI_Materiais!$H$27</f>
        <v>0.2026</v>
      </c>
    </row>
    <row r="2" spans="1:10" x14ac:dyDescent="0.25">
      <c r="A2" s="202"/>
      <c r="B2" s="206"/>
      <c r="C2" s="206"/>
      <c r="D2" s="207"/>
      <c r="E2" s="205"/>
      <c r="F2" s="205"/>
      <c r="G2" s="208"/>
      <c r="H2" s="585" t="s">
        <v>3664</v>
      </c>
      <c r="I2" s="586"/>
      <c r="J2" s="251">
        <f>BDI_Equipamentos!$H$27</f>
        <v>0.1326</v>
      </c>
    </row>
    <row r="3" spans="1:10" x14ac:dyDescent="0.25">
      <c r="A3" s="202"/>
      <c r="B3" s="206"/>
      <c r="C3" s="206"/>
      <c r="D3" s="207"/>
      <c r="E3" s="209"/>
      <c r="F3" s="205"/>
      <c r="G3" s="208"/>
      <c r="H3" s="208"/>
      <c r="I3" s="208"/>
      <c r="J3" s="208"/>
    </row>
    <row r="4" spans="1:10" x14ac:dyDescent="0.25">
      <c r="A4" s="210"/>
      <c r="B4" s="210"/>
      <c r="C4" s="210"/>
      <c r="D4" s="211"/>
      <c r="E4" s="212"/>
      <c r="F4" s="205"/>
      <c r="G4" s="208"/>
      <c r="H4" s="208"/>
      <c r="I4" s="208"/>
      <c r="J4" s="205"/>
    </row>
    <row r="5" spans="1:10" ht="15.75" x14ac:dyDescent="0.25">
      <c r="A5" s="263" t="str">
        <f>'CPM_Comp.Mensal_Mão_Obra'!$B$5</f>
        <v>OBRA: RECONSTRUÇÃO DO CENTRO DE ENSINO FUNDAMENTAL 01 - CANDANGOLÂNDIA</v>
      </c>
      <c r="B5" s="213"/>
      <c r="C5" s="213"/>
      <c r="D5" s="214"/>
      <c r="E5" s="215"/>
      <c r="F5" s="205"/>
      <c r="G5" s="205"/>
      <c r="H5" s="205"/>
      <c r="I5" s="205"/>
      <c r="J5" s="269" t="str">
        <f>'CPM_Comp.Mensal_Mão_Obra'!$M$6</f>
        <v>Data: 30/11/2023</v>
      </c>
    </row>
    <row r="6" spans="1:10" x14ac:dyDescent="0.25">
      <c r="A6" s="270" t="str">
        <f>'CPM_Comp.Mensal_Mão_Obra'!$B$6</f>
        <v>LOCAL: EQR 2/4, AE 7 - CANDANGOLÂNDIA - DF</v>
      </c>
      <c r="B6" s="210"/>
      <c r="C6" s="210"/>
      <c r="D6" s="211"/>
      <c r="E6" s="205"/>
      <c r="F6" s="205"/>
      <c r="G6" s="205"/>
      <c r="H6" s="205"/>
      <c r="I6" s="205"/>
      <c r="J6" s="272" t="str">
        <f>'CPM_Comp.Mensal_Mão_Obra'!$M$7</f>
        <v>ÁREA CONSTRUÇÃO:  5.046,37 m²</v>
      </c>
    </row>
    <row r="7" spans="1:10" x14ac:dyDescent="0.25">
      <c r="A7" s="216" t="s">
        <v>3723</v>
      </c>
      <c r="B7" s="210"/>
      <c r="C7" s="210"/>
      <c r="D7" s="211"/>
      <c r="E7" s="205"/>
      <c r="F7" s="205"/>
      <c r="G7" s="205"/>
      <c r="H7" s="205"/>
      <c r="I7" s="205"/>
      <c r="J7" s="272" t="str">
        <f>IF('!Dados'!$G$3="Com Desoneração",'!Dados'!$E$6,'!Dados'!$E$7)</f>
        <v>LEIS SOCIAIS HORISTAS: 110,69%</v>
      </c>
    </row>
    <row r="8" spans="1:10" x14ac:dyDescent="0.25">
      <c r="A8" s="216" t="s">
        <v>3866</v>
      </c>
      <c r="B8" s="210"/>
      <c r="C8" s="210"/>
      <c r="D8" s="211"/>
      <c r="E8" s="217"/>
      <c r="F8" s="205"/>
      <c r="G8" s="205"/>
      <c r="H8" s="205"/>
      <c r="I8" s="205"/>
      <c r="J8" s="272" t="str">
        <f>IF('!Dados'!$G$3="Com Desoneração",'!Dados'!$G$6,'!Dados'!$G$7)</f>
        <v>LEIS SOCIAIS MENSALISTAS: 70,40%</v>
      </c>
    </row>
    <row r="9" spans="1:10" x14ac:dyDescent="0.25">
      <c r="A9" s="216" t="s">
        <v>3867</v>
      </c>
      <c r="B9" s="210"/>
      <c r="C9" s="210"/>
      <c r="D9" s="204"/>
      <c r="E9" s="217"/>
      <c r="F9" s="205"/>
      <c r="G9" s="205"/>
      <c r="H9" s="205"/>
      <c r="I9" s="205"/>
      <c r="J9" s="272" t="str">
        <f>IF('!Dados'!$G$3="Com Desoneração",'!Dados'!$I$6,'!Dados'!$I$7)</f>
        <v>TABELA DE REFERÊNCIA:. SINAPI - OUTUBRO DE 2023 SEM DESONERAÇÃO</v>
      </c>
    </row>
    <row r="10" spans="1:10" ht="23.25" x14ac:dyDescent="0.25">
      <c r="A10" s="639" t="s">
        <v>4394</v>
      </c>
      <c r="B10" s="640"/>
      <c r="C10" s="640"/>
      <c r="D10" s="640"/>
      <c r="E10" s="640"/>
      <c r="F10" s="640"/>
      <c r="G10" s="640"/>
      <c r="H10" s="640"/>
      <c r="I10" s="640"/>
      <c r="J10" s="641"/>
    </row>
    <row r="11" spans="1:10" ht="25.5" x14ac:dyDescent="0.25">
      <c r="A11" s="487" t="s">
        <v>3656</v>
      </c>
      <c r="B11" s="41" t="s">
        <v>3678</v>
      </c>
      <c r="C11" s="41" t="s">
        <v>3658</v>
      </c>
      <c r="D11" s="42" t="s">
        <v>3659</v>
      </c>
      <c r="E11" s="41" t="s">
        <v>3679</v>
      </c>
      <c r="F11" s="41" t="s">
        <v>3680</v>
      </c>
      <c r="G11" s="41" t="s">
        <v>3681</v>
      </c>
      <c r="H11" s="41" t="s">
        <v>3682</v>
      </c>
      <c r="I11" s="41" t="s">
        <v>3683</v>
      </c>
      <c r="J11" s="43" t="s">
        <v>3684</v>
      </c>
    </row>
    <row r="12" spans="1:10" ht="30" x14ac:dyDescent="0.25">
      <c r="A12" s="26">
        <v>93567</v>
      </c>
      <c r="B12" s="27" t="s">
        <v>7039</v>
      </c>
      <c r="C12" s="28" t="s">
        <v>3642</v>
      </c>
      <c r="D12" s="44">
        <v>18</v>
      </c>
      <c r="E12" s="29">
        <f>VLOOKUP(A12,'RELATÓRIO DE COMPOSIÇÕES'!A:I,9,0)</f>
        <v>23255.010000000002</v>
      </c>
      <c r="F12" s="29">
        <f t="shared" ref="F12:F43" si="0">TRUNC((E12*D12),2)</f>
        <v>418590.18</v>
      </c>
      <c r="G12" s="45">
        <f t="shared" ref="G12:G19" si="1">$J$1</f>
        <v>0.2026</v>
      </c>
      <c r="H12" s="29">
        <f t="shared" ref="H12:H43" si="2">ROUND((E12*(1+G12)*D12),4)</f>
        <v>503396.55050000001</v>
      </c>
      <c r="I12" s="46">
        <f>H12/CAPA!$D$55</f>
        <v>0.13630992966424418</v>
      </c>
      <c r="J12" s="46">
        <f>I12</f>
        <v>0.13630992966424418</v>
      </c>
    </row>
    <row r="13" spans="1:10" ht="30" x14ac:dyDescent="0.25">
      <c r="A13" s="26" t="s">
        <v>4746</v>
      </c>
      <c r="B13" s="27" t="s">
        <v>4752</v>
      </c>
      <c r="C13" s="28" t="s">
        <v>3642</v>
      </c>
      <c r="D13" s="44">
        <v>18</v>
      </c>
      <c r="E13" s="29">
        <f>'CPM_Comp.Mensal_Mão_Obra'!M15</f>
        <v>9453.9925199999998</v>
      </c>
      <c r="F13" s="29">
        <f t="shared" si="0"/>
        <v>170171.86</v>
      </c>
      <c r="G13" s="45">
        <f t="shared" si="1"/>
        <v>0.2026</v>
      </c>
      <c r="H13" s="29">
        <f t="shared" si="2"/>
        <v>204648.68530000001</v>
      </c>
      <c r="I13" s="46">
        <f>H13/CAPA!$D$55</f>
        <v>5.5414857077219971E-2</v>
      </c>
      <c r="J13" s="46">
        <f>I13+J12</f>
        <v>0.19172478674146415</v>
      </c>
    </row>
    <row r="14" spans="1:10" ht="120" x14ac:dyDescent="0.25">
      <c r="A14" s="26" t="s">
        <v>16303</v>
      </c>
      <c r="B14" s="27" t="s">
        <v>16304</v>
      </c>
      <c r="C14" s="28" t="s">
        <v>12</v>
      </c>
      <c r="D14" s="44">
        <v>4210.16</v>
      </c>
      <c r="E14" s="29">
        <f>VLOOKUP(A14,'RELATÓRIO DE COMPOSIÇÕES'!A:I,9,0)</f>
        <v>39.660000000000004</v>
      </c>
      <c r="F14" s="29">
        <f t="shared" si="0"/>
        <v>166974.94</v>
      </c>
      <c r="G14" s="45">
        <f t="shared" si="1"/>
        <v>0.2026</v>
      </c>
      <c r="H14" s="29">
        <f t="shared" si="2"/>
        <v>200804.06959999999</v>
      </c>
      <c r="I14" s="46">
        <f>H14/CAPA!$D$55</f>
        <v>5.437381042099531E-2</v>
      </c>
      <c r="J14" s="46">
        <f t="shared" ref="J14:J77" si="3">I14+J13</f>
        <v>0.24609859716245946</v>
      </c>
    </row>
    <row r="15" spans="1:10" ht="30" x14ac:dyDescent="0.25">
      <c r="A15" s="26">
        <v>100321</v>
      </c>
      <c r="B15" s="27" t="s">
        <v>4816</v>
      </c>
      <c r="C15" s="28" t="s">
        <v>3642</v>
      </c>
      <c r="D15" s="44">
        <v>18</v>
      </c>
      <c r="E15" s="29">
        <f>VLOOKUP(A15,'RELATÓRIO DE COMPOSIÇÕES'!A:I,9,0)</f>
        <v>8768.9600000000009</v>
      </c>
      <c r="F15" s="29">
        <f t="shared" si="0"/>
        <v>157841.28</v>
      </c>
      <c r="G15" s="45">
        <f t="shared" si="1"/>
        <v>0.2026</v>
      </c>
      <c r="H15" s="29">
        <f t="shared" si="2"/>
        <v>189819.92329999999</v>
      </c>
      <c r="I15" s="46">
        <f>H15/CAPA!$D$55</f>
        <v>5.1399518666139975E-2</v>
      </c>
      <c r="J15" s="46">
        <f t="shared" si="3"/>
        <v>0.29749811582859942</v>
      </c>
    </row>
    <row r="16" spans="1:10" x14ac:dyDescent="0.25">
      <c r="A16" s="26">
        <v>94295</v>
      </c>
      <c r="B16" s="27" t="s">
        <v>4392</v>
      </c>
      <c r="C16" s="28" t="s">
        <v>3642</v>
      </c>
      <c r="D16" s="44">
        <v>18</v>
      </c>
      <c r="E16" s="29">
        <f>VLOOKUP(A16,'RELATÓRIO DE COMPOSIÇÕES'!A:I,9,0)</f>
        <v>8697.9499999999989</v>
      </c>
      <c r="F16" s="29">
        <f t="shared" si="0"/>
        <v>156563.1</v>
      </c>
      <c r="G16" s="45">
        <f t="shared" si="1"/>
        <v>0.2026</v>
      </c>
      <c r="H16" s="29">
        <f t="shared" si="2"/>
        <v>188282.78409999999</v>
      </c>
      <c r="I16" s="46">
        <f>H16/CAPA!$D$55</f>
        <v>5.0983291467069904E-2</v>
      </c>
      <c r="J16" s="46">
        <f t="shared" si="3"/>
        <v>0.34848140729566934</v>
      </c>
    </row>
    <row r="17" spans="1:10" ht="45" x14ac:dyDescent="0.25">
      <c r="A17" s="26">
        <v>93592</v>
      </c>
      <c r="B17" s="27" t="s">
        <v>3115</v>
      </c>
      <c r="C17" s="28" t="s">
        <v>12</v>
      </c>
      <c r="D17" s="44">
        <v>65678.495999999999</v>
      </c>
      <c r="E17" s="29">
        <f>VLOOKUP(A17,'RELATÓRIO DE COMPOSIÇÕES'!A:I,9,0)</f>
        <v>2.37</v>
      </c>
      <c r="F17" s="29">
        <f t="shared" si="0"/>
        <v>155658.03</v>
      </c>
      <c r="G17" s="45">
        <f t="shared" si="1"/>
        <v>0.2026</v>
      </c>
      <c r="H17" s="29">
        <f t="shared" si="2"/>
        <v>187194.3535</v>
      </c>
      <c r="I17" s="46">
        <f>H17/CAPA!$D$55</f>
        <v>5.0688565771426879E-2</v>
      </c>
      <c r="J17" s="46">
        <f t="shared" si="3"/>
        <v>0.39916997306709623</v>
      </c>
    </row>
    <row r="18" spans="1:10" ht="30" x14ac:dyDescent="0.25">
      <c r="A18" s="26" t="s">
        <v>4747</v>
      </c>
      <c r="B18" s="27" t="s">
        <v>4777</v>
      </c>
      <c r="C18" s="28" t="s">
        <v>3642</v>
      </c>
      <c r="D18" s="44">
        <v>18</v>
      </c>
      <c r="E18" s="29">
        <f>'CPM_Comp.Mensal_Mão_Obra'!M52</f>
        <v>7511.882944</v>
      </c>
      <c r="F18" s="29">
        <f t="shared" si="0"/>
        <v>135213.89000000001</v>
      </c>
      <c r="G18" s="45">
        <f t="shared" si="1"/>
        <v>0.2026</v>
      </c>
      <c r="H18" s="29">
        <f t="shared" si="2"/>
        <v>162608.22769999999</v>
      </c>
      <c r="I18" s="46">
        <f>H18/CAPA!$D$55</f>
        <v>4.4031124286804987E-2</v>
      </c>
      <c r="J18" s="46">
        <f t="shared" si="3"/>
        <v>0.44320109735390123</v>
      </c>
    </row>
    <row r="19" spans="1:10" ht="60" x14ac:dyDescent="0.25">
      <c r="A19" s="30">
        <v>87495</v>
      </c>
      <c r="B19" s="31" t="s">
        <v>7043</v>
      </c>
      <c r="C19" s="32" t="s">
        <v>3636</v>
      </c>
      <c r="D19" s="47">
        <v>1004.89</v>
      </c>
      <c r="E19" s="29">
        <f>VLOOKUP(A19,'RELATÓRIO DE COMPOSIÇÕES'!A:I,9,0)</f>
        <v>99.63000000000001</v>
      </c>
      <c r="F19" s="29">
        <f t="shared" si="0"/>
        <v>100117.19</v>
      </c>
      <c r="G19" s="45">
        <f t="shared" si="1"/>
        <v>0.2026</v>
      </c>
      <c r="H19" s="29">
        <f t="shared" si="2"/>
        <v>120400.9335</v>
      </c>
      <c r="I19" s="46">
        <f>H19/CAPA!$D$55</f>
        <v>3.2602215411673428E-2</v>
      </c>
      <c r="J19" s="46">
        <f t="shared" si="3"/>
        <v>0.47580331276557464</v>
      </c>
    </row>
    <row r="20" spans="1:10" ht="60" x14ac:dyDescent="0.25">
      <c r="A20" s="478" t="s">
        <v>7022</v>
      </c>
      <c r="B20" s="27" t="s">
        <v>16292</v>
      </c>
      <c r="C20" s="523" t="s">
        <v>3635</v>
      </c>
      <c r="D20" s="479">
        <v>14</v>
      </c>
      <c r="E20" s="29">
        <f>VLOOKUP(A20,'RELATÓRIO DE COMPOSIÇÕES'!A:I,9,0)</f>
        <v>6914.12</v>
      </c>
      <c r="F20" s="29">
        <f t="shared" si="0"/>
        <v>96797.68</v>
      </c>
      <c r="G20" s="45">
        <f>$J$2</f>
        <v>0.1326</v>
      </c>
      <c r="H20" s="29">
        <f t="shared" si="2"/>
        <v>109633.0524</v>
      </c>
      <c r="I20" s="46">
        <f>H20/CAPA!$D$55</f>
        <v>2.9686484038631483E-2</v>
      </c>
      <c r="J20" s="46">
        <f t="shared" si="3"/>
        <v>0.50548979680420614</v>
      </c>
    </row>
    <row r="21" spans="1:10" ht="30" x14ac:dyDescent="0.25">
      <c r="A21" s="30" t="s">
        <v>7120</v>
      </c>
      <c r="B21" s="31" t="s">
        <v>14934</v>
      </c>
      <c r="C21" s="32" t="s">
        <v>3636</v>
      </c>
      <c r="D21" s="47">
        <v>737.19</v>
      </c>
      <c r="E21" s="29">
        <f>VLOOKUP(A21,'RELATÓRIO DE COMPOSIÇÕES'!A:I,9,0)</f>
        <v>81.44</v>
      </c>
      <c r="F21" s="29">
        <f t="shared" si="0"/>
        <v>60036.75</v>
      </c>
      <c r="G21" s="45">
        <f t="shared" ref="G21:G49" si="4">$J$1</f>
        <v>0.2026</v>
      </c>
      <c r="H21" s="29">
        <f t="shared" si="2"/>
        <v>72200.199900000007</v>
      </c>
      <c r="I21" s="46">
        <f>H21/CAPA!$D$55</f>
        <v>1.9550400495073259E-2</v>
      </c>
      <c r="J21" s="46">
        <f t="shared" si="3"/>
        <v>0.52504019729927942</v>
      </c>
    </row>
    <row r="22" spans="1:10" x14ac:dyDescent="0.25">
      <c r="A22" s="26">
        <v>98459</v>
      </c>
      <c r="B22" s="27" t="s">
        <v>5115</v>
      </c>
      <c r="C22" s="28" t="s">
        <v>3636</v>
      </c>
      <c r="D22" s="44">
        <v>462</v>
      </c>
      <c r="E22" s="29">
        <f>VLOOKUP(A22,'RELATÓRIO DE COMPOSIÇÕES'!A:I,9,0)</f>
        <v>124.46</v>
      </c>
      <c r="F22" s="29">
        <f t="shared" si="0"/>
        <v>57500.52</v>
      </c>
      <c r="G22" s="45">
        <f t="shared" si="4"/>
        <v>0.2026</v>
      </c>
      <c r="H22" s="29">
        <f t="shared" si="2"/>
        <v>69150.125400000004</v>
      </c>
      <c r="I22" s="46">
        <f>H22/CAPA!$D$55</f>
        <v>1.8724500039154848E-2</v>
      </c>
      <c r="J22" s="46">
        <f t="shared" si="3"/>
        <v>0.54376469733843424</v>
      </c>
    </row>
    <row r="23" spans="1:10" ht="45" x14ac:dyDescent="0.25">
      <c r="A23" s="26">
        <v>100622</v>
      </c>
      <c r="B23" s="27" t="s">
        <v>15585</v>
      </c>
      <c r="C23" s="28" t="s">
        <v>3635</v>
      </c>
      <c r="D23" s="44">
        <v>23</v>
      </c>
      <c r="E23" s="29">
        <f>VLOOKUP(A23,'RELATÓRIO DE COMPOSIÇÕES'!A:I,9,0)</f>
        <v>2470.87</v>
      </c>
      <c r="F23" s="29">
        <f t="shared" si="0"/>
        <v>56830.01</v>
      </c>
      <c r="G23" s="45">
        <f t="shared" si="4"/>
        <v>0.2026</v>
      </c>
      <c r="H23" s="29">
        <f t="shared" si="2"/>
        <v>68343.77</v>
      </c>
      <c r="I23" s="46">
        <f>H23/CAPA!$D$55</f>
        <v>1.8506154784803761E-2</v>
      </c>
      <c r="J23" s="46">
        <f t="shared" si="3"/>
        <v>0.56227085212323802</v>
      </c>
    </row>
    <row r="24" spans="1:10" ht="45" x14ac:dyDescent="0.25">
      <c r="A24" s="30">
        <v>91931</v>
      </c>
      <c r="B24" s="31" t="s">
        <v>4813</v>
      </c>
      <c r="C24" s="32" t="s">
        <v>3640</v>
      </c>
      <c r="D24" s="47">
        <v>5270</v>
      </c>
      <c r="E24" s="29">
        <f>VLOOKUP(A24,'RELATÓRIO DE COMPOSIÇÕES'!A:I,9,0)</f>
        <v>10.709999999999999</v>
      </c>
      <c r="F24" s="29">
        <f t="shared" si="0"/>
        <v>56441.7</v>
      </c>
      <c r="G24" s="45">
        <f t="shared" si="4"/>
        <v>0.2026</v>
      </c>
      <c r="H24" s="29">
        <f t="shared" si="2"/>
        <v>67876.788400000005</v>
      </c>
      <c r="I24" s="46">
        <f>H24/CAPA!$D$55</f>
        <v>1.8379705310751403E-2</v>
      </c>
      <c r="J24" s="46">
        <f t="shared" si="3"/>
        <v>0.58065055743398941</v>
      </c>
    </row>
    <row r="25" spans="1:10" ht="30" x14ac:dyDescent="0.25">
      <c r="A25" s="26">
        <v>96546</v>
      </c>
      <c r="B25" s="27" t="s">
        <v>4381</v>
      </c>
      <c r="C25" s="28" t="s">
        <v>3639</v>
      </c>
      <c r="D25" s="44">
        <v>3903.3999999999996</v>
      </c>
      <c r="E25" s="29">
        <f>VLOOKUP(A25,'RELATÓRIO DE COMPOSIÇÕES'!A:I,9,0)</f>
        <v>14.379999999999999</v>
      </c>
      <c r="F25" s="29">
        <f t="shared" si="0"/>
        <v>56130.89</v>
      </c>
      <c r="G25" s="45">
        <f t="shared" si="4"/>
        <v>0.2026</v>
      </c>
      <c r="H25" s="29">
        <f t="shared" si="2"/>
        <v>67503.010699999999</v>
      </c>
      <c r="I25" s="46">
        <f>H25/CAPA!$D$55</f>
        <v>1.8278493627940987E-2</v>
      </c>
      <c r="J25" s="46">
        <f t="shared" si="3"/>
        <v>0.5989290510619304</v>
      </c>
    </row>
    <row r="26" spans="1:10" ht="30" x14ac:dyDescent="0.25">
      <c r="A26" s="26" t="s">
        <v>14367</v>
      </c>
      <c r="B26" s="27" t="s">
        <v>16140</v>
      </c>
      <c r="C26" s="28" t="s">
        <v>3636</v>
      </c>
      <c r="D26" s="44">
        <v>115.2</v>
      </c>
      <c r="E26" s="29">
        <f>VLOOKUP(A26,'RELATÓRIO DE COMPOSIÇÕES'!A:I,9,0)</f>
        <v>464.82000000000005</v>
      </c>
      <c r="F26" s="29">
        <f t="shared" si="0"/>
        <v>53547.26</v>
      </c>
      <c r="G26" s="45">
        <f t="shared" si="4"/>
        <v>0.2026</v>
      </c>
      <c r="H26" s="29">
        <f t="shared" si="2"/>
        <v>64395.939700000003</v>
      </c>
      <c r="I26" s="46">
        <f>H26/CAPA!$D$55</f>
        <v>1.7437159635780838E-2</v>
      </c>
      <c r="J26" s="46">
        <f t="shared" si="3"/>
        <v>0.61636621069771125</v>
      </c>
    </row>
    <row r="27" spans="1:10" ht="45" x14ac:dyDescent="0.25">
      <c r="A27" s="26">
        <v>96536</v>
      </c>
      <c r="B27" s="27" t="s">
        <v>7209</v>
      </c>
      <c r="C27" s="28" t="s">
        <v>3636</v>
      </c>
      <c r="D27" s="44">
        <v>587.9</v>
      </c>
      <c r="E27" s="29">
        <f>VLOOKUP(A27,'RELATÓRIO DE COMPOSIÇÕES'!A:I,9,0)</f>
        <v>84.730000000000018</v>
      </c>
      <c r="F27" s="29">
        <f t="shared" si="0"/>
        <v>49812.76</v>
      </c>
      <c r="G27" s="45">
        <f t="shared" si="4"/>
        <v>0.2026</v>
      </c>
      <c r="H27" s="29">
        <f t="shared" si="2"/>
        <v>59904.833599999998</v>
      </c>
      <c r="I27" s="46">
        <f>H27/CAPA!$D$55</f>
        <v>1.6221056037141541E-2</v>
      </c>
      <c r="J27" s="46">
        <f t="shared" si="3"/>
        <v>0.63258726673485277</v>
      </c>
    </row>
    <row r="28" spans="1:10" ht="60" x14ac:dyDescent="0.25">
      <c r="A28" s="30">
        <v>100983</v>
      </c>
      <c r="B28" s="31" t="s">
        <v>3187</v>
      </c>
      <c r="C28" s="32" t="s">
        <v>12</v>
      </c>
      <c r="D28" s="47">
        <v>5473.2079999999996</v>
      </c>
      <c r="E28" s="29">
        <f>VLOOKUP(A28,'RELATÓRIO DE COMPOSIÇÕES'!A:I,9,0)</f>
        <v>8.9599999999999991</v>
      </c>
      <c r="F28" s="29">
        <f t="shared" si="0"/>
        <v>49039.94</v>
      </c>
      <c r="G28" s="45">
        <f t="shared" si="4"/>
        <v>0.2026</v>
      </c>
      <c r="H28" s="29">
        <f t="shared" si="2"/>
        <v>58975.436300000001</v>
      </c>
      <c r="I28" s="46">
        <f>H28/CAPA!$D$55</f>
        <v>1.5969393445359165E-2</v>
      </c>
      <c r="J28" s="46">
        <f t="shared" si="3"/>
        <v>0.64855666018021196</v>
      </c>
    </row>
    <row r="29" spans="1:10" x14ac:dyDescent="0.25">
      <c r="A29" s="26">
        <v>98504</v>
      </c>
      <c r="B29" s="27" t="s">
        <v>7909</v>
      </c>
      <c r="C29" s="28" t="s">
        <v>3636</v>
      </c>
      <c r="D29" s="44">
        <v>2766.88</v>
      </c>
      <c r="E29" s="29">
        <f>VLOOKUP(A29,'RELATÓRIO DE COMPOSIÇÕES'!A:I,9,0)</f>
        <v>16.5</v>
      </c>
      <c r="F29" s="29">
        <f t="shared" si="0"/>
        <v>45653.52</v>
      </c>
      <c r="G29" s="45">
        <f t="shared" si="4"/>
        <v>0.2026</v>
      </c>
      <c r="H29" s="29">
        <f t="shared" si="2"/>
        <v>54902.923199999997</v>
      </c>
      <c r="I29" s="46">
        <f>H29/CAPA!$D$55</f>
        <v>1.486663663531282E-2</v>
      </c>
      <c r="J29" s="46">
        <f t="shared" si="3"/>
        <v>0.66342329681552481</v>
      </c>
    </row>
    <row r="30" spans="1:10" ht="45" x14ac:dyDescent="0.25">
      <c r="A30" s="26">
        <v>92988</v>
      </c>
      <c r="B30" s="27" t="s">
        <v>7961</v>
      </c>
      <c r="C30" s="28" t="s">
        <v>3640</v>
      </c>
      <c r="D30" s="44">
        <v>732</v>
      </c>
      <c r="E30" s="29">
        <f>VLOOKUP(A30,'RELATÓRIO DE COMPOSIÇÕES'!A:I,9,0)</f>
        <v>59.449999999999996</v>
      </c>
      <c r="F30" s="29">
        <f t="shared" si="0"/>
        <v>43517.4</v>
      </c>
      <c r="G30" s="45">
        <f t="shared" si="4"/>
        <v>0.2026</v>
      </c>
      <c r="H30" s="29">
        <f t="shared" si="2"/>
        <v>52334.025199999996</v>
      </c>
      <c r="I30" s="46">
        <f>H30/CAPA!$D$55</f>
        <v>1.4171029354438897E-2</v>
      </c>
      <c r="J30" s="46">
        <f t="shared" si="3"/>
        <v>0.67759432616996373</v>
      </c>
    </row>
    <row r="31" spans="1:10" ht="45" x14ac:dyDescent="0.25">
      <c r="A31" s="26">
        <v>93212</v>
      </c>
      <c r="B31" s="27" t="s">
        <v>5114</v>
      </c>
      <c r="C31" s="28" t="s">
        <v>3636</v>
      </c>
      <c r="D31" s="44">
        <v>40</v>
      </c>
      <c r="E31" s="29">
        <f>VLOOKUP(A31,'RELATÓRIO DE COMPOSIÇÕES'!A:I,9,0)</f>
        <v>1062.0199999999998</v>
      </c>
      <c r="F31" s="29">
        <f t="shared" si="0"/>
        <v>42480.800000000003</v>
      </c>
      <c r="G31" s="45">
        <f t="shared" si="4"/>
        <v>0.2026</v>
      </c>
      <c r="H31" s="29">
        <f t="shared" si="2"/>
        <v>51087.410100000001</v>
      </c>
      <c r="I31" s="46">
        <f>H31/CAPA!$D$55</f>
        <v>1.3833470393356218E-2</v>
      </c>
      <c r="J31" s="46">
        <f t="shared" si="3"/>
        <v>0.69142779656331999</v>
      </c>
    </row>
    <row r="32" spans="1:10" ht="45" x14ac:dyDescent="0.25">
      <c r="A32" s="30" t="s">
        <v>13778</v>
      </c>
      <c r="B32" s="31" t="s">
        <v>14601</v>
      </c>
      <c r="C32" s="32" t="s">
        <v>3641</v>
      </c>
      <c r="D32" s="47">
        <v>68.789999999999992</v>
      </c>
      <c r="E32" s="29">
        <f>VLOOKUP(A32,'RELATÓRIO DE COMPOSIÇÕES'!A:I,9,0)</f>
        <v>605.59</v>
      </c>
      <c r="F32" s="29">
        <f t="shared" si="0"/>
        <v>41658.53</v>
      </c>
      <c r="G32" s="45">
        <f t="shared" si="4"/>
        <v>0.2026</v>
      </c>
      <c r="H32" s="29">
        <f t="shared" si="2"/>
        <v>50098.555500000002</v>
      </c>
      <c r="I32" s="46">
        <f>H32/CAPA!$D$55</f>
        <v>1.3565707928873133E-2</v>
      </c>
      <c r="J32" s="46">
        <f t="shared" si="3"/>
        <v>0.70499350449219311</v>
      </c>
    </row>
    <row r="33" spans="1:10" ht="45" x14ac:dyDescent="0.25">
      <c r="A33" s="26">
        <v>93207</v>
      </c>
      <c r="B33" s="27" t="s">
        <v>5103</v>
      </c>
      <c r="C33" s="28" t="s">
        <v>3636</v>
      </c>
      <c r="D33" s="44">
        <v>34</v>
      </c>
      <c r="E33" s="29">
        <f>VLOOKUP(A33,'RELATÓRIO DE COMPOSIÇÕES'!A:I,9,0)</f>
        <v>1212.45</v>
      </c>
      <c r="F33" s="29">
        <f t="shared" si="0"/>
        <v>41223.300000000003</v>
      </c>
      <c r="G33" s="45">
        <f t="shared" si="4"/>
        <v>0.2026</v>
      </c>
      <c r="H33" s="29">
        <f t="shared" si="2"/>
        <v>49575.140599999999</v>
      </c>
      <c r="I33" s="46">
        <f>H33/CAPA!$D$55</f>
        <v>1.3423977422111906E-2</v>
      </c>
      <c r="J33" s="46">
        <f t="shared" si="3"/>
        <v>0.71841748191430499</v>
      </c>
    </row>
    <row r="34" spans="1:10" ht="60" x14ac:dyDescent="0.25">
      <c r="A34" s="26">
        <v>92419</v>
      </c>
      <c r="B34" s="27" t="s">
        <v>14658</v>
      </c>
      <c r="C34" s="28" t="s">
        <v>3636</v>
      </c>
      <c r="D34" s="44">
        <v>466.47</v>
      </c>
      <c r="E34" s="29">
        <f>VLOOKUP(A34,'RELATÓRIO DE COMPOSIÇÕES'!A:I,9,0)</f>
        <v>83.11</v>
      </c>
      <c r="F34" s="29">
        <f t="shared" si="0"/>
        <v>38768.32</v>
      </c>
      <c r="G34" s="45">
        <f t="shared" si="4"/>
        <v>0.2026</v>
      </c>
      <c r="H34" s="29">
        <f t="shared" si="2"/>
        <v>46622.7837</v>
      </c>
      <c r="I34" s="46">
        <f>H34/CAPA!$D$55</f>
        <v>1.2624536979019824E-2</v>
      </c>
      <c r="J34" s="46">
        <f t="shared" si="3"/>
        <v>0.73104201889332476</v>
      </c>
    </row>
    <row r="35" spans="1:10" x14ac:dyDescent="0.25">
      <c r="A35" s="30" t="s">
        <v>7054</v>
      </c>
      <c r="B35" s="31" t="s">
        <v>7055</v>
      </c>
      <c r="C35" s="32" t="s">
        <v>3</v>
      </c>
      <c r="D35" s="47">
        <v>5046.37</v>
      </c>
      <c r="E35" s="29">
        <f>VLOOKUP(A35,'RELATÓRIO DE COMPOSIÇÕES'!A:I,9,0)</f>
        <v>7.6499999999999986</v>
      </c>
      <c r="F35" s="29">
        <f t="shared" si="0"/>
        <v>38604.730000000003</v>
      </c>
      <c r="G35" s="45">
        <f t="shared" si="4"/>
        <v>0.2026</v>
      </c>
      <c r="H35" s="29">
        <f t="shared" si="2"/>
        <v>46426.048900000002</v>
      </c>
      <c r="I35" s="46">
        <f>H35/CAPA!$D$55</f>
        <v>1.2571265047132581E-2</v>
      </c>
      <c r="J35" s="46">
        <f t="shared" si="3"/>
        <v>0.74361328394045734</v>
      </c>
    </row>
    <row r="36" spans="1:10" ht="45" x14ac:dyDescent="0.25">
      <c r="A36" s="30">
        <v>93210</v>
      </c>
      <c r="B36" s="31" t="s">
        <v>5113</v>
      </c>
      <c r="C36" s="32" t="s">
        <v>3636</v>
      </c>
      <c r="D36" s="47">
        <v>60</v>
      </c>
      <c r="E36" s="29">
        <f>VLOOKUP(A36,'RELATÓRIO DE COMPOSIÇÕES'!A:I,9,0)</f>
        <v>634.20000000000005</v>
      </c>
      <c r="F36" s="29">
        <f t="shared" si="0"/>
        <v>38052</v>
      </c>
      <c r="G36" s="45">
        <f t="shared" si="4"/>
        <v>0.2026</v>
      </c>
      <c r="H36" s="29">
        <f t="shared" si="2"/>
        <v>45761.335200000001</v>
      </c>
      <c r="I36" s="46">
        <f>H36/CAPA!$D$55</f>
        <v>1.2391273591879533E-2</v>
      </c>
      <c r="J36" s="46">
        <f t="shared" si="3"/>
        <v>0.75600455753233686</v>
      </c>
    </row>
    <row r="37" spans="1:10" ht="30" x14ac:dyDescent="0.25">
      <c r="A37" s="30">
        <v>98557</v>
      </c>
      <c r="B37" s="31" t="s">
        <v>4382</v>
      </c>
      <c r="C37" s="32" t="s">
        <v>3636</v>
      </c>
      <c r="D37" s="47">
        <v>806.82999999999993</v>
      </c>
      <c r="E37" s="29">
        <f>VLOOKUP(A37,'RELATÓRIO DE COMPOSIÇÕES'!A:I,9,0)</f>
        <v>45.839999999999996</v>
      </c>
      <c r="F37" s="29">
        <f t="shared" si="0"/>
        <v>36985.08</v>
      </c>
      <c r="G37" s="45">
        <f t="shared" si="4"/>
        <v>0.2026</v>
      </c>
      <c r="H37" s="29">
        <f t="shared" si="2"/>
        <v>44478.265899999999</v>
      </c>
      <c r="I37" s="46">
        <f>H37/CAPA!$D$55</f>
        <v>1.2043843547188848E-2</v>
      </c>
      <c r="J37" s="46">
        <f t="shared" si="3"/>
        <v>0.76804840107952566</v>
      </c>
    </row>
    <row r="38" spans="1:10" ht="60" x14ac:dyDescent="0.25">
      <c r="A38" s="30" t="s">
        <v>16322</v>
      </c>
      <c r="B38" s="31" t="s">
        <v>16334</v>
      </c>
      <c r="C38" s="32" t="s">
        <v>3640</v>
      </c>
      <c r="D38" s="47">
        <v>489</v>
      </c>
      <c r="E38" s="29">
        <f>VLOOKUP(A38,'RELATÓRIO DE COMPOSIÇÕES'!A:I,9,0)</f>
        <v>67.75</v>
      </c>
      <c r="F38" s="29">
        <f t="shared" si="0"/>
        <v>33129.75</v>
      </c>
      <c r="G38" s="45">
        <f t="shared" si="4"/>
        <v>0.2026</v>
      </c>
      <c r="H38" s="29">
        <f t="shared" si="2"/>
        <v>39841.837399999997</v>
      </c>
      <c r="I38" s="46">
        <f>H38/CAPA!$D$55</f>
        <v>1.0788389487957472E-2</v>
      </c>
      <c r="J38" s="46">
        <f t="shared" si="3"/>
        <v>0.77883679056748312</v>
      </c>
    </row>
    <row r="39" spans="1:10" ht="30" x14ac:dyDescent="0.25">
      <c r="A39" s="30">
        <v>93208</v>
      </c>
      <c r="B39" s="31" t="s">
        <v>5107</v>
      </c>
      <c r="C39" s="32" t="s">
        <v>3636</v>
      </c>
      <c r="D39" s="47">
        <v>34</v>
      </c>
      <c r="E39" s="29">
        <f>VLOOKUP(A39,'RELATÓRIO DE COMPOSIÇÕES'!A:I,9,0)</f>
        <v>954.12000000000012</v>
      </c>
      <c r="F39" s="29">
        <f t="shared" si="0"/>
        <v>32440.080000000002</v>
      </c>
      <c r="G39" s="45">
        <f t="shared" si="4"/>
        <v>0.2026</v>
      </c>
      <c r="H39" s="29">
        <f t="shared" si="2"/>
        <v>39012.440199999997</v>
      </c>
      <c r="I39" s="46">
        <f>H39/CAPA!$D$55</f>
        <v>1.0563804965311402E-2</v>
      </c>
      <c r="J39" s="46">
        <f t="shared" si="3"/>
        <v>0.78940059553279451</v>
      </c>
    </row>
    <row r="40" spans="1:10" ht="45" x14ac:dyDescent="0.25">
      <c r="A40" s="30" t="s">
        <v>7195</v>
      </c>
      <c r="B40" s="31" t="s">
        <v>16200</v>
      </c>
      <c r="C40" s="32" t="s">
        <v>3635</v>
      </c>
      <c r="D40" s="47">
        <v>1</v>
      </c>
      <c r="E40" s="29">
        <f>VLOOKUP(A40,'RELATÓRIO DE COMPOSIÇÕES'!A:I,9,0)</f>
        <v>31006.230000000003</v>
      </c>
      <c r="F40" s="29">
        <f t="shared" si="0"/>
        <v>31006.23</v>
      </c>
      <c r="G40" s="45">
        <f t="shared" si="4"/>
        <v>0.2026</v>
      </c>
      <c r="H40" s="29">
        <f t="shared" si="2"/>
        <v>37288.092199999999</v>
      </c>
      <c r="I40" s="46">
        <f>H40/CAPA!$D$55</f>
        <v>1.0096885288640554E-2</v>
      </c>
      <c r="J40" s="46">
        <f t="shared" si="3"/>
        <v>0.79949748082143501</v>
      </c>
    </row>
    <row r="41" spans="1:10" ht="30" x14ac:dyDescent="0.25">
      <c r="A41" s="30">
        <v>95577</v>
      </c>
      <c r="B41" s="31" t="s">
        <v>5190</v>
      </c>
      <c r="C41" s="32" t="s">
        <v>3639</v>
      </c>
      <c r="D41" s="47">
        <v>2413.6999999999998</v>
      </c>
      <c r="E41" s="29">
        <f>VLOOKUP(A41,'RELATÓRIO DE COMPOSIÇÕES'!A:I,9,0)</f>
        <v>12.08</v>
      </c>
      <c r="F41" s="29">
        <f t="shared" si="0"/>
        <v>29157.49</v>
      </c>
      <c r="G41" s="45">
        <f t="shared" si="4"/>
        <v>0.2026</v>
      </c>
      <c r="H41" s="29">
        <f t="shared" si="2"/>
        <v>35064.804700000001</v>
      </c>
      <c r="I41" s="46">
        <f>H41/CAPA!$D$55</f>
        <v>9.4948625643144109E-3</v>
      </c>
      <c r="J41" s="46">
        <f t="shared" si="3"/>
        <v>0.80899234338574944</v>
      </c>
    </row>
    <row r="42" spans="1:10" ht="60" x14ac:dyDescent="0.25">
      <c r="A42" s="30">
        <v>92778</v>
      </c>
      <c r="B42" s="31" t="s">
        <v>4801</v>
      </c>
      <c r="C42" s="32" t="s">
        <v>3639</v>
      </c>
      <c r="D42" s="47">
        <v>2016.9</v>
      </c>
      <c r="E42" s="29">
        <f>VLOOKUP(A42,'RELATÓRIO DE COMPOSIÇÕES'!A:I,9,0)</f>
        <v>14.369999999999997</v>
      </c>
      <c r="F42" s="29">
        <f t="shared" si="0"/>
        <v>28982.85</v>
      </c>
      <c r="G42" s="45">
        <f t="shared" si="4"/>
        <v>0.2026</v>
      </c>
      <c r="H42" s="29">
        <f t="shared" si="2"/>
        <v>34854.779000000002</v>
      </c>
      <c r="I42" s="46">
        <f>H42/CAPA!$D$55</f>
        <v>9.437991716935247E-3</v>
      </c>
      <c r="J42" s="46">
        <f t="shared" si="3"/>
        <v>0.8184303351026847</v>
      </c>
    </row>
    <row r="43" spans="1:10" ht="90" x14ac:dyDescent="0.25">
      <c r="A43" s="30" t="s">
        <v>14519</v>
      </c>
      <c r="B43" s="31" t="s">
        <v>16261</v>
      </c>
      <c r="C43" s="32" t="s">
        <v>3641</v>
      </c>
      <c r="D43" s="47">
        <v>1501.09</v>
      </c>
      <c r="E43" s="29">
        <f>VLOOKUP(A43,'RELATÓRIO DE COMPOSIÇÕES'!A:I,9,0)</f>
        <v>17.990000000000002</v>
      </c>
      <c r="F43" s="29">
        <f t="shared" si="0"/>
        <v>27004.6</v>
      </c>
      <c r="G43" s="45">
        <f t="shared" si="4"/>
        <v>0.2026</v>
      </c>
      <c r="H43" s="29">
        <f t="shared" si="2"/>
        <v>32475.742900000001</v>
      </c>
      <c r="I43" s="46">
        <f>H43/CAPA!$D$55</f>
        <v>8.7937953211959432E-3</v>
      </c>
      <c r="J43" s="46">
        <f t="shared" si="3"/>
        <v>0.82722413042388065</v>
      </c>
    </row>
    <row r="44" spans="1:10" ht="30" x14ac:dyDescent="0.25">
      <c r="A44" s="30">
        <v>101658</v>
      </c>
      <c r="B44" s="31" t="s">
        <v>7232</v>
      </c>
      <c r="C44" s="32" t="s">
        <v>3635</v>
      </c>
      <c r="D44" s="47">
        <v>39</v>
      </c>
      <c r="E44" s="29">
        <f>VLOOKUP(A44,'RELATÓRIO DE COMPOSIÇÕES'!A:I,9,0)</f>
        <v>678.43</v>
      </c>
      <c r="F44" s="29">
        <f t="shared" ref="F44:F75" si="5">TRUNC((E44*D44),2)</f>
        <v>26458.77</v>
      </c>
      <c r="G44" s="45">
        <f t="shared" si="4"/>
        <v>0.2026</v>
      </c>
      <c r="H44" s="29">
        <f t="shared" ref="H44:H75" si="6">ROUND((E44*(1+G44)*D44),4)</f>
        <v>31819.316800000001</v>
      </c>
      <c r="I44" s="46">
        <f>H44/CAPA!$D$55</f>
        <v>8.6160479857565163E-3</v>
      </c>
      <c r="J44" s="46">
        <f t="shared" si="3"/>
        <v>0.8358401784096372</v>
      </c>
    </row>
    <row r="45" spans="1:10" x14ac:dyDescent="0.25">
      <c r="A45" s="30">
        <v>98509</v>
      </c>
      <c r="B45" s="31" t="s">
        <v>5127</v>
      </c>
      <c r="C45" s="32" t="s">
        <v>3635</v>
      </c>
      <c r="D45" s="47">
        <v>555</v>
      </c>
      <c r="E45" s="29">
        <f>VLOOKUP(A45,'RELATÓRIO DE COMPOSIÇÕES'!A:I,9,0)</f>
        <v>47.25</v>
      </c>
      <c r="F45" s="29">
        <f t="shared" si="5"/>
        <v>26223.75</v>
      </c>
      <c r="G45" s="45">
        <f t="shared" si="4"/>
        <v>0.2026</v>
      </c>
      <c r="H45" s="29">
        <f t="shared" si="6"/>
        <v>31536.681799999998</v>
      </c>
      <c r="I45" s="46">
        <f>H45/CAPA!$D$55</f>
        <v>8.5395159615851389E-3</v>
      </c>
      <c r="J45" s="46">
        <f t="shared" si="3"/>
        <v>0.84437969437122229</v>
      </c>
    </row>
    <row r="46" spans="1:10" ht="45" x14ac:dyDescent="0.25">
      <c r="A46" s="30">
        <v>92984</v>
      </c>
      <c r="B46" s="31" t="s">
        <v>7960</v>
      </c>
      <c r="C46" s="32" t="s">
        <v>3640</v>
      </c>
      <c r="D46" s="47">
        <v>743</v>
      </c>
      <c r="E46" s="29">
        <f>VLOOKUP(A46,'RELATÓRIO DE COMPOSIÇÕES'!A:I,9,0)</f>
        <v>29.57</v>
      </c>
      <c r="F46" s="29">
        <f t="shared" si="5"/>
        <v>21970.51</v>
      </c>
      <c r="G46" s="45">
        <f t="shared" si="4"/>
        <v>0.2026</v>
      </c>
      <c r="H46" s="29">
        <f t="shared" si="6"/>
        <v>26421.7353</v>
      </c>
      <c r="I46" s="46">
        <f>H46/CAPA!$D$55</f>
        <v>7.1544885970573962E-3</v>
      </c>
      <c r="J46" s="46">
        <f t="shared" si="3"/>
        <v>0.85153418296827965</v>
      </c>
    </row>
    <row r="47" spans="1:10" ht="45" x14ac:dyDescent="0.25">
      <c r="A47" s="30">
        <v>96534</v>
      </c>
      <c r="B47" s="31" t="s">
        <v>7208</v>
      </c>
      <c r="C47" s="32" t="s">
        <v>3636</v>
      </c>
      <c r="D47" s="47">
        <v>218.93</v>
      </c>
      <c r="E47" s="29">
        <f>VLOOKUP(A47,'RELATÓRIO DE COMPOSIÇÕES'!A:I,9,0)</f>
        <v>97.950000000000017</v>
      </c>
      <c r="F47" s="29">
        <f t="shared" si="5"/>
        <v>21444.19</v>
      </c>
      <c r="G47" s="45">
        <f t="shared" si="4"/>
        <v>0.2026</v>
      </c>
      <c r="H47" s="29">
        <f t="shared" si="6"/>
        <v>25788.787100000001</v>
      </c>
      <c r="I47" s="46">
        <f>H47/CAPA!$D$55</f>
        <v>6.9830986172543666E-3</v>
      </c>
      <c r="J47" s="46">
        <f t="shared" si="3"/>
        <v>0.85851728158553398</v>
      </c>
    </row>
    <row r="48" spans="1:10" ht="120" x14ac:dyDescent="0.25">
      <c r="A48" s="30" t="s">
        <v>14377</v>
      </c>
      <c r="B48" s="31" t="s">
        <v>16149</v>
      </c>
      <c r="C48" s="32" t="s">
        <v>3636</v>
      </c>
      <c r="D48" s="47">
        <v>205.88</v>
      </c>
      <c r="E48" s="29">
        <f>VLOOKUP(A48,'RELATÓRIO DE COMPOSIÇÕES'!A:I,9,0)</f>
        <v>98.36</v>
      </c>
      <c r="F48" s="29">
        <f t="shared" si="5"/>
        <v>20250.349999999999</v>
      </c>
      <c r="G48" s="45">
        <f t="shared" si="4"/>
        <v>0.2026</v>
      </c>
      <c r="H48" s="29">
        <f t="shared" si="6"/>
        <v>24353.079099999999</v>
      </c>
      <c r="I48" s="46">
        <f>H48/CAPA!$D$55</f>
        <v>6.5943370011804937E-3</v>
      </c>
      <c r="J48" s="46">
        <f t="shared" si="3"/>
        <v>0.86511161858671448</v>
      </c>
    </row>
    <row r="49" spans="1:10" ht="45" x14ac:dyDescent="0.25">
      <c r="A49" s="30">
        <v>92982</v>
      </c>
      <c r="B49" s="31" t="s">
        <v>16202</v>
      </c>
      <c r="C49" s="32" t="s">
        <v>3640</v>
      </c>
      <c r="D49" s="47">
        <v>1055</v>
      </c>
      <c r="E49" s="29">
        <f>VLOOKUP(A49,'RELATÓRIO DE COMPOSIÇÕES'!A:I,9,0)</f>
        <v>17.899999999999999</v>
      </c>
      <c r="F49" s="29">
        <f t="shared" si="5"/>
        <v>18884.5</v>
      </c>
      <c r="G49" s="45">
        <f t="shared" si="4"/>
        <v>0.2026</v>
      </c>
      <c r="H49" s="29">
        <f t="shared" si="6"/>
        <v>22710.4997</v>
      </c>
      <c r="I49" s="46">
        <f>H49/CAPA!$D$55</f>
        <v>6.1495586604081009E-3</v>
      </c>
      <c r="J49" s="46">
        <f t="shared" si="3"/>
        <v>0.8712611772471226</v>
      </c>
    </row>
    <row r="50" spans="1:10" ht="60" x14ac:dyDescent="0.25">
      <c r="A50" s="30" t="s">
        <v>7199</v>
      </c>
      <c r="B50" s="31" t="s">
        <v>16294</v>
      </c>
      <c r="C50" s="32" t="s">
        <v>3635</v>
      </c>
      <c r="D50" s="47">
        <v>9</v>
      </c>
      <c r="E50" s="29">
        <f>VLOOKUP(A50,'RELATÓRIO DE COMPOSIÇÕES'!A:I,9,0)</f>
        <v>2050.5300000000002</v>
      </c>
      <c r="F50" s="29">
        <f t="shared" si="5"/>
        <v>18454.77</v>
      </c>
      <c r="G50" s="45">
        <f>$J$2</f>
        <v>0.1326</v>
      </c>
      <c r="H50" s="29">
        <f t="shared" si="6"/>
        <v>20901.872500000001</v>
      </c>
      <c r="I50" s="46">
        <f>H50/CAPA!$D$55</f>
        <v>5.6598178265148836E-3</v>
      </c>
      <c r="J50" s="46">
        <f t="shared" si="3"/>
        <v>0.87692099507363752</v>
      </c>
    </row>
    <row r="51" spans="1:10" ht="60" x14ac:dyDescent="0.25">
      <c r="A51" s="30">
        <v>94267</v>
      </c>
      <c r="B51" s="31" t="s">
        <v>16165</v>
      </c>
      <c r="C51" s="32" t="s">
        <v>3640</v>
      </c>
      <c r="D51" s="47">
        <v>310.52</v>
      </c>
      <c r="E51" s="29">
        <f>VLOOKUP(A51,'RELATÓRIO DE COMPOSIÇÕES'!A:I,9,0)</f>
        <v>54.83</v>
      </c>
      <c r="F51" s="29">
        <f t="shared" si="5"/>
        <v>17025.810000000001</v>
      </c>
      <c r="G51" s="45">
        <f t="shared" ref="G51:G56" si="7">$J$1</f>
        <v>0.2026</v>
      </c>
      <c r="H51" s="29">
        <f t="shared" si="6"/>
        <v>20475.241000000002</v>
      </c>
      <c r="I51" s="46">
        <f>H51/CAPA!$D$55</f>
        <v>5.5442943695110779E-3</v>
      </c>
      <c r="J51" s="46">
        <f t="shared" si="3"/>
        <v>0.88246528944314861</v>
      </c>
    </row>
    <row r="52" spans="1:10" ht="60" x14ac:dyDescent="0.25">
      <c r="A52" s="30">
        <v>92775</v>
      </c>
      <c r="B52" s="31" t="s">
        <v>4800</v>
      </c>
      <c r="C52" s="32" t="s">
        <v>3639</v>
      </c>
      <c r="D52" s="47">
        <v>790.4</v>
      </c>
      <c r="E52" s="29">
        <f>VLOOKUP(A52,'RELATÓRIO DE COMPOSIÇÕES'!A:I,9,0)</f>
        <v>19.760000000000002</v>
      </c>
      <c r="F52" s="29">
        <f t="shared" si="5"/>
        <v>15618.3</v>
      </c>
      <c r="G52" s="45">
        <f t="shared" si="7"/>
        <v>0.2026</v>
      </c>
      <c r="H52" s="29">
        <f t="shared" si="6"/>
        <v>18782.572400000001</v>
      </c>
      <c r="I52" s="46">
        <f>H52/CAPA!$D$55</f>
        <v>5.0859528540960356E-3</v>
      </c>
      <c r="J52" s="46">
        <f t="shared" si="3"/>
        <v>0.88755124229724469</v>
      </c>
    </row>
    <row r="53" spans="1:10" ht="30" x14ac:dyDescent="0.25">
      <c r="A53" s="30" t="s">
        <v>14514</v>
      </c>
      <c r="B53" s="31" t="s">
        <v>16251</v>
      </c>
      <c r="C53" s="32" t="s">
        <v>3635</v>
      </c>
      <c r="D53" s="47">
        <v>2</v>
      </c>
      <c r="E53" s="29">
        <f>VLOOKUP(A53,'RELATÓRIO DE COMPOSIÇÕES'!A:I,9,0)</f>
        <v>7734.55</v>
      </c>
      <c r="F53" s="29">
        <f t="shared" si="5"/>
        <v>15469.1</v>
      </c>
      <c r="G53" s="45">
        <f t="shared" si="7"/>
        <v>0.2026</v>
      </c>
      <c r="H53" s="29">
        <f t="shared" si="6"/>
        <v>18603.1397</v>
      </c>
      <c r="I53" s="46">
        <f>H53/CAPA!$D$55</f>
        <v>5.0373659921237558E-3</v>
      </c>
      <c r="J53" s="46">
        <f t="shared" si="3"/>
        <v>0.89258860828936848</v>
      </c>
    </row>
    <row r="54" spans="1:10" ht="45" x14ac:dyDescent="0.25">
      <c r="A54" s="30">
        <v>88416</v>
      </c>
      <c r="B54" s="31" t="s">
        <v>7216</v>
      </c>
      <c r="C54" s="32" t="s">
        <v>3636</v>
      </c>
      <c r="D54" s="47">
        <v>737.19</v>
      </c>
      <c r="E54" s="29">
        <f>VLOOKUP(A54,'RELATÓRIO DE COMPOSIÇÕES'!A:I,9,0)</f>
        <v>20.54</v>
      </c>
      <c r="F54" s="29">
        <f t="shared" si="5"/>
        <v>15141.88</v>
      </c>
      <c r="G54" s="45">
        <f t="shared" si="7"/>
        <v>0.2026</v>
      </c>
      <c r="H54" s="29">
        <f t="shared" si="6"/>
        <v>18209.628000000001</v>
      </c>
      <c r="I54" s="46">
        <f>H54/CAPA!$D$55</f>
        <v>4.9308107284935631E-3</v>
      </c>
      <c r="J54" s="46">
        <f t="shared" si="3"/>
        <v>0.89751941901786203</v>
      </c>
    </row>
    <row r="55" spans="1:10" ht="30" x14ac:dyDescent="0.25">
      <c r="A55" s="344">
        <v>93584</v>
      </c>
      <c r="B55" s="31" t="s">
        <v>5108</v>
      </c>
      <c r="C55" s="32" t="s">
        <v>3636</v>
      </c>
      <c r="D55" s="33">
        <v>16</v>
      </c>
      <c r="E55" s="29">
        <f>VLOOKUP(A55,'RELATÓRIO DE COMPOSIÇÕES'!A:I,9,0)</f>
        <v>943.03000000000009</v>
      </c>
      <c r="F55" s="29">
        <f t="shared" si="5"/>
        <v>15088.48</v>
      </c>
      <c r="G55" s="45">
        <f t="shared" si="7"/>
        <v>0.2026</v>
      </c>
      <c r="H55" s="29">
        <f t="shared" si="6"/>
        <v>18145.405999999999</v>
      </c>
      <c r="I55" s="46">
        <f>H55/CAPA!$D$55</f>
        <v>4.9134206683229039E-3</v>
      </c>
      <c r="J55" s="46">
        <f t="shared" si="3"/>
        <v>0.90243283968618493</v>
      </c>
    </row>
    <row r="56" spans="1:10" ht="60" x14ac:dyDescent="0.25">
      <c r="A56" s="30">
        <v>92720</v>
      </c>
      <c r="B56" s="31" t="s">
        <v>14760</v>
      </c>
      <c r="C56" s="32" t="s">
        <v>3641</v>
      </c>
      <c r="D56" s="47">
        <v>24.8</v>
      </c>
      <c r="E56" s="29">
        <f>VLOOKUP(A56,'RELATÓRIO DE COMPOSIÇÕES'!A:I,9,0)</f>
        <v>596.91</v>
      </c>
      <c r="F56" s="29">
        <f t="shared" si="5"/>
        <v>14803.36</v>
      </c>
      <c r="G56" s="45">
        <f t="shared" si="7"/>
        <v>0.2026</v>
      </c>
      <c r="H56" s="29">
        <f t="shared" si="6"/>
        <v>17802.5304</v>
      </c>
      <c r="I56" s="46">
        <f>H56/CAPA!$D$55</f>
        <v>4.8205766691473764E-3</v>
      </c>
      <c r="J56" s="46">
        <f t="shared" si="3"/>
        <v>0.9072534163553323</v>
      </c>
    </row>
    <row r="57" spans="1:10" ht="60" x14ac:dyDescent="0.25">
      <c r="A57" s="30" t="s">
        <v>7197</v>
      </c>
      <c r="B57" s="31" t="s">
        <v>16290</v>
      </c>
      <c r="C57" s="32" t="s">
        <v>3635</v>
      </c>
      <c r="D57" s="47">
        <v>3</v>
      </c>
      <c r="E57" s="29">
        <f>VLOOKUP(A57,'RELATÓRIO DE COMPOSIÇÕES'!A:I,9,0)</f>
        <v>4710.87</v>
      </c>
      <c r="F57" s="29">
        <f t="shared" si="5"/>
        <v>14132.61</v>
      </c>
      <c r="G57" s="45">
        <f>$J$2</f>
        <v>0.1326</v>
      </c>
      <c r="H57" s="29">
        <f t="shared" si="6"/>
        <v>16006.5941</v>
      </c>
      <c r="I57" s="46">
        <f>H57/CAPA!$D$55</f>
        <v>4.3342722824937317E-3</v>
      </c>
      <c r="J57" s="46">
        <f t="shared" si="3"/>
        <v>0.91158768863782602</v>
      </c>
    </row>
    <row r="58" spans="1:10" x14ac:dyDescent="0.25">
      <c r="A58" s="30" t="s">
        <v>7204</v>
      </c>
      <c r="B58" s="31" t="s">
        <v>16056</v>
      </c>
      <c r="C58" s="32" t="s">
        <v>3636</v>
      </c>
      <c r="D58" s="47">
        <v>5046.37</v>
      </c>
      <c r="E58" s="29">
        <f>VLOOKUP(A58,'RELATÓRIO DE COMPOSIÇÕES'!A:I,9,0)</f>
        <v>2.61</v>
      </c>
      <c r="F58" s="29">
        <f t="shared" si="5"/>
        <v>13171.02</v>
      </c>
      <c r="G58" s="45">
        <f>$J$1</f>
        <v>0.2026</v>
      </c>
      <c r="H58" s="29">
        <f t="shared" si="6"/>
        <v>15839.4755</v>
      </c>
      <c r="I58" s="46">
        <f>H58/CAPA!$D$55</f>
        <v>4.2890198376985484E-3</v>
      </c>
      <c r="J58" s="46">
        <f t="shared" si="3"/>
        <v>0.9158767084755246</v>
      </c>
    </row>
    <row r="59" spans="1:10" ht="60" x14ac:dyDescent="0.25">
      <c r="A59" s="30" t="s">
        <v>7198</v>
      </c>
      <c r="B59" s="31" t="s">
        <v>16288</v>
      </c>
      <c r="C59" s="32" t="s">
        <v>3635</v>
      </c>
      <c r="D59" s="47">
        <v>4</v>
      </c>
      <c r="E59" s="29">
        <f>VLOOKUP(A59,'RELATÓRIO DE COMPOSIÇÕES'!A:I,9,0)</f>
        <v>3408.5</v>
      </c>
      <c r="F59" s="29">
        <f t="shared" si="5"/>
        <v>13634</v>
      </c>
      <c r="G59" s="45">
        <f>$J$2</f>
        <v>0.1326</v>
      </c>
      <c r="H59" s="29">
        <f t="shared" si="6"/>
        <v>15441.868399999999</v>
      </c>
      <c r="I59" s="46">
        <f>H59/CAPA!$D$55</f>
        <v>4.1813556199339014E-3</v>
      </c>
      <c r="J59" s="46">
        <f t="shared" si="3"/>
        <v>0.92005806409545854</v>
      </c>
    </row>
    <row r="60" spans="1:10" ht="30" x14ac:dyDescent="0.25">
      <c r="A60" s="30" t="s">
        <v>7183</v>
      </c>
      <c r="B60" s="31" t="s">
        <v>16178</v>
      </c>
      <c r="C60" s="32" t="s">
        <v>3635</v>
      </c>
      <c r="D60" s="47">
        <v>2</v>
      </c>
      <c r="E60" s="29">
        <f>VLOOKUP(A60,'RELATÓRIO DE COMPOSIÇÕES'!A:I,9,0)</f>
        <v>5926.95</v>
      </c>
      <c r="F60" s="29">
        <f t="shared" si="5"/>
        <v>11853.9</v>
      </c>
      <c r="G60" s="45">
        <f t="shared" ref="G60:G69" si="8">$J$1</f>
        <v>0.2026</v>
      </c>
      <c r="H60" s="29">
        <f t="shared" si="6"/>
        <v>14255.500099999999</v>
      </c>
      <c r="I60" s="46">
        <f>H60/CAPA!$D$55</f>
        <v>3.86011031269398E-3</v>
      </c>
      <c r="J60" s="46">
        <f t="shared" si="3"/>
        <v>0.92391817440815249</v>
      </c>
    </row>
    <row r="61" spans="1:10" ht="30" x14ac:dyDescent="0.25">
      <c r="A61" s="30">
        <v>93582</v>
      </c>
      <c r="B61" s="31" t="s">
        <v>5112</v>
      </c>
      <c r="C61" s="32" t="s">
        <v>3636</v>
      </c>
      <c r="D61" s="47">
        <v>36</v>
      </c>
      <c r="E61" s="29">
        <f>VLOOKUP(A61,'RELATÓRIO DE COMPOSIÇÕES'!A:I,9,0)</f>
        <v>300.70999999999998</v>
      </c>
      <c r="F61" s="29">
        <f t="shared" si="5"/>
        <v>10825.56</v>
      </c>
      <c r="G61" s="45">
        <f t="shared" si="8"/>
        <v>0.2026</v>
      </c>
      <c r="H61" s="29">
        <f t="shared" si="6"/>
        <v>13018.818499999999</v>
      </c>
      <c r="I61" s="46">
        <f>H61/CAPA!$D$55</f>
        <v>3.525241148919158E-3</v>
      </c>
      <c r="J61" s="46">
        <f t="shared" si="3"/>
        <v>0.92744341555707166</v>
      </c>
    </row>
    <row r="62" spans="1:10" ht="45" x14ac:dyDescent="0.25">
      <c r="A62" s="30">
        <v>93583</v>
      </c>
      <c r="B62" s="31" t="s">
        <v>16078</v>
      </c>
      <c r="C62" s="32" t="s">
        <v>3636</v>
      </c>
      <c r="D62" s="47">
        <v>20</v>
      </c>
      <c r="E62" s="29">
        <f>VLOOKUP(A62,'RELATÓRIO DE COMPOSIÇÕES'!A:I,9,0)</f>
        <v>492.06999999999988</v>
      </c>
      <c r="F62" s="29">
        <f t="shared" si="5"/>
        <v>9841.4</v>
      </c>
      <c r="G62" s="45">
        <f t="shared" si="8"/>
        <v>0.2026</v>
      </c>
      <c r="H62" s="29">
        <f t="shared" si="6"/>
        <v>11835.267599999999</v>
      </c>
      <c r="I62" s="46">
        <f>H62/CAPA!$D$55</f>
        <v>3.2047587384361866E-3</v>
      </c>
      <c r="J62" s="46">
        <f t="shared" si="3"/>
        <v>0.93064817429550784</v>
      </c>
    </row>
    <row r="63" spans="1:10" ht="30" x14ac:dyDescent="0.25">
      <c r="A63" s="30" t="s">
        <v>14345</v>
      </c>
      <c r="B63" s="31" t="s">
        <v>16130</v>
      </c>
      <c r="C63" s="32" t="s">
        <v>3636</v>
      </c>
      <c r="D63" s="47">
        <v>12.5</v>
      </c>
      <c r="E63" s="29">
        <f>VLOOKUP(A63,'RELATÓRIO DE COMPOSIÇÕES'!A:I,9,0)</f>
        <v>763.97</v>
      </c>
      <c r="F63" s="29">
        <f t="shared" si="5"/>
        <v>9549.6200000000008</v>
      </c>
      <c r="G63" s="45">
        <f t="shared" si="8"/>
        <v>0.2026</v>
      </c>
      <c r="H63" s="29">
        <f t="shared" si="6"/>
        <v>11484.379000000001</v>
      </c>
      <c r="I63" s="46">
        <f>H63/CAPA!$D$55</f>
        <v>3.1097449757505301E-3</v>
      </c>
      <c r="J63" s="46">
        <f t="shared" si="3"/>
        <v>0.9337579192712584</v>
      </c>
    </row>
    <row r="64" spans="1:10" ht="30" x14ac:dyDescent="0.25">
      <c r="A64" s="30">
        <v>96543</v>
      </c>
      <c r="B64" s="31" t="s">
        <v>4380</v>
      </c>
      <c r="C64" s="32" t="s">
        <v>3639</v>
      </c>
      <c r="D64" s="47">
        <v>485.6</v>
      </c>
      <c r="E64" s="29">
        <f>VLOOKUP(A64,'RELATÓRIO DE COMPOSIÇÕES'!A:I,9,0)</f>
        <v>19.32</v>
      </c>
      <c r="F64" s="29">
        <f t="shared" si="5"/>
        <v>9381.7900000000009</v>
      </c>
      <c r="G64" s="45">
        <f t="shared" si="8"/>
        <v>0.2026</v>
      </c>
      <c r="H64" s="29">
        <f t="shared" si="6"/>
        <v>11282.543100000001</v>
      </c>
      <c r="I64" s="46">
        <f>H64/CAPA!$D$55</f>
        <v>3.0550917658598532E-3</v>
      </c>
      <c r="J64" s="46">
        <f t="shared" si="3"/>
        <v>0.93681301103711823</v>
      </c>
    </row>
    <row r="65" spans="1:10" ht="45" x14ac:dyDescent="0.25">
      <c r="A65" s="30" t="s">
        <v>14340</v>
      </c>
      <c r="B65" s="31" t="s">
        <v>16125</v>
      </c>
      <c r="C65" s="32" t="s">
        <v>3641</v>
      </c>
      <c r="D65" s="47">
        <v>117.87</v>
      </c>
      <c r="E65" s="29">
        <f>VLOOKUP(A65,'RELATÓRIO DE COMPOSIÇÕES'!A:I,9,0)</f>
        <v>78.040000000000006</v>
      </c>
      <c r="F65" s="29">
        <f t="shared" si="5"/>
        <v>9198.57</v>
      </c>
      <c r="G65" s="45">
        <f t="shared" si="8"/>
        <v>0.2026</v>
      </c>
      <c r="H65" s="29">
        <f t="shared" si="6"/>
        <v>11062.206099999999</v>
      </c>
      <c r="I65" s="46">
        <f>H65/CAPA!$D$55</f>
        <v>2.9954288203299338E-3</v>
      </c>
      <c r="J65" s="46">
        <f t="shared" si="3"/>
        <v>0.93980843985744811</v>
      </c>
    </row>
    <row r="66" spans="1:10" ht="45" x14ac:dyDescent="0.25">
      <c r="A66" s="30">
        <v>91839</v>
      </c>
      <c r="B66" s="31" t="s">
        <v>16201</v>
      </c>
      <c r="C66" s="32" t="s">
        <v>3640</v>
      </c>
      <c r="D66" s="47">
        <v>487</v>
      </c>
      <c r="E66" s="29">
        <f>VLOOKUP(A66,'RELATÓRIO DE COMPOSIÇÕES'!A:I,9,0)</f>
        <v>18.809999999999999</v>
      </c>
      <c r="F66" s="29">
        <f t="shared" si="5"/>
        <v>9160.4699999999993</v>
      </c>
      <c r="G66" s="45">
        <f t="shared" si="8"/>
        <v>0.2026</v>
      </c>
      <c r="H66" s="29">
        <f t="shared" si="6"/>
        <v>11016.3812</v>
      </c>
      <c r="I66" s="46">
        <f>H66/CAPA!$D$55</f>
        <v>2.9830203346347759E-3</v>
      </c>
      <c r="J66" s="46">
        <f t="shared" si="3"/>
        <v>0.94279146019208293</v>
      </c>
    </row>
    <row r="67" spans="1:10" ht="30" x14ac:dyDescent="0.25">
      <c r="A67" s="30">
        <v>93202</v>
      </c>
      <c r="B67" s="31" t="s">
        <v>14824</v>
      </c>
      <c r="C67" s="32" t="s">
        <v>3640</v>
      </c>
      <c r="D67" s="47">
        <v>319.01</v>
      </c>
      <c r="E67" s="29">
        <f>VLOOKUP(A67,'RELATÓRIO DE COMPOSIÇÕES'!A:I,9,0)</f>
        <v>28.679999999999996</v>
      </c>
      <c r="F67" s="29">
        <f t="shared" si="5"/>
        <v>9149.2000000000007</v>
      </c>
      <c r="G67" s="45">
        <f t="shared" si="8"/>
        <v>0.2026</v>
      </c>
      <c r="H67" s="29">
        <f t="shared" si="6"/>
        <v>11002.8361</v>
      </c>
      <c r="I67" s="46">
        <f>H67/CAPA!$D$55</f>
        <v>2.9793525867599421E-3</v>
      </c>
      <c r="J67" s="46">
        <f t="shared" si="3"/>
        <v>0.9457708127788429</v>
      </c>
    </row>
    <row r="68" spans="1:10" ht="30" x14ac:dyDescent="0.25">
      <c r="A68" s="30" t="s">
        <v>14115</v>
      </c>
      <c r="B68" s="31" t="s">
        <v>15556</v>
      </c>
      <c r="C68" s="32" t="s">
        <v>3635</v>
      </c>
      <c r="D68" s="47">
        <v>48</v>
      </c>
      <c r="E68" s="29">
        <f>VLOOKUP(A68,'RELATÓRIO DE COMPOSIÇÕES'!A:I,9,0)</f>
        <v>190.41</v>
      </c>
      <c r="F68" s="29">
        <f t="shared" si="5"/>
        <v>9139.68</v>
      </c>
      <c r="G68" s="45">
        <f t="shared" si="8"/>
        <v>0.2026</v>
      </c>
      <c r="H68" s="29">
        <f t="shared" si="6"/>
        <v>10991.379199999999</v>
      </c>
      <c r="I68" s="46">
        <f>H68/CAPA!$D$55</f>
        <v>2.9762502825593684E-3</v>
      </c>
      <c r="J68" s="46">
        <f t="shared" si="3"/>
        <v>0.94874706306140222</v>
      </c>
    </row>
    <row r="69" spans="1:10" ht="30" x14ac:dyDescent="0.25">
      <c r="A69" s="30" t="s">
        <v>14493</v>
      </c>
      <c r="B69" s="31" t="s">
        <v>16237</v>
      </c>
      <c r="C69" s="32" t="s">
        <v>3635</v>
      </c>
      <c r="D69" s="47">
        <v>14</v>
      </c>
      <c r="E69" s="29">
        <f>VLOOKUP(A69,'RELATÓRIO DE COMPOSIÇÕES'!A:I,9,0)</f>
        <v>650</v>
      </c>
      <c r="F69" s="29">
        <f t="shared" si="5"/>
        <v>9100</v>
      </c>
      <c r="G69" s="45">
        <f t="shared" si="8"/>
        <v>0.2026</v>
      </c>
      <c r="H69" s="29">
        <f t="shared" si="6"/>
        <v>10943.66</v>
      </c>
      <c r="I69" s="46">
        <f>H69/CAPA!$D$55</f>
        <v>2.9633288575135011E-3</v>
      </c>
      <c r="J69" s="46">
        <f t="shared" si="3"/>
        <v>0.95171039191891571</v>
      </c>
    </row>
    <row r="70" spans="1:10" ht="60" x14ac:dyDescent="0.25">
      <c r="A70" s="30" t="s">
        <v>7200</v>
      </c>
      <c r="B70" s="31" t="s">
        <v>16286</v>
      </c>
      <c r="C70" s="32" t="s">
        <v>3635</v>
      </c>
      <c r="D70" s="47">
        <v>4</v>
      </c>
      <c r="E70" s="29">
        <f>VLOOKUP(A70,'RELATÓRIO DE COMPOSIÇÕES'!A:I,9,0)</f>
        <v>2296.0100000000002</v>
      </c>
      <c r="F70" s="29">
        <f t="shared" si="5"/>
        <v>9184.0400000000009</v>
      </c>
      <c r="G70" s="45">
        <f>$J$2</f>
        <v>0.1326</v>
      </c>
      <c r="H70" s="29">
        <f t="shared" si="6"/>
        <v>10401.843699999999</v>
      </c>
      <c r="I70" s="46">
        <f>H70/CAPA!$D$55</f>
        <v>2.8166156119209668E-3</v>
      </c>
      <c r="J70" s="46">
        <f t="shared" si="3"/>
        <v>0.95452700753083664</v>
      </c>
    </row>
    <row r="71" spans="1:10" ht="30" x14ac:dyDescent="0.25">
      <c r="A71" s="30" t="s">
        <v>7011</v>
      </c>
      <c r="B71" s="31" t="s">
        <v>16171</v>
      </c>
      <c r="C71" s="32" t="s">
        <v>3635</v>
      </c>
      <c r="D71" s="47">
        <v>2</v>
      </c>
      <c r="E71" s="29">
        <f>VLOOKUP(A71,'RELATÓRIO DE COMPOSIÇÕES'!A:I,9,0)</f>
        <v>4080.9700000000003</v>
      </c>
      <c r="F71" s="29">
        <f t="shared" si="5"/>
        <v>8161.94</v>
      </c>
      <c r="G71" s="45">
        <f t="shared" ref="G71:G102" si="9">$J$1</f>
        <v>0.2026</v>
      </c>
      <c r="H71" s="29">
        <f t="shared" si="6"/>
        <v>9815.5490000000009</v>
      </c>
      <c r="I71" s="46">
        <f>H71/CAPA!$D$55</f>
        <v>2.6578584864695898E-3</v>
      </c>
      <c r="J71" s="46">
        <f t="shared" si="3"/>
        <v>0.95718486601730624</v>
      </c>
    </row>
    <row r="72" spans="1:10" ht="45" x14ac:dyDescent="0.25">
      <c r="A72" s="30">
        <v>91926</v>
      </c>
      <c r="B72" s="31" t="s">
        <v>3654</v>
      </c>
      <c r="C72" s="32" t="s">
        <v>3640</v>
      </c>
      <c r="D72" s="47">
        <v>1753</v>
      </c>
      <c r="E72" s="29">
        <f>VLOOKUP(A72,'RELATÓRIO DE COMPOSIÇÕES'!A:I,9,0)</f>
        <v>4.57</v>
      </c>
      <c r="F72" s="29">
        <f t="shared" si="5"/>
        <v>8011.21</v>
      </c>
      <c r="G72" s="45">
        <f t="shared" si="9"/>
        <v>0.2026</v>
      </c>
      <c r="H72" s="29">
        <f t="shared" si="6"/>
        <v>9634.2811000000002</v>
      </c>
      <c r="I72" s="46">
        <f>H72/CAPA!$D$55</f>
        <v>2.6087746882694565E-3</v>
      </c>
      <c r="J72" s="46">
        <f t="shared" si="3"/>
        <v>0.95979364070557571</v>
      </c>
    </row>
    <row r="73" spans="1:10" ht="45" x14ac:dyDescent="0.25">
      <c r="A73" s="30">
        <v>97886</v>
      </c>
      <c r="B73" s="31" t="s">
        <v>7889</v>
      </c>
      <c r="C73" s="32" t="s">
        <v>3635</v>
      </c>
      <c r="D73" s="47">
        <v>40</v>
      </c>
      <c r="E73" s="29">
        <f>VLOOKUP(A73,'RELATÓRIO DE COMPOSIÇÕES'!A:I,9,0)</f>
        <v>176.87999999999997</v>
      </c>
      <c r="F73" s="29">
        <f t="shared" si="5"/>
        <v>7075.2</v>
      </c>
      <c r="G73" s="45">
        <f t="shared" si="9"/>
        <v>0.2026</v>
      </c>
      <c r="H73" s="29">
        <f t="shared" si="6"/>
        <v>8508.6355000000003</v>
      </c>
      <c r="I73" s="46">
        <f>H73/CAPA!$D$55</f>
        <v>2.3039718992744493E-3</v>
      </c>
      <c r="J73" s="46">
        <f t="shared" si="3"/>
        <v>0.96209761260485016</v>
      </c>
    </row>
    <row r="74" spans="1:10" ht="30" x14ac:dyDescent="0.25">
      <c r="A74" s="30">
        <v>93585</v>
      </c>
      <c r="B74" s="31" t="s">
        <v>5189</v>
      </c>
      <c r="C74" s="32" t="s">
        <v>3636</v>
      </c>
      <c r="D74" s="47">
        <v>4.7300000000000004</v>
      </c>
      <c r="E74" s="29">
        <f>VLOOKUP(A74,'RELATÓRIO DE COMPOSIÇÕES'!A:I,9,0)</f>
        <v>1335.11</v>
      </c>
      <c r="F74" s="29">
        <f t="shared" si="5"/>
        <v>6315.07</v>
      </c>
      <c r="G74" s="45">
        <f t="shared" si="9"/>
        <v>0.2026</v>
      </c>
      <c r="H74" s="29">
        <f t="shared" si="6"/>
        <v>7594.5034999999998</v>
      </c>
      <c r="I74" s="46">
        <f>H74/CAPA!$D$55</f>
        <v>2.0564428518463919E-3</v>
      </c>
      <c r="J74" s="46">
        <f t="shared" si="3"/>
        <v>0.96415405545669652</v>
      </c>
    </row>
    <row r="75" spans="1:10" ht="45" x14ac:dyDescent="0.25">
      <c r="A75" s="30">
        <v>97668</v>
      </c>
      <c r="B75" s="31" t="s">
        <v>7959</v>
      </c>
      <c r="C75" s="32" t="s">
        <v>3640</v>
      </c>
      <c r="D75" s="47">
        <v>485</v>
      </c>
      <c r="E75" s="29">
        <f>VLOOKUP(A75,'RELATÓRIO DE COMPOSIÇÕES'!A:I,9,0)</f>
        <v>12.49</v>
      </c>
      <c r="F75" s="29">
        <f t="shared" si="5"/>
        <v>6057.65</v>
      </c>
      <c r="G75" s="45">
        <f t="shared" si="9"/>
        <v>0.2026</v>
      </c>
      <c r="H75" s="29">
        <f t="shared" si="6"/>
        <v>7284.9299000000001</v>
      </c>
      <c r="I75" s="46">
        <f>H75/CAPA!$D$55</f>
        <v>1.9726163822371078E-3</v>
      </c>
      <c r="J75" s="46">
        <f t="shared" si="3"/>
        <v>0.96612667183893364</v>
      </c>
    </row>
    <row r="76" spans="1:10" ht="30" x14ac:dyDescent="0.25">
      <c r="A76" s="30">
        <v>95583</v>
      </c>
      <c r="B76" s="31" t="s">
        <v>5166</v>
      </c>
      <c r="C76" s="32" t="s">
        <v>3639</v>
      </c>
      <c r="D76" s="47">
        <v>316.32</v>
      </c>
      <c r="E76" s="29">
        <f>VLOOKUP(A76,'RELATÓRIO DE COMPOSIÇÕES'!A:I,9,0)</f>
        <v>17.52</v>
      </c>
      <c r="F76" s="29">
        <f t="shared" ref="F76:F107" si="10">TRUNC((E76*D76),2)</f>
        <v>5541.92</v>
      </c>
      <c r="G76" s="45">
        <f t="shared" si="9"/>
        <v>0.2026</v>
      </c>
      <c r="H76" s="29">
        <f t="shared" ref="H76:H107" si="11">ROUND((E76*(1+G76)*D76),4)</f>
        <v>6664.7206999999999</v>
      </c>
      <c r="I76" s="46">
        <f>H76/CAPA!$D$55</f>
        <v>1.8046758742118799E-3</v>
      </c>
      <c r="J76" s="46">
        <f t="shared" si="3"/>
        <v>0.96793134771314548</v>
      </c>
    </row>
    <row r="77" spans="1:10" ht="30" x14ac:dyDescent="0.25">
      <c r="A77" s="30" t="s">
        <v>14327</v>
      </c>
      <c r="B77" s="31" t="s">
        <v>16107</v>
      </c>
      <c r="C77" s="32" t="s">
        <v>3636</v>
      </c>
      <c r="D77" s="47">
        <v>14.4</v>
      </c>
      <c r="E77" s="29">
        <f>VLOOKUP(A77,'RELATÓRIO DE COMPOSIÇÕES'!A:I,9,0)</f>
        <v>352.35999999999996</v>
      </c>
      <c r="F77" s="29">
        <f t="shared" si="10"/>
        <v>5073.9799999999996</v>
      </c>
      <c r="G77" s="45">
        <f t="shared" si="9"/>
        <v>0.2026</v>
      </c>
      <c r="H77" s="29">
        <f t="shared" si="11"/>
        <v>6101.9732000000004</v>
      </c>
      <c r="I77" s="46">
        <f>H77/CAPA!$D$55</f>
        <v>1.6522948694800465E-3</v>
      </c>
      <c r="J77" s="46">
        <f t="shared" si="3"/>
        <v>0.96958364258262553</v>
      </c>
    </row>
    <row r="78" spans="1:10" ht="30" x14ac:dyDescent="0.25">
      <c r="A78" s="30" t="s">
        <v>14342</v>
      </c>
      <c r="B78" s="31" t="s">
        <v>16127</v>
      </c>
      <c r="C78" s="32" t="s">
        <v>3641</v>
      </c>
      <c r="D78" s="47">
        <v>391.28</v>
      </c>
      <c r="E78" s="29">
        <f>VLOOKUP(A78,'RELATÓRIO DE COMPOSIÇÕES'!A:I,9,0)</f>
        <v>11.59</v>
      </c>
      <c r="F78" s="29">
        <f t="shared" si="10"/>
        <v>4534.93</v>
      </c>
      <c r="G78" s="45">
        <f t="shared" si="9"/>
        <v>0.2026</v>
      </c>
      <c r="H78" s="29">
        <f t="shared" si="11"/>
        <v>5453.7130999999999</v>
      </c>
      <c r="I78" s="46">
        <f>H78/CAPA!$D$55</f>
        <v>1.4767587269550969E-3</v>
      </c>
      <c r="J78" s="46">
        <f t="shared" ref="J78:J101" si="12">I78+J77</f>
        <v>0.9710604013095806</v>
      </c>
    </row>
    <row r="79" spans="1:10" ht="45" x14ac:dyDescent="0.25">
      <c r="A79" s="30" t="s">
        <v>14478</v>
      </c>
      <c r="B79" s="31" t="s">
        <v>16225</v>
      </c>
      <c r="C79" s="32" t="s">
        <v>3635</v>
      </c>
      <c r="D79" s="47">
        <v>1</v>
      </c>
      <c r="E79" s="29">
        <f>VLOOKUP(A79,'RELATÓRIO DE COMPOSIÇÕES'!A:I,9,0)</f>
        <v>4448.3900000000003</v>
      </c>
      <c r="F79" s="29">
        <f t="shared" si="10"/>
        <v>4448.3900000000003</v>
      </c>
      <c r="G79" s="45">
        <f t="shared" si="9"/>
        <v>0.2026</v>
      </c>
      <c r="H79" s="29">
        <f t="shared" si="11"/>
        <v>5349.6337999999996</v>
      </c>
      <c r="I79" s="46">
        <f>H79/CAPA!$D$55</f>
        <v>1.4485760903271492E-3</v>
      </c>
      <c r="J79" s="46">
        <f t="shared" si="12"/>
        <v>0.97250897739990771</v>
      </c>
    </row>
    <row r="80" spans="1:10" ht="45" x14ac:dyDescent="0.25">
      <c r="A80" s="30" t="s">
        <v>7003</v>
      </c>
      <c r="B80" s="31" t="s">
        <v>16196</v>
      </c>
      <c r="C80" s="32" t="s">
        <v>3635</v>
      </c>
      <c r="D80" s="47">
        <v>1</v>
      </c>
      <c r="E80" s="29">
        <f>VLOOKUP(A80,'RELATÓRIO DE COMPOSIÇÕES'!A:I,9,0)</f>
        <v>4438.2300000000005</v>
      </c>
      <c r="F80" s="29">
        <f t="shared" si="10"/>
        <v>4438.2299999999996</v>
      </c>
      <c r="G80" s="45">
        <f t="shared" si="9"/>
        <v>0.2026</v>
      </c>
      <c r="H80" s="29">
        <f t="shared" si="11"/>
        <v>5337.4153999999999</v>
      </c>
      <c r="I80" s="46">
        <f>H80/CAPA!$D$55</f>
        <v>1.4452675868363023E-3</v>
      </c>
      <c r="J80" s="46">
        <f t="shared" si="12"/>
        <v>0.97395424498674399</v>
      </c>
    </row>
    <row r="81" spans="1:10" ht="45" x14ac:dyDescent="0.25">
      <c r="A81" s="30">
        <v>97888</v>
      </c>
      <c r="B81" s="31" t="s">
        <v>7962</v>
      </c>
      <c r="C81" s="32" t="s">
        <v>3635</v>
      </c>
      <c r="D81" s="47">
        <v>8</v>
      </c>
      <c r="E81" s="29">
        <f>VLOOKUP(A81,'RELATÓRIO DE COMPOSIÇÕES'!A:I,9,0)</f>
        <v>535.31000000000006</v>
      </c>
      <c r="F81" s="29">
        <f t="shared" si="10"/>
        <v>4282.4799999999996</v>
      </c>
      <c r="G81" s="45">
        <f t="shared" si="9"/>
        <v>0.2026</v>
      </c>
      <c r="H81" s="29">
        <f t="shared" si="11"/>
        <v>5150.1103999999996</v>
      </c>
      <c r="I81" s="46">
        <f>H81/CAPA!$D$55</f>
        <v>1.3945490601590693E-3</v>
      </c>
      <c r="J81" s="46">
        <f t="shared" si="12"/>
        <v>0.97534879404690311</v>
      </c>
    </row>
    <row r="82" spans="1:10" ht="30" x14ac:dyDescent="0.25">
      <c r="A82" s="30" t="s">
        <v>14464</v>
      </c>
      <c r="B82" s="31" t="s">
        <v>16214</v>
      </c>
      <c r="C82" s="32" t="s">
        <v>3635</v>
      </c>
      <c r="D82" s="47">
        <v>1</v>
      </c>
      <c r="E82" s="29">
        <f>VLOOKUP(A82,'RELATÓRIO DE COMPOSIÇÕES'!A:I,9,0)</f>
        <v>4279.82</v>
      </c>
      <c r="F82" s="29">
        <f t="shared" si="10"/>
        <v>4279.82</v>
      </c>
      <c r="G82" s="45">
        <f t="shared" si="9"/>
        <v>0.2026</v>
      </c>
      <c r="H82" s="29">
        <f t="shared" si="11"/>
        <v>5146.9115000000002</v>
      </c>
      <c r="I82" s="46">
        <f>H82/CAPA!$D$55</f>
        <v>1.3936828606716677E-3</v>
      </c>
      <c r="J82" s="46">
        <f t="shared" si="12"/>
        <v>0.97674247690757476</v>
      </c>
    </row>
    <row r="83" spans="1:10" ht="30" x14ac:dyDescent="0.25">
      <c r="A83" s="30" t="s">
        <v>14498</v>
      </c>
      <c r="B83" s="31" t="s">
        <v>16243</v>
      </c>
      <c r="C83" s="32" t="s">
        <v>3635</v>
      </c>
      <c r="D83" s="47">
        <v>6</v>
      </c>
      <c r="E83" s="29">
        <f>VLOOKUP(A83,'RELATÓRIO DE COMPOSIÇÕES'!A:I,9,0)</f>
        <v>705.55</v>
      </c>
      <c r="F83" s="29">
        <f t="shared" si="10"/>
        <v>4233.3</v>
      </c>
      <c r="G83" s="45">
        <f t="shared" si="9"/>
        <v>0.2026</v>
      </c>
      <c r="H83" s="29">
        <f t="shared" si="11"/>
        <v>5090.9665999999997</v>
      </c>
      <c r="I83" s="46">
        <f>H83/CAPA!$D$55</f>
        <v>1.3785340771202133E-3</v>
      </c>
      <c r="J83" s="46">
        <f t="shared" si="12"/>
        <v>0.97812101098469495</v>
      </c>
    </row>
    <row r="84" spans="1:10" ht="30" x14ac:dyDescent="0.25">
      <c r="A84" s="30" t="s">
        <v>7201</v>
      </c>
      <c r="B84" s="31" t="s">
        <v>16229</v>
      </c>
      <c r="C84" s="32" t="s">
        <v>3635</v>
      </c>
      <c r="D84" s="47">
        <v>9</v>
      </c>
      <c r="E84" s="29">
        <f>VLOOKUP(A84,'RELATÓRIO DE COMPOSIÇÕES'!A:I,9,0)</f>
        <v>450</v>
      </c>
      <c r="F84" s="29">
        <f t="shared" si="10"/>
        <v>4050</v>
      </c>
      <c r="G84" s="45">
        <f t="shared" si="9"/>
        <v>0.2026</v>
      </c>
      <c r="H84" s="29">
        <f t="shared" si="11"/>
        <v>4870.53</v>
      </c>
      <c r="I84" s="46">
        <f>H84/CAPA!$D$55</f>
        <v>1.3188441618604044E-3</v>
      </c>
      <c r="J84" s="46">
        <f t="shared" si="12"/>
        <v>0.9794398551465554</v>
      </c>
    </row>
    <row r="85" spans="1:10" ht="45" x14ac:dyDescent="0.25">
      <c r="A85" s="30">
        <v>98525</v>
      </c>
      <c r="B85" s="31" t="s">
        <v>16113</v>
      </c>
      <c r="C85" s="32" t="s">
        <v>3636</v>
      </c>
      <c r="D85" s="47">
        <v>10019.92</v>
      </c>
      <c r="E85" s="29">
        <f>VLOOKUP(A85,'RELATÓRIO DE COMPOSIÇÕES'!A:I,9,0)</f>
        <v>0.39</v>
      </c>
      <c r="F85" s="29">
        <f t="shared" si="10"/>
        <v>3907.76</v>
      </c>
      <c r="G85" s="45">
        <f t="shared" si="9"/>
        <v>0.2026</v>
      </c>
      <c r="H85" s="29">
        <f t="shared" si="11"/>
        <v>4699.4827999999998</v>
      </c>
      <c r="I85" s="46">
        <f>H85/CAPA!$D$55</f>
        <v>1.27252792910492E-3</v>
      </c>
      <c r="J85" s="46">
        <f t="shared" si="12"/>
        <v>0.98071238307566033</v>
      </c>
    </row>
    <row r="86" spans="1:10" ht="30" x14ac:dyDescent="0.25">
      <c r="A86" s="30" t="s">
        <v>7154</v>
      </c>
      <c r="B86" s="31" t="s">
        <v>7224</v>
      </c>
      <c r="C86" s="32" t="s">
        <v>3635</v>
      </c>
      <c r="D86" s="47">
        <v>1</v>
      </c>
      <c r="E86" s="29">
        <f>VLOOKUP(A86,'RELATÓRIO DE COMPOSIÇÕES'!A:I,9,0)</f>
        <v>3700</v>
      </c>
      <c r="F86" s="29">
        <f t="shared" si="10"/>
        <v>3700</v>
      </c>
      <c r="G86" s="45">
        <f t="shared" si="9"/>
        <v>0.2026</v>
      </c>
      <c r="H86" s="29">
        <f t="shared" si="11"/>
        <v>4449.62</v>
      </c>
      <c r="I86" s="46">
        <f>H86/CAPA!$D$55</f>
        <v>1.204869975032962E-3</v>
      </c>
      <c r="J86" s="46">
        <f t="shared" si="12"/>
        <v>0.98191725305069333</v>
      </c>
    </row>
    <row r="87" spans="1:10" ht="30" x14ac:dyDescent="0.25">
      <c r="A87" s="30" t="s">
        <v>14334</v>
      </c>
      <c r="B87" s="31" t="s">
        <v>16109</v>
      </c>
      <c r="C87" s="32" t="s">
        <v>3635</v>
      </c>
      <c r="D87" s="47">
        <v>2</v>
      </c>
      <c r="E87" s="29">
        <f>VLOOKUP(A87,'RELATÓRIO DE COMPOSIÇÕES'!A:I,9,0)</f>
        <v>1836.2999999999997</v>
      </c>
      <c r="F87" s="29">
        <f t="shared" si="10"/>
        <v>3672.6</v>
      </c>
      <c r="G87" s="45">
        <f t="shared" si="9"/>
        <v>0.2026</v>
      </c>
      <c r="H87" s="29">
        <f t="shared" si="11"/>
        <v>4416.6688000000004</v>
      </c>
      <c r="I87" s="46">
        <f>H87/CAPA!$D$55</f>
        <v>1.1959474352382592E-3</v>
      </c>
      <c r="J87" s="46">
        <f t="shared" si="12"/>
        <v>0.98311320048593154</v>
      </c>
    </row>
    <row r="88" spans="1:10" ht="45" x14ac:dyDescent="0.25">
      <c r="A88" s="30">
        <v>87879</v>
      </c>
      <c r="B88" s="31" t="s">
        <v>7964</v>
      </c>
      <c r="C88" s="32" t="s">
        <v>3636</v>
      </c>
      <c r="D88" s="47">
        <v>737.19</v>
      </c>
      <c r="E88" s="29">
        <f>VLOOKUP(A88,'RELATÓRIO DE COMPOSIÇÕES'!A:I,9,0)</f>
        <v>4.6899999999999995</v>
      </c>
      <c r="F88" s="29">
        <f t="shared" si="10"/>
        <v>3457.42</v>
      </c>
      <c r="G88" s="45">
        <f t="shared" si="9"/>
        <v>0.2026</v>
      </c>
      <c r="H88" s="29">
        <f t="shared" si="11"/>
        <v>4157.8945999999996</v>
      </c>
      <c r="I88" s="46">
        <f>H88/CAPA!$D$55</f>
        <v>1.1258764485263207E-3</v>
      </c>
      <c r="J88" s="46">
        <f t="shared" si="12"/>
        <v>0.98423907693445789</v>
      </c>
    </row>
    <row r="89" spans="1:10" ht="30" x14ac:dyDescent="0.25">
      <c r="A89" s="30">
        <v>100701</v>
      </c>
      <c r="B89" s="31" t="s">
        <v>14849</v>
      </c>
      <c r="C89" s="32" t="s">
        <v>3636</v>
      </c>
      <c r="D89" s="47">
        <v>5.38</v>
      </c>
      <c r="E89" s="29">
        <f>VLOOKUP(A89,'RELATÓRIO DE COMPOSIÇÕES'!A:I,9,0)</f>
        <v>637.41999999999996</v>
      </c>
      <c r="F89" s="29">
        <f t="shared" si="10"/>
        <v>3429.31</v>
      </c>
      <c r="G89" s="45">
        <f t="shared" si="9"/>
        <v>0.2026</v>
      </c>
      <c r="H89" s="29">
        <f t="shared" si="11"/>
        <v>4124.0998</v>
      </c>
      <c r="I89" s="46">
        <f>H89/CAPA!$D$55</f>
        <v>1.1167254783688144E-3</v>
      </c>
      <c r="J89" s="46">
        <f t="shared" si="12"/>
        <v>0.98535580241282672</v>
      </c>
    </row>
    <row r="90" spans="1:10" ht="45" x14ac:dyDescent="0.25">
      <c r="A90" s="30" t="s">
        <v>4732</v>
      </c>
      <c r="B90" s="31" t="s">
        <v>4806</v>
      </c>
      <c r="C90" s="32" t="s">
        <v>3635</v>
      </c>
      <c r="D90" s="47">
        <v>58</v>
      </c>
      <c r="E90" s="29">
        <f>VLOOKUP(A90,'RELATÓRIO DE COMPOSIÇÕES'!A:I,9,0)</f>
        <v>56.610000000000007</v>
      </c>
      <c r="F90" s="29">
        <f t="shared" si="10"/>
        <v>3283.38</v>
      </c>
      <c r="G90" s="45">
        <f t="shared" si="9"/>
        <v>0.2026</v>
      </c>
      <c r="H90" s="29">
        <f t="shared" si="11"/>
        <v>3948.5927999999999</v>
      </c>
      <c r="I90" s="46">
        <f>H90/CAPA!$D$55</f>
        <v>1.0692016190936154E-3</v>
      </c>
      <c r="J90" s="46">
        <f t="shared" si="12"/>
        <v>0.98642500403192035</v>
      </c>
    </row>
    <row r="91" spans="1:10" ht="30" x14ac:dyDescent="0.25">
      <c r="A91" s="30">
        <v>98510</v>
      </c>
      <c r="B91" s="31" t="s">
        <v>16153</v>
      </c>
      <c r="C91" s="32" t="s">
        <v>3635</v>
      </c>
      <c r="D91" s="47">
        <v>40</v>
      </c>
      <c r="E91" s="29">
        <f>VLOOKUP(A91,'RELATÓRIO DE COMPOSIÇÕES'!A:I,9,0)</f>
        <v>73.599999999999994</v>
      </c>
      <c r="F91" s="29">
        <f t="shared" si="10"/>
        <v>2944</v>
      </c>
      <c r="G91" s="45">
        <f t="shared" si="9"/>
        <v>0.2026</v>
      </c>
      <c r="H91" s="29">
        <f t="shared" si="11"/>
        <v>3540.4544000000001</v>
      </c>
      <c r="I91" s="46">
        <f>H91/CAPA!$D$55</f>
        <v>9.5868573148568661E-4</v>
      </c>
      <c r="J91" s="46">
        <f t="shared" si="12"/>
        <v>0.98738368976340607</v>
      </c>
    </row>
    <row r="92" spans="1:10" ht="30" x14ac:dyDescent="0.25">
      <c r="A92" s="30">
        <v>95601</v>
      </c>
      <c r="B92" s="31" t="s">
        <v>7899</v>
      </c>
      <c r="C92" s="32" t="s">
        <v>3635</v>
      </c>
      <c r="D92" s="47">
        <v>163</v>
      </c>
      <c r="E92" s="29">
        <f>VLOOKUP(A92,'RELATÓRIO DE COMPOSIÇÕES'!A:I,9,0)</f>
        <v>17.380000000000003</v>
      </c>
      <c r="F92" s="29">
        <f t="shared" si="10"/>
        <v>2832.94</v>
      </c>
      <c r="G92" s="45">
        <f t="shared" si="9"/>
        <v>0.2026</v>
      </c>
      <c r="H92" s="29">
        <f t="shared" si="11"/>
        <v>3406.8935999999999</v>
      </c>
      <c r="I92" s="46">
        <f>H92/CAPA!$D$55</f>
        <v>9.2252008188833164E-4</v>
      </c>
      <c r="J92" s="46">
        <f t="shared" si="12"/>
        <v>0.98830620984529438</v>
      </c>
    </row>
    <row r="93" spans="1:10" ht="45" x14ac:dyDescent="0.25">
      <c r="A93" s="30">
        <v>101512</v>
      </c>
      <c r="B93" s="31" t="s">
        <v>5187</v>
      </c>
      <c r="C93" s="32" t="s">
        <v>3635</v>
      </c>
      <c r="D93" s="47">
        <v>1</v>
      </c>
      <c r="E93" s="29">
        <f>VLOOKUP(A93,'RELATÓRIO DE COMPOSIÇÕES'!A:I,9,0)</f>
        <v>2498.9099999999989</v>
      </c>
      <c r="F93" s="29">
        <f t="shared" si="10"/>
        <v>2498.91</v>
      </c>
      <c r="G93" s="45">
        <f t="shared" si="9"/>
        <v>0.2026</v>
      </c>
      <c r="H93" s="29">
        <f t="shared" si="11"/>
        <v>3005.1891999999998</v>
      </c>
      <c r="I93" s="46">
        <f>H93/CAPA!$D$55</f>
        <v>8.1374639550643127E-4</v>
      </c>
      <c r="J93" s="46">
        <f t="shared" si="12"/>
        <v>0.98911995624080085</v>
      </c>
    </row>
    <row r="94" spans="1:10" x14ac:dyDescent="0.25">
      <c r="A94" s="30">
        <v>83647</v>
      </c>
      <c r="B94" s="31" t="s">
        <v>7984</v>
      </c>
      <c r="C94" s="32" t="s">
        <v>3635</v>
      </c>
      <c r="D94" s="47">
        <v>1</v>
      </c>
      <c r="E94" s="29">
        <f>VLOOKUP(A94,'RELATÓRIO DE COMPOSIÇÕES'!A:I,9,0)</f>
        <v>2191.35</v>
      </c>
      <c r="F94" s="29">
        <f t="shared" si="10"/>
        <v>2191.35</v>
      </c>
      <c r="G94" s="45">
        <f t="shared" si="9"/>
        <v>0.2026</v>
      </c>
      <c r="H94" s="29">
        <f t="shared" si="11"/>
        <v>2635.3175000000001</v>
      </c>
      <c r="I94" s="46">
        <f>H94/CAPA!$D$55</f>
        <v>7.135923810188124E-4</v>
      </c>
      <c r="J94" s="46">
        <f t="shared" si="12"/>
        <v>0.9898335486218196</v>
      </c>
    </row>
    <row r="95" spans="1:10" ht="45" x14ac:dyDescent="0.25">
      <c r="A95" s="30" t="s">
        <v>5060</v>
      </c>
      <c r="B95" s="31" t="s">
        <v>5109</v>
      </c>
      <c r="C95" s="32" t="s">
        <v>3635</v>
      </c>
      <c r="D95" s="47">
        <v>1</v>
      </c>
      <c r="E95" s="29">
        <f>VLOOKUP(A95,'RELATÓRIO DE COMPOSIÇÕES'!A:I,9,0)</f>
        <v>2128.7800000000002</v>
      </c>
      <c r="F95" s="29">
        <f t="shared" si="10"/>
        <v>2128.7800000000002</v>
      </c>
      <c r="G95" s="45">
        <f t="shared" si="9"/>
        <v>0.2026</v>
      </c>
      <c r="H95" s="29">
        <f t="shared" si="11"/>
        <v>2560.0708</v>
      </c>
      <c r="I95" s="46">
        <f>H95/CAPA!$D$55</f>
        <v>6.9321704794535601E-4</v>
      </c>
      <c r="J95" s="46">
        <f t="shared" si="12"/>
        <v>0.99052676566976494</v>
      </c>
    </row>
    <row r="96" spans="1:10" ht="30" x14ac:dyDescent="0.25">
      <c r="A96" s="30">
        <v>98302</v>
      </c>
      <c r="B96" s="31" t="s">
        <v>4391</v>
      </c>
      <c r="C96" s="32" t="s">
        <v>3635</v>
      </c>
      <c r="D96" s="47">
        <v>2</v>
      </c>
      <c r="E96" s="29">
        <f>VLOOKUP(A96,'RELATÓRIO DE COMPOSIÇÕES'!A:I,9,0)</f>
        <v>1048.4299999999998</v>
      </c>
      <c r="F96" s="29">
        <f t="shared" si="10"/>
        <v>2096.86</v>
      </c>
      <c r="G96" s="45">
        <f t="shared" si="9"/>
        <v>0.2026</v>
      </c>
      <c r="H96" s="29">
        <f t="shared" si="11"/>
        <v>2521.6837999999998</v>
      </c>
      <c r="I96" s="46">
        <f>H96/CAPA!$D$55</f>
        <v>6.8282259994044989E-4</v>
      </c>
      <c r="J96" s="46">
        <f t="shared" si="12"/>
        <v>0.9912095882697054</v>
      </c>
    </row>
    <row r="97" spans="1:10" ht="30" x14ac:dyDescent="0.25">
      <c r="A97" s="30" t="s">
        <v>7202</v>
      </c>
      <c r="B97" s="31" t="s">
        <v>16231</v>
      </c>
      <c r="C97" s="32" t="s">
        <v>3635</v>
      </c>
      <c r="D97" s="47">
        <v>4</v>
      </c>
      <c r="E97" s="29">
        <f>VLOOKUP(A97,'RELATÓRIO DE COMPOSIÇÕES'!A:I,9,0)</f>
        <v>500</v>
      </c>
      <c r="F97" s="29">
        <f t="shared" si="10"/>
        <v>2000</v>
      </c>
      <c r="G97" s="45">
        <f t="shared" si="9"/>
        <v>0.2026</v>
      </c>
      <c r="H97" s="29">
        <f t="shared" si="11"/>
        <v>2405.1999999999998</v>
      </c>
      <c r="I97" s="46">
        <f>H97/CAPA!$D$55</f>
        <v>6.5128106758538485E-4</v>
      </c>
      <c r="J97" s="46">
        <f t="shared" si="12"/>
        <v>0.99186086933729078</v>
      </c>
    </row>
    <row r="98" spans="1:10" x14ac:dyDescent="0.25">
      <c r="A98" s="30" t="s">
        <v>16329</v>
      </c>
      <c r="B98" s="31" t="s">
        <v>16330</v>
      </c>
      <c r="C98" s="32" t="s">
        <v>3635</v>
      </c>
      <c r="D98" s="47">
        <v>1</v>
      </c>
      <c r="E98" s="29">
        <f>VLOOKUP(A98,'RELATÓRIO DE COMPOSIÇÕES'!A:I,9,0)</f>
        <v>1804.25</v>
      </c>
      <c r="F98" s="29">
        <f t="shared" si="10"/>
        <v>1804.25</v>
      </c>
      <c r="G98" s="45">
        <f t="shared" si="9"/>
        <v>0.2026</v>
      </c>
      <c r="H98" s="29">
        <f t="shared" si="11"/>
        <v>2169.7910999999999</v>
      </c>
      <c r="I98" s="46">
        <f>H98/CAPA!$D$55</f>
        <v>5.8753694663448634E-4</v>
      </c>
      <c r="J98" s="46">
        <f t="shared" si="12"/>
        <v>0.99244840628392528</v>
      </c>
    </row>
    <row r="99" spans="1:10" ht="30" x14ac:dyDescent="0.25">
      <c r="A99" s="30" t="s">
        <v>7203</v>
      </c>
      <c r="B99" s="31" t="s">
        <v>16233</v>
      </c>
      <c r="C99" s="32" t="s">
        <v>3635</v>
      </c>
      <c r="D99" s="47">
        <v>4</v>
      </c>
      <c r="E99" s="29">
        <f>VLOOKUP(A99,'RELATÓRIO DE COMPOSIÇÕES'!A:I,9,0)</f>
        <v>450</v>
      </c>
      <c r="F99" s="29">
        <f t="shared" si="10"/>
        <v>1800</v>
      </c>
      <c r="G99" s="45">
        <f t="shared" si="9"/>
        <v>0.2026</v>
      </c>
      <c r="H99" s="29">
        <f t="shared" si="11"/>
        <v>2164.6799999999998</v>
      </c>
      <c r="I99" s="46">
        <f>H99/CAPA!$D$55</f>
        <v>5.861529608268463E-4</v>
      </c>
      <c r="J99" s="46">
        <f t="shared" si="12"/>
        <v>0.99303455924475215</v>
      </c>
    </row>
    <row r="100" spans="1:10" ht="30" x14ac:dyDescent="0.25">
      <c r="A100" s="30" t="s">
        <v>14471</v>
      </c>
      <c r="B100" s="31" t="s">
        <v>16221</v>
      </c>
      <c r="C100" s="32" t="s">
        <v>3635</v>
      </c>
      <c r="D100" s="47">
        <v>12</v>
      </c>
      <c r="E100" s="29">
        <f>VLOOKUP(A100,'RELATÓRIO DE COMPOSIÇÕES'!A:I,9,0)</f>
        <v>145.45999999999998</v>
      </c>
      <c r="F100" s="29">
        <f t="shared" si="10"/>
        <v>1745.52</v>
      </c>
      <c r="G100" s="45">
        <f t="shared" si="9"/>
        <v>0.2026</v>
      </c>
      <c r="H100" s="29">
        <f t="shared" si="11"/>
        <v>2099.1624000000002</v>
      </c>
      <c r="I100" s="46">
        <f>H100/CAPA!$D$55</f>
        <v>5.6841207754328073E-4</v>
      </c>
      <c r="J100" s="46">
        <f t="shared" si="12"/>
        <v>0.99360297132229547</v>
      </c>
    </row>
    <row r="101" spans="1:10" ht="45" x14ac:dyDescent="0.25">
      <c r="A101" s="30" t="s">
        <v>14338</v>
      </c>
      <c r="B101" s="31" t="s">
        <v>16121</v>
      </c>
      <c r="C101" s="32" t="s">
        <v>3641</v>
      </c>
      <c r="D101" s="47">
        <v>391.28</v>
      </c>
      <c r="E101" s="29">
        <f>VLOOKUP(A101,'RELATÓRIO DE COMPOSIÇÕES'!A:I,9,0)</f>
        <v>4.1899999999999995</v>
      </c>
      <c r="F101" s="29">
        <f t="shared" si="10"/>
        <v>1639.46</v>
      </c>
      <c r="G101" s="45">
        <f t="shared" si="9"/>
        <v>0.2026</v>
      </c>
      <c r="H101" s="29">
        <f t="shared" si="11"/>
        <v>1971.6184000000001</v>
      </c>
      <c r="I101" s="46">
        <f>H101/CAPA!$D$55</f>
        <v>5.3387565958048751E-4</v>
      </c>
      <c r="J101" s="46">
        <f t="shared" si="12"/>
        <v>0.99413684698187599</v>
      </c>
    </row>
    <row r="102" spans="1:10" ht="30" x14ac:dyDescent="0.25">
      <c r="A102" s="30" t="s">
        <v>14508</v>
      </c>
      <c r="B102" s="31" t="s">
        <v>7944</v>
      </c>
      <c r="C102" s="32" t="s">
        <v>3635</v>
      </c>
      <c r="D102" s="47">
        <v>1</v>
      </c>
      <c r="E102" s="29">
        <f>VLOOKUP(A102,'RELATÓRIO DE COMPOSIÇÕES'!A:I,9,0)</f>
        <v>1578.41</v>
      </c>
      <c r="F102" s="29">
        <f t="shared" si="10"/>
        <v>1578.41</v>
      </c>
      <c r="G102" s="45">
        <f t="shared" si="9"/>
        <v>0.2026</v>
      </c>
      <c r="H102" s="29">
        <f t="shared" si="11"/>
        <v>1898.1958999999999</v>
      </c>
      <c r="I102" s="46">
        <f>H102/CAPA!$D$55</f>
        <v>5.1399428415025794E-4</v>
      </c>
      <c r="J102" s="46">
        <f t="shared" ref="J102:J104" si="13">I102+J101</f>
        <v>0.99465084126602621</v>
      </c>
    </row>
    <row r="103" spans="1:10" ht="30" x14ac:dyDescent="0.25">
      <c r="A103" s="30" t="s">
        <v>7057</v>
      </c>
      <c r="B103" s="31" t="s">
        <v>16235</v>
      </c>
      <c r="C103" s="32" t="s">
        <v>3635</v>
      </c>
      <c r="D103" s="47">
        <v>3</v>
      </c>
      <c r="E103" s="29">
        <f>VLOOKUP(A103,'RELATÓRIO DE COMPOSIÇÕES'!A:I,9,0)</f>
        <v>500</v>
      </c>
      <c r="F103" s="29">
        <f t="shared" si="10"/>
        <v>1500</v>
      </c>
      <c r="G103" s="45">
        <f t="shared" ref="G103:G129" si="14">$J$1</f>
        <v>0.2026</v>
      </c>
      <c r="H103" s="29">
        <f t="shared" si="11"/>
        <v>1803.9</v>
      </c>
      <c r="I103" s="46">
        <f>H103/CAPA!$D$55</f>
        <v>4.8846080068903864E-4</v>
      </c>
      <c r="J103" s="46">
        <f t="shared" si="13"/>
        <v>0.99513930206671519</v>
      </c>
    </row>
    <row r="104" spans="1:10" ht="45" x14ac:dyDescent="0.25">
      <c r="A104" s="30" t="s">
        <v>5062</v>
      </c>
      <c r="B104" s="31" t="s">
        <v>5110</v>
      </c>
      <c r="C104" s="32" t="s">
        <v>3635</v>
      </c>
      <c r="D104" s="47">
        <v>1</v>
      </c>
      <c r="E104" s="29">
        <f>VLOOKUP(A104,'RELATÓRIO DE COMPOSIÇÕES'!A:I,9,0)</f>
        <v>1273.17</v>
      </c>
      <c r="F104" s="29">
        <f t="shared" si="10"/>
        <v>1273.17</v>
      </c>
      <c r="G104" s="45">
        <f t="shared" si="14"/>
        <v>0.2026</v>
      </c>
      <c r="H104" s="29">
        <f t="shared" si="11"/>
        <v>1531.1142</v>
      </c>
      <c r="I104" s="46">
        <f>H104/CAPA!$D$55</f>
        <v>4.1459574703606454E-4</v>
      </c>
      <c r="J104" s="46">
        <f t="shared" si="13"/>
        <v>0.99555389781375125</v>
      </c>
    </row>
    <row r="105" spans="1:10" ht="30" x14ac:dyDescent="0.25">
      <c r="A105" s="30" t="s">
        <v>7134</v>
      </c>
      <c r="B105" s="31" t="s">
        <v>16136</v>
      </c>
      <c r="C105" s="32" t="s">
        <v>3637</v>
      </c>
      <c r="D105" s="47">
        <v>1</v>
      </c>
      <c r="E105" s="29">
        <f>VLOOKUP(A105,'RELATÓRIO DE COMPOSIÇÕES'!A:I,9,0)</f>
        <v>1221.0700000000002</v>
      </c>
      <c r="F105" s="29">
        <f t="shared" si="10"/>
        <v>1221.07</v>
      </c>
      <c r="G105" s="45">
        <f t="shared" si="14"/>
        <v>0.2026</v>
      </c>
      <c r="H105" s="29">
        <f t="shared" si="11"/>
        <v>1468.4588000000001</v>
      </c>
      <c r="I105" s="46">
        <f>H105/CAPA!$D$55</f>
        <v>3.9762989147229056E-4</v>
      </c>
      <c r="J105" s="46">
        <f t="shared" ref="J105:J119" si="15">I105+J104</f>
        <v>0.99595152770522355</v>
      </c>
    </row>
    <row r="106" spans="1:10" ht="75" x14ac:dyDescent="0.25">
      <c r="A106" s="30">
        <v>104139</v>
      </c>
      <c r="B106" s="31" t="s">
        <v>5188</v>
      </c>
      <c r="C106" s="32" t="s">
        <v>3635</v>
      </c>
      <c r="D106" s="47">
        <v>1</v>
      </c>
      <c r="E106" s="29">
        <f>VLOOKUP(A106,'RELATÓRIO DE COMPOSIÇÕES'!A:I,9,0)</f>
        <v>1176.69</v>
      </c>
      <c r="F106" s="29">
        <f t="shared" si="10"/>
        <v>1176.69</v>
      </c>
      <c r="G106" s="45">
        <f t="shared" si="14"/>
        <v>0.2026</v>
      </c>
      <c r="H106" s="29">
        <f t="shared" si="11"/>
        <v>1415.0873999999999</v>
      </c>
      <c r="I106" s="46">
        <f>H106/CAPA!$D$55</f>
        <v>3.8317796133320576E-4</v>
      </c>
      <c r="J106" s="46">
        <f t="shared" si="15"/>
        <v>0.9963347056665568</v>
      </c>
    </row>
    <row r="107" spans="1:10" x14ac:dyDescent="0.25">
      <c r="A107" s="30" t="s">
        <v>14458</v>
      </c>
      <c r="B107" s="31" t="s">
        <v>16211</v>
      </c>
      <c r="C107" s="32" t="s">
        <v>3635</v>
      </c>
      <c r="D107" s="47">
        <v>2</v>
      </c>
      <c r="E107" s="29">
        <f>VLOOKUP(A107,'RELATÓRIO DE COMPOSIÇÕES'!A:I,9,0)</f>
        <v>520</v>
      </c>
      <c r="F107" s="29">
        <f t="shared" si="10"/>
        <v>1040</v>
      </c>
      <c r="G107" s="45">
        <f t="shared" si="14"/>
        <v>0.2026</v>
      </c>
      <c r="H107" s="29">
        <f t="shared" si="11"/>
        <v>1250.704</v>
      </c>
      <c r="I107" s="46">
        <f>H107/CAPA!$D$55</f>
        <v>3.3866615514440015E-4</v>
      </c>
      <c r="J107" s="46">
        <f t="shared" si="15"/>
        <v>0.99667337182170124</v>
      </c>
    </row>
    <row r="108" spans="1:10" ht="45" x14ac:dyDescent="0.25">
      <c r="A108" s="30">
        <v>91864</v>
      </c>
      <c r="B108" s="31" t="s">
        <v>7245</v>
      </c>
      <c r="C108" s="32" t="s">
        <v>3640</v>
      </c>
      <c r="D108" s="47">
        <v>60</v>
      </c>
      <c r="E108" s="29">
        <f>VLOOKUP(A108,'RELATÓRIO DE COMPOSIÇÕES'!A:I,9,0)</f>
        <v>16.5</v>
      </c>
      <c r="F108" s="29">
        <f t="shared" ref="F108:F139" si="16">TRUNC((E108*D108),2)</f>
        <v>990</v>
      </c>
      <c r="G108" s="45">
        <f t="shared" si="14"/>
        <v>0.2026</v>
      </c>
      <c r="H108" s="29">
        <f t="shared" ref="H108:H139" si="17">ROUND((E108*(1+G108)*D108),4)</f>
        <v>1190.5740000000001</v>
      </c>
      <c r="I108" s="46">
        <f>H108/CAPA!$D$55</f>
        <v>3.2238412845476554E-4</v>
      </c>
      <c r="J108" s="46">
        <f t="shared" si="15"/>
        <v>0.99699575595015599</v>
      </c>
    </row>
    <row r="109" spans="1:10" ht="30" x14ac:dyDescent="0.25">
      <c r="A109" s="30" t="s">
        <v>7196</v>
      </c>
      <c r="B109" s="31" t="s">
        <v>16208</v>
      </c>
      <c r="C109" s="32" t="s">
        <v>3635</v>
      </c>
      <c r="D109" s="47">
        <v>2</v>
      </c>
      <c r="E109" s="29">
        <f>VLOOKUP(A109,'RELATÓRIO DE COMPOSIÇÕES'!A:I,9,0)</f>
        <v>471.47999999999996</v>
      </c>
      <c r="F109" s="29">
        <f t="shared" si="16"/>
        <v>942.96</v>
      </c>
      <c r="G109" s="45">
        <f t="shared" si="14"/>
        <v>0.2026</v>
      </c>
      <c r="H109" s="29">
        <f t="shared" si="17"/>
        <v>1134.0037</v>
      </c>
      <c r="I109" s="46">
        <f>H109/CAPA!$D$55</f>
        <v>3.0706599882827896E-4</v>
      </c>
      <c r="J109" s="46">
        <f t="shared" si="15"/>
        <v>0.99730282194898423</v>
      </c>
    </row>
    <row r="110" spans="1:10" ht="30" x14ac:dyDescent="0.25">
      <c r="A110" s="30" t="s">
        <v>5064</v>
      </c>
      <c r="B110" s="31" t="s">
        <v>5111</v>
      </c>
      <c r="C110" s="32" t="s">
        <v>3635</v>
      </c>
      <c r="D110" s="47">
        <v>1</v>
      </c>
      <c r="E110" s="29">
        <f>VLOOKUP(A110,'RELATÓRIO DE COMPOSIÇÕES'!A:I,9,0)</f>
        <v>933.4899999999999</v>
      </c>
      <c r="F110" s="29">
        <f t="shared" si="16"/>
        <v>933.49</v>
      </c>
      <c r="G110" s="45">
        <f t="shared" si="14"/>
        <v>0.2026</v>
      </c>
      <c r="H110" s="29">
        <f t="shared" si="17"/>
        <v>1122.6151</v>
      </c>
      <c r="I110" s="46">
        <f>H110/CAPA!$D$55</f>
        <v>3.0398218893043142E-4</v>
      </c>
      <c r="J110" s="46">
        <f t="shared" si="15"/>
        <v>0.99760680413791469</v>
      </c>
    </row>
    <row r="111" spans="1:10" ht="30" x14ac:dyDescent="0.25">
      <c r="A111" s="30">
        <v>94499</v>
      </c>
      <c r="B111" s="31" t="s">
        <v>7944</v>
      </c>
      <c r="C111" s="32" t="s">
        <v>3635</v>
      </c>
      <c r="D111" s="47">
        <v>2</v>
      </c>
      <c r="E111" s="29">
        <f>VLOOKUP(A111,'RELATÓRIO DE COMPOSIÇÕES'!A:I,9,0)</f>
        <v>390.16999999999996</v>
      </c>
      <c r="F111" s="29">
        <f t="shared" si="16"/>
        <v>780.34</v>
      </c>
      <c r="G111" s="45">
        <f t="shared" si="14"/>
        <v>0.2026</v>
      </c>
      <c r="H111" s="29">
        <f t="shared" si="17"/>
        <v>938.43690000000004</v>
      </c>
      <c r="I111" s="46">
        <f>H111/CAPA!$D$55</f>
        <v>2.5411033847227635E-4</v>
      </c>
      <c r="J111" s="46">
        <f t="shared" si="15"/>
        <v>0.99786091447638692</v>
      </c>
    </row>
    <row r="112" spans="1:10" ht="30" x14ac:dyDescent="0.25">
      <c r="A112" s="30" t="s">
        <v>14451</v>
      </c>
      <c r="B112" s="31" t="s">
        <v>16206</v>
      </c>
      <c r="C112" s="32" t="s">
        <v>3635</v>
      </c>
      <c r="D112" s="47">
        <v>1</v>
      </c>
      <c r="E112" s="29">
        <f>VLOOKUP(A112,'RELATÓRIO DE COMPOSIÇÕES'!A:I,9,0)</f>
        <v>700.38</v>
      </c>
      <c r="F112" s="29">
        <f t="shared" si="16"/>
        <v>700.38</v>
      </c>
      <c r="G112" s="45">
        <f t="shared" si="14"/>
        <v>0.2026</v>
      </c>
      <c r="H112" s="29">
        <f t="shared" si="17"/>
        <v>842.27700000000004</v>
      </c>
      <c r="I112" s="46">
        <f>H112/CAPA!$D$55</f>
        <v>2.2807212030709098E-4</v>
      </c>
      <c r="J112" s="46">
        <f t="shared" si="15"/>
        <v>0.99808898659669398</v>
      </c>
    </row>
    <row r="113" spans="1:10" ht="30" x14ac:dyDescent="0.25">
      <c r="A113" s="30" t="s">
        <v>14475</v>
      </c>
      <c r="B113" s="31" t="s">
        <v>16223</v>
      </c>
      <c r="C113" s="32" t="s">
        <v>3635</v>
      </c>
      <c r="D113" s="47">
        <v>12</v>
      </c>
      <c r="E113" s="29">
        <f>VLOOKUP(A113,'RELATÓRIO DE COMPOSIÇÕES'!A:I,9,0)</f>
        <v>58.129999999999995</v>
      </c>
      <c r="F113" s="29">
        <f t="shared" si="16"/>
        <v>697.56</v>
      </c>
      <c r="G113" s="45">
        <f t="shared" si="14"/>
        <v>0.2026</v>
      </c>
      <c r="H113" s="29">
        <f t="shared" si="17"/>
        <v>838.88570000000004</v>
      </c>
      <c r="I113" s="46">
        <f>H113/CAPA!$D$55</f>
        <v>2.2715382266676906E-4</v>
      </c>
      <c r="J113" s="46">
        <f t="shared" si="15"/>
        <v>0.99831614041936079</v>
      </c>
    </row>
    <row r="114" spans="1:10" ht="30" x14ac:dyDescent="0.25">
      <c r="A114" s="30">
        <v>103009</v>
      </c>
      <c r="B114" s="31" t="s">
        <v>7229</v>
      </c>
      <c r="C114" s="32" t="s">
        <v>3635</v>
      </c>
      <c r="D114" s="47">
        <v>2</v>
      </c>
      <c r="E114" s="29">
        <f>VLOOKUP(A114,'RELATÓRIO DE COMPOSIÇÕES'!A:I,9,0)</f>
        <v>342.75</v>
      </c>
      <c r="F114" s="29">
        <f t="shared" si="16"/>
        <v>685.5</v>
      </c>
      <c r="G114" s="45">
        <f t="shared" si="14"/>
        <v>0.2026</v>
      </c>
      <c r="H114" s="29">
        <f t="shared" si="17"/>
        <v>824.38229999999999</v>
      </c>
      <c r="I114" s="46">
        <f>H114/CAPA!$D$55</f>
        <v>2.2322658591489067E-4</v>
      </c>
      <c r="J114" s="46">
        <f t="shared" si="15"/>
        <v>0.99853936700527568</v>
      </c>
    </row>
    <row r="115" spans="1:10" ht="30" x14ac:dyDescent="0.25">
      <c r="A115" s="30">
        <v>89612</v>
      </c>
      <c r="B115" s="31" t="s">
        <v>7945</v>
      </c>
      <c r="C115" s="32" t="s">
        <v>3635</v>
      </c>
      <c r="D115" s="47">
        <v>4</v>
      </c>
      <c r="E115" s="29">
        <f>VLOOKUP(A115,'RELATÓRIO DE COMPOSIÇÕES'!A:I,9,0)</f>
        <v>159.88000000000002</v>
      </c>
      <c r="F115" s="29">
        <f t="shared" si="16"/>
        <v>639.52</v>
      </c>
      <c r="G115" s="45">
        <f t="shared" si="14"/>
        <v>0.2026</v>
      </c>
      <c r="H115" s="29">
        <f t="shared" si="17"/>
        <v>769.08680000000004</v>
      </c>
      <c r="I115" s="46">
        <f>H115/CAPA!$D$55</f>
        <v>2.0825364716856287E-4</v>
      </c>
      <c r="J115" s="46">
        <f t="shared" si="15"/>
        <v>0.99874762065244427</v>
      </c>
    </row>
    <row r="116" spans="1:10" ht="75" x14ac:dyDescent="0.25">
      <c r="A116" s="30">
        <v>104122</v>
      </c>
      <c r="B116" s="31" t="s">
        <v>5186</v>
      </c>
      <c r="C116" s="32" t="s">
        <v>3635</v>
      </c>
      <c r="D116" s="47">
        <v>1</v>
      </c>
      <c r="E116" s="29">
        <f>VLOOKUP(A116,'RELATÓRIO DE COMPOSIÇÕES'!A:I,9,0)</f>
        <v>566.03999999999985</v>
      </c>
      <c r="F116" s="29">
        <f t="shared" si="16"/>
        <v>566.04</v>
      </c>
      <c r="G116" s="45">
        <f t="shared" si="14"/>
        <v>0.2026</v>
      </c>
      <c r="H116" s="29">
        <f t="shared" si="17"/>
        <v>680.71969999999999</v>
      </c>
      <c r="I116" s="46">
        <f>H116/CAPA!$D$55</f>
        <v>1.8432556666489396E-4</v>
      </c>
      <c r="J116" s="46">
        <f t="shared" si="15"/>
        <v>0.99893194621910919</v>
      </c>
    </row>
    <row r="117" spans="1:10" ht="60" x14ac:dyDescent="0.25">
      <c r="A117" s="30">
        <v>92779</v>
      </c>
      <c r="B117" s="31" t="s">
        <v>14660</v>
      </c>
      <c r="C117" s="32" t="s">
        <v>3639</v>
      </c>
      <c r="D117" s="47">
        <v>44</v>
      </c>
      <c r="E117" s="29">
        <f>VLOOKUP(A117,'RELATÓRIO DE COMPOSIÇÕES'!A:I,9,0)</f>
        <v>11.930000000000001</v>
      </c>
      <c r="F117" s="29">
        <f t="shared" si="16"/>
        <v>524.91999999999996</v>
      </c>
      <c r="G117" s="45">
        <f t="shared" si="14"/>
        <v>0.2026</v>
      </c>
      <c r="H117" s="29">
        <f t="shared" si="17"/>
        <v>631.26880000000006</v>
      </c>
      <c r="I117" s="46">
        <f>H117/CAPA!$D$55</f>
        <v>1.709352311647035E-4</v>
      </c>
      <c r="J117" s="46">
        <f t="shared" si="15"/>
        <v>0.99910288145027393</v>
      </c>
    </row>
    <row r="118" spans="1:10" ht="30" x14ac:dyDescent="0.25">
      <c r="A118" s="30">
        <v>96545</v>
      </c>
      <c r="B118" s="31" t="s">
        <v>5117</v>
      </c>
      <c r="C118" s="32" t="s">
        <v>3639</v>
      </c>
      <c r="D118" s="47">
        <v>24.5</v>
      </c>
      <c r="E118" s="29">
        <f>VLOOKUP(A118,'RELATÓRIO DE COMPOSIÇÕES'!A:I,9,0)</f>
        <v>16.27</v>
      </c>
      <c r="F118" s="29">
        <f t="shared" si="16"/>
        <v>398.61</v>
      </c>
      <c r="G118" s="45">
        <f t="shared" si="14"/>
        <v>0.2026</v>
      </c>
      <c r="H118" s="29">
        <f t="shared" si="17"/>
        <v>479.37439999999998</v>
      </c>
      <c r="I118" s="46">
        <f>H118/CAPA!$D$55</f>
        <v>1.2980520164855452E-4</v>
      </c>
      <c r="J118" s="46">
        <f t="shared" si="15"/>
        <v>0.99923268665192244</v>
      </c>
    </row>
    <row r="119" spans="1:10" ht="45" x14ac:dyDescent="0.25">
      <c r="A119" s="30" t="s">
        <v>7000</v>
      </c>
      <c r="B119" s="31" t="s">
        <v>16194</v>
      </c>
      <c r="C119" s="32" t="s">
        <v>3635</v>
      </c>
      <c r="D119" s="47">
        <v>1</v>
      </c>
      <c r="E119" s="29">
        <f>VLOOKUP(A119,'RELATÓRIO DE COMPOSIÇÕES'!A:I,9,0)</f>
        <v>389.13</v>
      </c>
      <c r="F119" s="29">
        <f t="shared" si="16"/>
        <v>389.13</v>
      </c>
      <c r="G119" s="45">
        <f t="shared" si="14"/>
        <v>0.2026</v>
      </c>
      <c r="H119" s="29">
        <f t="shared" si="17"/>
        <v>467.96769999999998</v>
      </c>
      <c r="I119" s="46">
        <f>H119/CAPA!$D$55</f>
        <v>1.2671649062509442E-4</v>
      </c>
      <c r="J119" s="46">
        <f t="shared" si="15"/>
        <v>0.99935940314254756</v>
      </c>
    </row>
    <row r="120" spans="1:10" ht="30" x14ac:dyDescent="0.25">
      <c r="A120" s="30" t="s">
        <v>7177</v>
      </c>
      <c r="B120" s="31" t="s">
        <v>16180</v>
      </c>
      <c r="C120" s="32" t="s">
        <v>3640</v>
      </c>
      <c r="D120" s="47">
        <v>6</v>
      </c>
      <c r="E120" s="29">
        <f>VLOOKUP(A120,'RELATÓRIO DE COMPOSIÇÕES'!A:I,9,0)</f>
        <v>52.8</v>
      </c>
      <c r="F120" s="29">
        <f t="shared" si="16"/>
        <v>316.8</v>
      </c>
      <c r="G120" s="45">
        <f t="shared" si="14"/>
        <v>0.2026</v>
      </c>
      <c r="H120" s="29">
        <f t="shared" si="17"/>
        <v>380.9837</v>
      </c>
      <c r="I120" s="46">
        <f>H120/CAPA!$D$55</f>
        <v>1.0316292652113337E-4</v>
      </c>
      <c r="J120" s="46">
        <f t="shared" ref="J120:J124" si="18">I120+J119</f>
        <v>0.99946256606906869</v>
      </c>
    </row>
    <row r="121" spans="1:10" ht="30" x14ac:dyDescent="0.25">
      <c r="A121" s="30">
        <v>85120</v>
      </c>
      <c r="B121" s="31" t="s">
        <v>16241</v>
      </c>
      <c r="C121" s="32" t="s">
        <v>3635</v>
      </c>
      <c r="D121" s="47">
        <v>2</v>
      </c>
      <c r="E121" s="29">
        <f>VLOOKUP(A121,'RELATÓRIO DE COMPOSIÇÕES'!A:I,9,0)</f>
        <v>147.72999999999999</v>
      </c>
      <c r="F121" s="29">
        <f t="shared" si="16"/>
        <v>295.45999999999998</v>
      </c>
      <c r="G121" s="45">
        <f t="shared" si="14"/>
        <v>0.2026</v>
      </c>
      <c r="H121" s="29">
        <f t="shared" si="17"/>
        <v>355.3202</v>
      </c>
      <c r="I121" s="46">
        <f>H121/CAPA!$D$55</f>
        <v>9.6213753197510596E-5</v>
      </c>
      <c r="J121" s="46">
        <f t="shared" si="18"/>
        <v>0.99955877982226615</v>
      </c>
    </row>
    <row r="122" spans="1:10" ht="30" x14ac:dyDescent="0.25">
      <c r="A122" s="30" t="s">
        <v>7189</v>
      </c>
      <c r="B122" s="31" t="s">
        <v>16216</v>
      </c>
      <c r="C122" s="32" t="s">
        <v>3635</v>
      </c>
      <c r="D122" s="47">
        <v>1</v>
      </c>
      <c r="E122" s="29">
        <f>VLOOKUP(A122,'RELATÓRIO DE COMPOSIÇÕES'!A:I,9,0)</f>
        <v>288.37</v>
      </c>
      <c r="F122" s="29">
        <f t="shared" si="16"/>
        <v>288.37</v>
      </c>
      <c r="G122" s="45">
        <f t="shared" si="14"/>
        <v>0.2026</v>
      </c>
      <c r="H122" s="29">
        <f t="shared" si="17"/>
        <v>346.79379999999998</v>
      </c>
      <c r="I122" s="46">
        <f>H122/CAPA!$D$55</f>
        <v>9.390497101945469E-5</v>
      </c>
      <c r="J122" s="46">
        <f t="shared" si="18"/>
        <v>0.99965268479328562</v>
      </c>
    </row>
    <row r="123" spans="1:10" ht="75" x14ac:dyDescent="0.25">
      <c r="A123" s="30">
        <v>94666</v>
      </c>
      <c r="B123" s="31" t="s">
        <v>7046</v>
      </c>
      <c r="C123" s="32" t="s">
        <v>3635</v>
      </c>
      <c r="D123" s="47">
        <v>8</v>
      </c>
      <c r="E123" s="29">
        <f>VLOOKUP(A123,'RELATÓRIO DE COMPOSIÇÕES'!A:I,9,0)</f>
        <v>35.520000000000003</v>
      </c>
      <c r="F123" s="29">
        <f t="shared" si="16"/>
        <v>284.16000000000003</v>
      </c>
      <c r="G123" s="45">
        <f t="shared" si="14"/>
        <v>0.2026</v>
      </c>
      <c r="H123" s="29">
        <f t="shared" si="17"/>
        <v>341.73079999999999</v>
      </c>
      <c r="I123" s="46">
        <f>H123/CAPA!$D$55</f>
        <v>9.2534009750044758E-5</v>
      </c>
      <c r="J123" s="46">
        <f t="shared" si="18"/>
        <v>0.99974521880303568</v>
      </c>
    </row>
    <row r="124" spans="1:10" x14ac:dyDescent="0.25">
      <c r="A124" s="30" t="s">
        <v>14462</v>
      </c>
      <c r="B124" s="31" t="s">
        <v>7234</v>
      </c>
      <c r="C124" s="32" t="s">
        <v>3635</v>
      </c>
      <c r="D124" s="47">
        <v>8</v>
      </c>
      <c r="E124" s="29">
        <f>VLOOKUP(A124,'RELATÓRIO DE COMPOSIÇÕES'!A:I,9,0)</f>
        <v>34.479999999999997</v>
      </c>
      <c r="F124" s="345">
        <f t="shared" si="16"/>
        <v>275.83999999999997</v>
      </c>
      <c r="G124" s="45">
        <f t="shared" si="14"/>
        <v>0.2026</v>
      </c>
      <c r="H124" s="345">
        <f t="shared" si="17"/>
        <v>331.72519999999997</v>
      </c>
      <c r="I124" s="490">
        <f>H124/CAPA!$D$55</f>
        <v>8.982468917386301E-5</v>
      </c>
      <c r="J124" s="490">
        <f t="shared" si="18"/>
        <v>0.99983504349220953</v>
      </c>
    </row>
    <row r="125" spans="1:10" x14ac:dyDescent="0.25">
      <c r="A125" s="30" t="s">
        <v>14511</v>
      </c>
      <c r="B125" s="31" t="s">
        <v>5131</v>
      </c>
      <c r="C125" s="32" t="s">
        <v>3635</v>
      </c>
      <c r="D125" s="47">
        <v>3</v>
      </c>
      <c r="E125" s="29">
        <f>VLOOKUP(A125,'RELATÓRIO DE COMPOSIÇÕES'!A:I,9,0)</f>
        <v>84.99</v>
      </c>
      <c r="F125" s="345">
        <f t="shared" si="16"/>
        <v>254.97</v>
      </c>
      <c r="G125" s="45">
        <f t="shared" si="14"/>
        <v>0.2026</v>
      </c>
      <c r="H125" s="345">
        <f t="shared" si="17"/>
        <v>306.62689999999998</v>
      </c>
      <c r="I125" s="490">
        <f>H125/CAPA!$D$55</f>
        <v>8.3028560943953537E-5</v>
      </c>
      <c r="J125" s="490">
        <f t="shared" ref="J125" si="19">I125+J124</f>
        <v>0.99991807205315353</v>
      </c>
    </row>
    <row r="126" spans="1:10" x14ac:dyDescent="0.25">
      <c r="A126" s="30" t="s">
        <v>14501</v>
      </c>
      <c r="B126" s="31" t="s">
        <v>16244</v>
      </c>
      <c r="C126" s="32" t="s">
        <v>3635</v>
      </c>
      <c r="D126" s="47">
        <v>1</v>
      </c>
      <c r="E126" s="29">
        <f>VLOOKUP(A126,'RELATÓRIO DE COMPOSIÇÕES'!A:I,9,0)</f>
        <v>136.84</v>
      </c>
      <c r="F126" s="345">
        <f t="shared" si="16"/>
        <v>136.84</v>
      </c>
      <c r="G126" s="45">
        <f t="shared" si="14"/>
        <v>0.2026</v>
      </c>
      <c r="H126" s="345">
        <f t="shared" si="17"/>
        <v>164.56379999999999</v>
      </c>
      <c r="I126" s="490">
        <f>H126/CAPA!$D$55</f>
        <v>4.4560654976678762E-5</v>
      </c>
      <c r="J126" s="490">
        <f t="shared" ref="J126" si="20">I126+J125</f>
        <v>0.99996263270813024</v>
      </c>
    </row>
    <row r="127" spans="1:10" ht="45" x14ac:dyDescent="0.25">
      <c r="A127" s="30">
        <v>89805</v>
      </c>
      <c r="B127" s="31" t="s">
        <v>16185</v>
      </c>
      <c r="C127" s="32" t="s">
        <v>3635</v>
      </c>
      <c r="D127" s="47">
        <v>3</v>
      </c>
      <c r="E127" s="29">
        <f>VLOOKUP(A127,'RELATÓRIO DE COMPOSIÇÕES'!A:I,9,0)</f>
        <v>19.569999999999997</v>
      </c>
      <c r="F127" s="345">
        <f t="shared" si="16"/>
        <v>58.71</v>
      </c>
      <c r="G127" s="45">
        <f t="shared" si="14"/>
        <v>0.2026</v>
      </c>
      <c r="H127" s="345">
        <f t="shared" si="17"/>
        <v>70.604600000000005</v>
      </c>
      <c r="I127" s="490">
        <f>H127/CAPA!$D$55</f>
        <v>1.9118343283069629E-5</v>
      </c>
      <c r="J127" s="490">
        <f t="shared" ref="J127:J128" si="21">I127+J126</f>
        <v>0.99998175105141329</v>
      </c>
    </row>
    <row r="128" spans="1:10" ht="45" x14ac:dyDescent="0.25">
      <c r="A128" s="30">
        <v>89830</v>
      </c>
      <c r="B128" s="31" t="s">
        <v>16189</v>
      </c>
      <c r="C128" s="32" t="s">
        <v>3635</v>
      </c>
      <c r="D128" s="47">
        <v>1</v>
      </c>
      <c r="E128" s="29">
        <f>VLOOKUP(A128,'RELATÓRIO DE COMPOSIÇÕES'!A:I,9,0)</f>
        <v>35.640000000000008</v>
      </c>
      <c r="F128" s="345">
        <f t="shared" si="16"/>
        <v>35.64</v>
      </c>
      <c r="G128" s="45">
        <f t="shared" si="14"/>
        <v>0.2026</v>
      </c>
      <c r="H128" s="345">
        <f t="shared" si="17"/>
        <v>42.860700000000001</v>
      </c>
      <c r="I128" s="490">
        <f>H128/CAPA!$D$55</f>
        <v>1.16058383724667E-5</v>
      </c>
      <c r="J128" s="490">
        <f t="shared" si="21"/>
        <v>0.99999335688978574</v>
      </c>
    </row>
    <row r="129" spans="1:10" ht="45" x14ac:dyDescent="0.25">
      <c r="A129" s="30">
        <v>89806</v>
      </c>
      <c r="B129" s="31" t="s">
        <v>16187</v>
      </c>
      <c r="C129" s="32" t="s">
        <v>3635</v>
      </c>
      <c r="D129" s="47">
        <v>1</v>
      </c>
      <c r="E129" s="29">
        <f>VLOOKUP(A129,'RELATÓRIO DE COMPOSIÇÕES'!A:I,9,0)</f>
        <v>20.439999999999998</v>
      </c>
      <c r="F129" s="345">
        <f t="shared" si="16"/>
        <v>20.440000000000001</v>
      </c>
      <c r="G129" s="45">
        <f t="shared" si="14"/>
        <v>0.2026</v>
      </c>
      <c r="H129" s="345">
        <f t="shared" si="17"/>
        <v>24.581099999999999</v>
      </c>
      <c r="I129" s="490">
        <f>H129/CAPA!$D$55</f>
        <v>6.6560805963841278E-6</v>
      </c>
      <c r="J129" s="490">
        <f t="shared" ref="J129" si="22">I129+J128</f>
        <v>1.0000000129703821</v>
      </c>
    </row>
  </sheetData>
  <autoFilter ref="A11:I102" xr:uid="{00000000-0001-0000-0800-000000000000}">
    <sortState xmlns:xlrd2="http://schemas.microsoft.com/office/spreadsheetml/2017/richdata2" ref="A12:I129">
      <sortCondition descending="1" ref="I11:I102"/>
    </sortState>
  </autoFilter>
  <mergeCells count="3">
    <mergeCell ref="A10:J10"/>
    <mergeCell ref="H1:I1"/>
    <mergeCell ref="H2:I2"/>
  </mergeCells>
  <pageMargins left="0.511811024" right="0.511811024" top="0.78740157499999996" bottom="0.78740157499999996" header="0.31496062000000002" footer="0.31496062000000002"/>
  <pageSetup paperSize="9" scale="4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R44"/>
  <sheetViews>
    <sheetView showGridLines="0" view="pageBreakPreview" zoomScaleNormal="100" zoomScaleSheetLayoutView="100" workbookViewId="0">
      <selection activeCell="B4" sqref="B4:H4"/>
    </sheetView>
  </sheetViews>
  <sheetFormatPr defaultColWidth="9.140625" defaultRowHeight="15" x14ac:dyDescent="0.25"/>
  <cols>
    <col min="1" max="1" width="3.140625" customWidth="1"/>
    <col min="3" max="3" width="7.7109375" customWidth="1"/>
    <col min="4" max="4" width="38" customWidth="1"/>
    <col min="5" max="5" width="2.42578125" customWidth="1"/>
    <col min="6" max="6" width="4.140625" customWidth="1"/>
    <col min="7" max="7" width="17" customWidth="1"/>
    <col min="8" max="8" width="16.7109375" customWidth="1"/>
    <col min="9" max="9" width="3.140625" customWidth="1"/>
    <col min="16" max="16" width="19.140625" customWidth="1"/>
    <col min="17" max="17" width="12.5703125" customWidth="1"/>
    <col min="18" max="18" width="14" customWidth="1"/>
  </cols>
  <sheetData>
    <row r="1" spans="1:18" ht="68.25" customHeight="1" x14ac:dyDescent="0.25">
      <c r="A1" s="151"/>
      <c r="B1" s="151"/>
      <c r="C1" s="674" t="s">
        <v>3745</v>
      </c>
      <c r="D1" s="675"/>
      <c r="E1" s="675"/>
      <c r="F1" s="675"/>
      <c r="G1" s="675"/>
      <c r="H1" s="151"/>
      <c r="I1" s="151"/>
    </row>
    <row r="2" spans="1:18" x14ac:dyDescent="0.25">
      <c r="A2" s="151"/>
      <c r="B2" s="152" t="s">
        <v>3746</v>
      </c>
      <c r="C2" s="671" t="s">
        <v>3747</v>
      </c>
      <c r="D2" s="672"/>
      <c r="E2" s="672"/>
      <c r="F2" s="672"/>
      <c r="G2" s="672"/>
      <c r="H2" s="673"/>
      <c r="I2" s="151"/>
      <c r="Q2" s="153" t="s">
        <v>3748</v>
      </c>
      <c r="R2" s="153" t="s">
        <v>3749</v>
      </c>
    </row>
    <row r="3" spans="1:18" ht="83.25" customHeight="1" x14ac:dyDescent="0.25">
      <c r="A3" s="151"/>
      <c r="B3" s="154" t="s">
        <v>3750</v>
      </c>
      <c r="C3" s="676" t="s">
        <v>3797</v>
      </c>
      <c r="D3" s="676"/>
      <c r="E3" s="676"/>
      <c r="F3" s="676"/>
      <c r="G3" s="676"/>
      <c r="H3" s="676"/>
      <c r="I3" s="151"/>
      <c r="Q3" s="155" t="s">
        <v>3752</v>
      </c>
      <c r="R3" s="155" t="s">
        <v>3753</v>
      </c>
    </row>
    <row r="4" spans="1:18" x14ac:dyDescent="0.25">
      <c r="A4" s="151"/>
      <c r="B4" s="677"/>
      <c r="C4" s="677"/>
      <c r="D4" s="677"/>
      <c r="E4" s="677"/>
      <c r="F4" s="677"/>
      <c r="G4" s="677"/>
      <c r="H4" s="677"/>
      <c r="I4" s="151"/>
      <c r="Q4" s="155">
        <v>4.4999999999999998E-2</v>
      </c>
      <c r="R4" s="155">
        <v>0</v>
      </c>
    </row>
    <row r="5" spans="1:18" x14ac:dyDescent="0.25">
      <c r="A5" s="151"/>
      <c r="B5" s="678" t="s">
        <v>3754</v>
      </c>
      <c r="C5" s="678"/>
      <c r="D5" s="678"/>
      <c r="E5" s="678"/>
      <c r="F5" s="678"/>
      <c r="G5" s="678"/>
      <c r="H5" s="678"/>
      <c r="I5" s="151"/>
    </row>
    <row r="6" spans="1:18" x14ac:dyDescent="0.25">
      <c r="A6" s="151"/>
      <c r="B6" s="156" t="s">
        <v>3755</v>
      </c>
      <c r="C6" s="157"/>
      <c r="D6" s="648" t="s">
        <v>3756</v>
      </c>
      <c r="E6" s="649"/>
      <c r="F6" s="649"/>
      <c r="G6" s="650"/>
      <c r="H6" s="156" t="s">
        <v>3757</v>
      </c>
      <c r="I6" s="151"/>
    </row>
    <row r="7" spans="1:18" x14ac:dyDescent="0.25">
      <c r="A7" s="151"/>
      <c r="B7" s="158"/>
      <c r="C7" s="152">
        <v>1</v>
      </c>
      <c r="D7" s="667" t="s">
        <v>3758</v>
      </c>
      <c r="E7" s="668"/>
      <c r="F7" s="668"/>
      <c r="G7" s="669"/>
      <c r="H7" s="159">
        <v>0.04</v>
      </c>
      <c r="I7" s="151"/>
    </row>
    <row r="8" spans="1:18" x14ac:dyDescent="0.25">
      <c r="A8" s="151"/>
      <c r="B8" s="158"/>
      <c r="C8" s="152">
        <v>2</v>
      </c>
      <c r="D8" s="667" t="s">
        <v>3759</v>
      </c>
      <c r="E8" s="668"/>
      <c r="F8" s="668"/>
      <c r="G8" s="669"/>
      <c r="H8" s="159">
        <v>6.1999999999999998E-3</v>
      </c>
      <c r="I8" s="151"/>
    </row>
    <row r="9" spans="1:18" x14ac:dyDescent="0.25">
      <c r="A9" s="151"/>
      <c r="B9" s="158"/>
      <c r="C9" s="152">
        <v>3</v>
      </c>
      <c r="D9" s="667" t="s">
        <v>3760</v>
      </c>
      <c r="E9" s="668"/>
      <c r="F9" s="668"/>
      <c r="G9" s="669"/>
      <c r="H9" s="159">
        <v>1.04E-2</v>
      </c>
      <c r="I9" s="151"/>
    </row>
    <row r="10" spans="1:18" x14ac:dyDescent="0.25">
      <c r="A10" s="151"/>
      <c r="B10" s="158"/>
      <c r="C10" s="152">
        <v>4</v>
      </c>
      <c r="D10" s="667" t="s">
        <v>3761</v>
      </c>
      <c r="E10" s="668"/>
      <c r="F10" s="668"/>
      <c r="G10" s="669"/>
      <c r="H10" s="159">
        <v>1.0500000000000001E-2</v>
      </c>
      <c r="I10" s="151"/>
    </row>
    <row r="11" spans="1:18" x14ac:dyDescent="0.25">
      <c r="A11" s="151"/>
      <c r="B11" s="644"/>
      <c r="C11" s="645"/>
      <c r="D11" s="645"/>
      <c r="E11" s="645"/>
      <c r="F11" s="645"/>
      <c r="G11" s="646"/>
      <c r="H11" s="160">
        <f>SUM(H7:H10)</f>
        <v>6.7099999999999993E-2</v>
      </c>
      <c r="I11" s="151"/>
    </row>
    <row r="12" spans="1:18" x14ac:dyDescent="0.25">
      <c r="A12" s="151"/>
      <c r="B12" s="670"/>
      <c r="C12" s="670"/>
      <c r="D12" s="670"/>
      <c r="E12" s="670"/>
      <c r="F12" s="670"/>
      <c r="G12" s="670"/>
      <c r="H12" s="670"/>
      <c r="I12" s="151"/>
    </row>
    <row r="13" spans="1:18" x14ac:dyDescent="0.25">
      <c r="A13" s="151"/>
      <c r="B13" s="156" t="s">
        <v>3762</v>
      </c>
      <c r="C13" s="157"/>
      <c r="D13" s="648" t="s">
        <v>3763</v>
      </c>
      <c r="E13" s="649"/>
      <c r="F13" s="649"/>
      <c r="G13" s="650"/>
      <c r="H13" s="156" t="s">
        <v>3757</v>
      </c>
      <c r="I13" s="151"/>
    </row>
    <row r="14" spans="1:18" x14ac:dyDescent="0.25">
      <c r="A14" s="151"/>
      <c r="B14" s="161"/>
      <c r="C14" s="152">
        <v>1</v>
      </c>
      <c r="D14" s="667" t="s">
        <v>3764</v>
      </c>
      <c r="E14" s="668"/>
      <c r="F14" s="668"/>
      <c r="G14" s="669"/>
      <c r="H14" s="159">
        <v>0.03</v>
      </c>
      <c r="I14" s="151"/>
    </row>
    <row r="15" spans="1:18" x14ac:dyDescent="0.25">
      <c r="A15" s="151"/>
      <c r="B15" s="161"/>
      <c r="C15" s="152">
        <v>2</v>
      </c>
      <c r="D15" s="667" t="s">
        <v>3765</v>
      </c>
      <c r="E15" s="668"/>
      <c r="F15" s="668"/>
      <c r="G15" s="669"/>
      <c r="H15" s="159">
        <v>6.4999999999999997E-3</v>
      </c>
      <c r="I15" s="151"/>
    </row>
    <row r="16" spans="1:18" x14ac:dyDescent="0.25">
      <c r="A16" s="151"/>
      <c r="B16" s="161"/>
      <c r="C16" s="152">
        <v>3</v>
      </c>
      <c r="D16" s="667" t="s">
        <v>3766</v>
      </c>
      <c r="E16" s="668"/>
      <c r="F16" s="668"/>
      <c r="G16" s="669"/>
      <c r="H16" s="159">
        <v>0.01</v>
      </c>
      <c r="I16" s="151"/>
    </row>
    <row r="17" spans="1:9" x14ac:dyDescent="0.25">
      <c r="A17" s="151"/>
      <c r="B17" s="161"/>
      <c r="C17" s="152">
        <v>4</v>
      </c>
      <c r="D17" s="667" t="s">
        <v>3767</v>
      </c>
      <c r="E17" s="668"/>
      <c r="F17" s="668"/>
      <c r="G17" s="669"/>
      <c r="H17" s="159">
        <f>IF('!Dados'!G3="Com Desoneração",Q4,R4)</f>
        <v>0</v>
      </c>
      <c r="I17" s="151"/>
    </row>
    <row r="18" spans="1:9" x14ac:dyDescent="0.25">
      <c r="A18" s="151"/>
      <c r="B18" s="162"/>
      <c r="C18" s="162"/>
      <c r="D18" s="648" t="s">
        <v>3768</v>
      </c>
      <c r="E18" s="649"/>
      <c r="F18" s="649"/>
      <c r="G18" s="650"/>
      <c r="H18" s="160">
        <f>SUM(H14:H17)</f>
        <v>4.65E-2</v>
      </c>
      <c r="I18" s="151"/>
    </row>
    <row r="19" spans="1:9" x14ac:dyDescent="0.25">
      <c r="A19" s="151"/>
      <c r="B19" s="670"/>
      <c r="C19" s="670"/>
      <c r="D19" s="670"/>
      <c r="E19" s="670"/>
      <c r="F19" s="670"/>
      <c r="G19" s="670"/>
      <c r="H19" s="670"/>
      <c r="I19" s="151"/>
    </row>
    <row r="20" spans="1:9" x14ac:dyDescent="0.25">
      <c r="A20" s="151"/>
      <c r="B20" s="152" t="s">
        <v>3769</v>
      </c>
      <c r="C20" s="158"/>
      <c r="D20" s="671" t="s">
        <v>3770</v>
      </c>
      <c r="E20" s="672"/>
      <c r="F20" s="672"/>
      <c r="G20" s="673"/>
      <c r="H20" s="152" t="s">
        <v>3757</v>
      </c>
      <c r="I20" s="151"/>
    </row>
    <row r="21" spans="1:9" x14ac:dyDescent="0.25">
      <c r="A21" s="151"/>
      <c r="B21" s="161"/>
      <c r="C21" s="152">
        <v>1</v>
      </c>
      <c r="D21" s="667" t="s">
        <v>3771</v>
      </c>
      <c r="E21" s="668"/>
      <c r="F21" s="668"/>
      <c r="G21" s="669"/>
      <c r="H21" s="159">
        <v>7.3999999999999996E-2</v>
      </c>
      <c r="I21" s="151"/>
    </row>
    <row r="22" spans="1:9" x14ac:dyDescent="0.25">
      <c r="A22" s="151"/>
      <c r="B22" s="161"/>
      <c r="C22" s="152">
        <v>2</v>
      </c>
      <c r="D22" s="664"/>
      <c r="E22" s="665"/>
      <c r="F22" s="665"/>
      <c r="G22" s="666"/>
      <c r="H22" s="161"/>
      <c r="I22" s="151"/>
    </row>
    <row r="23" spans="1:9" x14ac:dyDescent="0.25">
      <c r="A23" s="151"/>
      <c r="B23" s="161"/>
      <c r="C23" s="152">
        <v>3</v>
      </c>
      <c r="D23" s="664"/>
      <c r="E23" s="665"/>
      <c r="F23" s="665"/>
      <c r="G23" s="666"/>
      <c r="H23" s="161"/>
      <c r="I23" s="151"/>
    </row>
    <row r="24" spans="1:9" x14ac:dyDescent="0.25">
      <c r="A24" s="151"/>
      <c r="B24" s="161"/>
      <c r="C24" s="152">
        <v>4</v>
      </c>
      <c r="D24" s="664"/>
      <c r="E24" s="665"/>
      <c r="F24" s="665"/>
      <c r="G24" s="666"/>
      <c r="H24" s="161"/>
      <c r="I24" s="151"/>
    </row>
    <row r="25" spans="1:9" x14ac:dyDescent="0.25">
      <c r="A25" s="151"/>
      <c r="B25" s="644"/>
      <c r="C25" s="645"/>
      <c r="D25" s="645"/>
      <c r="E25" s="645"/>
      <c r="F25" s="645"/>
      <c r="G25" s="646"/>
      <c r="H25" s="160">
        <f>SUM(H21:H24)</f>
        <v>7.3999999999999996E-2</v>
      </c>
      <c r="I25" s="151"/>
    </row>
    <row r="26" spans="1:9" x14ac:dyDescent="0.25">
      <c r="A26" s="151"/>
      <c r="B26" s="647"/>
      <c r="C26" s="647"/>
      <c r="D26" s="647"/>
      <c r="E26" s="647"/>
      <c r="F26" s="647"/>
      <c r="G26" s="647"/>
      <c r="H26" s="647"/>
      <c r="I26" s="151"/>
    </row>
    <row r="27" spans="1:9" x14ac:dyDescent="0.25">
      <c r="A27" s="151"/>
      <c r="B27" s="648" t="s">
        <v>3746</v>
      </c>
      <c r="C27" s="649"/>
      <c r="D27" s="649"/>
      <c r="E27" s="649"/>
      <c r="F27" s="649"/>
      <c r="G27" s="650"/>
      <c r="H27" s="163">
        <f>ROUND(((((((1+(H7+H8+H9))*((1+H10)*(1+H21)))/(1-H18))-1)*100))/100,4)</f>
        <v>0.2026</v>
      </c>
      <c r="I27" s="151"/>
    </row>
    <row r="28" spans="1:9" x14ac:dyDescent="0.25">
      <c r="A28" s="151"/>
      <c r="B28" s="151"/>
      <c r="C28" s="151"/>
      <c r="D28" s="151"/>
      <c r="E28" s="151"/>
      <c r="F28" s="151"/>
      <c r="G28" s="151"/>
      <c r="H28" s="151"/>
      <c r="I28" s="151"/>
    </row>
    <row r="29" spans="1:9" x14ac:dyDescent="0.25">
      <c r="A29" s="151"/>
      <c r="B29" s="651" t="s">
        <v>3772</v>
      </c>
      <c r="C29" s="651"/>
      <c r="D29" s="651"/>
      <c r="E29" s="651"/>
      <c r="F29" s="651"/>
      <c r="G29" s="651"/>
      <c r="H29" s="651"/>
      <c r="I29" s="151"/>
    </row>
    <row r="30" spans="1:9" x14ac:dyDescent="0.25">
      <c r="A30" s="151"/>
      <c r="B30" s="652" t="s">
        <v>3773</v>
      </c>
      <c r="C30" s="654" t="s">
        <v>3774</v>
      </c>
      <c r="D30" s="164" t="s">
        <v>3775</v>
      </c>
      <c r="E30" s="656" t="s">
        <v>3776</v>
      </c>
      <c r="F30" s="658">
        <v>-1</v>
      </c>
      <c r="G30" s="660" t="s">
        <v>3777</v>
      </c>
      <c r="H30" s="662" t="s">
        <v>3778</v>
      </c>
      <c r="I30" s="151"/>
    </row>
    <row r="31" spans="1:9" x14ac:dyDescent="0.25">
      <c r="A31" s="151"/>
      <c r="B31" s="653"/>
      <c r="C31" s="655"/>
      <c r="D31" s="165" t="s">
        <v>3779</v>
      </c>
      <c r="E31" s="657"/>
      <c r="F31" s="659"/>
      <c r="G31" s="661"/>
      <c r="H31" s="663"/>
      <c r="I31" s="151"/>
    </row>
    <row r="32" spans="1:9" x14ac:dyDescent="0.25">
      <c r="A32" s="151"/>
      <c r="B32" s="151"/>
      <c r="C32" s="151"/>
      <c r="D32" s="151"/>
      <c r="E32" s="151"/>
      <c r="F32" s="151"/>
      <c r="G32" s="151"/>
      <c r="H32" s="151"/>
      <c r="I32" s="151"/>
    </row>
    <row r="33" spans="1:9" x14ac:dyDescent="0.25">
      <c r="A33" s="151"/>
      <c r="B33" s="158" t="s">
        <v>3780</v>
      </c>
      <c r="C33" s="642" t="s">
        <v>3781</v>
      </c>
      <c r="D33" s="642"/>
      <c r="E33" s="642"/>
      <c r="F33" s="642"/>
      <c r="G33" s="642"/>
      <c r="H33" s="642"/>
      <c r="I33" s="151"/>
    </row>
    <row r="34" spans="1:9" x14ac:dyDescent="0.25">
      <c r="A34" s="151"/>
      <c r="B34" s="158" t="s">
        <v>3782</v>
      </c>
      <c r="C34" s="642" t="s">
        <v>3783</v>
      </c>
      <c r="D34" s="642"/>
      <c r="E34" s="642"/>
      <c r="F34" s="642"/>
      <c r="G34" s="642"/>
      <c r="H34" s="642"/>
      <c r="I34" s="151"/>
    </row>
    <row r="35" spans="1:9" x14ac:dyDescent="0.25">
      <c r="A35" s="151"/>
      <c r="B35" s="158" t="s">
        <v>3784</v>
      </c>
      <c r="C35" s="642" t="s">
        <v>3785</v>
      </c>
      <c r="D35" s="642"/>
      <c r="E35" s="642"/>
      <c r="F35" s="642"/>
      <c r="G35" s="642"/>
      <c r="H35" s="642"/>
      <c r="I35" s="151"/>
    </row>
    <row r="36" spans="1:9" x14ac:dyDescent="0.25">
      <c r="A36" s="151"/>
      <c r="B36" s="158" t="s">
        <v>3786</v>
      </c>
      <c r="C36" s="642" t="s">
        <v>3787</v>
      </c>
      <c r="D36" s="642"/>
      <c r="E36" s="642"/>
      <c r="F36" s="642"/>
      <c r="G36" s="642"/>
      <c r="H36" s="642"/>
      <c r="I36" s="151"/>
    </row>
    <row r="37" spans="1:9" x14ac:dyDescent="0.25">
      <c r="A37" s="151"/>
      <c r="B37" s="158" t="s">
        <v>3788</v>
      </c>
      <c r="C37" s="642" t="s">
        <v>3789</v>
      </c>
      <c r="D37" s="642"/>
      <c r="E37" s="642"/>
      <c r="F37" s="642"/>
      <c r="G37" s="642"/>
      <c r="H37" s="642"/>
      <c r="I37" s="151"/>
    </row>
    <row r="38" spans="1:9" x14ac:dyDescent="0.25">
      <c r="A38" s="151"/>
      <c r="B38" s="158" t="s">
        <v>3012</v>
      </c>
      <c r="C38" s="642" t="s">
        <v>3790</v>
      </c>
      <c r="D38" s="642"/>
      <c r="E38" s="642"/>
      <c r="F38" s="642"/>
      <c r="G38" s="642"/>
      <c r="H38" s="642"/>
      <c r="I38" s="151"/>
    </row>
    <row r="39" spans="1:9" x14ac:dyDescent="0.25">
      <c r="A39" s="151"/>
      <c r="B39" s="158" t="s">
        <v>3791</v>
      </c>
      <c r="C39" s="642" t="s">
        <v>3792</v>
      </c>
      <c r="D39" s="642"/>
      <c r="E39" s="642"/>
      <c r="F39" s="642"/>
      <c r="G39" s="642"/>
      <c r="H39" s="642"/>
      <c r="I39" s="151"/>
    </row>
    <row r="40" spans="1:9" s="168" customFormat="1" x14ac:dyDescent="0.25">
      <c r="A40" s="166"/>
      <c r="B40" s="167"/>
      <c r="C40" s="643" t="s">
        <v>3793</v>
      </c>
      <c r="D40" s="643"/>
      <c r="E40" s="643"/>
      <c r="F40" s="643"/>
      <c r="G40" s="643"/>
      <c r="H40" s="643"/>
      <c r="I40" s="166"/>
    </row>
    <row r="41" spans="1:9" x14ac:dyDescent="0.25">
      <c r="A41" s="151"/>
      <c r="B41" s="151"/>
      <c r="C41" s="151"/>
      <c r="D41" s="151"/>
      <c r="E41" s="151"/>
      <c r="F41" s="151"/>
      <c r="G41" s="151"/>
      <c r="H41" s="151"/>
      <c r="I41" s="151"/>
    </row>
    <row r="42" spans="1:9" x14ac:dyDescent="0.25">
      <c r="A42" s="151"/>
      <c r="B42" s="642" t="s">
        <v>3794</v>
      </c>
      <c r="C42" s="642"/>
      <c r="D42" s="642"/>
      <c r="E42" s="642"/>
      <c r="F42" s="642"/>
      <c r="G42" s="642"/>
      <c r="H42" s="642"/>
      <c r="I42" s="151"/>
    </row>
    <row r="43" spans="1:9" x14ac:dyDescent="0.25">
      <c r="A43" s="151"/>
      <c r="B43" s="642" t="s">
        <v>3795</v>
      </c>
      <c r="C43" s="642"/>
      <c r="D43" s="642"/>
      <c r="E43" s="642"/>
      <c r="F43" s="642"/>
      <c r="G43" s="642"/>
      <c r="H43" s="642"/>
      <c r="I43" s="151"/>
    </row>
    <row r="44" spans="1:9" x14ac:dyDescent="0.25">
      <c r="A44" s="151"/>
      <c r="B44" s="151"/>
      <c r="C44" s="151"/>
      <c r="D44" s="151"/>
      <c r="E44" s="151"/>
      <c r="F44" s="151"/>
      <c r="G44" s="151"/>
      <c r="H44" s="151"/>
      <c r="I44" s="151"/>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R44"/>
  <sheetViews>
    <sheetView showGridLines="0" view="pageBreakPreview" zoomScaleNormal="100" zoomScaleSheetLayoutView="100" workbookViewId="0">
      <selection activeCell="M24" sqref="M24"/>
    </sheetView>
  </sheetViews>
  <sheetFormatPr defaultColWidth="9.140625" defaultRowHeight="15" x14ac:dyDescent="0.25"/>
  <cols>
    <col min="1" max="1" width="3.140625" customWidth="1"/>
    <col min="3" max="3" width="7.7109375" customWidth="1"/>
    <col min="4" max="4" width="38" customWidth="1"/>
    <col min="5" max="5" width="2.42578125" customWidth="1"/>
    <col min="6" max="6" width="4.140625" customWidth="1"/>
    <col min="7" max="7" width="17" customWidth="1"/>
    <col min="8" max="8" width="16.7109375" customWidth="1"/>
    <col min="9" max="9" width="3.140625" customWidth="1"/>
    <col min="13" max="13" width="9.5703125" bestFit="1" customWidth="1"/>
    <col min="16" max="16" width="19.140625" customWidth="1"/>
    <col min="17" max="17" width="12.5703125" hidden="1" customWidth="1"/>
    <col min="18" max="18" width="14" hidden="1" customWidth="1"/>
  </cols>
  <sheetData>
    <row r="1" spans="1:18" ht="68.25" customHeight="1" x14ac:dyDescent="0.25">
      <c r="A1" s="151"/>
      <c r="B1" s="151"/>
      <c r="C1" s="674" t="s">
        <v>3745</v>
      </c>
      <c r="D1" s="675"/>
      <c r="E1" s="675"/>
      <c r="F1" s="675"/>
      <c r="G1" s="675"/>
      <c r="H1" s="151"/>
      <c r="I1" s="151"/>
    </row>
    <row r="2" spans="1:18" x14ac:dyDescent="0.25">
      <c r="A2" s="151"/>
      <c r="B2" s="152" t="s">
        <v>3746</v>
      </c>
      <c r="C2" s="671" t="s">
        <v>3747</v>
      </c>
      <c r="D2" s="672"/>
      <c r="E2" s="672"/>
      <c r="F2" s="672"/>
      <c r="G2" s="672"/>
      <c r="H2" s="673"/>
      <c r="I2" s="151"/>
      <c r="Q2" s="153" t="s">
        <v>3748</v>
      </c>
      <c r="R2" s="153" t="s">
        <v>3749</v>
      </c>
    </row>
    <row r="3" spans="1:18" ht="83.25" customHeight="1" x14ac:dyDescent="0.25">
      <c r="A3" s="151"/>
      <c r="B3" s="154" t="s">
        <v>3750</v>
      </c>
      <c r="C3" s="679" t="s">
        <v>3796</v>
      </c>
      <c r="D3" s="680"/>
      <c r="E3" s="680"/>
      <c r="F3" s="680"/>
      <c r="G3" s="680"/>
      <c r="H3" s="681"/>
      <c r="I3" s="151"/>
      <c r="Q3" s="155" t="s">
        <v>3752</v>
      </c>
      <c r="R3" s="155" t="s">
        <v>3753</v>
      </c>
    </row>
    <row r="4" spans="1:18" x14ac:dyDescent="0.25">
      <c r="A4" s="151"/>
      <c r="B4" s="677"/>
      <c r="C4" s="677"/>
      <c r="D4" s="677"/>
      <c r="E4" s="677"/>
      <c r="F4" s="677"/>
      <c r="G4" s="677"/>
      <c r="H4" s="677"/>
      <c r="I4" s="151"/>
      <c r="Q4" s="155">
        <v>4.4999999999999998E-2</v>
      </c>
      <c r="R4" s="155">
        <v>0</v>
      </c>
    </row>
    <row r="5" spans="1:18" x14ac:dyDescent="0.25">
      <c r="A5" s="151"/>
      <c r="B5" s="678" t="s">
        <v>3754</v>
      </c>
      <c r="C5" s="678"/>
      <c r="D5" s="678"/>
      <c r="E5" s="678"/>
      <c r="F5" s="678"/>
      <c r="G5" s="678"/>
      <c r="H5" s="678"/>
      <c r="I5" s="151"/>
    </row>
    <row r="6" spans="1:18" x14ac:dyDescent="0.25">
      <c r="A6" s="151"/>
      <c r="B6" s="156" t="s">
        <v>3755</v>
      </c>
      <c r="C6" s="157"/>
      <c r="D6" s="648" t="s">
        <v>3756</v>
      </c>
      <c r="E6" s="649"/>
      <c r="F6" s="649"/>
      <c r="G6" s="650"/>
      <c r="H6" s="156" t="s">
        <v>3757</v>
      </c>
      <c r="I6" s="151"/>
    </row>
    <row r="7" spans="1:18" x14ac:dyDescent="0.25">
      <c r="A7" s="151"/>
      <c r="B7" s="158"/>
      <c r="C7" s="152">
        <v>1</v>
      </c>
      <c r="D7" s="667" t="s">
        <v>3758</v>
      </c>
      <c r="E7" s="668"/>
      <c r="F7" s="668"/>
      <c r="G7" s="669"/>
      <c r="H7" s="159">
        <v>2.7400000000000001E-2</v>
      </c>
      <c r="I7" s="151"/>
      <c r="Q7" t="s">
        <v>3751</v>
      </c>
    </row>
    <row r="8" spans="1:18" x14ac:dyDescent="0.25">
      <c r="A8" s="151"/>
      <c r="B8" s="158"/>
      <c r="C8" s="152">
        <v>2</v>
      </c>
      <c r="D8" s="667" t="s">
        <v>3759</v>
      </c>
      <c r="E8" s="668"/>
      <c r="F8" s="668"/>
      <c r="G8" s="669"/>
      <c r="H8" s="169">
        <f>0.18%+0.19%</f>
        <v>3.7000000000000002E-3</v>
      </c>
      <c r="I8" s="151"/>
      <c r="Q8" t="s">
        <v>3797</v>
      </c>
    </row>
    <row r="9" spans="1:18" x14ac:dyDescent="0.25">
      <c r="A9" s="151"/>
      <c r="B9" s="158"/>
      <c r="C9" s="152">
        <v>3</v>
      </c>
      <c r="D9" s="667" t="s">
        <v>3760</v>
      </c>
      <c r="E9" s="668"/>
      <c r="F9" s="668"/>
      <c r="G9" s="669"/>
      <c r="H9" s="159">
        <v>6.8999999999999999E-3</v>
      </c>
      <c r="I9" s="151"/>
    </row>
    <row r="10" spans="1:18" x14ac:dyDescent="0.25">
      <c r="A10" s="151"/>
      <c r="B10" s="158"/>
      <c r="C10" s="152">
        <v>4</v>
      </c>
      <c r="D10" s="667" t="s">
        <v>3761</v>
      </c>
      <c r="E10" s="668"/>
      <c r="F10" s="668"/>
      <c r="G10" s="669"/>
      <c r="H10" s="159">
        <v>7.4999999999999997E-3</v>
      </c>
      <c r="I10" s="151"/>
    </row>
    <row r="11" spans="1:18" x14ac:dyDescent="0.25">
      <c r="A11" s="151"/>
      <c r="B11" s="644"/>
      <c r="C11" s="645"/>
      <c r="D11" s="645"/>
      <c r="E11" s="645"/>
      <c r="F11" s="645"/>
      <c r="G11" s="646"/>
      <c r="H11" s="160">
        <f>SUM(H7:H10)</f>
        <v>4.5500000000000006E-2</v>
      </c>
      <c r="I11" s="151"/>
    </row>
    <row r="12" spans="1:18" x14ac:dyDescent="0.25">
      <c r="A12" s="151"/>
      <c r="B12" s="670"/>
      <c r="C12" s="670"/>
      <c r="D12" s="670"/>
      <c r="E12" s="670"/>
      <c r="F12" s="670"/>
      <c r="G12" s="670"/>
      <c r="H12" s="670"/>
      <c r="I12" s="151"/>
    </row>
    <row r="13" spans="1:18" x14ac:dyDescent="0.25">
      <c r="A13" s="151"/>
      <c r="B13" s="156" t="s">
        <v>3762</v>
      </c>
      <c r="C13" s="157"/>
      <c r="D13" s="648" t="s">
        <v>3763</v>
      </c>
      <c r="E13" s="649"/>
      <c r="F13" s="649"/>
      <c r="G13" s="650"/>
      <c r="H13" s="156" t="s">
        <v>3757</v>
      </c>
      <c r="I13" s="151"/>
    </row>
    <row r="14" spans="1:18" x14ac:dyDescent="0.25">
      <c r="A14" s="151"/>
      <c r="B14" s="161"/>
      <c r="C14" s="152">
        <v>1</v>
      </c>
      <c r="D14" s="667" t="s">
        <v>3764</v>
      </c>
      <c r="E14" s="668"/>
      <c r="F14" s="668"/>
      <c r="G14" s="669"/>
      <c r="H14" s="159">
        <v>0.03</v>
      </c>
      <c r="I14" s="151"/>
    </row>
    <row r="15" spans="1:18" x14ac:dyDescent="0.25">
      <c r="A15" s="151"/>
      <c r="B15" s="161"/>
      <c r="C15" s="152">
        <v>2</v>
      </c>
      <c r="D15" s="667" t="s">
        <v>3765</v>
      </c>
      <c r="E15" s="668"/>
      <c r="F15" s="668"/>
      <c r="G15" s="669"/>
      <c r="H15" s="159">
        <v>6.4999999999999997E-3</v>
      </c>
      <c r="I15" s="151"/>
    </row>
    <row r="16" spans="1:18" x14ac:dyDescent="0.25">
      <c r="A16" s="151"/>
      <c r="B16" s="161"/>
      <c r="C16" s="152">
        <v>3</v>
      </c>
      <c r="D16" s="667" t="s">
        <v>3766</v>
      </c>
      <c r="E16" s="668"/>
      <c r="F16" s="668"/>
      <c r="G16" s="669"/>
      <c r="H16" s="159">
        <v>0</v>
      </c>
      <c r="I16" s="151"/>
    </row>
    <row r="17" spans="1:13" x14ac:dyDescent="0.25">
      <c r="A17" s="151"/>
      <c r="B17" s="161"/>
      <c r="C17" s="152">
        <v>4</v>
      </c>
      <c r="D17" s="667" t="s">
        <v>3767</v>
      </c>
      <c r="E17" s="668"/>
      <c r="F17" s="668"/>
      <c r="G17" s="669"/>
      <c r="H17" s="159">
        <v>0</v>
      </c>
      <c r="I17" s="151"/>
    </row>
    <row r="18" spans="1:13" x14ac:dyDescent="0.25">
      <c r="A18" s="151"/>
      <c r="B18" s="162"/>
      <c r="C18" s="162"/>
      <c r="D18" s="648" t="s">
        <v>3768</v>
      </c>
      <c r="E18" s="649"/>
      <c r="F18" s="649"/>
      <c r="G18" s="650"/>
      <c r="H18" s="160">
        <f>SUM(H14:H17)</f>
        <v>3.6499999999999998E-2</v>
      </c>
      <c r="I18" s="151"/>
    </row>
    <row r="19" spans="1:13" x14ac:dyDescent="0.25">
      <c r="A19" s="151"/>
      <c r="B19" s="670"/>
      <c r="C19" s="670"/>
      <c r="D19" s="670"/>
      <c r="E19" s="670"/>
      <c r="F19" s="670"/>
      <c r="G19" s="670"/>
      <c r="H19" s="670"/>
      <c r="I19" s="151"/>
    </row>
    <row r="20" spans="1:13" x14ac:dyDescent="0.25">
      <c r="A20" s="151"/>
      <c r="B20" s="152" t="s">
        <v>3769</v>
      </c>
      <c r="C20" s="158"/>
      <c r="D20" s="671" t="s">
        <v>3770</v>
      </c>
      <c r="E20" s="672"/>
      <c r="F20" s="672"/>
      <c r="G20" s="673"/>
      <c r="H20" s="152" t="s">
        <v>3757</v>
      </c>
      <c r="I20" s="151"/>
    </row>
    <row r="21" spans="1:13" x14ac:dyDescent="0.25">
      <c r="A21" s="151"/>
      <c r="B21" s="161"/>
      <c r="C21" s="152">
        <v>1</v>
      </c>
      <c r="D21" s="667" t="s">
        <v>3771</v>
      </c>
      <c r="E21" s="668"/>
      <c r="F21" s="668"/>
      <c r="G21" s="669"/>
      <c r="H21" s="159">
        <v>4.3499999999999997E-2</v>
      </c>
      <c r="I21" s="151"/>
    </row>
    <row r="22" spans="1:13" x14ac:dyDescent="0.25">
      <c r="A22" s="151"/>
      <c r="B22" s="161"/>
      <c r="C22" s="152">
        <v>2</v>
      </c>
      <c r="D22" s="664"/>
      <c r="E22" s="665"/>
      <c r="F22" s="665"/>
      <c r="G22" s="666"/>
      <c r="H22" s="161"/>
      <c r="I22" s="151"/>
    </row>
    <row r="23" spans="1:13" x14ac:dyDescent="0.25">
      <c r="A23" s="151"/>
      <c r="B23" s="161"/>
      <c r="C23" s="152">
        <v>3</v>
      </c>
      <c r="D23" s="664"/>
      <c r="E23" s="665"/>
      <c r="F23" s="665"/>
      <c r="G23" s="666"/>
      <c r="H23" s="161"/>
      <c r="I23" s="151"/>
    </row>
    <row r="24" spans="1:13" x14ac:dyDescent="0.25">
      <c r="A24" s="151"/>
      <c r="B24" s="161"/>
      <c r="C24" s="152">
        <v>4</v>
      </c>
      <c r="D24" s="664"/>
      <c r="E24" s="665"/>
      <c r="F24" s="665"/>
      <c r="G24" s="666"/>
      <c r="H24" s="161"/>
      <c r="I24" s="151"/>
      <c r="M24" s="486"/>
    </row>
    <row r="25" spans="1:13" x14ac:dyDescent="0.25">
      <c r="A25" s="151"/>
      <c r="B25" s="644"/>
      <c r="C25" s="645"/>
      <c r="D25" s="645"/>
      <c r="E25" s="645"/>
      <c r="F25" s="645"/>
      <c r="G25" s="646"/>
      <c r="H25" s="160">
        <f>SUM(H21:H24)</f>
        <v>4.3499999999999997E-2</v>
      </c>
      <c r="I25" s="151"/>
    </row>
    <row r="26" spans="1:13" x14ac:dyDescent="0.25">
      <c r="A26" s="151"/>
      <c r="B26" s="647"/>
      <c r="C26" s="647"/>
      <c r="D26" s="647"/>
      <c r="E26" s="647"/>
      <c r="F26" s="647"/>
      <c r="G26" s="647"/>
      <c r="H26" s="647"/>
      <c r="I26" s="151"/>
    </row>
    <row r="27" spans="1:13" x14ac:dyDescent="0.25">
      <c r="A27" s="151"/>
      <c r="B27" s="648" t="s">
        <v>3746</v>
      </c>
      <c r="C27" s="649"/>
      <c r="D27" s="649"/>
      <c r="E27" s="649"/>
      <c r="F27" s="649"/>
      <c r="G27" s="650"/>
      <c r="H27" s="163">
        <f>ROUND(((((((1+(H7+H8+H9))*((1+H10)*(1+H21)))/(1-H18))-1)*100))/100,4)</f>
        <v>0.1326</v>
      </c>
      <c r="I27" s="151"/>
    </row>
    <row r="28" spans="1:13" x14ac:dyDescent="0.25">
      <c r="A28" s="151"/>
      <c r="B28" s="151"/>
      <c r="C28" s="151"/>
      <c r="D28" s="151"/>
      <c r="E28" s="151"/>
      <c r="F28" s="151"/>
      <c r="G28" s="151"/>
      <c r="H28" s="151"/>
      <c r="I28" s="151"/>
    </row>
    <row r="29" spans="1:13" x14ac:dyDescent="0.25">
      <c r="A29" s="151"/>
      <c r="B29" s="651" t="s">
        <v>3772</v>
      </c>
      <c r="C29" s="651"/>
      <c r="D29" s="651"/>
      <c r="E29" s="651"/>
      <c r="F29" s="651"/>
      <c r="G29" s="651"/>
      <c r="H29" s="651"/>
      <c r="I29" s="151"/>
    </row>
    <row r="30" spans="1:13" x14ac:dyDescent="0.25">
      <c r="A30" s="151"/>
      <c r="B30" s="652" t="s">
        <v>3773</v>
      </c>
      <c r="C30" s="654" t="s">
        <v>3774</v>
      </c>
      <c r="D30" s="164" t="s">
        <v>3775</v>
      </c>
      <c r="E30" s="656" t="s">
        <v>3776</v>
      </c>
      <c r="F30" s="658">
        <v>-1</v>
      </c>
      <c r="G30" s="660" t="s">
        <v>3777</v>
      </c>
      <c r="H30" s="662" t="s">
        <v>3778</v>
      </c>
      <c r="I30" s="151"/>
    </row>
    <row r="31" spans="1:13" x14ac:dyDescent="0.25">
      <c r="A31" s="151"/>
      <c r="B31" s="653"/>
      <c r="C31" s="655"/>
      <c r="D31" s="165" t="s">
        <v>3779</v>
      </c>
      <c r="E31" s="657"/>
      <c r="F31" s="659"/>
      <c r="G31" s="661"/>
      <c r="H31" s="663"/>
      <c r="I31" s="151"/>
    </row>
    <row r="32" spans="1:13" x14ac:dyDescent="0.25">
      <c r="A32" s="151"/>
      <c r="B32" s="151"/>
      <c r="C32" s="151"/>
      <c r="D32" s="151"/>
      <c r="E32" s="151"/>
      <c r="F32" s="151"/>
      <c r="G32" s="151"/>
      <c r="H32" s="151"/>
      <c r="I32" s="151"/>
    </row>
    <row r="33" spans="1:9" x14ac:dyDescent="0.25">
      <c r="A33" s="151"/>
      <c r="B33" s="158" t="s">
        <v>3780</v>
      </c>
      <c r="C33" s="642" t="s">
        <v>3781</v>
      </c>
      <c r="D33" s="642"/>
      <c r="E33" s="642"/>
      <c r="F33" s="642"/>
      <c r="G33" s="642"/>
      <c r="H33" s="642"/>
      <c r="I33" s="151"/>
    </row>
    <row r="34" spans="1:9" x14ac:dyDescent="0.25">
      <c r="A34" s="151"/>
      <c r="B34" s="158" t="s">
        <v>3782</v>
      </c>
      <c r="C34" s="642" t="s">
        <v>3783</v>
      </c>
      <c r="D34" s="642"/>
      <c r="E34" s="642"/>
      <c r="F34" s="642"/>
      <c r="G34" s="642"/>
      <c r="H34" s="642"/>
      <c r="I34" s="151"/>
    </row>
    <row r="35" spans="1:9" x14ac:dyDescent="0.25">
      <c r="A35" s="151"/>
      <c r="B35" s="158" t="s">
        <v>3784</v>
      </c>
      <c r="C35" s="642" t="s">
        <v>3785</v>
      </c>
      <c r="D35" s="642"/>
      <c r="E35" s="642"/>
      <c r="F35" s="642"/>
      <c r="G35" s="642"/>
      <c r="H35" s="642"/>
      <c r="I35" s="151"/>
    </row>
    <row r="36" spans="1:9" x14ac:dyDescent="0.25">
      <c r="A36" s="151"/>
      <c r="B36" s="158" t="s">
        <v>3786</v>
      </c>
      <c r="C36" s="642" t="s">
        <v>3787</v>
      </c>
      <c r="D36" s="642"/>
      <c r="E36" s="642"/>
      <c r="F36" s="642"/>
      <c r="G36" s="642"/>
      <c r="H36" s="642"/>
      <c r="I36" s="151"/>
    </row>
    <row r="37" spans="1:9" x14ac:dyDescent="0.25">
      <c r="A37" s="151"/>
      <c r="B37" s="158" t="s">
        <v>3788</v>
      </c>
      <c r="C37" s="642" t="s">
        <v>3789</v>
      </c>
      <c r="D37" s="642"/>
      <c r="E37" s="642"/>
      <c r="F37" s="642"/>
      <c r="G37" s="642"/>
      <c r="H37" s="642"/>
      <c r="I37" s="151"/>
    </row>
    <row r="38" spans="1:9" x14ac:dyDescent="0.25">
      <c r="A38" s="151"/>
      <c r="B38" s="158" t="s">
        <v>3012</v>
      </c>
      <c r="C38" s="642" t="s">
        <v>3790</v>
      </c>
      <c r="D38" s="642"/>
      <c r="E38" s="642"/>
      <c r="F38" s="642"/>
      <c r="G38" s="642"/>
      <c r="H38" s="642"/>
      <c r="I38" s="151"/>
    </row>
    <row r="39" spans="1:9" x14ac:dyDescent="0.25">
      <c r="A39" s="151"/>
      <c r="B39" s="158" t="s">
        <v>3791</v>
      </c>
      <c r="C39" s="642" t="s">
        <v>3792</v>
      </c>
      <c r="D39" s="642"/>
      <c r="E39" s="642"/>
      <c r="F39" s="642"/>
      <c r="G39" s="642"/>
      <c r="H39" s="642"/>
      <c r="I39" s="151"/>
    </row>
    <row r="40" spans="1:9" s="168" customFormat="1" x14ac:dyDescent="0.25">
      <c r="A40" s="166"/>
      <c r="B40" s="167"/>
      <c r="C40" s="643" t="s">
        <v>3793</v>
      </c>
      <c r="D40" s="643"/>
      <c r="E40" s="643"/>
      <c r="F40" s="643"/>
      <c r="G40" s="643"/>
      <c r="H40" s="643"/>
      <c r="I40" s="166"/>
    </row>
    <row r="41" spans="1:9" x14ac:dyDescent="0.25">
      <c r="A41" s="151"/>
      <c r="B41" s="151"/>
      <c r="C41" s="151"/>
      <c r="D41" s="151"/>
      <c r="E41" s="151"/>
      <c r="F41" s="151"/>
      <c r="G41" s="151"/>
      <c r="H41" s="151"/>
      <c r="I41" s="151"/>
    </row>
    <row r="42" spans="1:9" x14ac:dyDescent="0.25">
      <c r="A42" s="151"/>
      <c r="B42" s="642" t="s">
        <v>3794</v>
      </c>
      <c r="C42" s="642"/>
      <c r="D42" s="642"/>
      <c r="E42" s="642"/>
      <c r="F42" s="642"/>
      <c r="G42" s="642"/>
      <c r="H42" s="642"/>
      <c r="I42" s="151"/>
    </row>
    <row r="43" spans="1:9" x14ac:dyDescent="0.25">
      <c r="A43" s="151"/>
      <c r="B43" s="642" t="s">
        <v>3795</v>
      </c>
      <c r="C43" s="642"/>
      <c r="D43" s="642"/>
      <c r="E43" s="642"/>
      <c r="F43" s="642"/>
      <c r="G43" s="642"/>
      <c r="H43" s="642"/>
      <c r="I43" s="151"/>
    </row>
    <row r="44" spans="1:9" x14ac:dyDescent="0.25">
      <c r="A44" s="151"/>
      <c r="B44" s="151"/>
      <c r="C44" s="151"/>
      <c r="D44" s="151"/>
      <c r="E44" s="151"/>
      <c r="F44" s="151"/>
      <c r="G44" s="151"/>
      <c r="H44" s="151"/>
      <c r="I44" s="151"/>
    </row>
  </sheetData>
  <mergeCells count="44">
    <mergeCell ref="B12:H12"/>
    <mergeCell ref="C1:G1"/>
    <mergeCell ref="C2:H2"/>
    <mergeCell ref="C3:H3"/>
    <mergeCell ref="B4:H4"/>
    <mergeCell ref="B5:H5"/>
    <mergeCell ref="D6:G6"/>
    <mergeCell ref="D7:G7"/>
    <mergeCell ref="D8:G8"/>
    <mergeCell ref="D9:G9"/>
    <mergeCell ref="D10:G10"/>
    <mergeCell ref="B11:G11"/>
    <mergeCell ref="D24:G24"/>
    <mergeCell ref="D13:G13"/>
    <mergeCell ref="D14:G14"/>
    <mergeCell ref="D15:G15"/>
    <mergeCell ref="D16:G16"/>
    <mergeCell ref="D17:G17"/>
    <mergeCell ref="D18:G18"/>
    <mergeCell ref="B19:H19"/>
    <mergeCell ref="D20:G20"/>
    <mergeCell ref="D21:G21"/>
    <mergeCell ref="D22:G22"/>
    <mergeCell ref="D23:G23"/>
    <mergeCell ref="B25:G25"/>
    <mergeCell ref="B26:H26"/>
    <mergeCell ref="B27:G27"/>
    <mergeCell ref="B29:H29"/>
    <mergeCell ref="B30:B31"/>
    <mergeCell ref="C30:C31"/>
    <mergeCell ref="E30:E31"/>
    <mergeCell ref="F30:F31"/>
    <mergeCell ref="G30:G31"/>
    <mergeCell ref="H30:H31"/>
    <mergeCell ref="C39:H39"/>
    <mergeCell ref="C40:H40"/>
    <mergeCell ref="B42:H42"/>
    <mergeCell ref="B43:H43"/>
    <mergeCell ref="C33:H33"/>
    <mergeCell ref="C34:H34"/>
    <mergeCell ref="C35:H35"/>
    <mergeCell ref="C36:H36"/>
    <mergeCell ref="C37:H37"/>
    <mergeCell ref="C38:H38"/>
  </mergeCells>
  <pageMargins left="0.19685039370078741" right="0.19685039370078741" top="0.59055118110236227" bottom="0.59055118110236227" header="0.39370078740157483" footer="0.39370078740157483"/>
  <pageSetup paperSize="9" scale="9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pageSetUpPr fitToPage="1"/>
  </sheetPr>
  <dimension ref="B1:I56"/>
  <sheetViews>
    <sheetView showGridLines="0" view="pageBreakPreview" zoomScaleNormal="100" zoomScaleSheetLayoutView="100" workbookViewId="0">
      <selection activeCell="H49" sqref="H49"/>
    </sheetView>
  </sheetViews>
  <sheetFormatPr defaultColWidth="9.140625" defaultRowHeight="12.75" x14ac:dyDescent="0.25"/>
  <cols>
    <col min="1" max="1" width="9.140625" style="173"/>
    <col min="2" max="2" width="5.140625" style="173" customWidth="1"/>
    <col min="3" max="3" width="10.7109375" style="173" customWidth="1"/>
    <col min="4" max="4" width="41.7109375" style="173" customWidth="1"/>
    <col min="5" max="8" width="19.140625" style="173" customWidth="1"/>
    <col min="9" max="9" width="4.5703125" style="173" customWidth="1"/>
    <col min="10" max="16384" width="9.140625" style="173"/>
  </cols>
  <sheetData>
    <row r="1" spans="2:9" x14ac:dyDescent="0.25">
      <c r="B1" s="170"/>
      <c r="C1" s="171"/>
      <c r="D1" s="171"/>
      <c r="E1" s="171"/>
      <c r="F1" s="171"/>
      <c r="G1" s="171"/>
      <c r="H1" s="171"/>
      <c r="I1" s="172"/>
    </row>
    <row r="2" spans="2:9" ht="15.75" customHeight="1" x14ac:dyDescent="0.25">
      <c r="B2" s="174"/>
      <c r="C2" s="173" t="s">
        <v>3798</v>
      </c>
      <c r="I2" s="175"/>
    </row>
    <row r="3" spans="2:9" ht="15.75" customHeight="1" thickBot="1" x14ac:dyDescent="0.3">
      <c r="B3" s="174"/>
      <c r="C3" s="176"/>
      <c r="D3" s="176"/>
      <c r="E3" s="176"/>
      <c r="F3" s="176"/>
      <c r="G3" s="176"/>
      <c r="H3" s="176"/>
      <c r="I3" s="175"/>
    </row>
    <row r="4" spans="2:9" ht="15.75" customHeight="1" x14ac:dyDescent="0.25">
      <c r="B4" s="174"/>
      <c r="I4" s="175"/>
    </row>
    <row r="5" spans="2:9" ht="15.75" customHeight="1" x14ac:dyDescent="0.25">
      <c r="B5" s="174"/>
      <c r="I5" s="175"/>
    </row>
    <row r="6" spans="2:9" ht="20.25" customHeight="1" x14ac:dyDescent="0.25">
      <c r="B6" s="174"/>
      <c r="C6" s="177" t="s">
        <v>3799</v>
      </c>
      <c r="D6" s="177"/>
      <c r="E6" s="177"/>
      <c r="F6" s="177"/>
      <c r="G6" s="177"/>
      <c r="H6" s="178" t="s">
        <v>7885</v>
      </c>
      <c r="I6" s="175"/>
    </row>
    <row r="7" spans="2:9" x14ac:dyDescent="0.25">
      <c r="B7" s="174"/>
      <c r="H7" s="179"/>
      <c r="I7" s="175"/>
    </row>
    <row r="8" spans="2:9" x14ac:dyDescent="0.25">
      <c r="B8" s="174"/>
      <c r="C8" s="180"/>
      <c r="D8" s="181"/>
      <c r="E8" s="181"/>
      <c r="F8" s="181"/>
      <c r="G8" s="181"/>
      <c r="H8" s="181"/>
      <c r="I8" s="175"/>
    </row>
    <row r="9" spans="2:9" ht="19.5" customHeight="1" x14ac:dyDescent="0.25">
      <c r="B9" s="174"/>
      <c r="C9" s="182"/>
      <c r="D9" s="182"/>
      <c r="E9" s="183" t="s">
        <v>3800</v>
      </c>
      <c r="F9" s="182"/>
      <c r="G9" s="182"/>
      <c r="H9" s="182"/>
      <c r="I9" s="175"/>
    </row>
    <row r="10" spans="2:9" ht="21.75" customHeight="1" x14ac:dyDescent="0.25">
      <c r="B10" s="174"/>
      <c r="C10" s="184" t="s">
        <v>3656</v>
      </c>
      <c r="D10" s="184" t="s">
        <v>3657</v>
      </c>
      <c r="E10" s="682" t="s">
        <v>3801</v>
      </c>
      <c r="F10" s="683"/>
      <c r="G10" s="682" t="s">
        <v>3802</v>
      </c>
      <c r="H10" s="683"/>
      <c r="I10" s="175"/>
    </row>
    <row r="11" spans="2:9" ht="27.75" customHeight="1" x14ac:dyDescent="0.25">
      <c r="B11" s="174"/>
      <c r="C11" s="184"/>
      <c r="D11" s="184"/>
      <c r="E11" s="185" t="s">
        <v>3803</v>
      </c>
      <c r="F11" s="185" t="s">
        <v>3804</v>
      </c>
      <c r="G11" s="185" t="s">
        <v>3803</v>
      </c>
      <c r="H11" s="185" t="s">
        <v>3804</v>
      </c>
      <c r="I11" s="175"/>
    </row>
    <row r="12" spans="2:9" ht="20.25" customHeight="1" x14ac:dyDescent="0.25">
      <c r="B12" s="174"/>
      <c r="C12" s="186"/>
      <c r="D12" s="186" t="s">
        <v>3805</v>
      </c>
      <c r="E12" s="186"/>
      <c r="F12" s="186"/>
      <c r="G12" s="186"/>
      <c r="H12" s="186"/>
      <c r="I12" s="175"/>
    </row>
    <row r="13" spans="2:9" ht="20.25" customHeight="1" x14ac:dyDescent="0.25">
      <c r="B13" s="174"/>
      <c r="C13" s="187" t="s">
        <v>3806</v>
      </c>
      <c r="D13" s="188" t="s">
        <v>3807</v>
      </c>
      <c r="E13" s="189">
        <v>0</v>
      </c>
      <c r="F13" s="189">
        <v>0</v>
      </c>
      <c r="G13" s="189">
        <v>0.2</v>
      </c>
      <c r="H13" s="189">
        <v>0.2</v>
      </c>
      <c r="I13" s="175"/>
    </row>
    <row r="14" spans="2:9" ht="20.25" customHeight="1" x14ac:dyDescent="0.25">
      <c r="B14" s="174"/>
      <c r="C14" s="190" t="s">
        <v>3808</v>
      </c>
      <c r="D14" s="191" t="s">
        <v>3809</v>
      </c>
      <c r="E14" s="192">
        <v>1.4999999999999999E-2</v>
      </c>
      <c r="F14" s="192">
        <v>1.4999999999999999E-2</v>
      </c>
      <c r="G14" s="192">
        <v>1.4999999999999999E-2</v>
      </c>
      <c r="H14" s="192">
        <v>1.4999999999999999E-2</v>
      </c>
      <c r="I14" s="175"/>
    </row>
    <row r="15" spans="2:9" ht="20.25" customHeight="1" x14ac:dyDescent="0.25">
      <c r="B15" s="174"/>
      <c r="C15" s="187" t="s">
        <v>3810</v>
      </c>
      <c r="D15" s="188" t="s">
        <v>3811</v>
      </c>
      <c r="E15" s="189">
        <v>0.01</v>
      </c>
      <c r="F15" s="189">
        <v>0.01</v>
      </c>
      <c r="G15" s="189">
        <v>0.01</v>
      </c>
      <c r="H15" s="189">
        <v>0.01</v>
      </c>
      <c r="I15" s="175"/>
    </row>
    <row r="16" spans="2:9" ht="20.25" customHeight="1" x14ac:dyDescent="0.25">
      <c r="B16" s="174"/>
      <c r="C16" s="190" t="s">
        <v>3812</v>
      </c>
      <c r="D16" s="191" t="s">
        <v>3813</v>
      </c>
      <c r="E16" s="192">
        <v>2E-3</v>
      </c>
      <c r="F16" s="192">
        <v>2E-3</v>
      </c>
      <c r="G16" s="192">
        <v>2E-3</v>
      </c>
      <c r="H16" s="192">
        <v>2E-3</v>
      </c>
      <c r="I16" s="175"/>
    </row>
    <row r="17" spans="2:9" ht="20.25" customHeight="1" x14ac:dyDescent="0.25">
      <c r="B17" s="174"/>
      <c r="C17" s="187" t="s">
        <v>3814</v>
      </c>
      <c r="D17" s="188" t="s">
        <v>3815</v>
      </c>
      <c r="E17" s="189">
        <v>6.0000000000000001E-3</v>
      </c>
      <c r="F17" s="189">
        <v>6.0000000000000001E-3</v>
      </c>
      <c r="G17" s="189">
        <v>6.0000000000000001E-3</v>
      </c>
      <c r="H17" s="189">
        <v>6.0000000000000001E-3</v>
      </c>
      <c r="I17" s="175"/>
    </row>
    <row r="18" spans="2:9" ht="20.25" customHeight="1" x14ac:dyDescent="0.25">
      <c r="B18" s="174"/>
      <c r="C18" s="190" t="s">
        <v>3816</v>
      </c>
      <c r="D18" s="191" t="s">
        <v>3817</v>
      </c>
      <c r="E18" s="192">
        <v>2.5000000000000001E-2</v>
      </c>
      <c r="F18" s="192">
        <v>2.5000000000000001E-2</v>
      </c>
      <c r="G18" s="192">
        <v>2.5000000000000001E-2</v>
      </c>
      <c r="H18" s="192">
        <v>2.5000000000000001E-2</v>
      </c>
      <c r="I18" s="175"/>
    </row>
    <row r="19" spans="2:9" ht="20.25" customHeight="1" x14ac:dyDescent="0.25">
      <c r="B19" s="174"/>
      <c r="C19" s="187" t="s">
        <v>3818</v>
      </c>
      <c r="D19" s="188" t="s">
        <v>3819</v>
      </c>
      <c r="E19" s="189">
        <v>0.03</v>
      </c>
      <c r="F19" s="189">
        <v>0.03</v>
      </c>
      <c r="G19" s="189">
        <v>0.03</v>
      </c>
      <c r="H19" s="189">
        <v>0.03</v>
      </c>
      <c r="I19" s="175"/>
    </row>
    <row r="20" spans="2:9" ht="20.25" customHeight="1" x14ac:dyDescent="0.25">
      <c r="B20" s="174"/>
      <c r="C20" s="190" t="s">
        <v>3820</v>
      </c>
      <c r="D20" s="191" t="s">
        <v>3821</v>
      </c>
      <c r="E20" s="192">
        <v>0.08</v>
      </c>
      <c r="F20" s="192">
        <v>0.08</v>
      </c>
      <c r="G20" s="192">
        <v>0.08</v>
      </c>
      <c r="H20" s="192">
        <v>0.08</v>
      </c>
      <c r="I20" s="175"/>
    </row>
    <row r="21" spans="2:9" ht="20.25" customHeight="1" x14ac:dyDescent="0.25">
      <c r="B21" s="174"/>
      <c r="C21" s="187" t="s">
        <v>3822</v>
      </c>
      <c r="D21" s="188" t="s">
        <v>3823</v>
      </c>
      <c r="E21" s="189">
        <v>0.01</v>
      </c>
      <c r="F21" s="189">
        <v>0.01</v>
      </c>
      <c r="G21" s="189">
        <v>0.01</v>
      </c>
      <c r="H21" s="189">
        <v>0.01</v>
      </c>
      <c r="I21" s="175"/>
    </row>
    <row r="22" spans="2:9" ht="20.25" customHeight="1" x14ac:dyDescent="0.25">
      <c r="B22" s="174"/>
      <c r="C22" s="190" t="s">
        <v>3755</v>
      </c>
      <c r="D22" s="191" t="s">
        <v>3824</v>
      </c>
      <c r="E22" s="192">
        <f>SUM(E13:E21)</f>
        <v>0.17799999999999999</v>
      </c>
      <c r="F22" s="192">
        <f>SUM(F13:F21)</f>
        <v>0.17799999999999999</v>
      </c>
      <c r="G22" s="192">
        <f>SUM(G13:G21)</f>
        <v>0.37800000000000006</v>
      </c>
      <c r="H22" s="192">
        <f>SUM(H13:H21)</f>
        <v>0.37800000000000006</v>
      </c>
      <c r="I22" s="175"/>
    </row>
    <row r="23" spans="2:9" ht="20.25" customHeight="1" x14ac:dyDescent="0.25">
      <c r="B23" s="174"/>
      <c r="C23" s="186"/>
      <c r="D23" s="186" t="s">
        <v>3825</v>
      </c>
      <c r="E23" s="186"/>
      <c r="F23" s="186"/>
      <c r="G23" s="186"/>
      <c r="H23" s="186"/>
      <c r="I23" s="175"/>
    </row>
    <row r="24" spans="2:9" ht="20.25" customHeight="1" x14ac:dyDescent="0.25">
      <c r="B24" s="174"/>
      <c r="C24" s="187" t="s">
        <v>3826</v>
      </c>
      <c r="D24" s="188" t="s">
        <v>3827</v>
      </c>
      <c r="E24" s="189">
        <v>0.17749999999999999</v>
      </c>
      <c r="F24" s="189" t="s">
        <v>3828</v>
      </c>
      <c r="G24" s="189">
        <v>0.17749999999999999</v>
      </c>
      <c r="H24" s="189" t="s">
        <v>3828</v>
      </c>
      <c r="I24" s="175"/>
    </row>
    <row r="25" spans="2:9" ht="20.25" customHeight="1" x14ac:dyDescent="0.25">
      <c r="B25" s="174"/>
      <c r="C25" s="190" t="s">
        <v>3829</v>
      </c>
      <c r="D25" s="191" t="s">
        <v>3830</v>
      </c>
      <c r="E25" s="192">
        <v>3.4099999999999998E-2</v>
      </c>
      <c r="F25" s="192" t="s">
        <v>3828</v>
      </c>
      <c r="G25" s="192">
        <v>3.4099999999999998E-2</v>
      </c>
      <c r="H25" s="192" t="s">
        <v>3828</v>
      </c>
      <c r="I25" s="175"/>
    </row>
    <row r="26" spans="2:9" ht="20.25" customHeight="1" x14ac:dyDescent="0.25">
      <c r="B26" s="174"/>
      <c r="C26" s="187" t="s">
        <v>3831</v>
      </c>
      <c r="D26" s="188" t="s">
        <v>3832</v>
      </c>
      <c r="E26" s="189">
        <v>8.5000000000000006E-3</v>
      </c>
      <c r="F26" s="189">
        <v>6.6E-3</v>
      </c>
      <c r="G26" s="189">
        <v>8.5000000000000006E-3</v>
      </c>
      <c r="H26" s="189">
        <v>6.6E-3</v>
      </c>
      <c r="I26" s="175"/>
    </row>
    <row r="27" spans="2:9" ht="20.25" customHeight="1" x14ac:dyDescent="0.25">
      <c r="B27" s="174"/>
      <c r="C27" s="190" t="s">
        <v>3833</v>
      </c>
      <c r="D27" s="191" t="s">
        <v>3834</v>
      </c>
      <c r="E27" s="192">
        <v>0.1072</v>
      </c>
      <c r="F27" s="192">
        <v>8.3299999999999999E-2</v>
      </c>
      <c r="G27" s="192">
        <v>0.1072</v>
      </c>
      <c r="H27" s="192">
        <v>8.3299999999999999E-2</v>
      </c>
      <c r="I27" s="175"/>
    </row>
    <row r="28" spans="2:9" ht="20.25" customHeight="1" x14ac:dyDescent="0.25">
      <c r="B28" s="174"/>
      <c r="C28" s="187" t="s">
        <v>3835</v>
      </c>
      <c r="D28" s="188" t="s">
        <v>3836</v>
      </c>
      <c r="E28" s="189">
        <v>5.9999999999999995E-4</v>
      </c>
      <c r="F28" s="189">
        <v>5.0000000000000001E-4</v>
      </c>
      <c r="G28" s="189">
        <v>5.9999999999999995E-4</v>
      </c>
      <c r="H28" s="189">
        <v>5.0000000000000001E-4</v>
      </c>
      <c r="I28" s="175"/>
    </row>
    <row r="29" spans="2:9" ht="20.25" customHeight="1" x14ac:dyDescent="0.25">
      <c r="B29" s="174"/>
      <c r="C29" s="190" t="s">
        <v>3837</v>
      </c>
      <c r="D29" s="191" t="s">
        <v>3838</v>
      </c>
      <c r="E29" s="192">
        <v>7.1000000000000004E-3</v>
      </c>
      <c r="F29" s="192">
        <v>5.5999999999999999E-3</v>
      </c>
      <c r="G29" s="192">
        <v>7.1000000000000004E-3</v>
      </c>
      <c r="H29" s="192">
        <v>5.5999999999999999E-3</v>
      </c>
      <c r="I29" s="175"/>
    </row>
    <row r="30" spans="2:9" ht="20.25" customHeight="1" x14ac:dyDescent="0.25">
      <c r="B30" s="174"/>
      <c r="C30" s="187" t="s">
        <v>3839</v>
      </c>
      <c r="D30" s="188" t="s">
        <v>3840</v>
      </c>
      <c r="E30" s="189">
        <v>1.32E-2</v>
      </c>
      <c r="F30" s="189" t="s">
        <v>3828</v>
      </c>
      <c r="G30" s="189">
        <v>1.32E-2</v>
      </c>
      <c r="H30" s="189" t="s">
        <v>3828</v>
      </c>
      <c r="I30" s="175"/>
    </row>
    <row r="31" spans="2:9" ht="20.25" customHeight="1" x14ac:dyDescent="0.25">
      <c r="B31" s="174"/>
      <c r="C31" s="190" t="s">
        <v>3841</v>
      </c>
      <c r="D31" s="191" t="s">
        <v>3842</v>
      </c>
      <c r="E31" s="192">
        <v>1E-3</v>
      </c>
      <c r="F31" s="192">
        <v>8.0000000000000004E-4</v>
      </c>
      <c r="G31" s="192">
        <v>1E-3</v>
      </c>
      <c r="H31" s="192">
        <v>8.0000000000000004E-4</v>
      </c>
      <c r="I31" s="175"/>
    </row>
    <row r="32" spans="2:9" ht="20.25" customHeight="1" x14ac:dyDescent="0.25">
      <c r="B32" s="174"/>
      <c r="C32" s="187" t="s">
        <v>3843</v>
      </c>
      <c r="D32" s="188" t="s">
        <v>3844</v>
      </c>
      <c r="E32" s="189">
        <v>8.3400000000000002E-2</v>
      </c>
      <c r="F32" s="189">
        <v>6.4799999999999996E-2</v>
      </c>
      <c r="G32" s="189">
        <v>8.3400000000000002E-2</v>
      </c>
      <c r="H32" s="189">
        <v>6.4799999999999996E-2</v>
      </c>
      <c r="I32" s="175"/>
    </row>
    <row r="33" spans="2:9" ht="20.25" customHeight="1" x14ac:dyDescent="0.25">
      <c r="B33" s="174"/>
      <c r="C33" s="190" t="s">
        <v>3845</v>
      </c>
      <c r="D33" s="191" t="s">
        <v>3846</v>
      </c>
      <c r="E33" s="192">
        <v>4.0000000000000002E-4</v>
      </c>
      <c r="F33" s="192">
        <v>2.9999999999999997E-4</v>
      </c>
      <c r="G33" s="192">
        <v>4.0000000000000002E-4</v>
      </c>
      <c r="H33" s="192">
        <v>2.9999999999999997E-4</v>
      </c>
      <c r="I33" s="175"/>
    </row>
    <row r="34" spans="2:9" ht="20.25" customHeight="1" x14ac:dyDescent="0.25">
      <c r="B34" s="174"/>
      <c r="C34" s="187" t="s">
        <v>3762</v>
      </c>
      <c r="D34" s="193" t="s">
        <v>3824</v>
      </c>
      <c r="E34" s="189">
        <f>SUM(E24:E33)</f>
        <v>0.433</v>
      </c>
      <c r="F34" s="189">
        <f>SUM(F24:F33)</f>
        <v>0.16189999999999996</v>
      </c>
      <c r="G34" s="189">
        <f>SUM(G24:G33)</f>
        <v>0.433</v>
      </c>
      <c r="H34" s="189">
        <f>SUM(H24:H33)</f>
        <v>0.16189999999999996</v>
      </c>
      <c r="I34" s="175"/>
    </row>
    <row r="35" spans="2:9" ht="20.25" customHeight="1" x14ac:dyDescent="0.25">
      <c r="B35" s="174"/>
      <c r="C35" s="186"/>
      <c r="D35" s="186" t="s">
        <v>3847</v>
      </c>
      <c r="E35" s="186"/>
      <c r="F35" s="186"/>
      <c r="G35" s="186"/>
      <c r="H35" s="186"/>
      <c r="I35" s="175"/>
    </row>
    <row r="36" spans="2:9" ht="20.25" customHeight="1" x14ac:dyDescent="0.25">
      <c r="B36" s="174"/>
      <c r="C36" s="187" t="s">
        <v>3848</v>
      </c>
      <c r="D36" s="188" t="s">
        <v>3849</v>
      </c>
      <c r="E36" s="189">
        <v>4.1599999999999998E-2</v>
      </c>
      <c r="F36" s="189">
        <v>3.2399999999999998E-2</v>
      </c>
      <c r="G36" s="189">
        <v>4.1599999999999998E-2</v>
      </c>
      <c r="H36" s="189">
        <v>3.2399999999999998E-2</v>
      </c>
      <c r="I36" s="175"/>
    </row>
    <row r="37" spans="2:9" ht="20.25" customHeight="1" x14ac:dyDescent="0.25">
      <c r="B37" s="174"/>
      <c r="C37" s="190" t="s">
        <v>3850</v>
      </c>
      <c r="D37" s="191" t="s">
        <v>3851</v>
      </c>
      <c r="E37" s="192">
        <v>1E-3</v>
      </c>
      <c r="F37" s="192">
        <v>8.0000000000000004E-4</v>
      </c>
      <c r="G37" s="192">
        <v>1E-3</v>
      </c>
      <c r="H37" s="192">
        <v>8.0000000000000004E-4</v>
      </c>
      <c r="I37" s="175"/>
    </row>
    <row r="38" spans="2:9" ht="20.25" customHeight="1" x14ac:dyDescent="0.25">
      <c r="B38" s="174"/>
      <c r="C38" s="187" t="s">
        <v>3852</v>
      </c>
      <c r="D38" s="188" t="s">
        <v>3853</v>
      </c>
      <c r="E38" s="189">
        <v>5.1299999999999998E-2</v>
      </c>
      <c r="F38" s="189">
        <v>3.9899999999999998E-2</v>
      </c>
      <c r="G38" s="189">
        <v>5.1299999999999998E-2</v>
      </c>
      <c r="H38" s="189">
        <v>3.9899999999999998E-2</v>
      </c>
      <c r="I38" s="175"/>
    </row>
    <row r="39" spans="2:9" ht="20.25" customHeight="1" x14ac:dyDescent="0.25">
      <c r="B39" s="174"/>
      <c r="C39" s="190" t="s">
        <v>3854</v>
      </c>
      <c r="D39" s="191" t="s">
        <v>3855</v>
      </c>
      <c r="E39" s="192">
        <v>3.1099999999999999E-2</v>
      </c>
      <c r="F39" s="192">
        <v>2.4199999999999999E-2</v>
      </c>
      <c r="G39" s="192">
        <v>3.1099999999999999E-2</v>
      </c>
      <c r="H39" s="192">
        <v>2.4199999999999999E-2</v>
      </c>
      <c r="I39" s="175"/>
    </row>
    <row r="40" spans="2:9" ht="20.25" customHeight="1" x14ac:dyDescent="0.25">
      <c r="B40" s="174"/>
      <c r="C40" s="187" t="s">
        <v>3856</v>
      </c>
      <c r="D40" s="188" t="s">
        <v>3857</v>
      </c>
      <c r="E40" s="189">
        <v>3.5000000000000001E-3</v>
      </c>
      <c r="F40" s="189">
        <v>2.7000000000000001E-3</v>
      </c>
      <c r="G40" s="189">
        <v>3.5000000000000001E-3</v>
      </c>
      <c r="H40" s="189">
        <v>2.7000000000000001E-3</v>
      </c>
      <c r="I40" s="175"/>
    </row>
    <row r="41" spans="2:9" ht="20.25" customHeight="1" x14ac:dyDescent="0.25">
      <c r="B41" s="174"/>
      <c r="C41" s="190" t="s">
        <v>3769</v>
      </c>
      <c r="D41" s="194" t="s">
        <v>3824</v>
      </c>
      <c r="E41" s="192">
        <f>SUM(E36:E40)</f>
        <v>0.1285</v>
      </c>
      <c r="F41" s="192">
        <f>SUM(F36:F40)</f>
        <v>9.9999999999999992E-2</v>
      </c>
      <c r="G41" s="192">
        <f>SUM(G36:G40)</f>
        <v>0.1285</v>
      </c>
      <c r="H41" s="192">
        <f>SUM(H36:H40)</f>
        <v>9.9999999999999992E-2</v>
      </c>
      <c r="I41" s="175"/>
    </row>
    <row r="42" spans="2:9" ht="21" customHeight="1" x14ac:dyDescent="0.25">
      <c r="B42" s="174"/>
      <c r="C42" s="186"/>
      <c r="D42" s="186" t="s">
        <v>3858</v>
      </c>
      <c r="E42" s="186"/>
      <c r="F42" s="186"/>
      <c r="G42" s="186"/>
      <c r="H42" s="186"/>
      <c r="I42" s="175"/>
    </row>
    <row r="43" spans="2:9" ht="20.25" customHeight="1" x14ac:dyDescent="0.25">
      <c r="B43" s="174"/>
      <c r="C43" s="187" t="s">
        <v>3848</v>
      </c>
      <c r="D43" s="188" t="s">
        <v>3859</v>
      </c>
      <c r="E43" s="189">
        <v>7.7100000000000002E-2</v>
      </c>
      <c r="F43" s="189">
        <v>2.8799999999999999E-2</v>
      </c>
      <c r="G43" s="189">
        <v>0.16370000000000001</v>
      </c>
      <c r="H43" s="189">
        <v>6.1199999999999997E-2</v>
      </c>
      <c r="I43" s="175"/>
    </row>
    <row r="44" spans="2:9" ht="38.25" x14ac:dyDescent="0.25">
      <c r="B44" s="174"/>
      <c r="C44" s="190" t="s">
        <v>3850</v>
      </c>
      <c r="D44" s="191" t="s">
        <v>3860</v>
      </c>
      <c r="E44" s="192">
        <v>3.5000000000000001E-3</v>
      </c>
      <c r="F44" s="192">
        <v>2.7000000000000001E-3</v>
      </c>
      <c r="G44" s="192">
        <v>3.7000000000000002E-3</v>
      </c>
      <c r="H44" s="192">
        <v>2.8999999999999998E-3</v>
      </c>
      <c r="I44" s="175"/>
    </row>
    <row r="45" spans="2:9" ht="20.25" customHeight="1" x14ac:dyDescent="0.25">
      <c r="B45" s="174"/>
      <c r="C45" s="187" t="s">
        <v>3861</v>
      </c>
      <c r="D45" s="188" t="s">
        <v>3824</v>
      </c>
      <c r="E45" s="189">
        <f>SUM(E43:E44)</f>
        <v>8.0600000000000005E-2</v>
      </c>
      <c r="F45" s="189">
        <f>SUM(F43:F44)</f>
        <v>3.15E-2</v>
      </c>
      <c r="G45" s="189">
        <f>SUM(G43:G44)</f>
        <v>0.16740000000000002</v>
      </c>
      <c r="H45" s="189">
        <f>SUM(H43:H44)</f>
        <v>6.409999999999999E-2</v>
      </c>
      <c r="I45" s="175"/>
    </row>
    <row r="46" spans="2:9" ht="21" customHeight="1" x14ac:dyDescent="0.25">
      <c r="B46" s="174"/>
      <c r="C46" s="195"/>
      <c r="D46" s="195" t="s">
        <v>3862</v>
      </c>
      <c r="E46" s="196">
        <f>E45+E41+E34+E22</f>
        <v>0.82010000000000005</v>
      </c>
      <c r="F46" s="196">
        <f>F45+F41+F34+F22</f>
        <v>0.47139999999999999</v>
      </c>
      <c r="G46" s="196">
        <f>G45+G41+G34+G22</f>
        <v>1.1069000000000002</v>
      </c>
      <c r="H46" s="196">
        <f>H45+H41+H34+H22</f>
        <v>0.70399999999999996</v>
      </c>
      <c r="I46" s="175"/>
    </row>
    <row r="47" spans="2:9" x14ac:dyDescent="0.25">
      <c r="B47" s="174"/>
      <c r="I47" s="175"/>
    </row>
    <row r="48" spans="2:9" x14ac:dyDescent="0.25">
      <c r="B48" s="174"/>
      <c r="C48" s="173" t="s">
        <v>3863</v>
      </c>
      <c r="I48" s="175"/>
    </row>
    <row r="49" spans="2:9" x14ac:dyDescent="0.25">
      <c r="B49" s="174"/>
      <c r="I49" s="175"/>
    </row>
    <row r="50" spans="2:9" x14ac:dyDescent="0.25">
      <c r="B50" s="174"/>
      <c r="I50" s="175"/>
    </row>
    <row r="51" spans="2:9" x14ac:dyDescent="0.25">
      <c r="B51" s="174"/>
      <c r="I51" s="175"/>
    </row>
    <row r="52" spans="2:9" ht="13.5" thickBot="1" x14ac:dyDescent="0.3">
      <c r="E52" s="81"/>
      <c r="I52" s="175"/>
    </row>
    <row r="53" spans="2:9" x14ac:dyDescent="0.25">
      <c r="B53" s="171"/>
      <c r="C53" s="171"/>
      <c r="D53" s="171"/>
      <c r="E53" s="171"/>
      <c r="F53" s="171"/>
      <c r="G53" s="171"/>
      <c r="H53" s="171"/>
      <c r="I53" s="171"/>
    </row>
    <row r="56" spans="2:9" ht="12.75" customHeight="1" x14ac:dyDescent="0.25"/>
  </sheetData>
  <mergeCells count="2">
    <mergeCell ref="E10:F10"/>
    <mergeCell ref="G10:H10"/>
  </mergeCells>
  <pageMargins left="0.19685039370078741" right="0.19685039370078741" top="0.59055118110236227" bottom="0.59055118110236227" header="0.39370078740157483" footer="0.39370078740157483"/>
  <pageSetup paperSize="9" scale="7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5:D7524"/>
  <sheetViews>
    <sheetView topLeftCell="A2118" zoomScale="85" zoomScaleNormal="85" workbookViewId="0">
      <selection activeCell="A2140" sqref="A2140"/>
    </sheetView>
  </sheetViews>
  <sheetFormatPr defaultRowHeight="15" x14ac:dyDescent="0.25"/>
  <cols>
    <col min="1" max="1" width="24.5703125" style="371" customWidth="1"/>
    <col min="2" max="2" width="48.7109375" style="371" customWidth="1"/>
    <col min="3" max="3" width="8.140625" style="371" customWidth="1"/>
    <col min="4" max="4" width="21.140625" style="371" customWidth="1"/>
  </cols>
  <sheetData>
    <row r="5" spans="1:4" x14ac:dyDescent="0.25">
      <c r="A5" s="373" t="s">
        <v>94</v>
      </c>
      <c r="B5" s="373" t="s">
        <v>95</v>
      </c>
      <c r="C5" s="373" t="s">
        <v>96</v>
      </c>
      <c r="D5" s="373" t="s">
        <v>97</v>
      </c>
    </row>
    <row r="7" spans="1:4" x14ac:dyDescent="0.25">
      <c r="A7" s="373">
        <v>97141</v>
      </c>
      <c r="B7" s="373" t="s">
        <v>98</v>
      </c>
      <c r="C7" s="373" t="s">
        <v>16</v>
      </c>
      <c r="D7" s="374">
        <v>7.9</v>
      </c>
    </row>
    <row r="8" spans="1:4" x14ac:dyDescent="0.25">
      <c r="A8" s="373">
        <v>97142</v>
      </c>
      <c r="B8" s="373" t="s">
        <v>99</v>
      </c>
      <c r="C8" s="373" t="s">
        <v>16</v>
      </c>
      <c r="D8" s="374">
        <v>8.77</v>
      </c>
    </row>
    <row r="9" spans="1:4" x14ac:dyDescent="0.25">
      <c r="A9" s="373">
        <v>97143</v>
      </c>
      <c r="B9" s="373" t="s">
        <v>100</v>
      </c>
      <c r="C9" s="373" t="s">
        <v>16</v>
      </c>
      <c r="D9" s="374">
        <v>11.01</v>
      </c>
    </row>
    <row r="10" spans="1:4" x14ac:dyDescent="0.25">
      <c r="A10" s="373">
        <v>97144</v>
      </c>
      <c r="B10" s="373" t="s">
        <v>101</v>
      </c>
      <c r="C10" s="373" t="s">
        <v>16</v>
      </c>
      <c r="D10" s="374">
        <v>13.22</v>
      </c>
    </row>
    <row r="11" spans="1:4" x14ac:dyDescent="0.25">
      <c r="A11" s="373">
        <v>97145</v>
      </c>
      <c r="B11" s="373" t="s">
        <v>102</v>
      </c>
      <c r="C11" s="373" t="s">
        <v>16</v>
      </c>
      <c r="D11" s="374">
        <v>15.46</v>
      </c>
    </row>
    <row r="12" spans="1:4" x14ac:dyDescent="0.25">
      <c r="A12" s="373">
        <v>97146</v>
      </c>
      <c r="B12" s="373" t="s">
        <v>103</v>
      </c>
      <c r="C12" s="373" t="s">
        <v>16</v>
      </c>
      <c r="D12" s="374">
        <v>17.690000000000001</v>
      </c>
    </row>
    <row r="13" spans="1:4" x14ac:dyDescent="0.25">
      <c r="A13" s="373">
        <v>97147</v>
      </c>
      <c r="B13" s="373" t="s">
        <v>104</v>
      </c>
      <c r="C13" s="373" t="s">
        <v>16</v>
      </c>
      <c r="D13" s="374">
        <v>19.93</v>
      </c>
    </row>
    <row r="14" spans="1:4" x14ac:dyDescent="0.25">
      <c r="A14" s="373">
        <v>97148</v>
      </c>
      <c r="B14" s="373" t="s">
        <v>105</v>
      </c>
      <c r="C14" s="373" t="s">
        <v>16</v>
      </c>
      <c r="D14" s="374">
        <v>22.16</v>
      </c>
    </row>
    <row r="15" spans="1:4" x14ac:dyDescent="0.25">
      <c r="A15" s="373">
        <v>97149</v>
      </c>
      <c r="B15" s="373" t="s">
        <v>106</v>
      </c>
      <c r="C15" s="373" t="s">
        <v>16</v>
      </c>
      <c r="D15" s="374">
        <v>24.43</v>
      </c>
    </row>
    <row r="16" spans="1:4" x14ac:dyDescent="0.25">
      <c r="A16" s="373">
        <v>97150</v>
      </c>
      <c r="B16" s="373" t="s">
        <v>107</v>
      </c>
      <c r="C16" s="373" t="s">
        <v>16</v>
      </c>
      <c r="D16" s="374">
        <v>31.53</v>
      </c>
    </row>
    <row r="17" spans="1:4" x14ac:dyDescent="0.25">
      <c r="A17" s="373">
        <v>97151</v>
      </c>
      <c r="B17" s="373" t="s">
        <v>108</v>
      </c>
      <c r="C17" s="373" t="s">
        <v>16</v>
      </c>
      <c r="D17" s="374">
        <v>36.74</v>
      </c>
    </row>
    <row r="18" spans="1:4" x14ac:dyDescent="0.25">
      <c r="A18" s="373">
        <v>97152</v>
      </c>
      <c r="B18" s="373" t="s">
        <v>109</v>
      </c>
      <c r="C18" s="373" t="s">
        <v>16</v>
      </c>
      <c r="D18" s="374">
        <v>41.7</v>
      </c>
    </row>
    <row r="19" spans="1:4" x14ac:dyDescent="0.25">
      <c r="A19" s="373">
        <v>97153</v>
      </c>
      <c r="B19" s="373" t="s">
        <v>110</v>
      </c>
      <c r="C19" s="373" t="s">
        <v>16</v>
      </c>
      <c r="D19" s="374">
        <v>46.8</v>
      </c>
    </row>
    <row r="20" spans="1:4" x14ac:dyDescent="0.25">
      <c r="A20" s="373">
        <v>97154</v>
      </c>
      <c r="B20" s="373" t="s">
        <v>111</v>
      </c>
      <c r="C20" s="373" t="s">
        <v>16</v>
      </c>
      <c r="D20" s="374">
        <v>51.94</v>
      </c>
    </row>
    <row r="21" spans="1:4" x14ac:dyDescent="0.25">
      <c r="A21" s="373">
        <v>97155</v>
      </c>
      <c r="B21" s="373" t="s">
        <v>112</v>
      </c>
      <c r="C21" s="373" t="s">
        <v>16</v>
      </c>
      <c r="D21" s="374">
        <v>57.09</v>
      </c>
    </row>
    <row r="22" spans="1:4" x14ac:dyDescent="0.25">
      <c r="A22" s="373">
        <v>97156</v>
      </c>
      <c r="B22" s="373" t="s">
        <v>113</v>
      </c>
      <c r="C22" s="373" t="s">
        <v>16</v>
      </c>
      <c r="D22" s="374">
        <v>67.81</v>
      </c>
    </row>
    <row r="23" spans="1:4" x14ac:dyDescent="0.25">
      <c r="A23" s="373">
        <v>97157</v>
      </c>
      <c r="B23" s="373" t="s">
        <v>114</v>
      </c>
      <c r="C23" s="373" t="s">
        <v>16</v>
      </c>
      <c r="D23" s="374">
        <v>4.8</v>
      </c>
    </row>
    <row r="24" spans="1:4" x14ac:dyDescent="0.25">
      <c r="A24" s="373">
        <v>97158</v>
      </c>
      <c r="B24" s="373" t="s">
        <v>115</v>
      </c>
      <c r="C24" s="373" t="s">
        <v>16</v>
      </c>
      <c r="D24" s="374">
        <v>5.35</v>
      </c>
    </row>
    <row r="25" spans="1:4" x14ac:dyDescent="0.25">
      <c r="A25" s="373">
        <v>97159</v>
      </c>
      <c r="B25" s="373" t="s">
        <v>116</v>
      </c>
      <c r="C25" s="373" t="s">
        <v>16</v>
      </c>
      <c r="D25" s="374">
        <v>6.71</v>
      </c>
    </row>
    <row r="26" spans="1:4" x14ac:dyDescent="0.25">
      <c r="A26" s="373">
        <v>97160</v>
      </c>
      <c r="B26" s="373" t="s">
        <v>117</v>
      </c>
      <c r="C26" s="373" t="s">
        <v>16</v>
      </c>
      <c r="D26" s="374">
        <v>8.07</v>
      </c>
    </row>
    <row r="27" spans="1:4" x14ac:dyDescent="0.25">
      <c r="A27" s="373">
        <v>97161</v>
      </c>
      <c r="B27" s="373" t="s">
        <v>118</v>
      </c>
      <c r="C27" s="373" t="s">
        <v>16</v>
      </c>
      <c r="D27" s="374">
        <v>9.4600000000000009</v>
      </c>
    </row>
    <row r="28" spans="1:4" x14ac:dyDescent="0.25">
      <c r="A28" s="373">
        <v>97162</v>
      </c>
      <c r="B28" s="373" t="s">
        <v>119</v>
      </c>
      <c r="C28" s="373" t="s">
        <v>16</v>
      </c>
      <c r="D28" s="374">
        <v>10.82</v>
      </c>
    </row>
    <row r="29" spans="1:4" x14ac:dyDescent="0.25">
      <c r="A29" s="373">
        <v>97163</v>
      </c>
      <c r="B29" s="373" t="s">
        <v>120</v>
      </c>
      <c r="C29" s="373" t="s">
        <v>16</v>
      </c>
      <c r="D29" s="374">
        <v>12.21</v>
      </c>
    </row>
    <row r="30" spans="1:4" x14ac:dyDescent="0.25">
      <c r="A30" s="373">
        <v>97164</v>
      </c>
      <c r="B30" s="373" t="s">
        <v>121</v>
      </c>
      <c r="C30" s="373" t="s">
        <v>16</v>
      </c>
      <c r="D30" s="374">
        <v>13.58</v>
      </c>
    </row>
    <row r="31" spans="1:4" x14ac:dyDescent="0.25">
      <c r="A31" s="373">
        <v>97165</v>
      </c>
      <c r="B31" s="373" t="s">
        <v>122</v>
      </c>
      <c r="C31" s="373" t="s">
        <v>16</v>
      </c>
      <c r="D31" s="374">
        <v>14.98</v>
      </c>
    </row>
    <row r="32" spans="1:4" x14ac:dyDescent="0.25">
      <c r="A32" s="373">
        <v>97166</v>
      </c>
      <c r="B32" s="373" t="s">
        <v>123</v>
      </c>
      <c r="C32" s="373" t="s">
        <v>16</v>
      </c>
      <c r="D32" s="374">
        <v>19.309999999999999</v>
      </c>
    </row>
    <row r="33" spans="1:4" x14ac:dyDescent="0.25">
      <c r="A33" s="373">
        <v>97167</v>
      </c>
      <c r="B33" s="373" t="s">
        <v>124</v>
      </c>
      <c r="C33" s="373" t="s">
        <v>16</v>
      </c>
      <c r="D33" s="374">
        <v>22.52</v>
      </c>
    </row>
    <row r="34" spans="1:4" x14ac:dyDescent="0.25">
      <c r="A34" s="373">
        <v>97168</v>
      </c>
      <c r="B34" s="373" t="s">
        <v>125</v>
      </c>
      <c r="C34" s="373" t="s">
        <v>16</v>
      </c>
      <c r="D34" s="374">
        <v>25.49</v>
      </c>
    </row>
    <row r="35" spans="1:4" x14ac:dyDescent="0.25">
      <c r="A35" s="373">
        <v>97169</v>
      </c>
      <c r="B35" s="373" t="s">
        <v>126</v>
      </c>
      <c r="C35" s="373" t="s">
        <v>16</v>
      </c>
      <c r="D35" s="374">
        <v>28.6</v>
      </c>
    </row>
    <row r="36" spans="1:4" x14ac:dyDescent="0.25">
      <c r="A36" s="373">
        <v>97170</v>
      </c>
      <c r="B36" s="373" t="s">
        <v>127</v>
      </c>
      <c r="C36" s="373" t="s">
        <v>16</v>
      </c>
      <c r="D36" s="374">
        <v>31.75</v>
      </c>
    </row>
    <row r="37" spans="1:4" x14ac:dyDescent="0.25">
      <c r="A37" s="373">
        <v>97171</v>
      </c>
      <c r="B37" s="373" t="s">
        <v>128</v>
      </c>
      <c r="C37" s="373" t="s">
        <v>16</v>
      </c>
      <c r="D37" s="374">
        <v>34.93</v>
      </c>
    </row>
    <row r="38" spans="1:4" x14ac:dyDescent="0.25">
      <c r="A38" s="373">
        <v>97172</v>
      </c>
      <c r="B38" s="373" t="s">
        <v>129</v>
      </c>
      <c r="C38" s="373" t="s">
        <v>16</v>
      </c>
      <c r="D38" s="374">
        <v>41.66</v>
      </c>
    </row>
    <row r="39" spans="1:4" x14ac:dyDescent="0.25">
      <c r="A39" s="373">
        <v>97173</v>
      </c>
      <c r="B39" s="373" t="s">
        <v>130</v>
      </c>
      <c r="C39" s="373" t="s">
        <v>16</v>
      </c>
      <c r="D39" s="374">
        <v>37.770000000000003</v>
      </c>
    </row>
    <row r="40" spans="1:4" x14ac:dyDescent="0.25">
      <c r="A40" s="373">
        <v>97174</v>
      </c>
      <c r="B40" s="373" t="s">
        <v>131</v>
      </c>
      <c r="C40" s="373" t="s">
        <v>16</v>
      </c>
      <c r="D40" s="374">
        <v>43.75</v>
      </c>
    </row>
    <row r="41" spans="1:4" x14ac:dyDescent="0.25">
      <c r="A41" s="373">
        <v>97175</v>
      </c>
      <c r="B41" s="373" t="s">
        <v>132</v>
      </c>
      <c r="C41" s="373" t="s">
        <v>16</v>
      </c>
      <c r="D41" s="374">
        <v>49.75</v>
      </c>
    </row>
    <row r="42" spans="1:4" x14ac:dyDescent="0.25">
      <c r="A42" s="373">
        <v>97176</v>
      </c>
      <c r="B42" s="373" t="s">
        <v>133</v>
      </c>
      <c r="C42" s="373" t="s">
        <v>16</v>
      </c>
      <c r="D42" s="374">
        <v>55.73</v>
      </c>
    </row>
    <row r="43" spans="1:4" x14ac:dyDescent="0.25">
      <c r="A43" s="373">
        <v>97177</v>
      </c>
      <c r="B43" s="373" t="s">
        <v>134</v>
      </c>
      <c r="C43" s="373" t="s">
        <v>16</v>
      </c>
      <c r="D43" s="374">
        <v>67.67</v>
      </c>
    </row>
    <row r="44" spans="1:4" x14ac:dyDescent="0.25">
      <c r="A44" s="373">
        <v>97178</v>
      </c>
      <c r="B44" s="373" t="s">
        <v>135</v>
      </c>
      <c r="C44" s="373" t="s">
        <v>16</v>
      </c>
      <c r="D44" s="374">
        <v>79.66</v>
      </c>
    </row>
    <row r="45" spans="1:4" x14ac:dyDescent="0.25">
      <c r="A45" s="373">
        <v>97179</v>
      </c>
      <c r="B45" s="373" t="s">
        <v>136</v>
      </c>
      <c r="C45" s="373" t="s">
        <v>16</v>
      </c>
      <c r="D45" s="374">
        <v>91.61</v>
      </c>
    </row>
    <row r="46" spans="1:4" x14ac:dyDescent="0.25">
      <c r="A46" s="373">
        <v>97180</v>
      </c>
      <c r="B46" s="373" t="s">
        <v>137</v>
      </c>
      <c r="C46" s="373" t="s">
        <v>16</v>
      </c>
      <c r="D46" s="374">
        <v>103.58</v>
      </c>
    </row>
    <row r="47" spans="1:4" x14ac:dyDescent="0.25">
      <c r="A47" s="373">
        <v>97181</v>
      </c>
      <c r="B47" s="373" t="s">
        <v>138</v>
      </c>
      <c r="C47" s="373" t="s">
        <v>16</v>
      </c>
      <c r="D47" s="374">
        <v>120.2</v>
      </c>
    </row>
    <row r="48" spans="1:4" x14ac:dyDescent="0.25">
      <c r="A48" s="373">
        <v>97182</v>
      </c>
      <c r="B48" s="373" t="s">
        <v>139</v>
      </c>
      <c r="C48" s="373" t="s">
        <v>16</v>
      </c>
      <c r="D48" s="374">
        <v>132.63999999999999</v>
      </c>
    </row>
    <row r="49" spans="1:4" x14ac:dyDescent="0.25">
      <c r="A49" s="373">
        <v>97183</v>
      </c>
      <c r="B49" s="373" t="s">
        <v>140</v>
      </c>
      <c r="C49" s="373" t="s">
        <v>16</v>
      </c>
      <c r="D49" s="374">
        <v>30.95</v>
      </c>
    </row>
    <row r="50" spans="1:4" x14ac:dyDescent="0.25">
      <c r="A50" s="373">
        <v>97184</v>
      </c>
      <c r="B50" s="373" t="s">
        <v>141</v>
      </c>
      <c r="C50" s="373" t="s">
        <v>16</v>
      </c>
      <c r="D50" s="374">
        <v>35.909999999999997</v>
      </c>
    </row>
    <row r="51" spans="1:4" x14ac:dyDescent="0.25">
      <c r="A51" s="373">
        <v>97185</v>
      </c>
      <c r="B51" s="373" t="s">
        <v>142</v>
      </c>
      <c r="C51" s="373" t="s">
        <v>16</v>
      </c>
      <c r="D51" s="374">
        <v>40.869999999999997</v>
      </c>
    </row>
    <row r="52" spans="1:4" x14ac:dyDescent="0.25">
      <c r="A52" s="373">
        <v>97186</v>
      </c>
      <c r="B52" s="373" t="s">
        <v>143</v>
      </c>
      <c r="C52" s="373" t="s">
        <v>16</v>
      </c>
      <c r="D52" s="374">
        <v>45.85</v>
      </c>
    </row>
    <row r="53" spans="1:4" x14ac:dyDescent="0.25">
      <c r="A53" s="373">
        <v>97187</v>
      </c>
      <c r="B53" s="373" t="s">
        <v>144</v>
      </c>
      <c r="C53" s="373" t="s">
        <v>16</v>
      </c>
      <c r="D53" s="374">
        <v>55.78</v>
      </c>
    </row>
    <row r="54" spans="1:4" x14ac:dyDescent="0.25">
      <c r="A54" s="373">
        <v>97188</v>
      </c>
      <c r="B54" s="373" t="s">
        <v>145</v>
      </c>
      <c r="C54" s="373" t="s">
        <v>16</v>
      </c>
      <c r="D54" s="374">
        <v>65.72</v>
      </c>
    </row>
    <row r="55" spans="1:4" x14ac:dyDescent="0.25">
      <c r="A55" s="373">
        <v>97189</v>
      </c>
      <c r="B55" s="373" t="s">
        <v>146</v>
      </c>
      <c r="C55" s="373" t="s">
        <v>16</v>
      </c>
      <c r="D55" s="374">
        <v>75.650000000000006</v>
      </c>
    </row>
    <row r="56" spans="1:4" x14ac:dyDescent="0.25">
      <c r="A56" s="373">
        <v>97190</v>
      </c>
      <c r="B56" s="373" t="s">
        <v>147</v>
      </c>
      <c r="C56" s="373" t="s">
        <v>16</v>
      </c>
      <c r="D56" s="374">
        <v>85.6</v>
      </c>
    </row>
    <row r="57" spans="1:4" x14ac:dyDescent="0.25">
      <c r="A57" s="373">
        <v>97191</v>
      </c>
      <c r="B57" s="373" t="s">
        <v>148</v>
      </c>
      <c r="C57" s="373" t="s">
        <v>16</v>
      </c>
      <c r="D57" s="374">
        <v>98.92</v>
      </c>
    </row>
    <row r="58" spans="1:4" x14ac:dyDescent="0.25">
      <c r="A58" s="373">
        <v>97192</v>
      </c>
      <c r="B58" s="373" t="s">
        <v>149</v>
      </c>
      <c r="C58" s="373" t="s">
        <v>16</v>
      </c>
      <c r="D58" s="374">
        <v>109.21</v>
      </c>
    </row>
    <row r="59" spans="1:4" x14ac:dyDescent="0.25">
      <c r="A59" s="373">
        <v>90694</v>
      </c>
      <c r="B59" s="373" t="s">
        <v>3868</v>
      </c>
      <c r="C59" s="373" t="s">
        <v>16</v>
      </c>
      <c r="D59" s="374">
        <v>40.85</v>
      </c>
    </row>
    <row r="60" spans="1:4" x14ac:dyDescent="0.25">
      <c r="A60" s="373">
        <v>90695</v>
      </c>
      <c r="B60" s="373" t="s">
        <v>3869</v>
      </c>
      <c r="C60" s="373" t="s">
        <v>16</v>
      </c>
      <c r="D60" s="374">
        <v>77.56</v>
      </c>
    </row>
    <row r="61" spans="1:4" x14ac:dyDescent="0.25">
      <c r="A61" s="373">
        <v>90696</v>
      </c>
      <c r="B61" s="373" t="s">
        <v>3870</v>
      </c>
      <c r="C61" s="373" t="s">
        <v>16</v>
      </c>
      <c r="D61" s="374">
        <v>129.52000000000001</v>
      </c>
    </row>
    <row r="62" spans="1:4" x14ac:dyDescent="0.25">
      <c r="A62" s="373">
        <v>90697</v>
      </c>
      <c r="B62" s="373" t="s">
        <v>3871</v>
      </c>
      <c r="C62" s="373" t="s">
        <v>16</v>
      </c>
      <c r="D62" s="374">
        <v>200.86</v>
      </c>
    </row>
    <row r="63" spans="1:4" x14ac:dyDescent="0.25">
      <c r="A63" s="373">
        <v>90698</v>
      </c>
      <c r="B63" s="373" t="s">
        <v>3872</v>
      </c>
      <c r="C63" s="373" t="s">
        <v>16</v>
      </c>
      <c r="D63" s="374">
        <v>306.94</v>
      </c>
    </row>
    <row r="64" spans="1:4" x14ac:dyDescent="0.25">
      <c r="A64" s="373">
        <v>90699</v>
      </c>
      <c r="B64" s="373" t="s">
        <v>3873</v>
      </c>
      <c r="C64" s="373" t="s">
        <v>16</v>
      </c>
      <c r="D64" s="374">
        <v>431.97</v>
      </c>
    </row>
    <row r="65" spans="1:4" x14ac:dyDescent="0.25">
      <c r="A65" s="373">
        <v>90700</v>
      </c>
      <c r="B65" s="373" t="s">
        <v>3874</v>
      </c>
      <c r="C65" s="373" t="s">
        <v>16</v>
      </c>
      <c r="D65" s="374">
        <v>504.55</v>
      </c>
    </row>
    <row r="66" spans="1:4" x14ac:dyDescent="0.25">
      <c r="A66" s="373">
        <v>90701</v>
      </c>
      <c r="B66" s="373" t="s">
        <v>3875</v>
      </c>
      <c r="C66" s="373" t="s">
        <v>16</v>
      </c>
      <c r="D66" s="374">
        <v>61.2</v>
      </c>
    </row>
    <row r="67" spans="1:4" x14ac:dyDescent="0.25">
      <c r="A67" s="373">
        <v>90702</v>
      </c>
      <c r="B67" s="373" t="s">
        <v>3876</v>
      </c>
      <c r="C67" s="373" t="s">
        <v>16</v>
      </c>
      <c r="D67" s="374">
        <v>101.22</v>
      </c>
    </row>
    <row r="68" spans="1:4" x14ac:dyDescent="0.25">
      <c r="A68" s="373">
        <v>90703</v>
      </c>
      <c r="B68" s="373" t="s">
        <v>3877</v>
      </c>
      <c r="C68" s="373" t="s">
        <v>16</v>
      </c>
      <c r="D68" s="374">
        <v>158.79</v>
      </c>
    </row>
    <row r="69" spans="1:4" x14ac:dyDescent="0.25">
      <c r="A69" s="373">
        <v>90704</v>
      </c>
      <c r="B69" s="373" t="s">
        <v>3878</v>
      </c>
      <c r="C69" s="373" t="s">
        <v>16</v>
      </c>
      <c r="D69" s="374">
        <v>236.57</v>
      </c>
    </row>
    <row r="70" spans="1:4" x14ac:dyDescent="0.25">
      <c r="A70" s="373">
        <v>90705</v>
      </c>
      <c r="B70" s="373" t="s">
        <v>3879</v>
      </c>
      <c r="C70" s="373" t="s">
        <v>16</v>
      </c>
      <c r="D70" s="374">
        <v>308.01</v>
      </c>
    </row>
    <row r="71" spans="1:4" x14ac:dyDescent="0.25">
      <c r="A71" s="373">
        <v>90706</v>
      </c>
      <c r="B71" s="373" t="s">
        <v>3880</v>
      </c>
      <c r="C71" s="373" t="s">
        <v>16</v>
      </c>
      <c r="D71" s="374">
        <v>408.39</v>
      </c>
    </row>
    <row r="72" spans="1:4" x14ac:dyDescent="0.25">
      <c r="A72" s="373">
        <v>90708</v>
      </c>
      <c r="B72" s="373" t="s">
        <v>3881</v>
      </c>
      <c r="C72" s="373" t="s">
        <v>16</v>
      </c>
      <c r="D72" s="374">
        <v>755.5</v>
      </c>
    </row>
    <row r="73" spans="1:4" x14ac:dyDescent="0.25">
      <c r="A73" s="373">
        <v>90724</v>
      </c>
      <c r="B73" s="373" t="s">
        <v>3882</v>
      </c>
      <c r="C73" s="373" t="s">
        <v>6</v>
      </c>
      <c r="D73" s="374">
        <v>22.35</v>
      </c>
    </row>
    <row r="74" spans="1:4" x14ac:dyDescent="0.25">
      <c r="A74" s="373">
        <v>90725</v>
      </c>
      <c r="B74" s="373" t="s">
        <v>3883</v>
      </c>
      <c r="C74" s="373" t="s">
        <v>6</v>
      </c>
      <c r="D74" s="374">
        <v>27.54</v>
      </c>
    </row>
    <row r="75" spans="1:4" x14ac:dyDescent="0.25">
      <c r="A75" s="373">
        <v>90726</v>
      </c>
      <c r="B75" s="373" t="s">
        <v>3884</v>
      </c>
      <c r="C75" s="373" t="s">
        <v>6</v>
      </c>
      <c r="D75" s="374">
        <v>32.79</v>
      </c>
    </row>
    <row r="76" spans="1:4" x14ac:dyDescent="0.25">
      <c r="A76" s="373">
        <v>90727</v>
      </c>
      <c r="B76" s="373" t="s">
        <v>3885</v>
      </c>
      <c r="C76" s="373" t="s">
        <v>6</v>
      </c>
      <c r="D76" s="374">
        <v>37.97</v>
      </c>
    </row>
    <row r="77" spans="1:4" x14ac:dyDescent="0.25">
      <c r="A77" s="373">
        <v>90728</v>
      </c>
      <c r="B77" s="373" t="s">
        <v>3886</v>
      </c>
      <c r="C77" s="373" t="s">
        <v>6</v>
      </c>
      <c r="D77" s="374">
        <v>43.16</v>
      </c>
    </row>
    <row r="78" spans="1:4" x14ac:dyDescent="0.25">
      <c r="A78" s="373">
        <v>90729</v>
      </c>
      <c r="B78" s="373" t="s">
        <v>3887</v>
      </c>
      <c r="C78" s="373" t="s">
        <v>6</v>
      </c>
      <c r="D78" s="374">
        <v>48.34</v>
      </c>
    </row>
    <row r="79" spans="1:4" x14ac:dyDescent="0.25">
      <c r="A79" s="373">
        <v>90730</v>
      </c>
      <c r="B79" s="373" t="s">
        <v>3888</v>
      </c>
      <c r="C79" s="373" t="s">
        <v>6</v>
      </c>
      <c r="D79" s="374">
        <v>53.52</v>
      </c>
    </row>
    <row r="80" spans="1:4" x14ac:dyDescent="0.25">
      <c r="A80" s="373">
        <v>90731</v>
      </c>
      <c r="B80" s="373" t="s">
        <v>3889</v>
      </c>
      <c r="C80" s="373" t="s">
        <v>6</v>
      </c>
      <c r="D80" s="374">
        <v>58.7</v>
      </c>
    </row>
    <row r="81" spans="1:4" x14ac:dyDescent="0.25">
      <c r="A81" s="373">
        <v>90732</v>
      </c>
      <c r="B81" s="373" t="s">
        <v>3890</v>
      </c>
      <c r="C81" s="373" t="s">
        <v>6</v>
      </c>
      <c r="D81" s="374">
        <v>74.25</v>
      </c>
    </row>
    <row r="82" spans="1:4" x14ac:dyDescent="0.25">
      <c r="A82" s="373">
        <v>90733</v>
      </c>
      <c r="B82" s="373" t="s">
        <v>3891</v>
      </c>
      <c r="C82" s="373" t="s">
        <v>16</v>
      </c>
      <c r="D82" s="374">
        <v>3.11</v>
      </c>
    </row>
    <row r="83" spans="1:4" x14ac:dyDescent="0.25">
      <c r="A83" s="373">
        <v>90734</v>
      </c>
      <c r="B83" s="373" t="s">
        <v>3892</v>
      </c>
      <c r="C83" s="373" t="s">
        <v>16</v>
      </c>
      <c r="D83" s="374">
        <v>3.69</v>
      </c>
    </row>
    <row r="84" spans="1:4" x14ac:dyDescent="0.25">
      <c r="A84" s="373">
        <v>90735</v>
      </c>
      <c r="B84" s="373" t="s">
        <v>3893</v>
      </c>
      <c r="C84" s="373" t="s">
        <v>16</v>
      </c>
      <c r="D84" s="374">
        <v>4.2699999999999996</v>
      </c>
    </row>
    <row r="85" spans="1:4" x14ac:dyDescent="0.25">
      <c r="A85" s="373">
        <v>90736</v>
      </c>
      <c r="B85" s="373" t="s">
        <v>3894</v>
      </c>
      <c r="C85" s="373" t="s">
        <v>16</v>
      </c>
      <c r="D85" s="374">
        <v>4.84</v>
      </c>
    </row>
    <row r="86" spans="1:4" x14ac:dyDescent="0.25">
      <c r="A86" s="373">
        <v>90737</v>
      </c>
      <c r="B86" s="373" t="s">
        <v>3895</v>
      </c>
      <c r="C86" s="373" t="s">
        <v>16</v>
      </c>
      <c r="D86" s="374">
        <v>5.42</v>
      </c>
    </row>
    <row r="87" spans="1:4" x14ac:dyDescent="0.25">
      <c r="A87" s="373">
        <v>90738</v>
      </c>
      <c r="B87" s="373" t="s">
        <v>3896</v>
      </c>
      <c r="C87" s="373" t="s">
        <v>16</v>
      </c>
      <c r="D87" s="374">
        <v>6</v>
      </c>
    </row>
    <row r="88" spans="1:4" x14ac:dyDescent="0.25">
      <c r="A88" s="373">
        <v>90739</v>
      </c>
      <c r="B88" s="373" t="s">
        <v>3897</v>
      </c>
      <c r="C88" s="373" t="s">
        <v>16</v>
      </c>
      <c r="D88" s="374">
        <v>8.48</v>
      </c>
    </row>
    <row r="89" spans="1:4" x14ac:dyDescent="0.25">
      <c r="A89" s="373">
        <v>90740</v>
      </c>
      <c r="B89" s="373" t="s">
        <v>3898</v>
      </c>
      <c r="C89" s="373" t="s">
        <v>16</v>
      </c>
      <c r="D89" s="374">
        <v>4.1100000000000003</v>
      </c>
    </row>
    <row r="90" spans="1:4" x14ac:dyDescent="0.25">
      <c r="A90" s="373">
        <v>90741</v>
      </c>
      <c r="B90" s="373" t="s">
        <v>3899</v>
      </c>
      <c r="C90" s="373" t="s">
        <v>16</v>
      </c>
      <c r="D90" s="374">
        <v>4.6900000000000004</v>
      </c>
    </row>
    <row r="91" spans="1:4" x14ac:dyDescent="0.25">
      <c r="A91" s="373">
        <v>90742</v>
      </c>
      <c r="B91" s="373" t="s">
        <v>3900</v>
      </c>
      <c r="C91" s="373" t="s">
        <v>16</v>
      </c>
      <c r="D91" s="374">
        <v>5.27</v>
      </c>
    </row>
    <row r="92" spans="1:4" x14ac:dyDescent="0.25">
      <c r="A92" s="373">
        <v>90743</v>
      </c>
      <c r="B92" s="373" t="s">
        <v>3901</v>
      </c>
      <c r="C92" s="373" t="s">
        <v>16</v>
      </c>
      <c r="D92" s="374">
        <v>5.85</v>
      </c>
    </row>
    <row r="93" spans="1:4" x14ac:dyDescent="0.25">
      <c r="A93" s="373">
        <v>90744</v>
      </c>
      <c r="B93" s="373" t="s">
        <v>3902</v>
      </c>
      <c r="C93" s="373" t="s">
        <v>16</v>
      </c>
      <c r="D93" s="374">
        <v>6.42</v>
      </c>
    </row>
    <row r="94" spans="1:4" x14ac:dyDescent="0.25">
      <c r="A94" s="373">
        <v>90745</v>
      </c>
      <c r="B94" s="373" t="s">
        <v>3903</v>
      </c>
      <c r="C94" s="373" t="s">
        <v>16</v>
      </c>
      <c r="D94" s="374">
        <v>9.4700000000000006</v>
      </c>
    </row>
    <row r="95" spans="1:4" x14ac:dyDescent="0.25">
      <c r="A95" s="373">
        <v>90746</v>
      </c>
      <c r="B95" s="373" t="s">
        <v>3904</v>
      </c>
      <c r="C95" s="373" t="s">
        <v>16</v>
      </c>
      <c r="D95" s="374">
        <v>3.37</v>
      </c>
    </row>
    <row r="96" spans="1:4" x14ac:dyDescent="0.25">
      <c r="A96" s="373">
        <v>90747</v>
      </c>
      <c r="B96" s="373" t="s">
        <v>3905</v>
      </c>
      <c r="C96" s="373" t="s">
        <v>16</v>
      </c>
      <c r="D96" s="374">
        <v>16.22</v>
      </c>
    </row>
    <row r="97" spans="1:4" x14ac:dyDescent="0.25">
      <c r="A97" s="373">
        <v>94869</v>
      </c>
      <c r="B97" s="373" t="s">
        <v>3906</v>
      </c>
      <c r="C97" s="373" t="s">
        <v>16</v>
      </c>
      <c r="D97" s="374">
        <v>133.25</v>
      </c>
    </row>
    <row r="98" spans="1:4" x14ac:dyDescent="0.25">
      <c r="A98" s="373">
        <v>94870</v>
      </c>
      <c r="B98" s="373" t="s">
        <v>3907</v>
      </c>
      <c r="C98" s="373" t="s">
        <v>16</v>
      </c>
      <c r="D98" s="374">
        <v>1.87</v>
      </c>
    </row>
    <row r="99" spans="1:4" x14ac:dyDescent="0.25">
      <c r="A99" s="373">
        <v>94871</v>
      </c>
      <c r="B99" s="373" t="s">
        <v>3908</v>
      </c>
      <c r="C99" s="373" t="s">
        <v>16</v>
      </c>
      <c r="D99" s="374">
        <v>208.43</v>
      </c>
    </row>
    <row r="100" spans="1:4" x14ac:dyDescent="0.25">
      <c r="A100" s="373">
        <v>94872</v>
      </c>
      <c r="B100" s="373" t="s">
        <v>3909</v>
      </c>
      <c r="C100" s="373" t="s">
        <v>16</v>
      </c>
      <c r="D100" s="374">
        <v>2.59</v>
      </c>
    </row>
    <row r="101" spans="1:4" x14ac:dyDescent="0.25">
      <c r="A101" s="373">
        <v>94875</v>
      </c>
      <c r="B101" s="373" t="s">
        <v>3910</v>
      </c>
      <c r="C101" s="373" t="s">
        <v>16</v>
      </c>
      <c r="D101" s="375">
        <v>1226.79</v>
      </c>
    </row>
    <row r="102" spans="1:4" x14ac:dyDescent="0.25">
      <c r="A102" s="373">
        <v>94876</v>
      </c>
      <c r="B102" s="373" t="s">
        <v>3911</v>
      </c>
      <c r="C102" s="373" t="s">
        <v>16</v>
      </c>
      <c r="D102" s="374">
        <v>27.42</v>
      </c>
    </row>
    <row r="103" spans="1:4" x14ac:dyDescent="0.25">
      <c r="A103" s="373">
        <v>94878</v>
      </c>
      <c r="B103" s="373" t="s">
        <v>3912</v>
      </c>
      <c r="C103" s="373" t="s">
        <v>16</v>
      </c>
      <c r="D103" s="374">
        <v>31.69</v>
      </c>
    </row>
    <row r="104" spans="1:4" x14ac:dyDescent="0.25">
      <c r="A104" s="373">
        <v>94879</v>
      </c>
      <c r="B104" s="373" t="s">
        <v>3913</v>
      </c>
      <c r="C104" s="373" t="s">
        <v>16</v>
      </c>
      <c r="D104" s="375">
        <v>1888.62</v>
      </c>
    </row>
    <row r="105" spans="1:4" x14ac:dyDescent="0.25">
      <c r="A105" s="373">
        <v>94880</v>
      </c>
      <c r="B105" s="373" t="s">
        <v>3914</v>
      </c>
      <c r="C105" s="373" t="s">
        <v>16</v>
      </c>
      <c r="D105" s="374">
        <v>41.02</v>
      </c>
    </row>
    <row r="106" spans="1:4" x14ac:dyDescent="0.25">
      <c r="A106" s="373">
        <v>94881</v>
      </c>
      <c r="B106" s="373" t="s">
        <v>3915</v>
      </c>
      <c r="C106" s="373" t="s">
        <v>16</v>
      </c>
      <c r="D106" s="375">
        <v>2601.09</v>
      </c>
    </row>
    <row r="107" spans="1:4" x14ac:dyDescent="0.25">
      <c r="A107" s="373">
        <v>94882</v>
      </c>
      <c r="B107" s="373" t="s">
        <v>3916</v>
      </c>
      <c r="C107" s="373" t="s">
        <v>16</v>
      </c>
      <c r="D107" s="374">
        <v>47.59</v>
      </c>
    </row>
    <row r="108" spans="1:4" x14ac:dyDescent="0.25">
      <c r="A108" s="373">
        <v>94884</v>
      </c>
      <c r="B108" s="373" t="s">
        <v>3917</v>
      </c>
      <c r="C108" s="373" t="s">
        <v>16</v>
      </c>
      <c r="D108" s="374">
        <v>60.9</v>
      </c>
    </row>
    <row r="109" spans="1:4" x14ac:dyDescent="0.25">
      <c r="A109" s="373">
        <v>97121</v>
      </c>
      <c r="B109" s="373" t="s">
        <v>150</v>
      </c>
      <c r="C109" s="373" t="s">
        <v>16</v>
      </c>
      <c r="D109" s="374">
        <v>1.87</v>
      </c>
    </row>
    <row r="110" spans="1:4" x14ac:dyDescent="0.25">
      <c r="A110" s="373">
        <v>97122</v>
      </c>
      <c r="B110" s="373" t="s">
        <v>151</v>
      </c>
      <c r="C110" s="373" t="s">
        <v>16</v>
      </c>
      <c r="D110" s="374">
        <v>2.61</v>
      </c>
    </row>
    <row r="111" spans="1:4" x14ac:dyDescent="0.25">
      <c r="A111" s="373">
        <v>97123</v>
      </c>
      <c r="B111" s="373" t="s">
        <v>152</v>
      </c>
      <c r="C111" s="373" t="s">
        <v>16</v>
      </c>
      <c r="D111" s="374">
        <v>3.31</v>
      </c>
    </row>
    <row r="112" spans="1:4" x14ac:dyDescent="0.25">
      <c r="A112" s="373">
        <v>97124</v>
      </c>
      <c r="B112" s="373" t="s">
        <v>153</v>
      </c>
      <c r="C112" s="373" t="s">
        <v>16</v>
      </c>
      <c r="D112" s="374">
        <v>0.83</v>
      </c>
    </row>
    <row r="113" spans="1:4" x14ac:dyDescent="0.25">
      <c r="A113" s="373">
        <v>97125</v>
      </c>
      <c r="B113" s="373" t="s">
        <v>154</v>
      </c>
      <c r="C113" s="373" t="s">
        <v>16</v>
      </c>
      <c r="D113" s="374">
        <v>1.19</v>
      </c>
    </row>
    <row r="114" spans="1:4" x14ac:dyDescent="0.25">
      <c r="A114" s="373">
        <v>97126</v>
      </c>
      <c r="B114" s="373" t="s">
        <v>155</v>
      </c>
      <c r="C114" s="373" t="s">
        <v>16</v>
      </c>
      <c r="D114" s="374">
        <v>1.52</v>
      </c>
    </row>
    <row r="115" spans="1:4" x14ac:dyDescent="0.25">
      <c r="A115" s="373">
        <v>102264</v>
      </c>
      <c r="B115" s="373" t="s">
        <v>3918</v>
      </c>
      <c r="C115" s="373" t="s">
        <v>16</v>
      </c>
      <c r="D115" s="374">
        <v>17.850000000000001</v>
      </c>
    </row>
    <row r="116" spans="1:4" x14ac:dyDescent="0.25">
      <c r="A116" s="373">
        <v>102265</v>
      </c>
      <c r="B116" s="373" t="s">
        <v>3919</v>
      </c>
      <c r="C116" s="373" t="s">
        <v>6</v>
      </c>
      <c r="D116" s="374">
        <v>94.99</v>
      </c>
    </row>
    <row r="117" spans="1:4" x14ac:dyDescent="0.25">
      <c r="A117" s="373">
        <v>102266</v>
      </c>
      <c r="B117" s="373" t="s">
        <v>3920</v>
      </c>
      <c r="C117" s="373" t="s">
        <v>6</v>
      </c>
      <c r="D117" s="374">
        <v>105.35</v>
      </c>
    </row>
    <row r="118" spans="1:4" x14ac:dyDescent="0.25">
      <c r="A118" s="373">
        <v>102267</v>
      </c>
      <c r="B118" s="373" t="s">
        <v>3921</v>
      </c>
      <c r="C118" s="373" t="s">
        <v>6</v>
      </c>
      <c r="D118" s="374">
        <v>120.98</v>
      </c>
    </row>
    <row r="119" spans="1:4" x14ac:dyDescent="0.25">
      <c r="A119" s="373">
        <v>102268</v>
      </c>
      <c r="B119" s="373" t="s">
        <v>3922</v>
      </c>
      <c r="C119" s="373" t="s">
        <v>6</v>
      </c>
      <c r="D119" s="374">
        <v>136.52000000000001</v>
      </c>
    </row>
    <row r="120" spans="1:4" x14ac:dyDescent="0.25">
      <c r="A120" s="373">
        <v>102269</v>
      </c>
      <c r="B120" s="373" t="s">
        <v>3923</v>
      </c>
      <c r="C120" s="373" t="s">
        <v>6</v>
      </c>
      <c r="D120" s="374">
        <v>167.61</v>
      </c>
    </row>
    <row r="121" spans="1:4" x14ac:dyDescent="0.25">
      <c r="A121" s="373">
        <v>92833</v>
      </c>
      <c r="B121" s="373" t="s">
        <v>156</v>
      </c>
      <c r="C121" s="373" t="s">
        <v>16</v>
      </c>
      <c r="D121" s="374">
        <v>209.03</v>
      </c>
    </row>
    <row r="122" spans="1:4" x14ac:dyDescent="0.25">
      <c r="A122" s="373">
        <v>92834</v>
      </c>
      <c r="B122" s="373" t="s">
        <v>157</v>
      </c>
      <c r="C122" s="373" t="s">
        <v>16</v>
      </c>
      <c r="D122" s="374">
        <v>8.76</v>
      </c>
    </row>
    <row r="123" spans="1:4" x14ac:dyDescent="0.25">
      <c r="A123" s="373">
        <v>92835</v>
      </c>
      <c r="B123" s="373" t="s">
        <v>158</v>
      </c>
      <c r="C123" s="373" t="s">
        <v>16</v>
      </c>
      <c r="D123" s="374">
        <v>218.43</v>
      </c>
    </row>
    <row r="124" spans="1:4" x14ac:dyDescent="0.25">
      <c r="A124" s="373">
        <v>92836</v>
      </c>
      <c r="B124" s="373" t="s">
        <v>159</v>
      </c>
      <c r="C124" s="373" t="s">
        <v>16</v>
      </c>
      <c r="D124" s="374">
        <v>11.18</v>
      </c>
    </row>
    <row r="125" spans="1:4" x14ac:dyDescent="0.25">
      <c r="A125" s="373">
        <v>92837</v>
      </c>
      <c r="B125" s="373" t="s">
        <v>160</v>
      </c>
      <c r="C125" s="373" t="s">
        <v>16</v>
      </c>
      <c r="D125" s="374">
        <v>388.23</v>
      </c>
    </row>
    <row r="126" spans="1:4" x14ac:dyDescent="0.25">
      <c r="A126" s="373">
        <v>92838</v>
      </c>
      <c r="B126" s="373" t="s">
        <v>161</v>
      </c>
      <c r="C126" s="373" t="s">
        <v>16</v>
      </c>
      <c r="D126" s="374">
        <v>13.41</v>
      </c>
    </row>
    <row r="127" spans="1:4" x14ac:dyDescent="0.25">
      <c r="A127" s="373">
        <v>92839</v>
      </c>
      <c r="B127" s="373" t="s">
        <v>162</v>
      </c>
      <c r="C127" s="373" t="s">
        <v>16</v>
      </c>
      <c r="D127" s="374">
        <v>475.17</v>
      </c>
    </row>
    <row r="128" spans="1:4" x14ac:dyDescent="0.25">
      <c r="A128" s="373">
        <v>92840</v>
      </c>
      <c r="B128" s="373" t="s">
        <v>163</v>
      </c>
      <c r="C128" s="373" t="s">
        <v>16</v>
      </c>
      <c r="D128" s="374">
        <v>15.9</v>
      </c>
    </row>
    <row r="129" spans="1:4" x14ac:dyDescent="0.25">
      <c r="A129" s="373">
        <v>92841</v>
      </c>
      <c r="B129" s="373" t="s">
        <v>164</v>
      </c>
      <c r="C129" s="373" t="s">
        <v>16</v>
      </c>
      <c r="D129" s="374">
        <v>619.08000000000004</v>
      </c>
    </row>
    <row r="130" spans="1:4" x14ac:dyDescent="0.25">
      <c r="A130" s="373">
        <v>92842</v>
      </c>
      <c r="B130" s="373" t="s">
        <v>165</v>
      </c>
      <c r="C130" s="373" t="s">
        <v>16</v>
      </c>
      <c r="D130" s="374">
        <v>18.14</v>
      </c>
    </row>
    <row r="131" spans="1:4" x14ac:dyDescent="0.25">
      <c r="A131" s="373">
        <v>92843</v>
      </c>
      <c r="B131" s="373" t="s">
        <v>166</v>
      </c>
      <c r="C131" s="373" t="s">
        <v>16</v>
      </c>
      <c r="D131" s="374">
        <v>640.15</v>
      </c>
    </row>
    <row r="132" spans="1:4" x14ac:dyDescent="0.25">
      <c r="A132" s="373">
        <v>92844</v>
      </c>
      <c r="B132" s="373" t="s">
        <v>167</v>
      </c>
      <c r="C132" s="373" t="s">
        <v>16</v>
      </c>
      <c r="D132" s="374">
        <v>20.63</v>
      </c>
    </row>
    <row r="133" spans="1:4" x14ac:dyDescent="0.25">
      <c r="A133" s="373">
        <v>92845</v>
      </c>
      <c r="B133" s="373" t="s">
        <v>168</v>
      </c>
      <c r="C133" s="373" t="s">
        <v>16</v>
      </c>
      <c r="D133" s="374">
        <v>951.14</v>
      </c>
    </row>
    <row r="134" spans="1:4" x14ac:dyDescent="0.25">
      <c r="A134" s="373">
        <v>92846</v>
      </c>
      <c r="B134" s="373" t="s">
        <v>169</v>
      </c>
      <c r="C134" s="373" t="s">
        <v>16</v>
      </c>
      <c r="D134" s="374">
        <v>22.86</v>
      </c>
    </row>
    <row r="135" spans="1:4" x14ac:dyDescent="0.25">
      <c r="A135" s="373">
        <v>92847</v>
      </c>
      <c r="B135" s="373" t="s">
        <v>170</v>
      </c>
      <c r="C135" s="373" t="s">
        <v>16</v>
      </c>
      <c r="D135" s="374">
        <v>975.51</v>
      </c>
    </row>
    <row r="136" spans="1:4" x14ac:dyDescent="0.25">
      <c r="A136" s="373">
        <v>92848</v>
      </c>
      <c r="B136" s="373" t="s">
        <v>171</v>
      </c>
      <c r="C136" s="373" t="s">
        <v>16</v>
      </c>
      <c r="D136" s="374">
        <v>25.36</v>
      </c>
    </row>
    <row r="137" spans="1:4" x14ac:dyDescent="0.25">
      <c r="A137" s="373">
        <v>92849</v>
      </c>
      <c r="B137" s="373" t="s">
        <v>172</v>
      </c>
      <c r="C137" s="373" t="s">
        <v>16</v>
      </c>
      <c r="D137" s="374">
        <v>216.82</v>
      </c>
    </row>
    <row r="138" spans="1:4" x14ac:dyDescent="0.25">
      <c r="A138" s="373">
        <v>92850</v>
      </c>
      <c r="B138" s="373" t="s">
        <v>173</v>
      </c>
      <c r="C138" s="373" t="s">
        <v>16</v>
      </c>
      <c r="D138" s="374">
        <v>16.55</v>
      </c>
    </row>
    <row r="139" spans="1:4" x14ac:dyDescent="0.25">
      <c r="A139" s="373">
        <v>92851</v>
      </c>
      <c r="B139" s="373" t="s">
        <v>174</v>
      </c>
      <c r="C139" s="373" t="s">
        <v>16</v>
      </c>
      <c r="D139" s="374">
        <v>228.15</v>
      </c>
    </row>
    <row r="140" spans="1:4" x14ac:dyDescent="0.25">
      <c r="A140" s="373">
        <v>92852</v>
      </c>
      <c r="B140" s="373" t="s">
        <v>175</v>
      </c>
      <c r="C140" s="373" t="s">
        <v>16</v>
      </c>
      <c r="D140" s="374">
        <v>20.9</v>
      </c>
    </row>
    <row r="141" spans="1:4" x14ac:dyDescent="0.25">
      <c r="A141" s="373">
        <v>92853</v>
      </c>
      <c r="B141" s="373" t="s">
        <v>176</v>
      </c>
      <c r="C141" s="373" t="s">
        <v>16</v>
      </c>
      <c r="D141" s="374">
        <v>400.27</v>
      </c>
    </row>
    <row r="142" spans="1:4" x14ac:dyDescent="0.25">
      <c r="A142" s="373">
        <v>92854</v>
      </c>
      <c r="B142" s="373" t="s">
        <v>177</v>
      </c>
      <c r="C142" s="373" t="s">
        <v>16</v>
      </c>
      <c r="D142" s="374">
        <v>25.45</v>
      </c>
    </row>
    <row r="143" spans="1:4" x14ac:dyDescent="0.25">
      <c r="A143" s="373">
        <v>92855</v>
      </c>
      <c r="B143" s="373" t="s">
        <v>178</v>
      </c>
      <c r="C143" s="373" t="s">
        <v>16</v>
      </c>
      <c r="D143" s="374">
        <v>489.26</v>
      </c>
    </row>
    <row r="144" spans="1:4" x14ac:dyDescent="0.25">
      <c r="A144" s="373">
        <v>92856</v>
      </c>
      <c r="B144" s="373" t="s">
        <v>179</v>
      </c>
      <c r="C144" s="373" t="s">
        <v>16</v>
      </c>
      <c r="D144" s="374">
        <v>29.99</v>
      </c>
    </row>
    <row r="145" spans="1:4" x14ac:dyDescent="0.25">
      <c r="A145" s="373">
        <v>92857</v>
      </c>
      <c r="B145" s="373" t="s">
        <v>180</v>
      </c>
      <c r="C145" s="373" t="s">
        <v>16</v>
      </c>
      <c r="D145" s="374">
        <v>635.25</v>
      </c>
    </row>
    <row r="146" spans="1:4" x14ac:dyDescent="0.25">
      <c r="A146" s="373">
        <v>92858</v>
      </c>
      <c r="B146" s="373" t="s">
        <v>181</v>
      </c>
      <c r="C146" s="373" t="s">
        <v>16</v>
      </c>
      <c r="D146" s="374">
        <v>34.31</v>
      </c>
    </row>
    <row r="147" spans="1:4" x14ac:dyDescent="0.25">
      <c r="A147" s="373">
        <v>92859</v>
      </c>
      <c r="B147" s="373" t="s">
        <v>182</v>
      </c>
      <c r="C147" s="373" t="s">
        <v>16</v>
      </c>
      <c r="D147" s="374">
        <v>658.49</v>
      </c>
    </row>
    <row r="148" spans="1:4" x14ac:dyDescent="0.25">
      <c r="A148" s="373">
        <v>92860</v>
      </c>
      <c r="B148" s="373" t="s">
        <v>183</v>
      </c>
      <c r="C148" s="373" t="s">
        <v>16</v>
      </c>
      <c r="D148" s="374">
        <v>38.97</v>
      </c>
    </row>
    <row r="149" spans="1:4" x14ac:dyDescent="0.25">
      <c r="A149" s="373">
        <v>92861</v>
      </c>
      <c r="B149" s="373" t="s">
        <v>184</v>
      </c>
      <c r="C149" s="373" t="s">
        <v>16</v>
      </c>
      <c r="D149" s="374">
        <v>971.79</v>
      </c>
    </row>
    <row r="150" spans="1:4" x14ac:dyDescent="0.25">
      <c r="A150" s="373">
        <v>92862</v>
      </c>
      <c r="B150" s="373" t="s">
        <v>185</v>
      </c>
      <c r="C150" s="373" t="s">
        <v>16</v>
      </c>
      <c r="D150" s="374">
        <v>43.51</v>
      </c>
    </row>
    <row r="151" spans="1:4" x14ac:dyDescent="0.25">
      <c r="A151" s="373">
        <v>92863</v>
      </c>
      <c r="B151" s="373" t="s">
        <v>186</v>
      </c>
      <c r="C151" s="373" t="s">
        <v>16</v>
      </c>
      <c r="D151" s="374">
        <v>998.19</v>
      </c>
    </row>
    <row r="152" spans="1:4" x14ac:dyDescent="0.25">
      <c r="A152" s="373">
        <v>92864</v>
      </c>
      <c r="B152" s="373" t="s">
        <v>187</v>
      </c>
      <c r="C152" s="373" t="s">
        <v>16</v>
      </c>
      <c r="D152" s="374">
        <v>48.04</v>
      </c>
    </row>
    <row r="153" spans="1:4" x14ac:dyDescent="0.25">
      <c r="A153" s="373">
        <v>92210</v>
      </c>
      <c r="B153" s="373" t="s">
        <v>188</v>
      </c>
      <c r="C153" s="373" t="s">
        <v>16</v>
      </c>
      <c r="D153" s="374">
        <v>170.15</v>
      </c>
    </row>
    <row r="154" spans="1:4" x14ac:dyDescent="0.25">
      <c r="A154" s="373">
        <v>92211</v>
      </c>
      <c r="B154" s="373" t="s">
        <v>189</v>
      </c>
      <c r="C154" s="373" t="s">
        <v>16</v>
      </c>
      <c r="D154" s="374">
        <v>204.5</v>
      </c>
    </row>
    <row r="155" spans="1:4" x14ac:dyDescent="0.25">
      <c r="A155" s="373">
        <v>92212</v>
      </c>
      <c r="B155" s="373" t="s">
        <v>190</v>
      </c>
      <c r="C155" s="373" t="s">
        <v>16</v>
      </c>
      <c r="D155" s="374">
        <v>304.79000000000002</v>
      </c>
    </row>
    <row r="156" spans="1:4" x14ac:dyDescent="0.25">
      <c r="A156" s="373">
        <v>92213</v>
      </c>
      <c r="B156" s="373" t="s">
        <v>191</v>
      </c>
      <c r="C156" s="373" t="s">
        <v>16</v>
      </c>
      <c r="D156" s="374">
        <v>400.43</v>
      </c>
    </row>
    <row r="157" spans="1:4" x14ac:dyDescent="0.25">
      <c r="A157" s="373">
        <v>92214</v>
      </c>
      <c r="B157" s="373" t="s">
        <v>192</v>
      </c>
      <c r="C157" s="373" t="s">
        <v>16</v>
      </c>
      <c r="D157" s="374">
        <v>483.96</v>
      </c>
    </row>
    <row r="158" spans="1:4" x14ac:dyDescent="0.25">
      <c r="A158" s="373">
        <v>92215</v>
      </c>
      <c r="B158" s="373" t="s">
        <v>193</v>
      </c>
      <c r="C158" s="373" t="s">
        <v>16</v>
      </c>
      <c r="D158" s="374">
        <v>555.98</v>
      </c>
    </row>
    <row r="159" spans="1:4" x14ac:dyDescent="0.25">
      <c r="A159" s="373">
        <v>92216</v>
      </c>
      <c r="B159" s="373" t="s">
        <v>194</v>
      </c>
      <c r="C159" s="373" t="s">
        <v>16</v>
      </c>
      <c r="D159" s="374">
        <v>581.96</v>
      </c>
    </row>
    <row r="160" spans="1:4" x14ac:dyDescent="0.25">
      <c r="A160" s="373">
        <v>92219</v>
      </c>
      <c r="B160" s="373" t="s">
        <v>195</v>
      </c>
      <c r="C160" s="373" t="s">
        <v>16</v>
      </c>
      <c r="D160" s="374">
        <v>179.86</v>
      </c>
    </row>
    <row r="161" spans="1:4" x14ac:dyDescent="0.25">
      <c r="A161" s="373">
        <v>92220</v>
      </c>
      <c r="B161" s="373" t="s">
        <v>196</v>
      </c>
      <c r="C161" s="373" t="s">
        <v>16</v>
      </c>
      <c r="D161" s="374">
        <v>216.55</v>
      </c>
    </row>
    <row r="162" spans="1:4" x14ac:dyDescent="0.25">
      <c r="A162" s="373">
        <v>92221</v>
      </c>
      <c r="B162" s="373" t="s">
        <v>197</v>
      </c>
      <c r="C162" s="373" t="s">
        <v>16</v>
      </c>
      <c r="D162" s="374">
        <v>318.89</v>
      </c>
    </row>
    <row r="163" spans="1:4" x14ac:dyDescent="0.25">
      <c r="A163" s="373">
        <v>92222</v>
      </c>
      <c r="B163" s="373" t="s">
        <v>198</v>
      </c>
      <c r="C163" s="373" t="s">
        <v>16</v>
      </c>
      <c r="D163" s="374">
        <v>416.82</v>
      </c>
    </row>
    <row r="164" spans="1:4" x14ac:dyDescent="0.25">
      <c r="A164" s="373">
        <v>92223</v>
      </c>
      <c r="B164" s="373" t="s">
        <v>199</v>
      </c>
      <c r="C164" s="373" t="s">
        <v>16</v>
      </c>
      <c r="D164" s="374">
        <v>502.3</v>
      </c>
    </row>
    <row r="165" spans="1:4" x14ac:dyDescent="0.25">
      <c r="A165" s="373">
        <v>92224</v>
      </c>
      <c r="B165" s="373" t="s">
        <v>200</v>
      </c>
      <c r="C165" s="373" t="s">
        <v>16</v>
      </c>
      <c r="D165" s="374">
        <v>576.34</v>
      </c>
    </row>
    <row r="166" spans="1:4" x14ac:dyDescent="0.25">
      <c r="A166" s="373">
        <v>92226</v>
      </c>
      <c r="B166" s="373" t="s">
        <v>201</v>
      </c>
      <c r="C166" s="373" t="s">
        <v>16</v>
      </c>
      <c r="D166" s="374">
        <v>604.74</v>
      </c>
    </row>
    <row r="167" spans="1:4" x14ac:dyDescent="0.25">
      <c r="A167" s="373">
        <v>92808</v>
      </c>
      <c r="B167" s="373" t="s">
        <v>202</v>
      </c>
      <c r="C167" s="373" t="s">
        <v>16</v>
      </c>
      <c r="D167" s="374">
        <v>39.5</v>
      </c>
    </row>
    <row r="168" spans="1:4" x14ac:dyDescent="0.25">
      <c r="A168" s="373">
        <v>92809</v>
      </c>
      <c r="B168" s="373" t="s">
        <v>203</v>
      </c>
      <c r="C168" s="373" t="s">
        <v>16</v>
      </c>
      <c r="D168" s="374">
        <v>50.74</v>
      </c>
    </row>
    <row r="169" spans="1:4" x14ac:dyDescent="0.25">
      <c r="A169" s="373">
        <v>92810</v>
      </c>
      <c r="B169" s="373" t="s">
        <v>204</v>
      </c>
      <c r="C169" s="373" t="s">
        <v>16</v>
      </c>
      <c r="D169" s="374">
        <v>61.79</v>
      </c>
    </row>
    <row r="170" spans="1:4" x14ac:dyDescent="0.25">
      <c r="A170" s="373">
        <v>92811</v>
      </c>
      <c r="B170" s="373" t="s">
        <v>205</v>
      </c>
      <c r="C170" s="373" t="s">
        <v>16</v>
      </c>
      <c r="D170" s="374">
        <v>73.72</v>
      </c>
    </row>
    <row r="171" spans="1:4" x14ac:dyDescent="0.25">
      <c r="A171" s="373">
        <v>92812</v>
      </c>
      <c r="B171" s="373" t="s">
        <v>206</v>
      </c>
      <c r="C171" s="373" t="s">
        <v>16</v>
      </c>
      <c r="D171" s="374">
        <v>85.48</v>
      </c>
    </row>
    <row r="172" spans="1:4" x14ac:dyDescent="0.25">
      <c r="A172" s="373">
        <v>92813</v>
      </c>
      <c r="B172" s="373" t="s">
        <v>207</v>
      </c>
      <c r="C172" s="373" t="s">
        <v>16</v>
      </c>
      <c r="D172" s="374">
        <v>99.5</v>
      </c>
    </row>
    <row r="173" spans="1:4" x14ac:dyDescent="0.25">
      <c r="A173" s="373">
        <v>92814</v>
      </c>
      <c r="B173" s="373" t="s">
        <v>208</v>
      </c>
      <c r="C173" s="373" t="s">
        <v>16</v>
      </c>
      <c r="D173" s="374">
        <v>114.24</v>
      </c>
    </row>
    <row r="174" spans="1:4" x14ac:dyDescent="0.25">
      <c r="A174" s="373">
        <v>92815</v>
      </c>
      <c r="B174" s="373" t="s">
        <v>209</v>
      </c>
      <c r="C174" s="373" t="s">
        <v>16</v>
      </c>
      <c r="D174" s="374">
        <v>131.47999999999999</v>
      </c>
    </row>
    <row r="175" spans="1:4" x14ac:dyDescent="0.25">
      <c r="A175" s="373">
        <v>92816</v>
      </c>
      <c r="B175" s="373" t="s">
        <v>210</v>
      </c>
      <c r="C175" s="373" t="s">
        <v>16</v>
      </c>
      <c r="D175" s="374">
        <v>837.31</v>
      </c>
    </row>
    <row r="176" spans="1:4" x14ac:dyDescent="0.25">
      <c r="A176" s="373">
        <v>92817</v>
      </c>
      <c r="B176" s="373" t="s">
        <v>211</v>
      </c>
      <c r="C176" s="373" t="s">
        <v>16</v>
      </c>
      <c r="D176" s="374">
        <v>164.5</v>
      </c>
    </row>
    <row r="177" spans="1:4" x14ac:dyDescent="0.25">
      <c r="A177" s="373">
        <v>92818</v>
      </c>
      <c r="B177" s="373" t="s">
        <v>212</v>
      </c>
      <c r="C177" s="373" t="s">
        <v>16</v>
      </c>
      <c r="D177" s="375">
        <v>1196.21</v>
      </c>
    </row>
    <row r="178" spans="1:4" x14ac:dyDescent="0.25">
      <c r="A178" s="373">
        <v>92819</v>
      </c>
      <c r="B178" s="373" t="s">
        <v>213</v>
      </c>
      <c r="C178" s="373" t="s">
        <v>16</v>
      </c>
      <c r="D178" s="374">
        <v>221.45</v>
      </c>
    </row>
    <row r="179" spans="1:4" x14ac:dyDescent="0.25">
      <c r="A179" s="373">
        <v>92820</v>
      </c>
      <c r="B179" s="373" t="s">
        <v>214</v>
      </c>
      <c r="C179" s="373" t="s">
        <v>16</v>
      </c>
      <c r="D179" s="374">
        <v>47.1</v>
      </c>
    </row>
    <row r="180" spans="1:4" x14ac:dyDescent="0.25">
      <c r="A180" s="373">
        <v>92821</v>
      </c>
      <c r="B180" s="373" t="s">
        <v>215</v>
      </c>
      <c r="C180" s="373" t="s">
        <v>16</v>
      </c>
      <c r="D180" s="374">
        <v>60.45</v>
      </c>
    </row>
    <row r="181" spans="1:4" x14ac:dyDescent="0.25">
      <c r="A181" s="373">
        <v>92822</v>
      </c>
      <c r="B181" s="373" t="s">
        <v>216</v>
      </c>
      <c r="C181" s="373" t="s">
        <v>16</v>
      </c>
      <c r="D181" s="374">
        <v>73.84</v>
      </c>
    </row>
    <row r="182" spans="1:4" x14ac:dyDescent="0.25">
      <c r="A182" s="373">
        <v>92824</v>
      </c>
      <c r="B182" s="373" t="s">
        <v>217</v>
      </c>
      <c r="C182" s="373" t="s">
        <v>16</v>
      </c>
      <c r="D182" s="374">
        <v>87.82</v>
      </c>
    </row>
    <row r="183" spans="1:4" x14ac:dyDescent="0.25">
      <c r="A183" s="373">
        <v>92825</v>
      </c>
      <c r="B183" s="373" t="s">
        <v>218</v>
      </c>
      <c r="C183" s="373" t="s">
        <v>16</v>
      </c>
      <c r="D183" s="374">
        <v>101.87</v>
      </c>
    </row>
    <row r="184" spans="1:4" x14ac:dyDescent="0.25">
      <c r="A184" s="373">
        <v>92826</v>
      </c>
      <c r="B184" s="373" t="s">
        <v>219</v>
      </c>
      <c r="C184" s="373" t="s">
        <v>16</v>
      </c>
      <c r="D184" s="374">
        <v>117.84</v>
      </c>
    </row>
    <row r="185" spans="1:4" x14ac:dyDescent="0.25">
      <c r="A185" s="373">
        <v>92827</v>
      </c>
      <c r="B185" s="373" t="s">
        <v>220</v>
      </c>
      <c r="C185" s="373" t="s">
        <v>16</v>
      </c>
      <c r="D185" s="374">
        <v>134.6</v>
      </c>
    </row>
    <row r="186" spans="1:4" x14ac:dyDescent="0.25">
      <c r="A186" s="373">
        <v>92828</v>
      </c>
      <c r="B186" s="373" t="s">
        <v>221</v>
      </c>
      <c r="C186" s="373" t="s">
        <v>16</v>
      </c>
      <c r="D186" s="374">
        <v>154.26</v>
      </c>
    </row>
    <row r="187" spans="1:4" x14ac:dyDescent="0.25">
      <c r="A187" s="373">
        <v>92829</v>
      </c>
      <c r="B187" s="373" t="s">
        <v>222</v>
      </c>
      <c r="C187" s="373" t="s">
        <v>16</v>
      </c>
      <c r="D187" s="374">
        <v>864.15</v>
      </c>
    </row>
    <row r="188" spans="1:4" x14ac:dyDescent="0.25">
      <c r="A188" s="373">
        <v>92830</v>
      </c>
      <c r="B188" s="373" t="s">
        <v>223</v>
      </c>
      <c r="C188" s="373" t="s">
        <v>16</v>
      </c>
      <c r="D188" s="374">
        <v>191.34</v>
      </c>
    </row>
    <row r="189" spans="1:4" x14ac:dyDescent="0.25">
      <c r="A189" s="373">
        <v>92831</v>
      </c>
      <c r="B189" s="373" t="s">
        <v>224</v>
      </c>
      <c r="C189" s="373" t="s">
        <v>16</v>
      </c>
      <c r="D189" s="375">
        <v>1229.1400000000001</v>
      </c>
    </row>
    <row r="190" spans="1:4" x14ac:dyDescent="0.25">
      <c r="A190" s="373">
        <v>92832</v>
      </c>
      <c r="B190" s="373" t="s">
        <v>225</v>
      </c>
      <c r="C190" s="373" t="s">
        <v>16</v>
      </c>
      <c r="D190" s="374">
        <v>254.38</v>
      </c>
    </row>
    <row r="191" spans="1:4" x14ac:dyDescent="0.25">
      <c r="A191" s="373">
        <v>95565</v>
      </c>
      <c r="B191" s="373" t="s">
        <v>226</v>
      </c>
      <c r="C191" s="373" t="s">
        <v>16</v>
      </c>
      <c r="D191" s="374">
        <v>145.32</v>
      </c>
    </row>
    <row r="192" spans="1:4" x14ac:dyDescent="0.25">
      <c r="A192" s="373">
        <v>95566</v>
      </c>
      <c r="B192" s="373" t="s">
        <v>227</v>
      </c>
      <c r="C192" s="373" t="s">
        <v>16</v>
      </c>
      <c r="D192" s="374">
        <v>152.91999999999999</v>
      </c>
    </row>
    <row r="193" spans="1:4" x14ac:dyDescent="0.25">
      <c r="A193" s="373">
        <v>95567</v>
      </c>
      <c r="B193" s="373" t="s">
        <v>228</v>
      </c>
      <c r="C193" s="373" t="s">
        <v>16</v>
      </c>
      <c r="D193" s="374">
        <v>92.74</v>
      </c>
    </row>
    <row r="194" spans="1:4" x14ac:dyDescent="0.25">
      <c r="A194" s="373">
        <v>95568</v>
      </c>
      <c r="B194" s="373" t="s">
        <v>229</v>
      </c>
      <c r="C194" s="373" t="s">
        <v>16</v>
      </c>
      <c r="D194" s="374">
        <v>113.65</v>
      </c>
    </row>
    <row r="195" spans="1:4" x14ac:dyDescent="0.25">
      <c r="A195" s="373">
        <v>95569</v>
      </c>
      <c r="B195" s="373" t="s">
        <v>230</v>
      </c>
      <c r="C195" s="373" t="s">
        <v>16</v>
      </c>
      <c r="D195" s="374">
        <v>155.41999999999999</v>
      </c>
    </row>
    <row r="196" spans="1:4" x14ac:dyDescent="0.25">
      <c r="A196" s="373">
        <v>95570</v>
      </c>
      <c r="B196" s="373" t="s">
        <v>231</v>
      </c>
      <c r="C196" s="373" t="s">
        <v>16</v>
      </c>
      <c r="D196" s="374">
        <v>100.34</v>
      </c>
    </row>
    <row r="197" spans="1:4" x14ac:dyDescent="0.25">
      <c r="A197" s="373">
        <v>95571</v>
      </c>
      <c r="B197" s="373" t="s">
        <v>232</v>
      </c>
      <c r="C197" s="373" t="s">
        <v>16</v>
      </c>
      <c r="D197" s="374">
        <v>123.36</v>
      </c>
    </row>
    <row r="198" spans="1:4" x14ac:dyDescent="0.25">
      <c r="A198" s="373">
        <v>95572</v>
      </c>
      <c r="B198" s="373" t="s">
        <v>233</v>
      </c>
      <c r="C198" s="373" t="s">
        <v>16</v>
      </c>
      <c r="D198" s="374">
        <v>167.47</v>
      </c>
    </row>
    <row r="199" spans="1:4" x14ac:dyDescent="0.25">
      <c r="A199" s="373">
        <v>97127</v>
      </c>
      <c r="B199" s="373" t="s">
        <v>234</v>
      </c>
      <c r="C199" s="373" t="s">
        <v>16</v>
      </c>
      <c r="D199" s="374">
        <v>4.75</v>
      </c>
    </row>
    <row r="200" spans="1:4" x14ac:dyDescent="0.25">
      <c r="A200" s="373">
        <v>97128</v>
      </c>
      <c r="B200" s="373" t="s">
        <v>235</v>
      </c>
      <c r="C200" s="373" t="s">
        <v>16</v>
      </c>
      <c r="D200" s="374">
        <v>9.66</v>
      </c>
    </row>
    <row r="201" spans="1:4" x14ac:dyDescent="0.25">
      <c r="A201" s="373">
        <v>97129</v>
      </c>
      <c r="B201" s="373" t="s">
        <v>236</v>
      </c>
      <c r="C201" s="373" t="s">
        <v>16</v>
      </c>
      <c r="D201" s="374">
        <v>11.89</v>
      </c>
    </row>
    <row r="202" spans="1:4" x14ac:dyDescent="0.25">
      <c r="A202" s="373">
        <v>97130</v>
      </c>
      <c r="B202" s="373" t="s">
        <v>237</v>
      </c>
      <c r="C202" s="373" t="s">
        <v>16</v>
      </c>
      <c r="D202" s="374">
        <v>14.11</v>
      </c>
    </row>
    <row r="203" spans="1:4" x14ac:dyDescent="0.25">
      <c r="A203" s="373">
        <v>97131</v>
      </c>
      <c r="B203" s="373" t="s">
        <v>238</v>
      </c>
      <c r="C203" s="373" t="s">
        <v>16</v>
      </c>
      <c r="D203" s="374">
        <v>16.309999999999999</v>
      </c>
    </row>
    <row r="204" spans="1:4" x14ac:dyDescent="0.25">
      <c r="A204" s="373">
        <v>97132</v>
      </c>
      <c r="B204" s="373" t="s">
        <v>239</v>
      </c>
      <c r="C204" s="373" t="s">
        <v>16</v>
      </c>
      <c r="D204" s="374">
        <v>18.52</v>
      </c>
    </row>
    <row r="205" spans="1:4" x14ac:dyDescent="0.25">
      <c r="A205" s="373">
        <v>97133</v>
      </c>
      <c r="B205" s="373" t="s">
        <v>240</v>
      </c>
      <c r="C205" s="373" t="s">
        <v>16</v>
      </c>
      <c r="D205" s="374">
        <v>22.97</v>
      </c>
    </row>
    <row r="206" spans="1:4" x14ac:dyDescent="0.25">
      <c r="A206" s="373">
        <v>97134</v>
      </c>
      <c r="B206" s="373" t="s">
        <v>241</v>
      </c>
      <c r="C206" s="373" t="s">
        <v>16</v>
      </c>
      <c r="D206" s="374">
        <v>2.2000000000000002</v>
      </c>
    </row>
    <row r="207" spans="1:4" x14ac:dyDescent="0.25">
      <c r="A207" s="373">
        <v>97135</v>
      </c>
      <c r="B207" s="373" t="s">
        <v>242</v>
      </c>
      <c r="C207" s="373" t="s">
        <v>16</v>
      </c>
      <c r="D207" s="374">
        <v>4.95</v>
      </c>
    </row>
    <row r="208" spans="1:4" x14ac:dyDescent="0.25">
      <c r="A208" s="373">
        <v>97136</v>
      </c>
      <c r="B208" s="373" t="s">
        <v>243</v>
      </c>
      <c r="C208" s="373" t="s">
        <v>16</v>
      </c>
      <c r="D208" s="374">
        <v>6.1</v>
      </c>
    </row>
    <row r="209" spans="1:4" x14ac:dyDescent="0.25">
      <c r="A209" s="373">
        <v>97137</v>
      </c>
      <c r="B209" s="373" t="s">
        <v>244</v>
      </c>
      <c r="C209" s="373" t="s">
        <v>16</v>
      </c>
      <c r="D209" s="374">
        <v>7.25</v>
      </c>
    </row>
    <row r="210" spans="1:4" x14ac:dyDescent="0.25">
      <c r="A210" s="373">
        <v>97138</v>
      </c>
      <c r="B210" s="373" t="s">
        <v>245</v>
      </c>
      <c r="C210" s="373" t="s">
        <v>16</v>
      </c>
      <c r="D210" s="374">
        <v>8.3699999999999992</v>
      </c>
    </row>
    <row r="211" spans="1:4" x14ac:dyDescent="0.25">
      <c r="A211" s="373">
        <v>97139</v>
      </c>
      <c r="B211" s="373" t="s">
        <v>246</v>
      </c>
      <c r="C211" s="373" t="s">
        <v>16</v>
      </c>
      <c r="D211" s="374">
        <v>9.52</v>
      </c>
    </row>
    <row r="212" spans="1:4" x14ac:dyDescent="0.25">
      <c r="A212" s="373">
        <v>97140</v>
      </c>
      <c r="B212" s="373" t="s">
        <v>247</v>
      </c>
      <c r="C212" s="373" t="s">
        <v>16</v>
      </c>
      <c r="D212" s="374">
        <v>11.8</v>
      </c>
    </row>
    <row r="213" spans="1:4" x14ac:dyDescent="0.25">
      <c r="A213" s="373">
        <v>103089</v>
      </c>
      <c r="B213" s="373" t="s">
        <v>4817</v>
      </c>
      <c r="C213" s="373" t="s">
        <v>16</v>
      </c>
      <c r="D213" s="374">
        <v>11.19</v>
      </c>
    </row>
    <row r="214" spans="1:4" x14ac:dyDescent="0.25">
      <c r="A214" s="373">
        <v>103090</v>
      </c>
      <c r="B214" s="373" t="s">
        <v>4818</v>
      </c>
      <c r="C214" s="373" t="s">
        <v>16</v>
      </c>
      <c r="D214" s="374">
        <v>13.37</v>
      </c>
    </row>
    <row r="215" spans="1:4" x14ac:dyDescent="0.25">
      <c r="A215" s="373">
        <v>103091</v>
      </c>
      <c r="B215" s="373" t="s">
        <v>4819</v>
      </c>
      <c r="C215" s="373" t="s">
        <v>16</v>
      </c>
      <c r="D215" s="374">
        <v>18.8</v>
      </c>
    </row>
    <row r="216" spans="1:4" x14ac:dyDescent="0.25">
      <c r="A216" s="373">
        <v>103092</v>
      </c>
      <c r="B216" s="373" t="s">
        <v>4820</v>
      </c>
      <c r="C216" s="373" t="s">
        <v>16</v>
      </c>
      <c r="D216" s="374">
        <v>24.23</v>
      </c>
    </row>
    <row r="217" spans="1:4" x14ac:dyDescent="0.25">
      <c r="A217" s="373">
        <v>103093</v>
      </c>
      <c r="B217" s="373" t="s">
        <v>4821</v>
      </c>
      <c r="C217" s="373" t="s">
        <v>16</v>
      </c>
      <c r="D217" s="374">
        <v>37.04</v>
      </c>
    </row>
    <row r="218" spans="1:4" x14ac:dyDescent="0.25">
      <c r="A218" s="373">
        <v>103094</v>
      </c>
      <c r="B218" s="373" t="s">
        <v>4822</v>
      </c>
      <c r="C218" s="373" t="s">
        <v>16</v>
      </c>
      <c r="D218" s="374">
        <v>42.5</v>
      </c>
    </row>
    <row r="219" spans="1:4" x14ac:dyDescent="0.25">
      <c r="A219" s="373">
        <v>103095</v>
      </c>
      <c r="B219" s="373" t="s">
        <v>4823</v>
      </c>
      <c r="C219" s="373" t="s">
        <v>16</v>
      </c>
      <c r="D219" s="374">
        <v>55.28</v>
      </c>
    </row>
    <row r="220" spans="1:4" x14ac:dyDescent="0.25">
      <c r="A220" s="373">
        <v>103096</v>
      </c>
      <c r="B220" s="373" t="s">
        <v>4824</v>
      </c>
      <c r="C220" s="373" t="s">
        <v>16</v>
      </c>
      <c r="D220" s="374">
        <v>60.75</v>
      </c>
    </row>
    <row r="221" spans="1:4" x14ac:dyDescent="0.25">
      <c r="A221" s="373">
        <v>103097</v>
      </c>
      <c r="B221" s="373" t="s">
        <v>4825</v>
      </c>
      <c r="C221" s="373" t="s">
        <v>16</v>
      </c>
      <c r="D221" s="374">
        <v>73.53</v>
      </c>
    </row>
    <row r="222" spans="1:4" x14ac:dyDescent="0.25">
      <c r="A222" s="373">
        <v>103098</v>
      </c>
      <c r="B222" s="373" t="s">
        <v>4826</v>
      </c>
      <c r="C222" s="373" t="s">
        <v>16</v>
      </c>
      <c r="D222" s="374">
        <v>78.98</v>
      </c>
    </row>
    <row r="223" spans="1:4" x14ac:dyDescent="0.25">
      <c r="A223" s="373">
        <v>103099</v>
      </c>
      <c r="B223" s="373" t="s">
        <v>4827</v>
      </c>
      <c r="C223" s="373" t="s">
        <v>16</v>
      </c>
      <c r="D223" s="374">
        <v>89.84</v>
      </c>
    </row>
    <row r="224" spans="1:4" x14ac:dyDescent="0.25">
      <c r="A224" s="373">
        <v>103100</v>
      </c>
      <c r="B224" s="373" t="s">
        <v>4828</v>
      </c>
      <c r="C224" s="373" t="s">
        <v>16</v>
      </c>
      <c r="D224" s="374">
        <v>95.86</v>
      </c>
    </row>
    <row r="225" spans="1:4" x14ac:dyDescent="0.25">
      <c r="A225" s="373">
        <v>103101</v>
      </c>
      <c r="B225" s="373" t="s">
        <v>4829</v>
      </c>
      <c r="C225" s="373" t="s">
        <v>16</v>
      </c>
      <c r="D225" s="374">
        <v>105.57</v>
      </c>
    </row>
    <row r="226" spans="1:4" x14ac:dyDescent="0.25">
      <c r="A226" s="373">
        <v>103102</v>
      </c>
      <c r="B226" s="373" t="s">
        <v>4830</v>
      </c>
      <c r="C226" s="373" t="s">
        <v>16</v>
      </c>
      <c r="D226" s="374">
        <v>121.58</v>
      </c>
    </row>
    <row r="227" spans="1:4" x14ac:dyDescent="0.25">
      <c r="A227" s="373">
        <v>103103</v>
      </c>
      <c r="B227" s="373" t="s">
        <v>4831</v>
      </c>
      <c r="C227" s="373" t="s">
        <v>16</v>
      </c>
      <c r="D227" s="374">
        <v>131.30000000000001</v>
      </c>
    </row>
    <row r="228" spans="1:4" x14ac:dyDescent="0.25">
      <c r="A228" s="373">
        <v>103104</v>
      </c>
      <c r="B228" s="373" t="s">
        <v>4832</v>
      </c>
      <c r="C228" s="373" t="s">
        <v>16</v>
      </c>
      <c r="D228" s="374">
        <v>157.02000000000001</v>
      </c>
    </row>
    <row r="229" spans="1:4" x14ac:dyDescent="0.25">
      <c r="A229" s="373">
        <v>103105</v>
      </c>
      <c r="B229" s="373" t="s">
        <v>4833</v>
      </c>
      <c r="C229" s="373" t="s">
        <v>6</v>
      </c>
      <c r="D229" s="374">
        <v>47.31</v>
      </c>
    </row>
    <row r="230" spans="1:4" x14ac:dyDescent="0.25">
      <c r="A230" s="373">
        <v>103106</v>
      </c>
      <c r="B230" s="373" t="s">
        <v>4834</v>
      </c>
      <c r="C230" s="373" t="s">
        <v>6</v>
      </c>
      <c r="D230" s="374">
        <v>56.44</v>
      </c>
    </row>
    <row r="231" spans="1:4" x14ac:dyDescent="0.25">
      <c r="A231" s="373">
        <v>103107</v>
      </c>
      <c r="B231" s="373" t="s">
        <v>4835</v>
      </c>
      <c r="C231" s="373" t="s">
        <v>6</v>
      </c>
      <c r="D231" s="374">
        <v>79.2</v>
      </c>
    </row>
    <row r="232" spans="1:4" x14ac:dyDescent="0.25">
      <c r="A232" s="373">
        <v>103108</v>
      </c>
      <c r="B232" s="373" t="s">
        <v>4836</v>
      </c>
      <c r="C232" s="373" t="s">
        <v>6</v>
      </c>
      <c r="D232" s="374">
        <v>101.97</v>
      </c>
    </row>
    <row r="233" spans="1:4" x14ac:dyDescent="0.25">
      <c r="A233" s="373">
        <v>103109</v>
      </c>
      <c r="B233" s="373" t="s">
        <v>4837</v>
      </c>
      <c r="C233" s="373" t="s">
        <v>6</v>
      </c>
      <c r="D233" s="374">
        <v>167.51</v>
      </c>
    </row>
    <row r="234" spans="1:4" x14ac:dyDescent="0.25">
      <c r="A234" s="373">
        <v>103110</v>
      </c>
      <c r="B234" s="373" t="s">
        <v>4838</v>
      </c>
      <c r="C234" s="373" t="s">
        <v>6</v>
      </c>
      <c r="D234" s="374">
        <v>190.29</v>
      </c>
    </row>
    <row r="235" spans="1:4" x14ac:dyDescent="0.25">
      <c r="A235" s="373">
        <v>103111</v>
      </c>
      <c r="B235" s="373" t="s">
        <v>4839</v>
      </c>
      <c r="C235" s="373" t="s">
        <v>6</v>
      </c>
      <c r="D235" s="374">
        <v>255.84</v>
      </c>
    </row>
    <row r="236" spans="1:4" x14ac:dyDescent="0.25">
      <c r="A236" s="373">
        <v>103112</v>
      </c>
      <c r="B236" s="373" t="s">
        <v>4840</v>
      </c>
      <c r="C236" s="373" t="s">
        <v>6</v>
      </c>
      <c r="D236" s="374">
        <v>278.60000000000002</v>
      </c>
    </row>
    <row r="237" spans="1:4" x14ac:dyDescent="0.25">
      <c r="A237" s="373">
        <v>103113</v>
      </c>
      <c r="B237" s="373" t="s">
        <v>4841</v>
      </c>
      <c r="C237" s="373" t="s">
        <v>6</v>
      </c>
      <c r="D237" s="374">
        <v>344.15</v>
      </c>
    </row>
    <row r="238" spans="1:4" x14ac:dyDescent="0.25">
      <c r="A238" s="373">
        <v>103114</v>
      </c>
      <c r="B238" s="373" t="s">
        <v>4842</v>
      </c>
      <c r="C238" s="373" t="s">
        <v>6</v>
      </c>
      <c r="D238" s="374">
        <v>366.91</v>
      </c>
    </row>
    <row r="239" spans="1:4" x14ac:dyDescent="0.25">
      <c r="A239" s="373">
        <v>103115</v>
      </c>
      <c r="B239" s="373" t="s">
        <v>4843</v>
      </c>
      <c r="C239" s="373" t="s">
        <v>6</v>
      </c>
      <c r="D239" s="374">
        <v>412.46</v>
      </c>
    </row>
    <row r="240" spans="1:4" x14ac:dyDescent="0.25">
      <c r="A240" s="373">
        <v>103116</v>
      </c>
      <c r="B240" s="373" t="s">
        <v>4844</v>
      </c>
      <c r="C240" s="373" t="s">
        <v>6</v>
      </c>
      <c r="D240" s="374">
        <v>500.78</v>
      </c>
    </row>
    <row r="241" spans="1:4" x14ac:dyDescent="0.25">
      <c r="A241" s="373">
        <v>103117</v>
      </c>
      <c r="B241" s="373" t="s">
        <v>4845</v>
      </c>
      <c r="C241" s="373" t="s">
        <v>6</v>
      </c>
      <c r="D241" s="374">
        <v>546.30999999999995</v>
      </c>
    </row>
    <row r="242" spans="1:4" x14ac:dyDescent="0.25">
      <c r="A242" s="373">
        <v>103118</v>
      </c>
      <c r="B242" s="373" t="s">
        <v>4846</v>
      </c>
      <c r="C242" s="373" t="s">
        <v>6</v>
      </c>
      <c r="D242" s="374">
        <v>634.62</v>
      </c>
    </row>
    <row r="243" spans="1:4" x14ac:dyDescent="0.25">
      <c r="A243" s="373">
        <v>103119</v>
      </c>
      <c r="B243" s="373" t="s">
        <v>4847</v>
      </c>
      <c r="C243" s="373" t="s">
        <v>6</v>
      </c>
      <c r="D243" s="374">
        <v>680.16</v>
      </c>
    </row>
    <row r="244" spans="1:4" x14ac:dyDescent="0.25">
      <c r="A244" s="373">
        <v>103120</v>
      </c>
      <c r="B244" s="373" t="s">
        <v>4848</v>
      </c>
      <c r="C244" s="373" t="s">
        <v>6</v>
      </c>
      <c r="D244" s="374">
        <v>814.02</v>
      </c>
    </row>
    <row r="245" spans="1:4" x14ac:dyDescent="0.25">
      <c r="A245" s="373">
        <v>103121</v>
      </c>
      <c r="B245" s="373" t="s">
        <v>4849</v>
      </c>
      <c r="C245" s="373" t="s">
        <v>6</v>
      </c>
      <c r="D245" s="374">
        <v>62.06</v>
      </c>
    </row>
    <row r="246" spans="1:4" x14ac:dyDescent="0.25">
      <c r="A246" s="373">
        <v>103122</v>
      </c>
      <c r="B246" s="373" t="s">
        <v>4850</v>
      </c>
      <c r="C246" s="373" t="s">
        <v>6</v>
      </c>
      <c r="D246" s="374">
        <v>75.73</v>
      </c>
    </row>
    <row r="247" spans="1:4" x14ac:dyDescent="0.25">
      <c r="A247" s="373">
        <v>103123</v>
      </c>
      <c r="B247" s="373" t="s">
        <v>4851</v>
      </c>
      <c r="C247" s="373" t="s">
        <v>6</v>
      </c>
      <c r="D247" s="374">
        <v>109.9</v>
      </c>
    </row>
    <row r="248" spans="1:4" x14ac:dyDescent="0.25">
      <c r="A248" s="373">
        <v>103124</v>
      </c>
      <c r="B248" s="373" t="s">
        <v>4852</v>
      </c>
      <c r="C248" s="373" t="s">
        <v>6</v>
      </c>
      <c r="D248" s="374">
        <v>144.03</v>
      </c>
    </row>
    <row r="249" spans="1:4" x14ac:dyDescent="0.25">
      <c r="A249" s="373">
        <v>103125</v>
      </c>
      <c r="B249" s="373" t="s">
        <v>4853</v>
      </c>
      <c r="C249" s="373" t="s">
        <v>6</v>
      </c>
      <c r="D249" s="374">
        <v>242.37</v>
      </c>
    </row>
    <row r="250" spans="1:4" x14ac:dyDescent="0.25">
      <c r="A250" s="373">
        <v>103126</v>
      </c>
      <c r="B250" s="373" t="s">
        <v>4854</v>
      </c>
      <c r="C250" s="373" t="s">
        <v>6</v>
      </c>
      <c r="D250" s="374">
        <v>276.5</v>
      </c>
    </row>
    <row r="251" spans="1:4" x14ac:dyDescent="0.25">
      <c r="A251" s="373">
        <v>103127</v>
      </c>
      <c r="B251" s="373" t="s">
        <v>4855</v>
      </c>
      <c r="C251" s="373" t="s">
        <v>6</v>
      </c>
      <c r="D251" s="374">
        <v>374.85</v>
      </c>
    </row>
    <row r="252" spans="1:4" x14ac:dyDescent="0.25">
      <c r="A252" s="373">
        <v>103128</v>
      </c>
      <c r="B252" s="373" t="s">
        <v>4856</v>
      </c>
      <c r="C252" s="373" t="s">
        <v>6</v>
      </c>
      <c r="D252" s="374">
        <v>408.99</v>
      </c>
    </row>
    <row r="253" spans="1:4" x14ac:dyDescent="0.25">
      <c r="A253" s="373">
        <v>103129</v>
      </c>
      <c r="B253" s="373" t="s">
        <v>4857</v>
      </c>
      <c r="C253" s="373" t="s">
        <v>6</v>
      </c>
      <c r="D253" s="374">
        <v>507.33</v>
      </c>
    </row>
    <row r="254" spans="1:4" x14ac:dyDescent="0.25">
      <c r="A254" s="373">
        <v>103130</v>
      </c>
      <c r="B254" s="373" t="s">
        <v>4858</v>
      </c>
      <c r="C254" s="373" t="s">
        <v>6</v>
      </c>
      <c r="D254" s="374">
        <v>541.46</v>
      </c>
    </row>
    <row r="255" spans="1:4" x14ac:dyDescent="0.25">
      <c r="A255" s="373">
        <v>103131</v>
      </c>
      <c r="B255" s="373" t="s">
        <v>4859</v>
      </c>
      <c r="C255" s="373" t="s">
        <v>6</v>
      </c>
      <c r="D255" s="374">
        <v>609.76</v>
      </c>
    </row>
    <row r="256" spans="1:4" x14ac:dyDescent="0.25">
      <c r="A256" s="373">
        <v>103132</v>
      </c>
      <c r="B256" s="373" t="s">
        <v>4860</v>
      </c>
      <c r="C256" s="373" t="s">
        <v>6</v>
      </c>
      <c r="D256" s="374">
        <v>742.23</v>
      </c>
    </row>
    <row r="257" spans="1:4" x14ac:dyDescent="0.25">
      <c r="A257" s="373">
        <v>103133</v>
      </c>
      <c r="B257" s="373" t="s">
        <v>4861</v>
      </c>
      <c r="C257" s="373" t="s">
        <v>6</v>
      </c>
      <c r="D257" s="374">
        <v>810.54</v>
      </c>
    </row>
    <row r="258" spans="1:4" x14ac:dyDescent="0.25">
      <c r="A258" s="373">
        <v>103134</v>
      </c>
      <c r="B258" s="373" t="s">
        <v>4862</v>
      </c>
      <c r="C258" s="373" t="s">
        <v>6</v>
      </c>
      <c r="D258" s="374">
        <v>943.02</v>
      </c>
    </row>
    <row r="259" spans="1:4" x14ac:dyDescent="0.25">
      <c r="A259" s="373">
        <v>103135</v>
      </c>
      <c r="B259" s="373" t="s">
        <v>4863</v>
      </c>
      <c r="C259" s="373" t="s">
        <v>6</v>
      </c>
      <c r="D259" s="375">
        <v>1011.33</v>
      </c>
    </row>
    <row r="260" spans="1:4" x14ac:dyDescent="0.25">
      <c r="A260" s="373">
        <v>103136</v>
      </c>
      <c r="B260" s="373" t="s">
        <v>4864</v>
      </c>
      <c r="C260" s="373" t="s">
        <v>6</v>
      </c>
      <c r="D260" s="375">
        <v>1212.0999999999999</v>
      </c>
    </row>
    <row r="261" spans="1:4" x14ac:dyDescent="0.25">
      <c r="A261" s="373">
        <v>103137</v>
      </c>
      <c r="B261" s="373" t="s">
        <v>4865</v>
      </c>
      <c r="C261" s="373" t="s">
        <v>6</v>
      </c>
      <c r="D261" s="374">
        <v>32.61</v>
      </c>
    </row>
    <row r="262" spans="1:4" x14ac:dyDescent="0.25">
      <c r="A262" s="373">
        <v>103138</v>
      </c>
      <c r="B262" s="373" t="s">
        <v>4866</v>
      </c>
      <c r="C262" s="373" t="s">
        <v>6</v>
      </c>
      <c r="D262" s="374">
        <v>37.15</v>
      </c>
    </row>
    <row r="263" spans="1:4" x14ac:dyDescent="0.25">
      <c r="A263" s="373">
        <v>103139</v>
      </c>
      <c r="B263" s="373" t="s">
        <v>4867</v>
      </c>
      <c r="C263" s="373" t="s">
        <v>6</v>
      </c>
      <c r="D263" s="374">
        <v>48.55</v>
      </c>
    </row>
    <row r="264" spans="1:4" x14ac:dyDescent="0.25">
      <c r="A264" s="373">
        <v>103140</v>
      </c>
      <c r="B264" s="373" t="s">
        <v>4868</v>
      </c>
      <c r="C264" s="373" t="s">
        <v>6</v>
      </c>
      <c r="D264" s="374">
        <v>59.91</v>
      </c>
    </row>
    <row r="265" spans="1:4" x14ac:dyDescent="0.25">
      <c r="A265" s="373">
        <v>103141</v>
      </c>
      <c r="B265" s="373" t="s">
        <v>4869</v>
      </c>
      <c r="C265" s="373" t="s">
        <v>6</v>
      </c>
      <c r="D265" s="374">
        <v>92.7</v>
      </c>
    </row>
    <row r="266" spans="1:4" x14ac:dyDescent="0.25">
      <c r="A266" s="373">
        <v>103142</v>
      </c>
      <c r="B266" s="373" t="s">
        <v>4870</v>
      </c>
      <c r="C266" s="373" t="s">
        <v>6</v>
      </c>
      <c r="D266" s="374">
        <v>104.08</v>
      </c>
    </row>
    <row r="267" spans="1:4" x14ac:dyDescent="0.25">
      <c r="A267" s="373">
        <v>103143</v>
      </c>
      <c r="B267" s="373" t="s">
        <v>4871</v>
      </c>
      <c r="C267" s="373" t="s">
        <v>6</v>
      </c>
      <c r="D267" s="374">
        <v>136.86000000000001</v>
      </c>
    </row>
    <row r="268" spans="1:4" x14ac:dyDescent="0.25">
      <c r="A268" s="373">
        <v>103144</v>
      </c>
      <c r="B268" s="373" t="s">
        <v>4872</v>
      </c>
      <c r="C268" s="373" t="s">
        <v>6</v>
      </c>
      <c r="D268" s="374">
        <v>148.22</v>
      </c>
    </row>
    <row r="269" spans="1:4" x14ac:dyDescent="0.25">
      <c r="A269" s="373">
        <v>103145</v>
      </c>
      <c r="B269" s="373" t="s">
        <v>4873</v>
      </c>
      <c r="C269" s="373" t="s">
        <v>6</v>
      </c>
      <c r="D269" s="374">
        <v>181.01</v>
      </c>
    </row>
    <row r="270" spans="1:4" x14ac:dyDescent="0.25">
      <c r="A270" s="373">
        <v>103146</v>
      </c>
      <c r="B270" s="373" t="s">
        <v>4874</v>
      </c>
      <c r="C270" s="373" t="s">
        <v>6</v>
      </c>
      <c r="D270" s="374">
        <v>192.39</v>
      </c>
    </row>
    <row r="271" spans="1:4" x14ac:dyDescent="0.25">
      <c r="A271" s="373">
        <v>103147</v>
      </c>
      <c r="B271" s="373" t="s">
        <v>4875</v>
      </c>
      <c r="C271" s="373" t="s">
        <v>6</v>
      </c>
      <c r="D271" s="374">
        <v>215.16</v>
      </c>
    </row>
    <row r="272" spans="1:4" x14ac:dyDescent="0.25">
      <c r="A272" s="373">
        <v>103148</v>
      </c>
      <c r="B272" s="373" t="s">
        <v>4876</v>
      </c>
      <c r="C272" s="373" t="s">
        <v>6</v>
      </c>
      <c r="D272" s="374">
        <v>259.31</v>
      </c>
    </row>
    <row r="273" spans="1:4" x14ac:dyDescent="0.25">
      <c r="A273" s="373">
        <v>103149</v>
      </c>
      <c r="B273" s="373" t="s">
        <v>4877</v>
      </c>
      <c r="C273" s="373" t="s">
        <v>6</v>
      </c>
      <c r="D273" s="374">
        <v>282.08</v>
      </c>
    </row>
    <row r="274" spans="1:4" x14ac:dyDescent="0.25">
      <c r="A274" s="373">
        <v>103150</v>
      </c>
      <c r="B274" s="373" t="s">
        <v>4878</v>
      </c>
      <c r="C274" s="373" t="s">
        <v>6</v>
      </c>
      <c r="D274" s="374">
        <v>326.19</v>
      </c>
    </row>
    <row r="275" spans="1:4" x14ac:dyDescent="0.25">
      <c r="A275" s="373">
        <v>103151</v>
      </c>
      <c r="B275" s="373" t="s">
        <v>4879</v>
      </c>
      <c r="C275" s="373" t="s">
        <v>6</v>
      </c>
      <c r="D275" s="374">
        <v>349.01</v>
      </c>
    </row>
    <row r="276" spans="1:4" x14ac:dyDescent="0.25">
      <c r="A276" s="373">
        <v>103152</v>
      </c>
      <c r="B276" s="373" t="s">
        <v>4880</v>
      </c>
      <c r="C276" s="373" t="s">
        <v>6</v>
      </c>
      <c r="D276" s="374">
        <v>415.93</v>
      </c>
    </row>
    <row r="277" spans="1:4" x14ac:dyDescent="0.25">
      <c r="A277" s="373">
        <v>103372</v>
      </c>
      <c r="B277" s="373" t="s">
        <v>5198</v>
      </c>
      <c r="C277" s="373" t="s">
        <v>16</v>
      </c>
      <c r="D277" s="374">
        <v>5.4</v>
      </c>
    </row>
    <row r="278" spans="1:4" x14ac:dyDescent="0.25">
      <c r="A278" s="373">
        <v>103373</v>
      </c>
      <c r="B278" s="373" t="s">
        <v>5199</v>
      </c>
      <c r="C278" s="373" t="s">
        <v>16</v>
      </c>
      <c r="D278" s="374">
        <v>10.59</v>
      </c>
    </row>
    <row r="279" spans="1:4" x14ac:dyDescent="0.25">
      <c r="A279" s="373">
        <v>103376</v>
      </c>
      <c r="B279" s="373" t="s">
        <v>5200</v>
      </c>
      <c r="C279" s="373" t="s">
        <v>16</v>
      </c>
      <c r="D279" s="374">
        <v>126.37</v>
      </c>
    </row>
    <row r="280" spans="1:4" x14ac:dyDescent="0.25">
      <c r="A280" s="373">
        <v>103377</v>
      </c>
      <c r="B280" s="373" t="s">
        <v>5201</v>
      </c>
      <c r="C280" s="373" t="s">
        <v>16</v>
      </c>
      <c r="D280" s="374">
        <v>270.48</v>
      </c>
    </row>
    <row r="281" spans="1:4" x14ac:dyDescent="0.25">
      <c r="A281" s="373">
        <v>103379</v>
      </c>
      <c r="B281" s="373" t="s">
        <v>5202</v>
      </c>
      <c r="C281" s="373" t="s">
        <v>16</v>
      </c>
      <c r="D281" s="374">
        <v>421.12</v>
      </c>
    </row>
    <row r="282" spans="1:4" x14ac:dyDescent="0.25">
      <c r="A282" s="373">
        <v>103383</v>
      </c>
      <c r="B282" s="373" t="s">
        <v>5203</v>
      </c>
      <c r="C282" s="373" t="s">
        <v>16</v>
      </c>
      <c r="D282" s="375">
        <v>1032.74</v>
      </c>
    </row>
    <row r="283" spans="1:4" x14ac:dyDescent="0.25">
      <c r="A283" s="373">
        <v>103385</v>
      </c>
      <c r="B283" s="373" t="s">
        <v>5204</v>
      </c>
      <c r="C283" s="373" t="s">
        <v>16</v>
      </c>
      <c r="D283" s="375">
        <v>1665.17</v>
      </c>
    </row>
    <row r="284" spans="1:4" x14ac:dyDescent="0.25">
      <c r="A284" s="373">
        <v>103387</v>
      </c>
      <c r="B284" s="373" t="s">
        <v>5205</v>
      </c>
      <c r="C284" s="373" t="s">
        <v>16</v>
      </c>
      <c r="D284" s="375">
        <v>2921.23</v>
      </c>
    </row>
    <row r="285" spans="1:4" x14ac:dyDescent="0.25">
      <c r="A285" s="373">
        <v>103389</v>
      </c>
      <c r="B285" s="373" t="s">
        <v>5206</v>
      </c>
      <c r="C285" s="373" t="s">
        <v>16</v>
      </c>
      <c r="D285" s="375">
        <v>4344.3599999999997</v>
      </c>
    </row>
    <row r="286" spans="1:4" x14ac:dyDescent="0.25">
      <c r="A286" s="373">
        <v>103391</v>
      </c>
      <c r="B286" s="373" t="s">
        <v>5207</v>
      </c>
      <c r="C286" s="373" t="s">
        <v>16</v>
      </c>
      <c r="D286" s="375">
        <v>2862.25</v>
      </c>
    </row>
    <row r="287" spans="1:4" x14ac:dyDescent="0.25">
      <c r="A287" s="373">
        <v>103392</v>
      </c>
      <c r="B287" s="373" t="s">
        <v>5208</v>
      </c>
      <c r="C287" s="373" t="s">
        <v>16</v>
      </c>
      <c r="D287" s="375">
        <v>4678.01</v>
      </c>
    </row>
    <row r="288" spans="1:4" x14ac:dyDescent="0.25">
      <c r="A288" s="373">
        <v>103393</v>
      </c>
      <c r="B288" s="373" t="s">
        <v>5209</v>
      </c>
      <c r="C288" s="373" t="s">
        <v>16</v>
      </c>
      <c r="D288" s="375">
        <v>5159.6499999999996</v>
      </c>
    </row>
    <row r="289" spans="1:4" x14ac:dyDescent="0.25">
      <c r="A289" s="373">
        <v>103397</v>
      </c>
      <c r="B289" s="373" t="s">
        <v>5210</v>
      </c>
      <c r="C289" s="373" t="s">
        <v>6</v>
      </c>
      <c r="D289" s="374">
        <v>3.55</v>
      </c>
    </row>
    <row r="290" spans="1:4" x14ac:dyDescent="0.25">
      <c r="A290" s="373">
        <v>103398</v>
      </c>
      <c r="B290" s="373" t="s">
        <v>5211</v>
      </c>
      <c r="C290" s="373" t="s">
        <v>6</v>
      </c>
      <c r="D290" s="374">
        <v>5.67</v>
      </c>
    </row>
    <row r="291" spans="1:4" x14ac:dyDescent="0.25">
      <c r="A291" s="373">
        <v>103399</v>
      </c>
      <c r="B291" s="373" t="s">
        <v>5212</v>
      </c>
      <c r="C291" s="373" t="s">
        <v>6</v>
      </c>
      <c r="D291" s="374">
        <v>11.18</v>
      </c>
    </row>
    <row r="292" spans="1:4" x14ac:dyDescent="0.25">
      <c r="A292" s="373">
        <v>103400</v>
      </c>
      <c r="B292" s="373" t="s">
        <v>5213</v>
      </c>
      <c r="C292" s="373" t="s">
        <v>6</v>
      </c>
      <c r="D292" s="374">
        <v>15.97</v>
      </c>
    </row>
    <row r="293" spans="1:4" x14ac:dyDescent="0.25">
      <c r="A293" s="373">
        <v>103401</v>
      </c>
      <c r="B293" s="373" t="s">
        <v>5214</v>
      </c>
      <c r="C293" s="373" t="s">
        <v>6</v>
      </c>
      <c r="D293" s="374">
        <v>19.53</v>
      </c>
    </row>
    <row r="294" spans="1:4" x14ac:dyDescent="0.25">
      <c r="A294" s="373">
        <v>103402</v>
      </c>
      <c r="B294" s="373" t="s">
        <v>5215</v>
      </c>
      <c r="C294" s="373" t="s">
        <v>6</v>
      </c>
      <c r="D294" s="374">
        <v>28.4</v>
      </c>
    </row>
    <row r="295" spans="1:4" x14ac:dyDescent="0.25">
      <c r="A295" s="373">
        <v>103403</v>
      </c>
      <c r="B295" s="373" t="s">
        <v>5216</v>
      </c>
      <c r="C295" s="373" t="s">
        <v>6</v>
      </c>
      <c r="D295" s="374">
        <v>31.95</v>
      </c>
    </row>
    <row r="296" spans="1:4" x14ac:dyDescent="0.25">
      <c r="A296" s="373">
        <v>103404</v>
      </c>
      <c r="B296" s="373" t="s">
        <v>5217</v>
      </c>
      <c r="C296" s="373" t="s">
        <v>6</v>
      </c>
      <c r="D296" s="374">
        <v>35.5</v>
      </c>
    </row>
    <row r="297" spans="1:4" x14ac:dyDescent="0.25">
      <c r="A297" s="373">
        <v>103405</v>
      </c>
      <c r="B297" s="373" t="s">
        <v>5218</v>
      </c>
      <c r="C297" s="373" t="s">
        <v>6</v>
      </c>
      <c r="D297" s="374">
        <v>39.950000000000003</v>
      </c>
    </row>
    <row r="298" spans="1:4" x14ac:dyDescent="0.25">
      <c r="A298" s="373">
        <v>103406</v>
      </c>
      <c r="B298" s="373" t="s">
        <v>5219</v>
      </c>
      <c r="C298" s="373" t="s">
        <v>6</v>
      </c>
      <c r="D298" s="374">
        <v>44.38</v>
      </c>
    </row>
    <row r="299" spans="1:4" x14ac:dyDescent="0.25">
      <c r="A299" s="373">
        <v>103407</v>
      </c>
      <c r="B299" s="373" t="s">
        <v>5220</v>
      </c>
      <c r="C299" s="373" t="s">
        <v>6</v>
      </c>
      <c r="D299" s="374">
        <v>49.71</v>
      </c>
    </row>
    <row r="300" spans="1:4" x14ac:dyDescent="0.25">
      <c r="A300" s="373">
        <v>103408</v>
      </c>
      <c r="B300" s="373" t="s">
        <v>5221</v>
      </c>
      <c r="C300" s="373" t="s">
        <v>6</v>
      </c>
      <c r="D300" s="374">
        <v>55.93</v>
      </c>
    </row>
    <row r="301" spans="1:4" x14ac:dyDescent="0.25">
      <c r="A301" s="373">
        <v>103409</v>
      </c>
      <c r="B301" s="373" t="s">
        <v>5222</v>
      </c>
      <c r="C301" s="373" t="s">
        <v>6</v>
      </c>
      <c r="D301" s="374">
        <v>63.03</v>
      </c>
    </row>
    <row r="302" spans="1:4" x14ac:dyDescent="0.25">
      <c r="A302" s="373">
        <v>103410</v>
      </c>
      <c r="B302" s="373" t="s">
        <v>5223</v>
      </c>
      <c r="C302" s="373" t="s">
        <v>6</v>
      </c>
      <c r="D302" s="374">
        <v>71.02</v>
      </c>
    </row>
    <row r="303" spans="1:4" x14ac:dyDescent="0.25">
      <c r="A303" s="373">
        <v>103411</v>
      </c>
      <c r="B303" s="373" t="s">
        <v>5224</v>
      </c>
      <c r="C303" s="373" t="s">
        <v>6</v>
      </c>
      <c r="D303" s="374">
        <v>7.09</v>
      </c>
    </row>
    <row r="304" spans="1:4" x14ac:dyDescent="0.25">
      <c r="A304" s="373">
        <v>103412</v>
      </c>
      <c r="B304" s="373" t="s">
        <v>5225</v>
      </c>
      <c r="C304" s="373" t="s">
        <v>6</v>
      </c>
      <c r="D304" s="374">
        <v>11.36</v>
      </c>
    </row>
    <row r="305" spans="1:4" x14ac:dyDescent="0.25">
      <c r="A305" s="373">
        <v>103413</v>
      </c>
      <c r="B305" s="373" t="s">
        <v>5226</v>
      </c>
      <c r="C305" s="373" t="s">
        <v>6</v>
      </c>
      <c r="D305" s="374">
        <v>22.37</v>
      </c>
    </row>
    <row r="306" spans="1:4" x14ac:dyDescent="0.25">
      <c r="A306" s="373">
        <v>103414</v>
      </c>
      <c r="B306" s="373" t="s">
        <v>5227</v>
      </c>
      <c r="C306" s="373" t="s">
        <v>6</v>
      </c>
      <c r="D306" s="374">
        <v>31.95</v>
      </c>
    </row>
    <row r="307" spans="1:4" x14ac:dyDescent="0.25">
      <c r="A307" s="373">
        <v>103415</v>
      </c>
      <c r="B307" s="373" t="s">
        <v>5228</v>
      </c>
      <c r="C307" s="373" t="s">
        <v>6</v>
      </c>
      <c r="D307" s="374">
        <v>39.06</v>
      </c>
    </row>
    <row r="308" spans="1:4" x14ac:dyDescent="0.25">
      <c r="A308" s="373">
        <v>103416</v>
      </c>
      <c r="B308" s="373" t="s">
        <v>5229</v>
      </c>
      <c r="C308" s="373" t="s">
        <v>6</v>
      </c>
      <c r="D308" s="374">
        <v>56.82</v>
      </c>
    </row>
    <row r="309" spans="1:4" x14ac:dyDescent="0.25">
      <c r="A309" s="373">
        <v>103417</v>
      </c>
      <c r="B309" s="373" t="s">
        <v>5230</v>
      </c>
      <c r="C309" s="373" t="s">
        <v>6</v>
      </c>
      <c r="D309" s="374">
        <v>63.92</v>
      </c>
    </row>
    <row r="310" spans="1:4" x14ac:dyDescent="0.25">
      <c r="A310" s="373">
        <v>103418</v>
      </c>
      <c r="B310" s="373" t="s">
        <v>5231</v>
      </c>
      <c r="C310" s="373" t="s">
        <v>6</v>
      </c>
      <c r="D310" s="374">
        <v>71.02</v>
      </c>
    </row>
    <row r="311" spans="1:4" x14ac:dyDescent="0.25">
      <c r="A311" s="373">
        <v>103419</v>
      </c>
      <c r="B311" s="373" t="s">
        <v>5232</v>
      </c>
      <c r="C311" s="373" t="s">
        <v>6</v>
      </c>
      <c r="D311" s="374">
        <v>79.900000000000006</v>
      </c>
    </row>
    <row r="312" spans="1:4" x14ac:dyDescent="0.25">
      <c r="A312" s="373">
        <v>103420</v>
      </c>
      <c r="B312" s="373" t="s">
        <v>5233</v>
      </c>
      <c r="C312" s="373" t="s">
        <v>6</v>
      </c>
      <c r="D312" s="374">
        <v>88.77</v>
      </c>
    </row>
    <row r="313" spans="1:4" x14ac:dyDescent="0.25">
      <c r="A313" s="373">
        <v>103421</v>
      </c>
      <c r="B313" s="373" t="s">
        <v>5234</v>
      </c>
      <c r="C313" s="373" t="s">
        <v>6</v>
      </c>
      <c r="D313" s="374">
        <v>99.43</v>
      </c>
    </row>
    <row r="314" spans="1:4" x14ac:dyDescent="0.25">
      <c r="A314" s="373">
        <v>103422</v>
      </c>
      <c r="B314" s="373" t="s">
        <v>5235</v>
      </c>
      <c r="C314" s="373" t="s">
        <v>6</v>
      </c>
      <c r="D314" s="374">
        <v>111.86</v>
      </c>
    </row>
    <row r="315" spans="1:4" x14ac:dyDescent="0.25">
      <c r="A315" s="373">
        <v>103423</v>
      </c>
      <c r="B315" s="373" t="s">
        <v>5236</v>
      </c>
      <c r="C315" s="373" t="s">
        <v>6</v>
      </c>
      <c r="D315" s="374">
        <v>126.06</v>
      </c>
    </row>
    <row r="316" spans="1:4" x14ac:dyDescent="0.25">
      <c r="A316" s="373">
        <v>103424</v>
      </c>
      <c r="B316" s="373" t="s">
        <v>5237</v>
      </c>
      <c r="C316" s="373" t="s">
        <v>6</v>
      </c>
      <c r="D316" s="374">
        <v>142.04</v>
      </c>
    </row>
    <row r="317" spans="1:4" x14ac:dyDescent="0.25">
      <c r="A317" s="373">
        <v>103425</v>
      </c>
      <c r="B317" s="373" t="s">
        <v>5238</v>
      </c>
      <c r="C317" s="373" t="s">
        <v>6</v>
      </c>
      <c r="D317" s="374">
        <v>15.33</v>
      </c>
    </row>
    <row r="318" spans="1:4" x14ac:dyDescent="0.25">
      <c r="A318" s="373">
        <v>103426</v>
      </c>
      <c r="B318" s="373" t="s">
        <v>5239</v>
      </c>
      <c r="C318" s="373" t="s">
        <v>6</v>
      </c>
      <c r="D318" s="374">
        <v>18.37</v>
      </c>
    </row>
    <row r="319" spans="1:4" x14ac:dyDescent="0.25">
      <c r="A319" s="373">
        <v>103427</v>
      </c>
      <c r="B319" s="373" t="s">
        <v>5240</v>
      </c>
      <c r="C319" s="373" t="s">
        <v>6</v>
      </c>
      <c r="D319" s="374">
        <v>36.82</v>
      </c>
    </row>
    <row r="320" spans="1:4" x14ac:dyDescent="0.25">
      <c r="A320" s="373">
        <v>103428</v>
      </c>
      <c r="B320" s="373" t="s">
        <v>5241</v>
      </c>
      <c r="C320" s="373" t="s">
        <v>6</v>
      </c>
      <c r="D320" s="374">
        <v>246.32</v>
      </c>
    </row>
    <row r="321" spans="1:4" x14ac:dyDescent="0.25">
      <c r="A321" s="373">
        <v>103429</v>
      </c>
      <c r="B321" s="373" t="s">
        <v>5242</v>
      </c>
      <c r="C321" s="373" t="s">
        <v>6</v>
      </c>
      <c r="D321" s="375">
        <v>2736.98</v>
      </c>
    </row>
    <row r="322" spans="1:4" x14ac:dyDescent="0.25">
      <c r="A322" s="373">
        <v>103430</v>
      </c>
      <c r="B322" s="373" t="s">
        <v>5243</v>
      </c>
      <c r="C322" s="373" t="s">
        <v>6</v>
      </c>
      <c r="D322" s="374">
        <v>32.96</v>
      </c>
    </row>
    <row r="323" spans="1:4" x14ac:dyDescent="0.25">
      <c r="A323" s="373">
        <v>103431</v>
      </c>
      <c r="B323" s="373" t="s">
        <v>5244</v>
      </c>
      <c r="C323" s="373" t="s">
        <v>6</v>
      </c>
      <c r="D323" s="374">
        <v>57.76</v>
      </c>
    </row>
    <row r="324" spans="1:4" x14ac:dyDescent="0.25">
      <c r="A324" s="373">
        <v>103432</v>
      </c>
      <c r="B324" s="373" t="s">
        <v>5245</v>
      </c>
      <c r="C324" s="373" t="s">
        <v>6</v>
      </c>
      <c r="D324" s="375">
        <v>1553.82</v>
      </c>
    </row>
    <row r="325" spans="1:4" x14ac:dyDescent="0.25">
      <c r="A325" s="373">
        <v>103433</v>
      </c>
      <c r="B325" s="373" t="s">
        <v>5246</v>
      </c>
      <c r="C325" s="373" t="s">
        <v>6</v>
      </c>
      <c r="D325" s="374">
        <v>32.65</v>
      </c>
    </row>
    <row r="326" spans="1:4" x14ac:dyDescent="0.25">
      <c r="A326" s="373">
        <v>103434</v>
      </c>
      <c r="B326" s="373" t="s">
        <v>5247</v>
      </c>
      <c r="C326" s="373" t="s">
        <v>6</v>
      </c>
      <c r="D326" s="374">
        <v>45.15</v>
      </c>
    </row>
    <row r="327" spans="1:4" x14ac:dyDescent="0.25">
      <c r="A327" s="373">
        <v>103435</v>
      </c>
      <c r="B327" s="373" t="s">
        <v>5248</v>
      </c>
      <c r="C327" s="373" t="s">
        <v>6</v>
      </c>
      <c r="D327" s="374">
        <v>84</v>
      </c>
    </row>
    <row r="328" spans="1:4" x14ac:dyDescent="0.25">
      <c r="A328" s="373">
        <v>103436</v>
      </c>
      <c r="B328" s="373" t="s">
        <v>5249</v>
      </c>
      <c r="C328" s="373" t="s">
        <v>6</v>
      </c>
      <c r="D328" s="375">
        <v>2200.84</v>
      </c>
    </row>
    <row r="329" spans="1:4" x14ac:dyDescent="0.25">
      <c r="A329" s="373">
        <v>103437</v>
      </c>
      <c r="B329" s="373" t="s">
        <v>5250</v>
      </c>
      <c r="C329" s="373" t="s">
        <v>6</v>
      </c>
      <c r="D329" s="374">
        <v>174.29</v>
      </c>
    </row>
    <row r="330" spans="1:4" x14ac:dyDescent="0.25">
      <c r="A330" s="373">
        <v>103438</v>
      </c>
      <c r="B330" s="373" t="s">
        <v>5251</v>
      </c>
      <c r="C330" s="373" t="s">
        <v>6</v>
      </c>
      <c r="D330" s="374">
        <v>174.29</v>
      </c>
    </row>
    <row r="331" spans="1:4" x14ac:dyDescent="0.25">
      <c r="A331" s="373">
        <v>103439</v>
      </c>
      <c r="B331" s="373" t="s">
        <v>5252</v>
      </c>
      <c r="C331" s="373" t="s">
        <v>6</v>
      </c>
      <c r="D331" s="374">
        <v>205.35</v>
      </c>
    </row>
    <row r="332" spans="1:4" x14ac:dyDescent="0.25">
      <c r="A332" s="373">
        <v>103440</v>
      </c>
      <c r="B332" s="373" t="s">
        <v>5253</v>
      </c>
      <c r="C332" s="373" t="s">
        <v>6</v>
      </c>
      <c r="D332" s="374">
        <v>392.66</v>
      </c>
    </row>
    <row r="333" spans="1:4" x14ac:dyDescent="0.25">
      <c r="A333" s="373">
        <v>103441</v>
      </c>
      <c r="B333" s="373" t="s">
        <v>5254</v>
      </c>
      <c r="C333" s="373" t="s">
        <v>6</v>
      </c>
      <c r="D333" s="374">
        <v>397.7</v>
      </c>
    </row>
    <row r="334" spans="1:4" x14ac:dyDescent="0.25">
      <c r="A334" s="373">
        <v>103442</v>
      </c>
      <c r="B334" s="373" t="s">
        <v>5255</v>
      </c>
      <c r="C334" s="373" t="s">
        <v>6</v>
      </c>
      <c r="D334" s="374">
        <v>519.11</v>
      </c>
    </row>
    <row r="335" spans="1:4" x14ac:dyDescent="0.25">
      <c r="A335" s="373">
        <v>93206</v>
      </c>
      <c r="B335" s="373" t="s">
        <v>248</v>
      </c>
      <c r="C335" s="373" t="s">
        <v>3</v>
      </c>
      <c r="D335" s="375">
        <v>1196.58</v>
      </c>
    </row>
    <row r="336" spans="1:4" x14ac:dyDescent="0.25">
      <c r="A336" s="373">
        <v>93207</v>
      </c>
      <c r="B336" s="373" t="s">
        <v>2</v>
      </c>
      <c r="C336" s="373" t="s">
        <v>3</v>
      </c>
      <c r="D336" s="375">
        <v>1183.95</v>
      </c>
    </row>
    <row r="337" spans="1:4" x14ac:dyDescent="0.25">
      <c r="A337" s="373">
        <v>93208</v>
      </c>
      <c r="B337" s="373" t="s">
        <v>4</v>
      </c>
      <c r="C337" s="373" t="s">
        <v>3</v>
      </c>
      <c r="D337" s="374">
        <v>933.41</v>
      </c>
    </row>
    <row r="338" spans="1:4" x14ac:dyDescent="0.25">
      <c r="A338" s="373">
        <v>93209</v>
      </c>
      <c r="B338" s="373" t="s">
        <v>249</v>
      </c>
      <c r="C338" s="373" t="s">
        <v>3</v>
      </c>
      <c r="D338" s="374">
        <v>961.79</v>
      </c>
    </row>
    <row r="339" spans="1:4" x14ac:dyDescent="0.25">
      <c r="A339" s="373">
        <v>93210</v>
      </c>
      <c r="B339" s="373" t="s">
        <v>8</v>
      </c>
      <c r="C339" s="373" t="s">
        <v>3</v>
      </c>
      <c r="D339" s="374">
        <v>616.5</v>
      </c>
    </row>
    <row r="340" spans="1:4" x14ac:dyDescent="0.25">
      <c r="A340" s="373">
        <v>93211</v>
      </c>
      <c r="B340" s="373" t="s">
        <v>250</v>
      </c>
      <c r="C340" s="373" t="s">
        <v>3</v>
      </c>
      <c r="D340" s="374">
        <v>612.83000000000004</v>
      </c>
    </row>
    <row r="341" spans="1:4" x14ac:dyDescent="0.25">
      <c r="A341" s="373">
        <v>93212</v>
      </c>
      <c r="B341" s="373" t="s">
        <v>9</v>
      </c>
      <c r="C341" s="373" t="s">
        <v>3</v>
      </c>
      <c r="D341" s="375">
        <v>1033</v>
      </c>
    </row>
    <row r="342" spans="1:4" x14ac:dyDescent="0.25">
      <c r="A342" s="373">
        <v>93213</v>
      </c>
      <c r="B342" s="373" t="s">
        <v>251</v>
      </c>
      <c r="C342" s="373" t="s">
        <v>3</v>
      </c>
      <c r="D342" s="375">
        <v>1053.8699999999999</v>
      </c>
    </row>
    <row r="343" spans="1:4" x14ac:dyDescent="0.25">
      <c r="A343" s="373">
        <v>93214</v>
      </c>
      <c r="B343" s="373" t="s">
        <v>7246</v>
      </c>
      <c r="C343" s="373" t="s">
        <v>6</v>
      </c>
      <c r="D343" s="375">
        <v>6818.79</v>
      </c>
    </row>
    <row r="344" spans="1:4" x14ac:dyDescent="0.25">
      <c r="A344" s="373">
        <v>93243</v>
      </c>
      <c r="B344" s="373" t="s">
        <v>7247</v>
      </c>
      <c r="C344" s="373" t="s">
        <v>6</v>
      </c>
      <c r="D344" s="375">
        <v>10575.91</v>
      </c>
    </row>
    <row r="345" spans="1:4" x14ac:dyDescent="0.25">
      <c r="A345" s="373">
        <v>93582</v>
      </c>
      <c r="B345" s="373" t="s">
        <v>7</v>
      </c>
      <c r="C345" s="373" t="s">
        <v>3</v>
      </c>
      <c r="D345" s="374">
        <v>293.52999999999997</v>
      </c>
    </row>
    <row r="346" spans="1:4" x14ac:dyDescent="0.25">
      <c r="A346" s="373">
        <v>93583</v>
      </c>
      <c r="B346" s="373" t="s">
        <v>252</v>
      </c>
      <c r="C346" s="373" t="s">
        <v>3</v>
      </c>
      <c r="D346" s="374">
        <v>480.02</v>
      </c>
    </row>
    <row r="347" spans="1:4" x14ac:dyDescent="0.25">
      <c r="A347" s="373">
        <v>93584</v>
      </c>
      <c r="B347" s="373" t="s">
        <v>5</v>
      </c>
      <c r="C347" s="373" t="s">
        <v>3</v>
      </c>
      <c r="D347" s="374">
        <v>920.84</v>
      </c>
    </row>
    <row r="348" spans="1:4" x14ac:dyDescent="0.25">
      <c r="A348" s="373">
        <v>93585</v>
      </c>
      <c r="B348" s="373" t="s">
        <v>253</v>
      </c>
      <c r="C348" s="373" t="s">
        <v>3</v>
      </c>
      <c r="D348" s="375">
        <v>1308.48</v>
      </c>
    </row>
    <row r="349" spans="1:4" x14ac:dyDescent="0.25">
      <c r="A349" s="373">
        <v>98441</v>
      </c>
      <c r="B349" s="373" t="s">
        <v>254</v>
      </c>
      <c r="C349" s="373" t="s">
        <v>3</v>
      </c>
      <c r="D349" s="374">
        <v>154.36000000000001</v>
      </c>
    </row>
    <row r="350" spans="1:4" x14ac:dyDescent="0.25">
      <c r="A350" s="373">
        <v>98442</v>
      </c>
      <c r="B350" s="373" t="s">
        <v>255</v>
      </c>
      <c r="C350" s="373" t="s">
        <v>3</v>
      </c>
      <c r="D350" s="374">
        <v>157.6</v>
      </c>
    </row>
    <row r="351" spans="1:4" x14ac:dyDescent="0.25">
      <c r="A351" s="373">
        <v>98443</v>
      </c>
      <c r="B351" s="373" t="s">
        <v>256</v>
      </c>
      <c r="C351" s="373" t="s">
        <v>3</v>
      </c>
      <c r="D351" s="374">
        <v>134.63</v>
      </c>
    </row>
    <row r="352" spans="1:4" x14ac:dyDescent="0.25">
      <c r="A352" s="373">
        <v>98444</v>
      </c>
      <c r="B352" s="373" t="s">
        <v>257</v>
      </c>
      <c r="C352" s="373" t="s">
        <v>3</v>
      </c>
      <c r="D352" s="374">
        <v>136.94999999999999</v>
      </c>
    </row>
    <row r="353" spans="1:4" x14ac:dyDescent="0.25">
      <c r="A353" s="373">
        <v>98445</v>
      </c>
      <c r="B353" s="373" t="s">
        <v>258</v>
      </c>
      <c r="C353" s="373" t="s">
        <v>3</v>
      </c>
      <c r="D353" s="374">
        <v>187.91</v>
      </c>
    </row>
    <row r="354" spans="1:4" x14ac:dyDescent="0.25">
      <c r="A354" s="373">
        <v>98446</v>
      </c>
      <c r="B354" s="373" t="s">
        <v>259</v>
      </c>
      <c r="C354" s="373" t="s">
        <v>3</v>
      </c>
      <c r="D354" s="374">
        <v>243.05</v>
      </c>
    </row>
    <row r="355" spans="1:4" x14ac:dyDescent="0.25">
      <c r="A355" s="373">
        <v>98447</v>
      </c>
      <c r="B355" s="373" t="s">
        <v>260</v>
      </c>
      <c r="C355" s="373" t="s">
        <v>3</v>
      </c>
      <c r="D355" s="374">
        <v>160.33000000000001</v>
      </c>
    </row>
    <row r="356" spans="1:4" x14ac:dyDescent="0.25">
      <c r="A356" s="373">
        <v>98448</v>
      </c>
      <c r="B356" s="373" t="s">
        <v>261</v>
      </c>
      <c r="C356" s="373" t="s">
        <v>3</v>
      </c>
      <c r="D356" s="374">
        <v>203.36</v>
      </c>
    </row>
    <row r="357" spans="1:4" x14ac:dyDescent="0.25">
      <c r="A357" s="373">
        <v>98449</v>
      </c>
      <c r="B357" s="373" t="s">
        <v>262</v>
      </c>
      <c r="C357" s="373" t="s">
        <v>3</v>
      </c>
      <c r="D357" s="374">
        <v>188.93</v>
      </c>
    </row>
    <row r="358" spans="1:4" x14ac:dyDescent="0.25">
      <c r="A358" s="373">
        <v>98450</v>
      </c>
      <c r="B358" s="373" t="s">
        <v>263</v>
      </c>
      <c r="C358" s="373" t="s">
        <v>3</v>
      </c>
      <c r="D358" s="374">
        <v>193.63</v>
      </c>
    </row>
    <row r="359" spans="1:4" x14ac:dyDescent="0.25">
      <c r="A359" s="373">
        <v>98451</v>
      </c>
      <c r="B359" s="373" t="s">
        <v>264</v>
      </c>
      <c r="C359" s="373" t="s">
        <v>3</v>
      </c>
      <c r="D359" s="374">
        <v>166.42</v>
      </c>
    </row>
    <row r="360" spans="1:4" x14ac:dyDescent="0.25">
      <c r="A360" s="373">
        <v>98452</v>
      </c>
      <c r="B360" s="373" t="s">
        <v>265</v>
      </c>
      <c r="C360" s="373" t="s">
        <v>3</v>
      </c>
      <c r="D360" s="374">
        <v>169.28</v>
      </c>
    </row>
    <row r="361" spans="1:4" x14ac:dyDescent="0.25">
      <c r="A361" s="373">
        <v>98453</v>
      </c>
      <c r="B361" s="373" t="s">
        <v>266</v>
      </c>
      <c r="C361" s="373" t="s">
        <v>3</v>
      </c>
      <c r="D361" s="374">
        <v>227.98</v>
      </c>
    </row>
    <row r="362" spans="1:4" x14ac:dyDescent="0.25">
      <c r="A362" s="373">
        <v>98454</v>
      </c>
      <c r="B362" s="373" t="s">
        <v>267</v>
      </c>
      <c r="C362" s="373" t="s">
        <v>3</v>
      </c>
      <c r="D362" s="374">
        <v>296.52999999999997</v>
      </c>
    </row>
    <row r="363" spans="1:4" x14ac:dyDescent="0.25">
      <c r="A363" s="373">
        <v>98455</v>
      </c>
      <c r="B363" s="373" t="s">
        <v>268</v>
      </c>
      <c r="C363" s="373" t="s">
        <v>3</v>
      </c>
      <c r="D363" s="374">
        <v>197.62</v>
      </c>
    </row>
    <row r="364" spans="1:4" x14ac:dyDescent="0.25">
      <c r="A364" s="373">
        <v>98456</v>
      </c>
      <c r="B364" s="373" t="s">
        <v>269</v>
      </c>
      <c r="C364" s="373" t="s">
        <v>3</v>
      </c>
      <c r="D364" s="374">
        <v>253.14</v>
      </c>
    </row>
    <row r="365" spans="1:4" x14ac:dyDescent="0.25">
      <c r="A365" s="373">
        <v>98458</v>
      </c>
      <c r="B365" s="373" t="s">
        <v>270</v>
      </c>
      <c r="C365" s="373" t="s">
        <v>3</v>
      </c>
      <c r="D365" s="374">
        <v>148.97999999999999</v>
      </c>
    </row>
    <row r="366" spans="1:4" x14ac:dyDescent="0.25">
      <c r="A366" s="373">
        <v>98459</v>
      </c>
      <c r="B366" s="373" t="s">
        <v>10</v>
      </c>
      <c r="C366" s="373" t="s">
        <v>3</v>
      </c>
      <c r="D366" s="374">
        <v>122.36</v>
      </c>
    </row>
    <row r="367" spans="1:4" x14ac:dyDescent="0.25">
      <c r="A367" s="373">
        <v>98460</v>
      </c>
      <c r="B367" s="373" t="s">
        <v>271</v>
      </c>
      <c r="C367" s="373" t="s">
        <v>3</v>
      </c>
      <c r="D367" s="374">
        <v>176.77</v>
      </c>
    </row>
    <row r="368" spans="1:4" x14ac:dyDescent="0.25">
      <c r="A368" s="373">
        <v>98461</v>
      </c>
      <c r="B368" s="373" t="s">
        <v>7248</v>
      </c>
      <c r="C368" s="373" t="s">
        <v>6</v>
      </c>
      <c r="D368" s="375">
        <v>5890.9</v>
      </c>
    </row>
    <row r="369" spans="1:4" x14ac:dyDescent="0.25">
      <c r="A369" s="373">
        <v>98462</v>
      </c>
      <c r="B369" s="373" t="s">
        <v>7249</v>
      </c>
      <c r="C369" s="373" t="s">
        <v>6</v>
      </c>
      <c r="D369" s="375">
        <v>8830.02</v>
      </c>
    </row>
    <row r="370" spans="1:4" x14ac:dyDescent="0.25">
      <c r="A370" s="373">
        <v>5631</v>
      </c>
      <c r="B370" s="373" t="s">
        <v>272</v>
      </c>
      <c r="C370" s="373" t="s">
        <v>273</v>
      </c>
      <c r="D370" s="374">
        <v>205.09</v>
      </c>
    </row>
    <row r="371" spans="1:4" x14ac:dyDescent="0.25">
      <c r="A371" s="373">
        <v>5678</v>
      </c>
      <c r="B371" s="373" t="s">
        <v>274</v>
      </c>
      <c r="C371" s="373" t="s">
        <v>273</v>
      </c>
      <c r="D371" s="374">
        <v>137.63</v>
      </c>
    </row>
    <row r="372" spans="1:4" x14ac:dyDescent="0.25">
      <c r="A372" s="373">
        <v>5680</v>
      </c>
      <c r="B372" s="373" t="s">
        <v>275</v>
      </c>
      <c r="C372" s="373" t="s">
        <v>273</v>
      </c>
      <c r="D372" s="374">
        <v>125.64</v>
      </c>
    </row>
    <row r="373" spans="1:4" x14ac:dyDescent="0.25">
      <c r="A373" s="373">
        <v>5684</v>
      </c>
      <c r="B373" s="373" t="s">
        <v>276</v>
      </c>
      <c r="C373" s="373" t="s">
        <v>273</v>
      </c>
      <c r="D373" s="374">
        <v>159.91</v>
      </c>
    </row>
    <row r="374" spans="1:4" x14ac:dyDescent="0.25">
      <c r="A374" s="373">
        <v>5689</v>
      </c>
      <c r="B374" s="373" t="s">
        <v>277</v>
      </c>
      <c r="C374" s="373" t="s">
        <v>273</v>
      </c>
      <c r="D374" s="374">
        <v>6.78</v>
      </c>
    </row>
    <row r="375" spans="1:4" x14ac:dyDescent="0.25">
      <c r="A375" s="373">
        <v>5795</v>
      </c>
      <c r="B375" s="373" t="s">
        <v>278</v>
      </c>
      <c r="C375" s="373" t="s">
        <v>273</v>
      </c>
      <c r="D375" s="374">
        <v>25.62</v>
      </c>
    </row>
    <row r="376" spans="1:4" x14ac:dyDescent="0.25">
      <c r="A376" s="373">
        <v>5811</v>
      </c>
      <c r="B376" s="373" t="s">
        <v>279</v>
      </c>
      <c r="C376" s="373" t="s">
        <v>273</v>
      </c>
      <c r="D376" s="374">
        <v>203.61</v>
      </c>
    </row>
    <row r="377" spans="1:4" x14ac:dyDescent="0.25">
      <c r="A377" s="373">
        <v>5823</v>
      </c>
      <c r="B377" s="373" t="s">
        <v>280</v>
      </c>
      <c r="C377" s="373" t="s">
        <v>273</v>
      </c>
      <c r="D377" s="374">
        <v>207.94</v>
      </c>
    </row>
    <row r="378" spans="1:4" x14ac:dyDescent="0.25">
      <c r="A378" s="373">
        <v>5824</v>
      </c>
      <c r="B378" s="373" t="s">
        <v>281</v>
      </c>
      <c r="C378" s="373" t="s">
        <v>273</v>
      </c>
      <c r="D378" s="374">
        <v>216</v>
      </c>
    </row>
    <row r="379" spans="1:4" x14ac:dyDescent="0.25">
      <c r="A379" s="373">
        <v>5835</v>
      </c>
      <c r="B379" s="373" t="s">
        <v>282</v>
      </c>
      <c r="C379" s="373" t="s">
        <v>273</v>
      </c>
      <c r="D379" s="374">
        <v>388.54</v>
      </c>
    </row>
    <row r="380" spans="1:4" x14ac:dyDescent="0.25">
      <c r="A380" s="373">
        <v>5839</v>
      </c>
      <c r="B380" s="373" t="s">
        <v>283</v>
      </c>
      <c r="C380" s="373" t="s">
        <v>273</v>
      </c>
      <c r="D380" s="374">
        <v>10.01</v>
      </c>
    </row>
    <row r="381" spans="1:4" x14ac:dyDescent="0.25">
      <c r="A381" s="373">
        <v>5843</v>
      </c>
      <c r="B381" s="373" t="s">
        <v>284</v>
      </c>
      <c r="C381" s="373" t="s">
        <v>273</v>
      </c>
      <c r="D381" s="374">
        <v>163.69999999999999</v>
      </c>
    </row>
    <row r="382" spans="1:4" x14ac:dyDescent="0.25">
      <c r="A382" s="373">
        <v>5847</v>
      </c>
      <c r="B382" s="373" t="s">
        <v>285</v>
      </c>
      <c r="C382" s="373" t="s">
        <v>273</v>
      </c>
      <c r="D382" s="374">
        <v>252.1</v>
      </c>
    </row>
    <row r="383" spans="1:4" x14ac:dyDescent="0.25">
      <c r="A383" s="373">
        <v>5851</v>
      </c>
      <c r="B383" s="373" t="s">
        <v>286</v>
      </c>
      <c r="C383" s="373" t="s">
        <v>273</v>
      </c>
      <c r="D383" s="374">
        <v>240.34</v>
      </c>
    </row>
    <row r="384" spans="1:4" x14ac:dyDescent="0.25">
      <c r="A384" s="373">
        <v>5855</v>
      </c>
      <c r="B384" s="373" t="s">
        <v>287</v>
      </c>
      <c r="C384" s="373" t="s">
        <v>273</v>
      </c>
      <c r="D384" s="374">
        <v>646.85</v>
      </c>
    </row>
    <row r="385" spans="1:4" x14ac:dyDescent="0.25">
      <c r="A385" s="373">
        <v>5863</v>
      </c>
      <c r="B385" s="373" t="s">
        <v>288</v>
      </c>
      <c r="C385" s="373" t="s">
        <v>273</v>
      </c>
      <c r="D385" s="374">
        <v>24.36</v>
      </c>
    </row>
    <row r="386" spans="1:4" x14ac:dyDescent="0.25">
      <c r="A386" s="373">
        <v>5867</v>
      </c>
      <c r="B386" s="373" t="s">
        <v>289</v>
      </c>
      <c r="C386" s="373" t="s">
        <v>273</v>
      </c>
      <c r="D386" s="374">
        <v>162.04</v>
      </c>
    </row>
    <row r="387" spans="1:4" x14ac:dyDescent="0.25">
      <c r="A387" s="373">
        <v>5875</v>
      </c>
      <c r="B387" s="373" t="s">
        <v>290</v>
      </c>
      <c r="C387" s="373" t="s">
        <v>273</v>
      </c>
      <c r="D387" s="374">
        <v>126.19</v>
      </c>
    </row>
    <row r="388" spans="1:4" x14ac:dyDescent="0.25">
      <c r="A388" s="373">
        <v>5879</v>
      </c>
      <c r="B388" s="373" t="s">
        <v>291</v>
      </c>
      <c r="C388" s="373" t="s">
        <v>273</v>
      </c>
      <c r="D388" s="374">
        <v>144.29</v>
      </c>
    </row>
    <row r="389" spans="1:4" x14ac:dyDescent="0.25">
      <c r="A389" s="373">
        <v>5882</v>
      </c>
      <c r="B389" s="373" t="s">
        <v>292</v>
      </c>
      <c r="C389" s="373" t="s">
        <v>273</v>
      </c>
      <c r="D389" s="374">
        <v>122.59</v>
      </c>
    </row>
    <row r="390" spans="1:4" x14ac:dyDescent="0.25">
      <c r="A390" s="373">
        <v>5890</v>
      </c>
      <c r="B390" s="373" t="s">
        <v>293</v>
      </c>
      <c r="C390" s="373" t="s">
        <v>273</v>
      </c>
      <c r="D390" s="374">
        <v>203.13</v>
      </c>
    </row>
    <row r="391" spans="1:4" x14ac:dyDescent="0.25">
      <c r="A391" s="373">
        <v>5894</v>
      </c>
      <c r="B391" s="373" t="s">
        <v>294</v>
      </c>
      <c r="C391" s="373" t="s">
        <v>273</v>
      </c>
      <c r="D391" s="374">
        <v>211.85</v>
      </c>
    </row>
    <row r="392" spans="1:4" x14ac:dyDescent="0.25">
      <c r="A392" s="373">
        <v>5901</v>
      </c>
      <c r="B392" s="373" t="s">
        <v>295</v>
      </c>
      <c r="C392" s="373" t="s">
        <v>273</v>
      </c>
      <c r="D392" s="374">
        <v>318.06</v>
      </c>
    </row>
    <row r="393" spans="1:4" x14ac:dyDescent="0.25">
      <c r="A393" s="373">
        <v>5909</v>
      </c>
      <c r="B393" s="373" t="s">
        <v>296</v>
      </c>
      <c r="C393" s="373" t="s">
        <v>273</v>
      </c>
      <c r="D393" s="374">
        <v>32.590000000000003</v>
      </c>
    </row>
    <row r="394" spans="1:4" x14ac:dyDescent="0.25">
      <c r="A394" s="373">
        <v>5921</v>
      </c>
      <c r="B394" s="373" t="s">
        <v>297</v>
      </c>
      <c r="C394" s="373" t="s">
        <v>273</v>
      </c>
      <c r="D394" s="374">
        <v>5.31</v>
      </c>
    </row>
    <row r="395" spans="1:4" x14ac:dyDescent="0.25">
      <c r="A395" s="373">
        <v>5928</v>
      </c>
      <c r="B395" s="373" t="s">
        <v>298</v>
      </c>
      <c r="C395" s="373" t="s">
        <v>273</v>
      </c>
      <c r="D395" s="374">
        <v>274.93</v>
      </c>
    </row>
    <row r="396" spans="1:4" x14ac:dyDescent="0.25">
      <c r="A396" s="373">
        <v>5932</v>
      </c>
      <c r="B396" s="373" t="s">
        <v>299</v>
      </c>
      <c r="C396" s="373" t="s">
        <v>273</v>
      </c>
      <c r="D396" s="374">
        <v>250.19</v>
      </c>
    </row>
    <row r="397" spans="1:4" x14ac:dyDescent="0.25">
      <c r="A397" s="373">
        <v>5940</v>
      </c>
      <c r="B397" s="373" t="s">
        <v>300</v>
      </c>
      <c r="C397" s="373" t="s">
        <v>273</v>
      </c>
      <c r="D397" s="374">
        <v>177.04</v>
      </c>
    </row>
    <row r="398" spans="1:4" x14ac:dyDescent="0.25">
      <c r="A398" s="373">
        <v>5944</v>
      </c>
      <c r="B398" s="373" t="s">
        <v>301</v>
      </c>
      <c r="C398" s="373" t="s">
        <v>273</v>
      </c>
      <c r="D398" s="374">
        <v>217.35</v>
      </c>
    </row>
    <row r="399" spans="1:4" x14ac:dyDescent="0.25">
      <c r="A399" s="373">
        <v>5953</v>
      </c>
      <c r="B399" s="373" t="s">
        <v>302</v>
      </c>
      <c r="C399" s="373" t="s">
        <v>273</v>
      </c>
      <c r="D399" s="374">
        <v>59.72</v>
      </c>
    </row>
    <row r="400" spans="1:4" x14ac:dyDescent="0.25">
      <c r="A400" s="373">
        <v>6259</v>
      </c>
      <c r="B400" s="373" t="s">
        <v>303</v>
      </c>
      <c r="C400" s="373" t="s">
        <v>273</v>
      </c>
      <c r="D400" s="374">
        <v>255.14</v>
      </c>
    </row>
    <row r="401" spans="1:4" x14ac:dyDescent="0.25">
      <c r="A401" s="373">
        <v>6879</v>
      </c>
      <c r="B401" s="373" t="s">
        <v>304</v>
      </c>
      <c r="C401" s="373" t="s">
        <v>273</v>
      </c>
      <c r="D401" s="374">
        <v>212.69</v>
      </c>
    </row>
    <row r="402" spans="1:4" x14ac:dyDescent="0.25">
      <c r="A402" s="373">
        <v>7030</v>
      </c>
      <c r="B402" s="373" t="s">
        <v>7989</v>
      </c>
      <c r="C402" s="373" t="s">
        <v>273</v>
      </c>
      <c r="D402" s="374">
        <v>268.23</v>
      </c>
    </row>
    <row r="403" spans="1:4" x14ac:dyDescent="0.25">
      <c r="A403" s="373">
        <v>7042</v>
      </c>
      <c r="B403" s="373" t="s">
        <v>305</v>
      </c>
      <c r="C403" s="373" t="s">
        <v>273</v>
      </c>
      <c r="D403" s="374">
        <v>23.74</v>
      </c>
    </row>
    <row r="404" spans="1:4" x14ac:dyDescent="0.25">
      <c r="A404" s="373">
        <v>7049</v>
      </c>
      <c r="B404" s="373" t="s">
        <v>306</v>
      </c>
      <c r="C404" s="373" t="s">
        <v>273</v>
      </c>
      <c r="D404" s="374">
        <v>223.36</v>
      </c>
    </row>
    <row r="405" spans="1:4" x14ac:dyDescent="0.25">
      <c r="A405" s="373">
        <v>67826</v>
      </c>
      <c r="B405" s="373" t="s">
        <v>307</v>
      </c>
      <c r="C405" s="373" t="s">
        <v>273</v>
      </c>
      <c r="D405" s="374">
        <v>186.5</v>
      </c>
    </row>
    <row r="406" spans="1:4" x14ac:dyDescent="0.25">
      <c r="A406" s="373">
        <v>73417</v>
      </c>
      <c r="B406" s="373" t="s">
        <v>308</v>
      </c>
      <c r="C406" s="373" t="s">
        <v>273</v>
      </c>
      <c r="D406" s="374">
        <v>190.17</v>
      </c>
    </row>
    <row r="407" spans="1:4" x14ac:dyDescent="0.25">
      <c r="A407" s="373">
        <v>73436</v>
      </c>
      <c r="B407" s="373" t="s">
        <v>309</v>
      </c>
      <c r="C407" s="373" t="s">
        <v>273</v>
      </c>
      <c r="D407" s="374">
        <v>163.19</v>
      </c>
    </row>
    <row r="408" spans="1:4" x14ac:dyDescent="0.25">
      <c r="A408" s="373">
        <v>73467</v>
      </c>
      <c r="B408" s="373" t="s">
        <v>310</v>
      </c>
      <c r="C408" s="373" t="s">
        <v>273</v>
      </c>
      <c r="D408" s="374">
        <v>247.8</v>
      </c>
    </row>
    <row r="409" spans="1:4" x14ac:dyDescent="0.25">
      <c r="A409" s="373">
        <v>73536</v>
      </c>
      <c r="B409" s="373" t="s">
        <v>311</v>
      </c>
      <c r="C409" s="373" t="s">
        <v>273</v>
      </c>
      <c r="D409" s="374">
        <v>20.079999999999998</v>
      </c>
    </row>
    <row r="410" spans="1:4" x14ac:dyDescent="0.25">
      <c r="A410" s="373">
        <v>83362</v>
      </c>
      <c r="B410" s="373" t="s">
        <v>7990</v>
      </c>
      <c r="C410" s="373" t="s">
        <v>273</v>
      </c>
      <c r="D410" s="374">
        <v>274.67</v>
      </c>
    </row>
    <row r="411" spans="1:4" x14ac:dyDescent="0.25">
      <c r="A411" s="373">
        <v>83765</v>
      </c>
      <c r="B411" s="373" t="s">
        <v>312</v>
      </c>
      <c r="C411" s="373" t="s">
        <v>273</v>
      </c>
      <c r="D411" s="374">
        <v>96.25</v>
      </c>
    </row>
    <row r="412" spans="1:4" x14ac:dyDescent="0.25">
      <c r="A412" s="373">
        <v>87445</v>
      </c>
      <c r="B412" s="373" t="s">
        <v>7991</v>
      </c>
      <c r="C412" s="373" t="s">
        <v>273</v>
      </c>
      <c r="D412" s="374">
        <v>5.47</v>
      </c>
    </row>
    <row r="413" spans="1:4" x14ac:dyDescent="0.25">
      <c r="A413" s="373">
        <v>88386</v>
      </c>
      <c r="B413" s="373" t="s">
        <v>7992</v>
      </c>
      <c r="C413" s="373" t="s">
        <v>273</v>
      </c>
      <c r="D413" s="374">
        <v>4.34</v>
      </c>
    </row>
    <row r="414" spans="1:4" x14ac:dyDescent="0.25">
      <c r="A414" s="373">
        <v>88393</v>
      </c>
      <c r="B414" s="373" t="s">
        <v>7993</v>
      </c>
      <c r="C414" s="373" t="s">
        <v>273</v>
      </c>
      <c r="D414" s="374">
        <v>5.82</v>
      </c>
    </row>
    <row r="415" spans="1:4" x14ac:dyDescent="0.25">
      <c r="A415" s="373">
        <v>88399</v>
      </c>
      <c r="B415" s="373" t="s">
        <v>7994</v>
      </c>
      <c r="C415" s="373" t="s">
        <v>273</v>
      </c>
      <c r="D415" s="374">
        <v>3.37</v>
      </c>
    </row>
    <row r="416" spans="1:4" x14ac:dyDescent="0.25">
      <c r="A416" s="373">
        <v>88418</v>
      </c>
      <c r="B416" s="373" t="s">
        <v>313</v>
      </c>
      <c r="C416" s="373" t="s">
        <v>273</v>
      </c>
      <c r="D416" s="374">
        <v>15.97</v>
      </c>
    </row>
    <row r="417" spans="1:4" x14ac:dyDescent="0.25">
      <c r="A417" s="373">
        <v>88433</v>
      </c>
      <c r="B417" s="373" t="s">
        <v>314</v>
      </c>
      <c r="C417" s="373" t="s">
        <v>273</v>
      </c>
      <c r="D417" s="374">
        <v>20.95</v>
      </c>
    </row>
    <row r="418" spans="1:4" x14ac:dyDescent="0.25">
      <c r="A418" s="373">
        <v>88830</v>
      </c>
      <c r="B418" s="373" t="s">
        <v>7995</v>
      </c>
      <c r="C418" s="373" t="s">
        <v>273</v>
      </c>
      <c r="D418" s="374">
        <v>1.67</v>
      </c>
    </row>
    <row r="419" spans="1:4" x14ac:dyDescent="0.25">
      <c r="A419" s="373">
        <v>88843</v>
      </c>
      <c r="B419" s="373" t="s">
        <v>316</v>
      </c>
      <c r="C419" s="373" t="s">
        <v>273</v>
      </c>
      <c r="D419" s="374">
        <v>200.72</v>
      </c>
    </row>
    <row r="420" spans="1:4" x14ac:dyDescent="0.25">
      <c r="A420" s="373">
        <v>88907</v>
      </c>
      <c r="B420" s="373" t="s">
        <v>317</v>
      </c>
      <c r="C420" s="373" t="s">
        <v>273</v>
      </c>
      <c r="D420" s="374">
        <v>243.57</v>
      </c>
    </row>
    <row r="421" spans="1:4" x14ac:dyDescent="0.25">
      <c r="A421" s="373">
        <v>89021</v>
      </c>
      <c r="B421" s="373" t="s">
        <v>318</v>
      </c>
      <c r="C421" s="373" t="s">
        <v>273</v>
      </c>
      <c r="D421" s="374">
        <v>2.12</v>
      </c>
    </row>
    <row r="422" spans="1:4" x14ac:dyDescent="0.25">
      <c r="A422" s="373">
        <v>89028</v>
      </c>
      <c r="B422" s="373" t="s">
        <v>7996</v>
      </c>
      <c r="C422" s="373" t="s">
        <v>273</v>
      </c>
      <c r="D422" s="374">
        <v>180.51</v>
      </c>
    </row>
    <row r="423" spans="1:4" x14ac:dyDescent="0.25">
      <c r="A423" s="373">
        <v>89032</v>
      </c>
      <c r="B423" s="373" t="s">
        <v>319</v>
      </c>
      <c r="C423" s="373" t="s">
        <v>273</v>
      </c>
      <c r="D423" s="374">
        <v>180.55</v>
      </c>
    </row>
    <row r="424" spans="1:4" x14ac:dyDescent="0.25">
      <c r="A424" s="373">
        <v>89035</v>
      </c>
      <c r="B424" s="373" t="s">
        <v>320</v>
      </c>
      <c r="C424" s="373" t="s">
        <v>273</v>
      </c>
      <c r="D424" s="374">
        <v>122.32</v>
      </c>
    </row>
    <row r="425" spans="1:4" x14ac:dyDescent="0.25">
      <c r="A425" s="373">
        <v>89225</v>
      </c>
      <c r="B425" s="373" t="s">
        <v>7997</v>
      </c>
      <c r="C425" s="373" t="s">
        <v>273</v>
      </c>
      <c r="D425" s="374">
        <v>5.12</v>
      </c>
    </row>
    <row r="426" spans="1:4" x14ac:dyDescent="0.25">
      <c r="A426" s="373">
        <v>89234</v>
      </c>
      <c r="B426" s="373" t="s">
        <v>322</v>
      </c>
      <c r="C426" s="373" t="s">
        <v>273</v>
      </c>
      <c r="D426" s="374">
        <v>593.25</v>
      </c>
    </row>
    <row r="427" spans="1:4" x14ac:dyDescent="0.25">
      <c r="A427" s="373">
        <v>89242</v>
      </c>
      <c r="B427" s="373" t="s">
        <v>323</v>
      </c>
      <c r="C427" s="373" t="s">
        <v>273</v>
      </c>
      <c r="D427" s="375">
        <v>1408.12</v>
      </c>
    </row>
    <row r="428" spans="1:4" x14ac:dyDescent="0.25">
      <c r="A428" s="373">
        <v>89250</v>
      </c>
      <c r="B428" s="373" t="s">
        <v>324</v>
      </c>
      <c r="C428" s="373" t="s">
        <v>273</v>
      </c>
      <c r="D428" s="375">
        <v>1219.1300000000001</v>
      </c>
    </row>
    <row r="429" spans="1:4" x14ac:dyDescent="0.25">
      <c r="A429" s="373">
        <v>89257</v>
      </c>
      <c r="B429" s="373" t="s">
        <v>325</v>
      </c>
      <c r="C429" s="373" t="s">
        <v>273</v>
      </c>
      <c r="D429" s="374">
        <v>334.19</v>
      </c>
    </row>
    <row r="430" spans="1:4" x14ac:dyDescent="0.25">
      <c r="A430" s="373">
        <v>89272</v>
      </c>
      <c r="B430" s="373" t="s">
        <v>326</v>
      </c>
      <c r="C430" s="373" t="s">
        <v>273</v>
      </c>
      <c r="D430" s="374">
        <v>207.25</v>
      </c>
    </row>
    <row r="431" spans="1:4" x14ac:dyDescent="0.25">
      <c r="A431" s="373">
        <v>89278</v>
      </c>
      <c r="B431" s="373" t="s">
        <v>7998</v>
      </c>
      <c r="C431" s="373" t="s">
        <v>273</v>
      </c>
      <c r="D431" s="374">
        <v>13</v>
      </c>
    </row>
    <row r="432" spans="1:4" x14ac:dyDescent="0.25">
      <c r="A432" s="373">
        <v>89843</v>
      </c>
      <c r="B432" s="373" t="s">
        <v>327</v>
      </c>
      <c r="C432" s="373" t="s">
        <v>273</v>
      </c>
      <c r="D432" s="374">
        <v>204.37</v>
      </c>
    </row>
    <row r="433" spans="1:4" x14ac:dyDescent="0.25">
      <c r="A433" s="373">
        <v>89876</v>
      </c>
      <c r="B433" s="373" t="s">
        <v>328</v>
      </c>
      <c r="C433" s="373" t="s">
        <v>273</v>
      </c>
      <c r="D433" s="374">
        <v>326.13</v>
      </c>
    </row>
    <row r="434" spans="1:4" x14ac:dyDescent="0.25">
      <c r="A434" s="373">
        <v>89883</v>
      </c>
      <c r="B434" s="373" t="s">
        <v>329</v>
      </c>
      <c r="C434" s="373" t="s">
        <v>273</v>
      </c>
      <c r="D434" s="374">
        <v>360.57</v>
      </c>
    </row>
    <row r="435" spans="1:4" x14ac:dyDescent="0.25">
      <c r="A435" s="373">
        <v>90586</v>
      </c>
      <c r="B435" s="373" t="s">
        <v>330</v>
      </c>
      <c r="C435" s="373" t="s">
        <v>273</v>
      </c>
      <c r="D435" s="374">
        <v>1.1499999999999999</v>
      </c>
    </row>
    <row r="436" spans="1:4" x14ac:dyDescent="0.25">
      <c r="A436" s="373">
        <v>90625</v>
      </c>
      <c r="B436" s="373" t="s">
        <v>331</v>
      </c>
      <c r="C436" s="373" t="s">
        <v>273</v>
      </c>
      <c r="D436" s="374">
        <v>6.98</v>
      </c>
    </row>
    <row r="437" spans="1:4" x14ac:dyDescent="0.25">
      <c r="A437" s="373">
        <v>90631</v>
      </c>
      <c r="B437" s="373" t="s">
        <v>332</v>
      </c>
      <c r="C437" s="373" t="s">
        <v>273</v>
      </c>
      <c r="D437" s="374">
        <v>140.63</v>
      </c>
    </row>
    <row r="438" spans="1:4" x14ac:dyDescent="0.25">
      <c r="A438" s="373">
        <v>90637</v>
      </c>
      <c r="B438" s="373" t="s">
        <v>333</v>
      </c>
      <c r="C438" s="373" t="s">
        <v>273</v>
      </c>
      <c r="D438" s="374">
        <v>15.19</v>
      </c>
    </row>
    <row r="439" spans="1:4" x14ac:dyDescent="0.25">
      <c r="A439" s="373">
        <v>90643</v>
      </c>
      <c r="B439" s="373" t="s">
        <v>334</v>
      </c>
      <c r="C439" s="373" t="s">
        <v>273</v>
      </c>
      <c r="D439" s="374">
        <v>29</v>
      </c>
    </row>
    <row r="440" spans="1:4" x14ac:dyDescent="0.25">
      <c r="A440" s="373">
        <v>90650</v>
      </c>
      <c r="B440" s="373" t="s">
        <v>335</v>
      </c>
      <c r="C440" s="373" t="s">
        <v>273</v>
      </c>
      <c r="D440" s="374">
        <v>8.8699999999999992</v>
      </c>
    </row>
    <row r="441" spans="1:4" x14ac:dyDescent="0.25">
      <c r="A441" s="373">
        <v>90656</v>
      </c>
      <c r="B441" s="373" t="s">
        <v>336</v>
      </c>
      <c r="C441" s="373" t="s">
        <v>273</v>
      </c>
      <c r="D441" s="374">
        <v>15</v>
      </c>
    </row>
    <row r="442" spans="1:4" x14ac:dyDescent="0.25">
      <c r="A442" s="373">
        <v>90662</v>
      </c>
      <c r="B442" s="373" t="s">
        <v>337</v>
      </c>
      <c r="C442" s="373" t="s">
        <v>273</v>
      </c>
      <c r="D442" s="374">
        <v>15.77</v>
      </c>
    </row>
    <row r="443" spans="1:4" x14ac:dyDescent="0.25">
      <c r="A443" s="373">
        <v>90668</v>
      </c>
      <c r="B443" s="373" t="s">
        <v>7999</v>
      </c>
      <c r="C443" s="373" t="s">
        <v>273</v>
      </c>
      <c r="D443" s="374">
        <v>32.21</v>
      </c>
    </row>
    <row r="444" spans="1:4" x14ac:dyDescent="0.25">
      <c r="A444" s="373">
        <v>90674</v>
      </c>
      <c r="B444" s="373" t="s">
        <v>338</v>
      </c>
      <c r="C444" s="373" t="s">
        <v>273</v>
      </c>
      <c r="D444" s="374">
        <v>681.71</v>
      </c>
    </row>
    <row r="445" spans="1:4" x14ac:dyDescent="0.25">
      <c r="A445" s="373">
        <v>90680</v>
      </c>
      <c r="B445" s="373" t="s">
        <v>339</v>
      </c>
      <c r="C445" s="373" t="s">
        <v>273</v>
      </c>
      <c r="D445" s="374">
        <v>411.89</v>
      </c>
    </row>
    <row r="446" spans="1:4" x14ac:dyDescent="0.25">
      <c r="A446" s="373">
        <v>90686</v>
      </c>
      <c r="B446" s="373" t="s">
        <v>8000</v>
      </c>
      <c r="C446" s="373" t="s">
        <v>273</v>
      </c>
      <c r="D446" s="374">
        <v>153.51</v>
      </c>
    </row>
    <row r="447" spans="1:4" x14ac:dyDescent="0.25">
      <c r="A447" s="373">
        <v>90692</v>
      </c>
      <c r="B447" s="373" t="s">
        <v>340</v>
      </c>
      <c r="C447" s="373" t="s">
        <v>273</v>
      </c>
      <c r="D447" s="374">
        <v>124.51</v>
      </c>
    </row>
    <row r="448" spans="1:4" x14ac:dyDescent="0.25">
      <c r="A448" s="373">
        <v>90964</v>
      </c>
      <c r="B448" s="373" t="s">
        <v>341</v>
      </c>
      <c r="C448" s="373" t="s">
        <v>273</v>
      </c>
      <c r="D448" s="374">
        <v>31.68</v>
      </c>
    </row>
    <row r="449" spans="1:4" x14ac:dyDescent="0.25">
      <c r="A449" s="373">
        <v>90972</v>
      </c>
      <c r="B449" s="373" t="s">
        <v>342</v>
      </c>
      <c r="C449" s="373" t="s">
        <v>273</v>
      </c>
      <c r="D449" s="374">
        <v>77.430000000000007</v>
      </c>
    </row>
    <row r="450" spans="1:4" x14ac:dyDescent="0.25">
      <c r="A450" s="373">
        <v>90979</v>
      </c>
      <c r="B450" s="373" t="s">
        <v>343</v>
      </c>
      <c r="C450" s="373" t="s">
        <v>273</v>
      </c>
      <c r="D450" s="374">
        <v>199.99</v>
      </c>
    </row>
    <row r="451" spans="1:4" x14ac:dyDescent="0.25">
      <c r="A451" s="373">
        <v>90991</v>
      </c>
      <c r="B451" s="373" t="s">
        <v>344</v>
      </c>
      <c r="C451" s="373" t="s">
        <v>273</v>
      </c>
      <c r="D451" s="374">
        <v>199.2</v>
      </c>
    </row>
    <row r="452" spans="1:4" x14ac:dyDescent="0.25">
      <c r="A452" s="373">
        <v>90999</v>
      </c>
      <c r="B452" s="373" t="s">
        <v>345</v>
      </c>
      <c r="C452" s="373" t="s">
        <v>273</v>
      </c>
      <c r="D452" s="374">
        <v>102.29</v>
      </c>
    </row>
    <row r="453" spans="1:4" x14ac:dyDescent="0.25">
      <c r="A453" s="373">
        <v>91031</v>
      </c>
      <c r="B453" s="373" t="s">
        <v>346</v>
      </c>
      <c r="C453" s="373" t="s">
        <v>273</v>
      </c>
      <c r="D453" s="374">
        <v>259.66000000000003</v>
      </c>
    </row>
    <row r="454" spans="1:4" x14ac:dyDescent="0.25">
      <c r="A454" s="373">
        <v>91277</v>
      </c>
      <c r="B454" s="373" t="s">
        <v>347</v>
      </c>
      <c r="C454" s="373" t="s">
        <v>273</v>
      </c>
      <c r="D454" s="374">
        <v>9.35</v>
      </c>
    </row>
    <row r="455" spans="1:4" x14ac:dyDescent="0.25">
      <c r="A455" s="373">
        <v>91283</v>
      </c>
      <c r="B455" s="373" t="s">
        <v>348</v>
      </c>
      <c r="C455" s="373" t="s">
        <v>273</v>
      </c>
      <c r="D455" s="374">
        <v>10.23</v>
      </c>
    </row>
    <row r="456" spans="1:4" x14ac:dyDescent="0.25">
      <c r="A456" s="373">
        <v>91386</v>
      </c>
      <c r="B456" s="373" t="s">
        <v>349</v>
      </c>
      <c r="C456" s="373" t="s">
        <v>273</v>
      </c>
      <c r="D456" s="374">
        <v>268.14</v>
      </c>
    </row>
    <row r="457" spans="1:4" x14ac:dyDescent="0.25">
      <c r="A457" s="373">
        <v>91533</v>
      </c>
      <c r="B457" s="373" t="s">
        <v>350</v>
      </c>
      <c r="C457" s="373" t="s">
        <v>273</v>
      </c>
      <c r="D457" s="374">
        <v>29.62</v>
      </c>
    </row>
    <row r="458" spans="1:4" x14ac:dyDescent="0.25">
      <c r="A458" s="373">
        <v>91634</v>
      </c>
      <c r="B458" s="373" t="s">
        <v>351</v>
      </c>
      <c r="C458" s="373" t="s">
        <v>273</v>
      </c>
      <c r="D458" s="374">
        <v>232.52</v>
      </c>
    </row>
    <row r="459" spans="1:4" x14ac:dyDescent="0.25">
      <c r="A459" s="373">
        <v>91645</v>
      </c>
      <c r="B459" s="373" t="s">
        <v>352</v>
      </c>
      <c r="C459" s="373" t="s">
        <v>273</v>
      </c>
      <c r="D459" s="374">
        <v>468.5</v>
      </c>
    </row>
    <row r="460" spans="1:4" x14ac:dyDescent="0.25">
      <c r="A460" s="373">
        <v>91692</v>
      </c>
      <c r="B460" s="373" t="s">
        <v>353</v>
      </c>
      <c r="C460" s="373" t="s">
        <v>273</v>
      </c>
      <c r="D460" s="374">
        <v>23.08</v>
      </c>
    </row>
    <row r="461" spans="1:4" x14ac:dyDescent="0.25">
      <c r="A461" s="373">
        <v>92043</v>
      </c>
      <c r="B461" s="373" t="s">
        <v>354</v>
      </c>
      <c r="C461" s="373" t="s">
        <v>273</v>
      </c>
      <c r="D461" s="374">
        <v>13.19</v>
      </c>
    </row>
    <row r="462" spans="1:4" x14ac:dyDescent="0.25">
      <c r="A462" s="373">
        <v>92106</v>
      </c>
      <c r="B462" s="373" t="s">
        <v>8001</v>
      </c>
      <c r="C462" s="373" t="s">
        <v>273</v>
      </c>
      <c r="D462" s="374">
        <v>338.5</v>
      </c>
    </row>
    <row r="463" spans="1:4" x14ac:dyDescent="0.25">
      <c r="A463" s="373">
        <v>92112</v>
      </c>
      <c r="B463" s="373" t="s">
        <v>8002</v>
      </c>
      <c r="C463" s="373" t="s">
        <v>273</v>
      </c>
      <c r="D463" s="374">
        <v>3.49</v>
      </c>
    </row>
    <row r="464" spans="1:4" x14ac:dyDescent="0.25">
      <c r="A464" s="373">
        <v>92118</v>
      </c>
      <c r="B464" s="373" t="s">
        <v>8003</v>
      </c>
      <c r="C464" s="373" t="s">
        <v>273</v>
      </c>
      <c r="D464" s="374">
        <v>0.51</v>
      </c>
    </row>
    <row r="465" spans="1:4" x14ac:dyDescent="0.25">
      <c r="A465" s="373">
        <v>92138</v>
      </c>
      <c r="B465" s="373" t="s">
        <v>355</v>
      </c>
      <c r="C465" s="373" t="s">
        <v>273</v>
      </c>
      <c r="D465" s="374">
        <v>94.04</v>
      </c>
    </row>
    <row r="466" spans="1:4" x14ac:dyDescent="0.25">
      <c r="A466" s="373">
        <v>92145</v>
      </c>
      <c r="B466" s="373" t="s">
        <v>356</v>
      </c>
      <c r="C466" s="373" t="s">
        <v>273</v>
      </c>
      <c r="D466" s="374">
        <v>74</v>
      </c>
    </row>
    <row r="467" spans="1:4" x14ac:dyDescent="0.25">
      <c r="A467" s="373">
        <v>92242</v>
      </c>
      <c r="B467" s="373" t="s">
        <v>357</v>
      </c>
      <c r="C467" s="373" t="s">
        <v>273</v>
      </c>
      <c r="D467" s="374">
        <v>405.76</v>
      </c>
    </row>
    <row r="468" spans="1:4" x14ac:dyDescent="0.25">
      <c r="A468" s="373">
        <v>92716</v>
      </c>
      <c r="B468" s="373" t="s">
        <v>8004</v>
      </c>
      <c r="C468" s="373" t="s">
        <v>273</v>
      </c>
      <c r="D468" s="374">
        <v>82.11</v>
      </c>
    </row>
    <row r="469" spans="1:4" x14ac:dyDescent="0.25">
      <c r="A469" s="373">
        <v>92960</v>
      </c>
      <c r="B469" s="373" t="s">
        <v>358</v>
      </c>
      <c r="C469" s="373" t="s">
        <v>273</v>
      </c>
      <c r="D469" s="374">
        <v>19.28</v>
      </c>
    </row>
    <row r="470" spans="1:4" x14ac:dyDescent="0.25">
      <c r="A470" s="373">
        <v>92966</v>
      </c>
      <c r="B470" s="373" t="s">
        <v>359</v>
      </c>
      <c r="C470" s="373" t="s">
        <v>273</v>
      </c>
      <c r="D470" s="374">
        <v>25.72</v>
      </c>
    </row>
    <row r="471" spans="1:4" x14ac:dyDescent="0.25">
      <c r="A471" s="373">
        <v>93224</v>
      </c>
      <c r="B471" s="373" t="s">
        <v>360</v>
      </c>
      <c r="C471" s="373" t="s">
        <v>273</v>
      </c>
      <c r="D471" s="375">
        <v>1018.03</v>
      </c>
    </row>
    <row r="472" spans="1:4" x14ac:dyDescent="0.25">
      <c r="A472" s="373">
        <v>93233</v>
      </c>
      <c r="B472" s="373" t="s">
        <v>361</v>
      </c>
      <c r="C472" s="373" t="s">
        <v>273</v>
      </c>
      <c r="D472" s="374">
        <v>5.51</v>
      </c>
    </row>
    <row r="473" spans="1:4" x14ac:dyDescent="0.25">
      <c r="A473" s="373">
        <v>93272</v>
      </c>
      <c r="B473" s="373" t="s">
        <v>8005</v>
      </c>
      <c r="C473" s="373" t="s">
        <v>273</v>
      </c>
      <c r="D473" s="374">
        <v>95.6</v>
      </c>
    </row>
    <row r="474" spans="1:4" x14ac:dyDescent="0.25">
      <c r="A474" s="373">
        <v>93281</v>
      </c>
      <c r="B474" s="373" t="s">
        <v>362</v>
      </c>
      <c r="C474" s="373" t="s">
        <v>273</v>
      </c>
      <c r="D474" s="374">
        <v>23.23</v>
      </c>
    </row>
    <row r="475" spans="1:4" x14ac:dyDescent="0.25">
      <c r="A475" s="373">
        <v>93287</v>
      </c>
      <c r="B475" s="373" t="s">
        <v>363</v>
      </c>
      <c r="C475" s="373" t="s">
        <v>273</v>
      </c>
      <c r="D475" s="374">
        <v>331.03</v>
      </c>
    </row>
    <row r="476" spans="1:4" x14ac:dyDescent="0.25">
      <c r="A476" s="373">
        <v>93402</v>
      </c>
      <c r="B476" s="373" t="s">
        <v>364</v>
      </c>
      <c r="C476" s="373" t="s">
        <v>273</v>
      </c>
      <c r="D476" s="374">
        <v>269.08999999999997</v>
      </c>
    </row>
    <row r="477" spans="1:4" x14ac:dyDescent="0.25">
      <c r="A477" s="373">
        <v>93408</v>
      </c>
      <c r="B477" s="373" t="s">
        <v>8006</v>
      </c>
      <c r="C477" s="373" t="s">
        <v>273</v>
      </c>
      <c r="D477" s="374">
        <v>85.29</v>
      </c>
    </row>
    <row r="478" spans="1:4" x14ac:dyDescent="0.25">
      <c r="A478" s="373">
        <v>93415</v>
      </c>
      <c r="B478" s="373" t="s">
        <v>365</v>
      </c>
      <c r="C478" s="373" t="s">
        <v>273</v>
      </c>
      <c r="D478" s="374">
        <v>14.72</v>
      </c>
    </row>
    <row r="479" spans="1:4" x14ac:dyDescent="0.25">
      <c r="A479" s="373">
        <v>93421</v>
      </c>
      <c r="B479" s="373" t="s">
        <v>366</v>
      </c>
      <c r="C479" s="373" t="s">
        <v>273</v>
      </c>
      <c r="D479" s="374">
        <v>75.97</v>
      </c>
    </row>
    <row r="480" spans="1:4" x14ac:dyDescent="0.25">
      <c r="A480" s="373">
        <v>93427</v>
      </c>
      <c r="B480" s="373" t="s">
        <v>367</v>
      </c>
      <c r="C480" s="373" t="s">
        <v>273</v>
      </c>
      <c r="D480" s="374">
        <v>172.97</v>
      </c>
    </row>
    <row r="481" spans="1:4" x14ac:dyDescent="0.25">
      <c r="A481" s="373">
        <v>93433</v>
      </c>
      <c r="B481" s="373" t="s">
        <v>8007</v>
      </c>
      <c r="C481" s="373" t="s">
        <v>273</v>
      </c>
      <c r="D481" s="375">
        <v>2559.5300000000002</v>
      </c>
    </row>
    <row r="482" spans="1:4" x14ac:dyDescent="0.25">
      <c r="A482" s="373">
        <v>93439</v>
      </c>
      <c r="B482" s="373" t="s">
        <v>8008</v>
      </c>
      <c r="C482" s="373" t="s">
        <v>273</v>
      </c>
      <c r="D482" s="374">
        <v>242.78</v>
      </c>
    </row>
    <row r="483" spans="1:4" x14ac:dyDescent="0.25">
      <c r="A483" s="373">
        <v>95121</v>
      </c>
      <c r="B483" s="373" t="s">
        <v>368</v>
      </c>
      <c r="C483" s="373" t="s">
        <v>273</v>
      </c>
      <c r="D483" s="374">
        <v>286.76</v>
      </c>
    </row>
    <row r="484" spans="1:4" x14ac:dyDescent="0.25">
      <c r="A484" s="373">
        <v>95127</v>
      </c>
      <c r="B484" s="373" t="s">
        <v>369</v>
      </c>
      <c r="C484" s="373" t="s">
        <v>273</v>
      </c>
      <c r="D484" s="374">
        <v>212.35</v>
      </c>
    </row>
    <row r="485" spans="1:4" x14ac:dyDescent="0.25">
      <c r="A485" s="373">
        <v>95133</v>
      </c>
      <c r="B485" s="373" t="s">
        <v>370</v>
      </c>
      <c r="C485" s="373" t="s">
        <v>273</v>
      </c>
      <c r="D485" s="374">
        <v>175.89</v>
      </c>
    </row>
    <row r="486" spans="1:4" x14ac:dyDescent="0.25">
      <c r="A486" s="373">
        <v>95139</v>
      </c>
      <c r="B486" s="373" t="s">
        <v>371</v>
      </c>
      <c r="C486" s="373" t="s">
        <v>273</v>
      </c>
      <c r="D486" s="374">
        <v>0.06</v>
      </c>
    </row>
    <row r="487" spans="1:4" x14ac:dyDescent="0.25">
      <c r="A487" s="373">
        <v>95212</v>
      </c>
      <c r="B487" s="373" t="s">
        <v>8009</v>
      </c>
      <c r="C487" s="373" t="s">
        <v>273</v>
      </c>
      <c r="D487" s="374">
        <v>105.59</v>
      </c>
    </row>
    <row r="488" spans="1:4" x14ac:dyDescent="0.25">
      <c r="A488" s="373">
        <v>95258</v>
      </c>
      <c r="B488" s="373" t="s">
        <v>372</v>
      </c>
      <c r="C488" s="373" t="s">
        <v>273</v>
      </c>
      <c r="D488" s="374">
        <v>25.2</v>
      </c>
    </row>
    <row r="489" spans="1:4" x14ac:dyDescent="0.25">
      <c r="A489" s="373">
        <v>95264</v>
      </c>
      <c r="B489" s="373" t="s">
        <v>373</v>
      </c>
      <c r="C489" s="373" t="s">
        <v>273</v>
      </c>
      <c r="D489" s="374">
        <v>6.64</v>
      </c>
    </row>
    <row r="490" spans="1:4" x14ac:dyDescent="0.25">
      <c r="A490" s="373">
        <v>95270</v>
      </c>
      <c r="B490" s="373" t="s">
        <v>374</v>
      </c>
      <c r="C490" s="373" t="s">
        <v>273</v>
      </c>
      <c r="D490" s="374">
        <v>9.19</v>
      </c>
    </row>
    <row r="491" spans="1:4" x14ac:dyDescent="0.25">
      <c r="A491" s="373">
        <v>95276</v>
      </c>
      <c r="B491" s="373" t="s">
        <v>8010</v>
      </c>
      <c r="C491" s="373" t="s">
        <v>273</v>
      </c>
      <c r="D491" s="374">
        <v>2.61</v>
      </c>
    </row>
    <row r="492" spans="1:4" x14ac:dyDescent="0.25">
      <c r="A492" s="373">
        <v>95282</v>
      </c>
      <c r="B492" s="373" t="s">
        <v>8011</v>
      </c>
      <c r="C492" s="373" t="s">
        <v>273</v>
      </c>
      <c r="D492" s="374">
        <v>9.35</v>
      </c>
    </row>
    <row r="493" spans="1:4" x14ac:dyDescent="0.25">
      <c r="A493" s="373">
        <v>95620</v>
      </c>
      <c r="B493" s="373" t="s">
        <v>376</v>
      </c>
      <c r="C493" s="373" t="s">
        <v>273</v>
      </c>
      <c r="D493" s="374">
        <v>24.63</v>
      </c>
    </row>
    <row r="494" spans="1:4" x14ac:dyDescent="0.25">
      <c r="A494" s="373">
        <v>95631</v>
      </c>
      <c r="B494" s="373" t="s">
        <v>377</v>
      </c>
      <c r="C494" s="373" t="s">
        <v>273</v>
      </c>
      <c r="D494" s="374">
        <v>232.14</v>
      </c>
    </row>
    <row r="495" spans="1:4" x14ac:dyDescent="0.25">
      <c r="A495" s="373">
        <v>95702</v>
      </c>
      <c r="B495" s="373" t="s">
        <v>378</v>
      </c>
      <c r="C495" s="373" t="s">
        <v>273</v>
      </c>
      <c r="D495" s="374">
        <v>34.96</v>
      </c>
    </row>
    <row r="496" spans="1:4" x14ac:dyDescent="0.25">
      <c r="A496" s="373">
        <v>95708</v>
      </c>
      <c r="B496" s="373" t="s">
        <v>379</v>
      </c>
      <c r="C496" s="373" t="s">
        <v>273</v>
      </c>
      <c r="D496" s="374">
        <v>137.49</v>
      </c>
    </row>
    <row r="497" spans="1:4" x14ac:dyDescent="0.25">
      <c r="A497" s="373">
        <v>95714</v>
      </c>
      <c r="B497" s="373" t="s">
        <v>380</v>
      </c>
      <c r="C497" s="373" t="s">
        <v>273</v>
      </c>
      <c r="D497" s="374">
        <v>250.51</v>
      </c>
    </row>
    <row r="498" spans="1:4" x14ac:dyDescent="0.25">
      <c r="A498" s="373">
        <v>95720</v>
      </c>
      <c r="B498" s="373" t="s">
        <v>381</v>
      </c>
      <c r="C498" s="373" t="s">
        <v>273</v>
      </c>
      <c r="D498" s="374">
        <v>245.46</v>
      </c>
    </row>
    <row r="499" spans="1:4" x14ac:dyDescent="0.25">
      <c r="A499" s="373">
        <v>95872</v>
      </c>
      <c r="B499" s="373" t="s">
        <v>382</v>
      </c>
      <c r="C499" s="373" t="s">
        <v>273</v>
      </c>
      <c r="D499" s="374">
        <v>293.38</v>
      </c>
    </row>
    <row r="500" spans="1:4" x14ac:dyDescent="0.25">
      <c r="A500" s="373">
        <v>96013</v>
      </c>
      <c r="B500" s="373" t="s">
        <v>383</v>
      </c>
      <c r="C500" s="373" t="s">
        <v>273</v>
      </c>
      <c r="D500" s="374">
        <v>172.6</v>
      </c>
    </row>
    <row r="501" spans="1:4" x14ac:dyDescent="0.25">
      <c r="A501" s="373">
        <v>96020</v>
      </c>
      <c r="B501" s="373" t="s">
        <v>384</v>
      </c>
      <c r="C501" s="373" t="s">
        <v>273</v>
      </c>
      <c r="D501" s="374">
        <v>172.1</v>
      </c>
    </row>
    <row r="502" spans="1:4" x14ac:dyDescent="0.25">
      <c r="A502" s="373">
        <v>96028</v>
      </c>
      <c r="B502" s="373" t="s">
        <v>385</v>
      </c>
      <c r="C502" s="373" t="s">
        <v>273</v>
      </c>
      <c r="D502" s="374">
        <v>130.76</v>
      </c>
    </row>
    <row r="503" spans="1:4" x14ac:dyDescent="0.25">
      <c r="A503" s="373">
        <v>96035</v>
      </c>
      <c r="B503" s="373" t="s">
        <v>386</v>
      </c>
      <c r="C503" s="373" t="s">
        <v>273</v>
      </c>
      <c r="D503" s="374">
        <v>278.58</v>
      </c>
    </row>
    <row r="504" spans="1:4" x14ac:dyDescent="0.25">
      <c r="A504" s="373">
        <v>96157</v>
      </c>
      <c r="B504" s="373" t="s">
        <v>387</v>
      </c>
      <c r="C504" s="373" t="s">
        <v>273</v>
      </c>
      <c r="D504" s="374">
        <v>131.26</v>
      </c>
    </row>
    <row r="505" spans="1:4" x14ac:dyDescent="0.25">
      <c r="A505" s="373">
        <v>96158</v>
      </c>
      <c r="B505" s="373" t="s">
        <v>388</v>
      </c>
      <c r="C505" s="373" t="s">
        <v>273</v>
      </c>
      <c r="D505" s="374">
        <v>138.36000000000001</v>
      </c>
    </row>
    <row r="506" spans="1:4" x14ac:dyDescent="0.25">
      <c r="A506" s="373">
        <v>96245</v>
      </c>
      <c r="B506" s="373" t="s">
        <v>389</v>
      </c>
      <c r="C506" s="373" t="s">
        <v>273</v>
      </c>
      <c r="D506" s="374">
        <v>111.06</v>
      </c>
    </row>
    <row r="507" spans="1:4" x14ac:dyDescent="0.25">
      <c r="A507" s="373">
        <v>96463</v>
      </c>
      <c r="B507" s="373" t="s">
        <v>390</v>
      </c>
      <c r="C507" s="373" t="s">
        <v>273</v>
      </c>
      <c r="D507" s="374">
        <v>219.85</v>
      </c>
    </row>
    <row r="508" spans="1:4" x14ac:dyDescent="0.25">
      <c r="A508" s="373">
        <v>98764</v>
      </c>
      <c r="B508" s="373" t="s">
        <v>391</v>
      </c>
      <c r="C508" s="373" t="s">
        <v>273</v>
      </c>
      <c r="D508" s="374">
        <v>3.19</v>
      </c>
    </row>
    <row r="509" spans="1:4" x14ac:dyDescent="0.25">
      <c r="A509" s="373">
        <v>99833</v>
      </c>
      <c r="B509" s="373" t="s">
        <v>8012</v>
      </c>
      <c r="C509" s="373" t="s">
        <v>273</v>
      </c>
      <c r="D509" s="374">
        <v>1.61</v>
      </c>
    </row>
    <row r="510" spans="1:4" x14ac:dyDescent="0.25">
      <c r="A510" s="373">
        <v>100641</v>
      </c>
      <c r="B510" s="373" t="s">
        <v>392</v>
      </c>
      <c r="C510" s="373" t="s">
        <v>273</v>
      </c>
      <c r="D510" s="375">
        <v>4718.08</v>
      </c>
    </row>
    <row r="511" spans="1:4" x14ac:dyDescent="0.25">
      <c r="A511" s="373">
        <v>100647</v>
      </c>
      <c r="B511" s="373" t="s">
        <v>393</v>
      </c>
      <c r="C511" s="373" t="s">
        <v>273</v>
      </c>
      <c r="D511" s="375">
        <v>6305.5</v>
      </c>
    </row>
    <row r="512" spans="1:4" x14ac:dyDescent="0.25">
      <c r="A512" s="373">
        <v>102275</v>
      </c>
      <c r="B512" s="373" t="s">
        <v>3924</v>
      </c>
      <c r="C512" s="373" t="s">
        <v>273</v>
      </c>
      <c r="D512" s="374">
        <v>24.69</v>
      </c>
    </row>
    <row r="513" spans="1:4" x14ac:dyDescent="0.25">
      <c r="A513" s="373">
        <v>104091</v>
      </c>
      <c r="B513" s="373" t="s">
        <v>5256</v>
      </c>
      <c r="C513" s="373" t="s">
        <v>273</v>
      </c>
      <c r="D513" s="374">
        <v>0.6</v>
      </c>
    </row>
    <row r="514" spans="1:4" x14ac:dyDescent="0.25">
      <c r="A514" s="373">
        <v>104097</v>
      </c>
      <c r="B514" s="373" t="s">
        <v>5257</v>
      </c>
      <c r="C514" s="373" t="s">
        <v>273</v>
      </c>
      <c r="D514" s="374">
        <v>0.84</v>
      </c>
    </row>
    <row r="515" spans="1:4" x14ac:dyDescent="0.25">
      <c r="A515" s="373">
        <v>5632</v>
      </c>
      <c r="B515" s="373" t="s">
        <v>394</v>
      </c>
      <c r="C515" s="373" t="s">
        <v>395</v>
      </c>
      <c r="D515" s="374">
        <v>83.24</v>
      </c>
    </row>
    <row r="516" spans="1:4" x14ac:dyDescent="0.25">
      <c r="A516" s="373">
        <v>5679</v>
      </c>
      <c r="B516" s="373" t="s">
        <v>396</v>
      </c>
      <c r="C516" s="373" t="s">
        <v>395</v>
      </c>
      <c r="D516" s="374">
        <v>56.07</v>
      </c>
    </row>
    <row r="517" spans="1:4" x14ac:dyDescent="0.25">
      <c r="A517" s="373">
        <v>5681</v>
      </c>
      <c r="B517" s="373" t="s">
        <v>397</v>
      </c>
      <c r="C517" s="373" t="s">
        <v>395</v>
      </c>
      <c r="D517" s="374">
        <v>52.66</v>
      </c>
    </row>
    <row r="518" spans="1:4" x14ac:dyDescent="0.25">
      <c r="A518" s="373">
        <v>5685</v>
      </c>
      <c r="B518" s="373" t="s">
        <v>398</v>
      </c>
      <c r="C518" s="373" t="s">
        <v>395</v>
      </c>
      <c r="D518" s="374">
        <v>62.6</v>
      </c>
    </row>
    <row r="519" spans="1:4" x14ac:dyDescent="0.25">
      <c r="A519" s="373">
        <v>5690</v>
      </c>
      <c r="B519" s="373" t="s">
        <v>399</v>
      </c>
      <c r="C519" s="373" t="s">
        <v>395</v>
      </c>
      <c r="D519" s="374">
        <v>4.3899999999999997</v>
      </c>
    </row>
    <row r="520" spans="1:4" x14ac:dyDescent="0.25">
      <c r="A520" s="373">
        <v>5806</v>
      </c>
      <c r="B520" s="373" t="s">
        <v>400</v>
      </c>
      <c r="C520" s="373" t="s">
        <v>395</v>
      </c>
      <c r="D520" s="374">
        <v>0.34</v>
      </c>
    </row>
    <row r="521" spans="1:4" x14ac:dyDescent="0.25">
      <c r="A521" s="373">
        <v>5826</v>
      </c>
      <c r="B521" s="373" t="s">
        <v>401</v>
      </c>
      <c r="C521" s="373" t="s">
        <v>395</v>
      </c>
      <c r="D521" s="374">
        <v>59.31</v>
      </c>
    </row>
    <row r="522" spans="1:4" x14ac:dyDescent="0.25">
      <c r="A522" s="373">
        <v>5829</v>
      </c>
      <c r="B522" s="373" t="s">
        <v>402</v>
      </c>
      <c r="C522" s="373" t="s">
        <v>395</v>
      </c>
      <c r="D522" s="374">
        <v>156.38</v>
      </c>
    </row>
    <row r="523" spans="1:4" x14ac:dyDescent="0.25">
      <c r="A523" s="373">
        <v>5837</v>
      </c>
      <c r="B523" s="373" t="s">
        <v>403</v>
      </c>
      <c r="C523" s="373" t="s">
        <v>395</v>
      </c>
      <c r="D523" s="374">
        <v>148.74</v>
      </c>
    </row>
    <row r="524" spans="1:4" x14ac:dyDescent="0.25">
      <c r="A524" s="373">
        <v>5841</v>
      </c>
      <c r="B524" s="373" t="s">
        <v>404</v>
      </c>
      <c r="C524" s="373" t="s">
        <v>395</v>
      </c>
      <c r="D524" s="374">
        <v>5.03</v>
      </c>
    </row>
    <row r="525" spans="1:4" x14ac:dyDescent="0.25">
      <c r="A525" s="373">
        <v>5845</v>
      </c>
      <c r="B525" s="373" t="s">
        <v>405</v>
      </c>
      <c r="C525" s="373" t="s">
        <v>395</v>
      </c>
      <c r="D525" s="374">
        <v>46.13</v>
      </c>
    </row>
    <row r="526" spans="1:4" x14ac:dyDescent="0.25">
      <c r="A526" s="373">
        <v>5849</v>
      </c>
      <c r="B526" s="373" t="s">
        <v>406</v>
      </c>
      <c r="C526" s="373" t="s">
        <v>395</v>
      </c>
      <c r="D526" s="374">
        <v>77.2</v>
      </c>
    </row>
    <row r="527" spans="1:4" x14ac:dyDescent="0.25">
      <c r="A527" s="373">
        <v>5853</v>
      </c>
      <c r="B527" s="373" t="s">
        <v>407</v>
      </c>
      <c r="C527" s="373" t="s">
        <v>395</v>
      </c>
      <c r="D527" s="374">
        <v>77.540000000000006</v>
      </c>
    </row>
    <row r="528" spans="1:4" x14ac:dyDescent="0.25">
      <c r="A528" s="373">
        <v>5857</v>
      </c>
      <c r="B528" s="373" t="s">
        <v>408</v>
      </c>
      <c r="C528" s="373" t="s">
        <v>395</v>
      </c>
      <c r="D528" s="374">
        <v>203.95</v>
      </c>
    </row>
    <row r="529" spans="1:4" x14ac:dyDescent="0.25">
      <c r="A529" s="373">
        <v>5865</v>
      </c>
      <c r="B529" s="373" t="s">
        <v>409</v>
      </c>
      <c r="C529" s="373" t="s">
        <v>395</v>
      </c>
      <c r="D529" s="374">
        <v>12.26</v>
      </c>
    </row>
    <row r="530" spans="1:4" x14ac:dyDescent="0.25">
      <c r="A530" s="373">
        <v>5869</v>
      </c>
      <c r="B530" s="373" t="s">
        <v>410</v>
      </c>
      <c r="C530" s="373" t="s">
        <v>395</v>
      </c>
      <c r="D530" s="374">
        <v>71.87</v>
      </c>
    </row>
    <row r="531" spans="1:4" x14ac:dyDescent="0.25">
      <c r="A531" s="373">
        <v>5877</v>
      </c>
      <c r="B531" s="373" t="s">
        <v>411</v>
      </c>
      <c r="C531" s="373" t="s">
        <v>395</v>
      </c>
      <c r="D531" s="374">
        <v>54.98</v>
      </c>
    </row>
    <row r="532" spans="1:4" x14ac:dyDescent="0.25">
      <c r="A532" s="373">
        <v>5881</v>
      </c>
      <c r="B532" s="373" t="s">
        <v>412</v>
      </c>
      <c r="C532" s="373" t="s">
        <v>395</v>
      </c>
      <c r="D532" s="374">
        <v>77.5</v>
      </c>
    </row>
    <row r="533" spans="1:4" x14ac:dyDescent="0.25">
      <c r="A533" s="373">
        <v>5884</v>
      </c>
      <c r="B533" s="373" t="s">
        <v>413</v>
      </c>
      <c r="C533" s="373" t="s">
        <v>395</v>
      </c>
      <c r="D533" s="374">
        <v>52.2</v>
      </c>
    </row>
    <row r="534" spans="1:4" x14ac:dyDescent="0.25">
      <c r="A534" s="373">
        <v>5892</v>
      </c>
      <c r="B534" s="373" t="s">
        <v>414</v>
      </c>
      <c r="C534" s="373" t="s">
        <v>395</v>
      </c>
      <c r="D534" s="374">
        <v>54.29</v>
      </c>
    </row>
    <row r="535" spans="1:4" x14ac:dyDescent="0.25">
      <c r="A535" s="373">
        <v>5896</v>
      </c>
      <c r="B535" s="373" t="s">
        <v>415</v>
      </c>
      <c r="C535" s="373" t="s">
        <v>395</v>
      </c>
      <c r="D535" s="374">
        <v>57.15</v>
      </c>
    </row>
    <row r="536" spans="1:4" x14ac:dyDescent="0.25">
      <c r="A536" s="373">
        <v>5903</v>
      </c>
      <c r="B536" s="373" t="s">
        <v>416</v>
      </c>
      <c r="C536" s="373" t="s">
        <v>395</v>
      </c>
      <c r="D536" s="374">
        <v>71.73</v>
      </c>
    </row>
    <row r="537" spans="1:4" x14ac:dyDescent="0.25">
      <c r="A537" s="373">
        <v>5911</v>
      </c>
      <c r="B537" s="373" t="s">
        <v>417</v>
      </c>
      <c r="C537" s="373" t="s">
        <v>395</v>
      </c>
      <c r="D537" s="374">
        <v>25.24</v>
      </c>
    </row>
    <row r="538" spans="1:4" x14ac:dyDescent="0.25">
      <c r="A538" s="373">
        <v>5923</v>
      </c>
      <c r="B538" s="373" t="s">
        <v>418</v>
      </c>
      <c r="C538" s="373" t="s">
        <v>395</v>
      </c>
      <c r="D538" s="374">
        <v>3.44</v>
      </c>
    </row>
    <row r="539" spans="1:4" x14ac:dyDescent="0.25">
      <c r="A539" s="373">
        <v>5930</v>
      </c>
      <c r="B539" s="373" t="s">
        <v>419</v>
      </c>
      <c r="C539" s="373" t="s">
        <v>395</v>
      </c>
      <c r="D539" s="374">
        <v>68.92</v>
      </c>
    </row>
    <row r="540" spans="1:4" x14ac:dyDescent="0.25">
      <c r="A540" s="373">
        <v>5934</v>
      </c>
      <c r="B540" s="373" t="s">
        <v>420</v>
      </c>
      <c r="C540" s="373" t="s">
        <v>395</v>
      </c>
      <c r="D540" s="374">
        <v>94.38</v>
      </c>
    </row>
    <row r="541" spans="1:4" x14ac:dyDescent="0.25">
      <c r="A541" s="373">
        <v>5942</v>
      </c>
      <c r="B541" s="373" t="s">
        <v>421</v>
      </c>
      <c r="C541" s="373" t="s">
        <v>395</v>
      </c>
      <c r="D541" s="374">
        <v>67.28</v>
      </c>
    </row>
    <row r="542" spans="1:4" x14ac:dyDescent="0.25">
      <c r="A542" s="373">
        <v>5946</v>
      </c>
      <c r="B542" s="373" t="s">
        <v>422</v>
      </c>
      <c r="C542" s="373" t="s">
        <v>395</v>
      </c>
      <c r="D542" s="374">
        <v>84.79</v>
      </c>
    </row>
    <row r="543" spans="1:4" x14ac:dyDescent="0.25">
      <c r="A543" s="373">
        <v>5952</v>
      </c>
      <c r="B543" s="373" t="s">
        <v>423</v>
      </c>
      <c r="C543" s="373" t="s">
        <v>395</v>
      </c>
      <c r="D543" s="374">
        <v>23.77</v>
      </c>
    </row>
    <row r="544" spans="1:4" x14ac:dyDescent="0.25">
      <c r="A544" s="373">
        <v>5954</v>
      </c>
      <c r="B544" s="373" t="s">
        <v>424</v>
      </c>
      <c r="C544" s="373" t="s">
        <v>395</v>
      </c>
      <c r="D544" s="374">
        <v>6.3</v>
      </c>
    </row>
    <row r="545" spans="1:4" x14ac:dyDescent="0.25">
      <c r="A545" s="373">
        <v>5961</v>
      </c>
      <c r="B545" s="373" t="s">
        <v>425</v>
      </c>
      <c r="C545" s="373" t="s">
        <v>395</v>
      </c>
      <c r="D545" s="374">
        <v>60.97</v>
      </c>
    </row>
    <row r="546" spans="1:4" x14ac:dyDescent="0.25">
      <c r="A546" s="373">
        <v>6260</v>
      </c>
      <c r="B546" s="373" t="s">
        <v>426</v>
      </c>
      <c r="C546" s="373" t="s">
        <v>395</v>
      </c>
      <c r="D546" s="374">
        <v>58.53</v>
      </c>
    </row>
    <row r="547" spans="1:4" x14ac:dyDescent="0.25">
      <c r="A547" s="373">
        <v>6880</v>
      </c>
      <c r="B547" s="373" t="s">
        <v>427</v>
      </c>
      <c r="C547" s="373" t="s">
        <v>395</v>
      </c>
      <c r="D547" s="374">
        <v>85.49</v>
      </c>
    </row>
    <row r="548" spans="1:4" x14ac:dyDescent="0.25">
      <c r="A548" s="373">
        <v>7031</v>
      </c>
      <c r="B548" s="373" t="s">
        <v>8013</v>
      </c>
      <c r="C548" s="373" t="s">
        <v>395</v>
      </c>
      <c r="D548" s="374">
        <v>5.82</v>
      </c>
    </row>
    <row r="549" spans="1:4" x14ac:dyDescent="0.25">
      <c r="A549" s="373">
        <v>7043</v>
      </c>
      <c r="B549" s="373" t="s">
        <v>428</v>
      </c>
      <c r="C549" s="373" t="s">
        <v>395</v>
      </c>
      <c r="D549" s="374">
        <v>0.43</v>
      </c>
    </row>
    <row r="550" spans="1:4" x14ac:dyDescent="0.25">
      <c r="A550" s="373">
        <v>7050</v>
      </c>
      <c r="B550" s="373" t="s">
        <v>429</v>
      </c>
      <c r="C550" s="373" t="s">
        <v>395</v>
      </c>
      <c r="D550" s="374">
        <v>78.38</v>
      </c>
    </row>
    <row r="551" spans="1:4" x14ac:dyDescent="0.25">
      <c r="A551" s="373">
        <v>67827</v>
      </c>
      <c r="B551" s="373" t="s">
        <v>430</v>
      </c>
      <c r="C551" s="373" t="s">
        <v>395</v>
      </c>
      <c r="D551" s="374">
        <v>62.24</v>
      </c>
    </row>
    <row r="552" spans="1:4" x14ac:dyDescent="0.25">
      <c r="A552" s="373">
        <v>73395</v>
      </c>
      <c r="B552" s="373" t="s">
        <v>431</v>
      </c>
      <c r="C552" s="373" t="s">
        <v>395</v>
      </c>
      <c r="D552" s="374">
        <v>8.4600000000000009</v>
      </c>
    </row>
    <row r="553" spans="1:4" x14ac:dyDescent="0.25">
      <c r="A553" s="373">
        <v>83766</v>
      </c>
      <c r="B553" s="373" t="s">
        <v>432</v>
      </c>
      <c r="C553" s="373" t="s">
        <v>395</v>
      </c>
      <c r="D553" s="374">
        <v>38.549999999999997</v>
      </c>
    </row>
    <row r="554" spans="1:4" x14ac:dyDescent="0.25">
      <c r="A554" s="373">
        <v>84013</v>
      </c>
      <c r="B554" s="373" t="s">
        <v>433</v>
      </c>
      <c r="C554" s="373" t="s">
        <v>395</v>
      </c>
      <c r="D554" s="374">
        <v>80.58</v>
      </c>
    </row>
    <row r="555" spans="1:4" x14ac:dyDescent="0.25">
      <c r="A555" s="373">
        <v>87446</v>
      </c>
      <c r="B555" s="373" t="s">
        <v>8014</v>
      </c>
      <c r="C555" s="373" t="s">
        <v>395</v>
      </c>
      <c r="D555" s="374">
        <v>0.59</v>
      </c>
    </row>
    <row r="556" spans="1:4" x14ac:dyDescent="0.25">
      <c r="A556" s="373">
        <v>88392</v>
      </c>
      <c r="B556" s="373" t="s">
        <v>8015</v>
      </c>
      <c r="C556" s="373" t="s">
        <v>395</v>
      </c>
      <c r="D556" s="374">
        <v>1.1599999999999999</v>
      </c>
    </row>
    <row r="557" spans="1:4" x14ac:dyDescent="0.25">
      <c r="A557" s="373">
        <v>88398</v>
      </c>
      <c r="B557" s="373" t="s">
        <v>8016</v>
      </c>
      <c r="C557" s="373" t="s">
        <v>395</v>
      </c>
      <c r="D557" s="374">
        <v>1.38</v>
      </c>
    </row>
    <row r="558" spans="1:4" x14ac:dyDescent="0.25">
      <c r="A558" s="373">
        <v>88404</v>
      </c>
      <c r="B558" s="373" t="s">
        <v>8017</v>
      </c>
      <c r="C558" s="373" t="s">
        <v>395</v>
      </c>
      <c r="D558" s="374">
        <v>1.0900000000000001</v>
      </c>
    </row>
    <row r="559" spans="1:4" x14ac:dyDescent="0.25">
      <c r="A559" s="373">
        <v>88430</v>
      </c>
      <c r="B559" s="373" t="s">
        <v>434</v>
      </c>
      <c r="C559" s="373" t="s">
        <v>395</v>
      </c>
      <c r="D559" s="374">
        <v>7.57</v>
      </c>
    </row>
    <row r="560" spans="1:4" x14ac:dyDescent="0.25">
      <c r="A560" s="373">
        <v>88438</v>
      </c>
      <c r="B560" s="373" t="s">
        <v>435</v>
      </c>
      <c r="C560" s="373" t="s">
        <v>395</v>
      </c>
      <c r="D560" s="374">
        <v>10.039999999999999</v>
      </c>
    </row>
    <row r="561" spans="1:4" x14ac:dyDescent="0.25">
      <c r="A561" s="373">
        <v>88831</v>
      </c>
      <c r="B561" s="373" t="s">
        <v>8018</v>
      </c>
      <c r="C561" s="373" t="s">
        <v>395</v>
      </c>
      <c r="D561" s="374">
        <v>0.43</v>
      </c>
    </row>
    <row r="562" spans="1:4" x14ac:dyDescent="0.25">
      <c r="A562" s="373">
        <v>88844</v>
      </c>
      <c r="B562" s="373" t="s">
        <v>437</v>
      </c>
      <c r="C562" s="373" t="s">
        <v>395</v>
      </c>
      <c r="D562" s="374">
        <v>66.84</v>
      </c>
    </row>
    <row r="563" spans="1:4" x14ac:dyDescent="0.25">
      <c r="A563" s="373">
        <v>88908</v>
      </c>
      <c r="B563" s="373" t="s">
        <v>438</v>
      </c>
      <c r="C563" s="373" t="s">
        <v>395</v>
      </c>
      <c r="D563" s="374">
        <v>89.76</v>
      </c>
    </row>
    <row r="564" spans="1:4" x14ac:dyDescent="0.25">
      <c r="A564" s="373">
        <v>89022</v>
      </c>
      <c r="B564" s="373" t="s">
        <v>439</v>
      </c>
      <c r="C564" s="373" t="s">
        <v>395</v>
      </c>
      <c r="D564" s="374">
        <v>0.44</v>
      </c>
    </row>
    <row r="565" spans="1:4" x14ac:dyDescent="0.25">
      <c r="A565" s="373">
        <v>89027</v>
      </c>
      <c r="B565" s="373" t="s">
        <v>8019</v>
      </c>
      <c r="C565" s="373" t="s">
        <v>395</v>
      </c>
      <c r="D565" s="374">
        <v>4.74</v>
      </c>
    </row>
    <row r="566" spans="1:4" x14ac:dyDescent="0.25">
      <c r="A566" s="373">
        <v>89031</v>
      </c>
      <c r="B566" s="373" t="s">
        <v>440</v>
      </c>
      <c r="C566" s="373" t="s">
        <v>395</v>
      </c>
      <c r="D566" s="374">
        <v>64.84</v>
      </c>
    </row>
    <row r="567" spans="1:4" x14ac:dyDescent="0.25">
      <c r="A567" s="373">
        <v>89036</v>
      </c>
      <c r="B567" s="373" t="s">
        <v>441</v>
      </c>
      <c r="C567" s="373" t="s">
        <v>395</v>
      </c>
      <c r="D567" s="374">
        <v>39.65</v>
      </c>
    </row>
    <row r="568" spans="1:4" x14ac:dyDescent="0.25">
      <c r="A568" s="373">
        <v>89218</v>
      </c>
      <c r="B568" s="373" t="s">
        <v>442</v>
      </c>
      <c r="C568" s="373" t="s">
        <v>395</v>
      </c>
      <c r="D568" s="374">
        <v>84.27</v>
      </c>
    </row>
    <row r="569" spans="1:4" x14ac:dyDescent="0.25">
      <c r="A569" s="373">
        <v>89226</v>
      </c>
      <c r="B569" s="373" t="s">
        <v>8020</v>
      </c>
      <c r="C569" s="373" t="s">
        <v>395</v>
      </c>
      <c r="D569" s="374">
        <v>1.78</v>
      </c>
    </row>
    <row r="570" spans="1:4" x14ac:dyDescent="0.25">
      <c r="A570" s="373">
        <v>89235</v>
      </c>
      <c r="B570" s="373" t="s">
        <v>444</v>
      </c>
      <c r="C570" s="373" t="s">
        <v>395</v>
      </c>
      <c r="D570" s="374">
        <v>192.74</v>
      </c>
    </row>
    <row r="571" spans="1:4" x14ac:dyDescent="0.25">
      <c r="A571" s="373">
        <v>89243</v>
      </c>
      <c r="B571" s="373" t="s">
        <v>445</v>
      </c>
      <c r="C571" s="373" t="s">
        <v>395</v>
      </c>
      <c r="D571" s="374">
        <v>420.91</v>
      </c>
    </row>
    <row r="572" spans="1:4" x14ac:dyDescent="0.25">
      <c r="A572" s="373">
        <v>89251</v>
      </c>
      <c r="B572" s="373" t="s">
        <v>446</v>
      </c>
      <c r="C572" s="373" t="s">
        <v>395</v>
      </c>
      <c r="D572" s="374">
        <v>368.62</v>
      </c>
    </row>
    <row r="573" spans="1:4" x14ac:dyDescent="0.25">
      <c r="A573" s="373">
        <v>89258</v>
      </c>
      <c r="B573" s="373" t="s">
        <v>447</v>
      </c>
      <c r="C573" s="373" t="s">
        <v>395</v>
      </c>
      <c r="D573" s="374">
        <v>125.85</v>
      </c>
    </row>
    <row r="574" spans="1:4" x14ac:dyDescent="0.25">
      <c r="A574" s="373">
        <v>89273</v>
      </c>
      <c r="B574" s="373" t="s">
        <v>448</v>
      </c>
      <c r="C574" s="373" t="s">
        <v>395</v>
      </c>
      <c r="D574" s="374">
        <v>97.3</v>
      </c>
    </row>
    <row r="575" spans="1:4" x14ac:dyDescent="0.25">
      <c r="A575" s="373">
        <v>89279</v>
      </c>
      <c r="B575" s="373" t="s">
        <v>8021</v>
      </c>
      <c r="C575" s="373" t="s">
        <v>395</v>
      </c>
      <c r="D575" s="374">
        <v>2.1800000000000002</v>
      </c>
    </row>
    <row r="576" spans="1:4" x14ac:dyDescent="0.25">
      <c r="A576" s="373">
        <v>89877</v>
      </c>
      <c r="B576" s="373" t="s">
        <v>449</v>
      </c>
      <c r="C576" s="373" t="s">
        <v>395</v>
      </c>
      <c r="D576" s="374">
        <v>83.46</v>
      </c>
    </row>
    <row r="577" spans="1:4" x14ac:dyDescent="0.25">
      <c r="A577" s="373">
        <v>89884</v>
      </c>
      <c r="B577" s="373" t="s">
        <v>450</v>
      </c>
      <c r="C577" s="373" t="s">
        <v>395</v>
      </c>
      <c r="D577" s="374">
        <v>86.99</v>
      </c>
    </row>
    <row r="578" spans="1:4" x14ac:dyDescent="0.25">
      <c r="A578" s="373">
        <v>90587</v>
      </c>
      <c r="B578" s="373" t="s">
        <v>451</v>
      </c>
      <c r="C578" s="373" t="s">
        <v>395</v>
      </c>
      <c r="D578" s="374">
        <v>0.49</v>
      </c>
    </row>
    <row r="579" spans="1:4" x14ac:dyDescent="0.25">
      <c r="A579" s="373">
        <v>90626</v>
      </c>
      <c r="B579" s="373" t="s">
        <v>452</v>
      </c>
      <c r="C579" s="373" t="s">
        <v>395</v>
      </c>
      <c r="D579" s="374">
        <v>2.42</v>
      </c>
    </row>
    <row r="580" spans="1:4" x14ac:dyDescent="0.25">
      <c r="A580" s="373">
        <v>90632</v>
      </c>
      <c r="B580" s="373" t="s">
        <v>453</v>
      </c>
      <c r="C580" s="373" t="s">
        <v>395</v>
      </c>
      <c r="D580" s="374">
        <v>81.209999999999994</v>
      </c>
    </row>
    <row r="581" spans="1:4" x14ac:dyDescent="0.25">
      <c r="A581" s="373">
        <v>90638</v>
      </c>
      <c r="B581" s="373" t="s">
        <v>454</v>
      </c>
      <c r="C581" s="373" t="s">
        <v>395</v>
      </c>
      <c r="D581" s="374">
        <v>5.82</v>
      </c>
    </row>
    <row r="582" spans="1:4" x14ac:dyDescent="0.25">
      <c r="A582" s="373">
        <v>90644</v>
      </c>
      <c r="B582" s="373" t="s">
        <v>455</v>
      </c>
      <c r="C582" s="373" t="s">
        <v>395</v>
      </c>
      <c r="D582" s="374">
        <v>8.6999999999999993</v>
      </c>
    </row>
    <row r="583" spans="1:4" x14ac:dyDescent="0.25">
      <c r="A583" s="373">
        <v>90651</v>
      </c>
      <c r="B583" s="373" t="s">
        <v>456</v>
      </c>
      <c r="C583" s="373" t="s">
        <v>395</v>
      </c>
      <c r="D583" s="374">
        <v>1.22</v>
      </c>
    </row>
    <row r="584" spans="1:4" x14ac:dyDescent="0.25">
      <c r="A584" s="373">
        <v>90657</v>
      </c>
      <c r="B584" s="373" t="s">
        <v>457</v>
      </c>
      <c r="C584" s="373" t="s">
        <v>395</v>
      </c>
      <c r="D584" s="374">
        <v>5.66</v>
      </c>
    </row>
    <row r="585" spans="1:4" x14ac:dyDescent="0.25">
      <c r="A585" s="373">
        <v>90663</v>
      </c>
      <c r="B585" s="373" t="s">
        <v>458</v>
      </c>
      <c r="C585" s="373" t="s">
        <v>395</v>
      </c>
      <c r="D585" s="374">
        <v>6.07</v>
      </c>
    </row>
    <row r="586" spans="1:4" x14ac:dyDescent="0.25">
      <c r="A586" s="373">
        <v>90669</v>
      </c>
      <c r="B586" s="373" t="s">
        <v>8022</v>
      </c>
      <c r="C586" s="373" t="s">
        <v>395</v>
      </c>
      <c r="D586" s="374">
        <v>8.4600000000000009</v>
      </c>
    </row>
    <row r="587" spans="1:4" x14ac:dyDescent="0.25">
      <c r="A587" s="373">
        <v>90675</v>
      </c>
      <c r="B587" s="373" t="s">
        <v>459</v>
      </c>
      <c r="C587" s="373" t="s">
        <v>395</v>
      </c>
      <c r="D587" s="374">
        <v>293.79000000000002</v>
      </c>
    </row>
    <row r="588" spans="1:4" x14ac:dyDescent="0.25">
      <c r="A588" s="373">
        <v>90681</v>
      </c>
      <c r="B588" s="373" t="s">
        <v>460</v>
      </c>
      <c r="C588" s="373" t="s">
        <v>395</v>
      </c>
      <c r="D588" s="374">
        <v>172.54</v>
      </c>
    </row>
    <row r="589" spans="1:4" x14ac:dyDescent="0.25">
      <c r="A589" s="373">
        <v>90687</v>
      </c>
      <c r="B589" s="373" t="s">
        <v>8023</v>
      </c>
      <c r="C589" s="373" t="s">
        <v>395</v>
      </c>
      <c r="D589" s="374">
        <v>60.49</v>
      </c>
    </row>
    <row r="590" spans="1:4" x14ac:dyDescent="0.25">
      <c r="A590" s="373">
        <v>90693</v>
      </c>
      <c r="B590" s="373" t="s">
        <v>461</v>
      </c>
      <c r="C590" s="373" t="s">
        <v>395</v>
      </c>
      <c r="D590" s="374">
        <v>52.62</v>
      </c>
    </row>
    <row r="591" spans="1:4" x14ac:dyDescent="0.25">
      <c r="A591" s="373">
        <v>90965</v>
      </c>
      <c r="B591" s="373" t="s">
        <v>462</v>
      </c>
      <c r="C591" s="373" t="s">
        <v>395</v>
      </c>
      <c r="D591" s="374">
        <v>8.41</v>
      </c>
    </row>
    <row r="592" spans="1:4" x14ac:dyDescent="0.25">
      <c r="A592" s="373">
        <v>90973</v>
      </c>
      <c r="B592" s="373" t="s">
        <v>463</v>
      </c>
      <c r="C592" s="373" t="s">
        <v>395</v>
      </c>
      <c r="D592" s="374">
        <v>8.43</v>
      </c>
    </row>
    <row r="593" spans="1:4" x14ac:dyDescent="0.25">
      <c r="A593" s="373">
        <v>90982</v>
      </c>
      <c r="B593" s="373" t="s">
        <v>464</v>
      </c>
      <c r="C593" s="373" t="s">
        <v>395</v>
      </c>
      <c r="D593" s="374">
        <v>21.43</v>
      </c>
    </row>
    <row r="594" spans="1:4" x14ac:dyDescent="0.25">
      <c r="A594" s="373">
        <v>91001</v>
      </c>
      <c r="B594" s="373" t="s">
        <v>465</v>
      </c>
      <c r="C594" s="373" t="s">
        <v>395</v>
      </c>
      <c r="D594" s="374">
        <v>10</v>
      </c>
    </row>
    <row r="595" spans="1:4" x14ac:dyDescent="0.25">
      <c r="A595" s="373">
        <v>91032</v>
      </c>
      <c r="B595" s="373" t="s">
        <v>466</v>
      </c>
      <c r="C595" s="373" t="s">
        <v>395</v>
      </c>
      <c r="D595" s="374">
        <v>65.42</v>
      </c>
    </row>
    <row r="596" spans="1:4" x14ac:dyDescent="0.25">
      <c r="A596" s="373">
        <v>91278</v>
      </c>
      <c r="B596" s="373" t="s">
        <v>467</v>
      </c>
      <c r="C596" s="373" t="s">
        <v>395</v>
      </c>
      <c r="D596" s="374">
        <v>0.61</v>
      </c>
    </row>
    <row r="597" spans="1:4" x14ac:dyDescent="0.25">
      <c r="A597" s="373">
        <v>91285</v>
      </c>
      <c r="B597" s="373" t="s">
        <v>468</v>
      </c>
      <c r="C597" s="373" t="s">
        <v>395</v>
      </c>
      <c r="D597" s="374">
        <v>1.01</v>
      </c>
    </row>
    <row r="598" spans="1:4" x14ac:dyDescent="0.25">
      <c r="A598" s="373">
        <v>91387</v>
      </c>
      <c r="B598" s="373" t="s">
        <v>469</v>
      </c>
      <c r="C598" s="373" t="s">
        <v>395</v>
      </c>
      <c r="D598" s="374">
        <v>72.040000000000006</v>
      </c>
    </row>
    <row r="599" spans="1:4" x14ac:dyDescent="0.25">
      <c r="A599" s="373">
        <v>91395</v>
      </c>
      <c r="B599" s="373" t="s">
        <v>470</v>
      </c>
      <c r="C599" s="373" t="s">
        <v>395</v>
      </c>
      <c r="D599" s="374">
        <v>56.3</v>
      </c>
    </row>
    <row r="600" spans="1:4" x14ac:dyDescent="0.25">
      <c r="A600" s="373">
        <v>91486</v>
      </c>
      <c r="B600" s="373" t="s">
        <v>8024</v>
      </c>
      <c r="C600" s="373" t="s">
        <v>395</v>
      </c>
      <c r="D600" s="374">
        <v>66.86</v>
      </c>
    </row>
    <row r="601" spans="1:4" x14ac:dyDescent="0.25">
      <c r="A601" s="373">
        <v>91534</v>
      </c>
      <c r="B601" s="373" t="s">
        <v>471</v>
      </c>
      <c r="C601" s="373" t="s">
        <v>395</v>
      </c>
      <c r="D601" s="374">
        <v>22.91</v>
      </c>
    </row>
    <row r="602" spans="1:4" x14ac:dyDescent="0.25">
      <c r="A602" s="373">
        <v>91635</v>
      </c>
      <c r="B602" s="373" t="s">
        <v>472</v>
      </c>
      <c r="C602" s="373" t="s">
        <v>395</v>
      </c>
      <c r="D602" s="374">
        <v>60.27</v>
      </c>
    </row>
    <row r="603" spans="1:4" x14ac:dyDescent="0.25">
      <c r="A603" s="373">
        <v>91646</v>
      </c>
      <c r="B603" s="373" t="s">
        <v>473</v>
      </c>
      <c r="C603" s="373" t="s">
        <v>395</v>
      </c>
      <c r="D603" s="374">
        <v>93.41</v>
      </c>
    </row>
    <row r="604" spans="1:4" x14ac:dyDescent="0.25">
      <c r="A604" s="373">
        <v>91693</v>
      </c>
      <c r="B604" s="373" t="s">
        <v>474</v>
      </c>
      <c r="C604" s="373" t="s">
        <v>395</v>
      </c>
      <c r="D604" s="374">
        <v>22.11</v>
      </c>
    </row>
    <row r="605" spans="1:4" x14ac:dyDescent="0.25">
      <c r="A605" s="373">
        <v>92044</v>
      </c>
      <c r="B605" s="373" t="s">
        <v>475</v>
      </c>
      <c r="C605" s="373" t="s">
        <v>395</v>
      </c>
      <c r="D605" s="374">
        <v>7.8</v>
      </c>
    </row>
    <row r="606" spans="1:4" x14ac:dyDescent="0.25">
      <c r="A606" s="373">
        <v>92107</v>
      </c>
      <c r="B606" s="373" t="s">
        <v>8025</v>
      </c>
      <c r="C606" s="373" t="s">
        <v>395</v>
      </c>
      <c r="D606" s="374">
        <v>92.12</v>
      </c>
    </row>
    <row r="607" spans="1:4" x14ac:dyDescent="0.25">
      <c r="A607" s="373">
        <v>92113</v>
      </c>
      <c r="B607" s="373" t="s">
        <v>8026</v>
      </c>
      <c r="C607" s="373" t="s">
        <v>395</v>
      </c>
      <c r="D607" s="374">
        <v>1.28</v>
      </c>
    </row>
    <row r="608" spans="1:4" x14ac:dyDescent="0.25">
      <c r="A608" s="373">
        <v>92119</v>
      </c>
      <c r="B608" s="373" t="s">
        <v>8027</v>
      </c>
      <c r="C608" s="373" t="s">
        <v>395</v>
      </c>
      <c r="D608" s="374">
        <v>0.32</v>
      </c>
    </row>
    <row r="609" spans="1:4" x14ac:dyDescent="0.25">
      <c r="A609" s="373">
        <v>92139</v>
      </c>
      <c r="B609" s="373" t="s">
        <v>476</v>
      </c>
      <c r="C609" s="373" t="s">
        <v>395</v>
      </c>
      <c r="D609" s="374">
        <v>42.18</v>
      </c>
    </row>
    <row r="610" spans="1:4" x14ac:dyDescent="0.25">
      <c r="A610" s="373">
        <v>92146</v>
      </c>
      <c r="B610" s="373" t="s">
        <v>477</v>
      </c>
      <c r="C610" s="373" t="s">
        <v>395</v>
      </c>
      <c r="D610" s="374">
        <v>30.14</v>
      </c>
    </row>
    <row r="611" spans="1:4" x14ac:dyDescent="0.25">
      <c r="A611" s="373">
        <v>92243</v>
      </c>
      <c r="B611" s="373" t="s">
        <v>478</v>
      </c>
      <c r="C611" s="373" t="s">
        <v>395</v>
      </c>
      <c r="D611" s="374">
        <v>76.02</v>
      </c>
    </row>
    <row r="612" spans="1:4" x14ac:dyDescent="0.25">
      <c r="A612" s="373">
        <v>92717</v>
      </c>
      <c r="B612" s="373" t="s">
        <v>8028</v>
      </c>
      <c r="C612" s="373" t="s">
        <v>395</v>
      </c>
      <c r="D612" s="374">
        <v>0.16</v>
      </c>
    </row>
    <row r="613" spans="1:4" x14ac:dyDescent="0.25">
      <c r="A613" s="373">
        <v>92961</v>
      </c>
      <c r="B613" s="373" t="s">
        <v>479</v>
      </c>
      <c r="C613" s="373" t="s">
        <v>395</v>
      </c>
      <c r="D613" s="374">
        <v>5.29</v>
      </c>
    </row>
    <row r="614" spans="1:4" x14ac:dyDescent="0.25">
      <c r="A614" s="373">
        <v>92967</v>
      </c>
      <c r="B614" s="373" t="s">
        <v>480</v>
      </c>
      <c r="C614" s="373" t="s">
        <v>395</v>
      </c>
      <c r="D614" s="374">
        <v>23.82</v>
      </c>
    </row>
    <row r="615" spans="1:4" x14ac:dyDescent="0.25">
      <c r="A615" s="373">
        <v>93225</v>
      </c>
      <c r="B615" s="373" t="s">
        <v>481</v>
      </c>
      <c r="C615" s="373" t="s">
        <v>395</v>
      </c>
      <c r="D615" s="374">
        <v>444.63</v>
      </c>
    </row>
    <row r="616" spans="1:4" x14ac:dyDescent="0.25">
      <c r="A616" s="373">
        <v>93234</v>
      </c>
      <c r="B616" s="373" t="s">
        <v>482</v>
      </c>
      <c r="C616" s="373" t="s">
        <v>395</v>
      </c>
      <c r="D616" s="374">
        <v>0.56999999999999995</v>
      </c>
    </row>
    <row r="617" spans="1:4" x14ac:dyDescent="0.25">
      <c r="A617" s="373">
        <v>93244</v>
      </c>
      <c r="B617" s="373" t="s">
        <v>483</v>
      </c>
      <c r="C617" s="373" t="s">
        <v>395</v>
      </c>
      <c r="D617" s="374">
        <v>64.28</v>
      </c>
    </row>
    <row r="618" spans="1:4" x14ac:dyDescent="0.25">
      <c r="A618" s="373">
        <v>93274</v>
      </c>
      <c r="B618" s="373" t="s">
        <v>8029</v>
      </c>
      <c r="C618" s="373" t="s">
        <v>395</v>
      </c>
      <c r="D618" s="374">
        <v>60.56</v>
      </c>
    </row>
    <row r="619" spans="1:4" x14ac:dyDescent="0.25">
      <c r="A619" s="373">
        <v>93282</v>
      </c>
      <c r="B619" s="373" t="s">
        <v>484</v>
      </c>
      <c r="C619" s="373" t="s">
        <v>395</v>
      </c>
      <c r="D619" s="374">
        <v>22.43</v>
      </c>
    </row>
    <row r="620" spans="1:4" x14ac:dyDescent="0.25">
      <c r="A620" s="373">
        <v>93288</v>
      </c>
      <c r="B620" s="373" t="s">
        <v>485</v>
      </c>
      <c r="C620" s="373" t="s">
        <v>395</v>
      </c>
      <c r="D620" s="374">
        <v>166.75</v>
      </c>
    </row>
    <row r="621" spans="1:4" x14ac:dyDescent="0.25">
      <c r="A621" s="373">
        <v>93403</v>
      </c>
      <c r="B621" s="373" t="s">
        <v>486</v>
      </c>
      <c r="C621" s="373" t="s">
        <v>395</v>
      </c>
      <c r="D621" s="374">
        <v>65.87</v>
      </c>
    </row>
    <row r="622" spans="1:4" x14ac:dyDescent="0.25">
      <c r="A622" s="373">
        <v>93409</v>
      </c>
      <c r="B622" s="373" t="s">
        <v>8030</v>
      </c>
      <c r="C622" s="373" t="s">
        <v>395</v>
      </c>
      <c r="D622" s="374">
        <v>28.99</v>
      </c>
    </row>
    <row r="623" spans="1:4" x14ac:dyDescent="0.25">
      <c r="A623" s="373">
        <v>93416</v>
      </c>
      <c r="B623" s="373" t="s">
        <v>487</v>
      </c>
      <c r="C623" s="373" t="s">
        <v>395</v>
      </c>
      <c r="D623" s="374">
        <v>0.4</v>
      </c>
    </row>
    <row r="624" spans="1:4" x14ac:dyDescent="0.25">
      <c r="A624" s="373">
        <v>93422</v>
      </c>
      <c r="B624" s="373" t="s">
        <v>488</v>
      </c>
      <c r="C624" s="373" t="s">
        <v>395</v>
      </c>
      <c r="D624" s="374">
        <v>5.32</v>
      </c>
    </row>
    <row r="625" spans="1:4" x14ac:dyDescent="0.25">
      <c r="A625" s="373">
        <v>93428</v>
      </c>
      <c r="B625" s="373" t="s">
        <v>489</v>
      </c>
      <c r="C625" s="373" t="s">
        <v>395</v>
      </c>
      <c r="D625" s="374">
        <v>7.53</v>
      </c>
    </row>
    <row r="626" spans="1:4" x14ac:dyDescent="0.25">
      <c r="A626" s="373">
        <v>93434</v>
      </c>
      <c r="B626" s="373" t="s">
        <v>8031</v>
      </c>
      <c r="C626" s="373" t="s">
        <v>395</v>
      </c>
      <c r="D626" s="374">
        <v>265.13</v>
      </c>
    </row>
    <row r="627" spans="1:4" x14ac:dyDescent="0.25">
      <c r="A627" s="373">
        <v>93440</v>
      </c>
      <c r="B627" s="373" t="s">
        <v>8032</v>
      </c>
      <c r="C627" s="373" t="s">
        <v>395</v>
      </c>
      <c r="D627" s="374">
        <v>123.09</v>
      </c>
    </row>
    <row r="628" spans="1:4" x14ac:dyDescent="0.25">
      <c r="A628" s="373">
        <v>95122</v>
      </c>
      <c r="B628" s="373" t="s">
        <v>490</v>
      </c>
      <c r="C628" s="373" t="s">
        <v>395</v>
      </c>
      <c r="D628" s="374">
        <v>184.73</v>
      </c>
    </row>
    <row r="629" spans="1:4" x14ac:dyDescent="0.25">
      <c r="A629" s="373">
        <v>95128</v>
      </c>
      <c r="B629" s="373" t="s">
        <v>491</v>
      </c>
      <c r="C629" s="373" t="s">
        <v>395</v>
      </c>
      <c r="D629" s="374">
        <v>45.38</v>
      </c>
    </row>
    <row r="630" spans="1:4" x14ac:dyDescent="0.25">
      <c r="A630" s="373">
        <v>95140</v>
      </c>
      <c r="B630" s="373" t="s">
        <v>492</v>
      </c>
      <c r="C630" s="373" t="s">
        <v>395</v>
      </c>
      <c r="D630" s="374">
        <v>0.04</v>
      </c>
    </row>
    <row r="631" spans="1:4" x14ac:dyDescent="0.25">
      <c r="A631" s="373">
        <v>95213</v>
      </c>
      <c r="B631" s="373" t="s">
        <v>8033</v>
      </c>
      <c r="C631" s="373" t="s">
        <v>395</v>
      </c>
      <c r="D631" s="374">
        <v>66.73</v>
      </c>
    </row>
    <row r="632" spans="1:4" x14ac:dyDescent="0.25">
      <c r="A632" s="373">
        <v>95259</v>
      </c>
      <c r="B632" s="373" t="s">
        <v>493</v>
      </c>
      <c r="C632" s="373" t="s">
        <v>395</v>
      </c>
      <c r="D632" s="374">
        <v>23.56</v>
      </c>
    </row>
    <row r="633" spans="1:4" x14ac:dyDescent="0.25">
      <c r="A633" s="373">
        <v>95265</v>
      </c>
      <c r="B633" s="373" t="s">
        <v>494</v>
      </c>
      <c r="C633" s="373" t="s">
        <v>395</v>
      </c>
      <c r="D633" s="374">
        <v>0.87</v>
      </c>
    </row>
    <row r="634" spans="1:4" x14ac:dyDescent="0.25">
      <c r="A634" s="373">
        <v>95271</v>
      </c>
      <c r="B634" s="373" t="s">
        <v>495</v>
      </c>
      <c r="C634" s="373" t="s">
        <v>395</v>
      </c>
      <c r="D634" s="374">
        <v>0.59</v>
      </c>
    </row>
    <row r="635" spans="1:4" x14ac:dyDescent="0.25">
      <c r="A635" s="373">
        <v>95277</v>
      </c>
      <c r="B635" s="373" t="s">
        <v>8034</v>
      </c>
      <c r="C635" s="373" t="s">
        <v>395</v>
      </c>
      <c r="D635" s="374">
        <v>0.55000000000000004</v>
      </c>
    </row>
    <row r="636" spans="1:4" x14ac:dyDescent="0.25">
      <c r="A636" s="373">
        <v>95283</v>
      </c>
      <c r="B636" s="373" t="s">
        <v>8035</v>
      </c>
      <c r="C636" s="373" t="s">
        <v>395</v>
      </c>
      <c r="D636" s="374">
        <v>0.68</v>
      </c>
    </row>
    <row r="637" spans="1:4" x14ac:dyDescent="0.25">
      <c r="A637" s="373">
        <v>95621</v>
      </c>
      <c r="B637" s="373" t="s">
        <v>497</v>
      </c>
      <c r="C637" s="373" t="s">
        <v>395</v>
      </c>
      <c r="D637" s="374">
        <v>23.28</v>
      </c>
    </row>
    <row r="638" spans="1:4" x14ac:dyDescent="0.25">
      <c r="A638" s="373">
        <v>95632</v>
      </c>
      <c r="B638" s="373" t="s">
        <v>498</v>
      </c>
      <c r="C638" s="373" t="s">
        <v>395</v>
      </c>
      <c r="D638" s="374">
        <v>82.76</v>
      </c>
    </row>
    <row r="639" spans="1:4" x14ac:dyDescent="0.25">
      <c r="A639" s="373">
        <v>95703</v>
      </c>
      <c r="B639" s="373" t="s">
        <v>499</v>
      </c>
      <c r="C639" s="373" t="s">
        <v>395</v>
      </c>
      <c r="D639" s="374">
        <v>27.39</v>
      </c>
    </row>
    <row r="640" spans="1:4" x14ac:dyDescent="0.25">
      <c r="A640" s="373">
        <v>95709</v>
      </c>
      <c r="B640" s="373" t="s">
        <v>500</v>
      </c>
      <c r="C640" s="373" t="s">
        <v>395</v>
      </c>
      <c r="D640" s="374">
        <v>78.75</v>
      </c>
    </row>
    <row r="641" spans="1:4" x14ac:dyDescent="0.25">
      <c r="A641" s="373">
        <v>95715</v>
      </c>
      <c r="B641" s="373" t="s">
        <v>501</v>
      </c>
      <c r="C641" s="373" t="s">
        <v>395</v>
      </c>
      <c r="D641" s="374">
        <v>93.25</v>
      </c>
    </row>
    <row r="642" spans="1:4" x14ac:dyDescent="0.25">
      <c r="A642" s="373">
        <v>95721</v>
      </c>
      <c r="B642" s="373" t="s">
        <v>502</v>
      </c>
      <c r="C642" s="373" t="s">
        <v>395</v>
      </c>
      <c r="D642" s="374">
        <v>90.71</v>
      </c>
    </row>
    <row r="643" spans="1:4" x14ac:dyDescent="0.25">
      <c r="A643" s="373">
        <v>95873</v>
      </c>
      <c r="B643" s="373" t="s">
        <v>503</v>
      </c>
      <c r="C643" s="373" t="s">
        <v>395</v>
      </c>
      <c r="D643" s="374">
        <v>12.05</v>
      </c>
    </row>
    <row r="644" spans="1:4" x14ac:dyDescent="0.25">
      <c r="A644" s="373">
        <v>96014</v>
      </c>
      <c r="B644" s="373" t="s">
        <v>504</v>
      </c>
      <c r="C644" s="373" t="s">
        <v>395</v>
      </c>
      <c r="D644" s="374">
        <v>50.89</v>
      </c>
    </row>
    <row r="645" spans="1:4" x14ac:dyDescent="0.25">
      <c r="A645" s="373">
        <v>96021</v>
      </c>
      <c r="B645" s="373" t="s">
        <v>505</v>
      </c>
      <c r="C645" s="373" t="s">
        <v>395</v>
      </c>
      <c r="D645" s="374">
        <v>50.62</v>
      </c>
    </row>
    <row r="646" spans="1:4" x14ac:dyDescent="0.25">
      <c r="A646" s="373">
        <v>96029</v>
      </c>
      <c r="B646" s="373" t="s">
        <v>506</v>
      </c>
      <c r="C646" s="373" t="s">
        <v>395</v>
      </c>
      <c r="D646" s="374">
        <v>44.18</v>
      </c>
    </row>
    <row r="647" spans="1:4" x14ac:dyDescent="0.25">
      <c r="A647" s="373">
        <v>96036</v>
      </c>
      <c r="B647" s="373" t="s">
        <v>507</v>
      </c>
      <c r="C647" s="373" t="s">
        <v>395</v>
      </c>
      <c r="D647" s="374">
        <v>77.989999999999995</v>
      </c>
    </row>
    <row r="648" spans="1:4" x14ac:dyDescent="0.25">
      <c r="A648" s="373">
        <v>96155</v>
      </c>
      <c r="B648" s="373" t="s">
        <v>508</v>
      </c>
      <c r="C648" s="373" t="s">
        <v>395</v>
      </c>
      <c r="D648" s="374">
        <v>44.45</v>
      </c>
    </row>
    <row r="649" spans="1:4" x14ac:dyDescent="0.25">
      <c r="A649" s="373">
        <v>96156</v>
      </c>
      <c r="B649" s="373" t="s">
        <v>509</v>
      </c>
      <c r="C649" s="373" t="s">
        <v>395</v>
      </c>
      <c r="D649" s="374">
        <v>59.36</v>
      </c>
    </row>
    <row r="650" spans="1:4" x14ac:dyDescent="0.25">
      <c r="A650" s="373">
        <v>96159</v>
      </c>
      <c r="B650" s="373" t="s">
        <v>510</v>
      </c>
      <c r="C650" s="373" t="s">
        <v>395</v>
      </c>
      <c r="D650" s="374">
        <v>87.23</v>
      </c>
    </row>
    <row r="651" spans="1:4" x14ac:dyDescent="0.25">
      <c r="A651" s="373">
        <v>96246</v>
      </c>
      <c r="B651" s="373" t="s">
        <v>511</v>
      </c>
      <c r="C651" s="373" t="s">
        <v>395</v>
      </c>
      <c r="D651" s="374">
        <v>59.63</v>
      </c>
    </row>
    <row r="652" spans="1:4" x14ac:dyDescent="0.25">
      <c r="A652" s="373">
        <v>96464</v>
      </c>
      <c r="B652" s="373" t="s">
        <v>512</v>
      </c>
      <c r="C652" s="373" t="s">
        <v>395</v>
      </c>
      <c r="D652" s="374">
        <v>89.39</v>
      </c>
    </row>
    <row r="653" spans="1:4" x14ac:dyDescent="0.25">
      <c r="A653" s="373">
        <v>98765</v>
      </c>
      <c r="B653" s="373" t="s">
        <v>513</v>
      </c>
      <c r="C653" s="373" t="s">
        <v>395</v>
      </c>
      <c r="D653" s="374">
        <v>0.06</v>
      </c>
    </row>
    <row r="654" spans="1:4" x14ac:dyDescent="0.25">
      <c r="A654" s="373">
        <v>99834</v>
      </c>
      <c r="B654" s="373" t="s">
        <v>8036</v>
      </c>
      <c r="C654" s="373" t="s">
        <v>395</v>
      </c>
      <c r="D654" s="374">
        <v>0.23</v>
      </c>
    </row>
    <row r="655" spans="1:4" x14ac:dyDescent="0.25">
      <c r="A655" s="373">
        <v>100642</v>
      </c>
      <c r="B655" s="373" t="s">
        <v>514</v>
      </c>
      <c r="C655" s="373" t="s">
        <v>395</v>
      </c>
      <c r="D655" s="374">
        <v>223.63</v>
      </c>
    </row>
    <row r="656" spans="1:4" x14ac:dyDescent="0.25">
      <c r="A656" s="373">
        <v>100648</v>
      </c>
      <c r="B656" s="373" t="s">
        <v>515</v>
      </c>
      <c r="C656" s="373" t="s">
        <v>395</v>
      </c>
      <c r="D656" s="374">
        <v>436.21</v>
      </c>
    </row>
    <row r="657" spans="1:4" x14ac:dyDescent="0.25">
      <c r="A657" s="373">
        <v>102274</v>
      </c>
      <c r="B657" s="373" t="s">
        <v>3925</v>
      </c>
      <c r="C657" s="373" t="s">
        <v>395</v>
      </c>
      <c r="D657" s="374">
        <v>22.75</v>
      </c>
    </row>
    <row r="658" spans="1:4" x14ac:dyDescent="0.25">
      <c r="A658" s="373">
        <v>104092</v>
      </c>
      <c r="B658" s="373" t="s">
        <v>5258</v>
      </c>
      <c r="C658" s="373" t="s">
        <v>395</v>
      </c>
      <c r="D658" s="374">
        <v>7.0000000000000007E-2</v>
      </c>
    </row>
    <row r="659" spans="1:4" x14ac:dyDescent="0.25">
      <c r="A659" s="373">
        <v>104098</v>
      </c>
      <c r="B659" s="373" t="s">
        <v>5259</v>
      </c>
      <c r="C659" s="373" t="s">
        <v>395</v>
      </c>
      <c r="D659" s="374">
        <v>0.11</v>
      </c>
    </row>
    <row r="660" spans="1:4" x14ac:dyDescent="0.25">
      <c r="A660" s="373">
        <v>5089</v>
      </c>
      <c r="B660" s="373" t="s">
        <v>516</v>
      </c>
      <c r="C660" s="373" t="s">
        <v>517</v>
      </c>
      <c r="D660" s="374">
        <v>41.71</v>
      </c>
    </row>
    <row r="661" spans="1:4" x14ac:dyDescent="0.25">
      <c r="A661" s="373">
        <v>5627</v>
      </c>
      <c r="B661" s="373" t="s">
        <v>518</v>
      </c>
      <c r="C661" s="373" t="s">
        <v>517</v>
      </c>
      <c r="D661" s="374">
        <v>45.87</v>
      </c>
    </row>
    <row r="662" spans="1:4" x14ac:dyDescent="0.25">
      <c r="A662" s="373">
        <v>5628</v>
      </c>
      <c r="B662" s="373" t="s">
        <v>519</v>
      </c>
      <c r="C662" s="373" t="s">
        <v>517</v>
      </c>
      <c r="D662" s="374">
        <v>12.12</v>
      </c>
    </row>
    <row r="663" spans="1:4" x14ac:dyDescent="0.25">
      <c r="A663" s="373">
        <v>5629</v>
      </c>
      <c r="B663" s="373" t="s">
        <v>520</v>
      </c>
      <c r="C663" s="373" t="s">
        <v>517</v>
      </c>
      <c r="D663" s="374">
        <v>57.34</v>
      </c>
    </row>
    <row r="664" spans="1:4" x14ac:dyDescent="0.25">
      <c r="A664" s="373">
        <v>5630</v>
      </c>
      <c r="B664" s="373" t="s">
        <v>521</v>
      </c>
      <c r="C664" s="373" t="s">
        <v>517</v>
      </c>
      <c r="D664" s="374">
        <v>64.510000000000005</v>
      </c>
    </row>
    <row r="665" spans="1:4" x14ac:dyDescent="0.25">
      <c r="A665" s="373">
        <v>5658</v>
      </c>
      <c r="B665" s="373" t="s">
        <v>522</v>
      </c>
      <c r="C665" s="373" t="s">
        <v>517</v>
      </c>
      <c r="D665" s="374">
        <v>2.39</v>
      </c>
    </row>
    <row r="666" spans="1:4" x14ac:dyDescent="0.25">
      <c r="A666" s="373">
        <v>5664</v>
      </c>
      <c r="B666" s="373" t="s">
        <v>523</v>
      </c>
      <c r="C666" s="373" t="s">
        <v>517</v>
      </c>
      <c r="D666" s="374">
        <v>30.47</v>
      </c>
    </row>
    <row r="667" spans="1:4" x14ac:dyDescent="0.25">
      <c r="A667" s="373">
        <v>5667</v>
      </c>
      <c r="B667" s="373" t="s">
        <v>524</v>
      </c>
      <c r="C667" s="373" t="s">
        <v>517</v>
      </c>
      <c r="D667" s="374">
        <v>27.1</v>
      </c>
    </row>
    <row r="668" spans="1:4" x14ac:dyDescent="0.25">
      <c r="A668" s="373">
        <v>5668</v>
      </c>
      <c r="B668" s="373" t="s">
        <v>525</v>
      </c>
      <c r="C668" s="373" t="s">
        <v>517</v>
      </c>
      <c r="D668" s="374">
        <v>45.88</v>
      </c>
    </row>
    <row r="669" spans="1:4" x14ac:dyDescent="0.25">
      <c r="A669" s="373">
        <v>5674</v>
      </c>
      <c r="B669" s="373" t="s">
        <v>526</v>
      </c>
      <c r="C669" s="373" t="s">
        <v>517</v>
      </c>
      <c r="D669" s="374">
        <v>40.11</v>
      </c>
    </row>
    <row r="670" spans="1:4" x14ac:dyDescent="0.25">
      <c r="A670" s="373">
        <v>5692</v>
      </c>
      <c r="B670" s="373" t="s">
        <v>527</v>
      </c>
      <c r="C670" s="373" t="s">
        <v>517</v>
      </c>
      <c r="D670" s="374">
        <v>0.31</v>
      </c>
    </row>
    <row r="671" spans="1:4" x14ac:dyDescent="0.25">
      <c r="A671" s="373">
        <v>5693</v>
      </c>
      <c r="B671" s="373" t="s">
        <v>528</v>
      </c>
      <c r="C671" s="373" t="s">
        <v>517</v>
      </c>
      <c r="D671" s="374">
        <v>19.43</v>
      </c>
    </row>
    <row r="672" spans="1:4" x14ac:dyDescent="0.25">
      <c r="A672" s="373">
        <v>5695</v>
      </c>
      <c r="B672" s="373" t="s">
        <v>529</v>
      </c>
      <c r="C672" s="373" t="s">
        <v>517</v>
      </c>
      <c r="D672" s="374">
        <v>41.23</v>
      </c>
    </row>
    <row r="673" spans="1:4" x14ac:dyDescent="0.25">
      <c r="A673" s="373">
        <v>5703</v>
      </c>
      <c r="B673" s="373" t="s">
        <v>530</v>
      </c>
      <c r="C673" s="373" t="s">
        <v>517</v>
      </c>
      <c r="D673" s="374">
        <v>15.94</v>
      </c>
    </row>
    <row r="674" spans="1:4" x14ac:dyDescent="0.25">
      <c r="A674" s="373">
        <v>5705</v>
      </c>
      <c r="B674" s="373" t="s">
        <v>531</v>
      </c>
      <c r="C674" s="373" t="s">
        <v>517</v>
      </c>
      <c r="D674" s="374">
        <v>40.07</v>
      </c>
    </row>
    <row r="675" spans="1:4" x14ac:dyDescent="0.25">
      <c r="A675" s="373">
        <v>5707</v>
      </c>
      <c r="B675" s="373" t="s">
        <v>532</v>
      </c>
      <c r="C675" s="373" t="s">
        <v>517</v>
      </c>
      <c r="D675" s="374">
        <v>59.32</v>
      </c>
    </row>
    <row r="676" spans="1:4" x14ac:dyDescent="0.25">
      <c r="A676" s="373">
        <v>5710</v>
      </c>
      <c r="B676" s="373" t="s">
        <v>533</v>
      </c>
      <c r="C676" s="373" t="s">
        <v>517</v>
      </c>
      <c r="D676" s="374">
        <v>150.66999999999999</v>
      </c>
    </row>
    <row r="677" spans="1:4" x14ac:dyDescent="0.25">
      <c r="A677" s="373">
        <v>5711</v>
      </c>
      <c r="B677" s="373" t="s">
        <v>534</v>
      </c>
      <c r="C677" s="373" t="s">
        <v>517</v>
      </c>
      <c r="D677" s="374">
        <v>89.13</v>
      </c>
    </row>
    <row r="678" spans="1:4" x14ac:dyDescent="0.25">
      <c r="A678" s="373">
        <v>5714</v>
      </c>
      <c r="B678" s="373" t="s">
        <v>535</v>
      </c>
      <c r="C678" s="373" t="s">
        <v>517</v>
      </c>
      <c r="D678" s="374">
        <v>15.23</v>
      </c>
    </row>
    <row r="679" spans="1:4" x14ac:dyDescent="0.25">
      <c r="A679" s="373">
        <v>5715</v>
      </c>
      <c r="B679" s="373" t="s">
        <v>536</v>
      </c>
      <c r="C679" s="373" t="s">
        <v>517</v>
      </c>
      <c r="D679" s="374">
        <v>67.44</v>
      </c>
    </row>
    <row r="680" spans="1:4" x14ac:dyDescent="0.25">
      <c r="A680" s="373">
        <v>5718</v>
      </c>
      <c r="B680" s="373" t="s">
        <v>537</v>
      </c>
      <c r="C680" s="373" t="s">
        <v>517</v>
      </c>
      <c r="D680" s="374">
        <v>106.38</v>
      </c>
    </row>
    <row r="681" spans="1:4" x14ac:dyDescent="0.25">
      <c r="A681" s="373">
        <v>5721</v>
      </c>
      <c r="B681" s="373" t="s">
        <v>538</v>
      </c>
      <c r="C681" s="373" t="s">
        <v>517</v>
      </c>
      <c r="D681" s="374">
        <v>93.86</v>
      </c>
    </row>
    <row r="682" spans="1:4" x14ac:dyDescent="0.25">
      <c r="A682" s="373">
        <v>5722</v>
      </c>
      <c r="B682" s="373" t="s">
        <v>539</v>
      </c>
      <c r="C682" s="373" t="s">
        <v>517</v>
      </c>
      <c r="D682" s="374">
        <v>217.07</v>
      </c>
    </row>
    <row r="683" spans="1:4" x14ac:dyDescent="0.25">
      <c r="A683" s="373">
        <v>5724</v>
      </c>
      <c r="B683" s="373" t="s">
        <v>540</v>
      </c>
      <c r="C683" s="373" t="s">
        <v>517</v>
      </c>
      <c r="D683" s="374">
        <v>53.18</v>
      </c>
    </row>
    <row r="684" spans="1:4" x14ac:dyDescent="0.25">
      <c r="A684" s="373">
        <v>5727</v>
      </c>
      <c r="B684" s="373" t="s">
        <v>541</v>
      </c>
      <c r="C684" s="373" t="s">
        <v>517</v>
      </c>
      <c r="D684" s="374">
        <v>12.1</v>
      </c>
    </row>
    <row r="685" spans="1:4" x14ac:dyDescent="0.25">
      <c r="A685" s="373">
        <v>5729</v>
      </c>
      <c r="B685" s="373" t="s">
        <v>542</v>
      </c>
      <c r="C685" s="373" t="s">
        <v>517</v>
      </c>
      <c r="D685" s="374">
        <v>49.26</v>
      </c>
    </row>
    <row r="686" spans="1:4" x14ac:dyDescent="0.25">
      <c r="A686" s="373">
        <v>5730</v>
      </c>
      <c r="B686" s="373" t="s">
        <v>543</v>
      </c>
      <c r="C686" s="373" t="s">
        <v>517</v>
      </c>
      <c r="D686" s="374">
        <v>40.909999999999997</v>
      </c>
    </row>
    <row r="687" spans="1:4" x14ac:dyDescent="0.25">
      <c r="A687" s="373">
        <v>5735</v>
      </c>
      <c r="B687" s="373" t="s">
        <v>544</v>
      </c>
      <c r="C687" s="373" t="s">
        <v>517</v>
      </c>
      <c r="D687" s="374">
        <v>29.4</v>
      </c>
    </row>
    <row r="688" spans="1:4" x14ac:dyDescent="0.25">
      <c r="A688" s="373">
        <v>5736</v>
      </c>
      <c r="B688" s="373" t="s">
        <v>545</v>
      </c>
      <c r="C688" s="373" t="s">
        <v>517</v>
      </c>
      <c r="D688" s="374">
        <v>41.81</v>
      </c>
    </row>
    <row r="689" spans="1:4" x14ac:dyDescent="0.25">
      <c r="A689" s="373">
        <v>5738</v>
      </c>
      <c r="B689" s="373" t="s">
        <v>546</v>
      </c>
      <c r="C689" s="373" t="s">
        <v>517</v>
      </c>
      <c r="D689" s="374">
        <v>43.8</v>
      </c>
    </row>
    <row r="690" spans="1:4" x14ac:dyDescent="0.25">
      <c r="A690" s="373">
        <v>5739</v>
      </c>
      <c r="B690" s="373" t="s">
        <v>547</v>
      </c>
      <c r="C690" s="373" t="s">
        <v>517</v>
      </c>
      <c r="D690" s="374">
        <v>54.81</v>
      </c>
    </row>
    <row r="691" spans="1:4" x14ac:dyDescent="0.25">
      <c r="A691" s="373">
        <v>5741</v>
      </c>
      <c r="B691" s="373" t="s">
        <v>548</v>
      </c>
      <c r="C691" s="373" t="s">
        <v>517</v>
      </c>
      <c r="D691" s="374">
        <v>42.78</v>
      </c>
    </row>
    <row r="692" spans="1:4" x14ac:dyDescent="0.25">
      <c r="A692" s="373">
        <v>5742</v>
      </c>
      <c r="B692" s="373" t="s">
        <v>549</v>
      </c>
      <c r="C692" s="373" t="s">
        <v>517</v>
      </c>
      <c r="D692" s="374">
        <v>27.61</v>
      </c>
    </row>
    <row r="693" spans="1:4" x14ac:dyDescent="0.25">
      <c r="A693" s="373">
        <v>5747</v>
      </c>
      <c r="B693" s="373" t="s">
        <v>550</v>
      </c>
      <c r="C693" s="373" t="s">
        <v>517</v>
      </c>
      <c r="D693" s="374">
        <v>158.31</v>
      </c>
    </row>
    <row r="694" spans="1:4" x14ac:dyDescent="0.25">
      <c r="A694" s="373">
        <v>5751</v>
      </c>
      <c r="B694" s="373" t="s">
        <v>551</v>
      </c>
      <c r="C694" s="373" t="s">
        <v>517</v>
      </c>
      <c r="D694" s="374">
        <v>34.68</v>
      </c>
    </row>
    <row r="695" spans="1:4" x14ac:dyDescent="0.25">
      <c r="A695" s="373">
        <v>5754</v>
      </c>
      <c r="B695" s="373" t="s">
        <v>552</v>
      </c>
      <c r="C695" s="373" t="s">
        <v>517</v>
      </c>
      <c r="D695" s="374">
        <v>38.08</v>
      </c>
    </row>
    <row r="696" spans="1:4" x14ac:dyDescent="0.25">
      <c r="A696" s="373">
        <v>5763</v>
      </c>
      <c r="B696" s="373" t="s">
        <v>553</v>
      </c>
      <c r="C696" s="373" t="s">
        <v>517</v>
      </c>
      <c r="D696" s="374">
        <v>53.7</v>
      </c>
    </row>
    <row r="697" spans="1:4" x14ac:dyDescent="0.25">
      <c r="A697" s="373">
        <v>5765</v>
      </c>
      <c r="B697" s="373" t="s">
        <v>554</v>
      </c>
      <c r="C697" s="373" t="s">
        <v>517</v>
      </c>
      <c r="D697" s="374">
        <v>4.6399999999999997</v>
      </c>
    </row>
    <row r="698" spans="1:4" x14ac:dyDescent="0.25">
      <c r="A698" s="373">
        <v>5766</v>
      </c>
      <c r="B698" s="373" t="s">
        <v>555</v>
      </c>
      <c r="C698" s="373" t="s">
        <v>517</v>
      </c>
      <c r="D698" s="374">
        <v>2.71</v>
      </c>
    </row>
    <row r="699" spans="1:4" x14ac:dyDescent="0.25">
      <c r="A699" s="373">
        <v>5779</v>
      </c>
      <c r="B699" s="373" t="s">
        <v>556</v>
      </c>
      <c r="C699" s="373" t="s">
        <v>517</v>
      </c>
      <c r="D699" s="374">
        <v>72.010000000000005</v>
      </c>
    </row>
    <row r="700" spans="1:4" x14ac:dyDescent="0.25">
      <c r="A700" s="373">
        <v>5787</v>
      </c>
      <c r="B700" s="373" t="s">
        <v>557</v>
      </c>
      <c r="C700" s="373" t="s">
        <v>517</v>
      </c>
      <c r="D700" s="374">
        <v>70.44</v>
      </c>
    </row>
    <row r="701" spans="1:4" x14ac:dyDescent="0.25">
      <c r="A701" s="373">
        <v>5797</v>
      </c>
      <c r="B701" s="373" t="s">
        <v>558</v>
      </c>
      <c r="C701" s="373" t="s">
        <v>517</v>
      </c>
      <c r="D701" s="374">
        <v>6.22</v>
      </c>
    </row>
    <row r="702" spans="1:4" x14ac:dyDescent="0.25">
      <c r="A702" s="373">
        <v>5800</v>
      </c>
      <c r="B702" s="373" t="s">
        <v>559</v>
      </c>
      <c r="C702" s="373" t="s">
        <v>517</v>
      </c>
      <c r="D702" s="374">
        <v>0.39</v>
      </c>
    </row>
    <row r="703" spans="1:4" x14ac:dyDescent="0.25">
      <c r="A703" s="373">
        <v>7032</v>
      </c>
      <c r="B703" s="373" t="s">
        <v>8037</v>
      </c>
      <c r="C703" s="373" t="s">
        <v>517</v>
      </c>
      <c r="D703" s="374">
        <v>4.25</v>
      </c>
    </row>
    <row r="704" spans="1:4" x14ac:dyDescent="0.25">
      <c r="A704" s="373">
        <v>7033</v>
      </c>
      <c r="B704" s="373" t="s">
        <v>8038</v>
      </c>
      <c r="C704" s="373" t="s">
        <v>517</v>
      </c>
      <c r="D704" s="374">
        <v>1.57</v>
      </c>
    </row>
    <row r="705" spans="1:4" x14ac:dyDescent="0.25">
      <c r="A705" s="373">
        <v>7034</v>
      </c>
      <c r="B705" s="373" t="s">
        <v>8039</v>
      </c>
      <c r="C705" s="373" t="s">
        <v>517</v>
      </c>
      <c r="D705" s="374">
        <v>5.67</v>
      </c>
    </row>
    <row r="706" spans="1:4" x14ac:dyDescent="0.25">
      <c r="A706" s="373">
        <v>7035</v>
      </c>
      <c r="B706" s="373" t="s">
        <v>8040</v>
      </c>
      <c r="C706" s="373" t="s">
        <v>517</v>
      </c>
      <c r="D706" s="374">
        <v>256.74</v>
      </c>
    </row>
    <row r="707" spans="1:4" x14ac:dyDescent="0.25">
      <c r="A707" s="373">
        <v>7038</v>
      </c>
      <c r="B707" s="373" t="s">
        <v>560</v>
      </c>
      <c r="C707" s="373" t="s">
        <v>517</v>
      </c>
      <c r="D707" s="374">
        <v>50.1</v>
      </c>
    </row>
    <row r="708" spans="1:4" x14ac:dyDescent="0.25">
      <c r="A708" s="373">
        <v>7039</v>
      </c>
      <c r="B708" s="373" t="s">
        <v>561</v>
      </c>
      <c r="C708" s="373" t="s">
        <v>517</v>
      </c>
      <c r="D708" s="374">
        <v>13.44</v>
      </c>
    </row>
    <row r="709" spans="1:4" x14ac:dyDescent="0.25">
      <c r="A709" s="373">
        <v>7040</v>
      </c>
      <c r="B709" s="373" t="s">
        <v>562</v>
      </c>
      <c r="C709" s="373" t="s">
        <v>517</v>
      </c>
      <c r="D709" s="374">
        <v>62.69</v>
      </c>
    </row>
    <row r="710" spans="1:4" x14ac:dyDescent="0.25">
      <c r="A710" s="373">
        <v>7044</v>
      </c>
      <c r="B710" s="373" t="s">
        <v>563</v>
      </c>
      <c r="C710" s="373" t="s">
        <v>517</v>
      </c>
      <c r="D710" s="374">
        <v>0.35</v>
      </c>
    </row>
    <row r="711" spans="1:4" x14ac:dyDescent="0.25">
      <c r="A711" s="373">
        <v>7045</v>
      </c>
      <c r="B711" s="373" t="s">
        <v>564</v>
      </c>
      <c r="C711" s="373" t="s">
        <v>517</v>
      </c>
      <c r="D711" s="374">
        <v>0.08</v>
      </c>
    </row>
    <row r="712" spans="1:4" x14ac:dyDescent="0.25">
      <c r="A712" s="373">
        <v>7046</v>
      </c>
      <c r="B712" s="373" t="s">
        <v>565</v>
      </c>
      <c r="C712" s="373" t="s">
        <v>517</v>
      </c>
      <c r="D712" s="374">
        <v>0.38</v>
      </c>
    </row>
    <row r="713" spans="1:4" x14ac:dyDescent="0.25">
      <c r="A713" s="373">
        <v>7047</v>
      </c>
      <c r="B713" s="373" t="s">
        <v>566</v>
      </c>
      <c r="C713" s="373" t="s">
        <v>517</v>
      </c>
      <c r="D713" s="374">
        <v>22.93</v>
      </c>
    </row>
    <row r="714" spans="1:4" x14ac:dyDescent="0.25">
      <c r="A714" s="373">
        <v>7051</v>
      </c>
      <c r="B714" s="373" t="s">
        <v>567</v>
      </c>
      <c r="C714" s="373" t="s">
        <v>517</v>
      </c>
      <c r="D714" s="374">
        <v>44.43</v>
      </c>
    </row>
    <row r="715" spans="1:4" x14ac:dyDescent="0.25">
      <c r="A715" s="373">
        <v>7052</v>
      </c>
      <c r="B715" s="373" t="s">
        <v>568</v>
      </c>
      <c r="C715" s="373" t="s">
        <v>517</v>
      </c>
      <c r="D715" s="374">
        <v>12</v>
      </c>
    </row>
    <row r="716" spans="1:4" x14ac:dyDescent="0.25">
      <c r="A716" s="373">
        <v>7053</v>
      </c>
      <c r="B716" s="373" t="s">
        <v>569</v>
      </c>
      <c r="C716" s="373" t="s">
        <v>517</v>
      </c>
      <c r="D716" s="374">
        <v>55.61</v>
      </c>
    </row>
    <row r="717" spans="1:4" x14ac:dyDescent="0.25">
      <c r="A717" s="373">
        <v>7054</v>
      </c>
      <c r="B717" s="373" t="s">
        <v>570</v>
      </c>
      <c r="C717" s="373" t="s">
        <v>517</v>
      </c>
      <c r="D717" s="374">
        <v>89.37</v>
      </c>
    </row>
    <row r="718" spans="1:4" x14ac:dyDescent="0.25">
      <c r="A718" s="373">
        <v>7058</v>
      </c>
      <c r="B718" s="373" t="s">
        <v>571</v>
      </c>
      <c r="C718" s="373" t="s">
        <v>517</v>
      </c>
      <c r="D718" s="374">
        <v>23.56</v>
      </c>
    </row>
    <row r="719" spans="1:4" x14ac:dyDescent="0.25">
      <c r="A719" s="373">
        <v>7059</v>
      </c>
      <c r="B719" s="373" t="s">
        <v>572</v>
      </c>
      <c r="C719" s="373" t="s">
        <v>517</v>
      </c>
      <c r="D719" s="374">
        <v>9.15</v>
      </c>
    </row>
    <row r="720" spans="1:4" x14ac:dyDescent="0.25">
      <c r="A720" s="373">
        <v>7060</v>
      </c>
      <c r="B720" s="373" t="s">
        <v>573</v>
      </c>
      <c r="C720" s="373" t="s">
        <v>517</v>
      </c>
      <c r="D720" s="374">
        <v>42.68</v>
      </c>
    </row>
    <row r="721" spans="1:4" x14ac:dyDescent="0.25">
      <c r="A721" s="373">
        <v>7061</v>
      </c>
      <c r="B721" s="373" t="s">
        <v>574</v>
      </c>
      <c r="C721" s="373" t="s">
        <v>517</v>
      </c>
      <c r="D721" s="374">
        <v>81.58</v>
      </c>
    </row>
    <row r="722" spans="1:4" x14ac:dyDescent="0.25">
      <c r="A722" s="373">
        <v>7063</v>
      </c>
      <c r="B722" s="373" t="s">
        <v>575</v>
      </c>
      <c r="C722" s="373" t="s">
        <v>517</v>
      </c>
      <c r="D722" s="374">
        <v>19</v>
      </c>
    </row>
    <row r="723" spans="1:4" x14ac:dyDescent="0.25">
      <c r="A723" s="373">
        <v>7064</v>
      </c>
      <c r="B723" s="373" t="s">
        <v>576</v>
      </c>
      <c r="C723" s="373" t="s">
        <v>517</v>
      </c>
      <c r="D723" s="374">
        <v>5.13</v>
      </c>
    </row>
    <row r="724" spans="1:4" x14ac:dyDescent="0.25">
      <c r="A724" s="373">
        <v>7065</v>
      </c>
      <c r="B724" s="373" t="s">
        <v>577</v>
      </c>
      <c r="C724" s="373" t="s">
        <v>517</v>
      </c>
      <c r="D724" s="374">
        <v>20.78</v>
      </c>
    </row>
    <row r="725" spans="1:4" x14ac:dyDescent="0.25">
      <c r="A725" s="373">
        <v>7066</v>
      </c>
      <c r="B725" s="373" t="s">
        <v>578</v>
      </c>
      <c r="C725" s="373" t="s">
        <v>517</v>
      </c>
      <c r="D725" s="374">
        <v>96.79</v>
      </c>
    </row>
    <row r="726" spans="1:4" x14ac:dyDescent="0.25">
      <c r="A726" s="373">
        <v>53786</v>
      </c>
      <c r="B726" s="373" t="s">
        <v>579</v>
      </c>
      <c r="C726" s="373" t="s">
        <v>517</v>
      </c>
      <c r="D726" s="374">
        <v>51.09</v>
      </c>
    </row>
    <row r="727" spans="1:4" x14ac:dyDescent="0.25">
      <c r="A727" s="373">
        <v>53788</v>
      </c>
      <c r="B727" s="373" t="s">
        <v>580</v>
      </c>
      <c r="C727" s="373" t="s">
        <v>517</v>
      </c>
      <c r="D727" s="374">
        <v>57.2</v>
      </c>
    </row>
    <row r="728" spans="1:4" x14ac:dyDescent="0.25">
      <c r="A728" s="373">
        <v>53792</v>
      </c>
      <c r="B728" s="373" t="s">
        <v>581</v>
      </c>
      <c r="C728" s="373" t="s">
        <v>517</v>
      </c>
      <c r="D728" s="374">
        <v>101.41</v>
      </c>
    </row>
    <row r="729" spans="1:4" x14ac:dyDescent="0.25">
      <c r="A729" s="373">
        <v>53794</v>
      </c>
      <c r="B729" s="373" t="s">
        <v>582</v>
      </c>
      <c r="C729" s="373" t="s">
        <v>517</v>
      </c>
      <c r="D729" s="374">
        <v>35.619999999999997</v>
      </c>
    </row>
    <row r="730" spans="1:4" x14ac:dyDescent="0.25">
      <c r="A730" s="373">
        <v>53797</v>
      </c>
      <c r="B730" s="373" t="s">
        <v>583</v>
      </c>
      <c r="C730" s="373" t="s">
        <v>517</v>
      </c>
      <c r="D730" s="374">
        <v>116.62</v>
      </c>
    </row>
    <row r="731" spans="1:4" x14ac:dyDescent="0.25">
      <c r="A731" s="373">
        <v>53804</v>
      </c>
      <c r="B731" s="373" t="s">
        <v>584</v>
      </c>
      <c r="C731" s="373" t="s">
        <v>517</v>
      </c>
      <c r="D731" s="374">
        <v>4.9800000000000004</v>
      </c>
    </row>
    <row r="732" spans="1:4" x14ac:dyDescent="0.25">
      <c r="A732" s="373">
        <v>53806</v>
      </c>
      <c r="B732" s="373" t="s">
        <v>585</v>
      </c>
      <c r="C732" s="373" t="s">
        <v>517</v>
      </c>
      <c r="D732" s="374">
        <v>68.52</v>
      </c>
    </row>
    <row r="733" spans="1:4" x14ac:dyDescent="0.25">
      <c r="A733" s="373">
        <v>53810</v>
      </c>
      <c r="B733" s="373" t="s">
        <v>586</v>
      </c>
      <c r="C733" s="373" t="s">
        <v>517</v>
      </c>
      <c r="D733" s="374">
        <v>68.94</v>
      </c>
    </row>
    <row r="734" spans="1:4" x14ac:dyDescent="0.25">
      <c r="A734" s="373">
        <v>53814</v>
      </c>
      <c r="B734" s="373" t="s">
        <v>587</v>
      </c>
      <c r="C734" s="373" t="s">
        <v>517</v>
      </c>
      <c r="D734" s="374">
        <v>225.83</v>
      </c>
    </row>
    <row r="735" spans="1:4" x14ac:dyDescent="0.25">
      <c r="A735" s="373">
        <v>53817</v>
      </c>
      <c r="B735" s="373" t="s">
        <v>588</v>
      </c>
      <c r="C735" s="373" t="s">
        <v>517</v>
      </c>
      <c r="D735" s="374">
        <v>62.53</v>
      </c>
    </row>
    <row r="736" spans="1:4" x14ac:dyDescent="0.25">
      <c r="A736" s="373">
        <v>53818</v>
      </c>
      <c r="B736" s="373" t="s">
        <v>589</v>
      </c>
      <c r="C736" s="373" t="s">
        <v>517</v>
      </c>
      <c r="D736" s="374">
        <v>9.67</v>
      </c>
    </row>
    <row r="737" spans="1:4" x14ac:dyDescent="0.25">
      <c r="A737" s="373">
        <v>53827</v>
      </c>
      <c r="B737" s="373" t="s">
        <v>590</v>
      </c>
      <c r="C737" s="373" t="s">
        <v>517</v>
      </c>
      <c r="D737" s="374">
        <v>114.16</v>
      </c>
    </row>
    <row r="738" spans="1:4" x14ac:dyDescent="0.25">
      <c r="A738" s="373">
        <v>53829</v>
      </c>
      <c r="B738" s="373" t="s">
        <v>591</v>
      </c>
      <c r="C738" s="373" t="s">
        <v>517</v>
      </c>
      <c r="D738" s="374">
        <v>116.62</v>
      </c>
    </row>
    <row r="739" spans="1:4" x14ac:dyDescent="0.25">
      <c r="A739" s="373">
        <v>53831</v>
      </c>
      <c r="B739" s="373" t="s">
        <v>592</v>
      </c>
      <c r="C739" s="373" t="s">
        <v>517</v>
      </c>
      <c r="D739" s="374">
        <v>192.63</v>
      </c>
    </row>
    <row r="740" spans="1:4" x14ac:dyDescent="0.25">
      <c r="A740" s="373">
        <v>53840</v>
      </c>
      <c r="B740" s="373" t="s">
        <v>593</v>
      </c>
      <c r="C740" s="373" t="s">
        <v>517</v>
      </c>
      <c r="D740" s="374">
        <v>2.7</v>
      </c>
    </row>
    <row r="741" spans="1:4" x14ac:dyDescent="0.25">
      <c r="A741" s="373">
        <v>53841</v>
      </c>
      <c r="B741" s="373" t="s">
        <v>594</v>
      </c>
      <c r="C741" s="373" t="s">
        <v>517</v>
      </c>
      <c r="D741" s="374">
        <v>1.87</v>
      </c>
    </row>
    <row r="742" spans="1:4" x14ac:dyDescent="0.25">
      <c r="A742" s="373">
        <v>53849</v>
      </c>
      <c r="B742" s="373" t="s">
        <v>595</v>
      </c>
      <c r="C742" s="373" t="s">
        <v>517</v>
      </c>
      <c r="D742" s="374">
        <v>83.8</v>
      </c>
    </row>
    <row r="743" spans="1:4" x14ac:dyDescent="0.25">
      <c r="A743" s="373">
        <v>53857</v>
      </c>
      <c r="B743" s="373" t="s">
        <v>596</v>
      </c>
      <c r="C743" s="373" t="s">
        <v>517</v>
      </c>
      <c r="D743" s="374">
        <v>64</v>
      </c>
    </row>
    <row r="744" spans="1:4" x14ac:dyDescent="0.25">
      <c r="A744" s="373">
        <v>53858</v>
      </c>
      <c r="B744" s="373" t="s">
        <v>597</v>
      </c>
      <c r="C744" s="373" t="s">
        <v>517</v>
      </c>
      <c r="D744" s="374">
        <v>45.76</v>
      </c>
    </row>
    <row r="745" spans="1:4" x14ac:dyDescent="0.25">
      <c r="A745" s="373">
        <v>53861</v>
      </c>
      <c r="B745" s="373" t="s">
        <v>598</v>
      </c>
      <c r="C745" s="373" t="s">
        <v>517</v>
      </c>
      <c r="D745" s="374">
        <v>62.12</v>
      </c>
    </row>
    <row r="746" spans="1:4" x14ac:dyDescent="0.25">
      <c r="A746" s="373">
        <v>53863</v>
      </c>
      <c r="B746" s="373" t="s">
        <v>599</v>
      </c>
      <c r="C746" s="373" t="s">
        <v>517</v>
      </c>
      <c r="D746" s="374">
        <v>1.85</v>
      </c>
    </row>
    <row r="747" spans="1:4" x14ac:dyDescent="0.25">
      <c r="A747" s="373">
        <v>53865</v>
      </c>
      <c r="B747" s="373" t="s">
        <v>600</v>
      </c>
      <c r="C747" s="373" t="s">
        <v>517</v>
      </c>
      <c r="D747" s="374">
        <v>47.2</v>
      </c>
    </row>
    <row r="748" spans="1:4" x14ac:dyDescent="0.25">
      <c r="A748" s="373">
        <v>53866</v>
      </c>
      <c r="B748" s="373" t="s">
        <v>601</v>
      </c>
      <c r="C748" s="373" t="s">
        <v>517</v>
      </c>
      <c r="D748" s="374">
        <v>1.29</v>
      </c>
    </row>
    <row r="749" spans="1:4" x14ac:dyDescent="0.25">
      <c r="A749" s="373">
        <v>53882</v>
      </c>
      <c r="B749" s="373" t="s">
        <v>602</v>
      </c>
      <c r="C749" s="373" t="s">
        <v>517</v>
      </c>
      <c r="D749" s="374">
        <v>38.299999999999997</v>
      </c>
    </row>
    <row r="750" spans="1:4" x14ac:dyDescent="0.25">
      <c r="A750" s="373">
        <v>55263</v>
      </c>
      <c r="B750" s="373" t="s">
        <v>603</v>
      </c>
      <c r="C750" s="373" t="s">
        <v>517</v>
      </c>
      <c r="D750" s="374">
        <v>64.510000000000005</v>
      </c>
    </row>
    <row r="751" spans="1:4" x14ac:dyDescent="0.25">
      <c r="A751" s="373">
        <v>73303</v>
      </c>
      <c r="B751" s="373" t="s">
        <v>604</v>
      </c>
      <c r="C751" s="373" t="s">
        <v>517</v>
      </c>
      <c r="D751" s="374">
        <v>6.26</v>
      </c>
    </row>
    <row r="752" spans="1:4" x14ac:dyDescent="0.25">
      <c r="A752" s="373">
        <v>73307</v>
      </c>
      <c r="B752" s="373" t="s">
        <v>605</v>
      </c>
      <c r="C752" s="373" t="s">
        <v>517</v>
      </c>
      <c r="D752" s="374">
        <v>5.59</v>
      </c>
    </row>
    <row r="753" spans="1:4" x14ac:dyDescent="0.25">
      <c r="A753" s="373">
        <v>73309</v>
      </c>
      <c r="B753" s="373" t="s">
        <v>606</v>
      </c>
      <c r="C753" s="373" t="s">
        <v>517</v>
      </c>
      <c r="D753" s="374">
        <v>33.33</v>
      </c>
    </row>
    <row r="754" spans="1:4" x14ac:dyDescent="0.25">
      <c r="A754" s="373">
        <v>73311</v>
      </c>
      <c r="B754" s="373" t="s">
        <v>607</v>
      </c>
      <c r="C754" s="373" t="s">
        <v>517</v>
      </c>
      <c r="D754" s="374">
        <v>178.32</v>
      </c>
    </row>
    <row r="755" spans="1:4" x14ac:dyDescent="0.25">
      <c r="A755" s="373">
        <v>73313</v>
      </c>
      <c r="B755" s="373" t="s">
        <v>608</v>
      </c>
      <c r="C755" s="373" t="s">
        <v>517</v>
      </c>
      <c r="D755" s="374">
        <v>9</v>
      </c>
    </row>
    <row r="756" spans="1:4" x14ac:dyDescent="0.25">
      <c r="A756" s="373">
        <v>73315</v>
      </c>
      <c r="B756" s="373" t="s">
        <v>609</v>
      </c>
      <c r="C756" s="373" t="s">
        <v>517</v>
      </c>
      <c r="D756" s="374">
        <v>57.2</v>
      </c>
    </row>
    <row r="757" spans="1:4" x14ac:dyDescent="0.25">
      <c r="A757" s="373">
        <v>73335</v>
      </c>
      <c r="B757" s="373" t="s">
        <v>610</v>
      </c>
      <c r="C757" s="373" t="s">
        <v>517</v>
      </c>
      <c r="D757" s="374">
        <v>36.54</v>
      </c>
    </row>
    <row r="758" spans="1:4" x14ac:dyDescent="0.25">
      <c r="A758" s="373">
        <v>73340</v>
      </c>
      <c r="B758" s="373" t="s">
        <v>611</v>
      </c>
      <c r="C758" s="373" t="s">
        <v>517</v>
      </c>
      <c r="D758" s="374">
        <v>154.96</v>
      </c>
    </row>
    <row r="759" spans="1:4" x14ac:dyDescent="0.25">
      <c r="A759" s="373">
        <v>83361</v>
      </c>
      <c r="B759" s="373" t="s">
        <v>612</v>
      </c>
      <c r="C759" s="373" t="s">
        <v>517</v>
      </c>
      <c r="D759" s="374">
        <v>44.47</v>
      </c>
    </row>
    <row r="760" spans="1:4" x14ac:dyDescent="0.25">
      <c r="A760" s="373">
        <v>83761</v>
      </c>
      <c r="B760" s="373" t="s">
        <v>613</v>
      </c>
      <c r="C760" s="373" t="s">
        <v>517</v>
      </c>
      <c r="D760" s="374">
        <v>8.34</v>
      </c>
    </row>
    <row r="761" spans="1:4" x14ac:dyDescent="0.25">
      <c r="A761" s="373">
        <v>83762</v>
      </c>
      <c r="B761" s="373" t="s">
        <v>614</v>
      </c>
      <c r="C761" s="373" t="s">
        <v>517</v>
      </c>
      <c r="D761" s="374">
        <v>7.45</v>
      </c>
    </row>
    <row r="762" spans="1:4" x14ac:dyDescent="0.25">
      <c r="A762" s="373">
        <v>83763</v>
      </c>
      <c r="B762" s="373" t="s">
        <v>615</v>
      </c>
      <c r="C762" s="373" t="s">
        <v>517</v>
      </c>
      <c r="D762" s="374">
        <v>50.25</v>
      </c>
    </row>
    <row r="763" spans="1:4" x14ac:dyDescent="0.25">
      <c r="A763" s="373">
        <v>83764</v>
      </c>
      <c r="B763" s="373" t="s">
        <v>616</v>
      </c>
      <c r="C763" s="373" t="s">
        <v>517</v>
      </c>
      <c r="D763" s="374">
        <v>2.94</v>
      </c>
    </row>
    <row r="764" spans="1:4" x14ac:dyDescent="0.25">
      <c r="A764" s="373">
        <v>87026</v>
      </c>
      <c r="B764" s="373" t="s">
        <v>617</v>
      </c>
      <c r="C764" s="373" t="s">
        <v>517</v>
      </c>
      <c r="D764" s="374">
        <v>0.74</v>
      </c>
    </row>
    <row r="765" spans="1:4" x14ac:dyDescent="0.25">
      <c r="A765" s="373">
        <v>87441</v>
      </c>
      <c r="B765" s="373" t="s">
        <v>8041</v>
      </c>
      <c r="C765" s="373" t="s">
        <v>517</v>
      </c>
      <c r="D765" s="374">
        <v>0.48</v>
      </c>
    </row>
    <row r="766" spans="1:4" x14ac:dyDescent="0.25">
      <c r="A766" s="373">
        <v>87442</v>
      </c>
      <c r="B766" s="373" t="s">
        <v>8042</v>
      </c>
      <c r="C766" s="373" t="s">
        <v>517</v>
      </c>
      <c r="D766" s="374">
        <v>0.11</v>
      </c>
    </row>
    <row r="767" spans="1:4" x14ac:dyDescent="0.25">
      <c r="A767" s="373">
        <v>87443</v>
      </c>
      <c r="B767" s="373" t="s">
        <v>8043</v>
      </c>
      <c r="C767" s="373" t="s">
        <v>517</v>
      </c>
      <c r="D767" s="374">
        <v>0.64</v>
      </c>
    </row>
    <row r="768" spans="1:4" x14ac:dyDescent="0.25">
      <c r="A768" s="373">
        <v>87444</v>
      </c>
      <c r="B768" s="373" t="s">
        <v>8044</v>
      </c>
      <c r="C768" s="373" t="s">
        <v>517</v>
      </c>
      <c r="D768" s="374">
        <v>4.24</v>
      </c>
    </row>
    <row r="769" spans="1:4" x14ac:dyDescent="0.25">
      <c r="A769" s="373">
        <v>88387</v>
      </c>
      <c r="B769" s="373" t="s">
        <v>8045</v>
      </c>
      <c r="C769" s="373" t="s">
        <v>517</v>
      </c>
      <c r="D769" s="374">
        <v>0.93</v>
      </c>
    </row>
    <row r="770" spans="1:4" x14ac:dyDescent="0.25">
      <c r="A770" s="373">
        <v>88389</v>
      </c>
      <c r="B770" s="373" t="s">
        <v>8046</v>
      </c>
      <c r="C770" s="373" t="s">
        <v>517</v>
      </c>
      <c r="D770" s="374">
        <v>0.23</v>
      </c>
    </row>
    <row r="771" spans="1:4" x14ac:dyDescent="0.25">
      <c r="A771" s="373">
        <v>88390</v>
      </c>
      <c r="B771" s="373" t="s">
        <v>8047</v>
      </c>
      <c r="C771" s="373" t="s">
        <v>517</v>
      </c>
      <c r="D771" s="374">
        <v>1.0900000000000001</v>
      </c>
    </row>
    <row r="772" spans="1:4" x14ac:dyDescent="0.25">
      <c r="A772" s="373">
        <v>88391</v>
      </c>
      <c r="B772" s="373" t="s">
        <v>8048</v>
      </c>
      <c r="C772" s="373" t="s">
        <v>517</v>
      </c>
      <c r="D772" s="374">
        <v>2.09</v>
      </c>
    </row>
    <row r="773" spans="1:4" x14ac:dyDescent="0.25">
      <c r="A773" s="373">
        <v>88394</v>
      </c>
      <c r="B773" s="373" t="s">
        <v>8049</v>
      </c>
      <c r="C773" s="373" t="s">
        <v>517</v>
      </c>
      <c r="D773" s="374">
        <v>1.1100000000000001</v>
      </c>
    </row>
    <row r="774" spans="1:4" x14ac:dyDescent="0.25">
      <c r="A774" s="373">
        <v>88395</v>
      </c>
      <c r="B774" s="373" t="s">
        <v>8050</v>
      </c>
      <c r="C774" s="373" t="s">
        <v>517</v>
      </c>
      <c r="D774" s="374">
        <v>0.27</v>
      </c>
    </row>
    <row r="775" spans="1:4" x14ac:dyDescent="0.25">
      <c r="A775" s="373">
        <v>88396</v>
      </c>
      <c r="B775" s="373" t="s">
        <v>8051</v>
      </c>
      <c r="C775" s="373" t="s">
        <v>517</v>
      </c>
      <c r="D775" s="374">
        <v>1.3</v>
      </c>
    </row>
    <row r="776" spans="1:4" x14ac:dyDescent="0.25">
      <c r="A776" s="373">
        <v>88397</v>
      </c>
      <c r="B776" s="373" t="s">
        <v>8052</v>
      </c>
      <c r="C776" s="373" t="s">
        <v>517</v>
      </c>
      <c r="D776" s="374">
        <v>3.14</v>
      </c>
    </row>
    <row r="777" spans="1:4" x14ac:dyDescent="0.25">
      <c r="A777" s="373">
        <v>88400</v>
      </c>
      <c r="B777" s="373" t="s">
        <v>8053</v>
      </c>
      <c r="C777" s="373" t="s">
        <v>517</v>
      </c>
      <c r="D777" s="374">
        <v>0.88</v>
      </c>
    </row>
    <row r="778" spans="1:4" x14ac:dyDescent="0.25">
      <c r="A778" s="373">
        <v>88401</v>
      </c>
      <c r="B778" s="373" t="s">
        <v>8054</v>
      </c>
      <c r="C778" s="373" t="s">
        <v>517</v>
      </c>
      <c r="D778" s="374">
        <v>0.21</v>
      </c>
    </row>
    <row r="779" spans="1:4" x14ac:dyDescent="0.25">
      <c r="A779" s="373">
        <v>88402</v>
      </c>
      <c r="B779" s="373" t="s">
        <v>8055</v>
      </c>
      <c r="C779" s="373" t="s">
        <v>517</v>
      </c>
      <c r="D779" s="374">
        <v>1.03</v>
      </c>
    </row>
    <row r="780" spans="1:4" x14ac:dyDescent="0.25">
      <c r="A780" s="373">
        <v>88403</v>
      </c>
      <c r="B780" s="373" t="s">
        <v>8056</v>
      </c>
      <c r="C780" s="373" t="s">
        <v>517</v>
      </c>
      <c r="D780" s="374">
        <v>1.25</v>
      </c>
    </row>
    <row r="781" spans="1:4" x14ac:dyDescent="0.25">
      <c r="A781" s="373">
        <v>88419</v>
      </c>
      <c r="B781" s="373" t="s">
        <v>618</v>
      </c>
      <c r="C781" s="373" t="s">
        <v>517</v>
      </c>
      <c r="D781" s="374">
        <v>6.15</v>
      </c>
    </row>
    <row r="782" spans="1:4" x14ac:dyDescent="0.25">
      <c r="A782" s="373">
        <v>88422</v>
      </c>
      <c r="B782" s="373" t="s">
        <v>619</v>
      </c>
      <c r="C782" s="373" t="s">
        <v>517</v>
      </c>
      <c r="D782" s="374">
        <v>1.42</v>
      </c>
    </row>
    <row r="783" spans="1:4" x14ac:dyDescent="0.25">
      <c r="A783" s="373">
        <v>88425</v>
      </c>
      <c r="B783" s="373" t="s">
        <v>620</v>
      </c>
      <c r="C783" s="373" t="s">
        <v>517</v>
      </c>
      <c r="D783" s="374">
        <v>7.69</v>
      </c>
    </row>
    <row r="784" spans="1:4" x14ac:dyDescent="0.25">
      <c r="A784" s="373">
        <v>88427</v>
      </c>
      <c r="B784" s="373" t="s">
        <v>621</v>
      </c>
      <c r="C784" s="373" t="s">
        <v>517</v>
      </c>
      <c r="D784" s="374">
        <v>0.71</v>
      </c>
    </row>
    <row r="785" spans="1:4" x14ac:dyDescent="0.25">
      <c r="A785" s="373">
        <v>88434</v>
      </c>
      <c r="B785" s="373" t="s">
        <v>622</v>
      </c>
      <c r="C785" s="373" t="s">
        <v>517</v>
      </c>
      <c r="D785" s="374">
        <v>8.16</v>
      </c>
    </row>
    <row r="786" spans="1:4" x14ac:dyDescent="0.25">
      <c r="A786" s="373">
        <v>88435</v>
      </c>
      <c r="B786" s="373" t="s">
        <v>623</v>
      </c>
      <c r="C786" s="373" t="s">
        <v>517</v>
      </c>
      <c r="D786" s="374">
        <v>1.88</v>
      </c>
    </row>
    <row r="787" spans="1:4" x14ac:dyDescent="0.25">
      <c r="A787" s="373">
        <v>88436</v>
      </c>
      <c r="B787" s="373" t="s">
        <v>624</v>
      </c>
      <c r="C787" s="373" t="s">
        <v>517</v>
      </c>
      <c r="D787" s="374">
        <v>10.199999999999999</v>
      </c>
    </row>
    <row r="788" spans="1:4" x14ac:dyDescent="0.25">
      <c r="A788" s="373">
        <v>88437</v>
      </c>
      <c r="B788" s="373" t="s">
        <v>625</v>
      </c>
      <c r="C788" s="373" t="s">
        <v>517</v>
      </c>
      <c r="D788" s="374">
        <v>0.71</v>
      </c>
    </row>
    <row r="789" spans="1:4" x14ac:dyDescent="0.25">
      <c r="A789" s="373">
        <v>88569</v>
      </c>
      <c r="B789" s="373" t="s">
        <v>626</v>
      </c>
      <c r="C789" s="373" t="s">
        <v>517</v>
      </c>
      <c r="D789" s="374">
        <v>3.96</v>
      </c>
    </row>
    <row r="790" spans="1:4" x14ac:dyDescent="0.25">
      <c r="A790" s="373">
        <v>88570</v>
      </c>
      <c r="B790" s="373" t="s">
        <v>627</v>
      </c>
      <c r="C790" s="373" t="s">
        <v>517</v>
      </c>
      <c r="D790" s="374">
        <v>1.28</v>
      </c>
    </row>
    <row r="791" spans="1:4" x14ac:dyDescent="0.25">
      <c r="A791" s="373">
        <v>88826</v>
      </c>
      <c r="B791" s="373" t="s">
        <v>8057</v>
      </c>
      <c r="C791" s="373" t="s">
        <v>517</v>
      </c>
      <c r="D791" s="374">
        <v>0.35</v>
      </c>
    </row>
    <row r="792" spans="1:4" x14ac:dyDescent="0.25">
      <c r="A792" s="373">
        <v>88827</v>
      </c>
      <c r="B792" s="373" t="s">
        <v>8058</v>
      </c>
      <c r="C792" s="373" t="s">
        <v>517</v>
      </c>
      <c r="D792" s="374">
        <v>0.08</v>
      </c>
    </row>
    <row r="793" spans="1:4" x14ac:dyDescent="0.25">
      <c r="A793" s="373">
        <v>88828</v>
      </c>
      <c r="B793" s="373" t="s">
        <v>8059</v>
      </c>
      <c r="C793" s="373" t="s">
        <v>517</v>
      </c>
      <c r="D793" s="374">
        <v>0.41</v>
      </c>
    </row>
    <row r="794" spans="1:4" x14ac:dyDescent="0.25">
      <c r="A794" s="373">
        <v>88829</v>
      </c>
      <c r="B794" s="373" t="s">
        <v>8060</v>
      </c>
      <c r="C794" s="373" t="s">
        <v>517</v>
      </c>
      <c r="D794" s="374">
        <v>0.83</v>
      </c>
    </row>
    <row r="795" spans="1:4" x14ac:dyDescent="0.25">
      <c r="A795" s="373">
        <v>88832</v>
      </c>
      <c r="B795" s="373" t="s">
        <v>628</v>
      </c>
      <c r="C795" s="373" t="s">
        <v>517</v>
      </c>
      <c r="D795" s="374">
        <v>43.77</v>
      </c>
    </row>
    <row r="796" spans="1:4" x14ac:dyDescent="0.25">
      <c r="A796" s="373">
        <v>88834</v>
      </c>
      <c r="B796" s="373" t="s">
        <v>629</v>
      </c>
      <c r="C796" s="373" t="s">
        <v>517</v>
      </c>
      <c r="D796" s="374">
        <v>11.56</v>
      </c>
    </row>
    <row r="797" spans="1:4" x14ac:dyDescent="0.25">
      <c r="A797" s="373">
        <v>88835</v>
      </c>
      <c r="B797" s="373" t="s">
        <v>630</v>
      </c>
      <c r="C797" s="373" t="s">
        <v>517</v>
      </c>
      <c r="D797" s="374">
        <v>54.71</v>
      </c>
    </row>
    <row r="798" spans="1:4" x14ac:dyDescent="0.25">
      <c r="A798" s="373">
        <v>88836</v>
      </c>
      <c r="B798" s="373" t="s">
        <v>631</v>
      </c>
      <c r="C798" s="373" t="s">
        <v>517</v>
      </c>
      <c r="D798" s="374">
        <v>63.91</v>
      </c>
    </row>
    <row r="799" spans="1:4" x14ac:dyDescent="0.25">
      <c r="A799" s="373">
        <v>88839</v>
      </c>
      <c r="B799" s="373" t="s">
        <v>632</v>
      </c>
      <c r="C799" s="373" t="s">
        <v>517</v>
      </c>
      <c r="D799" s="374">
        <v>31.13</v>
      </c>
    </row>
    <row r="800" spans="1:4" x14ac:dyDescent="0.25">
      <c r="A800" s="373">
        <v>88840</v>
      </c>
      <c r="B800" s="373" t="s">
        <v>633</v>
      </c>
      <c r="C800" s="373" t="s">
        <v>517</v>
      </c>
      <c r="D800" s="374">
        <v>13.71</v>
      </c>
    </row>
    <row r="801" spans="1:4" x14ac:dyDescent="0.25">
      <c r="A801" s="373">
        <v>88841</v>
      </c>
      <c r="B801" s="373" t="s">
        <v>634</v>
      </c>
      <c r="C801" s="373" t="s">
        <v>517</v>
      </c>
      <c r="D801" s="374">
        <v>55.66</v>
      </c>
    </row>
    <row r="802" spans="1:4" x14ac:dyDescent="0.25">
      <c r="A802" s="373">
        <v>88842</v>
      </c>
      <c r="B802" s="373" t="s">
        <v>635</v>
      </c>
      <c r="C802" s="373" t="s">
        <v>517</v>
      </c>
      <c r="D802" s="374">
        <v>78.22</v>
      </c>
    </row>
    <row r="803" spans="1:4" x14ac:dyDescent="0.25">
      <c r="A803" s="373">
        <v>88847</v>
      </c>
      <c r="B803" s="373" t="s">
        <v>636</v>
      </c>
      <c r="C803" s="373" t="s">
        <v>517</v>
      </c>
      <c r="D803" s="374">
        <v>22.82</v>
      </c>
    </row>
    <row r="804" spans="1:4" x14ac:dyDescent="0.25">
      <c r="A804" s="373">
        <v>88848</v>
      </c>
      <c r="B804" s="373" t="s">
        <v>637</v>
      </c>
      <c r="C804" s="373" t="s">
        <v>517</v>
      </c>
      <c r="D804" s="374">
        <v>9.3800000000000008</v>
      </c>
    </row>
    <row r="805" spans="1:4" x14ac:dyDescent="0.25">
      <c r="A805" s="373">
        <v>88853</v>
      </c>
      <c r="B805" s="373" t="s">
        <v>638</v>
      </c>
      <c r="C805" s="373" t="s">
        <v>517</v>
      </c>
      <c r="D805" s="374">
        <v>0.28000000000000003</v>
      </c>
    </row>
    <row r="806" spans="1:4" x14ac:dyDescent="0.25">
      <c r="A806" s="373">
        <v>88854</v>
      </c>
      <c r="B806" s="373" t="s">
        <v>639</v>
      </c>
      <c r="C806" s="373" t="s">
        <v>517</v>
      </c>
      <c r="D806" s="374">
        <v>0.06</v>
      </c>
    </row>
    <row r="807" spans="1:4" x14ac:dyDescent="0.25">
      <c r="A807" s="373">
        <v>88855</v>
      </c>
      <c r="B807" s="373" t="s">
        <v>640</v>
      </c>
      <c r="C807" s="373" t="s">
        <v>517</v>
      </c>
      <c r="D807" s="374">
        <v>3.45</v>
      </c>
    </row>
    <row r="808" spans="1:4" x14ac:dyDescent="0.25">
      <c r="A808" s="373">
        <v>88856</v>
      </c>
      <c r="B808" s="373" t="s">
        <v>641</v>
      </c>
      <c r="C808" s="373" t="s">
        <v>517</v>
      </c>
      <c r="D808" s="374">
        <v>0.94</v>
      </c>
    </row>
    <row r="809" spans="1:4" x14ac:dyDescent="0.25">
      <c r="A809" s="373">
        <v>88857</v>
      </c>
      <c r="B809" s="373" t="s">
        <v>642</v>
      </c>
      <c r="C809" s="373" t="s">
        <v>517</v>
      </c>
      <c r="D809" s="374">
        <v>24.38</v>
      </c>
    </row>
    <row r="810" spans="1:4" x14ac:dyDescent="0.25">
      <c r="A810" s="373">
        <v>88858</v>
      </c>
      <c r="B810" s="373" t="s">
        <v>643</v>
      </c>
      <c r="C810" s="373" t="s">
        <v>517</v>
      </c>
      <c r="D810" s="374">
        <v>6.44</v>
      </c>
    </row>
    <row r="811" spans="1:4" x14ac:dyDescent="0.25">
      <c r="A811" s="373">
        <v>88859</v>
      </c>
      <c r="B811" s="373" t="s">
        <v>644</v>
      </c>
      <c r="C811" s="373" t="s">
        <v>517</v>
      </c>
      <c r="D811" s="374">
        <v>21.68</v>
      </c>
    </row>
    <row r="812" spans="1:4" x14ac:dyDescent="0.25">
      <c r="A812" s="373">
        <v>88860</v>
      </c>
      <c r="B812" s="373" t="s">
        <v>645</v>
      </c>
      <c r="C812" s="373" t="s">
        <v>517</v>
      </c>
      <c r="D812" s="374">
        <v>5.73</v>
      </c>
    </row>
    <row r="813" spans="1:4" x14ac:dyDescent="0.25">
      <c r="A813" s="373">
        <v>88900</v>
      </c>
      <c r="B813" s="373" t="s">
        <v>646</v>
      </c>
      <c r="C813" s="373" t="s">
        <v>517</v>
      </c>
      <c r="D813" s="374">
        <v>51.03</v>
      </c>
    </row>
    <row r="814" spans="1:4" x14ac:dyDescent="0.25">
      <c r="A814" s="373">
        <v>88902</v>
      </c>
      <c r="B814" s="373" t="s">
        <v>647</v>
      </c>
      <c r="C814" s="373" t="s">
        <v>517</v>
      </c>
      <c r="D814" s="374">
        <v>13.48</v>
      </c>
    </row>
    <row r="815" spans="1:4" x14ac:dyDescent="0.25">
      <c r="A815" s="373">
        <v>88903</v>
      </c>
      <c r="B815" s="373" t="s">
        <v>648</v>
      </c>
      <c r="C815" s="373" t="s">
        <v>517</v>
      </c>
      <c r="D815" s="374">
        <v>63.79</v>
      </c>
    </row>
    <row r="816" spans="1:4" x14ac:dyDescent="0.25">
      <c r="A816" s="373">
        <v>88904</v>
      </c>
      <c r="B816" s="373" t="s">
        <v>649</v>
      </c>
      <c r="C816" s="373" t="s">
        <v>517</v>
      </c>
      <c r="D816" s="374">
        <v>90.02</v>
      </c>
    </row>
    <row r="817" spans="1:4" x14ac:dyDescent="0.25">
      <c r="A817" s="373">
        <v>89009</v>
      </c>
      <c r="B817" s="373" t="s">
        <v>650</v>
      </c>
      <c r="C817" s="373" t="s">
        <v>517</v>
      </c>
      <c r="D817" s="374">
        <v>38.56</v>
      </c>
    </row>
    <row r="818" spans="1:4" x14ac:dyDescent="0.25">
      <c r="A818" s="373">
        <v>89010</v>
      </c>
      <c r="B818" s="373" t="s">
        <v>651</v>
      </c>
      <c r="C818" s="373" t="s">
        <v>517</v>
      </c>
      <c r="D818" s="374">
        <v>16.98</v>
      </c>
    </row>
    <row r="819" spans="1:4" x14ac:dyDescent="0.25">
      <c r="A819" s="373">
        <v>89011</v>
      </c>
      <c r="B819" s="373" t="s">
        <v>652</v>
      </c>
      <c r="C819" s="373" t="s">
        <v>517</v>
      </c>
      <c r="D819" s="374">
        <v>23.52</v>
      </c>
    </row>
    <row r="820" spans="1:4" x14ac:dyDescent="0.25">
      <c r="A820" s="373">
        <v>89012</v>
      </c>
      <c r="B820" s="373" t="s">
        <v>653</v>
      </c>
      <c r="C820" s="373" t="s">
        <v>517</v>
      </c>
      <c r="D820" s="374">
        <v>6.21</v>
      </c>
    </row>
    <row r="821" spans="1:4" x14ac:dyDescent="0.25">
      <c r="A821" s="373">
        <v>89013</v>
      </c>
      <c r="B821" s="373" t="s">
        <v>654</v>
      </c>
      <c r="C821" s="373" t="s">
        <v>517</v>
      </c>
      <c r="D821" s="374">
        <v>126.31</v>
      </c>
    </row>
    <row r="822" spans="1:4" x14ac:dyDescent="0.25">
      <c r="A822" s="373">
        <v>89014</v>
      </c>
      <c r="B822" s="373" t="s">
        <v>655</v>
      </c>
      <c r="C822" s="373" t="s">
        <v>517</v>
      </c>
      <c r="D822" s="374">
        <v>55.64</v>
      </c>
    </row>
    <row r="823" spans="1:4" x14ac:dyDescent="0.25">
      <c r="A823" s="373">
        <v>89015</v>
      </c>
      <c r="B823" s="373" t="s">
        <v>656</v>
      </c>
      <c r="C823" s="373" t="s">
        <v>517</v>
      </c>
      <c r="D823" s="374">
        <v>3.98</v>
      </c>
    </row>
    <row r="824" spans="1:4" x14ac:dyDescent="0.25">
      <c r="A824" s="373">
        <v>89016</v>
      </c>
      <c r="B824" s="373" t="s">
        <v>657</v>
      </c>
      <c r="C824" s="373" t="s">
        <v>517</v>
      </c>
      <c r="D824" s="374">
        <v>1.05</v>
      </c>
    </row>
    <row r="825" spans="1:4" x14ac:dyDescent="0.25">
      <c r="A825" s="373">
        <v>89017</v>
      </c>
      <c r="B825" s="373" t="s">
        <v>658</v>
      </c>
      <c r="C825" s="373" t="s">
        <v>517</v>
      </c>
      <c r="D825" s="374">
        <v>38.32</v>
      </c>
    </row>
    <row r="826" spans="1:4" x14ac:dyDescent="0.25">
      <c r="A826" s="373">
        <v>89018</v>
      </c>
      <c r="B826" s="373" t="s">
        <v>659</v>
      </c>
      <c r="C826" s="373" t="s">
        <v>517</v>
      </c>
      <c r="D826" s="374">
        <v>16.88</v>
      </c>
    </row>
    <row r="827" spans="1:4" x14ac:dyDescent="0.25">
      <c r="A827" s="373">
        <v>89019</v>
      </c>
      <c r="B827" s="373" t="s">
        <v>660</v>
      </c>
      <c r="C827" s="373" t="s">
        <v>517</v>
      </c>
      <c r="D827" s="374">
        <v>0.36</v>
      </c>
    </row>
    <row r="828" spans="1:4" x14ac:dyDescent="0.25">
      <c r="A828" s="373">
        <v>89020</v>
      </c>
      <c r="B828" s="373" t="s">
        <v>661</v>
      </c>
      <c r="C828" s="373" t="s">
        <v>517</v>
      </c>
      <c r="D828" s="374">
        <v>0.08</v>
      </c>
    </row>
    <row r="829" spans="1:4" x14ac:dyDescent="0.25">
      <c r="A829" s="373">
        <v>89023</v>
      </c>
      <c r="B829" s="373" t="s">
        <v>8061</v>
      </c>
      <c r="C829" s="373" t="s">
        <v>517</v>
      </c>
      <c r="D829" s="374">
        <v>3.46</v>
      </c>
    </row>
    <row r="830" spans="1:4" x14ac:dyDescent="0.25">
      <c r="A830" s="373">
        <v>89024</v>
      </c>
      <c r="B830" s="373" t="s">
        <v>8062</v>
      </c>
      <c r="C830" s="373" t="s">
        <v>517</v>
      </c>
      <c r="D830" s="374">
        <v>1.28</v>
      </c>
    </row>
    <row r="831" spans="1:4" x14ac:dyDescent="0.25">
      <c r="A831" s="373">
        <v>89025</v>
      </c>
      <c r="B831" s="373" t="s">
        <v>8063</v>
      </c>
      <c r="C831" s="373" t="s">
        <v>517</v>
      </c>
      <c r="D831" s="374">
        <v>4.6100000000000003</v>
      </c>
    </row>
    <row r="832" spans="1:4" x14ac:dyDescent="0.25">
      <c r="A832" s="373">
        <v>89026</v>
      </c>
      <c r="B832" s="373" t="s">
        <v>8064</v>
      </c>
      <c r="C832" s="373" t="s">
        <v>517</v>
      </c>
      <c r="D832" s="374">
        <v>171.16</v>
      </c>
    </row>
    <row r="833" spans="1:4" x14ac:dyDescent="0.25">
      <c r="A833" s="373">
        <v>89029</v>
      </c>
      <c r="B833" s="373" t="s">
        <v>662</v>
      </c>
      <c r="C833" s="373" t="s">
        <v>517</v>
      </c>
      <c r="D833" s="374">
        <v>29.74</v>
      </c>
    </row>
    <row r="834" spans="1:4" x14ac:dyDescent="0.25">
      <c r="A834" s="373">
        <v>89030</v>
      </c>
      <c r="B834" s="373" t="s">
        <v>663</v>
      </c>
      <c r="C834" s="373" t="s">
        <v>517</v>
      </c>
      <c r="D834" s="374">
        <v>13.1</v>
      </c>
    </row>
    <row r="835" spans="1:4" x14ac:dyDescent="0.25">
      <c r="A835" s="373">
        <v>89033</v>
      </c>
      <c r="B835" s="373" t="s">
        <v>664</v>
      </c>
      <c r="C835" s="373" t="s">
        <v>517</v>
      </c>
      <c r="D835" s="374">
        <v>13.92</v>
      </c>
    </row>
    <row r="836" spans="1:4" x14ac:dyDescent="0.25">
      <c r="A836" s="373">
        <v>89034</v>
      </c>
      <c r="B836" s="373" t="s">
        <v>665</v>
      </c>
      <c r="C836" s="373" t="s">
        <v>517</v>
      </c>
      <c r="D836" s="374">
        <v>3.73</v>
      </c>
    </row>
    <row r="837" spans="1:4" x14ac:dyDescent="0.25">
      <c r="A837" s="373">
        <v>89128</v>
      </c>
      <c r="B837" s="373" t="s">
        <v>666</v>
      </c>
      <c r="C837" s="373" t="s">
        <v>517</v>
      </c>
      <c r="D837" s="374">
        <v>35.840000000000003</v>
      </c>
    </row>
    <row r="838" spans="1:4" x14ac:dyDescent="0.25">
      <c r="A838" s="373">
        <v>89129</v>
      </c>
      <c r="B838" s="373" t="s">
        <v>667</v>
      </c>
      <c r="C838" s="373" t="s">
        <v>517</v>
      </c>
      <c r="D838" s="374">
        <v>9.4700000000000006</v>
      </c>
    </row>
    <row r="839" spans="1:4" x14ac:dyDescent="0.25">
      <c r="A839" s="373">
        <v>89130</v>
      </c>
      <c r="B839" s="373" t="s">
        <v>668</v>
      </c>
      <c r="C839" s="373" t="s">
        <v>517</v>
      </c>
      <c r="D839" s="374">
        <v>49.69</v>
      </c>
    </row>
    <row r="840" spans="1:4" x14ac:dyDescent="0.25">
      <c r="A840" s="373">
        <v>89131</v>
      </c>
      <c r="B840" s="373" t="s">
        <v>669</v>
      </c>
      <c r="C840" s="373" t="s">
        <v>517</v>
      </c>
      <c r="D840" s="374">
        <v>13.13</v>
      </c>
    </row>
    <row r="841" spans="1:4" x14ac:dyDescent="0.25">
      <c r="A841" s="373">
        <v>89210</v>
      </c>
      <c r="B841" s="373" t="s">
        <v>670</v>
      </c>
      <c r="C841" s="373" t="s">
        <v>517</v>
      </c>
      <c r="D841" s="374">
        <v>32.049999999999997</v>
      </c>
    </row>
    <row r="842" spans="1:4" x14ac:dyDescent="0.25">
      <c r="A842" s="373">
        <v>89211</v>
      </c>
      <c r="B842" s="373" t="s">
        <v>671</v>
      </c>
      <c r="C842" s="373" t="s">
        <v>517</v>
      </c>
      <c r="D842" s="374">
        <v>8.6</v>
      </c>
    </row>
    <row r="843" spans="1:4" x14ac:dyDescent="0.25">
      <c r="A843" s="373">
        <v>89212</v>
      </c>
      <c r="B843" s="373" t="s">
        <v>672</v>
      </c>
      <c r="C843" s="373" t="s">
        <v>517</v>
      </c>
      <c r="D843" s="374">
        <v>28.91</v>
      </c>
    </row>
    <row r="844" spans="1:4" x14ac:dyDescent="0.25">
      <c r="A844" s="373">
        <v>89213</v>
      </c>
      <c r="B844" s="373" t="s">
        <v>673</v>
      </c>
      <c r="C844" s="373" t="s">
        <v>517</v>
      </c>
      <c r="D844" s="374">
        <v>8.92</v>
      </c>
    </row>
    <row r="845" spans="1:4" x14ac:dyDescent="0.25">
      <c r="A845" s="373">
        <v>89214</v>
      </c>
      <c r="B845" s="373" t="s">
        <v>674</v>
      </c>
      <c r="C845" s="373" t="s">
        <v>517</v>
      </c>
      <c r="D845" s="374">
        <v>27.14</v>
      </c>
    </row>
    <row r="846" spans="1:4" x14ac:dyDescent="0.25">
      <c r="A846" s="373">
        <v>89215</v>
      </c>
      <c r="B846" s="373" t="s">
        <v>675</v>
      </c>
      <c r="C846" s="373" t="s">
        <v>517</v>
      </c>
      <c r="D846" s="374">
        <v>92.96</v>
      </c>
    </row>
    <row r="847" spans="1:4" x14ac:dyDescent="0.25">
      <c r="A847" s="373">
        <v>89221</v>
      </c>
      <c r="B847" s="373" t="s">
        <v>8065</v>
      </c>
      <c r="C847" s="373" t="s">
        <v>517</v>
      </c>
      <c r="D847" s="374">
        <v>1.43</v>
      </c>
    </row>
    <row r="848" spans="1:4" x14ac:dyDescent="0.25">
      <c r="A848" s="373">
        <v>89222</v>
      </c>
      <c r="B848" s="373" t="s">
        <v>8066</v>
      </c>
      <c r="C848" s="373" t="s">
        <v>517</v>
      </c>
      <c r="D848" s="374">
        <v>0.35</v>
      </c>
    </row>
    <row r="849" spans="1:4" x14ac:dyDescent="0.25">
      <c r="A849" s="373">
        <v>89223</v>
      </c>
      <c r="B849" s="373" t="s">
        <v>8067</v>
      </c>
      <c r="C849" s="373" t="s">
        <v>517</v>
      </c>
      <c r="D849" s="374">
        <v>1.67</v>
      </c>
    </row>
    <row r="850" spans="1:4" x14ac:dyDescent="0.25">
      <c r="A850" s="373">
        <v>89224</v>
      </c>
      <c r="B850" s="373" t="s">
        <v>8068</v>
      </c>
      <c r="C850" s="373" t="s">
        <v>517</v>
      </c>
      <c r="D850" s="374">
        <v>1.67</v>
      </c>
    </row>
    <row r="851" spans="1:4" x14ac:dyDescent="0.25">
      <c r="A851" s="373">
        <v>89228</v>
      </c>
      <c r="B851" s="373" t="s">
        <v>676</v>
      </c>
      <c r="C851" s="373" t="s">
        <v>517</v>
      </c>
      <c r="D851" s="374">
        <v>44.8</v>
      </c>
    </row>
    <row r="852" spans="1:4" x14ac:dyDescent="0.25">
      <c r="A852" s="373">
        <v>89229</v>
      </c>
      <c r="B852" s="373" t="s">
        <v>677</v>
      </c>
      <c r="C852" s="373" t="s">
        <v>517</v>
      </c>
      <c r="D852" s="374">
        <v>15.79</v>
      </c>
    </row>
    <row r="853" spans="1:4" x14ac:dyDescent="0.25">
      <c r="A853" s="373">
        <v>89230</v>
      </c>
      <c r="B853" s="373" t="s">
        <v>678</v>
      </c>
      <c r="C853" s="373" t="s">
        <v>517</v>
      </c>
      <c r="D853" s="374">
        <v>130.74</v>
      </c>
    </row>
    <row r="854" spans="1:4" x14ac:dyDescent="0.25">
      <c r="A854" s="373">
        <v>89231</v>
      </c>
      <c r="B854" s="373" t="s">
        <v>679</v>
      </c>
      <c r="C854" s="373" t="s">
        <v>517</v>
      </c>
      <c r="D854" s="374">
        <v>40.03</v>
      </c>
    </row>
    <row r="855" spans="1:4" x14ac:dyDescent="0.25">
      <c r="A855" s="373">
        <v>89232</v>
      </c>
      <c r="B855" s="373" t="s">
        <v>680</v>
      </c>
      <c r="C855" s="373" t="s">
        <v>517</v>
      </c>
      <c r="D855" s="374">
        <v>233.21</v>
      </c>
    </row>
    <row r="856" spans="1:4" x14ac:dyDescent="0.25">
      <c r="A856" s="373">
        <v>89233</v>
      </c>
      <c r="B856" s="373" t="s">
        <v>681</v>
      </c>
      <c r="C856" s="373" t="s">
        <v>517</v>
      </c>
      <c r="D856" s="374">
        <v>167.3</v>
      </c>
    </row>
    <row r="857" spans="1:4" x14ac:dyDescent="0.25">
      <c r="A857" s="373">
        <v>89236</v>
      </c>
      <c r="B857" s="373" t="s">
        <v>682</v>
      </c>
      <c r="C857" s="373" t="s">
        <v>517</v>
      </c>
      <c r="D857" s="374">
        <v>305.42</v>
      </c>
    </row>
    <row r="858" spans="1:4" x14ac:dyDescent="0.25">
      <c r="A858" s="373">
        <v>89237</v>
      </c>
      <c r="B858" s="373" t="s">
        <v>683</v>
      </c>
      <c r="C858" s="373" t="s">
        <v>517</v>
      </c>
      <c r="D858" s="374">
        <v>93.52</v>
      </c>
    </row>
    <row r="859" spans="1:4" x14ac:dyDescent="0.25">
      <c r="A859" s="373">
        <v>89238</v>
      </c>
      <c r="B859" s="373" t="s">
        <v>684</v>
      </c>
      <c r="C859" s="373" t="s">
        <v>517</v>
      </c>
      <c r="D859" s="374">
        <v>544.79</v>
      </c>
    </row>
    <row r="860" spans="1:4" x14ac:dyDescent="0.25">
      <c r="A860" s="373">
        <v>89239</v>
      </c>
      <c r="B860" s="373" t="s">
        <v>685</v>
      </c>
      <c r="C860" s="373" t="s">
        <v>517</v>
      </c>
      <c r="D860" s="374">
        <v>442.42</v>
      </c>
    </row>
    <row r="861" spans="1:4" x14ac:dyDescent="0.25">
      <c r="A861" s="373">
        <v>89240</v>
      </c>
      <c r="B861" s="373" t="s">
        <v>686</v>
      </c>
      <c r="C861" s="373" t="s">
        <v>517</v>
      </c>
      <c r="D861" s="374">
        <v>93.73</v>
      </c>
    </row>
    <row r="862" spans="1:4" x14ac:dyDescent="0.25">
      <c r="A862" s="373">
        <v>89241</v>
      </c>
      <c r="B862" s="373" t="s">
        <v>687</v>
      </c>
      <c r="C862" s="373" t="s">
        <v>517</v>
      </c>
      <c r="D862" s="374">
        <v>33.04</v>
      </c>
    </row>
    <row r="863" spans="1:4" x14ac:dyDescent="0.25">
      <c r="A863" s="373">
        <v>89246</v>
      </c>
      <c r="B863" s="373" t="s">
        <v>688</v>
      </c>
      <c r="C863" s="373" t="s">
        <v>517</v>
      </c>
      <c r="D863" s="374">
        <v>265.39</v>
      </c>
    </row>
    <row r="864" spans="1:4" x14ac:dyDescent="0.25">
      <c r="A864" s="373">
        <v>89247</v>
      </c>
      <c r="B864" s="373" t="s">
        <v>689</v>
      </c>
      <c r="C864" s="373" t="s">
        <v>517</v>
      </c>
      <c r="D864" s="374">
        <v>81.260000000000005</v>
      </c>
    </row>
    <row r="865" spans="1:4" x14ac:dyDescent="0.25">
      <c r="A865" s="373">
        <v>89248</v>
      </c>
      <c r="B865" s="373" t="s">
        <v>690</v>
      </c>
      <c r="C865" s="373" t="s">
        <v>517</v>
      </c>
      <c r="D865" s="374">
        <v>473.38</v>
      </c>
    </row>
    <row r="866" spans="1:4" x14ac:dyDescent="0.25">
      <c r="A866" s="373">
        <v>89249</v>
      </c>
      <c r="B866" s="373" t="s">
        <v>691</v>
      </c>
      <c r="C866" s="373" t="s">
        <v>517</v>
      </c>
      <c r="D866" s="374">
        <v>377.13</v>
      </c>
    </row>
    <row r="867" spans="1:4" x14ac:dyDescent="0.25">
      <c r="A867" s="373">
        <v>89253</v>
      </c>
      <c r="B867" s="373" t="s">
        <v>692</v>
      </c>
      <c r="C867" s="373" t="s">
        <v>517</v>
      </c>
      <c r="D867" s="374">
        <v>76.81</v>
      </c>
    </row>
    <row r="868" spans="1:4" x14ac:dyDescent="0.25">
      <c r="A868" s="373">
        <v>89254</v>
      </c>
      <c r="B868" s="373" t="s">
        <v>693</v>
      </c>
      <c r="C868" s="373" t="s">
        <v>517</v>
      </c>
      <c r="D868" s="374">
        <v>27.07</v>
      </c>
    </row>
    <row r="869" spans="1:4" x14ac:dyDescent="0.25">
      <c r="A869" s="373">
        <v>89255</v>
      </c>
      <c r="B869" s="373" t="s">
        <v>694</v>
      </c>
      <c r="C869" s="373" t="s">
        <v>517</v>
      </c>
      <c r="D869" s="374">
        <v>123.47</v>
      </c>
    </row>
    <row r="870" spans="1:4" x14ac:dyDescent="0.25">
      <c r="A870" s="373">
        <v>89256</v>
      </c>
      <c r="B870" s="373" t="s">
        <v>695</v>
      </c>
      <c r="C870" s="373" t="s">
        <v>517</v>
      </c>
      <c r="D870" s="374">
        <v>84.87</v>
      </c>
    </row>
    <row r="871" spans="1:4" x14ac:dyDescent="0.25">
      <c r="A871" s="373">
        <v>89259</v>
      </c>
      <c r="B871" s="373" t="s">
        <v>696</v>
      </c>
      <c r="C871" s="373" t="s">
        <v>517</v>
      </c>
      <c r="D871" s="374">
        <v>28</v>
      </c>
    </row>
    <row r="872" spans="1:4" x14ac:dyDescent="0.25">
      <c r="A872" s="373">
        <v>89260</v>
      </c>
      <c r="B872" s="373" t="s">
        <v>697</v>
      </c>
      <c r="C872" s="373" t="s">
        <v>517</v>
      </c>
      <c r="D872" s="374">
        <v>10.36</v>
      </c>
    </row>
    <row r="873" spans="1:4" x14ac:dyDescent="0.25">
      <c r="A873" s="373">
        <v>89262</v>
      </c>
      <c r="B873" s="373" t="s">
        <v>698</v>
      </c>
      <c r="C873" s="373" t="s">
        <v>517</v>
      </c>
      <c r="D873" s="374">
        <v>47.7</v>
      </c>
    </row>
    <row r="874" spans="1:4" x14ac:dyDescent="0.25">
      <c r="A874" s="373">
        <v>89264</v>
      </c>
      <c r="B874" s="373" t="s">
        <v>699</v>
      </c>
      <c r="C874" s="373" t="s">
        <v>517</v>
      </c>
      <c r="D874" s="374">
        <v>21.9</v>
      </c>
    </row>
    <row r="875" spans="1:4" x14ac:dyDescent="0.25">
      <c r="A875" s="373">
        <v>89265</v>
      </c>
      <c r="B875" s="373" t="s">
        <v>700</v>
      </c>
      <c r="C875" s="373" t="s">
        <v>517</v>
      </c>
      <c r="D875" s="374">
        <v>8.76</v>
      </c>
    </row>
    <row r="876" spans="1:4" x14ac:dyDescent="0.25">
      <c r="A876" s="373">
        <v>89266</v>
      </c>
      <c r="B876" s="373" t="s">
        <v>701</v>
      </c>
      <c r="C876" s="373" t="s">
        <v>517</v>
      </c>
      <c r="D876" s="374">
        <v>3.53</v>
      </c>
    </row>
    <row r="877" spans="1:4" x14ac:dyDescent="0.25">
      <c r="A877" s="373">
        <v>89267</v>
      </c>
      <c r="B877" s="373" t="s">
        <v>702</v>
      </c>
      <c r="C877" s="373" t="s">
        <v>517</v>
      </c>
      <c r="D877" s="374">
        <v>50.32</v>
      </c>
    </row>
    <row r="878" spans="1:4" x14ac:dyDescent="0.25">
      <c r="A878" s="373">
        <v>89268</v>
      </c>
      <c r="B878" s="373" t="s">
        <v>703</v>
      </c>
      <c r="C878" s="373" t="s">
        <v>517</v>
      </c>
      <c r="D878" s="374">
        <v>17.739999999999998</v>
      </c>
    </row>
    <row r="879" spans="1:4" x14ac:dyDescent="0.25">
      <c r="A879" s="373">
        <v>89269</v>
      </c>
      <c r="B879" s="373" t="s">
        <v>704</v>
      </c>
      <c r="C879" s="373" t="s">
        <v>517</v>
      </c>
      <c r="D879" s="374">
        <v>7.17</v>
      </c>
    </row>
    <row r="880" spans="1:4" x14ac:dyDescent="0.25">
      <c r="A880" s="373">
        <v>89270</v>
      </c>
      <c r="B880" s="373" t="s">
        <v>705</v>
      </c>
      <c r="C880" s="373" t="s">
        <v>517</v>
      </c>
      <c r="D880" s="374">
        <v>80.900000000000006</v>
      </c>
    </row>
    <row r="881" spans="1:4" x14ac:dyDescent="0.25">
      <c r="A881" s="373">
        <v>89271</v>
      </c>
      <c r="B881" s="373" t="s">
        <v>706</v>
      </c>
      <c r="C881" s="373" t="s">
        <v>517</v>
      </c>
      <c r="D881" s="374">
        <v>29.05</v>
      </c>
    </row>
    <row r="882" spans="1:4" x14ac:dyDescent="0.25">
      <c r="A882" s="373">
        <v>89274</v>
      </c>
      <c r="B882" s="373" t="s">
        <v>8069</v>
      </c>
      <c r="C882" s="373" t="s">
        <v>517</v>
      </c>
      <c r="D882" s="374">
        <v>1.75</v>
      </c>
    </row>
    <row r="883" spans="1:4" x14ac:dyDescent="0.25">
      <c r="A883" s="373">
        <v>89275</v>
      </c>
      <c r="B883" s="373" t="s">
        <v>8070</v>
      </c>
      <c r="C883" s="373" t="s">
        <v>517</v>
      </c>
      <c r="D883" s="374">
        <v>0.43</v>
      </c>
    </row>
    <row r="884" spans="1:4" x14ac:dyDescent="0.25">
      <c r="A884" s="373">
        <v>89276</v>
      </c>
      <c r="B884" s="373" t="s">
        <v>8071</v>
      </c>
      <c r="C884" s="373" t="s">
        <v>517</v>
      </c>
      <c r="D884" s="374">
        <v>2.33</v>
      </c>
    </row>
    <row r="885" spans="1:4" x14ac:dyDescent="0.25">
      <c r="A885" s="373">
        <v>89277</v>
      </c>
      <c r="B885" s="373" t="s">
        <v>8072</v>
      </c>
      <c r="C885" s="373" t="s">
        <v>517</v>
      </c>
      <c r="D885" s="374">
        <v>8.49</v>
      </c>
    </row>
    <row r="886" spans="1:4" x14ac:dyDescent="0.25">
      <c r="A886" s="373">
        <v>89280</v>
      </c>
      <c r="B886" s="373" t="s">
        <v>707</v>
      </c>
      <c r="C886" s="373" t="s">
        <v>517</v>
      </c>
      <c r="D886" s="374">
        <v>39.36</v>
      </c>
    </row>
    <row r="887" spans="1:4" x14ac:dyDescent="0.25">
      <c r="A887" s="373">
        <v>89281</v>
      </c>
      <c r="B887" s="373" t="s">
        <v>708</v>
      </c>
      <c r="C887" s="373" t="s">
        <v>517</v>
      </c>
      <c r="D887" s="374">
        <v>10.56</v>
      </c>
    </row>
    <row r="888" spans="1:4" x14ac:dyDescent="0.25">
      <c r="A888" s="373">
        <v>89870</v>
      </c>
      <c r="B888" s="373" t="s">
        <v>709</v>
      </c>
      <c r="C888" s="373" t="s">
        <v>517</v>
      </c>
      <c r="D888" s="374">
        <v>38.450000000000003</v>
      </c>
    </row>
    <row r="889" spans="1:4" x14ac:dyDescent="0.25">
      <c r="A889" s="373">
        <v>89871</v>
      </c>
      <c r="B889" s="373" t="s">
        <v>710</v>
      </c>
      <c r="C889" s="373" t="s">
        <v>517</v>
      </c>
      <c r="D889" s="374">
        <v>13.66</v>
      </c>
    </row>
    <row r="890" spans="1:4" x14ac:dyDescent="0.25">
      <c r="A890" s="373">
        <v>89872</v>
      </c>
      <c r="B890" s="373" t="s">
        <v>711</v>
      </c>
      <c r="C890" s="373" t="s">
        <v>517</v>
      </c>
      <c r="D890" s="374">
        <v>5.51</v>
      </c>
    </row>
    <row r="891" spans="1:4" x14ac:dyDescent="0.25">
      <c r="A891" s="373">
        <v>89873</v>
      </c>
      <c r="B891" s="373" t="s">
        <v>712</v>
      </c>
      <c r="C891" s="373" t="s">
        <v>517</v>
      </c>
      <c r="D891" s="374">
        <v>66.150000000000006</v>
      </c>
    </row>
    <row r="892" spans="1:4" x14ac:dyDescent="0.25">
      <c r="A892" s="373">
        <v>89874</v>
      </c>
      <c r="B892" s="373" t="s">
        <v>713</v>
      </c>
      <c r="C892" s="373" t="s">
        <v>517</v>
      </c>
      <c r="D892" s="374">
        <v>176.52</v>
      </c>
    </row>
    <row r="893" spans="1:4" x14ac:dyDescent="0.25">
      <c r="A893" s="373">
        <v>89878</v>
      </c>
      <c r="B893" s="373" t="s">
        <v>714</v>
      </c>
      <c r="C893" s="373" t="s">
        <v>517</v>
      </c>
      <c r="D893" s="374">
        <v>41.02</v>
      </c>
    </row>
    <row r="894" spans="1:4" x14ac:dyDescent="0.25">
      <c r="A894" s="373">
        <v>89879</v>
      </c>
      <c r="B894" s="373" t="s">
        <v>715</v>
      </c>
      <c r="C894" s="373" t="s">
        <v>517</v>
      </c>
      <c r="D894" s="374">
        <v>14.34</v>
      </c>
    </row>
    <row r="895" spans="1:4" x14ac:dyDescent="0.25">
      <c r="A895" s="373">
        <v>89880</v>
      </c>
      <c r="B895" s="373" t="s">
        <v>716</v>
      </c>
      <c r="C895" s="373" t="s">
        <v>517</v>
      </c>
      <c r="D895" s="374">
        <v>5.79</v>
      </c>
    </row>
    <row r="896" spans="1:4" x14ac:dyDescent="0.25">
      <c r="A896" s="373">
        <v>89881</v>
      </c>
      <c r="B896" s="373" t="s">
        <v>717</v>
      </c>
      <c r="C896" s="373" t="s">
        <v>517</v>
      </c>
      <c r="D896" s="374">
        <v>69.92</v>
      </c>
    </row>
    <row r="897" spans="1:4" x14ac:dyDescent="0.25">
      <c r="A897" s="373">
        <v>89882</v>
      </c>
      <c r="B897" s="373" t="s">
        <v>718</v>
      </c>
      <c r="C897" s="373" t="s">
        <v>517</v>
      </c>
      <c r="D897" s="374">
        <v>203.66</v>
      </c>
    </row>
    <row r="898" spans="1:4" x14ac:dyDescent="0.25">
      <c r="A898" s="373">
        <v>90582</v>
      </c>
      <c r="B898" s="373" t="s">
        <v>719</v>
      </c>
      <c r="C898" s="373" t="s">
        <v>517</v>
      </c>
      <c r="D898" s="374">
        <v>0.4</v>
      </c>
    </row>
    <row r="899" spans="1:4" x14ac:dyDescent="0.25">
      <c r="A899" s="373">
        <v>90583</v>
      </c>
      <c r="B899" s="373" t="s">
        <v>720</v>
      </c>
      <c r="C899" s="373" t="s">
        <v>517</v>
      </c>
      <c r="D899" s="374">
        <v>0.09</v>
      </c>
    </row>
    <row r="900" spans="1:4" x14ac:dyDescent="0.25">
      <c r="A900" s="373">
        <v>90584</v>
      </c>
      <c r="B900" s="373" t="s">
        <v>721</v>
      </c>
      <c r="C900" s="373" t="s">
        <v>517</v>
      </c>
      <c r="D900" s="374">
        <v>0.32</v>
      </c>
    </row>
    <row r="901" spans="1:4" x14ac:dyDescent="0.25">
      <c r="A901" s="373">
        <v>90585</v>
      </c>
      <c r="B901" s="373" t="s">
        <v>722</v>
      </c>
      <c r="C901" s="373" t="s">
        <v>517</v>
      </c>
      <c r="D901" s="374">
        <v>0.34</v>
      </c>
    </row>
    <row r="902" spans="1:4" x14ac:dyDescent="0.25">
      <c r="A902" s="373">
        <v>90621</v>
      </c>
      <c r="B902" s="373" t="s">
        <v>723</v>
      </c>
      <c r="C902" s="373" t="s">
        <v>517</v>
      </c>
      <c r="D902" s="374">
        <v>1.97</v>
      </c>
    </row>
    <row r="903" spans="1:4" x14ac:dyDescent="0.25">
      <c r="A903" s="373">
        <v>90622</v>
      </c>
      <c r="B903" s="373" t="s">
        <v>724</v>
      </c>
      <c r="C903" s="373" t="s">
        <v>517</v>
      </c>
      <c r="D903" s="374">
        <v>0.45</v>
      </c>
    </row>
    <row r="904" spans="1:4" x14ac:dyDescent="0.25">
      <c r="A904" s="373">
        <v>90623</v>
      </c>
      <c r="B904" s="373" t="s">
        <v>725</v>
      </c>
      <c r="C904" s="373" t="s">
        <v>517</v>
      </c>
      <c r="D904" s="374">
        <v>2.4700000000000002</v>
      </c>
    </row>
    <row r="905" spans="1:4" x14ac:dyDescent="0.25">
      <c r="A905" s="373">
        <v>90624</v>
      </c>
      <c r="B905" s="373" t="s">
        <v>726</v>
      </c>
      <c r="C905" s="373" t="s">
        <v>517</v>
      </c>
      <c r="D905" s="374">
        <v>2.09</v>
      </c>
    </row>
    <row r="906" spans="1:4" x14ac:dyDescent="0.25">
      <c r="A906" s="373">
        <v>90627</v>
      </c>
      <c r="B906" s="373" t="s">
        <v>727</v>
      </c>
      <c r="C906" s="373" t="s">
        <v>517</v>
      </c>
      <c r="D906" s="374">
        <v>46.69</v>
      </c>
    </row>
    <row r="907" spans="1:4" x14ac:dyDescent="0.25">
      <c r="A907" s="373">
        <v>90628</v>
      </c>
      <c r="B907" s="373" t="s">
        <v>728</v>
      </c>
      <c r="C907" s="373" t="s">
        <v>517</v>
      </c>
      <c r="D907" s="374">
        <v>12.52</v>
      </c>
    </row>
    <row r="908" spans="1:4" x14ac:dyDescent="0.25">
      <c r="A908" s="373">
        <v>90629</v>
      </c>
      <c r="B908" s="373" t="s">
        <v>729</v>
      </c>
      <c r="C908" s="373" t="s">
        <v>517</v>
      </c>
      <c r="D908" s="374">
        <v>58.43</v>
      </c>
    </row>
    <row r="909" spans="1:4" x14ac:dyDescent="0.25">
      <c r="A909" s="373">
        <v>90630</v>
      </c>
      <c r="B909" s="373" t="s">
        <v>730</v>
      </c>
      <c r="C909" s="373" t="s">
        <v>517</v>
      </c>
      <c r="D909" s="374">
        <v>0.99</v>
      </c>
    </row>
    <row r="910" spans="1:4" x14ac:dyDescent="0.25">
      <c r="A910" s="373">
        <v>90633</v>
      </c>
      <c r="B910" s="373" t="s">
        <v>731</v>
      </c>
      <c r="C910" s="373" t="s">
        <v>517</v>
      </c>
      <c r="D910" s="374">
        <v>4.7300000000000004</v>
      </c>
    </row>
    <row r="911" spans="1:4" x14ac:dyDescent="0.25">
      <c r="A911" s="373">
        <v>90634</v>
      </c>
      <c r="B911" s="373" t="s">
        <v>732</v>
      </c>
      <c r="C911" s="373" t="s">
        <v>517</v>
      </c>
      <c r="D911" s="374">
        <v>1.0900000000000001</v>
      </c>
    </row>
    <row r="912" spans="1:4" x14ac:dyDescent="0.25">
      <c r="A912" s="373">
        <v>90635</v>
      </c>
      <c r="B912" s="373" t="s">
        <v>733</v>
      </c>
      <c r="C912" s="373" t="s">
        <v>517</v>
      </c>
      <c r="D912" s="374">
        <v>5.18</v>
      </c>
    </row>
    <row r="913" spans="1:4" x14ac:dyDescent="0.25">
      <c r="A913" s="373">
        <v>90636</v>
      </c>
      <c r="B913" s="373" t="s">
        <v>734</v>
      </c>
      <c r="C913" s="373" t="s">
        <v>517</v>
      </c>
      <c r="D913" s="374">
        <v>4.1900000000000004</v>
      </c>
    </row>
    <row r="914" spans="1:4" x14ac:dyDescent="0.25">
      <c r="A914" s="373">
        <v>90639</v>
      </c>
      <c r="B914" s="373" t="s">
        <v>735</v>
      </c>
      <c r="C914" s="373" t="s">
        <v>517</v>
      </c>
      <c r="D914" s="374">
        <v>7.07</v>
      </c>
    </row>
    <row r="915" spans="1:4" x14ac:dyDescent="0.25">
      <c r="A915" s="373">
        <v>90640</v>
      </c>
      <c r="B915" s="373" t="s">
        <v>736</v>
      </c>
      <c r="C915" s="373" t="s">
        <v>517</v>
      </c>
      <c r="D915" s="374">
        <v>1.63</v>
      </c>
    </row>
    <row r="916" spans="1:4" x14ac:dyDescent="0.25">
      <c r="A916" s="373">
        <v>90641</v>
      </c>
      <c r="B916" s="373" t="s">
        <v>737</v>
      </c>
      <c r="C916" s="373" t="s">
        <v>517</v>
      </c>
      <c r="D916" s="374">
        <v>7.73</v>
      </c>
    </row>
    <row r="917" spans="1:4" x14ac:dyDescent="0.25">
      <c r="A917" s="373">
        <v>90642</v>
      </c>
      <c r="B917" s="373" t="s">
        <v>738</v>
      </c>
      <c r="C917" s="373" t="s">
        <v>517</v>
      </c>
      <c r="D917" s="374">
        <v>12.57</v>
      </c>
    </row>
    <row r="918" spans="1:4" x14ac:dyDescent="0.25">
      <c r="A918" s="373">
        <v>90646</v>
      </c>
      <c r="B918" s="373" t="s">
        <v>739</v>
      </c>
      <c r="C918" s="373" t="s">
        <v>517</v>
      </c>
      <c r="D918" s="374">
        <v>0.99</v>
      </c>
    </row>
    <row r="919" spans="1:4" x14ac:dyDescent="0.25">
      <c r="A919" s="373">
        <v>90647</v>
      </c>
      <c r="B919" s="373" t="s">
        <v>740</v>
      </c>
      <c r="C919" s="373" t="s">
        <v>517</v>
      </c>
      <c r="D919" s="374">
        <v>0.23</v>
      </c>
    </row>
    <row r="920" spans="1:4" x14ac:dyDescent="0.25">
      <c r="A920" s="373">
        <v>90648</v>
      </c>
      <c r="B920" s="373" t="s">
        <v>741</v>
      </c>
      <c r="C920" s="373" t="s">
        <v>517</v>
      </c>
      <c r="D920" s="374">
        <v>1.0900000000000001</v>
      </c>
    </row>
    <row r="921" spans="1:4" x14ac:dyDescent="0.25">
      <c r="A921" s="373">
        <v>90649</v>
      </c>
      <c r="B921" s="373" t="s">
        <v>742</v>
      </c>
      <c r="C921" s="373" t="s">
        <v>517</v>
      </c>
      <c r="D921" s="374">
        <v>6.56</v>
      </c>
    </row>
    <row r="922" spans="1:4" x14ac:dyDescent="0.25">
      <c r="A922" s="373">
        <v>90652</v>
      </c>
      <c r="B922" s="373" t="s">
        <v>743</v>
      </c>
      <c r="C922" s="373" t="s">
        <v>517</v>
      </c>
      <c r="D922" s="374">
        <v>4.5999999999999996</v>
      </c>
    </row>
    <row r="923" spans="1:4" x14ac:dyDescent="0.25">
      <c r="A923" s="373">
        <v>90653</v>
      </c>
      <c r="B923" s="373" t="s">
        <v>744</v>
      </c>
      <c r="C923" s="373" t="s">
        <v>517</v>
      </c>
      <c r="D923" s="374">
        <v>1.06</v>
      </c>
    </row>
    <row r="924" spans="1:4" x14ac:dyDescent="0.25">
      <c r="A924" s="373">
        <v>90654</v>
      </c>
      <c r="B924" s="373" t="s">
        <v>745</v>
      </c>
      <c r="C924" s="373" t="s">
        <v>517</v>
      </c>
      <c r="D924" s="374">
        <v>5.03</v>
      </c>
    </row>
    <row r="925" spans="1:4" x14ac:dyDescent="0.25">
      <c r="A925" s="373">
        <v>90655</v>
      </c>
      <c r="B925" s="373" t="s">
        <v>746</v>
      </c>
      <c r="C925" s="373" t="s">
        <v>517</v>
      </c>
      <c r="D925" s="374">
        <v>4.3099999999999996</v>
      </c>
    </row>
    <row r="926" spans="1:4" x14ac:dyDescent="0.25">
      <c r="A926" s="373">
        <v>90658</v>
      </c>
      <c r="B926" s="373" t="s">
        <v>747</v>
      </c>
      <c r="C926" s="373" t="s">
        <v>517</v>
      </c>
      <c r="D926" s="374">
        <v>4.93</v>
      </c>
    </row>
    <row r="927" spans="1:4" x14ac:dyDescent="0.25">
      <c r="A927" s="373">
        <v>90659</v>
      </c>
      <c r="B927" s="373" t="s">
        <v>748</v>
      </c>
      <c r="C927" s="373" t="s">
        <v>517</v>
      </c>
      <c r="D927" s="374">
        <v>1.1399999999999999</v>
      </c>
    </row>
    <row r="928" spans="1:4" x14ac:dyDescent="0.25">
      <c r="A928" s="373">
        <v>90660</v>
      </c>
      <c r="B928" s="373" t="s">
        <v>749</v>
      </c>
      <c r="C928" s="373" t="s">
        <v>517</v>
      </c>
      <c r="D928" s="374">
        <v>5.39</v>
      </c>
    </row>
    <row r="929" spans="1:4" x14ac:dyDescent="0.25">
      <c r="A929" s="373">
        <v>90661</v>
      </c>
      <c r="B929" s="373" t="s">
        <v>750</v>
      </c>
      <c r="C929" s="373" t="s">
        <v>517</v>
      </c>
      <c r="D929" s="374">
        <v>4.3099999999999996</v>
      </c>
    </row>
    <row r="930" spans="1:4" x14ac:dyDescent="0.25">
      <c r="A930" s="373">
        <v>90664</v>
      </c>
      <c r="B930" s="373" t="s">
        <v>8073</v>
      </c>
      <c r="C930" s="373" t="s">
        <v>517</v>
      </c>
      <c r="D930" s="374">
        <v>6.68</v>
      </c>
    </row>
    <row r="931" spans="1:4" x14ac:dyDescent="0.25">
      <c r="A931" s="373">
        <v>90665</v>
      </c>
      <c r="B931" s="373" t="s">
        <v>8074</v>
      </c>
      <c r="C931" s="373" t="s">
        <v>517</v>
      </c>
      <c r="D931" s="374">
        <v>1.78</v>
      </c>
    </row>
    <row r="932" spans="1:4" x14ac:dyDescent="0.25">
      <c r="A932" s="373">
        <v>90666</v>
      </c>
      <c r="B932" s="373" t="s">
        <v>8075</v>
      </c>
      <c r="C932" s="373" t="s">
        <v>517</v>
      </c>
      <c r="D932" s="374">
        <v>8.77</v>
      </c>
    </row>
    <row r="933" spans="1:4" x14ac:dyDescent="0.25">
      <c r="A933" s="373">
        <v>90667</v>
      </c>
      <c r="B933" s="373" t="s">
        <v>8076</v>
      </c>
      <c r="C933" s="373" t="s">
        <v>517</v>
      </c>
      <c r="D933" s="374">
        <v>14.98</v>
      </c>
    </row>
    <row r="934" spans="1:4" x14ac:dyDescent="0.25">
      <c r="A934" s="373">
        <v>90670</v>
      </c>
      <c r="B934" s="373" t="s">
        <v>751</v>
      </c>
      <c r="C934" s="373" t="s">
        <v>517</v>
      </c>
      <c r="D934" s="374">
        <v>214.3</v>
      </c>
    </row>
    <row r="935" spans="1:4" x14ac:dyDescent="0.25">
      <c r="A935" s="373">
        <v>90671</v>
      </c>
      <c r="B935" s="373" t="s">
        <v>752</v>
      </c>
      <c r="C935" s="373" t="s">
        <v>517</v>
      </c>
      <c r="D935" s="374">
        <v>57.49</v>
      </c>
    </row>
    <row r="936" spans="1:4" x14ac:dyDescent="0.25">
      <c r="A936" s="373">
        <v>90672</v>
      </c>
      <c r="B936" s="373" t="s">
        <v>753</v>
      </c>
      <c r="C936" s="373" t="s">
        <v>517</v>
      </c>
      <c r="D936" s="374">
        <v>268.18</v>
      </c>
    </row>
    <row r="937" spans="1:4" x14ac:dyDescent="0.25">
      <c r="A937" s="373">
        <v>90673</v>
      </c>
      <c r="B937" s="373" t="s">
        <v>754</v>
      </c>
      <c r="C937" s="373" t="s">
        <v>517</v>
      </c>
      <c r="D937" s="374">
        <v>119.74</v>
      </c>
    </row>
    <row r="938" spans="1:4" x14ac:dyDescent="0.25">
      <c r="A938" s="373">
        <v>90676</v>
      </c>
      <c r="B938" s="373" t="s">
        <v>755</v>
      </c>
      <c r="C938" s="373" t="s">
        <v>517</v>
      </c>
      <c r="D938" s="374">
        <v>105.78</v>
      </c>
    </row>
    <row r="939" spans="1:4" x14ac:dyDescent="0.25">
      <c r="A939" s="373">
        <v>90677</v>
      </c>
      <c r="B939" s="373" t="s">
        <v>756</v>
      </c>
      <c r="C939" s="373" t="s">
        <v>517</v>
      </c>
      <c r="D939" s="374">
        <v>31.86</v>
      </c>
    </row>
    <row r="940" spans="1:4" x14ac:dyDescent="0.25">
      <c r="A940" s="373">
        <v>90678</v>
      </c>
      <c r="B940" s="373" t="s">
        <v>757</v>
      </c>
      <c r="C940" s="373" t="s">
        <v>517</v>
      </c>
      <c r="D940" s="374">
        <v>147.53</v>
      </c>
    </row>
    <row r="941" spans="1:4" x14ac:dyDescent="0.25">
      <c r="A941" s="373">
        <v>90679</v>
      </c>
      <c r="B941" s="373" t="s">
        <v>758</v>
      </c>
      <c r="C941" s="373" t="s">
        <v>517</v>
      </c>
      <c r="D941" s="374">
        <v>91.82</v>
      </c>
    </row>
    <row r="942" spans="1:4" x14ac:dyDescent="0.25">
      <c r="A942" s="373">
        <v>90682</v>
      </c>
      <c r="B942" s="373" t="s">
        <v>8077</v>
      </c>
      <c r="C942" s="373" t="s">
        <v>517</v>
      </c>
      <c r="D942" s="374">
        <v>30.9</v>
      </c>
    </row>
    <row r="943" spans="1:4" x14ac:dyDescent="0.25">
      <c r="A943" s="373">
        <v>90683</v>
      </c>
      <c r="B943" s="373" t="s">
        <v>8078</v>
      </c>
      <c r="C943" s="373" t="s">
        <v>517</v>
      </c>
      <c r="D943" s="374">
        <v>7.62</v>
      </c>
    </row>
    <row r="944" spans="1:4" x14ac:dyDescent="0.25">
      <c r="A944" s="373">
        <v>90684</v>
      </c>
      <c r="B944" s="373" t="s">
        <v>8079</v>
      </c>
      <c r="C944" s="373" t="s">
        <v>517</v>
      </c>
      <c r="D944" s="374">
        <v>36.049999999999997</v>
      </c>
    </row>
    <row r="945" spans="1:4" x14ac:dyDescent="0.25">
      <c r="A945" s="373">
        <v>90685</v>
      </c>
      <c r="B945" s="373" t="s">
        <v>8080</v>
      </c>
      <c r="C945" s="373" t="s">
        <v>517</v>
      </c>
      <c r="D945" s="374">
        <v>56.97</v>
      </c>
    </row>
    <row r="946" spans="1:4" x14ac:dyDescent="0.25">
      <c r="A946" s="373">
        <v>90688</v>
      </c>
      <c r="B946" s="373" t="s">
        <v>759</v>
      </c>
      <c r="C946" s="373" t="s">
        <v>517</v>
      </c>
      <c r="D946" s="374">
        <v>25.6</v>
      </c>
    </row>
    <row r="947" spans="1:4" x14ac:dyDescent="0.25">
      <c r="A947" s="373">
        <v>90689</v>
      </c>
      <c r="B947" s="373" t="s">
        <v>760</v>
      </c>
      <c r="C947" s="373" t="s">
        <v>517</v>
      </c>
      <c r="D947" s="374">
        <v>5.05</v>
      </c>
    </row>
    <row r="948" spans="1:4" x14ac:dyDescent="0.25">
      <c r="A948" s="373">
        <v>90690</v>
      </c>
      <c r="B948" s="373" t="s">
        <v>761</v>
      </c>
      <c r="C948" s="373" t="s">
        <v>517</v>
      </c>
      <c r="D948" s="374">
        <v>32</v>
      </c>
    </row>
    <row r="949" spans="1:4" x14ac:dyDescent="0.25">
      <c r="A949" s="373">
        <v>90691</v>
      </c>
      <c r="B949" s="373" t="s">
        <v>762</v>
      </c>
      <c r="C949" s="373" t="s">
        <v>517</v>
      </c>
      <c r="D949" s="374">
        <v>39.89</v>
      </c>
    </row>
    <row r="950" spans="1:4" x14ac:dyDescent="0.25">
      <c r="A950" s="373">
        <v>90957</v>
      </c>
      <c r="B950" s="373" t="s">
        <v>763</v>
      </c>
      <c r="C950" s="373" t="s">
        <v>517</v>
      </c>
      <c r="D950" s="374">
        <v>4.97</v>
      </c>
    </row>
    <row r="951" spans="1:4" x14ac:dyDescent="0.25">
      <c r="A951" s="373">
        <v>90958</v>
      </c>
      <c r="B951" s="373" t="s">
        <v>764</v>
      </c>
      <c r="C951" s="373" t="s">
        <v>517</v>
      </c>
      <c r="D951" s="374">
        <v>1.33</v>
      </c>
    </row>
    <row r="952" spans="1:4" x14ac:dyDescent="0.25">
      <c r="A952" s="373">
        <v>90960</v>
      </c>
      <c r="B952" s="373" t="s">
        <v>765</v>
      </c>
      <c r="C952" s="373" t="s">
        <v>517</v>
      </c>
      <c r="D952" s="374">
        <v>6.63</v>
      </c>
    </row>
    <row r="953" spans="1:4" x14ac:dyDescent="0.25">
      <c r="A953" s="373">
        <v>90961</v>
      </c>
      <c r="B953" s="373" t="s">
        <v>766</v>
      </c>
      <c r="C953" s="373" t="s">
        <v>517</v>
      </c>
      <c r="D953" s="374">
        <v>1.78</v>
      </c>
    </row>
    <row r="954" spans="1:4" x14ac:dyDescent="0.25">
      <c r="A954" s="373">
        <v>90962</v>
      </c>
      <c r="B954" s="373" t="s">
        <v>767</v>
      </c>
      <c r="C954" s="373" t="s">
        <v>517</v>
      </c>
      <c r="D954" s="374">
        <v>8.3000000000000007</v>
      </c>
    </row>
    <row r="955" spans="1:4" x14ac:dyDescent="0.25">
      <c r="A955" s="373">
        <v>90963</v>
      </c>
      <c r="B955" s="373" t="s">
        <v>768</v>
      </c>
      <c r="C955" s="373" t="s">
        <v>517</v>
      </c>
      <c r="D955" s="374">
        <v>14.97</v>
      </c>
    </row>
    <row r="956" spans="1:4" x14ac:dyDescent="0.25">
      <c r="A956" s="373">
        <v>90968</v>
      </c>
      <c r="B956" s="373" t="s">
        <v>769</v>
      </c>
      <c r="C956" s="373" t="s">
        <v>517</v>
      </c>
      <c r="D956" s="374">
        <v>6.65</v>
      </c>
    </row>
    <row r="957" spans="1:4" x14ac:dyDescent="0.25">
      <c r="A957" s="373">
        <v>90969</v>
      </c>
      <c r="B957" s="373" t="s">
        <v>770</v>
      </c>
      <c r="C957" s="373" t="s">
        <v>517</v>
      </c>
      <c r="D957" s="374">
        <v>1.78</v>
      </c>
    </row>
    <row r="958" spans="1:4" x14ac:dyDescent="0.25">
      <c r="A958" s="373">
        <v>90970</v>
      </c>
      <c r="B958" s="373" t="s">
        <v>771</v>
      </c>
      <c r="C958" s="373" t="s">
        <v>517</v>
      </c>
      <c r="D958" s="374">
        <v>8.33</v>
      </c>
    </row>
    <row r="959" spans="1:4" x14ac:dyDescent="0.25">
      <c r="A959" s="373">
        <v>90971</v>
      </c>
      <c r="B959" s="373" t="s">
        <v>772</v>
      </c>
      <c r="C959" s="373" t="s">
        <v>517</v>
      </c>
      <c r="D959" s="374">
        <v>60.67</v>
      </c>
    </row>
    <row r="960" spans="1:4" x14ac:dyDescent="0.25">
      <c r="A960" s="373">
        <v>90975</v>
      </c>
      <c r="B960" s="373" t="s">
        <v>773</v>
      </c>
      <c r="C960" s="373" t="s">
        <v>517</v>
      </c>
      <c r="D960" s="374">
        <v>16.899999999999999</v>
      </c>
    </row>
    <row r="961" spans="1:4" x14ac:dyDescent="0.25">
      <c r="A961" s="373">
        <v>90976</v>
      </c>
      <c r="B961" s="373" t="s">
        <v>774</v>
      </c>
      <c r="C961" s="373" t="s">
        <v>517</v>
      </c>
      <c r="D961" s="374">
        <v>4.53</v>
      </c>
    </row>
    <row r="962" spans="1:4" x14ac:dyDescent="0.25">
      <c r="A962" s="373">
        <v>90977</v>
      </c>
      <c r="B962" s="373" t="s">
        <v>775</v>
      </c>
      <c r="C962" s="373" t="s">
        <v>517</v>
      </c>
      <c r="D962" s="374">
        <v>21.15</v>
      </c>
    </row>
    <row r="963" spans="1:4" x14ac:dyDescent="0.25">
      <c r="A963" s="373">
        <v>90978</v>
      </c>
      <c r="B963" s="373" t="s">
        <v>776</v>
      </c>
      <c r="C963" s="373" t="s">
        <v>517</v>
      </c>
      <c r="D963" s="374">
        <v>157.41</v>
      </c>
    </row>
    <row r="964" spans="1:4" x14ac:dyDescent="0.25">
      <c r="A964" s="373">
        <v>90992</v>
      </c>
      <c r="B964" s="373" t="s">
        <v>777</v>
      </c>
      <c r="C964" s="373" t="s">
        <v>517</v>
      </c>
      <c r="D964" s="374">
        <v>7.89</v>
      </c>
    </row>
    <row r="965" spans="1:4" x14ac:dyDescent="0.25">
      <c r="A965" s="373">
        <v>90993</v>
      </c>
      <c r="B965" s="373" t="s">
        <v>778</v>
      </c>
      <c r="C965" s="373" t="s">
        <v>517</v>
      </c>
      <c r="D965" s="374">
        <v>2.11</v>
      </c>
    </row>
    <row r="966" spans="1:4" x14ac:dyDescent="0.25">
      <c r="A966" s="373">
        <v>90994</v>
      </c>
      <c r="B966" s="373" t="s">
        <v>779</v>
      </c>
      <c r="C966" s="373" t="s">
        <v>517</v>
      </c>
      <c r="D966" s="374">
        <v>9.8699999999999992</v>
      </c>
    </row>
    <row r="967" spans="1:4" x14ac:dyDescent="0.25">
      <c r="A967" s="373">
        <v>90995</v>
      </c>
      <c r="B967" s="373" t="s">
        <v>780</v>
      </c>
      <c r="C967" s="373" t="s">
        <v>517</v>
      </c>
      <c r="D967" s="374">
        <v>82.42</v>
      </c>
    </row>
    <row r="968" spans="1:4" x14ac:dyDescent="0.25">
      <c r="A968" s="373">
        <v>91021</v>
      </c>
      <c r="B968" s="373" t="s">
        <v>781</v>
      </c>
      <c r="C968" s="373" t="s">
        <v>517</v>
      </c>
      <c r="D968" s="374">
        <v>12.9</v>
      </c>
    </row>
    <row r="969" spans="1:4" x14ac:dyDescent="0.25">
      <c r="A969" s="373">
        <v>91026</v>
      </c>
      <c r="B969" s="373" t="s">
        <v>782</v>
      </c>
      <c r="C969" s="373" t="s">
        <v>517</v>
      </c>
      <c r="D969" s="374">
        <v>25.76</v>
      </c>
    </row>
    <row r="970" spans="1:4" x14ac:dyDescent="0.25">
      <c r="A970" s="373">
        <v>91027</v>
      </c>
      <c r="B970" s="373" t="s">
        <v>783</v>
      </c>
      <c r="C970" s="373" t="s">
        <v>517</v>
      </c>
      <c r="D970" s="374">
        <v>10.36</v>
      </c>
    </row>
    <row r="971" spans="1:4" x14ac:dyDescent="0.25">
      <c r="A971" s="373">
        <v>91028</v>
      </c>
      <c r="B971" s="373" t="s">
        <v>784</v>
      </c>
      <c r="C971" s="373" t="s">
        <v>517</v>
      </c>
      <c r="D971" s="374">
        <v>4.18</v>
      </c>
    </row>
    <row r="972" spans="1:4" x14ac:dyDescent="0.25">
      <c r="A972" s="373">
        <v>91029</v>
      </c>
      <c r="B972" s="373" t="s">
        <v>785</v>
      </c>
      <c r="C972" s="373" t="s">
        <v>517</v>
      </c>
      <c r="D972" s="374">
        <v>47.37</v>
      </c>
    </row>
    <row r="973" spans="1:4" x14ac:dyDescent="0.25">
      <c r="A973" s="373">
        <v>91030</v>
      </c>
      <c r="B973" s="373" t="s">
        <v>786</v>
      </c>
      <c r="C973" s="373" t="s">
        <v>517</v>
      </c>
      <c r="D973" s="374">
        <v>146.87</v>
      </c>
    </row>
    <row r="974" spans="1:4" x14ac:dyDescent="0.25">
      <c r="A974" s="373">
        <v>91273</v>
      </c>
      <c r="B974" s="373" t="s">
        <v>787</v>
      </c>
      <c r="C974" s="373" t="s">
        <v>517</v>
      </c>
      <c r="D974" s="374">
        <v>0.48</v>
      </c>
    </row>
    <row r="975" spans="1:4" x14ac:dyDescent="0.25">
      <c r="A975" s="373">
        <v>91274</v>
      </c>
      <c r="B975" s="373" t="s">
        <v>788</v>
      </c>
      <c r="C975" s="373" t="s">
        <v>517</v>
      </c>
      <c r="D975" s="374">
        <v>0.13</v>
      </c>
    </row>
    <row r="976" spans="1:4" x14ac:dyDescent="0.25">
      <c r="A976" s="373">
        <v>91275</v>
      </c>
      <c r="B976" s="373" t="s">
        <v>789</v>
      </c>
      <c r="C976" s="373" t="s">
        <v>517</v>
      </c>
      <c r="D976" s="374">
        <v>0.61</v>
      </c>
    </row>
    <row r="977" spans="1:4" x14ac:dyDescent="0.25">
      <c r="A977" s="373">
        <v>91276</v>
      </c>
      <c r="B977" s="373" t="s">
        <v>790</v>
      </c>
      <c r="C977" s="373" t="s">
        <v>517</v>
      </c>
      <c r="D977" s="374">
        <v>8.1300000000000008</v>
      </c>
    </row>
    <row r="978" spans="1:4" x14ac:dyDescent="0.25">
      <c r="A978" s="373">
        <v>91279</v>
      </c>
      <c r="B978" s="373" t="s">
        <v>791</v>
      </c>
      <c r="C978" s="373" t="s">
        <v>517</v>
      </c>
      <c r="D978" s="374">
        <v>0.83</v>
      </c>
    </row>
    <row r="979" spans="1:4" x14ac:dyDescent="0.25">
      <c r="A979" s="373">
        <v>91280</v>
      </c>
      <c r="B979" s="373" t="s">
        <v>792</v>
      </c>
      <c r="C979" s="373" t="s">
        <v>517</v>
      </c>
      <c r="D979" s="374">
        <v>0.18</v>
      </c>
    </row>
    <row r="980" spans="1:4" x14ac:dyDescent="0.25">
      <c r="A980" s="373">
        <v>91281</v>
      </c>
      <c r="B980" s="373" t="s">
        <v>793</v>
      </c>
      <c r="C980" s="373" t="s">
        <v>517</v>
      </c>
      <c r="D980" s="374">
        <v>1.03</v>
      </c>
    </row>
    <row r="981" spans="1:4" x14ac:dyDescent="0.25">
      <c r="A981" s="373">
        <v>91282</v>
      </c>
      <c r="B981" s="373" t="s">
        <v>794</v>
      </c>
      <c r="C981" s="373" t="s">
        <v>517</v>
      </c>
      <c r="D981" s="374">
        <v>8.19</v>
      </c>
    </row>
    <row r="982" spans="1:4" x14ac:dyDescent="0.25">
      <c r="A982" s="373">
        <v>91354</v>
      </c>
      <c r="B982" s="373" t="s">
        <v>795</v>
      </c>
      <c r="C982" s="373" t="s">
        <v>517</v>
      </c>
      <c r="D982" s="374">
        <v>18.5</v>
      </c>
    </row>
    <row r="983" spans="1:4" x14ac:dyDescent="0.25">
      <c r="A983" s="373">
        <v>91355</v>
      </c>
      <c r="B983" s="373" t="s">
        <v>796</v>
      </c>
      <c r="C983" s="373" t="s">
        <v>517</v>
      </c>
      <c r="D983" s="374">
        <v>7.6</v>
      </c>
    </row>
    <row r="984" spans="1:4" x14ac:dyDescent="0.25">
      <c r="A984" s="373">
        <v>91356</v>
      </c>
      <c r="B984" s="373" t="s">
        <v>797</v>
      </c>
      <c r="C984" s="373" t="s">
        <v>517</v>
      </c>
      <c r="D984" s="374">
        <v>3.07</v>
      </c>
    </row>
    <row r="985" spans="1:4" x14ac:dyDescent="0.25">
      <c r="A985" s="373">
        <v>91359</v>
      </c>
      <c r="B985" s="373" t="s">
        <v>798</v>
      </c>
      <c r="C985" s="373" t="s">
        <v>517</v>
      </c>
      <c r="D985" s="374">
        <v>21.7</v>
      </c>
    </row>
    <row r="986" spans="1:4" x14ac:dyDescent="0.25">
      <c r="A986" s="373">
        <v>91360</v>
      </c>
      <c r="B986" s="373" t="s">
        <v>799</v>
      </c>
      <c r="C986" s="373" t="s">
        <v>517</v>
      </c>
      <c r="D986" s="374">
        <v>8.34</v>
      </c>
    </row>
    <row r="987" spans="1:4" x14ac:dyDescent="0.25">
      <c r="A987" s="373">
        <v>91361</v>
      </c>
      <c r="B987" s="373" t="s">
        <v>800</v>
      </c>
      <c r="C987" s="373" t="s">
        <v>517</v>
      </c>
      <c r="D987" s="374">
        <v>3.37</v>
      </c>
    </row>
    <row r="988" spans="1:4" x14ac:dyDescent="0.25">
      <c r="A988" s="373">
        <v>91367</v>
      </c>
      <c r="B988" s="373" t="s">
        <v>801</v>
      </c>
      <c r="C988" s="373" t="s">
        <v>517</v>
      </c>
      <c r="D988" s="374">
        <v>22.76</v>
      </c>
    </row>
    <row r="989" spans="1:4" x14ac:dyDescent="0.25">
      <c r="A989" s="373">
        <v>91368</v>
      </c>
      <c r="B989" s="373" t="s">
        <v>802</v>
      </c>
      <c r="C989" s="373" t="s">
        <v>517</v>
      </c>
      <c r="D989" s="374">
        <v>8.81</v>
      </c>
    </row>
    <row r="990" spans="1:4" x14ac:dyDescent="0.25">
      <c r="A990" s="373">
        <v>91369</v>
      </c>
      <c r="B990" s="373" t="s">
        <v>803</v>
      </c>
      <c r="C990" s="373" t="s">
        <v>517</v>
      </c>
      <c r="D990" s="374">
        <v>3.56</v>
      </c>
    </row>
    <row r="991" spans="1:4" x14ac:dyDescent="0.25">
      <c r="A991" s="373">
        <v>91375</v>
      </c>
      <c r="B991" s="373" t="s">
        <v>804</v>
      </c>
      <c r="C991" s="373" t="s">
        <v>517</v>
      </c>
      <c r="D991" s="374">
        <v>20.309999999999999</v>
      </c>
    </row>
    <row r="992" spans="1:4" x14ac:dyDescent="0.25">
      <c r="A992" s="373">
        <v>91376</v>
      </c>
      <c r="B992" s="373" t="s">
        <v>805</v>
      </c>
      <c r="C992" s="373" t="s">
        <v>517</v>
      </c>
      <c r="D992" s="374">
        <v>8.35</v>
      </c>
    </row>
    <row r="993" spans="1:4" x14ac:dyDescent="0.25">
      <c r="A993" s="373">
        <v>91377</v>
      </c>
      <c r="B993" s="373" t="s">
        <v>806</v>
      </c>
      <c r="C993" s="373" t="s">
        <v>517</v>
      </c>
      <c r="D993" s="374">
        <v>3.37</v>
      </c>
    </row>
    <row r="994" spans="1:4" x14ac:dyDescent="0.25">
      <c r="A994" s="373">
        <v>91380</v>
      </c>
      <c r="B994" s="373" t="s">
        <v>807</v>
      </c>
      <c r="C994" s="373" t="s">
        <v>517</v>
      </c>
      <c r="D994" s="374">
        <v>29.93</v>
      </c>
    </row>
    <row r="995" spans="1:4" x14ac:dyDescent="0.25">
      <c r="A995" s="373">
        <v>91381</v>
      </c>
      <c r="B995" s="373" t="s">
        <v>808</v>
      </c>
      <c r="C995" s="373" t="s">
        <v>517</v>
      </c>
      <c r="D995" s="374">
        <v>11.59</v>
      </c>
    </row>
    <row r="996" spans="1:4" x14ac:dyDescent="0.25">
      <c r="A996" s="373">
        <v>91382</v>
      </c>
      <c r="B996" s="373" t="s">
        <v>809</v>
      </c>
      <c r="C996" s="373" t="s">
        <v>517</v>
      </c>
      <c r="D996" s="374">
        <v>4.68</v>
      </c>
    </row>
    <row r="997" spans="1:4" x14ac:dyDescent="0.25">
      <c r="A997" s="373">
        <v>91383</v>
      </c>
      <c r="B997" s="373" t="s">
        <v>810</v>
      </c>
      <c r="C997" s="373" t="s">
        <v>517</v>
      </c>
      <c r="D997" s="374">
        <v>54.14</v>
      </c>
    </row>
    <row r="998" spans="1:4" x14ac:dyDescent="0.25">
      <c r="A998" s="373">
        <v>91384</v>
      </c>
      <c r="B998" s="373" t="s">
        <v>811</v>
      </c>
      <c r="C998" s="373" t="s">
        <v>517</v>
      </c>
      <c r="D998" s="374">
        <v>141.96</v>
      </c>
    </row>
    <row r="999" spans="1:4" x14ac:dyDescent="0.25">
      <c r="A999" s="373">
        <v>91390</v>
      </c>
      <c r="B999" s="373" t="s">
        <v>812</v>
      </c>
      <c r="C999" s="373" t="s">
        <v>517</v>
      </c>
      <c r="D999" s="374">
        <v>19.98</v>
      </c>
    </row>
    <row r="1000" spans="1:4" x14ac:dyDescent="0.25">
      <c r="A1000" s="373">
        <v>91391</v>
      </c>
      <c r="B1000" s="373" t="s">
        <v>813</v>
      </c>
      <c r="C1000" s="373" t="s">
        <v>517</v>
      </c>
      <c r="D1000" s="374">
        <v>7.98</v>
      </c>
    </row>
    <row r="1001" spans="1:4" x14ac:dyDescent="0.25">
      <c r="A1001" s="373">
        <v>91392</v>
      </c>
      <c r="B1001" s="373" t="s">
        <v>814</v>
      </c>
      <c r="C1001" s="373" t="s">
        <v>517</v>
      </c>
      <c r="D1001" s="374">
        <v>3.22</v>
      </c>
    </row>
    <row r="1002" spans="1:4" x14ac:dyDescent="0.25">
      <c r="A1002" s="373">
        <v>91396</v>
      </c>
      <c r="B1002" s="373" t="s">
        <v>815</v>
      </c>
      <c r="C1002" s="373" t="s">
        <v>517</v>
      </c>
      <c r="D1002" s="374">
        <v>30.17</v>
      </c>
    </row>
    <row r="1003" spans="1:4" x14ac:dyDescent="0.25">
      <c r="A1003" s="373">
        <v>91397</v>
      </c>
      <c r="B1003" s="373" t="s">
        <v>816</v>
      </c>
      <c r="C1003" s="373" t="s">
        <v>517</v>
      </c>
      <c r="D1003" s="374">
        <v>11.71</v>
      </c>
    </row>
    <row r="1004" spans="1:4" x14ac:dyDescent="0.25">
      <c r="A1004" s="373">
        <v>91398</v>
      </c>
      <c r="B1004" s="373" t="s">
        <v>817</v>
      </c>
      <c r="C1004" s="373" t="s">
        <v>517</v>
      </c>
      <c r="D1004" s="374">
        <v>4.7300000000000004</v>
      </c>
    </row>
    <row r="1005" spans="1:4" x14ac:dyDescent="0.25">
      <c r="A1005" s="373">
        <v>91402</v>
      </c>
      <c r="B1005" s="373" t="s">
        <v>818</v>
      </c>
      <c r="C1005" s="373" t="s">
        <v>517</v>
      </c>
      <c r="D1005" s="374">
        <v>3.69</v>
      </c>
    </row>
    <row r="1006" spans="1:4" x14ac:dyDescent="0.25">
      <c r="A1006" s="373">
        <v>91466</v>
      </c>
      <c r="B1006" s="373" t="s">
        <v>819</v>
      </c>
      <c r="C1006" s="373" t="s">
        <v>517</v>
      </c>
      <c r="D1006" s="374">
        <v>4.17</v>
      </c>
    </row>
    <row r="1007" spans="1:4" x14ac:dyDescent="0.25">
      <c r="A1007" s="373">
        <v>91467</v>
      </c>
      <c r="B1007" s="373" t="s">
        <v>820</v>
      </c>
      <c r="C1007" s="373" t="s">
        <v>517</v>
      </c>
      <c r="D1007" s="374">
        <v>158.31</v>
      </c>
    </row>
    <row r="1008" spans="1:4" x14ac:dyDescent="0.25">
      <c r="A1008" s="373">
        <v>91468</v>
      </c>
      <c r="B1008" s="373" t="s">
        <v>8081</v>
      </c>
      <c r="C1008" s="373" t="s">
        <v>517</v>
      </c>
      <c r="D1008" s="374">
        <v>23.56</v>
      </c>
    </row>
    <row r="1009" spans="1:4" x14ac:dyDescent="0.25">
      <c r="A1009" s="373">
        <v>91469</v>
      </c>
      <c r="B1009" s="373" t="s">
        <v>8082</v>
      </c>
      <c r="C1009" s="373" t="s">
        <v>517</v>
      </c>
      <c r="D1009" s="374">
        <v>10.33</v>
      </c>
    </row>
    <row r="1010" spans="1:4" x14ac:dyDescent="0.25">
      <c r="A1010" s="373">
        <v>91484</v>
      </c>
      <c r="B1010" s="373" t="s">
        <v>8083</v>
      </c>
      <c r="C1010" s="373" t="s">
        <v>517</v>
      </c>
      <c r="D1010" s="374">
        <v>7.85</v>
      </c>
    </row>
    <row r="1011" spans="1:4" x14ac:dyDescent="0.25">
      <c r="A1011" s="373">
        <v>91485</v>
      </c>
      <c r="B1011" s="373" t="s">
        <v>8084</v>
      </c>
      <c r="C1011" s="373" t="s">
        <v>517</v>
      </c>
      <c r="D1011" s="374">
        <v>163.34</v>
      </c>
    </row>
    <row r="1012" spans="1:4" x14ac:dyDescent="0.25">
      <c r="A1012" s="373">
        <v>91529</v>
      </c>
      <c r="B1012" s="373" t="s">
        <v>821</v>
      </c>
      <c r="C1012" s="373" t="s">
        <v>517</v>
      </c>
      <c r="D1012" s="374">
        <v>0.72</v>
      </c>
    </row>
    <row r="1013" spans="1:4" x14ac:dyDescent="0.25">
      <c r="A1013" s="373">
        <v>91530</v>
      </c>
      <c r="B1013" s="373" t="s">
        <v>822</v>
      </c>
      <c r="C1013" s="373" t="s">
        <v>517</v>
      </c>
      <c r="D1013" s="374">
        <v>0.19</v>
      </c>
    </row>
    <row r="1014" spans="1:4" x14ac:dyDescent="0.25">
      <c r="A1014" s="373">
        <v>91531</v>
      </c>
      <c r="B1014" s="373" t="s">
        <v>823</v>
      </c>
      <c r="C1014" s="373" t="s">
        <v>517</v>
      </c>
      <c r="D1014" s="374">
        <v>0.9</v>
      </c>
    </row>
    <row r="1015" spans="1:4" x14ac:dyDescent="0.25">
      <c r="A1015" s="373">
        <v>91532</v>
      </c>
      <c r="B1015" s="373" t="s">
        <v>824</v>
      </c>
      <c r="C1015" s="373" t="s">
        <v>517</v>
      </c>
      <c r="D1015" s="374">
        <v>5.81</v>
      </c>
    </row>
    <row r="1016" spans="1:4" x14ac:dyDescent="0.25">
      <c r="A1016" s="373">
        <v>91629</v>
      </c>
      <c r="B1016" s="373" t="s">
        <v>825</v>
      </c>
      <c r="C1016" s="373" t="s">
        <v>517</v>
      </c>
      <c r="D1016" s="374">
        <v>22.22</v>
      </c>
    </row>
    <row r="1017" spans="1:4" x14ac:dyDescent="0.25">
      <c r="A1017" s="373">
        <v>91630</v>
      </c>
      <c r="B1017" s="373" t="s">
        <v>826</v>
      </c>
      <c r="C1017" s="373" t="s">
        <v>517</v>
      </c>
      <c r="D1017" s="374">
        <v>8.31</v>
      </c>
    </row>
    <row r="1018" spans="1:4" x14ac:dyDescent="0.25">
      <c r="A1018" s="373">
        <v>91631</v>
      </c>
      <c r="B1018" s="373" t="s">
        <v>827</v>
      </c>
      <c r="C1018" s="373" t="s">
        <v>517</v>
      </c>
      <c r="D1018" s="374">
        <v>3.35</v>
      </c>
    </row>
    <row r="1019" spans="1:4" x14ac:dyDescent="0.25">
      <c r="A1019" s="373">
        <v>91632</v>
      </c>
      <c r="B1019" s="373" t="s">
        <v>828</v>
      </c>
      <c r="C1019" s="373" t="s">
        <v>517</v>
      </c>
      <c r="D1019" s="374">
        <v>38.26</v>
      </c>
    </row>
    <row r="1020" spans="1:4" x14ac:dyDescent="0.25">
      <c r="A1020" s="373">
        <v>91633</v>
      </c>
      <c r="B1020" s="373" t="s">
        <v>829</v>
      </c>
      <c r="C1020" s="373" t="s">
        <v>517</v>
      </c>
      <c r="D1020" s="374">
        <v>133.99</v>
      </c>
    </row>
    <row r="1021" spans="1:4" x14ac:dyDescent="0.25">
      <c r="A1021" s="373">
        <v>91640</v>
      </c>
      <c r="B1021" s="373" t="s">
        <v>830</v>
      </c>
      <c r="C1021" s="373" t="s">
        <v>517</v>
      </c>
      <c r="D1021" s="374">
        <v>40.75</v>
      </c>
    </row>
    <row r="1022" spans="1:4" x14ac:dyDescent="0.25">
      <c r="A1022" s="373">
        <v>91641</v>
      </c>
      <c r="B1022" s="373" t="s">
        <v>831</v>
      </c>
      <c r="C1022" s="373" t="s">
        <v>517</v>
      </c>
      <c r="D1022" s="374">
        <v>16.45</v>
      </c>
    </row>
    <row r="1023" spans="1:4" x14ac:dyDescent="0.25">
      <c r="A1023" s="373">
        <v>91642</v>
      </c>
      <c r="B1023" s="373" t="s">
        <v>832</v>
      </c>
      <c r="C1023" s="373" t="s">
        <v>517</v>
      </c>
      <c r="D1023" s="374">
        <v>6.64</v>
      </c>
    </row>
    <row r="1024" spans="1:4" x14ac:dyDescent="0.25">
      <c r="A1024" s="373">
        <v>91643</v>
      </c>
      <c r="B1024" s="373" t="s">
        <v>833</v>
      </c>
      <c r="C1024" s="373" t="s">
        <v>517</v>
      </c>
      <c r="D1024" s="374">
        <v>73.56</v>
      </c>
    </row>
    <row r="1025" spans="1:4" x14ac:dyDescent="0.25">
      <c r="A1025" s="373">
        <v>91644</v>
      </c>
      <c r="B1025" s="373" t="s">
        <v>834</v>
      </c>
      <c r="C1025" s="373" t="s">
        <v>517</v>
      </c>
      <c r="D1025" s="374">
        <v>301.52999999999997</v>
      </c>
    </row>
    <row r="1026" spans="1:4" x14ac:dyDescent="0.25">
      <c r="A1026" s="373">
        <v>91688</v>
      </c>
      <c r="B1026" s="373" t="s">
        <v>835</v>
      </c>
      <c r="C1026" s="373" t="s">
        <v>517</v>
      </c>
      <c r="D1026" s="374">
        <v>0.09</v>
      </c>
    </row>
    <row r="1027" spans="1:4" x14ac:dyDescent="0.25">
      <c r="A1027" s="373">
        <v>91689</v>
      </c>
      <c r="B1027" s="373" t="s">
        <v>836</v>
      </c>
      <c r="C1027" s="373" t="s">
        <v>517</v>
      </c>
      <c r="D1027" s="374">
        <v>0.02</v>
      </c>
    </row>
    <row r="1028" spans="1:4" x14ac:dyDescent="0.25">
      <c r="A1028" s="373">
        <v>91690</v>
      </c>
      <c r="B1028" s="373" t="s">
        <v>837</v>
      </c>
      <c r="C1028" s="373" t="s">
        <v>517</v>
      </c>
      <c r="D1028" s="374">
        <v>0.06</v>
      </c>
    </row>
    <row r="1029" spans="1:4" x14ac:dyDescent="0.25">
      <c r="A1029" s="373">
        <v>91691</v>
      </c>
      <c r="B1029" s="373" t="s">
        <v>838</v>
      </c>
      <c r="C1029" s="373" t="s">
        <v>517</v>
      </c>
      <c r="D1029" s="374">
        <v>0.91</v>
      </c>
    </row>
    <row r="1030" spans="1:4" x14ac:dyDescent="0.25">
      <c r="A1030" s="373">
        <v>92040</v>
      </c>
      <c r="B1030" s="373" t="s">
        <v>839</v>
      </c>
      <c r="C1030" s="373" t="s">
        <v>517</v>
      </c>
      <c r="D1030" s="374">
        <v>6.47</v>
      </c>
    </row>
    <row r="1031" spans="1:4" x14ac:dyDescent="0.25">
      <c r="A1031" s="373">
        <v>92041</v>
      </c>
      <c r="B1031" s="373" t="s">
        <v>840</v>
      </c>
      <c r="C1031" s="373" t="s">
        <v>517</v>
      </c>
      <c r="D1031" s="374">
        <v>1.33</v>
      </c>
    </row>
    <row r="1032" spans="1:4" x14ac:dyDescent="0.25">
      <c r="A1032" s="373">
        <v>92042</v>
      </c>
      <c r="B1032" s="373" t="s">
        <v>841</v>
      </c>
      <c r="C1032" s="373" t="s">
        <v>517</v>
      </c>
      <c r="D1032" s="374">
        <v>5.39</v>
      </c>
    </row>
    <row r="1033" spans="1:4" x14ac:dyDescent="0.25">
      <c r="A1033" s="373">
        <v>92101</v>
      </c>
      <c r="B1033" s="373" t="s">
        <v>8085</v>
      </c>
      <c r="C1033" s="373" t="s">
        <v>517</v>
      </c>
      <c r="D1033" s="374">
        <v>42.3</v>
      </c>
    </row>
    <row r="1034" spans="1:4" x14ac:dyDescent="0.25">
      <c r="A1034" s="373">
        <v>92102</v>
      </c>
      <c r="B1034" s="373" t="s">
        <v>8086</v>
      </c>
      <c r="C1034" s="373" t="s">
        <v>517</v>
      </c>
      <c r="D1034" s="374">
        <v>14.54</v>
      </c>
    </row>
    <row r="1035" spans="1:4" x14ac:dyDescent="0.25">
      <c r="A1035" s="373">
        <v>92103</v>
      </c>
      <c r="B1035" s="373" t="s">
        <v>8087</v>
      </c>
      <c r="C1035" s="373" t="s">
        <v>517</v>
      </c>
      <c r="D1035" s="374">
        <v>10.16</v>
      </c>
    </row>
    <row r="1036" spans="1:4" x14ac:dyDescent="0.25">
      <c r="A1036" s="373">
        <v>92104</v>
      </c>
      <c r="B1036" s="373" t="s">
        <v>8088</v>
      </c>
      <c r="C1036" s="373" t="s">
        <v>517</v>
      </c>
      <c r="D1036" s="374">
        <v>69.86</v>
      </c>
    </row>
    <row r="1037" spans="1:4" x14ac:dyDescent="0.25">
      <c r="A1037" s="373">
        <v>92105</v>
      </c>
      <c r="B1037" s="373" t="s">
        <v>8089</v>
      </c>
      <c r="C1037" s="373" t="s">
        <v>517</v>
      </c>
      <c r="D1037" s="374">
        <v>176.52</v>
      </c>
    </row>
    <row r="1038" spans="1:4" x14ac:dyDescent="0.25">
      <c r="A1038" s="373">
        <v>92108</v>
      </c>
      <c r="B1038" s="373" t="s">
        <v>8090</v>
      </c>
      <c r="C1038" s="373" t="s">
        <v>517</v>
      </c>
      <c r="D1038" s="374">
        <v>1.03</v>
      </c>
    </row>
    <row r="1039" spans="1:4" x14ac:dyDescent="0.25">
      <c r="A1039" s="373">
        <v>92109</v>
      </c>
      <c r="B1039" s="373" t="s">
        <v>8091</v>
      </c>
      <c r="C1039" s="373" t="s">
        <v>517</v>
      </c>
      <c r="D1039" s="374">
        <v>0.25</v>
      </c>
    </row>
    <row r="1040" spans="1:4" x14ac:dyDescent="0.25">
      <c r="A1040" s="373">
        <v>92110</v>
      </c>
      <c r="B1040" s="373" t="s">
        <v>8092</v>
      </c>
      <c r="C1040" s="373" t="s">
        <v>517</v>
      </c>
      <c r="D1040" s="374">
        <v>1.38</v>
      </c>
    </row>
    <row r="1041" spans="1:4" x14ac:dyDescent="0.25">
      <c r="A1041" s="373">
        <v>92111</v>
      </c>
      <c r="B1041" s="373" t="s">
        <v>8093</v>
      </c>
      <c r="C1041" s="373" t="s">
        <v>517</v>
      </c>
      <c r="D1041" s="374">
        <v>0.83</v>
      </c>
    </row>
    <row r="1042" spans="1:4" x14ac:dyDescent="0.25">
      <c r="A1042" s="373">
        <v>92114</v>
      </c>
      <c r="B1042" s="373" t="s">
        <v>8094</v>
      </c>
      <c r="C1042" s="373" t="s">
        <v>517</v>
      </c>
      <c r="D1042" s="374">
        <v>0.27</v>
      </c>
    </row>
    <row r="1043" spans="1:4" x14ac:dyDescent="0.25">
      <c r="A1043" s="373">
        <v>92115</v>
      </c>
      <c r="B1043" s="373" t="s">
        <v>8095</v>
      </c>
      <c r="C1043" s="373" t="s">
        <v>517</v>
      </c>
      <c r="D1043" s="374">
        <v>0.05</v>
      </c>
    </row>
    <row r="1044" spans="1:4" x14ac:dyDescent="0.25">
      <c r="A1044" s="373">
        <v>92116</v>
      </c>
      <c r="B1044" s="373" t="s">
        <v>8096</v>
      </c>
      <c r="C1044" s="373" t="s">
        <v>517</v>
      </c>
      <c r="D1044" s="374">
        <v>0.19</v>
      </c>
    </row>
    <row r="1045" spans="1:4" x14ac:dyDescent="0.25">
      <c r="A1045" s="373">
        <v>92133</v>
      </c>
      <c r="B1045" s="373" t="s">
        <v>842</v>
      </c>
      <c r="C1045" s="373" t="s">
        <v>517</v>
      </c>
      <c r="D1045" s="374">
        <v>13.26</v>
      </c>
    </row>
    <row r="1046" spans="1:4" x14ac:dyDescent="0.25">
      <c r="A1046" s="373">
        <v>92134</v>
      </c>
      <c r="B1046" s="373" t="s">
        <v>843</v>
      </c>
      <c r="C1046" s="373" t="s">
        <v>517</v>
      </c>
      <c r="D1046" s="374">
        <v>4.08</v>
      </c>
    </row>
    <row r="1047" spans="1:4" x14ac:dyDescent="0.25">
      <c r="A1047" s="373">
        <v>92135</v>
      </c>
      <c r="B1047" s="373" t="s">
        <v>844</v>
      </c>
      <c r="C1047" s="373" t="s">
        <v>517</v>
      </c>
      <c r="D1047" s="374">
        <v>1.65</v>
      </c>
    </row>
    <row r="1048" spans="1:4" x14ac:dyDescent="0.25">
      <c r="A1048" s="373">
        <v>92136</v>
      </c>
      <c r="B1048" s="373" t="s">
        <v>845</v>
      </c>
      <c r="C1048" s="373" t="s">
        <v>517</v>
      </c>
      <c r="D1048" s="374">
        <v>16.579999999999998</v>
      </c>
    </row>
    <row r="1049" spans="1:4" x14ac:dyDescent="0.25">
      <c r="A1049" s="373">
        <v>92137</v>
      </c>
      <c r="B1049" s="373" t="s">
        <v>846</v>
      </c>
      <c r="C1049" s="373" t="s">
        <v>517</v>
      </c>
      <c r="D1049" s="374">
        <v>35.28</v>
      </c>
    </row>
    <row r="1050" spans="1:4" x14ac:dyDescent="0.25">
      <c r="A1050" s="373">
        <v>92140</v>
      </c>
      <c r="B1050" s="373" t="s">
        <v>847</v>
      </c>
      <c r="C1050" s="373" t="s">
        <v>517</v>
      </c>
      <c r="D1050" s="374">
        <v>4.8600000000000003</v>
      </c>
    </row>
    <row r="1051" spans="1:4" x14ac:dyDescent="0.25">
      <c r="A1051" s="373">
        <v>92141</v>
      </c>
      <c r="B1051" s="373" t="s">
        <v>848</v>
      </c>
      <c r="C1051" s="373" t="s">
        <v>517</v>
      </c>
      <c r="D1051" s="374">
        <v>1.49</v>
      </c>
    </row>
    <row r="1052" spans="1:4" x14ac:dyDescent="0.25">
      <c r="A1052" s="373">
        <v>92142</v>
      </c>
      <c r="B1052" s="373" t="s">
        <v>849</v>
      </c>
      <c r="C1052" s="373" t="s">
        <v>517</v>
      </c>
      <c r="D1052" s="374">
        <v>0.6</v>
      </c>
    </row>
    <row r="1053" spans="1:4" x14ac:dyDescent="0.25">
      <c r="A1053" s="373">
        <v>92143</v>
      </c>
      <c r="B1053" s="373" t="s">
        <v>850</v>
      </c>
      <c r="C1053" s="373" t="s">
        <v>517</v>
      </c>
      <c r="D1053" s="374">
        <v>6.07</v>
      </c>
    </row>
    <row r="1054" spans="1:4" x14ac:dyDescent="0.25">
      <c r="A1054" s="373">
        <v>92144</v>
      </c>
      <c r="B1054" s="373" t="s">
        <v>851</v>
      </c>
      <c r="C1054" s="373" t="s">
        <v>517</v>
      </c>
      <c r="D1054" s="374">
        <v>37.79</v>
      </c>
    </row>
    <row r="1055" spans="1:4" x14ac:dyDescent="0.25">
      <c r="A1055" s="373">
        <v>92237</v>
      </c>
      <c r="B1055" s="373" t="s">
        <v>852</v>
      </c>
      <c r="C1055" s="373" t="s">
        <v>517</v>
      </c>
      <c r="D1055" s="374">
        <v>29.67</v>
      </c>
    </row>
    <row r="1056" spans="1:4" x14ac:dyDescent="0.25">
      <c r="A1056" s="373">
        <v>92238</v>
      </c>
      <c r="B1056" s="373" t="s">
        <v>853</v>
      </c>
      <c r="C1056" s="373" t="s">
        <v>517</v>
      </c>
      <c r="D1056" s="374">
        <v>11.96</v>
      </c>
    </row>
    <row r="1057" spans="1:4" x14ac:dyDescent="0.25">
      <c r="A1057" s="373">
        <v>92239</v>
      </c>
      <c r="B1057" s="373" t="s">
        <v>854</v>
      </c>
      <c r="C1057" s="373" t="s">
        <v>517</v>
      </c>
      <c r="D1057" s="374">
        <v>4.82</v>
      </c>
    </row>
    <row r="1058" spans="1:4" x14ac:dyDescent="0.25">
      <c r="A1058" s="373">
        <v>92240</v>
      </c>
      <c r="B1058" s="373" t="s">
        <v>855</v>
      </c>
      <c r="C1058" s="373" t="s">
        <v>517</v>
      </c>
      <c r="D1058" s="374">
        <v>53.31</v>
      </c>
    </row>
    <row r="1059" spans="1:4" x14ac:dyDescent="0.25">
      <c r="A1059" s="373">
        <v>92241</v>
      </c>
      <c r="B1059" s="373" t="s">
        <v>856</v>
      </c>
      <c r="C1059" s="373" t="s">
        <v>517</v>
      </c>
      <c r="D1059" s="374">
        <v>276.43</v>
      </c>
    </row>
    <row r="1060" spans="1:4" x14ac:dyDescent="0.25">
      <c r="A1060" s="373">
        <v>92712</v>
      </c>
      <c r="B1060" s="373" t="s">
        <v>8097</v>
      </c>
      <c r="C1060" s="373" t="s">
        <v>517</v>
      </c>
      <c r="D1060" s="374">
        <v>0.13</v>
      </c>
    </row>
    <row r="1061" spans="1:4" x14ac:dyDescent="0.25">
      <c r="A1061" s="373">
        <v>92713</v>
      </c>
      <c r="B1061" s="373" t="s">
        <v>8098</v>
      </c>
      <c r="C1061" s="373" t="s">
        <v>517</v>
      </c>
      <c r="D1061" s="374">
        <v>0.03</v>
      </c>
    </row>
    <row r="1062" spans="1:4" x14ac:dyDescent="0.25">
      <c r="A1062" s="373">
        <v>92714</v>
      </c>
      <c r="B1062" s="373" t="s">
        <v>8099</v>
      </c>
      <c r="C1062" s="373" t="s">
        <v>517</v>
      </c>
      <c r="D1062" s="374">
        <v>0.18</v>
      </c>
    </row>
    <row r="1063" spans="1:4" x14ac:dyDescent="0.25">
      <c r="A1063" s="373">
        <v>92715</v>
      </c>
      <c r="B1063" s="373" t="s">
        <v>8100</v>
      </c>
      <c r="C1063" s="373" t="s">
        <v>517</v>
      </c>
      <c r="D1063" s="374">
        <v>81.77</v>
      </c>
    </row>
    <row r="1064" spans="1:4" x14ac:dyDescent="0.25">
      <c r="A1064" s="373">
        <v>92956</v>
      </c>
      <c r="B1064" s="373" t="s">
        <v>857</v>
      </c>
      <c r="C1064" s="373" t="s">
        <v>517</v>
      </c>
      <c r="D1064" s="374">
        <v>4.3</v>
      </c>
    </row>
    <row r="1065" spans="1:4" x14ac:dyDescent="0.25">
      <c r="A1065" s="373">
        <v>92957</v>
      </c>
      <c r="B1065" s="373" t="s">
        <v>858</v>
      </c>
      <c r="C1065" s="373" t="s">
        <v>517</v>
      </c>
      <c r="D1065" s="374">
        <v>0.99</v>
      </c>
    </row>
    <row r="1066" spans="1:4" x14ac:dyDescent="0.25">
      <c r="A1066" s="373">
        <v>92958</v>
      </c>
      <c r="B1066" s="373" t="s">
        <v>859</v>
      </c>
      <c r="C1066" s="373" t="s">
        <v>517</v>
      </c>
      <c r="D1066" s="374">
        <v>4.71</v>
      </c>
    </row>
    <row r="1067" spans="1:4" x14ac:dyDescent="0.25">
      <c r="A1067" s="373">
        <v>92959</v>
      </c>
      <c r="B1067" s="373" t="s">
        <v>860</v>
      </c>
      <c r="C1067" s="373" t="s">
        <v>517</v>
      </c>
      <c r="D1067" s="374">
        <v>9.2799999999999994</v>
      </c>
    </row>
    <row r="1068" spans="1:4" x14ac:dyDescent="0.25">
      <c r="A1068" s="373">
        <v>92963</v>
      </c>
      <c r="B1068" s="373" t="s">
        <v>861</v>
      </c>
      <c r="C1068" s="373" t="s">
        <v>517</v>
      </c>
      <c r="D1068" s="374">
        <v>1.52</v>
      </c>
    </row>
    <row r="1069" spans="1:4" x14ac:dyDescent="0.25">
      <c r="A1069" s="373">
        <v>92964</v>
      </c>
      <c r="B1069" s="373" t="s">
        <v>862</v>
      </c>
      <c r="C1069" s="373" t="s">
        <v>517</v>
      </c>
      <c r="D1069" s="374">
        <v>0.35</v>
      </c>
    </row>
    <row r="1070" spans="1:4" x14ac:dyDescent="0.25">
      <c r="A1070" s="373">
        <v>92965</v>
      </c>
      <c r="B1070" s="373" t="s">
        <v>863</v>
      </c>
      <c r="C1070" s="373" t="s">
        <v>517</v>
      </c>
      <c r="D1070" s="374">
        <v>1.9</v>
      </c>
    </row>
    <row r="1071" spans="1:4" x14ac:dyDescent="0.25">
      <c r="A1071" s="373">
        <v>93220</v>
      </c>
      <c r="B1071" s="373" t="s">
        <v>864</v>
      </c>
      <c r="C1071" s="373" t="s">
        <v>517</v>
      </c>
      <c r="D1071" s="374">
        <v>333.23</v>
      </c>
    </row>
    <row r="1072" spans="1:4" x14ac:dyDescent="0.25">
      <c r="A1072" s="373">
        <v>93221</v>
      </c>
      <c r="B1072" s="373" t="s">
        <v>865</v>
      </c>
      <c r="C1072" s="373" t="s">
        <v>517</v>
      </c>
      <c r="D1072" s="374">
        <v>89.4</v>
      </c>
    </row>
    <row r="1073" spans="1:4" x14ac:dyDescent="0.25">
      <c r="A1073" s="373">
        <v>93222</v>
      </c>
      <c r="B1073" s="373" t="s">
        <v>866</v>
      </c>
      <c r="C1073" s="373" t="s">
        <v>517</v>
      </c>
      <c r="D1073" s="374">
        <v>417.01</v>
      </c>
    </row>
    <row r="1074" spans="1:4" x14ac:dyDescent="0.25">
      <c r="A1074" s="373">
        <v>93223</v>
      </c>
      <c r="B1074" s="373" t="s">
        <v>867</v>
      </c>
      <c r="C1074" s="373" t="s">
        <v>517</v>
      </c>
      <c r="D1074" s="374">
        <v>156.38999999999999</v>
      </c>
    </row>
    <row r="1075" spans="1:4" x14ac:dyDescent="0.25">
      <c r="A1075" s="373">
        <v>93229</v>
      </c>
      <c r="B1075" s="373" t="s">
        <v>5260</v>
      </c>
      <c r="C1075" s="373" t="s">
        <v>517</v>
      </c>
      <c r="D1075" s="374">
        <v>0.47</v>
      </c>
    </row>
    <row r="1076" spans="1:4" x14ac:dyDescent="0.25">
      <c r="A1076" s="373">
        <v>93230</v>
      </c>
      <c r="B1076" s="373" t="s">
        <v>5261</v>
      </c>
      <c r="C1076" s="373" t="s">
        <v>517</v>
      </c>
      <c r="D1076" s="374">
        <v>0.1</v>
      </c>
    </row>
    <row r="1077" spans="1:4" x14ac:dyDescent="0.25">
      <c r="A1077" s="373">
        <v>93231</v>
      </c>
      <c r="B1077" s="373" t="s">
        <v>5262</v>
      </c>
      <c r="C1077" s="373" t="s">
        <v>517</v>
      </c>
      <c r="D1077" s="374">
        <v>0.59</v>
      </c>
    </row>
    <row r="1078" spans="1:4" x14ac:dyDescent="0.25">
      <c r="A1078" s="373">
        <v>93232</v>
      </c>
      <c r="B1078" s="373" t="s">
        <v>5263</v>
      </c>
      <c r="C1078" s="373" t="s">
        <v>517</v>
      </c>
      <c r="D1078" s="374">
        <v>4.3499999999999996</v>
      </c>
    </row>
    <row r="1079" spans="1:4" x14ac:dyDescent="0.25">
      <c r="A1079" s="373">
        <v>93235</v>
      </c>
      <c r="B1079" s="373" t="s">
        <v>868</v>
      </c>
      <c r="C1079" s="373" t="s">
        <v>517</v>
      </c>
      <c r="D1079" s="374">
        <v>2.2000000000000002</v>
      </c>
    </row>
    <row r="1080" spans="1:4" x14ac:dyDescent="0.25">
      <c r="A1080" s="373">
        <v>93238</v>
      </c>
      <c r="B1080" s="373" t="s">
        <v>869</v>
      </c>
      <c r="C1080" s="373" t="s">
        <v>517</v>
      </c>
      <c r="D1080" s="374">
        <v>2.59</v>
      </c>
    </row>
    <row r="1081" spans="1:4" x14ac:dyDescent="0.25">
      <c r="A1081" s="373">
        <v>93239</v>
      </c>
      <c r="B1081" s="373" t="s">
        <v>870</v>
      </c>
      <c r="C1081" s="373" t="s">
        <v>517</v>
      </c>
      <c r="D1081" s="374">
        <v>11.75</v>
      </c>
    </row>
    <row r="1082" spans="1:4" x14ac:dyDescent="0.25">
      <c r="A1082" s="373">
        <v>93240</v>
      </c>
      <c r="B1082" s="373" t="s">
        <v>871</v>
      </c>
      <c r="C1082" s="373" t="s">
        <v>517</v>
      </c>
      <c r="D1082" s="374">
        <v>11.98</v>
      </c>
    </row>
    <row r="1083" spans="1:4" x14ac:dyDescent="0.25">
      <c r="A1083" s="373">
        <v>93267</v>
      </c>
      <c r="B1083" s="373" t="s">
        <v>8101</v>
      </c>
      <c r="C1083" s="373" t="s">
        <v>517</v>
      </c>
      <c r="D1083" s="374">
        <v>28.78</v>
      </c>
    </row>
    <row r="1084" spans="1:4" x14ac:dyDescent="0.25">
      <c r="A1084" s="373">
        <v>93269</v>
      </c>
      <c r="B1084" s="373" t="s">
        <v>8102</v>
      </c>
      <c r="C1084" s="373" t="s">
        <v>517</v>
      </c>
      <c r="D1084" s="374">
        <v>9.7100000000000009</v>
      </c>
    </row>
    <row r="1085" spans="1:4" x14ac:dyDescent="0.25">
      <c r="A1085" s="373">
        <v>93270</v>
      </c>
      <c r="B1085" s="373" t="s">
        <v>8103</v>
      </c>
      <c r="C1085" s="373" t="s">
        <v>517</v>
      </c>
      <c r="D1085" s="374">
        <v>28.78</v>
      </c>
    </row>
    <row r="1086" spans="1:4" x14ac:dyDescent="0.25">
      <c r="A1086" s="373">
        <v>93271</v>
      </c>
      <c r="B1086" s="373" t="s">
        <v>8104</v>
      </c>
      <c r="C1086" s="373" t="s">
        <v>517</v>
      </c>
      <c r="D1086" s="374">
        <v>6.26</v>
      </c>
    </row>
    <row r="1087" spans="1:4" x14ac:dyDescent="0.25">
      <c r="A1087" s="373">
        <v>93277</v>
      </c>
      <c r="B1087" s="373" t="s">
        <v>872</v>
      </c>
      <c r="C1087" s="373" t="s">
        <v>517</v>
      </c>
      <c r="D1087" s="374">
        <v>0.3</v>
      </c>
    </row>
    <row r="1088" spans="1:4" x14ac:dyDescent="0.25">
      <c r="A1088" s="373">
        <v>93278</v>
      </c>
      <c r="B1088" s="373" t="s">
        <v>873</v>
      </c>
      <c r="C1088" s="373" t="s">
        <v>517</v>
      </c>
      <c r="D1088" s="374">
        <v>0.06</v>
      </c>
    </row>
    <row r="1089" spans="1:4" x14ac:dyDescent="0.25">
      <c r="A1089" s="373">
        <v>93279</v>
      </c>
      <c r="B1089" s="373" t="s">
        <v>874</v>
      </c>
      <c r="C1089" s="373" t="s">
        <v>517</v>
      </c>
      <c r="D1089" s="374">
        <v>0.28000000000000003</v>
      </c>
    </row>
    <row r="1090" spans="1:4" x14ac:dyDescent="0.25">
      <c r="A1090" s="373">
        <v>93280</v>
      </c>
      <c r="B1090" s="373" t="s">
        <v>875</v>
      </c>
      <c r="C1090" s="373" t="s">
        <v>517</v>
      </c>
      <c r="D1090" s="374">
        <v>0.52</v>
      </c>
    </row>
    <row r="1091" spans="1:4" x14ac:dyDescent="0.25">
      <c r="A1091" s="373">
        <v>93283</v>
      </c>
      <c r="B1091" s="373" t="s">
        <v>876</v>
      </c>
      <c r="C1091" s="373" t="s">
        <v>517</v>
      </c>
      <c r="D1091" s="374">
        <v>96.78</v>
      </c>
    </row>
    <row r="1092" spans="1:4" x14ac:dyDescent="0.25">
      <c r="A1092" s="373">
        <v>93284</v>
      </c>
      <c r="B1092" s="373" t="s">
        <v>877</v>
      </c>
      <c r="C1092" s="373" t="s">
        <v>517</v>
      </c>
      <c r="D1092" s="374">
        <v>34.11</v>
      </c>
    </row>
    <row r="1093" spans="1:4" x14ac:dyDescent="0.25">
      <c r="A1093" s="373">
        <v>93285</v>
      </c>
      <c r="B1093" s="373" t="s">
        <v>878</v>
      </c>
      <c r="C1093" s="373" t="s">
        <v>517</v>
      </c>
      <c r="D1093" s="374">
        <v>155.57</v>
      </c>
    </row>
    <row r="1094" spans="1:4" x14ac:dyDescent="0.25">
      <c r="A1094" s="373">
        <v>93286</v>
      </c>
      <c r="B1094" s="373" t="s">
        <v>879</v>
      </c>
      <c r="C1094" s="373" t="s">
        <v>517</v>
      </c>
      <c r="D1094" s="374">
        <v>8.7100000000000009</v>
      </c>
    </row>
    <row r="1095" spans="1:4" x14ac:dyDescent="0.25">
      <c r="A1095" s="373">
        <v>93296</v>
      </c>
      <c r="B1095" s="373" t="s">
        <v>880</v>
      </c>
      <c r="C1095" s="373" t="s">
        <v>517</v>
      </c>
      <c r="D1095" s="374">
        <v>13.79</v>
      </c>
    </row>
    <row r="1096" spans="1:4" x14ac:dyDescent="0.25">
      <c r="A1096" s="373">
        <v>93397</v>
      </c>
      <c r="B1096" s="373" t="s">
        <v>881</v>
      </c>
      <c r="C1096" s="373" t="s">
        <v>517</v>
      </c>
      <c r="D1096" s="374">
        <v>25.77</v>
      </c>
    </row>
    <row r="1097" spans="1:4" x14ac:dyDescent="0.25">
      <c r="A1097" s="373">
        <v>93398</v>
      </c>
      <c r="B1097" s="373" t="s">
        <v>882</v>
      </c>
      <c r="C1097" s="373" t="s">
        <v>517</v>
      </c>
      <c r="D1097" s="374">
        <v>9.77</v>
      </c>
    </row>
    <row r="1098" spans="1:4" x14ac:dyDescent="0.25">
      <c r="A1098" s="373">
        <v>93399</v>
      </c>
      <c r="B1098" s="373" t="s">
        <v>883</v>
      </c>
      <c r="C1098" s="373" t="s">
        <v>517</v>
      </c>
      <c r="D1098" s="374">
        <v>3.94</v>
      </c>
    </row>
    <row r="1099" spans="1:4" x14ac:dyDescent="0.25">
      <c r="A1099" s="373">
        <v>93400</v>
      </c>
      <c r="B1099" s="373" t="s">
        <v>884</v>
      </c>
      <c r="C1099" s="373" t="s">
        <v>517</v>
      </c>
      <c r="D1099" s="374">
        <v>44.91</v>
      </c>
    </row>
    <row r="1100" spans="1:4" x14ac:dyDescent="0.25">
      <c r="A1100" s="373">
        <v>93401</v>
      </c>
      <c r="B1100" s="373" t="s">
        <v>885</v>
      </c>
      <c r="C1100" s="373" t="s">
        <v>517</v>
      </c>
      <c r="D1100" s="374">
        <v>158.31</v>
      </c>
    </row>
    <row r="1101" spans="1:4" x14ac:dyDescent="0.25">
      <c r="A1101" s="373">
        <v>93404</v>
      </c>
      <c r="B1101" s="373" t="s">
        <v>8105</v>
      </c>
      <c r="C1101" s="373" t="s">
        <v>517</v>
      </c>
      <c r="D1101" s="374">
        <v>6.87</v>
      </c>
    </row>
    <row r="1102" spans="1:4" x14ac:dyDescent="0.25">
      <c r="A1102" s="373">
        <v>93405</v>
      </c>
      <c r="B1102" s="373" t="s">
        <v>8106</v>
      </c>
      <c r="C1102" s="373" t="s">
        <v>517</v>
      </c>
      <c r="D1102" s="374">
        <v>1.87</v>
      </c>
    </row>
    <row r="1103" spans="1:4" x14ac:dyDescent="0.25">
      <c r="A1103" s="373">
        <v>93406</v>
      </c>
      <c r="B1103" s="373" t="s">
        <v>8107</v>
      </c>
      <c r="C1103" s="373" t="s">
        <v>517</v>
      </c>
      <c r="D1103" s="374">
        <v>9.09</v>
      </c>
    </row>
    <row r="1104" spans="1:4" x14ac:dyDescent="0.25">
      <c r="A1104" s="373">
        <v>93407</v>
      </c>
      <c r="B1104" s="373" t="s">
        <v>8108</v>
      </c>
      <c r="C1104" s="373" t="s">
        <v>517</v>
      </c>
      <c r="D1104" s="374">
        <v>47.21</v>
      </c>
    </row>
    <row r="1105" spans="1:4" x14ac:dyDescent="0.25">
      <c r="A1105" s="373">
        <v>93411</v>
      </c>
      <c r="B1105" s="373" t="s">
        <v>886</v>
      </c>
      <c r="C1105" s="373" t="s">
        <v>517</v>
      </c>
      <c r="D1105" s="374">
        <v>0.3</v>
      </c>
    </row>
    <row r="1106" spans="1:4" x14ac:dyDescent="0.25">
      <c r="A1106" s="373">
        <v>93412</v>
      </c>
      <c r="B1106" s="373" t="s">
        <v>887</v>
      </c>
      <c r="C1106" s="373" t="s">
        <v>517</v>
      </c>
      <c r="D1106" s="374">
        <v>0.1</v>
      </c>
    </row>
    <row r="1107" spans="1:4" x14ac:dyDescent="0.25">
      <c r="A1107" s="373">
        <v>93413</v>
      </c>
      <c r="B1107" s="373" t="s">
        <v>888</v>
      </c>
      <c r="C1107" s="373" t="s">
        <v>517</v>
      </c>
      <c r="D1107" s="374">
        <v>0.26</v>
      </c>
    </row>
    <row r="1108" spans="1:4" x14ac:dyDescent="0.25">
      <c r="A1108" s="373">
        <v>93414</v>
      </c>
      <c r="B1108" s="373" t="s">
        <v>889</v>
      </c>
      <c r="C1108" s="373" t="s">
        <v>517</v>
      </c>
      <c r="D1108" s="374">
        <v>14.06</v>
      </c>
    </row>
    <row r="1109" spans="1:4" x14ac:dyDescent="0.25">
      <c r="A1109" s="373">
        <v>93417</v>
      </c>
      <c r="B1109" s="373" t="s">
        <v>890</v>
      </c>
      <c r="C1109" s="373" t="s">
        <v>517</v>
      </c>
      <c r="D1109" s="374">
        <v>3.94</v>
      </c>
    </row>
    <row r="1110" spans="1:4" x14ac:dyDescent="0.25">
      <c r="A1110" s="373">
        <v>93418</v>
      </c>
      <c r="B1110" s="373" t="s">
        <v>891</v>
      </c>
      <c r="C1110" s="373" t="s">
        <v>517</v>
      </c>
      <c r="D1110" s="374">
        <v>1.38</v>
      </c>
    </row>
    <row r="1111" spans="1:4" x14ac:dyDescent="0.25">
      <c r="A1111" s="373">
        <v>93419</v>
      </c>
      <c r="B1111" s="373" t="s">
        <v>892</v>
      </c>
      <c r="C1111" s="373" t="s">
        <v>517</v>
      </c>
      <c r="D1111" s="374">
        <v>3.51</v>
      </c>
    </row>
    <row r="1112" spans="1:4" x14ac:dyDescent="0.25">
      <c r="A1112" s="373">
        <v>93420</v>
      </c>
      <c r="B1112" s="373" t="s">
        <v>893</v>
      </c>
      <c r="C1112" s="373" t="s">
        <v>517</v>
      </c>
      <c r="D1112" s="374">
        <v>67.14</v>
      </c>
    </row>
    <row r="1113" spans="1:4" x14ac:dyDescent="0.25">
      <c r="A1113" s="373">
        <v>93423</v>
      </c>
      <c r="B1113" s="373" t="s">
        <v>894</v>
      </c>
      <c r="C1113" s="373" t="s">
        <v>517</v>
      </c>
      <c r="D1113" s="374">
        <v>5.57</v>
      </c>
    </row>
    <row r="1114" spans="1:4" x14ac:dyDescent="0.25">
      <c r="A1114" s="373">
        <v>93424</v>
      </c>
      <c r="B1114" s="373" t="s">
        <v>895</v>
      </c>
      <c r="C1114" s="373" t="s">
        <v>517</v>
      </c>
      <c r="D1114" s="374">
        <v>1.96</v>
      </c>
    </row>
    <row r="1115" spans="1:4" x14ac:dyDescent="0.25">
      <c r="A1115" s="373">
        <v>93425</v>
      </c>
      <c r="B1115" s="373" t="s">
        <v>896</v>
      </c>
      <c r="C1115" s="373" t="s">
        <v>517</v>
      </c>
      <c r="D1115" s="374">
        <v>4.97</v>
      </c>
    </row>
    <row r="1116" spans="1:4" x14ac:dyDescent="0.25">
      <c r="A1116" s="373">
        <v>93426</v>
      </c>
      <c r="B1116" s="373" t="s">
        <v>897</v>
      </c>
      <c r="C1116" s="373" t="s">
        <v>517</v>
      </c>
      <c r="D1116" s="374">
        <v>160.47</v>
      </c>
    </row>
    <row r="1117" spans="1:4" x14ac:dyDescent="0.25">
      <c r="A1117" s="373">
        <v>93429</v>
      </c>
      <c r="B1117" s="373" t="s">
        <v>8109</v>
      </c>
      <c r="C1117" s="373" t="s">
        <v>517</v>
      </c>
      <c r="D1117" s="374">
        <v>115</v>
      </c>
    </row>
    <row r="1118" spans="1:4" x14ac:dyDescent="0.25">
      <c r="A1118" s="373">
        <v>93430</v>
      </c>
      <c r="B1118" s="373" t="s">
        <v>8110</v>
      </c>
      <c r="C1118" s="373" t="s">
        <v>517</v>
      </c>
      <c r="D1118" s="374">
        <v>36.340000000000003</v>
      </c>
    </row>
    <row r="1119" spans="1:4" x14ac:dyDescent="0.25">
      <c r="A1119" s="373">
        <v>93431</v>
      </c>
      <c r="B1119" s="373" t="s">
        <v>8111</v>
      </c>
      <c r="C1119" s="373" t="s">
        <v>517</v>
      </c>
      <c r="D1119" s="374">
        <v>138</v>
      </c>
    </row>
    <row r="1120" spans="1:4" x14ac:dyDescent="0.25">
      <c r="A1120" s="373">
        <v>93432</v>
      </c>
      <c r="B1120" s="373" t="s">
        <v>8112</v>
      </c>
      <c r="C1120" s="373" t="s">
        <v>517</v>
      </c>
      <c r="D1120" s="375">
        <v>2156.4</v>
      </c>
    </row>
    <row r="1121" spans="1:4" x14ac:dyDescent="0.25">
      <c r="A1121" s="373">
        <v>93435</v>
      </c>
      <c r="B1121" s="373" t="s">
        <v>8113</v>
      </c>
      <c r="C1121" s="373" t="s">
        <v>517</v>
      </c>
      <c r="D1121" s="374">
        <v>7.26</v>
      </c>
    </row>
    <row r="1122" spans="1:4" x14ac:dyDescent="0.25">
      <c r="A1122" s="373">
        <v>93436</v>
      </c>
      <c r="B1122" s="373" t="s">
        <v>8114</v>
      </c>
      <c r="C1122" s="373" t="s">
        <v>517</v>
      </c>
      <c r="D1122" s="374">
        <v>2.04</v>
      </c>
    </row>
    <row r="1123" spans="1:4" x14ac:dyDescent="0.25">
      <c r="A1123" s="373">
        <v>93437</v>
      </c>
      <c r="B1123" s="373" t="s">
        <v>8115</v>
      </c>
      <c r="C1123" s="373" t="s">
        <v>517</v>
      </c>
      <c r="D1123" s="374">
        <v>7.26</v>
      </c>
    </row>
    <row r="1124" spans="1:4" x14ac:dyDescent="0.25">
      <c r="A1124" s="373">
        <v>93438</v>
      </c>
      <c r="B1124" s="373" t="s">
        <v>8116</v>
      </c>
      <c r="C1124" s="373" t="s">
        <v>517</v>
      </c>
      <c r="D1124" s="374">
        <v>112.43</v>
      </c>
    </row>
    <row r="1125" spans="1:4" x14ac:dyDescent="0.25">
      <c r="A1125" s="373">
        <v>95114</v>
      </c>
      <c r="B1125" s="373" t="s">
        <v>898</v>
      </c>
      <c r="C1125" s="373" t="s">
        <v>517</v>
      </c>
      <c r="D1125" s="374">
        <v>1.48</v>
      </c>
    </row>
    <row r="1126" spans="1:4" x14ac:dyDescent="0.25">
      <c r="A1126" s="373">
        <v>95115</v>
      </c>
      <c r="B1126" s="373" t="s">
        <v>899</v>
      </c>
      <c r="C1126" s="373" t="s">
        <v>517</v>
      </c>
      <c r="D1126" s="374">
        <v>0.34</v>
      </c>
    </row>
    <row r="1127" spans="1:4" x14ac:dyDescent="0.25">
      <c r="A1127" s="373">
        <v>95116</v>
      </c>
      <c r="B1127" s="373" t="s">
        <v>900</v>
      </c>
      <c r="C1127" s="373" t="s">
        <v>517</v>
      </c>
      <c r="D1127" s="374">
        <v>32.549999999999997</v>
      </c>
    </row>
    <row r="1128" spans="1:4" x14ac:dyDescent="0.25">
      <c r="A1128" s="373">
        <v>95117</v>
      </c>
      <c r="B1128" s="373" t="s">
        <v>901</v>
      </c>
      <c r="C1128" s="373" t="s">
        <v>517</v>
      </c>
      <c r="D1128" s="374">
        <v>10.039999999999999</v>
      </c>
    </row>
    <row r="1129" spans="1:4" x14ac:dyDescent="0.25">
      <c r="A1129" s="373">
        <v>95118</v>
      </c>
      <c r="B1129" s="373" t="s">
        <v>902</v>
      </c>
      <c r="C1129" s="373" t="s">
        <v>517</v>
      </c>
      <c r="D1129" s="374">
        <v>54.22</v>
      </c>
    </row>
    <row r="1130" spans="1:4" x14ac:dyDescent="0.25">
      <c r="A1130" s="373">
        <v>95119</v>
      </c>
      <c r="B1130" s="373" t="s">
        <v>903</v>
      </c>
      <c r="C1130" s="373" t="s">
        <v>517</v>
      </c>
      <c r="D1130" s="374">
        <v>16.72</v>
      </c>
    </row>
    <row r="1131" spans="1:4" x14ac:dyDescent="0.25">
      <c r="A1131" s="373">
        <v>95120</v>
      </c>
      <c r="B1131" s="373" t="s">
        <v>904</v>
      </c>
      <c r="C1131" s="373" t="s">
        <v>517</v>
      </c>
      <c r="D1131" s="374">
        <v>42.71</v>
      </c>
    </row>
    <row r="1132" spans="1:4" x14ac:dyDescent="0.25">
      <c r="A1132" s="373">
        <v>95123</v>
      </c>
      <c r="B1132" s="373" t="s">
        <v>905</v>
      </c>
      <c r="C1132" s="373" t="s">
        <v>517</v>
      </c>
      <c r="D1132" s="374">
        <v>17.87</v>
      </c>
    </row>
    <row r="1133" spans="1:4" x14ac:dyDescent="0.25">
      <c r="A1133" s="373">
        <v>95124</v>
      </c>
      <c r="B1133" s="373" t="s">
        <v>906</v>
      </c>
      <c r="C1133" s="373" t="s">
        <v>517</v>
      </c>
      <c r="D1133" s="374">
        <v>5.51</v>
      </c>
    </row>
    <row r="1134" spans="1:4" x14ac:dyDescent="0.25">
      <c r="A1134" s="373">
        <v>95125</v>
      </c>
      <c r="B1134" s="373" t="s">
        <v>907</v>
      </c>
      <c r="C1134" s="373" t="s">
        <v>517</v>
      </c>
      <c r="D1134" s="374">
        <v>19.559999999999999</v>
      </c>
    </row>
    <row r="1135" spans="1:4" x14ac:dyDescent="0.25">
      <c r="A1135" s="373">
        <v>95126</v>
      </c>
      <c r="B1135" s="373" t="s">
        <v>908</v>
      </c>
      <c r="C1135" s="373" t="s">
        <v>517</v>
      </c>
      <c r="D1135" s="374">
        <v>147.41</v>
      </c>
    </row>
    <row r="1136" spans="1:4" x14ac:dyDescent="0.25">
      <c r="A1136" s="373">
        <v>95129</v>
      </c>
      <c r="B1136" s="373" t="s">
        <v>909</v>
      </c>
      <c r="C1136" s="373" t="s">
        <v>517</v>
      </c>
      <c r="D1136" s="374">
        <v>47.9</v>
      </c>
    </row>
    <row r="1137" spans="1:4" x14ac:dyDescent="0.25">
      <c r="A1137" s="373">
        <v>95130</v>
      </c>
      <c r="B1137" s="373" t="s">
        <v>910</v>
      </c>
      <c r="C1137" s="373" t="s">
        <v>517</v>
      </c>
      <c r="D1137" s="374">
        <v>17.36</v>
      </c>
    </row>
    <row r="1138" spans="1:4" x14ac:dyDescent="0.25">
      <c r="A1138" s="373">
        <v>95131</v>
      </c>
      <c r="B1138" s="373" t="s">
        <v>911</v>
      </c>
      <c r="C1138" s="373" t="s">
        <v>517</v>
      </c>
      <c r="D1138" s="374">
        <v>56.38</v>
      </c>
    </row>
    <row r="1139" spans="1:4" x14ac:dyDescent="0.25">
      <c r="A1139" s="373">
        <v>95132</v>
      </c>
      <c r="B1139" s="373" t="s">
        <v>912</v>
      </c>
      <c r="C1139" s="373" t="s">
        <v>517</v>
      </c>
      <c r="D1139" s="374">
        <v>32.28</v>
      </c>
    </row>
    <row r="1140" spans="1:4" x14ac:dyDescent="0.25">
      <c r="A1140" s="373">
        <v>95136</v>
      </c>
      <c r="B1140" s="373" t="s">
        <v>913</v>
      </c>
      <c r="C1140" s="373" t="s">
        <v>517</v>
      </c>
      <c r="D1140" s="374">
        <v>0.03</v>
      </c>
    </row>
    <row r="1141" spans="1:4" x14ac:dyDescent="0.25">
      <c r="A1141" s="373">
        <v>95137</v>
      </c>
      <c r="B1141" s="373" t="s">
        <v>914</v>
      </c>
      <c r="C1141" s="373" t="s">
        <v>517</v>
      </c>
      <c r="D1141" s="374">
        <v>0.01</v>
      </c>
    </row>
    <row r="1142" spans="1:4" x14ac:dyDescent="0.25">
      <c r="A1142" s="373">
        <v>95138</v>
      </c>
      <c r="B1142" s="373" t="s">
        <v>915</v>
      </c>
      <c r="C1142" s="373" t="s">
        <v>517</v>
      </c>
      <c r="D1142" s="374">
        <v>0.02</v>
      </c>
    </row>
    <row r="1143" spans="1:4" x14ac:dyDescent="0.25">
      <c r="A1143" s="373">
        <v>95208</v>
      </c>
      <c r="B1143" s="373" t="s">
        <v>8117</v>
      </c>
      <c r="C1143" s="373" t="s">
        <v>517</v>
      </c>
      <c r="D1143" s="374">
        <v>32.6</v>
      </c>
    </row>
    <row r="1144" spans="1:4" x14ac:dyDescent="0.25">
      <c r="A1144" s="373">
        <v>95209</v>
      </c>
      <c r="B1144" s="373" t="s">
        <v>8118</v>
      </c>
      <c r="C1144" s="373" t="s">
        <v>517</v>
      </c>
      <c r="D1144" s="374">
        <v>12.06</v>
      </c>
    </row>
    <row r="1145" spans="1:4" x14ac:dyDescent="0.25">
      <c r="A1145" s="373">
        <v>95210</v>
      </c>
      <c r="B1145" s="373" t="s">
        <v>8119</v>
      </c>
      <c r="C1145" s="373" t="s">
        <v>517</v>
      </c>
      <c r="D1145" s="374">
        <v>32.6</v>
      </c>
    </row>
    <row r="1146" spans="1:4" x14ac:dyDescent="0.25">
      <c r="A1146" s="373">
        <v>95211</v>
      </c>
      <c r="B1146" s="373" t="s">
        <v>8120</v>
      </c>
      <c r="C1146" s="373" t="s">
        <v>517</v>
      </c>
      <c r="D1146" s="374">
        <v>6.26</v>
      </c>
    </row>
    <row r="1147" spans="1:4" x14ac:dyDescent="0.25">
      <c r="A1147" s="373">
        <v>95217</v>
      </c>
      <c r="B1147" s="373" t="s">
        <v>8121</v>
      </c>
      <c r="C1147" s="373" t="s">
        <v>517</v>
      </c>
      <c r="D1147" s="374">
        <v>0.5</v>
      </c>
    </row>
    <row r="1148" spans="1:4" x14ac:dyDescent="0.25">
      <c r="A1148" s="373">
        <v>95255</v>
      </c>
      <c r="B1148" s="373" t="s">
        <v>916</v>
      </c>
      <c r="C1148" s="373" t="s">
        <v>517</v>
      </c>
      <c r="D1148" s="374">
        <v>1.31</v>
      </c>
    </row>
    <row r="1149" spans="1:4" x14ac:dyDescent="0.25">
      <c r="A1149" s="373">
        <v>95256</v>
      </c>
      <c r="B1149" s="373" t="s">
        <v>917</v>
      </c>
      <c r="C1149" s="373" t="s">
        <v>517</v>
      </c>
      <c r="D1149" s="374">
        <v>0.3</v>
      </c>
    </row>
    <row r="1150" spans="1:4" x14ac:dyDescent="0.25">
      <c r="A1150" s="373">
        <v>95257</v>
      </c>
      <c r="B1150" s="373" t="s">
        <v>918</v>
      </c>
      <c r="C1150" s="373" t="s">
        <v>517</v>
      </c>
      <c r="D1150" s="374">
        <v>1.64</v>
      </c>
    </row>
    <row r="1151" spans="1:4" x14ac:dyDescent="0.25">
      <c r="A1151" s="373">
        <v>95260</v>
      </c>
      <c r="B1151" s="373" t="s">
        <v>919</v>
      </c>
      <c r="C1151" s="373" t="s">
        <v>517</v>
      </c>
      <c r="D1151" s="374">
        <v>0.57999999999999996</v>
      </c>
    </row>
    <row r="1152" spans="1:4" x14ac:dyDescent="0.25">
      <c r="A1152" s="373">
        <v>95261</v>
      </c>
      <c r="B1152" s="373" t="s">
        <v>920</v>
      </c>
      <c r="C1152" s="373" t="s">
        <v>517</v>
      </c>
      <c r="D1152" s="374">
        <v>0.28999999999999998</v>
      </c>
    </row>
    <row r="1153" spans="1:4" x14ac:dyDescent="0.25">
      <c r="A1153" s="373">
        <v>95262</v>
      </c>
      <c r="B1153" s="373" t="s">
        <v>921</v>
      </c>
      <c r="C1153" s="373" t="s">
        <v>517</v>
      </c>
      <c r="D1153" s="374">
        <v>1.37</v>
      </c>
    </row>
    <row r="1154" spans="1:4" x14ac:dyDescent="0.25">
      <c r="A1154" s="373">
        <v>95263</v>
      </c>
      <c r="B1154" s="373" t="s">
        <v>922</v>
      </c>
      <c r="C1154" s="373" t="s">
        <v>517</v>
      </c>
      <c r="D1154" s="374">
        <v>4.4000000000000004</v>
      </c>
    </row>
    <row r="1155" spans="1:4" x14ac:dyDescent="0.25">
      <c r="A1155" s="373">
        <v>95266</v>
      </c>
      <c r="B1155" s="373" t="s">
        <v>923</v>
      </c>
      <c r="C1155" s="373" t="s">
        <v>517</v>
      </c>
      <c r="D1155" s="374">
        <v>0.49</v>
      </c>
    </row>
    <row r="1156" spans="1:4" x14ac:dyDescent="0.25">
      <c r="A1156" s="373">
        <v>95267</v>
      </c>
      <c r="B1156" s="373" t="s">
        <v>924</v>
      </c>
      <c r="C1156" s="373" t="s">
        <v>517</v>
      </c>
      <c r="D1156" s="374">
        <v>0.1</v>
      </c>
    </row>
    <row r="1157" spans="1:4" x14ac:dyDescent="0.25">
      <c r="A1157" s="373">
        <v>95268</v>
      </c>
      <c r="B1157" s="373" t="s">
        <v>925</v>
      </c>
      <c r="C1157" s="373" t="s">
        <v>517</v>
      </c>
      <c r="D1157" s="374">
        <v>0.47</v>
      </c>
    </row>
    <row r="1158" spans="1:4" x14ac:dyDescent="0.25">
      <c r="A1158" s="373">
        <v>95269</v>
      </c>
      <c r="B1158" s="373" t="s">
        <v>926</v>
      </c>
      <c r="C1158" s="373" t="s">
        <v>517</v>
      </c>
      <c r="D1158" s="374">
        <v>8.1300000000000008</v>
      </c>
    </row>
    <row r="1159" spans="1:4" x14ac:dyDescent="0.25">
      <c r="A1159" s="373">
        <v>95272</v>
      </c>
      <c r="B1159" s="373" t="s">
        <v>8122</v>
      </c>
      <c r="C1159" s="373" t="s">
        <v>517</v>
      </c>
      <c r="D1159" s="374">
        <v>0.44</v>
      </c>
    </row>
    <row r="1160" spans="1:4" x14ac:dyDescent="0.25">
      <c r="A1160" s="373">
        <v>95273</v>
      </c>
      <c r="B1160" s="373" t="s">
        <v>8123</v>
      </c>
      <c r="C1160" s="373" t="s">
        <v>517</v>
      </c>
      <c r="D1160" s="374">
        <v>0.11</v>
      </c>
    </row>
    <row r="1161" spans="1:4" x14ac:dyDescent="0.25">
      <c r="A1161" s="373">
        <v>95274</v>
      </c>
      <c r="B1161" s="373" t="s">
        <v>8124</v>
      </c>
      <c r="C1161" s="373" t="s">
        <v>517</v>
      </c>
      <c r="D1161" s="374">
        <v>0.37</v>
      </c>
    </row>
    <row r="1162" spans="1:4" x14ac:dyDescent="0.25">
      <c r="A1162" s="373">
        <v>95275</v>
      </c>
      <c r="B1162" s="373" t="s">
        <v>8125</v>
      </c>
      <c r="C1162" s="373" t="s">
        <v>517</v>
      </c>
      <c r="D1162" s="374">
        <v>1.69</v>
      </c>
    </row>
    <row r="1163" spans="1:4" x14ac:dyDescent="0.25">
      <c r="A1163" s="373">
        <v>95278</v>
      </c>
      <c r="B1163" s="373" t="s">
        <v>8126</v>
      </c>
      <c r="C1163" s="373" t="s">
        <v>517</v>
      </c>
      <c r="D1163" s="374">
        <v>0.56000000000000005</v>
      </c>
    </row>
    <row r="1164" spans="1:4" x14ac:dyDescent="0.25">
      <c r="A1164" s="373">
        <v>95279</v>
      </c>
      <c r="B1164" s="373" t="s">
        <v>8127</v>
      </c>
      <c r="C1164" s="373" t="s">
        <v>517</v>
      </c>
      <c r="D1164" s="374">
        <v>0.12</v>
      </c>
    </row>
    <row r="1165" spans="1:4" x14ac:dyDescent="0.25">
      <c r="A1165" s="373">
        <v>95280</v>
      </c>
      <c r="B1165" s="373" t="s">
        <v>8128</v>
      </c>
      <c r="C1165" s="373" t="s">
        <v>517</v>
      </c>
      <c r="D1165" s="374">
        <v>0.56000000000000005</v>
      </c>
    </row>
    <row r="1166" spans="1:4" x14ac:dyDescent="0.25">
      <c r="A1166" s="373">
        <v>95281</v>
      </c>
      <c r="B1166" s="373" t="s">
        <v>8129</v>
      </c>
      <c r="C1166" s="373" t="s">
        <v>517</v>
      </c>
      <c r="D1166" s="374">
        <v>8.11</v>
      </c>
    </row>
    <row r="1167" spans="1:4" x14ac:dyDescent="0.25">
      <c r="A1167" s="373">
        <v>95617</v>
      </c>
      <c r="B1167" s="373" t="s">
        <v>927</v>
      </c>
      <c r="C1167" s="373" t="s">
        <v>517</v>
      </c>
      <c r="D1167" s="374">
        <v>1.08</v>
      </c>
    </row>
    <row r="1168" spans="1:4" x14ac:dyDescent="0.25">
      <c r="A1168" s="373">
        <v>95618</v>
      </c>
      <c r="B1168" s="373" t="s">
        <v>928</v>
      </c>
      <c r="C1168" s="373" t="s">
        <v>517</v>
      </c>
      <c r="D1168" s="374">
        <v>0.25</v>
      </c>
    </row>
    <row r="1169" spans="1:4" x14ac:dyDescent="0.25">
      <c r="A1169" s="373">
        <v>95619</v>
      </c>
      <c r="B1169" s="373" t="s">
        <v>929</v>
      </c>
      <c r="C1169" s="373" t="s">
        <v>517</v>
      </c>
      <c r="D1169" s="374">
        <v>1.35</v>
      </c>
    </row>
    <row r="1170" spans="1:4" x14ac:dyDescent="0.25">
      <c r="A1170" s="373">
        <v>95627</v>
      </c>
      <c r="B1170" s="373" t="s">
        <v>930</v>
      </c>
      <c r="C1170" s="373" t="s">
        <v>517</v>
      </c>
      <c r="D1170" s="374">
        <v>47.95</v>
      </c>
    </row>
    <row r="1171" spans="1:4" x14ac:dyDescent="0.25">
      <c r="A1171" s="373">
        <v>95628</v>
      </c>
      <c r="B1171" s="373" t="s">
        <v>931</v>
      </c>
      <c r="C1171" s="373" t="s">
        <v>517</v>
      </c>
      <c r="D1171" s="374">
        <v>12.86</v>
      </c>
    </row>
    <row r="1172" spans="1:4" x14ac:dyDescent="0.25">
      <c r="A1172" s="373">
        <v>95629</v>
      </c>
      <c r="B1172" s="373" t="s">
        <v>932</v>
      </c>
      <c r="C1172" s="373" t="s">
        <v>517</v>
      </c>
      <c r="D1172" s="374">
        <v>60.01</v>
      </c>
    </row>
    <row r="1173" spans="1:4" x14ac:dyDescent="0.25">
      <c r="A1173" s="373">
        <v>95630</v>
      </c>
      <c r="B1173" s="373" t="s">
        <v>933</v>
      </c>
      <c r="C1173" s="373" t="s">
        <v>517</v>
      </c>
      <c r="D1173" s="374">
        <v>89.37</v>
      </c>
    </row>
    <row r="1174" spans="1:4" x14ac:dyDescent="0.25">
      <c r="A1174" s="373">
        <v>95698</v>
      </c>
      <c r="B1174" s="373" t="s">
        <v>934</v>
      </c>
      <c r="C1174" s="373" t="s">
        <v>517</v>
      </c>
      <c r="D1174" s="374">
        <v>4.38</v>
      </c>
    </row>
    <row r="1175" spans="1:4" x14ac:dyDescent="0.25">
      <c r="A1175" s="373">
        <v>95699</v>
      </c>
      <c r="B1175" s="373" t="s">
        <v>935</v>
      </c>
      <c r="C1175" s="373" t="s">
        <v>517</v>
      </c>
      <c r="D1175" s="374">
        <v>1.01</v>
      </c>
    </row>
    <row r="1176" spans="1:4" x14ac:dyDescent="0.25">
      <c r="A1176" s="373">
        <v>95700</v>
      </c>
      <c r="B1176" s="373" t="s">
        <v>936</v>
      </c>
      <c r="C1176" s="373" t="s">
        <v>517</v>
      </c>
      <c r="D1176" s="374">
        <v>5.48</v>
      </c>
    </row>
    <row r="1177" spans="1:4" x14ac:dyDescent="0.25">
      <c r="A1177" s="373">
        <v>95701</v>
      </c>
      <c r="B1177" s="373" t="s">
        <v>937</v>
      </c>
      <c r="C1177" s="373" t="s">
        <v>517</v>
      </c>
      <c r="D1177" s="374">
        <v>2.09</v>
      </c>
    </row>
    <row r="1178" spans="1:4" x14ac:dyDescent="0.25">
      <c r="A1178" s="373">
        <v>95704</v>
      </c>
      <c r="B1178" s="373" t="s">
        <v>938</v>
      </c>
      <c r="C1178" s="373" t="s">
        <v>517</v>
      </c>
      <c r="D1178" s="374">
        <v>44.75</v>
      </c>
    </row>
    <row r="1179" spans="1:4" x14ac:dyDescent="0.25">
      <c r="A1179" s="373">
        <v>95705</v>
      </c>
      <c r="B1179" s="373" t="s">
        <v>939</v>
      </c>
      <c r="C1179" s="373" t="s">
        <v>517</v>
      </c>
      <c r="D1179" s="374">
        <v>12</v>
      </c>
    </row>
    <row r="1180" spans="1:4" x14ac:dyDescent="0.25">
      <c r="A1180" s="373">
        <v>95706</v>
      </c>
      <c r="B1180" s="373" t="s">
        <v>940</v>
      </c>
      <c r="C1180" s="373" t="s">
        <v>517</v>
      </c>
      <c r="D1180" s="374">
        <v>56</v>
      </c>
    </row>
    <row r="1181" spans="1:4" x14ac:dyDescent="0.25">
      <c r="A1181" s="373">
        <v>95707</v>
      </c>
      <c r="B1181" s="373" t="s">
        <v>941</v>
      </c>
      <c r="C1181" s="373" t="s">
        <v>517</v>
      </c>
      <c r="D1181" s="374">
        <v>2.74</v>
      </c>
    </row>
    <row r="1182" spans="1:4" x14ac:dyDescent="0.25">
      <c r="A1182" s="373">
        <v>95710</v>
      </c>
      <c r="B1182" s="373" t="s">
        <v>942</v>
      </c>
      <c r="C1182" s="373" t="s">
        <v>517</v>
      </c>
      <c r="D1182" s="374">
        <v>53.79</v>
      </c>
    </row>
    <row r="1183" spans="1:4" x14ac:dyDescent="0.25">
      <c r="A1183" s="373">
        <v>95711</v>
      </c>
      <c r="B1183" s="373" t="s">
        <v>943</v>
      </c>
      <c r="C1183" s="373" t="s">
        <v>517</v>
      </c>
      <c r="D1183" s="374">
        <v>14.21</v>
      </c>
    </row>
    <row r="1184" spans="1:4" x14ac:dyDescent="0.25">
      <c r="A1184" s="373">
        <v>95712</v>
      </c>
      <c r="B1184" s="373" t="s">
        <v>944</v>
      </c>
      <c r="C1184" s="373" t="s">
        <v>517</v>
      </c>
      <c r="D1184" s="374">
        <v>67.239999999999995</v>
      </c>
    </row>
    <row r="1185" spans="1:4" x14ac:dyDescent="0.25">
      <c r="A1185" s="373">
        <v>95713</v>
      </c>
      <c r="B1185" s="373" t="s">
        <v>945</v>
      </c>
      <c r="C1185" s="373" t="s">
        <v>517</v>
      </c>
      <c r="D1185" s="374">
        <v>90.02</v>
      </c>
    </row>
    <row r="1186" spans="1:4" x14ac:dyDescent="0.25">
      <c r="A1186" s="373">
        <v>95716</v>
      </c>
      <c r="B1186" s="373" t="s">
        <v>946</v>
      </c>
      <c r="C1186" s="373" t="s">
        <v>517</v>
      </c>
      <c r="D1186" s="374">
        <v>51.78</v>
      </c>
    </row>
    <row r="1187" spans="1:4" x14ac:dyDescent="0.25">
      <c r="A1187" s="373">
        <v>95717</v>
      </c>
      <c r="B1187" s="373" t="s">
        <v>947</v>
      </c>
      <c r="C1187" s="373" t="s">
        <v>517</v>
      </c>
      <c r="D1187" s="374">
        <v>13.68</v>
      </c>
    </row>
    <row r="1188" spans="1:4" x14ac:dyDescent="0.25">
      <c r="A1188" s="373">
        <v>95718</v>
      </c>
      <c r="B1188" s="373" t="s">
        <v>948</v>
      </c>
      <c r="C1188" s="373" t="s">
        <v>517</v>
      </c>
      <c r="D1188" s="374">
        <v>64.73</v>
      </c>
    </row>
    <row r="1189" spans="1:4" x14ac:dyDescent="0.25">
      <c r="A1189" s="373">
        <v>95719</v>
      </c>
      <c r="B1189" s="373" t="s">
        <v>949</v>
      </c>
      <c r="C1189" s="373" t="s">
        <v>517</v>
      </c>
      <c r="D1189" s="374">
        <v>90.02</v>
      </c>
    </row>
    <row r="1190" spans="1:4" x14ac:dyDescent="0.25">
      <c r="A1190" s="373">
        <v>95869</v>
      </c>
      <c r="B1190" s="373" t="s">
        <v>950</v>
      </c>
      <c r="C1190" s="373" t="s">
        <v>517</v>
      </c>
      <c r="D1190" s="374">
        <v>3.14</v>
      </c>
    </row>
    <row r="1191" spans="1:4" x14ac:dyDescent="0.25">
      <c r="A1191" s="373">
        <v>95870</v>
      </c>
      <c r="B1191" s="373" t="s">
        <v>951</v>
      </c>
      <c r="C1191" s="373" t="s">
        <v>517</v>
      </c>
      <c r="D1191" s="374">
        <v>7.95</v>
      </c>
    </row>
    <row r="1192" spans="1:4" x14ac:dyDescent="0.25">
      <c r="A1192" s="373">
        <v>95871</v>
      </c>
      <c r="B1192" s="373" t="s">
        <v>952</v>
      </c>
      <c r="C1192" s="373" t="s">
        <v>517</v>
      </c>
      <c r="D1192" s="374">
        <v>273.38</v>
      </c>
    </row>
    <row r="1193" spans="1:4" x14ac:dyDescent="0.25">
      <c r="A1193" s="373">
        <v>95874</v>
      </c>
      <c r="B1193" s="373" t="s">
        <v>953</v>
      </c>
      <c r="C1193" s="373" t="s">
        <v>517</v>
      </c>
      <c r="D1193" s="374">
        <v>8.91</v>
      </c>
    </row>
    <row r="1194" spans="1:4" x14ac:dyDescent="0.25">
      <c r="A1194" s="373">
        <v>96008</v>
      </c>
      <c r="B1194" s="373" t="s">
        <v>954</v>
      </c>
      <c r="C1194" s="373" t="s">
        <v>517</v>
      </c>
      <c r="D1194" s="374">
        <v>22.79</v>
      </c>
    </row>
    <row r="1195" spans="1:4" x14ac:dyDescent="0.25">
      <c r="A1195" s="373">
        <v>96009</v>
      </c>
      <c r="B1195" s="373" t="s">
        <v>955</v>
      </c>
      <c r="C1195" s="373" t="s">
        <v>517</v>
      </c>
      <c r="D1195" s="374">
        <v>6.1</v>
      </c>
    </row>
    <row r="1196" spans="1:4" x14ac:dyDescent="0.25">
      <c r="A1196" s="373">
        <v>96011</v>
      </c>
      <c r="B1196" s="373" t="s">
        <v>956</v>
      </c>
      <c r="C1196" s="373" t="s">
        <v>517</v>
      </c>
      <c r="D1196" s="374">
        <v>24.92</v>
      </c>
    </row>
    <row r="1197" spans="1:4" x14ac:dyDescent="0.25">
      <c r="A1197" s="373">
        <v>96012</v>
      </c>
      <c r="B1197" s="373" t="s">
        <v>957</v>
      </c>
      <c r="C1197" s="373" t="s">
        <v>517</v>
      </c>
      <c r="D1197" s="374">
        <v>96.79</v>
      </c>
    </row>
    <row r="1198" spans="1:4" x14ac:dyDescent="0.25">
      <c r="A1198" s="373">
        <v>96015</v>
      </c>
      <c r="B1198" s="373" t="s">
        <v>958</v>
      </c>
      <c r="C1198" s="373" t="s">
        <v>517</v>
      </c>
      <c r="D1198" s="374">
        <v>22.57</v>
      </c>
    </row>
    <row r="1199" spans="1:4" x14ac:dyDescent="0.25">
      <c r="A1199" s="373">
        <v>96016</v>
      </c>
      <c r="B1199" s="373" t="s">
        <v>959</v>
      </c>
      <c r="C1199" s="373" t="s">
        <v>517</v>
      </c>
      <c r="D1199" s="374">
        <v>6.05</v>
      </c>
    </row>
    <row r="1200" spans="1:4" x14ac:dyDescent="0.25">
      <c r="A1200" s="373">
        <v>96018</v>
      </c>
      <c r="B1200" s="373" t="s">
        <v>960</v>
      </c>
      <c r="C1200" s="373" t="s">
        <v>517</v>
      </c>
      <c r="D1200" s="374">
        <v>24.69</v>
      </c>
    </row>
    <row r="1201" spans="1:4" x14ac:dyDescent="0.25">
      <c r="A1201" s="373">
        <v>96019</v>
      </c>
      <c r="B1201" s="373" t="s">
        <v>961</v>
      </c>
      <c r="C1201" s="373" t="s">
        <v>517</v>
      </c>
      <c r="D1201" s="374">
        <v>96.79</v>
      </c>
    </row>
    <row r="1202" spans="1:4" x14ac:dyDescent="0.25">
      <c r="A1202" s="373">
        <v>96023</v>
      </c>
      <c r="B1202" s="373" t="s">
        <v>962</v>
      </c>
      <c r="C1202" s="373" t="s">
        <v>517</v>
      </c>
      <c r="D1202" s="374">
        <v>17.489999999999998</v>
      </c>
    </row>
    <row r="1203" spans="1:4" x14ac:dyDescent="0.25">
      <c r="A1203" s="373">
        <v>96024</v>
      </c>
      <c r="B1203" s="373" t="s">
        <v>963</v>
      </c>
      <c r="C1203" s="373" t="s">
        <v>517</v>
      </c>
      <c r="D1203" s="374">
        <v>4.6900000000000004</v>
      </c>
    </row>
    <row r="1204" spans="1:4" x14ac:dyDescent="0.25">
      <c r="A1204" s="373">
        <v>96026</v>
      </c>
      <c r="B1204" s="373" t="s">
        <v>964</v>
      </c>
      <c r="C1204" s="373" t="s">
        <v>517</v>
      </c>
      <c r="D1204" s="374">
        <v>19.14</v>
      </c>
    </row>
    <row r="1205" spans="1:4" x14ac:dyDescent="0.25">
      <c r="A1205" s="373">
        <v>96027</v>
      </c>
      <c r="B1205" s="373" t="s">
        <v>965</v>
      </c>
      <c r="C1205" s="373" t="s">
        <v>517</v>
      </c>
      <c r="D1205" s="374">
        <v>67.44</v>
      </c>
    </row>
    <row r="1206" spans="1:4" x14ac:dyDescent="0.25">
      <c r="A1206" s="373">
        <v>96030</v>
      </c>
      <c r="B1206" s="373" t="s">
        <v>966</v>
      </c>
      <c r="C1206" s="373" t="s">
        <v>517</v>
      </c>
      <c r="D1206" s="374">
        <v>34.04</v>
      </c>
    </row>
    <row r="1207" spans="1:4" x14ac:dyDescent="0.25">
      <c r="A1207" s="373">
        <v>96031</v>
      </c>
      <c r="B1207" s="373" t="s">
        <v>967</v>
      </c>
      <c r="C1207" s="373" t="s">
        <v>517</v>
      </c>
      <c r="D1207" s="374">
        <v>12.92</v>
      </c>
    </row>
    <row r="1208" spans="1:4" x14ac:dyDescent="0.25">
      <c r="A1208" s="373">
        <v>96032</v>
      </c>
      <c r="B1208" s="373" t="s">
        <v>968</v>
      </c>
      <c r="C1208" s="373" t="s">
        <v>517</v>
      </c>
      <c r="D1208" s="374">
        <v>5.19</v>
      </c>
    </row>
    <row r="1209" spans="1:4" x14ac:dyDescent="0.25">
      <c r="A1209" s="373">
        <v>96033</v>
      </c>
      <c r="B1209" s="373" t="s">
        <v>969</v>
      </c>
      <c r="C1209" s="373" t="s">
        <v>517</v>
      </c>
      <c r="D1209" s="374">
        <v>58.63</v>
      </c>
    </row>
    <row r="1210" spans="1:4" x14ac:dyDescent="0.25">
      <c r="A1210" s="373">
        <v>96034</v>
      </c>
      <c r="B1210" s="373" t="s">
        <v>970</v>
      </c>
      <c r="C1210" s="373" t="s">
        <v>517</v>
      </c>
      <c r="D1210" s="374">
        <v>141.96</v>
      </c>
    </row>
    <row r="1211" spans="1:4" x14ac:dyDescent="0.25">
      <c r="A1211" s="373">
        <v>96053</v>
      </c>
      <c r="B1211" s="373" t="s">
        <v>971</v>
      </c>
      <c r="C1211" s="373" t="s">
        <v>517</v>
      </c>
      <c r="D1211" s="374">
        <v>17.71</v>
      </c>
    </row>
    <row r="1212" spans="1:4" x14ac:dyDescent="0.25">
      <c r="A1212" s="373">
        <v>96054</v>
      </c>
      <c r="B1212" s="373" t="s">
        <v>972</v>
      </c>
      <c r="C1212" s="373" t="s">
        <v>517</v>
      </c>
      <c r="D1212" s="374">
        <v>31.29</v>
      </c>
    </row>
    <row r="1213" spans="1:4" x14ac:dyDescent="0.25">
      <c r="A1213" s="373">
        <v>96055</v>
      </c>
      <c r="B1213" s="373" t="s">
        <v>973</v>
      </c>
      <c r="C1213" s="373" t="s">
        <v>517</v>
      </c>
      <c r="D1213" s="374">
        <v>4.74</v>
      </c>
    </row>
    <row r="1214" spans="1:4" x14ac:dyDescent="0.25">
      <c r="A1214" s="373">
        <v>96056</v>
      </c>
      <c r="B1214" s="373" t="s">
        <v>974</v>
      </c>
      <c r="C1214" s="373" t="s">
        <v>517</v>
      </c>
      <c r="D1214" s="374">
        <v>19.37</v>
      </c>
    </row>
    <row r="1215" spans="1:4" x14ac:dyDescent="0.25">
      <c r="A1215" s="373">
        <v>96057</v>
      </c>
      <c r="B1215" s="373" t="s">
        <v>975</v>
      </c>
      <c r="C1215" s="373" t="s">
        <v>517</v>
      </c>
      <c r="D1215" s="374">
        <v>67.44</v>
      </c>
    </row>
    <row r="1216" spans="1:4" x14ac:dyDescent="0.25">
      <c r="A1216" s="373">
        <v>96060</v>
      </c>
      <c r="B1216" s="373" t="s">
        <v>976</v>
      </c>
      <c r="C1216" s="373" t="s">
        <v>517</v>
      </c>
      <c r="D1216" s="374">
        <v>6.1</v>
      </c>
    </row>
    <row r="1217" spans="1:4" x14ac:dyDescent="0.25">
      <c r="A1217" s="373">
        <v>96061</v>
      </c>
      <c r="B1217" s="373" t="s">
        <v>977</v>
      </c>
      <c r="C1217" s="373" t="s">
        <v>517</v>
      </c>
      <c r="D1217" s="374">
        <v>39.11</v>
      </c>
    </row>
    <row r="1218" spans="1:4" x14ac:dyDescent="0.25">
      <c r="A1218" s="373">
        <v>96062</v>
      </c>
      <c r="B1218" s="373" t="s">
        <v>978</v>
      </c>
      <c r="C1218" s="373" t="s">
        <v>517</v>
      </c>
      <c r="D1218" s="374">
        <v>39.89</v>
      </c>
    </row>
    <row r="1219" spans="1:4" x14ac:dyDescent="0.25">
      <c r="A1219" s="373">
        <v>96241</v>
      </c>
      <c r="B1219" s="373" t="s">
        <v>979</v>
      </c>
      <c r="C1219" s="373" t="s">
        <v>517</v>
      </c>
      <c r="D1219" s="374">
        <v>27.2</v>
      </c>
    </row>
    <row r="1220" spans="1:4" x14ac:dyDescent="0.25">
      <c r="A1220" s="373">
        <v>96242</v>
      </c>
      <c r="B1220" s="373" t="s">
        <v>980</v>
      </c>
      <c r="C1220" s="373" t="s">
        <v>517</v>
      </c>
      <c r="D1220" s="374">
        <v>7.18</v>
      </c>
    </row>
    <row r="1221" spans="1:4" x14ac:dyDescent="0.25">
      <c r="A1221" s="373">
        <v>96243</v>
      </c>
      <c r="B1221" s="373" t="s">
        <v>981</v>
      </c>
      <c r="C1221" s="373" t="s">
        <v>517</v>
      </c>
      <c r="D1221" s="374">
        <v>34</v>
      </c>
    </row>
    <row r="1222" spans="1:4" x14ac:dyDescent="0.25">
      <c r="A1222" s="373">
        <v>96244</v>
      </c>
      <c r="B1222" s="373" t="s">
        <v>982</v>
      </c>
      <c r="C1222" s="373" t="s">
        <v>517</v>
      </c>
      <c r="D1222" s="374">
        <v>17.43</v>
      </c>
    </row>
    <row r="1223" spans="1:4" x14ac:dyDescent="0.25">
      <c r="A1223" s="373">
        <v>96301</v>
      </c>
      <c r="B1223" s="373" t="s">
        <v>983</v>
      </c>
      <c r="C1223" s="373" t="s">
        <v>517</v>
      </c>
      <c r="D1223" s="374">
        <v>49.17</v>
      </c>
    </row>
    <row r="1224" spans="1:4" x14ac:dyDescent="0.25">
      <c r="A1224" s="373">
        <v>96457</v>
      </c>
      <c r="B1224" s="373" t="s">
        <v>984</v>
      </c>
      <c r="C1224" s="373" t="s">
        <v>517</v>
      </c>
      <c r="D1224" s="374">
        <v>63.91</v>
      </c>
    </row>
    <row r="1225" spans="1:4" x14ac:dyDescent="0.25">
      <c r="A1225" s="373">
        <v>96458</v>
      </c>
      <c r="B1225" s="373" t="s">
        <v>985</v>
      </c>
      <c r="C1225" s="373" t="s">
        <v>517</v>
      </c>
      <c r="D1225" s="374">
        <v>66.55</v>
      </c>
    </row>
    <row r="1226" spans="1:4" x14ac:dyDescent="0.25">
      <c r="A1226" s="373">
        <v>96459</v>
      </c>
      <c r="B1226" s="373" t="s">
        <v>986</v>
      </c>
      <c r="C1226" s="373" t="s">
        <v>517</v>
      </c>
      <c r="D1226" s="374">
        <v>14.26</v>
      </c>
    </row>
    <row r="1227" spans="1:4" x14ac:dyDescent="0.25">
      <c r="A1227" s="373">
        <v>96460</v>
      </c>
      <c r="B1227" s="373" t="s">
        <v>987</v>
      </c>
      <c r="C1227" s="373" t="s">
        <v>517</v>
      </c>
      <c r="D1227" s="374">
        <v>53.18</v>
      </c>
    </row>
    <row r="1228" spans="1:4" x14ac:dyDescent="0.25">
      <c r="A1228" s="373">
        <v>98760</v>
      </c>
      <c r="B1228" s="373" t="s">
        <v>988</v>
      </c>
      <c r="C1228" s="373" t="s">
        <v>517</v>
      </c>
      <c r="D1228" s="374">
        <v>0.05</v>
      </c>
    </row>
    <row r="1229" spans="1:4" x14ac:dyDescent="0.25">
      <c r="A1229" s="373">
        <v>98761</v>
      </c>
      <c r="B1229" s="373" t="s">
        <v>989</v>
      </c>
      <c r="C1229" s="373" t="s">
        <v>517</v>
      </c>
      <c r="D1229" s="374">
        <v>0.01</v>
      </c>
    </row>
    <row r="1230" spans="1:4" x14ac:dyDescent="0.25">
      <c r="A1230" s="373">
        <v>98762</v>
      </c>
      <c r="B1230" s="373" t="s">
        <v>990</v>
      </c>
      <c r="C1230" s="373" t="s">
        <v>517</v>
      </c>
      <c r="D1230" s="374">
        <v>0.06</v>
      </c>
    </row>
    <row r="1231" spans="1:4" x14ac:dyDescent="0.25">
      <c r="A1231" s="373">
        <v>98763</v>
      </c>
      <c r="B1231" s="373" t="s">
        <v>991</v>
      </c>
      <c r="C1231" s="373" t="s">
        <v>517</v>
      </c>
      <c r="D1231" s="374">
        <v>3.07</v>
      </c>
    </row>
    <row r="1232" spans="1:4" x14ac:dyDescent="0.25">
      <c r="A1232" s="373">
        <v>99829</v>
      </c>
      <c r="B1232" s="373" t="s">
        <v>8130</v>
      </c>
      <c r="C1232" s="373" t="s">
        <v>517</v>
      </c>
      <c r="D1232" s="374">
        <v>0.19</v>
      </c>
    </row>
    <row r="1233" spans="1:4" x14ac:dyDescent="0.25">
      <c r="A1233" s="373">
        <v>99830</v>
      </c>
      <c r="B1233" s="373" t="s">
        <v>8131</v>
      </c>
      <c r="C1233" s="373" t="s">
        <v>517</v>
      </c>
      <c r="D1233" s="374">
        <v>0.04</v>
      </c>
    </row>
    <row r="1234" spans="1:4" x14ac:dyDescent="0.25">
      <c r="A1234" s="373">
        <v>99831</v>
      </c>
      <c r="B1234" s="373" t="s">
        <v>8132</v>
      </c>
      <c r="C1234" s="373" t="s">
        <v>517</v>
      </c>
      <c r="D1234" s="374">
        <v>0.13</v>
      </c>
    </row>
    <row r="1235" spans="1:4" x14ac:dyDescent="0.25">
      <c r="A1235" s="373">
        <v>99832</v>
      </c>
      <c r="B1235" s="373" t="s">
        <v>8133</v>
      </c>
      <c r="C1235" s="373" t="s">
        <v>517</v>
      </c>
      <c r="D1235" s="374">
        <v>1.25</v>
      </c>
    </row>
    <row r="1236" spans="1:4" x14ac:dyDescent="0.25">
      <c r="A1236" s="373">
        <v>100637</v>
      </c>
      <c r="B1236" s="373" t="s">
        <v>992</v>
      </c>
      <c r="C1236" s="373" t="s">
        <v>517</v>
      </c>
      <c r="D1236" s="374">
        <v>145.21</v>
      </c>
    </row>
    <row r="1237" spans="1:4" x14ac:dyDescent="0.25">
      <c r="A1237" s="373">
        <v>100638</v>
      </c>
      <c r="B1237" s="373" t="s">
        <v>993</v>
      </c>
      <c r="C1237" s="373" t="s">
        <v>517</v>
      </c>
      <c r="D1237" s="374">
        <v>44.63</v>
      </c>
    </row>
    <row r="1238" spans="1:4" x14ac:dyDescent="0.25">
      <c r="A1238" s="373">
        <v>100639</v>
      </c>
      <c r="B1238" s="373" t="s">
        <v>994</v>
      </c>
      <c r="C1238" s="373" t="s">
        <v>517</v>
      </c>
      <c r="D1238" s="374">
        <v>181.65</v>
      </c>
    </row>
    <row r="1239" spans="1:4" x14ac:dyDescent="0.25">
      <c r="A1239" s="373">
        <v>100640</v>
      </c>
      <c r="B1239" s="373" t="s">
        <v>995</v>
      </c>
      <c r="C1239" s="373" t="s">
        <v>517</v>
      </c>
      <c r="D1239" s="375">
        <v>4312.8</v>
      </c>
    </row>
    <row r="1240" spans="1:4" x14ac:dyDescent="0.25">
      <c r="A1240" s="373">
        <v>100643</v>
      </c>
      <c r="B1240" s="373" t="s">
        <v>996</v>
      </c>
      <c r="C1240" s="373" t="s">
        <v>517</v>
      </c>
      <c r="D1240" s="374">
        <v>297.54000000000002</v>
      </c>
    </row>
    <row r="1241" spans="1:4" x14ac:dyDescent="0.25">
      <c r="A1241" s="373">
        <v>100644</v>
      </c>
      <c r="B1241" s="373" t="s">
        <v>997</v>
      </c>
      <c r="C1241" s="373" t="s">
        <v>517</v>
      </c>
      <c r="D1241" s="374">
        <v>104.88</v>
      </c>
    </row>
    <row r="1242" spans="1:4" x14ac:dyDescent="0.25">
      <c r="A1242" s="373">
        <v>100645</v>
      </c>
      <c r="B1242" s="373" t="s">
        <v>998</v>
      </c>
      <c r="C1242" s="373" t="s">
        <v>517</v>
      </c>
      <c r="D1242" s="374">
        <v>478.29</v>
      </c>
    </row>
    <row r="1243" spans="1:4" x14ac:dyDescent="0.25">
      <c r="A1243" s="373">
        <v>100646</v>
      </c>
      <c r="B1243" s="373" t="s">
        <v>999</v>
      </c>
      <c r="C1243" s="373" t="s">
        <v>517</v>
      </c>
      <c r="D1243" s="375">
        <v>5391</v>
      </c>
    </row>
    <row r="1244" spans="1:4" x14ac:dyDescent="0.25">
      <c r="A1244" s="373">
        <v>102270</v>
      </c>
      <c r="B1244" s="373" t="s">
        <v>3926</v>
      </c>
      <c r="C1244" s="373" t="s">
        <v>517</v>
      </c>
      <c r="D1244" s="374">
        <v>0.65</v>
      </c>
    </row>
    <row r="1245" spans="1:4" x14ac:dyDescent="0.25">
      <c r="A1245" s="373">
        <v>102271</v>
      </c>
      <c r="B1245" s="373" t="s">
        <v>3927</v>
      </c>
      <c r="C1245" s="373" t="s">
        <v>517</v>
      </c>
      <c r="D1245" s="374">
        <v>0.15</v>
      </c>
    </row>
    <row r="1246" spans="1:4" x14ac:dyDescent="0.25">
      <c r="A1246" s="373">
        <v>102272</v>
      </c>
      <c r="B1246" s="373" t="s">
        <v>3928</v>
      </c>
      <c r="C1246" s="373" t="s">
        <v>517</v>
      </c>
      <c r="D1246" s="374">
        <v>0.81</v>
      </c>
    </row>
    <row r="1247" spans="1:4" x14ac:dyDescent="0.25">
      <c r="A1247" s="373">
        <v>102273</v>
      </c>
      <c r="B1247" s="373" t="s">
        <v>3929</v>
      </c>
      <c r="C1247" s="373" t="s">
        <v>517</v>
      </c>
      <c r="D1247" s="374">
        <v>1.1299999999999999</v>
      </c>
    </row>
    <row r="1248" spans="1:4" x14ac:dyDescent="0.25">
      <c r="A1248" s="373">
        <v>102809</v>
      </c>
      <c r="B1248" s="373" t="s">
        <v>8134</v>
      </c>
      <c r="C1248" s="373" t="s">
        <v>517</v>
      </c>
      <c r="D1248" s="374">
        <v>15.42</v>
      </c>
    </row>
    <row r="1249" spans="1:4" x14ac:dyDescent="0.25">
      <c r="A1249" s="373">
        <v>102815</v>
      </c>
      <c r="B1249" s="373" t="s">
        <v>5264</v>
      </c>
      <c r="C1249" s="373" t="s">
        <v>517</v>
      </c>
      <c r="D1249" s="374">
        <v>2.27</v>
      </c>
    </row>
    <row r="1250" spans="1:4" x14ac:dyDescent="0.25">
      <c r="A1250" s="373">
        <v>102826</v>
      </c>
      <c r="B1250" s="373" t="s">
        <v>8135</v>
      </c>
      <c r="C1250" s="373" t="s">
        <v>517</v>
      </c>
      <c r="D1250" s="374">
        <v>4.2699999999999996</v>
      </c>
    </row>
    <row r="1251" spans="1:4" x14ac:dyDescent="0.25">
      <c r="A1251" s="373">
        <v>102832</v>
      </c>
      <c r="B1251" s="373" t="s">
        <v>8136</v>
      </c>
      <c r="C1251" s="373" t="s">
        <v>517</v>
      </c>
      <c r="D1251" s="374">
        <v>5.69</v>
      </c>
    </row>
    <row r="1252" spans="1:4" x14ac:dyDescent="0.25">
      <c r="A1252" s="373">
        <v>102843</v>
      </c>
      <c r="B1252" s="373" t="s">
        <v>5265</v>
      </c>
      <c r="C1252" s="373" t="s">
        <v>517</v>
      </c>
      <c r="D1252" s="374">
        <v>134.77000000000001</v>
      </c>
    </row>
    <row r="1253" spans="1:4" x14ac:dyDescent="0.25">
      <c r="A1253" s="373">
        <v>102849</v>
      </c>
      <c r="B1253" s="373" t="s">
        <v>5266</v>
      </c>
      <c r="C1253" s="373" t="s">
        <v>517</v>
      </c>
      <c r="D1253" s="374">
        <v>65.89</v>
      </c>
    </row>
    <row r="1254" spans="1:4" x14ac:dyDescent="0.25">
      <c r="A1254" s="373">
        <v>102855</v>
      </c>
      <c r="B1254" s="373" t="s">
        <v>5267</v>
      </c>
      <c r="C1254" s="373" t="s">
        <v>517</v>
      </c>
      <c r="D1254" s="374">
        <v>65.89</v>
      </c>
    </row>
    <row r="1255" spans="1:4" x14ac:dyDescent="0.25">
      <c r="A1255" s="373">
        <v>102861</v>
      </c>
      <c r="B1255" s="373" t="s">
        <v>8137</v>
      </c>
      <c r="C1255" s="373" t="s">
        <v>517</v>
      </c>
      <c r="D1255" s="374">
        <v>0.83</v>
      </c>
    </row>
    <row r="1256" spans="1:4" x14ac:dyDescent="0.25">
      <c r="A1256" s="373">
        <v>102867</v>
      </c>
      <c r="B1256" s="373" t="s">
        <v>8138</v>
      </c>
      <c r="C1256" s="373" t="s">
        <v>517</v>
      </c>
      <c r="D1256" s="374">
        <v>0.45</v>
      </c>
    </row>
    <row r="1257" spans="1:4" x14ac:dyDescent="0.25">
      <c r="A1257" s="373">
        <v>102873</v>
      </c>
      <c r="B1257" s="373" t="s">
        <v>5268</v>
      </c>
      <c r="C1257" s="373" t="s">
        <v>517</v>
      </c>
      <c r="D1257" s="374">
        <v>119.74</v>
      </c>
    </row>
    <row r="1258" spans="1:4" x14ac:dyDescent="0.25">
      <c r="A1258" s="373">
        <v>102879</v>
      </c>
      <c r="B1258" s="373" t="s">
        <v>5269</v>
      </c>
      <c r="C1258" s="373" t="s">
        <v>517</v>
      </c>
      <c r="D1258" s="374">
        <v>179.7</v>
      </c>
    </row>
    <row r="1259" spans="1:4" x14ac:dyDescent="0.25">
      <c r="A1259" s="373">
        <v>102885</v>
      </c>
      <c r="B1259" s="373" t="s">
        <v>5270</v>
      </c>
      <c r="C1259" s="373" t="s">
        <v>517</v>
      </c>
      <c r="D1259" s="374">
        <v>0.85</v>
      </c>
    </row>
    <row r="1260" spans="1:4" x14ac:dyDescent="0.25">
      <c r="A1260" s="373">
        <v>102891</v>
      </c>
      <c r="B1260" s="373" t="s">
        <v>5271</v>
      </c>
      <c r="C1260" s="373" t="s">
        <v>517</v>
      </c>
      <c r="D1260" s="374">
        <v>0.85</v>
      </c>
    </row>
    <row r="1261" spans="1:4" x14ac:dyDescent="0.25">
      <c r="A1261" s="373">
        <v>102897</v>
      </c>
      <c r="B1261" s="373" t="s">
        <v>5272</v>
      </c>
      <c r="C1261" s="373" t="s">
        <v>517</v>
      </c>
      <c r="D1261" s="374">
        <v>90.02</v>
      </c>
    </row>
    <row r="1262" spans="1:4" x14ac:dyDescent="0.25">
      <c r="A1262" s="373">
        <v>102903</v>
      </c>
      <c r="B1262" s="373" t="s">
        <v>8139</v>
      </c>
      <c r="C1262" s="373" t="s">
        <v>517</v>
      </c>
      <c r="D1262" s="374">
        <v>11.68</v>
      </c>
    </row>
    <row r="1263" spans="1:4" x14ac:dyDescent="0.25">
      <c r="A1263" s="373">
        <v>102909</v>
      </c>
      <c r="B1263" s="373" t="s">
        <v>8140</v>
      </c>
      <c r="C1263" s="373" t="s">
        <v>517</v>
      </c>
      <c r="D1263" s="374">
        <v>2.73</v>
      </c>
    </row>
    <row r="1264" spans="1:4" x14ac:dyDescent="0.25">
      <c r="A1264" s="373">
        <v>102915</v>
      </c>
      <c r="B1264" s="373" t="s">
        <v>8141</v>
      </c>
      <c r="C1264" s="373" t="s">
        <v>517</v>
      </c>
      <c r="D1264" s="374">
        <v>0.42</v>
      </c>
    </row>
    <row r="1265" spans="1:4" x14ac:dyDescent="0.25">
      <c r="A1265" s="373">
        <v>102927</v>
      </c>
      <c r="B1265" s="373" t="s">
        <v>8142</v>
      </c>
      <c r="C1265" s="373" t="s">
        <v>517</v>
      </c>
      <c r="D1265" s="374">
        <v>0.62</v>
      </c>
    </row>
    <row r="1266" spans="1:4" x14ac:dyDescent="0.25">
      <c r="A1266" s="373">
        <v>102933</v>
      </c>
      <c r="B1266" s="373" t="s">
        <v>5273</v>
      </c>
      <c r="C1266" s="373" t="s">
        <v>517</v>
      </c>
      <c r="D1266" s="374">
        <v>0.62</v>
      </c>
    </row>
    <row r="1267" spans="1:4" x14ac:dyDescent="0.25">
      <c r="A1267" s="373">
        <v>102939</v>
      </c>
      <c r="B1267" s="373" t="s">
        <v>8143</v>
      </c>
      <c r="C1267" s="373" t="s">
        <v>517</v>
      </c>
      <c r="D1267" s="374">
        <v>6.26</v>
      </c>
    </row>
    <row r="1268" spans="1:4" x14ac:dyDescent="0.25">
      <c r="A1268" s="373">
        <v>102945</v>
      </c>
      <c r="B1268" s="373" t="s">
        <v>8144</v>
      </c>
      <c r="C1268" s="373" t="s">
        <v>517</v>
      </c>
      <c r="D1268" s="374">
        <v>0.01</v>
      </c>
    </row>
    <row r="1269" spans="1:4" x14ac:dyDescent="0.25">
      <c r="A1269" s="373">
        <v>102951</v>
      </c>
      <c r="B1269" s="373" t="s">
        <v>8145</v>
      </c>
      <c r="C1269" s="373" t="s">
        <v>517</v>
      </c>
      <c r="D1269" s="374">
        <v>0.41</v>
      </c>
    </row>
    <row r="1270" spans="1:4" x14ac:dyDescent="0.25">
      <c r="A1270" s="373">
        <v>102957</v>
      </c>
      <c r="B1270" s="373" t="s">
        <v>5274</v>
      </c>
      <c r="C1270" s="373" t="s">
        <v>517</v>
      </c>
      <c r="D1270" s="374">
        <v>51.09</v>
      </c>
    </row>
    <row r="1271" spans="1:4" x14ac:dyDescent="0.25">
      <c r="A1271" s="373">
        <v>102963</v>
      </c>
      <c r="B1271" s="373" t="s">
        <v>5275</v>
      </c>
      <c r="C1271" s="373" t="s">
        <v>517</v>
      </c>
      <c r="D1271" s="374">
        <v>84.87</v>
      </c>
    </row>
    <row r="1272" spans="1:4" x14ac:dyDescent="0.25">
      <c r="A1272" s="373">
        <v>102969</v>
      </c>
      <c r="B1272" s="373" t="s">
        <v>8146</v>
      </c>
      <c r="C1272" s="373" t="s">
        <v>517</v>
      </c>
      <c r="D1272" s="374">
        <v>0.84</v>
      </c>
    </row>
    <row r="1273" spans="1:4" x14ac:dyDescent="0.25">
      <c r="A1273" s="373">
        <v>102985</v>
      </c>
      <c r="B1273" s="373" t="s">
        <v>5276</v>
      </c>
      <c r="C1273" s="373" t="s">
        <v>517</v>
      </c>
      <c r="D1273" s="374">
        <v>2.99</v>
      </c>
    </row>
    <row r="1274" spans="1:4" x14ac:dyDescent="0.25">
      <c r="A1274" s="373">
        <v>103156</v>
      </c>
      <c r="B1274" s="373" t="s">
        <v>8147</v>
      </c>
      <c r="C1274" s="373" t="s">
        <v>517</v>
      </c>
      <c r="D1274" s="374">
        <v>1.63</v>
      </c>
    </row>
    <row r="1275" spans="1:4" x14ac:dyDescent="0.25">
      <c r="A1275" s="373">
        <v>103162</v>
      </c>
      <c r="B1275" s="373" t="s">
        <v>8148</v>
      </c>
      <c r="C1275" s="373" t="s">
        <v>517</v>
      </c>
      <c r="D1275" s="374">
        <v>1.99</v>
      </c>
    </row>
    <row r="1276" spans="1:4" x14ac:dyDescent="0.25">
      <c r="A1276" s="373">
        <v>103168</v>
      </c>
      <c r="B1276" s="373" t="s">
        <v>8149</v>
      </c>
      <c r="C1276" s="373" t="s">
        <v>517</v>
      </c>
      <c r="D1276" s="374">
        <v>2.23</v>
      </c>
    </row>
    <row r="1277" spans="1:4" x14ac:dyDescent="0.25">
      <c r="A1277" s="373">
        <v>103174</v>
      </c>
      <c r="B1277" s="373" t="s">
        <v>8150</v>
      </c>
      <c r="C1277" s="373" t="s">
        <v>517</v>
      </c>
      <c r="D1277" s="374">
        <v>5.79</v>
      </c>
    </row>
    <row r="1278" spans="1:4" x14ac:dyDescent="0.25">
      <c r="A1278" s="373">
        <v>103180</v>
      </c>
      <c r="B1278" s="373" t="s">
        <v>8151</v>
      </c>
      <c r="C1278" s="373" t="s">
        <v>517</v>
      </c>
      <c r="D1278" s="374">
        <v>12.95</v>
      </c>
    </row>
    <row r="1279" spans="1:4" x14ac:dyDescent="0.25">
      <c r="A1279" s="373">
        <v>103223</v>
      </c>
      <c r="B1279" s="373" t="s">
        <v>8152</v>
      </c>
      <c r="C1279" s="373" t="s">
        <v>517</v>
      </c>
      <c r="D1279" s="374">
        <v>35.119999999999997</v>
      </c>
    </row>
    <row r="1280" spans="1:4" x14ac:dyDescent="0.25">
      <c r="A1280" s="373">
        <v>103229</v>
      </c>
      <c r="B1280" s="373" t="s">
        <v>8153</v>
      </c>
      <c r="C1280" s="373" t="s">
        <v>517</v>
      </c>
      <c r="D1280" s="374">
        <v>97.19</v>
      </c>
    </row>
    <row r="1281" spans="1:4" x14ac:dyDescent="0.25">
      <c r="A1281" s="373">
        <v>103235</v>
      </c>
      <c r="B1281" s="373" t="s">
        <v>8154</v>
      </c>
      <c r="C1281" s="373" t="s">
        <v>517</v>
      </c>
      <c r="D1281" s="374">
        <v>102.77</v>
      </c>
    </row>
    <row r="1282" spans="1:4" x14ac:dyDescent="0.25">
      <c r="A1282" s="373">
        <v>103241</v>
      </c>
      <c r="B1282" s="373" t="s">
        <v>8155</v>
      </c>
      <c r="C1282" s="373" t="s">
        <v>517</v>
      </c>
      <c r="D1282" s="374">
        <v>6.06</v>
      </c>
    </row>
    <row r="1283" spans="1:4" x14ac:dyDescent="0.25">
      <c r="A1283" s="373">
        <v>103660</v>
      </c>
      <c r="B1283" s="373" t="s">
        <v>8156</v>
      </c>
      <c r="C1283" s="373" t="s">
        <v>517</v>
      </c>
      <c r="D1283" s="374">
        <v>10.97</v>
      </c>
    </row>
    <row r="1284" spans="1:4" x14ac:dyDescent="0.25">
      <c r="A1284" s="373">
        <v>103666</v>
      </c>
      <c r="B1284" s="373" t="s">
        <v>8157</v>
      </c>
      <c r="C1284" s="373" t="s">
        <v>517</v>
      </c>
      <c r="D1284" s="374">
        <v>161.24</v>
      </c>
    </row>
    <row r="1285" spans="1:4" x14ac:dyDescent="0.25">
      <c r="A1285" s="373">
        <v>103792</v>
      </c>
      <c r="B1285" s="373" t="s">
        <v>5277</v>
      </c>
      <c r="C1285" s="373" t="s">
        <v>517</v>
      </c>
      <c r="D1285" s="374">
        <v>0.18</v>
      </c>
    </row>
    <row r="1286" spans="1:4" x14ac:dyDescent="0.25">
      <c r="A1286" s="373">
        <v>103937</v>
      </c>
      <c r="B1286" s="373" t="s">
        <v>5278</v>
      </c>
      <c r="C1286" s="373" t="s">
        <v>517</v>
      </c>
      <c r="D1286" s="374">
        <v>1.02</v>
      </c>
    </row>
    <row r="1287" spans="1:4" x14ac:dyDescent="0.25">
      <c r="A1287" s="373">
        <v>103943</v>
      </c>
      <c r="B1287" s="373" t="s">
        <v>5279</v>
      </c>
      <c r="C1287" s="373" t="s">
        <v>517</v>
      </c>
      <c r="D1287" s="374">
        <v>1.02</v>
      </c>
    </row>
    <row r="1288" spans="1:4" x14ac:dyDescent="0.25">
      <c r="A1288" s="373">
        <v>104087</v>
      </c>
      <c r="B1288" s="373" t="s">
        <v>5280</v>
      </c>
      <c r="C1288" s="373" t="s">
        <v>517</v>
      </c>
      <c r="D1288" s="374">
        <v>0.06</v>
      </c>
    </row>
    <row r="1289" spans="1:4" x14ac:dyDescent="0.25">
      <c r="A1289" s="373">
        <v>104088</v>
      </c>
      <c r="B1289" s="373" t="s">
        <v>5281</v>
      </c>
      <c r="C1289" s="373" t="s">
        <v>517</v>
      </c>
      <c r="D1289" s="374">
        <v>0.01</v>
      </c>
    </row>
    <row r="1290" spans="1:4" x14ac:dyDescent="0.25">
      <c r="A1290" s="373">
        <v>104089</v>
      </c>
      <c r="B1290" s="373" t="s">
        <v>5282</v>
      </c>
      <c r="C1290" s="373" t="s">
        <v>517</v>
      </c>
      <c r="D1290" s="374">
        <v>0.08</v>
      </c>
    </row>
    <row r="1291" spans="1:4" x14ac:dyDescent="0.25">
      <c r="A1291" s="373">
        <v>104090</v>
      </c>
      <c r="B1291" s="373" t="s">
        <v>5283</v>
      </c>
      <c r="C1291" s="373" t="s">
        <v>517</v>
      </c>
      <c r="D1291" s="374">
        <v>0.45</v>
      </c>
    </row>
    <row r="1292" spans="1:4" x14ac:dyDescent="0.25">
      <c r="A1292" s="373">
        <v>104093</v>
      </c>
      <c r="B1292" s="373" t="s">
        <v>5284</v>
      </c>
      <c r="C1292" s="373" t="s">
        <v>517</v>
      </c>
      <c r="D1292" s="374">
        <v>0.09</v>
      </c>
    </row>
    <row r="1293" spans="1:4" x14ac:dyDescent="0.25">
      <c r="A1293" s="373">
        <v>104094</v>
      </c>
      <c r="B1293" s="373" t="s">
        <v>5285</v>
      </c>
      <c r="C1293" s="373" t="s">
        <v>517</v>
      </c>
      <c r="D1293" s="374">
        <v>0.02</v>
      </c>
    </row>
    <row r="1294" spans="1:4" x14ac:dyDescent="0.25">
      <c r="A1294" s="373">
        <v>104095</v>
      </c>
      <c r="B1294" s="373" t="s">
        <v>5286</v>
      </c>
      <c r="C1294" s="373" t="s">
        <v>517</v>
      </c>
      <c r="D1294" s="374">
        <v>0.11</v>
      </c>
    </row>
    <row r="1295" spans="1:4" x14ac:dyDescent="0.25">
      <c r="A1295" s="373">
        <v>104096</v>
      </c>
      <c r="B1295" s="373" t="s">
        <v>5287</v>
      </c>
      <c r="C1295" s="373" t="s">
        <v>517</v>
      </c>
      <c r="D1295" s="374">
        <v>0.62</v>
      </c>
    </row>
    <row r="1296" spans="1:4" x14ac:dyDescent="0.25">
      <c r="A1296" s="373">
        <v>104519</v>
      </c>
      <c r="B1296" s="373" t="s">
        <v>7250</v>
      </c>
      <c r="C1296" s="373" t="s">
        <v>517</v>
      </c>
      <c r="D1296" s="374">
        <v>0.42</v>
      </c>
    </row>
    <row r="1297" spans="1:4" x14ac:dyDescent="0.25">
      <c r="A1297" s="373">
        <v>104655</v>
      </c>
      <c r="B1297" s="373" t="s">
        <v>8158</v>
      </c>
      <c r="C1297" s="373" t="s">
        <v>517</v>
      </c>
      <c r="D1297" s="374">
        <v>0.45</v>
      </c>
    </row>
    <row r="1298" spans="1:4" x14ac:dyDescent="0.25">
      <c r="A1298" s="373">
        <v>104687</v>
      </c>
      <c r="B1298" s="373" t="s">
        <v>8159</v>
      </c>
      <c r="C1298" s="373" t="s">
        <v>517</v>
      </c>
      <c r="D1298" s="374">
        <v>449.96</v>
      </c>
    </row>
    <row r="1299" spans="1:4" x14ac:dyDescent="0.25">
      <c r="A1299" s="373">
        <v>104694</v>
      </c>
      <c r="B1299" s="373" t="s">
        <v>8160</v>
      </c>
      <c r="C1299" s="373" t="s">
        <v>517</v>
      </c>
      <c r="D1299" s="374">
        <v>1.42</v>
      </c>
    </row>
    <row r="1300" spans="1:4" x14ac:dyDescent="0.25">
      <c r="A1300" s="373">
        <v>104703</v>
      </c>
      <c r="B1300" s="373" t="s">
        <v>8161</v>
      </c>
      <c r="C1300" s="373" t="s">
        <v>517</v>
      </c>
      <c r="D1300" s="374">
        <v>92.6</v>
      </c>
    </row>
    <row r="1301" spans="1:4" x14ac:dyDescent="0.25">
      <c r="A1301" s="373">
        <v>104709</v>
      </c>
      <c r="B1301" s="373" t="s">
        <v>8162</v>
      </c>
      <c r="C1301" s="373" t="s">
        <v>517</v>
      </c>
      <c r="D1301" s="375">
        <v>1171.04</v>
      </c>
    </row>
    <row r="1302" spans="1:4" x14ac:dyDescent="0.25">
      <c r="A1302" s="373">
        <v>104715</v>
      </c>
      <c r="B1302" s="373" t="s">
        <v>8163</v>
      </c>
      <c r="C1302" s="373" t="s">
        <v>517</v>
      </c>
      <c r="D1302" s="374">
        <v>90.02</v>
      </c>
    </row>
    <row r="1303" spans="1:4" x14ac:dyDescent="0.25">
      <c r="A1303" s="373">
        <v>92259</v>
      </c>
      <c r="B1303" s="373" t="s">
        <v>1000</v>
      </c>
      <c r="C1303" s="373" t="s">
        <v>6</v>
      </c>
      <c r="D1303" s="374">
        <v>502.88</v>
      </c>
    </row>
    <row r="1304" spans="1:4" x14ac:dyDescent="0.25">
      <c r="A1304" s="373">
        <v>92260</v>
      </c>
      <c r="B1304" s="373" t="s">
        <v>1001</v>
      </c>
      <c r="C1304" s="373" t="s">
        <v>6</v>
      </c>
      <c r="D1304" s="374">
        <v>564.85</v>
      </c>
    </row>
    <row r="1305" spans="1:4" x14ac:dyDescent="0.25">
      <c r="A1305" s="373">
        <v>92261</v>
      </c>
      <c r="B1305" s="373" t="s">
        <v>1002</v>
      </c>
      <c r="C1305" s="373" t="s">
        <v>6</v>
      </c>
      <c r="D1305" s="374">
        <v>624.92999999999995</v>
      </c>
    </row>
    <row r="1306" spans="1:4" x14ac:dyDescent="0.25">
      <c r="A1306" s="373">
        <v>92262</v>
      </c>
      <c r="B1306" s="373" t="s">
        <v>1003</v>
      </c>
      <c r="C1306" s="373" t="s">
        <v>6</v>
      </c>
      <c r="D1306" s="374">
        <v>721.67</v>
      </c>
    </row>
    <row r="1307" spans="1:4" x14ac:dyDescent="0.25">
      <c r="A1307" s="373">
        <v>92539</v>
      </c>
      <c r="B1307" s="373" t="s">
        <v>1004</v>
      </c>
      <c r="C1307" s="373" t="s">
        <v>3</v>
      </c>
      <c r="D1307" s="374">
        <v>84.89</v>
      </c>
    </row>
    <row r="1308" spans="1:4" x14ac:dyDescent="0.25">
      <c r="A1308" s="373">
        <v>92540</v>
      </c>
      <c r="B1308" s="373" t="s">
        <v>1005</v>
      </c>
      <c r="C1308" s="373" t="s">
        <v>3</v>
      </c>
      <c r="D1308" s="374">
        <v>94.21</v>
      </c>
    </row>
    <row r="1309" spans="1:4" x14ac:dyDescent="0.25">
      <c r="A1309" s="373">
        <v>92541</v>
      </c>
      <c r="B1309" s="373" t="s">
        <v>1006</v>
      </c>
      <c r="C1309" s="373" t="s">
        <v>3</v>
      </c>
      <c r="D1309" s="374">
        <v>91.81</v>
      </c>
    </row>
    <row r="1310" spans="1:4" x14ac:dyDescent="0.25">
      <c r="A1310" s="373">
        <v>92542</v>
      </c>
      <c r="B1310" s="373" t="s">
        <v>1007</v>
      </c>
      <c r="C1310" s="373" t="s">
        <v>3</v>
      </c>
      <c r="D1310" s="374">
        <v>110.71</v>
      </c>
    </row>
    <row r="1311" spans="1:4" x14ac:dyDescent="0.25">
      <c r="A1311" s="373">
        <v>92543</v>
      </c>
      <c r="B1311" s="373" t="s">
        <v>1008</v>
      </c>
      <c r="C1311" s="373" t="s">
        <v>3</v>
      </c>
      <c r="D1311" s="374">
        <v>25.97</v>
      </c>
    </row>
    <row r="1312" spans="1:4" x14ac:dyDescent="0.25">
      <c r="A1312" s="373">
        <v>92544</v>
      </c>
      <c r="B1312" s="373" t="s">
        <v>1009</v>
      </c>
      <c r="C1312" s="373" t="s">
        <v>3</v>
      </c>
      <c r="D1312" s="374">
        <v>20.68</v>
      </c>
    </row>
    <row r="1313" spans="1:4" x14ac:dyDescent="0.25">
      <c r="A1313" s="373">
        <v>92545</v>
      </c>
      <c r="B1313" s="373" t="s">
        <v>1010</v>
      </c>
      <c r="C1313" s="373" t="s">
        <v>6</v>
      </c>
      <c r="D1313" s="375">
        <v>1107.0899999999999</v>
      </c>
    </row>
    <row r="1314" spans="1:4" x14ac:dyDescent="0.25">
      <c r="A1314" s="373">
        <v>92546</v>
      </c>
      <c r="B1314" s="373" t="s">
        <v>1011</v>
      </c>
      <c r="C1314" s="373" t="s">
        <v>6</v>
      </c>
      <c r="D1314" s="375">
        <v>1355.58</v>
      </c>
    </row>
    <row r="1315" spans="1:4" x14ac:dyDescent="0.25">
      <c r="A1315" s="373">
        <v>92547</v>
      </c>
      <c r="B1315" s="373" t="s">
        <v>1012</v>
      </c>
      <c r="C1315" s="373" t="s">
        <v>6</v>
      </c>
      <c r="D1315" s="375">
        <v>1438.75</v>
      </c>
    </row>
    <row r="1316" spans="1:4" x14ac:dyDescent="0.25">
      <c r="A1316" s="373">
        <v>92548</v>
      </c>
      <c r="B1316" s="373" t="s">
        <v>1013</v>
      </c>
      <c r="C1316" s="373" t="s">
        <v>6</v>
      </c>
      <c r="D1316" s="375">
        <v>1600.21</v>
      </c>
    </row>
    <row r="1317" spans="1:4" x14ac:dyDescent="0.25">
      <c r="A1317" s="373">
        <v>92549</v>
      </c>
      <c r="B1317" s="373" t="s">
        <v>1014</v>
      </c>
      <c r="C1317" s="373" t="s">
        <v>6</v>
      </c>
      <c r="D1317" s="375">
        <v>1985.27</v>
      </c>
    </row>
    <row r="1318" spans="1:4" x14ac:dyDescent="0.25">
      <c r="A1318" s="373">
        <v>92550</v>
      </c>
      <c r="B1318" s="373" t="s">
        <v>1015</v>
      </c>
      <c r="C1318" s="373" t="s">
        <v>6</v>
      </c>
      <c r="D1318" s="375">
        <v>2405.5300000000002</v>
      </c>
    </row>
    <row r="1319" spans="1:4" x14ac:dyDescent="0.25">
      <c r="A1319" s="373">
        <v>92551</v>
      </c>
      <c r="B1319" s="373" t="s">
        <v>1016</v>
      </c>
      <c r="C1319" s="373" t="s">
        <v>6</v>
      </c>
      <c r="D1319" s="375">
        <v>2512.5300000000002</v>
      </c>
    </row>
    <row r="1320" spans="1:4" x14ac:dyDescent="0.25">
      <c r="A1320" s="373">
        <v>92552</v>
      </c>
      <c r="B1320" s="373" t="s">
        <v>1017</v>
      </c>
      <c r="C1320" s="373" t="s">
        <v>6</v>
      </c>
      <c r="D1320" s="375">
        <v>2732.61</v>
      </c>
    </row>
    <row r="1321" spans="1:4" x14ac:dyDescent="0.25">
      <c r="A1321" s="373">
        <v>92553</v>
      </c>
      <c r="B1321" s="373" t="s">
        <v>1018</v>
      </c>
      <c r="C1321" s="373" t="s">
        <v>6</v>
      </c>
      <c r="D1321" s="375">
        <v>3128.35</v>
      </c>
    </row>
    <row r="1322" spans="1:4" x14ac:dyDescent="0.25">
      <c r="A1322" s="373">
        <v>92554</v>
      </c>
      <c r="B1322" s="373" t="s">
        <v>1019</v>
      </c>
      <c r="C1322" s="373" t="s">
        <v>6</v>
      </c>
      <c r="D1322" s="375">
        <v>3251.05</v>
      </c>
    </row>
    <row r="1323" spans="1:4" x14ac:dyDescent="0.25">
      <c r="A1323" s="373">
        <v>92555</v>
      </c>
      <c r="B1323" s="373" t="s">
        <v>1020</v>
      </c>
      <c r="C1323" s="373" t="s">
        <v>6</v>
      </c>
      <c r="D1323" s="375">
        <v>1090.76</v>
      </c>
    </row>
    <row r="1324" spans="1:4" x14ac:dyDescent="0.25">
      <c r="A1324" s="373">
        <v>92556</v>
      </c>
      <c r="B1324" s="373" t="s">
        <v>1021</v>
      </c>
      <c r="C1324" s="373" t="s">
        <v>6</v>
      </c>
      <c r="D1324" s="375">
        <v>1326.97</v>
      </c>
    </row>
    <row r="1325" spans="1:4" x14ac:dyDescent="0.25">
      <c r="A1325" s="373">
        <v>92557</v>
      </c>
      <c r="B1325" s="373" t="s">
        <v>1022</v>
      </c>
      <c r="C1325" s="373" t="s">
        <v>6</v>
      </c>
      <c r="D1325" s="375">
        <v>1410.13</v>
      </c>
    </row>
    <row r="1326" spans="1:4" x14ac:dyDescent="0.25">
      <c r="A1326" s="373">
        <v>92558</v>
      </c>
      <c r="B1326" s="373" t="s">
        <v>1023</v>
      </c>
      <c r="C1326" s="373" t="s">
        <v>6</v>
      </c>
      <c r="D1326" s="375">
        <v>1583.88</v>
      </c>
    </row>
    <row r="1327" spans="1:4" x14ac:dyDescent="0.25">
      <c r="A1327" s="373">
        <v>92559</v>
      </c>
      <c r="B1327" s="373" t="s">
        <v>1024</v>
      </c>
      <c r="C1327" s="373" t="s">
        <v>6</v>
      </c>
      <c r="D1327" s="375">
        <v>1954.87</v>
      </c>
    </row>
    <row r="1328" spans="1:4" x14ac:dyDescent="0.25">
      <c r="A1328" s="373">
        <v>92560</v>
      </c>
      <c r="B1328" s="373" t="s">
        <v>1025</v>
      </c>
      <c r="C1328" s="373" t="s">
        <v>6</v>
      </c>
      <c r="D1328" s="375">
        <v>2364.12</v>
      </c>
    </row>
    <row r="1329" spans="1:4" x14ac:dyDescent="0.25">
      <c r="A1329" s="373">
        <v>92561</v>
      </c>
      <c r="B1329" s="373" t="s">
        <v>1026</v>
      </c>
      <c r="C1329" s="373" t="s">
        <v>6</v>
      </c>
      <c r="D1329" s="375">
        <v>2472.25</v>
      </c>
    </row>
    <row r="1330" spans="1:4" x14ac:dyDescent="0.25">
      <c r="A1330" s="373">
        <v>92562</v>
      </c>
      <c r="B1330" s="373" t="s">
        <v>1027</v>
      </c>
      <c r="C1330" s="373" t="s">
        <v>6</v>
      </c>
      <c r="D1330" s="375">
        <v>2663.72</v>
      </c>
    </row>
    <row r="1331" spans="1:4" x14ac:dyDescent="0.25">
      <c r="A1331" s="373">
        <v>92563</v>
      </c>
      <c r="B1331" s="373" t="s">
        <v>1028</v>
      </c>
      <c r="C1331" s="373" t="s">
        <v>6</v>
      </c>
      <c r="D1331" s="375">
        <v>3047.8</v>
      </c>
    </row>
    <row r="1332" spans="1:4" x14ac:dyDescent="0.25">
      <c r="A1332" s="373">
        <v>92564</v>
      </c>
      <c r="B1332" s="373" t="s">
        <v>1029</v>
      </c>
      <c r="C1332" s="373" t="s">
        <v>6</v>
      </c>
      <c r="D1332" s="375">
        <v>3152.39</v>
      </c>
    </row>
    <row r="1333" spans="1:4" x14ac:dyDescent="0.25">
      <c r="A1333" s="373">
        <v>100379</v>
      </c>
      <c r="B1333" s="373" t="s">
        <v>1030</v>
      </c>
      <c r="C1333" s="373" t="s">
        <v>3</v>
      </c>
      <c r="D1333" s="374">
        <v>41.24</v>
      </c>
    </row>
    <row r="1334" spans="1:4" x14ac:dyDescent="0.25">
      <c r="A1334" s="373">
        <v>100380</v>
      </c>
      <c r="B1334" s="373" t="s">
        <v>1031</v>
      </c>
      <c r="C1334" s="373" t="s">
        <v>3</v>
      </c>
      <c r="D1334" s="374">
        <v>53.87</v>
      </c>
    </row>
    <row r="1335" spans="1:4" x14ac:dyDescent="0.25">
      <c r="A1335" s="373">
        <v>100381</v>
      </c>
      <c r="B1335" s="373" t="s">
        <v>1032</v>
      </c>
      <c r="C1335" s="373" t="s">
        <v>3</v>
      </c>
      <c r="D1335" s="374">
        <v>60.07</v>
      </c>
    </row>
    <row r="1336" spans="1:4" x14ac:dyDescent="0.25">
      <c r="A1336" s="373">
        <v>100383</v>
      </c>
      <c r="B1336" s="373" t="s">
        <v>1033</v>
      </c>
      <c r="C1336" s="373" t="s">
        <v>3</v>
      </c>
      <c r="D1336" s="374">
        <v>28.23</v>
      </c>
    </row>
    <row r="1337" spans="1:4" x14ac:dyDescent="0.25">
      <c r="A1337" s="373">
        <v>100384</v>
      </c>
      <c r="B1337" s="373" t="s">
        <v>1034</v>
      </c>
      <c r="C1337" s="373" t="s">
        <v>3</v>
      </c>
      <c r="D1337" s="374">
        <v>29.53</v>
      </c>
    </row>
    <row r="1338" spans="1:4" x14ac:dyDescent="0.25">
      <c r="A1338" s="373">
        <v>100385</v>
      </c>
      <c r="B1338" s="373" t="s">
        <v>1035</v>
      </c>
      <c r="C1338" s="373" t="s">
        <v>3</v>
      </c>
      <c r="D1338" s="374">
        <v>37.31</v>
      </c>
    </row>
    <row r="1339" spans="1:4" x14ac:dyDescent="0.25">
      <c r="A1339" s="373">
        <v>100386</v>
      </c>
      <c r="B1339" s="373" t="s">
        <v>1036</v>
      </c>
      <c r="C1339" s="373" t="s">
        <v>3</v>
      </c>
      <c r="D1339" s="374">
        <v>47.47</v>
      </c>
    </row>
    <row r="1340" spans="1:4" x14ac:dyDescent="0.25">
      <c r="A1340" s="373">
        <v>100387</v>
      </c>
      <c r="B1340" s="373" t="s">
        <v>1037</v>
      </c>
      <c r="C1340" s="373" t="s">
        <v>3</v>
      </c>
      <c r="D1340" s="374">
        <v>58.13</v>
      </c>
    </row>
    <row r="1341" spans="1:4" x14ac:dyDescent="0.25">
      <c r="A1341" s="373">
        <v>100388</v>
      </c>
      <c r="B1341" s="373" t="s">
        <v>1038</v>
      </c>
      <c r="C1341" s="373" t="s">
        <v>3</v>
      </c>
      <c r="D1341" s="374">
        <v>20.18</v>
      </c>
    </row>
    <row r="1342" spans="1:4" x14ac:dyDescent="0.25">
      <c r="A1342" s="373">
        <v>100389</v>
      </c>
      <c r="B1342" s="373" t="s">
        <v>1039</v>
      </c>
      <c r="C1342" s="373" t="s">
        <v>3</v>
      </c>
      <c r="D1342" s="374">
        <v>17.72</v>
      </c>
    </row>
    <row r="1343" spans="1:4" x14ac:dyDescent="0.25">
      <c r="A1343" s="373">
        <v>100390</v>
      </c>
      <c r="B1343" s="373" t="s">
        <v>1040</v>
      </c>
      <c r="C1343" s="373" t="s">
        <v>3</v>
      </c>
      <c r="D1343" s="374">
        <v>23.85</v>
      </c>
    </row>
    <row r="1344" spans="1:4" x14ac:dyDescent="0.25">
      <c r="A1344" s="373">
        <v>100391</v>
      </c>
      <c r="B1344" s="373" t="s">
        <v>1041</v>
      </c>
      <c r="C1344" s="373" t="s">
        <v>3</v>
      </c>
      <c r="D1344" s="374">
        <v>20.2</v>
      </c>
    </row>
    <row r="1345" spans="1:4" x14ac:dyDescent="0.25">
      <c r="A1345" s="373">
        <v>100392</v>
      </c>
      <c r="B1345" s="373" t="s">
        <v>1042</v>
      </c>
      <c r="C1345" s="373" t="s">
        <v>3</v>
      </c>
      <c r="D1345" s="374">
        <v>15.91</v>
      </c>
    </row>
    <row r="1346" spans="1:4" x14ac:dyDescent="0.25">
      <c r="A1346" s="373">
        <v>100393</v>
      </c>
      <c r="B1346" s="373" t="s">
        <v>1043</v>
      </c>
      <c r="C1346" s="373" t="s">
        <v>3</v>
      </c>
      <c r="D1346" s="374">
        <v>20.399999999999999</v>
      </c>
    </row>
    <row r="1347" spans="1:4" x14ac:dyDescent="0.25">
      <c r="A1347" s="373">
        <v>100394</v>
      </c>
      <c r="B1347" s="373" t="s">
        <v>1044</v>
      </c>
      <c r="C1347" s="373" t="s">
        <v>3</v>
      </c>
      <c r="D1347" s="374">
        <v>18.78</v>
      </c>
    </row>
    <row r="1348" spans="1:4" x14ac:dyDescent="0.25">
      <c r="A1348" s="373">
        <v>100395</v>
      </c>
      <c r="B1348" s="373" t="s">
        <v>1045</v>
      </c>
      <c r="C1348" s="373" t="s">
        <v>3</v>
      </c>
      <c r="D1348" s="374">
        <v>24.06</v>
      </c>
    </row>
    <row r="1349" spans="1:4" x14ac:dyDescent="0.25">
      <c r="A1349" s="373">
        <v>94189</v>
      </c>
      <c r="B1349" s="373" t="s">
        <v>1046</v>
      </c>
      <c r="C1349" s="373" t="s">
        <v>3</v>
      </c>
      <c r="D1349" s="374">
        <v>43.46</v>
      </c>
    </row>
    <row r="1350" spans="1:4" x14ac:dyDescent="0.25">
      <c r="A1350" s="373">
        <v>94192</v>
      </c>
      <c r="B1350" s="373" t="s">
        <v>1047</v>
      </c>
      <c r="C1350" s="373" t="s">
        <v>3</v>
      </c>
      <c r="D1350" s="374">
        <v>45.94</v>
      </c>
    </row>
    <row r="1351" spans="1:4" x14ac:dyDescent="0.25">
      <c r="A1351" s="373">
        <v>94195</v>
      </c>
      <c r="B1351" s="373" t="s">
        <v>1048</v>
      </c>
      <c r="C1351" s="373" t="s">
        <v>3</v>
      </c>
      <c r="D1351" s="374">
        <v>36.159999999999997</v>
      </c>
    </row>
    <row r="1352" spans="1:4" x14ac:dyDescent="0.25">
      <c r="A1352" s="373">
        <v>94198</v>
      </c>
      <c r="B1352" s="373" t="s">
        <v>1049</v>
      </c>
      <c r="C1352" s="373" t="s">
        <v>3</v>
      </c>
      <c r="D1352" s="374">
        <v>39.450000000000003</v>
      </c>
    </row>
    <row r="1353" spans="1:4" x14ac:dyDescent="0.25">
      <c r="A1353" s="373">
        <v>94201</v>
      </c>
      <c r="B1353" s="373" t="s">
        <v>1050</v>
      </c>
      <c r="C1353" s="373" t="s">
        <v>3</v>
      </c>
      <c r="D1353" s="374">
        <v>51.57</v>
      </c>
    </row>
    <row r="1354" spans="1:4" x14ac:dyDescent="0.25">
      <c r="A1354" s="373">
        <v>94204</v>
      </c>
      <c r="B1354" s="373" t="s">
        <v>1051</v>
      </c>
      <c r="C1354" s="373" t="s">
        <v>3</v>
      </c>
      <c r="D1354" s="374">
        <v>57.15</v>
      </c>
    </row>
    <row r="1355" spans="1:4" x14ac:dyDescent="0.25">
      <c r="A1355" s="373">
        <v>94224</v>
      </c>
      <c r="B1355" s="373" t="s">
        <v>1052</v>
      </c>
      <c r="C1355" s="373" t="s">
        <v>16</v>
      </c>
      <c r="D1355" s="374">
        <v>26.37</v>
      </c>
    </row>
    <row r="1356" spans="1:4" x14ac:dyDescent="0.25">
      <c r="A1356" s="373">
        <v>94226</v>
      </c>
      <c r="B1356" s="373" t="s">
        <v>1053</v>
      </c>
      <c r="C1356" s="373" t="s">
        <v>3</v>
      </c>
      <c r="D1356" s="374">
        <v>20.98</v>
      </c>
    </row>
    <row r="1357" spans="1:4" x14ac:dyDescent="0.25">
      <c r="A1357" s="373">
        <v>94232</v>
      </c>
      <c r="B1357" s="373" t="s">
        <v>1054</v>
      </c>
      <c r="C1357" s="373" t="s">
        <v>6</v>
      </c>
      <c r="D1357" s="374">
        <v>2.77</v>
      </c>
    </row>
    <row r="1358" spans="1:4" x14ac:dyDescent="0.25">
      <c r="A1358" s="373">
        <v>94440</v>
      </c>
      <c r="B1358" s="373" t="s">
        <v>1055</v>
      </c>
      <c r="C1358" s="373" t="s">
        <v>3</v>
      </c>
      <c r="D1358" s="374">
        <v>36.159999999999997</v>
      </c>
    </row>
    <row r="1359" spans="1:4" x14ac:dyDescent="0.25">
      <c r="A1359" s="373">
        <v>94441</v>
      </c>
      <c r="B1359" s="373" t="s">
        <v>1056</v>
      </c>
      <c r="C1359" s="373" t="s">
        <v>3</v>
      </c>
      <c r="D1359" s="374">
        <v>39.450000000000003</v>
      </c>
    </row>
    <row r="1360" spans="1:4" x14ac:dyDescent="0.25">
      <c r="A1360" s="373">
        <v>94442</v>
      </c>
      <c r="B1360" s="373" t="s">
        <v>1057</v>
      </c>
      <c r="C1360" s="373" t="s">
        <v>3</v>
      </c>
      <c r="D1360" s="374">
        <v>36.159999999999997</v>
      </c>
    </row>
    <row r="1361" spans="1:4" x14ac:dyDescent="0.25">
      <c r="A1361" s="373">
        <v>94443</v>
      </c>
      <c r="B1361" s="373" t="s">
        <v>1058</v>
      </c>
      <c r="C1361" s="373" t="s">
        <v>3</v>
      </c>
      <c r="D1361" s="374">
        <v>39.450000000000003</v>
      </c>
    </row>
    <row r="1362" spans="1:4" x14ac:dyDescent="0.25">
      <c r="A1362" s="373">
        <v>94445</v>
      </c>
      <c r="B1362" s="373" t="s">
        <v>1059</v>
      </c>
      <c r="C1362" s="373" t="s">
        <v>3</v>
      </c>
      <c r="D1362" s="374">
        <v>51.57</v>
      </c>
    </row>
    <row r="1363" spans="1:4" x14ac:dyDescent="0.25">
      <c r="A1363" s="373">
        <v>94446</v>
      </c>
      <c r="B1363" s="373" t="s">
        <v>1060</v>
      </c>
      <c r="C1363" s="373" t="s">
        <v>3</v>
      </c>
      <c r="D1363" s="374">
        <v>57.15</v>
      </c>
    </row>
    <row r="1364" spans="1:4" x14ac:dyDescent="0.25">
      <c r="A1364" s="373">
        <v>94447</v>
      </c>
      <c r="B1364" s="373" t="s">
        <v>1061</v>
      </c>
      <c r="C1364" s="373" t="s">
        <v>3</v>
      </c>
      <c r="D1364" s="374">
        <v>51.57</v>
      </c>
    </row>
    <row r="1365" spans="1:4" x14ac:dyDescent="0.25">
      <c r="A1365" s="373">
        <v>94448</v>
      </c>
      <c r="B1365" s="373" t="s">
        <v>1062</v>
      </c>
      <c r="C1365" s="373" t="s">
        <v>3</v>
      </c>
      <c r="D1365" s="374">
        <v>57.15</v>
      </c>
    </row>
    <row r="1366" spans="1:4" x14ac:dyDescent="0.25">
      <c r="A1366" s="373">
        <v>94207</v>
      </c>
      <c r="B1366" s="373" t="s">
        <v>1063</v>
      </c>
      <c r="C1366" s="373" t="s">
        <v>3</v>
      </c>
      <c r="D1366" s="374">
        <v>44.93</v>
      </c>
    </row>
    <row r="1367" spans="1:4" x14ac:dyDescent="0.25">
      <c r="A1367" s="373">
        <v>94210</v>
      </c>
      <c r="B1367" s="373" t="s">
        <v>1064</v>
      </c>
      <c r="C1367" s="373" t="s">
        <v>3</v>
      </c>
      <c r="D1367" s="374">
        <v>47.56</v>
      </c>
    </row>
    <row r="1368" spans="1:4" x14ac:dyDescent="0.25">
      <c r="A1368" s="373">
        <v>94218</v>
      </c>
      <c r="B1368" s="373" t="s">
        <v>5288</v>
      </c>
      <c r="C1368" s="373" t="s">
        <v>3</v>
      </c>
      <c r="D1368" s="374">
        <v>110.18</v>
      </c>
    </row>
    <row r="1369" spans="1:4" x14ac:dyDescent="0.25">
      <c r="A1369" s="373">
        <v>94213</v>
      </c>
      <c r="B1369" s="373" t="s">
        <v>1065</v>
      </c>
      <c r="C1369" s="373" t="s">
        <v>3</v>
      </c>
      <c r="D1369" s="374">
        <v>72.5</v>
      </c>
    </row>
    <row r="1370" spans="1:4" x14ac:dyDescent="0.25">
      <c r="A1370" s="373">
        <v>94216</v>
      </c>
      <c r="B1370" s="373" t="s">
        <v>35</v>
      </c>
      <c r="C1370" s="373" t="s">
        <v>3</v>
      </c>
      <c r="D1370" s="374">
        <v>201.35</v>
      </c>
    </row>
    <row r="1371" spans="1:4" x14ac:dyDescent="0.25">
      <c r="A1371" s="373">
        <v>94219</v>
      </c>
      <c r="B1371" s="373" t="s">
        <v>1066</v>
      </c>
      <c r="C1371" s="373" t="s">
        <v>16</v>
      </c>
      <c r="D1371" s="374">
        <v>33.97</v>
      </c>
    </row>
    <row r="1372" spans="1:4" x14ac:dyDescent="0.25">
      <c r="A1372" s="373">
        <v>94220</v>
      </c>
      <c r="B1372" s="373" t="s">
        <v>1067</v>
      </c>
      <c r="C1372" s="373" t="s">
        <v>16</v>
      </c>
      <c r="D1372" s="374">
        <v>59.44</v>
      </c>
    </row>
    <row r="1373" spans="1:4" x14ac:dyDescent="0.25">
      <c r="A1373" s="373">
        <v>94221</v>
      </c>
      <c r="B1373" s="373" t="s">
        <v>1068</v>
      </c>
      <c r="C1373" s="373" t="s">
        <v>16</v>
      </c>
      <c r="D1373" s="374">
        <v>27.48</v>
      </c>
    </row>
    <row r="1374" spans="1:4" x14ac:dyDescent="0.25">
      <c r="A1374" s="373">
        <v>94222</v>
      </c>
      <c r="B1374" s="373" t="s">
        <v>1069</v>
      </c>
      <c r="C1374" s="373" t="s">
        <v>16</v>
      </c>
      <c r="D1374" s="374">
        <v>52.95</v>
      </c>
    </row>
    <row r="1375" spans="1:4" x14ac:dyDescent="0.25">
      <c r="A1375" s="373">
        <v>94223</v>
      </c>
      <c r="B1375" s="373" t="s">
        <v>1070</v>
      </c>
      <c r="C1375" s="373" t="s">
        <v>16</v>
      </c>
      <c r="D1375" s="374">
        <v>80.89</v>
      </c>
    </row>
    <row r="1376" spans="1:4" x14ac:dyDescent="0.25">
      <c r="A1376" s="373">
        <v>94451</v>
      </c>
      <c r="B1376" s="373" t="s">
        <v>1071</v>
      </c>
      <c r="C1376" s="373" t="s">
        <v>16</v>
      </c>
      <c r="D1376" s="374">
        <v>89.22</v>
      </c>
    </row>
    <row r="1377" spans="1:4" x14ac:dyDescent="0.25">
      <c r="A1377" s="373">
        <v>100325</v>
      </c>
      <c r="B1377" s="373" t="s">
        <v>1072</v>
      </c>
      <c r="C1377" s="373" t="s">
        <v>16</v>
      </c>
      <c r="D1377" s="374">
        <v>86.85</v>
      </c>
    </row>
    <row r="1378" spans="1:4" x14ac:dyDescent="0.25">
      <c r="A1378" s="373">
        <v>100327</v>
      </c>
      <c r="B1378" s="373" t="s">
        <v>1073</v>
      </c>
      <c r="C1378" s="373" t="s">
        <v>16</v>
      </c>
      <c r="D1378" s="374">
        <v>53.52</v>
      </c>
    </row>
    <row r="1379" spans="1:4" x14ac:dyDescent="0.25">
      <c r="A1379" s="373">
        <v>100328</v>
      </c>
      <c r="B1379" s="373" t="s">
        <v>1074</v>
      </c>
      <c r="C1379" s="373" t="s">
        <v>3</v>
      </c>
      <c r="D1379" s="374">
        <v>13.61</v>
      </c>
    </row>
    <row r="1380" spans="1:4" x14ac:dyDescent="0.25">
      <c r="A1380" s="373">
        <v>100329</v>
      </c>
      <c r="B1380" s="373" t="s">
        <v>1075</v>
      </c>
      <c r="C1380" s="373" t="s">
        <v>3</v>
      </c>
      <c r="D1380" s="374">
        <v>16.899999999999999</v>
      </c>
    </row>
    <row r="1381" spans="1:4" x14ac:dyDescent="0.25">
      <c r="A1381" s="373">
        <v>100330</v>
      </c>
      <c r="B1381" s="373" t="s">
        <v>1076</v>
      </c>
      <c r="C1381" s="373" t="s">
        <v>3</v>
      </c>
      <c r="D1381" s="374">
        <v>18.48</v>
      </c>
    </row>
    <row r="1382" spans="1:4" x14ac:dyDescent="0.25">
      <c r="A1382" s="373">
        <v>100331</v>
      </c>
      <c r="B1382" s="373" t="s">
        <v>1077</v>
      </c>
      <c r="C1382" s="373" t="s">
        <v>3</v>
      </c>
      <c r="D1382" s="374">
        <v>24.09</v>
      </c>
    </row>
    <row r="1383" spans="1:4" x14ac:dyDescent="0.25">
      <c r="A1383" s="373">
        <v>100434</v>
      </c>
      <c r="B1383" s="373" t="s">
        <v>1078</v>
      </c>
      <c r="C1383" s="373" t="s">
        <v>16</v>
      </c>
      <c r="D1383" s="374">
        <v>143.97</v>
      </c>
    </row>
    <row r="1384" spans="1:4" x14ac:dyDescent="0.25">
      <c r="A1384" s="373">
        <v>100435</v>
      </c>
      <c r="B1384" s="373" t="s">
        <v>1079</v>
      </c>
      <c r="C1384" s="373" t="s">
        <v>16</v>
      </c>
      <c r="D1384" s="374">
        <v>55.49</v>
      </c>
    </row>
    <row r="1385" spans="1:4" x14ac:dyDescent="0.25">
      <c r="A1385" s="373">
        <v>94227</v>
      </c>
      <c r="B1385" s="373" t="s">
        <v>41</v>
      </c>
      <c r="C1385" s="373" t="s">
        <v>16</v>
      </c>
      <c r="D1385" s="374">
        <v>56.5</v>
      </c>
    </row>
    <row r="1386" spans="1:4" x14ac:dyDescent="0.25">
      <c r="A1386" s="373">
        <v>94228</v>
      </c>
      <c r="B1386" s="373" t="s">
        <v>1080</v>
      </c>
      <c r="C1386" s="373" t="s">
        <v>16</v>
      </c>
      <c r="D1386" s="374">
        <v>77.38</v>
      </c>
    </row>
    <row r="1387" spans="1:4" x14ac:dyDescent="0.25">
      <c r="A1387" s="373">
        <v>94229</v>
      </c>
      <c r="B1387" s="373" t="s">
        <v>1081</v>
      </c>
      <c r="C1387" s="373" t="s">
        <v>16</v>
      </c>
      <c r="D1387" s="374">
        <v>149.68</v>
      </c>
    </row>
    <row r="1388" spans="1:4" x14ac:dyDescent="0.25">
      <c r="A1388" s="373">
        <v>94231</v>
      </c>
      <c r="B1388" s="373" t="s">
        <v>40</v>
      </c>
      <c r="C1388" s="373" t="s">
        <v>16</v>
      </c>
      <c r="D1388" s="374">
        <v>47.07</v>
      </c>
    </row>
    <row r="1389" spans="1:4" x14ac:dyDescent="0.25">
      <c r="A1389" s="373">
        <v>94449</v>
      </c>
      <c r="B1389" s="373" t="s">
        <v>1082</v>
      </c>
      <c r="C1389" s="373" t="s">
        <v>3</v>
      </c>
      <c r="D1389" s="374">
        <v>80.56</v>
      </c>
    </row>
    <row r="1390" spans="1:4" x14ac:dyDescent="0.25">
      <c r="A1390" s="373">
        <v>92255</v>
      </c>
      <c r="B1390" s="373" t="s">
        <v>1083</v>
      </c>
      <c r="C1390" s="373" t="s">
        <v>6</v>
      </c>
      <c r="D1390" s="374">
        <v>179.95</v>
      </c>
    </row>
    <row r="1391" spans="1:4" x14ac:dyDescent="0.25">
      <c r="A1391" s="373">
        <v>92256</v>
      </c>
      <c r="B1391" s="373" t="s">
        <v>1084</v>
      </c>
      <c r="C1391" s="373" t="s">
        <v>6</v>
      </c>
      <c r="D1391" s="374">
        <v>219.26</v>
      </c>
    </row>
    <row r="1392" spans="1:4" x14ac:dyDescent="0.25">
      <c r="A1392" s="373">
        <v>92257</v>
      </c>
      <c r="B1392" s="373" t="s">
        <v>1085</v>
      </c>
      <c r="C1392" s="373" t="s">
        <v>6</v>
      </c>
      <c r="D1392" s="374">
        <v>258.17</v>
      </c>
    </row>
    <row r="1393" spans="1:4" x14ac:dyDescent="0.25">
      <c r="A1393" s="373">
        <v>92258</v>
      </c>
      <c r="B1393" s="373" t="s">
        <v>1086</v>
      </c>
      <c r="C1393" s="373" t="s">
        <v>6</v>
      </c>
      <c r="D1393" s="374">
        <v>320.74</v>
      </c>
    </row>
    <row r="1394" spans="1:4" x14ac:dyDescent="0.25">
      <c r="A1394" s="373">
        <v>92568</v>
      </c>
      <c r="B1394" s="373" t="s">
        <v>1087</v>
      </c>
      <c r="C1394" s="373" t="s">
        <v>3</v>
      </c>
      <c r="D1394" s="374">
        <v>127.61</v>
      </c>
    </row>
    <row r="1395" spans="1:4" x14ac:dyDescent="0.25">
      <c r="A1395" s="373">
        <v>92569</v>
      </c>
      <c r="B1395" s="373" t="s">
        <v>1088</v>
      </c>
      <c r="C1395" s="373" t="s">
        <v>3</v>
      </c>
      <c r="D1395" s="374">
        <v>71.63</v>
      </c>
    </row>
    <row r="1396" spans="1:4" x14ac:dyDescent="0.25">
      <c r="A1396" s="373">
        <v>92570</v>
      </c>
      <c r="B1396" s="373" t="s">
        <v>1089</v>
      </c>
      <c r="C1396" s="373" t="s">
        <v>3</v>
      </c>
      <c r="D1396" s="374">
        <v>45.8</v>
      </c>
    </row>
    <row r="1397" spans="1:4" x14ac:dyDescent="0.25">
      <c r="A1397" s="373">
        <v>92571</v>
      </c>
      <c r="B1397" s="373" t="s">
        <v>1090</v>
      </c>
      <c r="C1397" s="373" t="s">
        <v>3</v>
      </c>
      <c r="D1397" s="374">
        <v>135.36000000000001</v>
      </c>
    </row>
    <row r="1398" spans="1:4" x14ac:dyDescent="0.25">
      <c r="A1398" s="373">
        <v>92572</v>
      </c>
      <c r="B1398" s="373" t="s">
        <v>1091</v>
      </c>
      <c r="C1398" s="373" t="s">
        <v>3</v>
      </c>
      <c r="D1398" s="374">
        <v>81.81</v>
      </c>
    </row>
    <row r="1399" spans="1:4" x14ac:dyDescent="0.25">
      <c r="A1399" s="373">
        <v>92573</v>
      </c>
      <c r="B1399" s="373" t="s">
        <v>1092</v>
      </c>
      <c r="C1399" s="373" t="s">
        <v>3</v>
      </c>
      <c r="D1399" s="374">
        <v>49.08</v>
      </c>
    </row>
    <row r="1400" spans="1:4" x14ac:dyDescent="0.25">
      <c r="A1400" s="373">
        <v>92574</v>
      </c>
      <c r="B1400" s="373" t="s">
        <v>1093</v>
      </c>
      <c r="C1400" s="373" t="s">
        <v>3</v>
      </c>
      <c r="D1400" s="374">
        <v>129.66999999999999</v>
      </c>
    </row>
    <row r="1401" spans="1:4" x14ac:dyDescent="0.25">
      <c r="A1401" s="373">
        <v>92575</v>
      </c>
      <c r="B1401" s="373" t="s">
        <v>1094</v>
      </c>
      <c r="C1401" s="373" t="s">
        <v>3</v>
      </c>
      <c r="D1401" s="374">
        <v>65.510000000000005</v>
      </c>
    </row>
    <row r="1402" spans="1:4" x14ac:dyDescent="0.25">
      <c r="A1402" s="373">
        <v>92576</v>
      </c>
      <c r="B1402" s="373" t="s">
        <v>1095</v>
      </c>
      <c r="C1402" s="373" t="s">
        <v>3</v>
      </c>
      <c r="D1402" s="374">
        <v>36.22</v>
      </c>
    </row>
    <row r="1403" spans="1:4" x14ac:dyDescent="0.25">
      <c r="A1403" s="373">
        <v>92577</v>
      </c>
      <c r="B1403" s="373" t="s">
        <v>1096</v>
      </c>
      <c r="C1403" s="373" t="s">
        <v>3</v>
      </c>
      <c r="D1403" s="374">
        <v>137.86000000000001</v>
      </c>
    </row>
    <row r="1404" spans="1:4" x14ac:dyDescent="0.25">
      <c r="A1404" s="373">
        <v>92578</v>
      </c>
      <c r="B1404" s="373" t="s">
        <v>1097</v>
      </c>
      <c r="C1404" s="373" t="s">
        <v>3</v>
      </c>
      <c r="D1404" s="374">
        <v>70.08</v>
      </c>
    </row>
    <row r="1405" spans="1:4" x14ac:dyDescent="0.25">
      <c r="A1405" s="373">
        <v>92579</v>
      </c>
      <c r="B1405" s="373" t="s">
        <v>1098</v>
      </c>
      <c r="C1405" s="373" t="s">
        <v>3</v>
      </c>
      <c r="D1405" s="374">
        <v>38.840000000000003</v>
      </c>
    </row>
    <row r="1406" spans="1:4" x14ac:dyDescent="0.25">
      <c r="A1406" s="373">
        <v>92580</v>
      </c>
      <c r="B1406" s="373" t="s">
        <v>1099</v>
      </c>
      <c r="C1406" s="373" t="s">
        <v>3</v>
      </c>
      <c r="D1406" s="374">
        <v>48.31</v>
      </c>
    </row>
    <row r="1407" spans="1:4" x14ac:dyDescent="0.25">
      <c r="A1407" s="373">
        <v>92581</v>
      </c>
      <c r="B1407" s="373" t="s">
        <v>1100</v>
      </c>
      <c r="C1407" s="373" t="s">
        <v>3</v>
      </c>
      <c r="D1407" s="374">
        <v>50.45</v>
      </c>
    </row>
    <row r="1408" spans="1:4" x14ac:dyDescent="0.25">
      <c r="A1408" s="373">
        <v>92582</v>
      </c>
      <c r="B1408" s="373" t="s">
        <v>1101</v>
      </c>
      <c r="C1408" s="373" t="s">
        <v>6</v>
      </c>
      <c r="D1408" s="374">
        <v>704.31</v>
      </c>
    </row>
    <row r="1409" spans="1:4" x14ac:dyDescent="0.25">
      <c r="A1409" s="373">
        <v>92584</v>
      </c>
      <c r="B1409" s="373" t="s">
        <v>1102</v>
      </c>
      <c r="C1409" s="373" t="s">
        <v>6</v>
      </c>
      <c r="D1409" s="374">
        <v>827.25</v>
      </c>
    </row>
    <row r="1410" spans="1:4" x14ac:dyDescent="0.25">
      <c r="A1410" s="373">
        <v>92586</v>
      </c>
      <c r="B1410" s="373" t="s">
        <v>1103</v>
      </c>
      <c r="C1410" s="373" t="s">
        <v>6</v>
      </c>
      <c r="D1410" s="374">
        <v>950.19</v>
      </c>
    </row>
    <row r="1411" spans="1:4" x14ac:dyDescent="0.25">
      <c r="A1411" s="373">
        <v>92588</v>
      </c>
      <c r="B1411" s="373" t="s">
        <v>1104</v>
      </c>
      <c r="C1411" s="373" t="s">
        <v>6</v>
      </c>
      <c r="D1411" s="375">
        <v>1199.0999999999999</v>
      </c>
    </row>
    <row r="1412" spans="1:4" x14ac:dyDescent="0.25">
      <c r="A1412" s="373">
        <v>92590</v>
      </c>
      <c r="B1412" s="373" t="s">
        <v>1105</v>
      </c>
      <c r="C1412" s="373" t="s">
        <v>6</v>
      </c>
      <c r="D1412" s="375">
        <v>1322.04</v>
      </c>
    </row>
    <row r="1413" spans="1:4" x14ac:dyDescent="0.25">
      <c r="A1413" s="373">
        <v>92592</v>
      </c>
      <c r="B1413" s="373" t="s">
        <v>1106</v>
      </c>
      <c r="C1413" s="373" t="s">
        <v>6</v>
      </c>
      <c r="D1413" s="375">
        <v>1483.89</v>
      </c>
    </row>
    <row r="1414" spans="1:4" x14ac:dyDescent="0.25">
      <c r="A1414" s="373">
        <v>92594</v>
      </c>
      <c r="B1414" s="373" t="s">
        <v>1107</v>
      </c>
      <c r="C1414" s="373" t="s">
        <v>6</v>
      </c>
      <c r="D1414" s="375">
        <v>1724.6</v>
      </c>
    </row>
    <row r="1415" spans="1:4" x14ac:dyDescent="0.25">
      <c r="A1415" s="373">
        <v>92596</v>
      </c>
      <c r="B1415" s="373" t="s">
        <v>1108</v>
      </c>
      <c r="C1415" s="373" t="s">
        <v>6</v>
      </c>
      <c r="D1415" s="375">
        <v>1915.37</v>
      </c>
    </row>
    <row r="1416" spans="1:4" x14ac:dyDescent="0.25">
      <c r="A1416" s="373">
        <v>92598</v>
      </c>
      <c r="B1416" s="373" t="s">
        <v>1109</v>
      </c>
      <c r="C1416" s="373" t="s">
        <v>6</v>
      </c>
      <c r="D1416" s="375">
        <v>2038.31</v>
      </c>
    </row>
    <row r="1417" spans="1:4" x14ac:dyDescent="0.25">
      <c r="A1417" s="373">
        <v>92600</v>
      </c>
      <c r="B1417" s="373" t="s">
        <v>1110</v>
      </c>
      <c r="C1417" s="373" t="s">
        <v>6</v>
      </c>
      <c r="D1417" s="375">
        <v>2192.36</v>
      </c>
    </row>
    <row r="1418" spans="1:4" x14ac:dyDescent="0.25">
      <c r="A1418" s="373">
        <v>92602</v>
      </c>
      <c r="B1418" s="373" t="s">
        <v>8164</v>
      </c>
      <c r="C1418" s="373" t="s">
        <v>6</v>
      </c>
      <c r="D1418" s="374">
        <v>704.31</v>
      </c>
    </row>
    <row r="1419" spans="1:4" x14ac:dyDescent="0.25">
      <c r="A1419" s="373">
        <v>92604</v>
      </c>
      <c r="B1419" s="373" t="s">
        <v>1111</v>
      </c>
      <c r="C1419" s="373" t="s">
        <v>6</v>
      </c>
      <c r="D1419" s="374">
        <v>796.14</v>
      </c>
    </row>
    <row r="1420" spans="1:4" x14ac:dyDescent="0.25">
      <c r="A1420" s="373">
        <v>92606</v>
      </c>
      <c r="B1420" s="373" t="s">
        <v>1112</v>
      </c>
      <c r="C1420" s="373" t="s">
        <v>6</v>
      </c>
      <c r="D1420" s="374">
        <v>919.08</v>
      </c>
    </row>
    <row r="1421" spans="1:4" x14ac:dyDescent="0.25">
      <c r="A1421" s="373">
        <v>92608</v>
      </c>
      <c r="B1421" s="373" t="s">
        <v>1113</v>
      </c>
      <c r="C1421" s="373" t="s">
        <v>6</v>
      </c>
      <c r="D1421" s="375">
        <v>1136.8800000000001</v>
      </c>
    </row>
    <row r="1422" spans="1:4" x14ac:dyDescent="0.25">
      <c r="A1422" s="373">
        <v>92610</v>
      </c>
      <c r="B1422" s="373" t="s">
        <v>1114</v>
      </c>
      <c r="C1422" s="373" t="s">
        <v>6</v>
      </c>
      <c r="D1422" s="375">
        <v>1259.82</v>
      </c>
    </row>
    <row r="1423" spans="1:4" x14ac:dyDescent="0.25">
      <c r="A1423" s="373">
        <v>92612</v>
      </c>
      <c r="B1423" s="373" t="s">
        <v>1115</v>
      </c>
      <c r="C1423" s="373" t="s">
        <v>6</v>
      </c>
      <c r="D1423" s="375">
        <v>1421.67</v>
      </c>
    </row>
    <row r="1424" spans="1:4" x14ac:dyDescent="0.25">
      <c r="A1424" s="373">
        <v>92614</v>
      </c>
      <c r="B1424" s="373" t="s">
        <v>1116</v>
      </c>
      <c r="C1424" s="373" t="s">
        <v>6</v>
      </c>
      <c r="D1424" s="375">
        <v>1600.16</v>
      </c>
    </row>
    <row r="1425" spans="1:4" x14ac:dyDescent="0.25">
      <c r="A1425" s="373">
        <v>92616</v>
      </c>
      <c r="B1425" s="373" t="s">
        <v>1117</v>
      </c>
      <c r="C1425" s="373" t="s">
        <v>6</v>
      </c>
      <c r="D1425" s="375">
        <v>1822.04</v>
      </c>
    </row>
    <row r="1426" spans="1:4" x14ac:dyDescent="0.25">
      <c r="A1426" s="373">
        <v>92618</v>
      </c>
      <c r="B1426" s="373" t="s">
        <v>1118</v>
      </c>
      <c r="C1426" s="373" t="s">
        <v>6</v>
      </c>
      <c r="D1426" s="375">
        <v>1944.98</v>
      </c>
    </row>
    <row r="1427" spans="1:4" x14ac:dyDescent="0.25">
      <c r="A1427" s="373">
        <v>92620</v>
      </c>
      <c r="B1427" s="373" t="s">
        <v>1119</v>
      </c>
      <c r="C1427" s="373" t="s">
        <v>6</v>
      </c>
      <c r="D1427" s="375">
        <v>2067.92</v>
      </c>
    </row>
    <row r="1428" spans="1:4" x14ac:dyDescent="0.25">
      <c r="A1428" s="373">
        <v>100357</v>
      </c>
      <c r="B1428" s="373" t="s">
        <v>1120</v>
      </c>
      <c r="C1428" s="373" t="s">
        <v>6</v>
      </c>
      <c r="D1428" s="375">
        <v>1153.19</v>
      </c>
    </row>
    <row r="1429" spans="1:4" x14ac:dyDescent="0.25">
      <c r="A1429" s="373">
        <v>100358</v>
      </c>
      <c r="B1429" s="373" t="s">
        <v>1121</v>
      </c>
      <c r="C1429" s="373" t="s">
        <v>6</v>
      </c>
      <c r="D1429" s="375">
        <v>1544.22</v>
      </c>
    </row>
    <row r="1430" spans="1:4" x14ac:dyDescent="0.25">
      <c r="A1430" s="373">
        <v>100359</v>
      </c>
      <c r="B1430" s="373" t="s">
        <v>1122</v>
      </c>
      <c r="C1430" s="373" t="s">
        <v>6</v>
      </c>
      <c r="D1430" s="375">
        <v>1629.28</v>
      </c>
    </row>
    <row r="1431" spans="1:4" x14ac:dyDescent="0.25">
      <c r="A1431" s="373">
        <v>100360</v>
      </c>
      <c r="B1431" s="373" t="s">
        <v>1123</v>
      </c>
      <c r="C1431" s="373" t="s">
        <v>6</v>
      </c>
      <c r="D1431" s="375">
        <v>1807.85</v>
      </c>
    </row>
    <row r="1432" spans="1:4" x14ac:dyDescent="0.25">
      <c r="A1432" s="373">
        <v>100361</v>
      </c>
      <c r="B1432" s="373" t="s">
        <v>1124</v>
      </c>
      <c r="C1432" s="373" t="s">
        <v>6</v>
      </c>
      <c r="D1432" s="375">
        <v>2235.1</v>
      </c>
    </row>
    <row r="1433" spans="1:4" x14ac:dyDescent="0.25">
      <c r="A1433" s="373">
        <v>100362</v>
      </c>
      <c r="B1433" s="373" t="s">
        <v>1125</v>
      </c>
      <c r="C1433" s="373" t="s">
        <v>6</v>
      </c>
      <c r="D1433" s="375">
        <v>2902.3</v>
      </c>
    </row>
    <row r="1434" spans="1:4" x14ac:dyDescent="0.25">
      <c r="A1434" s="373">
        <v>100363</v>
      </c>
      <c r="B1434" s="373" t="s">
        <v>1126</v>
      </c>
      <c r="C1434" s="373" t="s">
        <v>6</v>
      </c>
      <c r="D1434" s="375">
        <v>3006.13</v>
      </c>
    </row>
    <row r="1435" spans="1:4" x14ac:dyDescent="0.25">
      <c r="A1435" s="373">
        <v>100364</v>
      </c>
      <c r="B1435" s="373" t="s">
        <v>1127</v>
      </c>
      <c r="C1435" s="373" t="s">
        <v>6</v>
      </c>
      <c r="D1435" s="375">
        <v>3270.33</v>
      </c>
    </row>
    <row r="1436" spans="1:4" x14ac:dyDescent="0.25">
      <c r="A1436" s="373">
        <v>100365</v>
      </c>
      <c r="B1436" s="373" t="s">
        <v>1128</v>
      </c>
      <c r="C1436" s="373" t="s">
        <v>6</v>
      </c>
      <c r="D1436" s="375">
        <v>3760.41</v>
      </c>
    </row>
    <row r="1437" spans="1:4" x14ac:dyDescent="0.25">
      <c r="A1437" s="373">
        <v>100366</v>
      </c>
      <c r="B1437" s="373" t="s">
        <v>1129</v>
      </c>
      <c r="C1437" s="373" t="s">
        <v>6</v>
      </c>
      <c r="D1437" s="375">
        <v>4039.7</v>
      </c>
    </row>
    <row r="1438" spans="1:4" x14ac:dyDescent="0.25">
      <c r="A1438" s="373">
        <v>100367</v>
      </c>
      <c r="B1438" s="373" t="s">
        <v>1130</v>
      </c>
      <c r="C1438" s="373" t="s">
        <v>6</v>
      </c>
      <c r="D1438" s="375">
        <v>1120.53</v>
      </c>
    </row>
    <row r="1439" spans="1:4" x14ac:dyDescent="0.25">
      <c r="A1439" s="373">
        <v>100368</v>
      </c>
      <c r="B1439" s="373" t="s">
        <v>1131</v>
      </c>
      <c r="C1439" s="373" t="s">
        <v>6</v>
      </c>
      <c r="D1439" s="375">
        <v>1503.94</v>
      </c>
    </row>
    <row r="1440" spans="1:4" x14ac:dyDescent="0.25">
      <c r="A1440" s="373">
        <v>100369</v>
      </c>
      <c r="B1440" s="373" t="s">
        <v>1132</v>
      </c>
      <c r="C1440" s="373" t="s">
        <v>6</v>
      </c>
      <c r="D1440" s="375">
        <v>1589.01</v>
      </c>
    </row>
    <row r="1441" spans="1:4" x14ac:dyDescent="0.25">
      <c r="A1441" s="373">
        <v>100370</v>
      </c>
      <c r="B1441" s="373" t="s">
        <v>1133</v>
      </c>
      <c r="C1441" s="373" t="s">
        <v>6</v>
      </c>
      <c r="D1441" s="375">
        <v>1892.39</v>
      </c>
    </row>
    <row r="1442" spans="1:4" x14ac:dyDescent="0.25">
      <c r="A1442" s="373">
        <v>100371</v>
      </c>
      <c r="B1442" s="373" t="s">
        <v>1134</v>
      </c>
      <c r="C1442" s="373" t="s">
        <v>6</v>
      </c>
      <c r="D1442" s="375">
        <v>2127.6999999999998</v>
      </c>
    </row>
    <row r="1443" spans="1:4" x14ac:dyDescent="0.25">
      <c r="A1443" s="373">
        <v>100372</v>
      </c>
      <c r="B1443" s="373" t="s">
        <v>1135</v>
      </c>
      <c r="C1443" s="373" t="s">
        <v>6</v>
      </c>
      <c r="D1443" s="375">
        <v>2718.26</v>
      </c>
    </row>
    <row r="1444" spans="1:4" x14ac:dyDescent="0.25">
      <c r="A1444" s="373">
        <v>100373</v>
      </c>
      <c r="B1444" s="373" t="s">
        <v>1136</v>
      </c>
      <c r="C1444" s="373" t="s">
        <v>6</v>
      </c>
      <c r="D1444" s="375">
        <v>2821.33</v>
      </c>
    </row>
    <row r="1445" spans="1:4" x14ac:dyDescent="0.25">
      <c r="A1445" s="373">
        <v>100374</v>
      </c>
      <c r="B1445" s="373" t="s">
        <v>1137</v>
      </c>
      <c r="C1445" s="373" t="s">
        <v>6</v>
      </c>
      <c r="D1445" s="375">
        <v>3026.98</v>
      </c>
    </row>
    <row r="1446" spans="1:4" x14ac:dyDescent="0.25">
      <c r="A1446" s="373">
        <v>100375</v>
      </c>
      <c r="B1446" s="373" t="s">
        <v>1138</v>
      </c>
      <c r="C1446" s="373" t="s">
        <v>6</v>
      </c>
      <c r="D1446" s="375">
        <v>3397.76</v>
      </c>
    </row>
    <row r="1447" spans="1:4" x14ac:dyDescent="0.25">
      <c r="A1447" s="373">
        <v>100376</v>
      </c>
      <c r="B1447" s="373" t="s">
        <v>1139</v>
      </c>
      <c r="C1447" s="373" t="s">
        <v>6</v>
      </c>
      <c r="D1447" s="375">
        <v>3318.41</v>
      </c>
    </row>
    <row r="1448" spans="1:4" x14ac:dyDescent="0.25">
      <c r="A1448" s="373">
        <v>100377</v>
      </c>
      <c r="B1448" s="373" t="s">
        <v>1140</v>
      </c>
      <c r="C1448" s="373" t="s">
        <v>17</v>
      </c>
      <c r="D1448" s="374">
        <v>11.77</v>
      </c>
    </row>
    <row r="1449" spans="1:4" x14ac:dyDescent="0.25">
      <c r="A1449" s="373">
        <v>100378</v>
      </c>
      <c r="B1449" s="373" t="s">
        <v>1141</v>
      </c>
      <c r="C1449" s="373" t="s">
        <v>17</v>
      </c>
      <c r="D1449" s="374">
        <v>10.93</v>
      </c>
    </row>
    <row r="1450" spans="1:4" x14ac:dyDescent="0.25">
      <c r="A1450" s="373">
        <v>100382</v>
      </c>
      <c r="B1450" s="373" t="s">
        <v>1142</v>
      </c>
      <c r="C1450" s="373" t="s">
        <v>3</v>
      </c>
      <c r="D1450" s="374">
        <v>26.14</v>
      </c>
    </row>
    <row r="1451" spans="1:4" x14ac:dyDescent="0.25">
      <c r="A1451" s="373">
        <v>104314</v>
      </c>
      <c r="B1451" s="373" t="s">
        <v>5289</v>
      </c>
      <c r="C1451" s="373" t="s">
        <v>17</v>
      </c>
      <c r="D1451" s="374">
        <v>11.13</v>
      </c>
    </row>
    <row r="1452" spans="1:4" x14ac:dyDescent="0.25">
      <c r="A1452" s="373">
        <v>94444</v>
      </c>
      <c r="B1452" s="373" t="s">
        <v>1143</v>
      </c>
      <c r="C1452" s="373" t="s">
        <v>3</v>
      </c>
      <c r="D1452" s="374">
        <v>693.76</v>
      </c>
    </row>
    <row r="1453" spans="1:4" x14ac:dyDescent="0.25">
      <c r="A1453" s="373">
        <v>104482</v>
      </c>
      <c r="B1453" s="373" t="s">
        <v>7251</v>
      </c>
      <c r="C1453" s="373" t="s">
        <v>517</v>
      </c>
      <c r="D1453" s="374">
        <v>27.77</v>
      </c>
    </row>
    <row r="1454" spans="1:4" x14ac:dyDescent="0.25">
      <c r="A1454" s="373">
        <v>104184</v>
      </c>
      <c r="B1454" s="373" t="s">
        <v>7252</v>
      </c>
      <c r="C1454" s="373" t="s">
        <v>6</v>
      </c>
      <c r="D1454" s="374">
        <v>34.33</v>
      </c>
    </row>
    <row r="1455" spans="1:4" x14ac:dyDescent="0.25">
      <c r="A1455" s="373">
        <v>104185</v>
      </c>
      <c r="B1455" s="373" t="s">
        <v>7253</v>
      </c>
      <c r="C1455" s="373" t="s">
        <v>6</v>
      </c>
      <c r="D1455" s="374">
        <v>23.35</v>
      </c>
    </row>
    <row r="1456" spans="1:4" x14ac:dyDescent="0.25">
      <c r="A1456" s="373">
        <v>104189</v>
      </c>
      <c r="B1456" s="373" t="s">
        <v>7254</v>
      </c>
      <c r="C1456" s="373" t="s">
        <v>12</v>
      </c>
      <c r="D1456" s="374">
        <v>261.27</v>
      </c>
    </row>
    <row r="1457" spans="1:4" x14ac:dyDescent="0.25">
      <c r="A1457" s="373">
        <v>104190</v>
      </c>
      <c r="B1457" s="373" t="s">
        <v>7255</v>
      </c>
      <c r="C1457" s="373" t="s">
        <v>6</v>
      </c>
      <c r="D1457" s="374">
        <v>614.85</v>
      </c>
    </row>
    <row r="1458" spans="1:4" x14ac:dyDescent="0.25">
      <c r="A1458" s="373">
        <v>102661</v>
      </c>
      <c r="B1458" s="373" t="s">
        <v>4436</v>
      </c>
      <c r="C1458" s="373" t="s">
        <v>16</v>
      </c>
      <c r="D1458" s="374">
        <v>51.73</v>
      </c>
    </row>
    <row r="1459" spans="1:4" x14ac:dyDescent="0.25">
      <c r="A1459" s="373">
        <v>102662</v>
      </c>
      <c r="B1459" s="373" t="s">
        <v>5290</v>
      </c>
      <c r="C1459" s="373" t="s">
        <v>16</v>
      </c>
      <c r="D1459" s="374">
        <v>99.01</v>
      </c>
    </row>
    <row r="1460" spans="1:4" x14ac:dyDescent="0.25">
      <c r="A1460" s="373">
        <v>102663</v>
      </c>
      <c r="B1460" s="373" t="s">
        <v>4437</v>
      </c>
      <c r="C1460" s="373" t="s">
        <v>16</v>
      </c>
      <c r="D1460" s="374">
        <v>72.62</v>
      </c>
    </row>
    <row r="1461" spans="1:4" x14ac:dyDescent="0.25">
      <c r="A1461" s="373">
        <v>102664</v>
      </c>
      <c r="B1461" s="373" t="s">
        <v>4438</v>
      </c>
      <c r="C1461" s="373" t="s">
        <v>16</v>
      </c>
      <c r="D1461" s="374">
        <v>63.6</v>
      </c>
    </row>
    <row r="1462" spans="1:4" x14ac:dyDescent="0.25">
      <c r="A1462" s="373">
        <v>102665</v>
      </c>
      <c r="B1462" s="373" t="s">
        <v>4439</v>
      </c>
      <c r="C1462" s="373" t="s">
        <v>16</v>
      </c>
      <c r="D1462" s="374">
        <v>39.090000000000003</v>
      </c>
    </row>
    <row r="1463" spans="1:4" x14ac:dyDescent="0.25">
      <c r="A1463" s="373">
        <v>102666</v>
      </c>
      <c r="B1463" s="373" t="s">
        <v>4440</v>
      </c>
      <c r="C1463" s="373" t="s">
        <v>16</v>
      </c>
      <c r="D1463" s="374">
        <v>73.069999999999993</v>
      </c>
    </row>
    <row r="1464" spans="1:4" x14ac:dyDescent="0.25">
      <c r="A1464" s="373">
        <v>102668</v>
      </c>
      <c r="B1464" s="373" t="s">
        <v>5291</v>
      </c>
      <c r="C1464" s="373" t="s">
        <v>16</v>
      </c>
      <c r="D1464" s="374">
        <v>120.35</v>
      </c>
    </row>
    <row r="1465" spans="1:4" x14ac:dyDescent="0.25">
      <c r="A1465" s="373">
        <v>102669</v>
      </c>
      <c r="B1465" s="373" t="s">
        <v>4441</v>
      </c>
      <c r="C1465" s="373" t="s">
        <v>16</v>
      </c>
      <c r="D1465" s="374">
        <v>94.46</v>
      </c>
    </row>
    <row r="1466" spans="1:4" x14ac:dyDescent="0.25">
      <c r="A1466" s="373">
        <v>102670</v>
      </c>
      <c r="B1466" s="373" t="s">
        <v>4442</v>
      </c>
      <c r="C1466" s="373" t="s">
        <v>16</v>
      </c>
      <c r="D1466" s="374">
        <v>176.07</v>
      </c>
    </row>
    <row r="1467" spans="1:4" x14ac:dyDescent="0.25">
      <c r="A1467" s="373">
        <v>102672</v>
      </c>
      <c r="B1467" s="373" t="s">
        <v>5292</v>
      </c>
      <c r="C1467" s="373" t="s">
        <v>16</v>
      </c>
      <c r="D1467" s="374">
        <v>236.06</v>
      </c>
    </row>
    <row r="1468" spans="1:4" x14ac:dyDescent="0.25">
      <c r="A1468" s="373">
        <v>102673</v>
      </c>
      <c r="B1468" s="373" t="s">
        <v>4443</v>
      </c>
      <c r="C1468" s="373" t="s">
        <v>16</v>
      </c>
      <c r="D1468" s="374">
        <v>221.59</v>
      </c>
    </row>
    <row r="1469" spans="1:4" x14ac:dyDescent="0.25">
      <c r="A1469" s="373">
        <v>102674</v>
      </c>
      <c r="B1469" s="373" t="s">
        <v>4444</v>
      </c>
      <c r="C1469" s="373" t="s">
        <v>16</v>
      </c>
      <c r="D1469" s="374">
        <v>198.09</v>
      </c>
    </row>
    <row r="1470" spans="1:4" x14ac:dyDescent="0.25">
      <c r="A1470" s="373">
        <v>102676</v>
      </c>
      <c r="B1470" s="373" t="s">
        <v>5293</v>
      </c>
      <c r="C1470" s="373" t="s">
        <v>16</v>
      </c>
      <c r="D1470" s="374">
        <v>248.51</v>
      </c>
    </row>
    <row r="1471" spans="1:4" x14ac:dyDescent="0.25">
      <c r="A1471" s="373">
        <v>102677</v>
      </c>
      <c r="B1471" s="373" t="s">
        <v>4445</v>
      </c>
      <c r="C1471" s="373" t="s">
        <v>16</v>
      </c>
      <c r="D1471" s="374">
        <v>224.41</v>
      </c>
    </row>
    <row r="1472" spans="1:4" x14ac:dyDescent="0.25">
      <c r="A1472" s="373">
        <v>102678</v>
      </c>
      <c r="B1472" s="373" t="s">
        <v>4446</v>
      </c>
      <c r="C1472" s="373" t="s">
        <v>16</v>
      </c>
      <c r="D1472" s="374">
        <v>196.29</v>
      </c>
    </row>
    <row r="1473" spans="1:4" x14ac:dyDescent="0.25">
      <c r="A1473" s="373">
        <v>102679</v>
      </c>
      <c r="B1473" s="373" t="s">
        <v>4447</v>
      </c>
      <c r="C1473" s="373" t="s">
        <v>16</v>
      </c>
      <c r="D1473" s="374">
        <v>221.21</v>
      </c>
    </row>
    <row r="1474" spans="1:4" x14ac:dyDescent="0.25">
      <c r="A1474" s="373">
        <v>102680</v>
      </c>
      <c r="B1474" s="373" t="s">
        <v>4448</v>
      </c>
      <c r="C1474" s="373" t="s">
        <v>16</v>
      </c>
      <c r="D1474" s="374">
        <v>206.88</v>
      </c>
    </row>
    <row r="1475" spans="1:4" x14ac:dyDescent="0.25">
      <c r="A1475" s="373">
        <v>102681</v>
      </c>
      <c r="B1475" s="373" t="s">
        <v>5294</v>
      </c>
      <c r="C1475" s="373" t="s">
        <v>16</v>
      </c>
      <c r="D1475" s="374">
        <v>257.29000000000002</v>
      </c>
    </row>
    <row r="1476" spans="1:4" x14ac:dyDescent="0.25">
      <c r="A1476" s="373">
        <v>102683</v>
      </c>
      <c r="B1476" s="373" t="s">
        <v>4449</v>
      </c>
      <c r="C1476" s="373" t="s">
        <v>16</v>
      </c>
      <c r="D1476" s="374">
        <v>238.72</v>
      </c>
    </row>
    <row r="1477" spans="1:4" x14ac:dyDescent="0.25">
      <c r="A1477" s="373">
        <v>102684</v>
      </c>
      <c r="B1477" s="373" t="s">
        <v>4450</v>
      </c>
      <c r="C1477" s="373" t="s">
        <v>16</v>
      </c>
      <c r="D1477" s="374">
        <v>231.78</v>
      </c>
    </row>
    <row r="1478" spans="1:4" x14ac:dyDescent="0.25">
      <c r="A1478" s="373">
        <v>102685</v>
      </c>
      <c r="B1478" s="373" t="s">
        <v>5295</v>
      </c>
      <c r="C1478" s="373" t="s">
        <v>16</v>
      </c>
      <c r="D1478" s="374">
        <v>282.22000000000003</v>
      </c>
    </row>
    <row r="1479" spans="1:4" x14ac:dyDescent="0.25">
      <c r="A1479" s="373">
        <v>102687</v>
      </c>
      <c r="B1479" s="373" t="s">
        <v>4451</v>
      </c>
      <c r="C1479" s="373" t="s">
        <v>16</v>
      </c>
      <c r="D1479" s="374">
        <v>258.61</v>
      </c>
    </row>
    <row r="1480" spans="1:4" x14ac:dyDescent="0.25">
      <c r="A1480" s="373">
        <v>102688</v>
      </c>
      <c r="B1480" s="373" t="s">
        <v>4452</v>
      </c>
      <c r="C1480" s="373" t="s">
        <v>16</v>
      </c>
      <c r="D1480" s="374">
        <v>57.23</v>
      </c>
    </row>
    <row r="1481" spans="1:4" x14ac:dyDescent="0.25">
      <c r="A1481" s="373">
        <v>102689</v>
      </c>
      <c r="B1481" s="373" t="s">
        <v>5296</v>
      </c>
      <c r="C1481" s="373" t="s">
        <v>16</v>
      </c>
      <c r="D1481" s="374">
        <v>98.99</v>
      </c>
    </row>
    <row r="1482" spans="1:4" x14ac:dyDescent="0.25">
      <c r="A1482" s="373">
        <v>102690</v>
      </c>
      <c r="B1482" s="373" t="s">
        <v>4453</v>
      </c>
      <c r="C1482" s="373" t="s">
        <v>16</v>
      </c>
      <c r="D1482" s="374">
        <v>78.56</v>
      </c>
    </row>
    <row r="1483" spans="1:4" x14ac:dyDescent="0.25">
      <c r="A1483" s="373">
        <v>102693</v>
      </c>
      <c r="B1483" s="373" t="s">
        <v>5297</v>
      </c>
      <c r="C1483" s="373" t="s">
        <v>16</v>
      </c>
      <c r="D1483" s="374">
        <v>123.5</v>
      </c>
    </row>
    <row r="1484" spans="1:4" x14ac:dyDescent="0.25">
      <c r="A1484" s="373">
        <v>102694</v>
      </c>
      <c r="B1484" s="373" t="s">
        <v>4454</v>
      </c>
      <c r="C1484" s="373" t="s">
        <v>16</v>
      </c>
      <c r="D1484" s="374">
        <v>120.15</v>
      </c>
    </row>
    <row r="1485" spans="1:4" x14ac:dyDescent="0.25">
      <c r="A1485" s="373">
        <v>102696</v>
      </c>
      <c r="B1485" s="373" t="s">
        <v>5298</v>
      </c>
      <c r="C1485" s="373" t="s">
        <v>16</v>
      </c>
      <c r="D1485" s="374">
        <v>165.07</v>
      </c>
    </row>
    <row r="1486" spans="1:4" x14ac:dyDescent="0.25">
      <c r="A1486" s="373">
        <v>102697</v>
      </c>
      <c r="B1486" s="373" t="s">
        <v>4455</v>
      </c>
      <c r="C1486" s="373" t="s">
        <v>16</v>
      </c>
      <c r="D1486" s="374">
        <v>145.54</v>
      </c>
    </row>
    <row r="1487" spans="1:4" x14ac:dyDescent="0.25">
      <c r="A1487" s="373">
        <v>102703</v>
      </c>
      <c r="B1487" s="373" t="s">
        <v>5299</v>
      </c>
      <c r="C1487" s="373" t="s">
        <v>16</v>
      </c>
      <c r="D1487" s="374">
        <v>190.46</v>
      </c>
    </row>
    <row r="1488" spans="1:4" x14ac:dyDescent="0.25">
      <c r="A1488" s="373">
        <v>102704</v>
      </c>
      <c r="B1488" s="373" t="s">
        <v>4456</v>
      </c>
      <c r="C1488" s="373" t="s">
        <v>16</v>
      </c>
      <c r="D1488" s="374">
        <v>11</v>
      </c>
    </row>
    <row r="1489" spans="1:4" x14ac:dyDescent="0.25">
      <c r="A1489" s="373">
        <v>102705</v>
      </c>
      <c r="B1489" s="373" t="s">
        <v>5300</v>
      </c>
      <c r="C1489" s="373" t="s">
        <v>16</v>
      </c>
      <c r="D1489" s="374">
        <v>54.88</v>
      </c>
    </row>
    <row r="1490" spans="1:4" x14ac:dyDescent="0.25">
      <c r="A1490" s="373">
        <v>102707</v>
      </c>
      <c r="B1490" s="373" t="s">
        <v>4457</v>
      </c>
      <c r="C1490" s="373" t="s">
        <v>16</v>
      </c>
      <c r="D1490" s="374">
        <v>38.33</v>
      </c>
    </row>
    <row r="1491" spans="1:4" x14ac:dyDescent="0.25">
      <c r="A1491" s="373">
        <v>102708</v>
      </c>
      <c r="B1491" s="373" t="s">
        <v>4458</v>
      </c>
      <c r="C1491" s="373" t="s">
        <v>6</v>
      </c>
      <c r="D1491" s="374">
        <v>22.37</v>
      </c>
    </row>
    <row r="1492" spans="1:4" x14ac:dyDescent="0.25">
      <c r="A1492" s="373">
        <v>102710</v>
      </c>
      <c r="B1492" s="373" t="s">
        <v>4459</v>
      </c>
      <c r="C1492" s="373" t="s">
        <v>6</v>
      </c>
      <c r="D1492" s="374">
        <v>54.45</v>
      </c>
    </row>
    <row r="1493" spans="1:4" x14ac:dyDescent="0.25">
      <c r="A1493" s="373">
        <v>102711</v>
      </c>
      <c r="B1493" s="373" t="s">
        <v>4460</v>
      </c>
      <c r="C1493" s="373" t="s">
        <v>6</v>
      </c>
      <c r="D1493" s="374">
        <v>70.33</v>
      </c>
    </row>
    <row r="1494" spans="1:4" x14ac:dyDescent="0.25">
      <c r="A1494" s="373">
        <v>102712</v>
      </c>
      <c r="B1494" s="373" t="s">
        <v>4461</v>
      </c>
      <c r="C1494" s="373" t="s">
        <v>3</v>
      </c>
      <c r="D1494" s="374">
        <v>9.51</v>
      </c>
    </row>
    <row r="1495" spans="1:4" x14ac:dyDescent="0.25">
      <c r="A1495" s="373">
        <v>102713</v>
      </c>
      <c r="B1495" s="373" t="s">
        <v>4462</v>
      </c>
      <c r="C1495" s="373" t="s">
        <v>3</v>
      </c>
      <c r="D1495" s="374">
        <v>13.09</v>
      </c>
    </row>
    <row r="1496" spans="1:4" x14ac:dyDescent="0.25">
      <c r="A1496" s="373">
        <v>102715</v>
      </c>
      <c r="B1496" s="373" t="s">
        <v>4463</v>
      </c>
      <c r="C1496" s="373" t="s">
        <v>3</v>
      </c>
      <c r="D1496" s="374">
        <v>25.93</v>
      </c>
    </row>
    <row r="1497" spans="1:4" x14ac:dyDescent="0.25">
      <c r="A1497" s="373">
        <v>102716</v>
      </c>
      <c r="B1497" s="373" t="s">
        <v>4464</v>
      </c>
      <c r="C1497" s="373" t="s">
        <v>12</v>
      </c>
      <c r="D1497" s="374">
        <v>248.8</v>
      </c>
    </row>
    <row r="1498" spans="1:4" x14ac:dyDescent="0.25">
      <c r="A1498" s="373">
        <v>102717</v>
      </c>
      <c r="B1498" s="373" t="s">
        <v>4465</v>
      </c>
      <c r="C1498" s="373" t="s">
        <v>12</v>
      </c>
      <c r="D1498" s="374">
        <v>228</v>
      </c>
    </row>
    <row r="1499" spans="1:4" x14ac:dyDescent="0.25">
      <c r="A1499" s="373">
        <v>102718</v>
      </c>
      <c r="B1499" s="373" t="s">
        <v>4466</v>
      </c>
      <c r="C1499" s="373" t="s">
        <v>12</v>
      </c>
      <c r="D1499" s="374">
        <v>258.32</v>
      </c>
    </row>
    <row r="1500" spans="1:4" x14ac:dyDescent="0.25">
      <c r="A1500" s="373">
        <v>102719</v>
      </c>
      <c r="B1500" s="373" t="s">
        <v>4467</v>
      </c>
      <c r="C1500" s="373" t="s">
        <v>12</v>
      </c>
      <c r="D1500" s="374">
        <v>237.52</v>
      </c>
    </row>
    <row r="1501" spans="1:4" x14ac:dyDescent="0.25">
      <c r="A1501" s="373">
        <v>102722</v>
      </c>
      <c r="B1501" s="373" t="s">
        <v>4468</v>
      </c>
      <c r="C1501" s="373" t="s">
        <v>16</v>
      </c>
      <c r="D1501" s="374">
        <v>60.59</v>
      </c>
    </row>
    <row r="1502" spans="1:4" x14ac:dyDescent="0.25">
      <c r="A1502" s="373">
        <v>102723</v>
      </c>
      <c r="B1502" s="373" t="s">
        <v>4469</v>
      </c>
      <c r="C1502" s="373" t="s">
        <v>16</v>
      </c>
      <c r="D1502" s="374">
        <v>61.08</v>
      </c>
    </row>
    <row r="1503" spans="1:4" x14ac:dyDescent="0.25">
      <c r="A1503" s="373">
        <v>102724</v>
      </c>
      <c r="B1503" s="373" t="s">
        <v>4470</v>
      </c>
      <c r="C1503" s="373" t="s">
        <v>6</v>
      </c>
      <c r="D1503" s="374">
        <v>30.65</v>
      </c>
    </row>
    <row r="1504" spans="1:4" x14ac:dyDescent="0.25">
      <c r="A1504" s="373">
        <v>102725</v>
      </c>
      <c r="B1504" s="373" t="s">
        <v>4471</v>
      </c>
      <c r="C1504" s="373" t="s">
        <v>6</v>
      </c>
      <c r="D1504" s="374">
        <v>30.16</v>
      </c>
    </row>
    <row r="1505" spans="1:4" x14ac:dyDescent="0.25">
      <c r="A1505" s="373">
        <v>102726</v>
      </c>
      <c r="B1505" s="373" t="s">
        <v>4472</v>
      </c>
      <c r="C1505" s="373" t="s">
        <v>6</v>
      </c>
      <c r="D1505" s="374">
        <v>28.51</v>
      </c>
    </row>
    <row r="1506" spans="1:4" x14ac:dyDescent="0.25">
      <c r="A1506" s="373">
        <v>103653</v>
      </c>
      <c r="B1506" s="373" t="s">
        <v>5301</v>
      </c>
      <c r="C1506" s="373" t="s">
        <v>3</v>
      </c>
      <c r="D1506" s="374">
        <v>30.99</v>
      </c>
    </row>
    <row r="1507" spans="1:4" x14ac:dyDescent="0.25">
      <c r="A1507" s="373">
        <v>92743</v>
      </c>
      <c r="B1507" s="373" t="s">
        <v>1144</v>
      </c>
      <c r="C1507" s="373" t="s">
        <v>12</v>
      </c>
      <c r="D1507" s="374">
        <v>657.21</v>
      </c>
    </row>
    <row r="1508" spans="1:4" x14ac:dyDescent="0.25">
      <c r="A1508" s="373">
        <v>92744</v>
      </c>
      <c r="B1508" s="373" t="s">
        <v>1145</v>
      </c>
      <c r="C1508" s="373" t="s">
        <v>12</v>
      </c>
      <c r="D1508" s="374">
        <v>599.52</v>
      </c>
    </row>
    <row r="1509" spans="1:4" x14ac:dyDescent="0.25">
      <c r="A1509" s="373">
        <v>92745</v>
      </c>
      <c r="B1509" s="373" t="s">
        <v>1146</v>
      </c>
      <c r="C1509" s="373" t="s">
        <v>12</v>
      </c>
      <c r="D1509" s="374">
        <v>773.44</v>
      </c>
    </row>
    <row r="1510" spans="1:4" x14ac:dyDescent="0.25">
      <c r="A1510" s="373">
        <v>92746</v>
      </c>
      <c r="B1510" s="373" t="s">
        <v>1147</v>
      </c>
      <c r="C1510" s="373" t="s">
        <v>12</v>
      </c>
      <c r="D1510" s="374">
        <v>689.6</v>
      </c>
    </row>
    <row r="1511" spans="1:4" x14ac:dyDescent="0.25">
      <c r="A1511" s="373">
        <v>92747</v>
      </c>
      <c r="B1511" s="373" t="s">
        <v>1148</v>
      </c>
      <c r="C1511" s="373" t="s">
        <v>12</v>
      </c>
      <c r="D1511" s="374">
        <v>839.32</v>
      </c>
    </row>
    <row r="1512" spans="1:4" x14ac:dyDescent="0.25">
      <c r="A1512" s="373">
        <v>92748</v>
      </c>
      <c r="B1512" s="373" t="s">
        <v>1149</v>
      </c>
      <c r="C1512" s="373" t="s">
        <v>12</v>
      </c>
      <c r="D1512" s="374">
        <v>741.05</v>
      </c>
    </row>
    <row r="1513" spans="1:4" x14ac:dyDescent="0.25">
      <c r="A1513" s="373">
        <v>92749</v>
      </c>
      <c r="B1513" s="373" t="s">
        <v>1150</v>
      </c>
      <c r="C1513" s="373" t="s">
        <v>12</v>
      </c>
      <c r="D1513" s="374">
        <v>847.52</v>
      </c>
    </row>
    <row r="1514" spans="1:4" x14ac:dyDescent="0.25">
      <c r="A1514" s="373">
        <v>92750</v>
      </c>
      <c r="B1514" s="373" t="s">
        <v>1151</v>
      </c>
      <c r="C1514" s="373" t="s">
        <v>12</v>
      </c>
      <c r="D1514" s="375">
        <v>1316.57</v>
      </c>
    </row>
    <row r="1515" spans="1:4" x14ac:dyDescent="0.25">
      <c r="A1515" s="373">
        <v>92751</v>
      </c>
      <c r="B1515" s="373" t="s">
        <v>1152</v>
      </c>
      <c r="C1515" s="373" t="s">
        <v>12</v>
      </c>
      <c r="D1515" s="375">
        <v>1587.68</v>
      </c>
    </row>
    <row r="1516" spans="1:4" x14ac:dyDescent="0.25">
      <c r="A1516" s="373">
        <v>92752</v>
      </c>
      <c r="B1516" s="373" t="s">
        <v>1153</v>
      </c>
      <c r="C1516" s="373" t="s">
        <v>12</v>
      </c>
      <c r="D1516" s="375">
        <v>1857.21</v>
      </c>
    </row>
    <row r="1517" spans="1:4" x14ac:dyDescent="0.25">
      <c r="A1517" s="373">
        <v>92753</v>
      </c>
      <c r="B1517" s="373" t="s">
        <v>1154</v>
      </c>
      <c r="C1517" s="373" t="s">
        <v>12</v>
      </c>
      <c r="D1517" s="374">
        <v>499.98</v>
      </c>
    </row>
    <row r="1518" spans="1:4" x14ac:dyDescent="0.25">
      <c r="A1518" s="373">
        <v>92754</v>
      </c>
      <c r="B1518" s="373" t="s">
        <v>1155</v>
      </c>
      <c r="C1518" s="373" t="s">
        <v>12</v>
      </c>
      <c r="D1518" s="374">
        <v>455.56</v>
      </c>
    </row>
    <row r="1519" spans="1:4" x14ac:dyDescent="0.25">
      <c r="A1519" s="373">
        <v>92755</v>
      </c>
      <c r="B1519" s="373" t="s">
        <v>1156</v>
      </c>
      <c r="C1519" s="373" t="s">
        <v>3</v>
      </c>
      <c r="D1519" s="374">
        <v>210.33</v>
      </c>
    </row>
    <row r="1520" spans="1:4" x14ac:dyDescent="0.25">
      <c r="A1520" s="373">
        <v>92756</v>
      </c>
      <c r="B1520" s="373" t="s">
        <v>1157</v>
      </c>
      <c r="C1520" s="373" t="s">
        <v>3</v>
      </c>
      <c r="D1520" s="374">
        <v>245.39</v>
      </c>
    </row>
    <row r="1521" spans="1:4" x14ac:dyDescent="0.25">
      <c r="A1521" s="373">
        <v>92757</v>
      </c>
      <c r="B1521" s="373" t="s">
        <v>1158</v>
      </c>
      <c r="C1521" s="373" t="s">
        <v>3</v>
      </c>
      <c r="D1521" s="374">
        <v>287.39</v>
      </c>
    </row>
    <row r="1522" spans="1:4" x14ac:dyDescent="0.25">
      <c r="A1522" s="373">
        <v>92758</v>
      </c>
      <c r="B1522" s="373" t="s">
        <v>1159</v>
      </c>
      <c r="C1522" s="373" t="s">
        <v>12</v>
      </c>
      <c r="D1522" s="374">
        <v>668.07</v>
      </c>
    </row>
    <row r="1523" spans="1:4" x14ac:dyDescent="0.25">
      <c r="A1523" s="373">
        <v>91069</v>
      </c>
      <c r="B1523" s="373" t="s">
        <v>1160</v>
      </c>
      <c r="C1523" s="373" t="s">
        <v>3</v>
      </c>
      <c r="D1523" s="374">
        <v>123.51</v>
      </c>
    </row>
    <row r="1524" spans="1:4" x14ac:dyDescent="0.25">
      <c r="A1524" s="373">
        <v>91070</v>
      </c>
      <c r="B1524" s="373" t="s">
        <v>1161</v>
      </c>
      <c r="C1524" s="373" t="s">
        <v>3</v>
      </c>
      <c r="D1524" s="374">
        <v>139.16</v>
      </c>
    </row>
    <row r="1525" spans="1:4" x14ac:dyDescent="0.25">
      <c r="A1525" s="373">
        <v>91071</v>
      </c>
      <c r="B1525" s="373" t="s">
        <v>1162</v>
      </c>
      <c r="C1525" s="373" t="s">
        <v>3</v>
      </c>
      <c r="D1525" s="374">
        <v>166.92</v>
      </c>
    </row>
    <row r="1526" spans="1:4" x14ac:dyDescent="0.25">
      <c r="A1526" s="373">
        <v>91072</v>
      </c>
      <c r="B1526" s="373" t="s">
        <v>1163</v>
      </c>
      <c r="C1526" s="373" t="s">
        <v>3</v>
      </c>
      <c r="D1526" s="374">
        <v>182.51</v>
      </c>
    </row>
    <row r="1527" spans="1:4" x14ac:dyDescent="0.25">
      <c r="A1527" s="373">
        <v>91073</v>
      </c>
      <c r="B1527" s="373" t="s">
        <v>1164</v>
      </c>
      <c r="C1527" s="373" t="s">
        <v>3</v>
      </c>
      <c r="D1527" s="374">
        <v>137.34</v>
      </c>
    </row>
    <row r="1528" spans="1:4" x14ac:dyDescent="0.25">
      <c r="A1528" s="373">
        <v>91074</v>
      </c>
      <c r="B1528" s="373" t="s">
        <v>1165</v>
      </c>
      <c r="C1528" s="373" t="s">
        <v>3</v>
      </c>
      <c r="D1528" s="374">
        <v>154.44</v>
      </c>
    </row>
    <row r="1529" spans="1:4" x14ac:dyDescent="0.25">
      <c r="A1529" s="373">
        <v>91075</v>
      </c>
      <c r="B1529" s="373" t="s">
        <v>1166</v>
      </c>
      <c r="C1529" s="373" t="s">
        <v>3</v>
      </c>
      <c r="D1529" s="374">
        <v>182.65</v>
      </c>
    </row>
    <row r="1530" spans="1:4" x14ac:dyDescent="0.25">
      <c r="A1530" s="373">
        <v>91076</v>
      </c>
      <c r="B1530" s="373" t="s">
        <v>1167</v>
      </c>
      <c r="C1530" s="373" t="s">
        <v>3</v>
      </c>
      <c r="D1530" s="374">
        <v>199.77</v>
      </c>
    </row>
    <row r="1531" spans="1:4" x14ac:dyDescent="0.25">
      <c r="A1531" s="373">
        <v>91077</v>
      </c>
      <c r="B1531" s="373" t="s">
        <v>1168</v>
      </c>
      <c r="C1531" s="373" t="s">
        <v>3</v>
      </c>
      <c r="D1531" s="374">
        <v>139.66</v>
      </c>
    </row>
    <row r="1532" spans="1:4" x14ac:dyDescent="0.25">
      <c r="A1532" s="373">
        <v>91078</v>
      </c>
      <c r="B1532" s="373" t="s">
        <v>1169</v>
      </c>
      <c r="C1532" s="373" t="s">
        <v>3</v>
      </c>
      <c r="D1532" s="374">
        <v>164.35</v>
      </c>
    </row>
    <row r="1533" spans="1:4" x14ac:dyDescent="0.25">
      <c r="A1533" s="373">
        <v>91079</v>
      </c>
      <c r="B1533" s="373" t="s">
        <v>1170</v>
      </c>
      <c r="C1533" s="373" t="s">
        <v>3</v>
      </c>
      <c r="D1533" s="374">
        <v>145.94</v>
      </c>
    </row>
    <row r="1534" spans="1:4" x14ac:dyDescent="0.25">
      <c r="A1534" s="373">
        <v>91080</v>
      </c>
      <c r="B1534" s="373" t="s">
        <v>1171</v>
      </c>
      <c r="C1534" s="373" t="s">
        <v>3</v>
      </c>
      <c r="D1534" s="374">
        <v>170.4</v>
      </c>
    </row>
    <row r="1535" spans="1:4" x14ac:dyDescent="0.25">
      <c r="A1535" s="373">
        <v>91081</v>
      </c>
      <c r="B1535" s="373" t="s">
        <v>1172</v>
      </c>
      <c r="C1535" s="373" t="s">
        <v>3</v>
      </c>
      <c r="D1535" s="374">
        <v>155.44999999999999</v>
      </c>
    </row>
    <row r="1536" spans="1:4" x14ac:dyDescent="0.25">
      <c r="A1536" s="373">
        <v>91082</v>
      </c>
      <c r="B1536" s="373" t="s">
        <v>1173</v>
      </c>
      <c r="C1536" s="373" t="s">
        <v>3</v>
      </c>
      <c r="D1536" s="374">
        <v>181.45</v>
      </c>
    </row>
    <row r="1537" spans="1:4" x14ac:dyDescent="0.25">
      <c r="A1537" s="373">
        <v>91083</v>
      </c>
      <c r="B1537" s="373" t="s">
        <v>1174</v>
      </c>
      <c r="C1537" s="373" t="s">
        <v>3</v>
      </c>
      <c r="D1537" s="374">
        <v>166.34</v>
      </c>
    </row>
    <row r="1538" spans="1:4" x14ac:dyDescent="0.25">
      <c r="A1538" s="373">
        <v>91084</v>
      </c>
      <c r="B1538" s="373" t="s">
        <v>1175</v>
      </c>
      <c r="C1538" s="373" t="s">
        <v>3</v>
      </c>
      <c r="D1538" s="374">
        <v>192.07</v>
      </c>
    </row>
    <row r="1539" spans="1:4" x14ac:dyDescent="0.25">
      <c r="A1539" s="373">
        <v>91086</v>
      </c>
      <c r="B1539" s="373" t="s">
        <v>1176</v>
      </c>
      <c r="C1539" s="373" t="s">
        <v>3</v>
      </c>
      <c r="D1539" s="374">
        <v>134.53</v>
      </c>
    </row>
    <row r="1540" spans="1:4" x14ac:dyDescent="0.25">
      <c r="A1540" s="373">
        <v>91087</v>
      </c>
      <c r="B1540" s="373" t="s">
        <v>1177</v>
      </c>
      <c r="C1540" s="373" t="s">
        <v>3</v>
      </c>
      <c r="D1540" s="374">
        <v>150.52000000000001</v>
      </c>
    </row>
    <row r="1541" spans="1:4" x14ac:dyDescent="0.25">
      <c r="A1541" s="373">
        <v>91088</v>
      </c>
      <c r="B1541" s="373" t="s">
        <v>1178</v>
      </c>
      <c r="C1541" s="373" t="s">
        <v>3</v>
      </c>
      <c r="D1541" s="374">
        <v>179.49</v>
      </c>
    </row>
    <row r="1542" spans="1:4" x14ac:dyDescent="0.25">
      <c r="A1542" s="373">
        <v>91089</v>
      </c>
      <c r="B1542" s="373" t="s">
        <v>1179</v>
      </c>
      <c r="C1542" s="373" t="s">
        <v>3</v>
      </c>
      <c r="D1542" s="374">
        <v>195.65</v>
      </c>
    </row>
    <row r="1543" spans="1:4" x14ac:dyDescent="0.25">
      <c r="A1543" s="373">
        <v>91090</v>
      </c>
      <c r="B1543" s="373" t="s">
        <v>1180</v>
      </c>
      <c r="C1543" s="373" t="s">
        <v>3</v>
      </c>
      <c r="D1543" s="374">
        <v>146.06</v>
      </c>
    </row>
    <row r="1544" spans="1:4" x14ac:dyDescent="0.25">
      <c r="A1544" s="373">
        <v>91091</v>
      </c>
      <c r="B1544" s="373" t="s">
        <v>1181</v>
      </c>
      <c r="C1544" s="373" t="s">
        <v>3</v>
      </c>
      <c r="D1544" s="374">
        <v>163.68</v>
      </c>
    </row>
    <row r="1545" spans="1:4" x14ac:dyDescent="0.25">
      <c r="A1545" s="373">
        <v>91092</v>
      </c>
      <c r="B1545" s="373" t="s">
        <v>1182</v>
      </c>
      <c r="C1545" s="373" t="s">
        <v>3</v>
      </c>
      <c r="D1545" s="374">
        <v>192.37</v>
      </c>
    </row>
    <row r="1546" spans="1:4" x14ac:dyDescent="0.25">
      <c r="A1546" s="373">
        <v>91093</v>
      </c>
      <c r="B1546" s="373" t="s">
        <v>1183</v>
      </c>
      <c r="C1546" s="373" t="s">
        <v>3</v>
      </c>
      <c r="D1546" s="374">
        <v>210.41</v>
      </c>
    </row>
    <row r="1547" spans="1:4" x14ac:dyDescent="0.25">
      <c r="A1547" s="373">
        <v>91094</v>
      </c>
      <c r="B1547" s="373" t="s">
        <v>1184</v>
      </c>
      <c r="C1547" s="373" t="s">
        <v>3</v>
      </c>
      <c r="D1547" s="374">
        <v>146.37</v>
      </c>
    </row>
    <row r="1548" spans="1:4" x14ac:dyDescent="0.25">
      <c r="A1548" s="373">
        <v>91095</v>
      </c>
      <c r="B1548" s="373" t="s">
        <v>1185</v>
      </c>
      <c r="C1548" s="373" t="s">
        <v>3</v>
      </c>
      <c r="D1548" s="374">
        <v>171.51</v>
      </c>
    </row>
    <row r="1549" spans="1:4" x14ac:dyDescent="0.25">
      <c r="A1549" s="373">
        <v>91096</v>
      </c>
      <c r="B1549" s="373" t="s">
        <v>1186</v>
      </c>
      <c r="C1549" s="373" t="s">
        <v>3</v>
      </c>
      <c r="D1549" s="374">
        <v>149.52000000000001</v>
      </c>
    </row>
    <row r="1550" spans="1:4" x14ac:dyDescent="0.25">
      <c r="A1550" s="373">
        <v>91097</v>
      </c>
      <c r="B1550" s="373" t="s">
        <v>1187</v>
      </c>
      <c r="C1550" s="373" t="s">
        <v>3</v>
      </c>
      <c r="D1550" s="374">
        <v>174.5</v>
      </c>
    </row>
    <row r="1551" spans="1:4" x14ac:dyDescent="0.25">
      <c r="A1551" s="373">
        <v>91098</v>
      </c>
      <c r="B1551" s="373" t="s">
        <v>1188</v>
      </c>
      <c r="C1551" s="373" t="s">
        <v>3</v>
      </c>
      <c r="D1551" s="374">
        <v>161.80000000000001</v>
      </c>
    </row>
    <row r="1552" spans="1:4" x14ac:dyDescent="0.25">
      <c r="A1552" s="373">
        <v>91099</v>
      </c>
      <c r="B1552" s="373" t="s">
        <v>1189</v>
      </c>
      <c r="C1552" s="373" t="s">
        <v>3</v>
      </c>
      <c r="D1552" s="374">
        <v>188.35</v>
      </c>
    </row>
    <row r="1553" spans="1:4" x14ac:dyDescent="0.25">
      <c r="A1553" s="373">
        <v>91100</v>
      </c>
      <c r="B1553" s="373" t="s">
        <v>1190</v>
      </c>
      <c r="C1553" s="373" t="s">
        <v>3</v>
      </c>
      <c r="D1553" s="374">
        <v>170.53</v>
      </c>
    </row>
    <row r="1554" spans="1:4" x14ac:dyDescent="0.25">
      <c r="A1554" s="373">
        <v>91101</v>
      </c>
      <c r="B1554" s="373" t="s">
        <v>1191</v>
      </c>
      <c r="C1554" s="373" t="s">
        <v>3</v>
      </c>
      <c r="D1554" s="374">
        <v>196.93</v>
      </c>
    </row>
    <row r="1555" spans="1:4" x14ac:dyDescent="0.25">
      <c r="A1555" s="373">
        <v>93952</v>
      </c>
      <c r="B1555" s="373" t="s">
        <v>1192</v>
      </c>
      <c r="C1555" s="373" t="s">
        <v>16</v>
      </c>
      <c r="D1555" s="374">
        <v>213.19</v>
      </c>
    </row>
    <row r="1556" spans="1:4" x14ac:dyDescent="0.25">
      <c r="A1556" s="373">
        <v>93953</v>
      </c>
      <c r="B1556" s="373" t="s">
        <v>1193</v>
      </c>
      <c r="C1556" s="373" t="s">
        <v>16</v>
      </c>
      <c r="D1556" s="374">
        <v>197.83</v>
      </c>
    </row>
    <row r="1557" spans="1:4" x14ac:dyDescent="0.25">
      <c r="A1557" s="373">
        <v>93954</v>
      </c>
      <c r="B1557" s="373" t="s">
        <v>1194</v>
      </c>
      <c r="C1557" s="373" t="s">
        <v>16</v>
      </c>
      <c r="D1557" s="374">
        <v>188.56</v>
      </c>
    </row>
    <row r="1558" spans="1:4" x14ac:dyDescent="0.25">
      <c r="A1558" s="373">
        <v>93955</v>
      </c>
      <c r="B1558" s="373" t="s">
        <v>1195</v>
      </c>
      <c r="C1558" s="373" t="s">
        <v>16</v>
      </c>
      <c r="D1558" s="374">
        <v>182.01</v>
      </c>
    </row>
    <row r="1559" spans="1:4" x14ac:dyDescent="0.25">
      <c r="A1559" s="373">
        <v>93956</v>
      </c>
      <c r="B1559" s="373" t="s">
        <v>1196</v>
      </c>
      <c r="C1559" s="373" t="s">
        <v>16</v>
      </c>
      <c r="D1559" s="374">
        <v>176.81</v>
      </c>
    </row>
    <row r="1560" spans="1:4" x14ac:dyDescent="0.25">
      <c r="A1560" s="373">
        <v>93957</v>
      </c>
      <c r="B1560" s="373" t="s">
        <v>1197</v>
      </c>
      <c r="C1560" s="373" t="s">
        <v>16</v>
      </c>
      <c r="D1560" s="374">
        <v>227.56</v>
      </c>
    </row>
    <row r="1561" spans="1:4" x14ac:dyDescent="0.25">
      <c r="A1561" s="373">
        <v>93958</v>
      </c>
      <c r="B1561" s="373" t="s">
        <v>1198</v>
      </c>
      <c r="C1561" s="373" t="s">
        <v>16</v>
      </c>
      <c r="D1561" s="374">
        <v>211.3</v>
      </c>
    </row>
    <row r="1562" spans="1:4" x14ac:dyDescent="0.25">
      <c r="A1562" s="373">
        <v>93959</v>
      </c>
      <c r="B1562" s="373" t="s">
        <v>1199</v>
      </c>
      <c r="C1562" s="373" t="s">
        <v>16</v>
      </c>
      <c r="D1562" s="374">
        <v>201.6</v>
      </c>
    </row>
    <row r="1563" spans="1:4" x14ac:dyDescent="0.25">
      <c r="A1563" s="373">
        <v>93960</v>
      </c>
      <c r="B1563" s="373" t="s">
        <v>1200</v>
      </c>
      <c r="C1563" s="373" t="s">
        <v>16</v>
      </c>
      <c r="D1563" s="374">
        <v>194.75</v>
      </c>
    </row>
    <row r="1564" spans="1:4" x14ac:dyDescent="0.25">
      <c r="A1564" s="373">
        <v>93961</v>
      </c>
      <c r="B1564" s="373" t="s">
        <v>1201</v>
      </c>
      <c r="C1564" s="373" t="s">
        <v>16</v>
      </c>
      <c r="D1564" s="374">
        <v>189.39</v>
      </c>
    </row>
    <row r="1565" spans="1:4" x14ac:dyDescent="0.25">
      <c r="A1565" s="373">
        <v>93962</v>
      </c>
      <c r="B1565" s="373" t="s">
        <v>1202</v>
      </c>
      <c r="C1565" s="373" t="s">
        <v>16</v>
      </c>
      <c r="D1565" s="374">
        <v>200.91</v>
      </c>
    </row>
    <row r="1566" spans="1:4" x14ac:dyDescent="0.25">
      <c r="A1566" s="373">
        <v>93963</v>
      </c>
      <c r="B1566" s="373" t="s">
        <v>1203</v>
      </c>
      <c r="C1566" s="373" t="s">
        <v>16</v>
      </c>
      <c r="D1566" s="374">
        <v>185.55</v>
      </c>
    </row>
    <row r="1567" spans="1:4" x14ac:dyDescent="0.25">
      <c r="A1567" s="373">
        <v>93964</v>
      </c>
      <c r="B1567" s="373" t="s">
        <v>1204</v>
      </c>
      <c r="C1567" s="373" t="s">
        <v>16</v>
      </c>
      <c r="D1567" s="374">
        <v>176.38</v>
      </c>
    </row>
    <row r="1568" spans="1:4" x14ac:dyDescent="0.25">
      <c r="A1568" s="373">
        <v>93965</v>
      </c>
      <c r="B1568" s="373" t="s">
        <v>1205</v>
      </c>
      <c r="C1568" s="373" t="s">
        <v>16</v>
      </c>
      <c r="D1568" s="374">
        <v>167.64</v>
      </c>
    </row>
    <row r="1569" spans="1:4" x14ac:dyDescent="0.25">
      <c r="A1569" s="373">
        <v>93966</v>
      </c>
      <c r="B1569" s="373" t="s">
        <v>1206</v>
      </c>
      <c r="C1569" s="373" t="s">
        <v>16</v>
      </c>
      <c r="D1569" s="374">
        <v>164.69</v>
      </c>
    </row>
    <row r="1570" spans="1:4" x14ac:dyDescent="0.25">
      <c r="A1570" s="373">
        <v>93967</v>
      </c>
      <c r="B1570" s="373" t="s">
        <v>1207</v>
      </c>
      <c r="C1570" s="373" t="s">
        <v>16</v>
      </c>
      <c r="D1570" s="374">
        <v>215.28</v>
      </c>
    </row>
    <row r="1571" spans="1:4" x14ac:dyDescent="0.25">
      <c r="A1571" s="373">
        <v>93968</v>
      </c>
      <c r="B1571" s="373" t="s">
        <v>1208</v>
      </c>
      <c r="C1571" s="373" t="s">
        <v>16</v>
      </c>
      <c r="D1571" s="374">
        <v>199.03</v>
      </c>
    </row>
    <row r="1572" spans="1:4" x14ac:dyDescent="0.25">
      <c r="A1572" s="373">
        <v>93969</v>
      </c>
      <c r="B1572" s="373" t="s">
        <v>1209</v>
      </c>
      <c r="C1572" s="373" t="s">
        <v>16</v>
      </c>
      <c r="D1572" s="374">
        <v>189.38</v>
      </c>
    </row>
    <row r="1573" spans="1:4" x14ac:dyDescent="0.25">
      <c r="A1573" s="373">
        <v>93970</v>
      </c>
      <c r="B1573" s="373" t="s">
        <v>1210</v>
      </c>
      <c r="C1573" s="373" t="s">
        <v>16</v>
      </c>
      <c r="D1573" s="374">
        <v>182.6</v>
      </c>
    </row>
    <row r="1574" spans="1:4" x14ac:dyDescent="0.25">
      <c r="A1574" s="373">
        <v>93971</v>
      </c>
      <c r="B1574" s="373" t="s">
        <v>1211</v>
      </c>
      <c r="C1574" s="373" t="s">
        <v>16</v>
      </c>
      <c r="D1574" s="374">
        <v>171.14</v>
      </c>
    </row>
    <row r="1575" spans="1:4" x14ac:dyDescent="0.25">
      <c r="A1575" s="373">
        <v>95108</v>
      </c>
      <c r="B1575" s="373" t="s">
        <v>1212</v>
      </c>
      <c r="C1575" s="373" t="s">
        <v>6</v>
      </c>
      <c r="D1575" s="374">
        <v>32.229999999999997</v>
      </c>
    </row>
    <row r="1576" spans="1:4" x14ac:dyDescent="0.25">
      <c r="A1576" s="373">
        <v>100332</v>
      </c>
      <c r="B1576" s="373" t="s">
        <v>1213</v>
      </c>
      <c r="C1576" s="373" t="s">
        <v>3</v>
      </c>
      <c r="D1576" s="374">
        <v>856.02</v>
      </c>
    </row>
    <row r="1577" spans="1:4" x14ac:dyDescent="0.25">
      <c r="A1577" s="373">
        <v>100333</v>
      </c>
      <c r="B1577" s="373" t="s">
        <v>1214</v>
      </c>
      <c r="C1577" s="373" t="s">
        <v>3</v>
      </c>
      <c r="D1577" s="374">
        <v>525.38</v>
      </c>
    </row>
    <row r="1578" spans="1:4" x14ac:dyDescent="0.25">
      <c r="A1578" s="373">
        <v>100334</v>
      </c>
      <c r="B1578" s="373" t="s">
        <v>1215</v>
      </c>
      <c r="C1578" s="373" t="s">
        <v>3</v>
      </c>
      <c r="D1578" s="374">
        <v>676.73</v>
      </c>
    </row>
    <row r="1579" spans="1:4" x14ac:dyDescent="0.25">
      <c r="A1579" s="373">
        <v>100335</v>
      </c>
      <c r="B1579" s="373" t="s">
        <v>1216</v>
      </c>
      <c r="C1579" s="373" t="s">
        <v>3</v>
      </c>
      <c r="D1579" s="374">
        <v>428.76</v>
      </c>
    </row>
    <row r="1580" spans="1:4" x14ac:dyDescent="0.25">
      <c r="A1580" s="373">
        <v>100341</v>
      </c>
      <c r="B1580" s="373" t="s">
        <v>1217</v>
      </c>
      <c r="C1580" s="373" t="s">
        <v>3</v>
      </c>
      <c r="D1580" s="374">
        <v>34.82</v>
      </c>
    </row>
    <row r="1581" spans="1:4" x14ac:dyDescent="0.25">
      <c r="A1581" s="373">
        <v>100342</v>
      </c>
      <c r="B1581" s="373" t="s">
        <v>1218</v>
      </c>
      <c r="C1581" s="373" t="s">
        <v>17</v>
      </c>
      <c r="D1581" s="374">
        <v>15.24</v>
      </c>
    </row>
    <row r="1582" spans="1:4" x14ac:dyDescent="0.25">
      <c r="A1582" s="373">
        <v>100343</v>
      </c>
      <c r="B1582" s="373" t="s">
        <v>1219</v>
      </c>
      <c r="C1582" s="373" t="s">
        <v>17</v>
      </c>
      <c r="D1582" s="374">
        <v>14.39</v>
      </c>
    </row>
    <row r="1583" spans="1:4" x14ac:dyDescent="0.25">
      <c r="A1583" s="373">
        <v>100344</v>
      </c>
      <c r="B1583" s="373" t="s">
        <v>1220</v>
      </c>
      <c r="C1583" s="373" t="s">
        <v>17</v>
      </c>
      <c r="D1583" s="374">
        <v>12.89</v>
      </c>
    </row>
    <row r="1584" spans="1:4" x14ac:dyDescent="0.25">
      <c r="A1584" s="373">
        <v>100345</v>
      </c>
      <c r="B1584" s="373" t="s">
        <v>1221</v>
      </c>
      <c r="C1584" s="373" t="s">
        <v>17</v>
      </c>
      <c r="D1584" s="374">
        <v>10.89</v>
      </c>
    </row>
    <row r="1585" spans="1:4" x14ac:dyDescent="0.25">
      <c r="A1585" s="373">
        <v>100346</v>
      </c>
      <c r="B1585" s="373" t="s">
        <v>1222</v>
      </c>
      <c r="C1585" s="373" t="s">
        <v>17</v>
      </c>
      <c r="D1585" s="374">
        <v>10.34</v>
      </c>
    </row>
    <row r="1586" spans="1:4" x14ac:dyDescent="0.25">
      <c r="A1586" s="373">
        <v>100347</v>
      </c>
      <c r="B1586" s="373" t="s">
        <v>1223</v>
      </c>
      <c r="C1586" s="373" t="s">
        <v>17</v>
      </c>
      <c r="D1586" s="374">
        <v>11.64</v>
      </c>
    </row>
    <row r="1587" spans="1:4" x14ac:dyDescent="0.25">
      <c r="A1587" s="373">
        <v>100348</v>
      </c>
      <c r="B1587" s="373" t="s">
        <v>1224</v>
      </c>
      <c r="C1587" s="373" t="s">
        <v>17</v>
      </c>
      <c r="D1587" s="374">
        <v>11.38</v>
      </c>
    </row>
    <row r="1588" spans="1:4" x14ac:dyDescent="0.25">
      <c r="A1588" s="373">
        <v>100349</v>
      </c>
      <c r="B1588" s="373" t="s">
        <v>1225</v>
      </c>
      <c r="C1588" s="373" t="s">
        <v>12</v>
      </c>
      <c r="D1588" s="374">
        <v>605.26</v>
      </c>
    </row>
    <row r="1589" spans="1:4" x14ac:dyDescent="0.25">
      <c r="A1589" s="373">
        <v>102989</v>
      </c>
      <c r="B1589" s="373" t="s">
        <v>4473</v>
      </c>
      <c r="C1589" s="373" t="s">
        <v>16</v>
      </c>
      <c r="D1589" s="374">
        <v>33.61</v>
      </c>
    </row>
    <row r="1590" spans="1:4" x14ac:dyDescent="0.25">
      <c r="A1590" s="373">
        <v>102990</v>
      </c>
      <c r="B1590" s="373" t="s">
        <v>4474</v>
      </c>
      <c r="C1590" s="373" t="s">
        <v>16</v>
      </c>
      <c r="D1590" s="374">
        <v>40.85</v>
      </c>
    </row>
    <row r="1591" spans="1:4" x14ac:dyDescent="0.25">
      <c r="A1591" s="373">
        <v>102991</v>
      </c>
      <c r="B1591" s="373" t="s">
        <v>4475</v>
      </c>
      <c r="C1591" s="373" t="s">
        <v>16</v>
      </c>
      <c r="D1591" s="374">
        <v>52.88</v>
      </c>
    </row>
    <row r="1592" spans="1:4" x14ac:dyDescent="0.25">
      <c r="A1592" s="373">
        <v>102992</v>
      </c>
      <c r="B1592" s="373" t="s">
        <v>4476</v>
      </c>
      <c r="C1592" s="373" t="s">
        <v>16</v>
      </c>
      <c r="D1592" s="374">
        <v>76.97</v>
      </c>
    </row>
    <row r="1593" spans="1:4" x14ac:dyDescent="0.25">
      <c r="A1593" s="373">
        <v>102993</v>
      </c>
      <c r="B1593" s="373" t="s">
        <v>4477</v>
      </c>
      <c r="C1593" s="373" t="s">
        <v>16</v>
      </c>
      <c r="D1593" s="374">
        <v>100.29</v>
      </c>
    </row>
    <row r="1594" spans="1:4" x14ac:dyDescent="0.25">
      <c r="A1594" s="373">
        <v>102994</v>
      </c>
      <c r="B1594" s="373" t="s">
        <v>4478</v>
      </c>
      <c r="C1594" s="373" t="s">
        <v>16</v>
      </c>
      <c r="D1594" s="374">
        <v>169.17</v>
      </c>
    </row>
    <row r="1595" spans="1:4" x14ac:dyDescent="0.25">
      <c r="A1595" s="373">
        <v>102995</v>
      </c>
      <c r="B1595" s="373" t="s">
        <v>4479</v>
      </c>
      <c r="C1595" s="373" t="s">
        <v>16</v>
      </c>
      <c r="D1595" s="374">
        <v>58.01</v>
      </c>
    </row>
    <row r="1596" spans="1:4" x14ac:dyDescent="0.25">
      <c r="A1596" s="373">
        <v>102996</v>
      </c>
      <c r="B1596" s="373" t="s">
        <v>4480</v>
      </c>
      <c r="C1596" s="373" t="s">
        <v>16</v>
      </c>
      <c r="D1596" s="374">
        <v>82.18</v>
      </c>
    </row>
    <row r="1597" spans="1:4" x14ac:dyDescent="0.25">
      <c r="A1597" s="373">
        <v>102997</v>
      </c>
      <c r="B1597" s="373" t="s">
        <v>4481</v>
      </c>
      <c r="C1597" s="373" t="s">
        <v>16</v>
      </c>
      <c r="D1597" s="374">
        <v>110.34</v>
      </c>
    </row>
    <row r="1598" spans="1:4" x14ac:dyDescent="0.25">
      <c r="A1598" s="373">
        <v>102998</v>
      </c>
      <c r="B1598" s="373" t="s">
        <v>4482</v>
      </c>
      <c r="C1598" s="373" t="s">
        <v>16</v>
      </c>
      <c r="D1598" s="374">
        <v>105.12</v>
      </c>
    </row>
    <row r="1599" spans="1:4" x14ac:dyDescent="0.25">
      <c r="A1599" s="373">
        <v>102999</v>
      </c>
      <c r="B1599" s="373" t="s">
        <v>4483</v>
      </c>
      <c r="C1599" s="373" t="s">
        <v>16</v>
      </c>
      <c r="D1599" s="374">
        <v>133.09</v>
      </c>
    </row>
    <row r="1600" spans="1:4" x14ac:dyDescent="0.25">
      <c r="A1600" s="373">
        <v>103000</v>
      </c>
      <c r="B1600" s="373" t="s">
        <v>4484</v>
      </c>
      <c r="C1600" s="373" t="s">
        <v>16</v>
      </c>
      <c r="D1600" s="374">
        <v>133.63999999999999</v>
      </c>
    </row>
    <row r="1601" spans="1:4" x14ac:dyDescent="0.25">
      <c r="A1601" s="373">
        <v>103001</v>
      </c>
      <c r="B1601" s="373" t="s">
        <v>4485</v>
      </c>
      <c r="C1601" s="373" t="s">
        <v>6</v>
      </c>
      <c r="D1601" s="374">
        <v>237.52</v>
      </c>
    </row>
    <row r="1602" spans="1:4" x14ac:dyDescent="0.25">
      <c r="A1602" s="373">
        <v>103002</v>
      </c>
      <c r="B1602" s="373" t="s">
        <v>4486</v>
      </c>
      <c r="C1602" s="373" t="s">
        <v>6</v>
      </c>
      <c r="D1602" s="374">
        <v>296.14</v>
      </c>
    </row>
    <row r="1603" spans="1:4" x14ac:dyDescent="0.25">
      <c r="A1603" s="373">
        <v>103003</v>
      </c>
      <c r="B1603" s="373" t="s">
        <v>4487</v>
      </c>
      <c r="C1603" s="373" t="s">
        <v>6</v>
      </c>
      <c r="D1603" s="374">
        <v>413.48</v>
      </c>
    </row>
    <row r="1604" spans="1:4" x14ac:dyDescent="0.25">
      <c r="A1604" s="373">
        <v>103005</v>
      </c>
      <c r="B1604" s="373" t="s">
        <v>4488</v>
      </c>
      <c r="C1604" s="373" t="s">
        <v>6</v>
      </c>
      <c r="D1604" s="374">
        <v>609.66999999999996</v>
      </c>
    </row>
    <row r="1605" spans="1:4" x14ac:dyDescent="0.25">
      <c r="A1605" s="373">
        <v>103006</v>
      </c>
      <c r="B1605" s="373" t="s">
        <v>4489</v>
      </c>
      <c r="C1605" s="373" t="s">
        <v>6</v>
      </c>
      <c r="D1605" s="374">
        <v>835.13</v>
      </c>
    </row>
    <row r="1606" spans="1:4" x14ac:dyDescent="0.25">
      <c r="A1606" s="373">
        <v>103007</v>
      </c>
      <c r="B1606" s="373" t="s">
        <v>4490</v>
      </c>
      <c r="C1606" s="373" t="s">
        <v>6</v>
      </c>
      <c r="D1606" s="375">
        <v>1102.21</v>
      </c>
    </row>
    <row r="1607" spans="1:4" x14ac:dyDescent="0.25">
      <c r="A1607" s="373">
        <v>97933</v>
      </c>
      <c r="B1607" s="373" t="s">
        <v>3930</v>
      </c>
      <c r="C1607" s="373" t="s">
        <v>6</v>
      </c>
      <c r="D1607" s="375">
        <v>1061.1400000000001</v>
      </c>
    </row>
    <row r="1608" spans="1:4" x14ac:dyDescent="0.25">
      <c r="A1608" s="373">
        <v>97934</v>
      </c>
      <c r="B1608" s="373" t="s">
        <v>5302</v>
      </c>
      <c r="C1608" s="373" t="s">
        <v>6</v>
      </c>
      <c r="D1608" s="375">
        <v>2423.94</v>
      </c>
    </row>
    <row r="1609" spans="1:4" x14ac:dyDescent="0.25">
      <c r="A1609" s="373">
        <v>97935</v>
      </c>
      <c r="B1609" s="373" t="s">
        <v>3931</v>
      </c>
      <c r="C1609" s="373" t="s">
        <v>6</v>
      </c>
      <c r="D1609" s="374">
        <v>865.19</v>
      </c>
    </row>
    <row r="1610" spans="1:4" x14ac:dyDescent="0.25">
      <c r="A1610" s="373">
        <v>97936</v>
      </c>
      <c r="B1610" s="373" t="s">
        <v>3932</v>
      </c>
      <c r="C1610" s="373" t="s">
        <v>6</v>
      </c>
      <c r="D1610" s="375">
        <v>2062.31</v>
      </c>
    </row>
    <row r="1611" spans="1:4" x14ac:dyDescent="0.25">
      <c r="A1611" s="373">
        <v>97947</v>
      </c>
      <c r="B1611" s="373" t="s">
        <v>3933</v>
      </c>
      <c r="C1611" s="373" t="s">
        <v>6</v>
      </c>
      <c r="D1611" s="375">
        <v>1803.98</v>
      </c>
    </row>
    <row r="1612" spans="1:4" x14ac:dyDescent="0.25">
      <c r="A1612" s="373">
        <v>97948</v>
      </c>
      <c r="B1612" s="373" t="s">
        <v>3934</v>
      </c>
      <c r="C1612" s="373" t="s">
        <v>6</v>
      </c>
      <c r="D1612" s="375">
        <v>3319.09</v>
      </c>
    </row>
    <row r="1613" spans="1:4" x14ac:dyDescent="0.25">
      <c r="A1613" s="373">
        <v>97949</v>
      </c>
      <c r="B1613" s="373" t="s">
        <v>3935</v>
      </c>
      <c r="C1613" s="373" t="s">
        <v>6</v>
      </c>
      <c r="D1613" s="375">
        <v>1811.63</v>
      </c>
    </row>
    <row r="1614" spans="1:4" x14ac:dyDescent="0.25">
      <c r="A1614" s="373">
        <v>97950</v>
      </c>
      <c r="B1614" s="373" t="s">
        <v>3936</v>
      </c>
      <c r="C1614" s="373" t="s">
        <v>6</v>
      </c>
      <c r="D1614" s="375">
        <v>3182.99</v>
      </c>
    </row>
    <row r="1615" spans="1:4" x14ac:dyDescent="0.25">
      <c r="A1615" s="373">
        <v>97951</v>
      </c>
      <c r="B1615" s="373" t="s">
        <v>3937</v>
      </c>
      <c r="C1615" s="373" t="s">
        <v>6</v>
      </c>
      <c r="D1615" s="375">
        <v>2901.24</v>
      </c>
    </row>
    <row r="1616" spans="1:4" x14ac:dyDescent="0.25">
      <c r="A1616" s="373">
        <v>97952</v>
      </c>
      <c r="B1616" s="373" t="s">
        <v>3938</v>
      </c>
      <c r="C1616" s="373" t="s">
        <v>6</v>
      </c>
      <c r="D1616" s="375">
        <v>5009.7299999999996</v>
      </c>
    </row>
    <row r="1617" spans="1:4" x14ac:dyDescent="0.25">
      <c r="A1617" s="373">
        <v>97953</v>
      </c>
      <c r="B1617" s="373" t="s">
        <v>3939</v>
      </c>
      <c r="C1617" s="373" t="s">
        <v>6</v>
      </c>
      <c r="D1617" s="375">
        <v>1399.71</v>
      </c>
    </row>
    <row r="1618" spans="1:4" x14ac:dyDescent="0.25">
      <c r="A1618" s="373">
        <v>97955</v>
      </c>
      <c r="B1618" s="373" t="s">
        <v>3940</v>
      </c>
      <c r="C1618" s="373" t="s">
        <v>6</v>
      </c>
      <c r="D1618" s="375">
        <v>3041.91</v>
      </c>
    </row>
    <row r="1619" spans="1:4" x14ac:dyDescent="0.25">
      <c r="A1619" s="373">
        <v>97956</v>
      </c>
      <c r="B1619" s="373" t="s">
        <v>3941</v>
      </c>
      <c r="C1619" s="373" t="s">
        <v>6</v>
      </c>
      <c r="D1619" s="375">
        <v>1514.92</v>
      </c>
    </row>
    <row r="1620" spans="1:4" x14ac:dyDescent="0.25">
      <c r="A1620" s="373">
        <v>97957</v>
      </c>
      <c r="B1620" s="373" t="s">
        <v>3942</v>
      </c>
      <c r="C1620" s="373" t="s">
        <v>6</v>
      </c>
      <c r="D1620" s="375">
        <v>2698.74</v>
      </c>
    </row>
    <row r="1621" spans="1:4" x14ac:dyDescent="0.25">
      <c r="A1621" s="373">
        <v>97961</v>
      </c>
      <c r="B1621" s="373" t="s">
        <v>3943</v>
      </c>
      <c r="C1621" s="373" t="s">
        <v>6</v>
      </c>
      <c r="D1621" s="375">
        <v>2450.21</v>
      </c>
    </row>
    <row r="1622" spans="1:4" x14ac:dyDescent="0.25">
      <c r="A1622" s="373">
        <v>97973</v>
      </c>
      <c r="B1622" s="373" t="s">
        <v>3944</v>
      </c>
      <c r="C1622" s="373" t="s">
        <v>6</v>
      </c>
      <c r="D1622" s="375">
        <v>4576.1400000000003</v>
      </c>
    </row>
    <row r="1623" spans="1:4" x14ac:dyDescent="0.25">
      <c r="A1623" s="373">
        <v>97974</v>
      </c>
      <c r="B1623" s="373" t="s">
        <v>5303</v>
      </c>
      <c r="C1623" s="373" t="s">
        <v>6</v>
      </c>
      <c r="D1623" s="374">
        <v>511.89</v>
      </c>
    </row>
    <row r="1624" spans="1:4" x14ac:dyDescent="0.25">
      <c r="A1624" s="373">
        <v>97975</v>
      </c>
      <c r="B1624" s="373" t="s">
        <v>5304</v>
      </c>
      <c r="C1624" s="373" t="s">
        <v>6</v>
      </c>
      <c r="D1624" s="374">
        <v>655.71</v>
      </c>
    </row>
    <row r="1625" spans="1:4" x14ac:dyDescent="0.25">
      <c r="A1625" s="373">
        <v>97976</v>
      </c>
      <c r="B1625" s="373" t="s">
        <v>5305</v>
      </c>
      <c r="C1625" s="373" t="s">
        <v>6</v>
      </c>
      <c r="D1625" s="375">
        <v>1198.05</v>
      </c>
    </row>
    <row r="1626" spans="1:4" x14ac:dyDescent="0.25">
      <c r="A1626" s="373">
        <v>97977</v>
      </c>
      <c r="B1626" s="373" t="s">
        <v>5306</v>
      </c>
      <c r="C1626" s="373" t="s">
        <v>6</v>
      </c>
      <c r="D1626" s="375">
        <v>1687.1</v>
      </c>
    </row>
    <row r="1627" spans="1:4" x14ac:dyDescent="0.25">
      <c r="A1627" s="373">
        <v>97978</v>
      </c>
      <c r="B1627" s="373" t="s">
        <v>5307</v>
      </c>
      <c r="C1627" s="373" t="s">
        <v>6</v>
      </c>
      <c r="D1627" s="374">
        <v>994.23</v>
      </c>
    </row>
    <row r="1628" spans="1:4" x14ac:dyDescent="0.25">
      <c r="A1628" s="373">
        <v>97980</v>
      </c>
      <c r="B1628" s="373" t="s">
        <v>5308</v>
      </c>
      <c r="C1628" s="373" t="s">
        <v>6</v>
      </c>
      <c r="D1628" s="375">
        <v>2168.3200000000002</v>
      </c>
    </row>
    <row r="1629" spans="1:4" x14ac:dyDescent="0.25">
      <c r="A1629" s="373">
        <v>97981</v>
      </c>
      <c r="B1629" s="373" t="s">
        <v>3945</v>
      </c>
      <c r="C1629" s="373" t="s">
        <v>16</v>
      </c>
      <c r="D1629" s="375">
        <v>1206.22</v>
      </c>
    </row>
    <row r="1630" spans="1:4" x14ac:dyDescent="0.25">
      <c r="A1630" s="373">
        <v>97983</v>
      </c>
      <c r="B1630" s="373" t="s">
        <v>3946</v>
      </c>
      <c r="C1630" s="373" t="s">
        <v>16</v>
      </c>
      <c r="D1630" s="374">
        <v>506.86</v>
      </c>
    </row>
    <row r="1631" spans="1:4" x14ac:dyDescent="0.25">
      <c r="A1631" s="373">
        <v>97985</v>
      </c>
      <c r="B1631" s="373" t="s">
        <v>3947</v>
      </c>
      <c r="C1631" s="373" t="s">
        <v>16</v>
      </c>
      <c r="D1631" s="375">
        <v>1450.91</v>
      </c>
    </row>
    <row r="1632" spans="1:4" x14ac:dyDescent="0.25">
      <c r="A1632" s="373">
        <v>97987</v>
      </c>
      <c r="B1632" s="373" t="s">
        <v>3948</v>
      </c>
      <c r="C1632" s="373" t="s">
        <v>16</v>
      </c>
      <c r="D1632" s="374">
        <v>674.88</v>
      </c>
    </row>
    <row r="1633" spans="1:4" x14ac:dyDescent="0.25">
      <c r="A1633" s="373">
        <v>97988</v>
      </c>
      <c r="B1633" s="373" t="s">
        <v>5309</v>
      </c>
      <c r="C1633" s="373" t="s">
        <v>6</v>
      </c>
      <c r="D1633" s="375">
        <v>3177.39</v>
      </c>
    </row>
    <row r="1634" spans="1:4" x14ac:dyDescent="0.25">
      <c r="A1634" s="373">
        <v>97989</v>
      </c>
      <c r="B1634" s="373" t="s">
        <v>3949</v>
      </c>
      <c r="C1634" s="373" t="s">
        <v>16</v>
      </c>
      <c r="D1634" s="375">
        <v>1695.55</v>
      </c>
    </row>
    <row r="1635" spans="1:4" x14ac:dyDescent="0.25">
      <c r="A1635" s="373">
        <v>97991</v>
      </c>
      <c r="B1635" s="373" t="s">
        <v>3950</v>
      </c>
      <c r="C1635" s="373" t="s">
        <v>16</v>
      </c>
      <c r="D1635" s="374">
        <v>925.38</v>
      </c>
    </row>
    <row r="1636" spans="1:4" x14ac:dyDescent="0.25">
      <c r="A1636" s="373">
        <v>97992</v>
      </c>
      <c r="B1636" s="373" t="s">
        <v>5310</v>
      </c>
      <c r="C1636" s="373" t="s">
        <v>6</v>
      </c>
      <c r="D1636" s="375">
        <v>4072.87</v>
      </c>
    </row>
    <row r="1637" spans="1:4" x14ac:dyDescent="0.25">
      <c r="A1637" s="373">
        <v>97993</v>
      </c>
      <c r="B1637" s="373" t="s">
        <v>3951</v>
      </c>
      <c r="C1637" s="373" t="s">
        <v>16</v>
      </c>
      <c r="D1637" s="375">
        <v>2062.62</v>
      </c>
    </row>
    <row r="1638" spans="1:4" x14ac:dyDescent="0.25">
      <c r="A1638" s="373">
        <v>97994</v>
      </c>
      <c r="B1638" s="373" t="s">
        <v>5311</v>
      </c>
      <c r="C1638" s="373" t="s">
        <v>6</v>
      </c>
      <c r="D1638" s="375">
        <v>2786.53</v>
      </c>
    </row>
    <row r="1639" spans="1:4" x14ac:dyDescent="0.25">
      <c r="A1639" s="373">
        <v>97995</v>
      </c>
      <c r="B1639" s="373" t="s">
        <v>3952</v>
      </c>
      <c r="C1639" s="373" t="s">
        <v>16</v>
      </c>
      <c r="D1639" s="375">
        <v>1355.12</v>
      </c>
    </row>
    <row r="1640" spans="1:4" x14ac:dyDescent="0.25">
      <c r="A1640" s="373">
        <v>97996</v>
      </c>
      <c r="B1640" s="373" t="s">
        <v>5312</v>
      </c>
      <c r="C1640" s="373" t="s">
        <v>6</v>
      </c>
      <c r="D1640" s="375">
        <v>3526</v>
      </c>
    </row>
    <row r="1641" spans="1:4" x14ac:dyDescent="0.25">
      <c r="A1641" s="373">
        <v>97997</v>
      </c>
      <c r="B1641" s="373" t="s">
        <v>3953</v>
      </c>
      <c r="C1641" s="373" t="s">
        <v>16</v>
      </c>
      <c r="D1641" s="375">
        <v>1618.94</v>
      </c>
    </row>
    <row r="1642" spans="1:4" x14ac:dyDescent="0.25">
      <c r="A1642" s="373">
        <v>97999</v>
      </c>
      <c r="B1642" s="373" t="s">
        <v>3954</v>
      </c>
      <c r="C1642" s="373" t="s">
        <v>16</v>
      </c>
      <c r="D1642" s="375">
        <v>1882.83</v>
      </c>
    </row>
    <row r="1643" spans="1:4" x14ac:dyDescent="0.25">
      <c r="A1643" s="373">
        <v>98001</v>
      </c>
      <c r="B1643" s="373" t="s">
        <v>3955</v>
      </c>
      <c r="C1643" s="373" t="s">
        <v>16</v>
      </c>
      <c r="D1643" s="375">
        <v>2146.63</v>
      </c>
    </row>
    <row r="1644" spans="1:4" x14ac:dyDescent="0.25">
      <c r="A1644" s="373">
        <v>98002</v>
      </c>
      <c r="B1644" s="373" t="s">
        <v>5313</v>
      </c>
      <c r="C1644" s="373" t="s">
        <v>6</v>
      </c>
      <c r="D1644" s="375">
        <v>5779.61</v>
      </c>
    </row>
    <row r="1645" spans="1:4" x14ac:dyDescent="0.25">
      <c r="A1645" s="373">
        <v>98003</v>
      </c>
      <c r="B1645" s="373" t="s">
        <v>3956</v>
      </c>
      <c r="C1645" s="373" t="s">
        <v>16</v>
      </c>
      <c r="D1645" s="375">
        <v>2410.52</v>
      </c>
    </row>
    <row r="1646" spans="1:4" x14ac:dyDescent="0.25">
      <c r="A1646" s="373">
        <v>98005</v>
      </c>
      <c r="B1646" s="373" t="s">
        <v>3957</v>
      </c>
      <c r="C1646" s="373" t="s">
        <v>16</v>
      </c>
      <c r="D1646" s="375">
        <v>2674.42</v>
      </c>
    </row>
    <row r="1647" spans="1:4" x14ac:dyDescent="0.25">
      <c r="A1647" s="373">
        <v>98006</v>
      </c>
      <c r="B1647" s="373" t="s">
        <v>5314</v>
      </c>
      <c r="C1647" s="373" t="s">
        <v>6</v>
      </c>
      <c r="D1647" s="375">
        <v>7267.43</v>
      </c>
    </row>
    <row r="1648" spans="1:4" x14ac:dyDescent="0.25">
      <c r="A1648" s="373">
        <v>98007</v>
      </c>
      <c r="B1648" s="373" t="s">
        <v>3958</v>
      </c>
      <c r="C1648" s="373" t="s">
        <v>16</v>
      </c>
      <c r="D1648" s="375">
        <v>2938.23</v>
      </c>
    </row>
    <row r="1649" spans="1:4" x14ac:dyDescent="0.25">
      <c r="A1649" s="373">
        <v>98008</v>
      </c>
      <c r="B1649" s="373" t="s">
        <v>5315</v>
      </c>
      <c r="C1649" s="373" t="s">
        <v>6</v>
      </c>
      <c r="D1649" s="375">
        <v>4376.46</v>
      </c>
    </row>
    <row r="1650" spans="1:4" x14ac:dyDescent="0.25">
      <c r="A1650" s="373">
        <v>98009</v>
      </c>
      <c r="B1650" s="373" t="s">
        <v>3959</v>
      </c>
      <c r="C1650" s="373" t="s">
        <v>16</v>
      </c>
      <c r="D1650" s="375">
        <v>1882.83</v>
      </c>
    </row>
    <row r="1651" spans="1:4" x14ac:dyDescent="0.25">
      <c r="A1651" s="373">
        <v>98010</v>
      </c>
      <c r="B1651" s="373" t="s">
        <v>5316</v>
      </c>
      <c r="C1651" s="373" t="s">
        <v>6</v>
      </c>
      <c r="D1651" s="375">
        <v>5342.11</v>
      </c>
    </row>
    <row r="1652" spans="1:4" x14ac:dyDescent="0.25">
      <c r="A1652" s="373">
        <v>98011</v>
      </c>
      <c r="B1652" s="373" t="s">
        <v>3960</v>
      </c>
      <c r="C1652" s="373" t="s">
        <v>16</v>
      </c>
      <c r="D1652" s="375">
        <v>2146.63</v>
      </c>
    </row>
    <row r="1653" spans="1:4" x14ac:dyDescent="0.25">
      <c r="A1653" s="373">
        <v>98012</v>
      </c>
      <c r="B1653" s="373" t="s">
        <v>5317</v>
      </c>
      <c r="C1653" s="373" t="s">
        <v>6</v>
      </c>
      <c r="D1653" s="375">
        <v>6279.76</v>
      </c>
    </row>
    <row r="1654" spans="1:4" x14ac:dyDescent="0.25">
      <c r="A1654" s="373">
        <v>98013</v>
      </c>
      <c r="B1654" s="373" t="s">
        <v>3961</v>
      </c>
      <c r="C1654" s="373" t="s">
        <v>16</v>
      </c>
      <c r="D1654" s="375">
        <v>2410.52</v>
      </c>
    </row>
    <row r="1655" spans="1:4" x14ac:dyDescent="0.25">
      <c r="A1655" s="373">
        <v>98014</v>
      </c>
      <c r="B1655" s="373" t="s">
        <v>5318</v>
      </c>
      <c r="C1655" s="373" t="s">
        <v>6</v>
      </c>
      <c r="D1655" s="375">
        <v>7217.34</v>
      </c>
    </row>
    <row r="1656" spans="1:4" x14ac:dyDescent="0.25">
      <c r="A1656" s="373">
        <v>98015</v>
      </c>
      <c r="B1656" s="373" t="s">
        <v>3962</v>
      </c>
      <c r="C1656" s="373" t="s">
        <v>16</v>
      </c>
      <c r="D1656" s="375">
        <v>2674.42</v>
      </c>
    </row>
    <row r="1657" spans="1:4" x14ac:dyDescent="0.25">
      <c r="A1657" s="373">
        <v>98016</v>
      </c>
      <c r="B1657" s="373" t="s">
        <v>5319</v>
      </c>
      <c r="C1657" s="373" t="s">
        <v>6</v>
      </c>
      <c r="D1657" s="375">
        <v>8155.09</v>
      </c>
    </row>
    <row r="1658" spans="1:4" x14ac:dyDescent="0.25">
      <c r="A1658" s="373">
        <v>98017</v>
      </c>
      <c r="B1658" s="373" t="s">
        <v>3963</v>
      </c>
      <c r="C1658" s="373" t="s">
        <v>16</v>
      </c>
      <c r="D1658" s="375">
        <v>2938.23</v>
      </c>
    </row>
    <row r="1659" spans="1:4" x14ac:dyDescent="0.25">
      <c r="A1659" s="373">
        <v>98018</v>
      </c>
      <c r="B1659" s="373" t="s">
        <v>5320</v>
      </c>
      <c r="C1659" s="373" t="s">
        <v>6</v>
      </c>
      <c r="D1659" s="375">
        <v>9092.7099999999991</v>
      </c>
    </row>
    <row r="1660" spans="1:4" x14ac:dyDescent="0.25">
      <c r="A1660" s="373">
        <v>98019</v>
      </c>
      <c r="B1660" s="373" t="s">
        <v>3964</v>
      </c>
      <c r="C1660" s="373" t="s">
        <v>16</v>
      </c>
      <c r="D1660" s="375">
        <v>3226.6</v>
      </c>
    </row>
    <row r="1661" spans="1:4" x14ac:dyDescent="0.25">
      <c r="A1661" s="373">
        <v>98020</v>
      </c>
      <c r="B1661" s="373" t="s">
        <v>5321</v>
      </c>
      <c r="C1661" s="373" t="s">
        <v>6</v>
      </c>
      <c r="D1661" s="375">
        <v>6461.03</v>
      </c>
    </row>
    <row r="1662" spans="1:4" x14ac:dyDescent="0.25">
      <c r="A1662" s="373">
        <v>98021</v>
      </c>
      <c r="B1662" s="373" t="s">
        <v>3965</v>
      </c>
      <c r="C1662" s="373" t="s">
        <v>16</v>
      </c>
      <c r="D1662" s="375">
        <v>2435.0700000000002</v>
      </c>
    </row>
    <row r="1663" spans="1:4" x14ac:dyDescent="0.25">
      <c r="A1663" s="373">
        <v>98022</v>
      </c>
      <c r="B1663" s="373" t="s">
        <v>5322</v>
      </c>
      <c r="C1663" s="373" t="s">
        <v>6</v>
      </c>
      <c r="D1663" s="375">
        <v>7578.68</v>
      </c>
    </row>
    <row r="1664" spans="1:4" x14ac:dyDescent="0.25">
      <c r="A1664" s="373">
        <v>98023</v>
      </c>
      <c r="B1664" s="373" t="s">
        <v>3966</v>
      </c>
      <c r="C1664" s="373" t="s">
        <v>16</v>
      </c>
      <c r="D1664" s="375">
        <v>2698.9</v>
      </c>
    </row>
    <row r="1665" spans="1:4" x14ac:dyDescent="0.25">
      <c r="A1665" s="373">
        <v>98024</v>
      </c>
      <c r="B1665" s="373" t="s">
        <v>5323</v>
      </c>
      <c r="C1665" s="373" t="s">
        <v>6</v>
      </c>
      <c r="D1665" s="375">
        <v>8758.2999999999993</v>
      </c>
    </row>
    <row r="1666" spans="1:4" x14ac:dyDescent="0.25">
      <c r="A1666" s="373">
        <v>98025</v>
      </c>
      <c r="B1666" s="373" t="s">
        <v>3967</v>
      </c>
      <c r="C1666" s="373" t="s">
        <v>16</v>
      </c>
      <c r="D1666" s="375">
        <v>2962.79</v>
      </c>
    </row>
    <row r="1667" spans="1:4" x14ac:dyDescent="0.25">
      <c r="A1667" s="373">
        <v>98026</v>
      </c>
      <c r="B1667" s="373" t="s">
        <v>5324</v>
      </c>
      <c r="C1667" s="373" t="s">
        <v>6</v>
      </c>
      <c r="D1667" s="375">
        <v>9883.7999999999993</v>
      </c>
    </row>
    <row r="1668" spans="1:4" x14ac:dyDescent="0.25">
      <c r="A1668" s="373">
        <v>98027</v>
      </c>
      <c r="B1668" s="373" t="s">
        <v>3968</v>
      </c>
      <c r="C1668" s="373" t="s">
        <v>16</v>
      </c>
      <c r="D1668" s="375">
        <v>3226.6</v>
      </c>
    </row>
    <row r="1669" spans="1:4" x14ac:dyDescent="0.25">
      <c r="A1669" s="373">
        <v>98028</v>
      </c>
      <c r="B1669" s="373" t="s">
        <v>5325</v>
      </c>
      <c r="C1669" s="373" t="s">
        <v>6</v>
      </c>
      <c r="D1669" s="375">
        <v>11009.32</v>
      </c>
    </row>
    <row r="1670" spans="1:4" x14ac:dyDescent="0.25">
      <c r="A1670" s="373">
        <v>98029</v>
      </c>
      <c r="B1670" s="373" t="s">
        <v>3969</v>
      </c>
      <c r="C1670" s="373" t="s">
        <v>16</v>
      </c>
      <c r="D1670" s="375">
        <v>3495.5</v>
      </c>
    </row>
    <row r="1671" spans="1:4" x14ac:dyDescent="0.25">
      <c r="A1671" s="373">
        <v>98030</v>
      </c>
      <c r="B1671" s="373" t="s">
        <v>5326</v>
      </c>
      <c r="C1671" s="373" t="s">
        <v>6</v>
      </c>
      <c r="D1671" s="375">
        <v>8983.5499999999993</v>
      </c>
    </row>
    <row r="1672" spans="1:4" x14ac:dyDescent="0.25">
      <c r="A1672" s="373">
        <v>98031</v>
      </c>
      <c r="B1672" s="373" t="s">
        <v>3970</v>
      </c>
      <c r="C1672" s="373" t="s">
        <v>16</v>
      </c>
      <c r="D1672" s="375">
        <v>2967.9</v>
      </c>
    </row>
    <row r="1673" spans="1:4" x14ac:dyDescent="0.25">
      <c r="A1673" s="373">
        <v>98032</v>
      </c>
      <c r="B1673" s="373" t="s">
        <v>5327</v>
      </c>
      <c r="C1673" s="373" t="s">
        <v>6</v>
      </c>
      <c r="D1673" s="375">
        <v>10344.4</v>
      </c>
    </row>
    <row r="1674" spans="1:4" x14ac:dyDescent="0.25">
      <c r="A1674" s="373">
        <v>98033</v>
      </c>
      <c r="B1674" s="373" t="s">
        <v>3971</v>
      </c>
      <c r="C1674" s="373" t="s">
        <v>16</v>
      </c>
      <c r="D1674" s="375">
        <v>3231.72</v>
      </c>
    </row>
    <row r="1675" spans="1:4" x14ac:dyDescent="0.25">
      <c r="A1675" s="373">
        <v>98034</v>
      </c>
      <c r="B1675" s="373" t="s">
        <v>5328</v>
      </c>
      <c r="C1675" s="373" t="s">
        <v>6</v>
      </c>
      <c r="D1675" s="375">
        <v>11705.22</v>
      </c>
    </row>
    <row r="1676" spans="1:4" x14ac:dyDescent="0.25">
      <c r="A1676" s="373">
        <v>98035</v>
      </c>
      <c r="B1676" s="373" t="s">
        <v>3972</v>
      </c>
      <c r="C1676" s="373" t="s">
        <v>16</v>
      </c>
      <c r="D1676" s="375">
        <v>3495.5</v>
      </c>
    </row>
    <row r="1677" spans="1:4" x14ac:dyDescent="0.25">
      <c r="A1677" s="373">
        <v>98036</v>
      </c>
      <c r="B1677" s="373" t="s">
        <v>5329</v>
      </c>
      <c r="C1677" s="373" t="s">
        <v>6</v>
      </c>
      <c r="D1677" s="375">
        <v>13066.05</v>
      </c>
    </row>
    <row r="1678" spans="1:4" x14ac:dyDescent="0.25">
      <c r="A1678" s="373">
        <v>98037</v>
      </c>
      <c r="B1678" s="373" t="s">
        <v>3973</v>
      </c>
      <c r="C1678" s="373" t="s">
        <v>16</v>
      </c>
      <c r="D1678" s="375">
        <v>3764.42</v>
      </c>
    </row>
    <row r="1679" spans="1:4" x14ac:dyDescent="0.25">
      <c r="A1679" s="373">
        <v>98038</v>
      </c>
      <c r="B1679" s="373" t="s">
        <v>5330</v>
      </c>
      <c r="C1679" s="373" t="s">
        <v>6</v>
      </c>
      <c r="D1679" s="375">
        <v>11958.72</v>
      </c>
    </row>
    <row r="1680" spans="1:4" x14ac:dyDescent="0.25">
      <c r="A1680" s="373">
        <v>98039</v>
      </c>
      <c r="B1680" s="373" t="s">
        <v>3974</v>
      </c>
      <c r="C1680" s="373" t="s">
        <v>16</v>
      </c>
      <c r="D1680" s="375">
        <v>3500.62</v>
      </c>
    </row>
    <row r="1681" spans="1:4" x14ac:dyDescent="0.25">
      <c r="A1681" s="373">
        <v>98040</v>
      </c>
      <c r="B1681" s="373" t="s">
        <v>5331</v>
      </c>
      <c r="C1681" s="373" t="s">
        <v>6</v>
      </c>
      <c r="D1681" s="375">
        <v>13525.35</v>
      </c>
    </row>
    <row r="1682" spans="1:4" x14ac:dyDescent="0.25">
      <c r="A1682" s="373">
        <v>98041</v>
      </c>
      <c r="B1682" s="373" t="s">
        <v>3975</v>
      </c>
      <c r="C1682" s="373" t="s">
        <v>16</v>
      </c>
      <c r="D1682" s="375">
        <v>3764.42</v>
      </c>
    </row>
    <row r="1683" spans="1:4" x14ac:dyDescent="0.25">
      <c r="A1683" s="373">
        <v>98042</v>
      </c>
      <c r="B1683" s="373" t="s">
        <v>5332</v>
      </c>
      <c r="C1683" s="373" t="s">
        <v>6</v>
      </c>
      <c r="D1683" s="375">
        <v>15092.02</v>
      </c>
    </row>
    <row r="1684" spans="1:4" x14ac:dyDescent="0.25">
      <c r="A1684" s="373">
        <v>98043</v>
      </c>
      <c r="B1684" s="373" t="s">
        <v>3976</v>
      </c>
      <c r="C1684" s="373" t="s">
        <v>16</v>
      </c>
      <c r="D1684" s="375">
        <v>4033.44</v>
      </c>
    </row>
    <row r="1685" spans="1:4" x14ac:dyDescent="0.25">
      <c r="A1685" s="373">
        <v>98044</v>
      </c>
      <c r="B1685" s="373" t="s">
        <v>5333</v>
      </c>
      <c r="C1685" s="373" t="s">
        <v>6</v>
      </c>
      <c r="D1685" s="375">
        <v>15345.58</v>
      </c>
    </row>
    <row r="1686" spans="1:4" x14ac:dyDescent="0.25">
      <c r="A1686" s="373">
        <v>98045</v>
      </c>
      <c r="B1686" s="373" t="s">
        <v>3977</v>
      </c>
      <c r="C1686" s="373" t="s">
        <v>16</v>
      </c>
      <c r="D1686" s="375">
        <v>4033.44</v>
      </c>
    </row>
    <row r="1687" spans="1:4" x14ac:dyDescent="0.25">
      <c r="A1687" s="373">
        <v>98046</v>
      </c>
      <c r="B1687" s="373" t="s">
        <v>5334</v>
      </c>
      <c r="C1687" s="373" t="s">
        <v>6</v>
      </c>
      <c r="D1687" s="375">
        <v>17117.84</v>
      </c>
    </row>
    <row r="1688" spans="1:4" x14ac:dyDescent="0.25">
      <c r="A1688" s="373">
        <v>98047</v>
      </c>
      <c r="B1688" s="373" t="s">
        <v>3978</v>
      </c>
      <c r="C1688" s="373" t="s">
        <v>16</v>
      </c>
      <c r="D1688" s="375">
        <v>4302.38</v>
      </c>
    </row>
    <row r="1689" spans="1:4" x14ac:dyDescent="0.25">
      <c r="A1689" s="373">
        <v>98048</v>
      </c>
      <c r="B1689" s="373" t="s">
        <v>5335</v>
      </c>
      <c r="C1689" s="373" t="s">
        <v>6</v>
      </c>
      <c r="D1689" s="375">
        <v>19143.79</v>
      </c>
    </row>
    <row r="1690" spans="1:4" x14ac:dyDescent="0.25">
      <c r="A1690" s="373">
        <v>98049</v>
      </c>
      <c r="B1690" s="373" t="s">
        <v>3979</v>
      </c>
      <c r="C1690" s="373" t="s">
        <v>16</v>
      </c>
      <c r="D1690" s="375">
        <v>4521.3100000000004</v>
      </c>
    </row>
    <row r="1691" spans="1:4" x14ac:dyDescent="0.25">
      <c r="A1691" s="373">
        <v>98050</v>
      </c>
      <c r="B1691" s="373" t="s">
        <v>3980</v>
      </c>
      <c r="C1691" s="373" t="s">
        <v>16</v>
      </c>
      <c r="D1691" s="374">
        <v>280.37</v>
      </c>
    </row>
    <row r="1692" spans="1:4" x14ac:dyDescent="0.25">
      <c r="A1692" s="373">
        <v>98051</v>
      </c>
      <c r="B1692" s="373" t="s">
        <v>3981</v>
      </c>
      <c r="C1692" s="373" t="s">
        <v>16</v>
      </c>
      <c r="D1692" s="374">
        <v>969.99</v>
      </c>
    </row>
    <row r="1693" spans="1:4" x14ac:dyDescent="0.25">
      <c r="A1693" s="373">
        <v>98405</v>
      </c>
      <c r="B1693" s="373" t="s">
        <v>5336</v>
      </c>
      <c r="C1693" s="373" t="s">
        <v>6</v>
      </c>
      <c r="D1693" s="375">
        <v>2671.38</v>
      </c>
    </row>
    <row r="1694" spans="1:4" x14ac:dyDescent="0.25">
      <c r="A1694" s="373">
        <v>98406</v>
      </c>
      <c r="B1694" s="373" t="s">
        <v>5337</v>
      </c>
      <c r="C1694" s="373" t="s">
        <v>6</v>
      </c>
      <c r="D1694" s="375">
        <v>6523.49</v>
      </c>
    </row>
    <row r="1695" spans="1:4" x14ac:dyDescent="0.25">
      <c r="A1695" s="373">
        <v>98407</v>
      </c>
      <c r="B1695" s="373" t="s">
        <v>5338</v>
      </c>
      <c r="C1695" s="373" t="s">
        <v>6</v>
      </c>
      <c r="D1695" s="375">
        <v>4265.3900000000003</v>
      </c>
    </row>
    <row r="1696" spans="1:4" x14ac:dyDescent="0.25">
      <c r="A1696" s="373">
        <v>98408</v>
      </c>
      <c r="B1696" s="373" t="s">
        <v>5339</v>
      </c>
      <c r="C1696" s="373" t="s">
        <v>6</v>
      </c>
      <c r="D1696" s="375">
        <v>5004.88</v>
      </c>
    </row>
    <row r="1697" spans="1:4" x14ac:dyDescent="0.25">
      <c r="A1697" s="373">
        <v>98409</v>
      </c>
      <c r="B1697" s="373" t="s">
        <v>3982</v>
      </c>
      <c r="C1697" s="373" t="s">
        <v>16</v>
      </c>
      <c r="D1697" s="374">
        <v>383.66</v>
      </c>
    </row>
    <row r="1698" spans="1:4" x14ac:dyDescent="0.25">
      <c r="A1698" s="373">
        <v>98410</v>
      </c>
      <c r="B1698" s="373" t="s">
        <v>5340</v>
      </c>
      <c r="C1698" s="373" t="s">
        <v>6</v>
      </c>
      <c r="D1698" s="375">
        <v>1279.4100000000001</v>
      </c>
    </row>
    <row r="1699" spans="1:4" x14ac:dyDescent="0.25">
      <c r="A1699" s="373">
        <v>99240</v>
      </c>
      <c r="B1699" s="373" t="s">
        <v>3983</v>
      </c>
      <c r="C1699" s="373" t="s">
        <v>16</v>
      </c>
      <c r="D1699" s="374">
        <v>671.09</v>
      </c>
    </row>
    <row r="1700" spans="1:4" x14ac:dyDescent="0.25">
      <c r="A1700" s="373">
        <v>99241</v>
      </c>
      <c r="B1700" s="373" t="s">
        <v>3984</v>
      </c>
      <c r="C1700" s="373" t="s">
        <v>16</v>
      </c>
      <c r="D1700" s="375">
        <v>1803.32</v>
      </c>
    </row>
    <row r="1701" spans="1:4" x14ac:dyDescent="0.25">
      <c r="A1701" s="373">
        <v>99242</v>
      </c>
      <c r="B1701" s="373" t="s">
        <v>5341</v>
      </c>
      <c r="C1701" s="373" t="s">
        <v>6</v>
      </c>
      <c r="D1701" s="375">
        <v>3069.28</v>
      </c>
    </row>
    <row r="1702" spans="1:4" x14ac:dyDescent="0.25">
      <c r="A1702" s="373">
        <v>99243</v>
      </c>
      <c r="B1702" s="373" t="s">
        <v>3985</v>
      </c>
      <c r="C1702" s="373" t="s">
        <v>16</v>
      </c>
      <c r="D1702" s="375">
        <v>1593.16</v>
      </c>
    </row>
    <row r="1703" spans="1:4" x14ac:dyDescent="0.25">
      <c r="A1703" s="373">
        <v>99244</v>
      </c>
      <c r="B1703" s="373" t="s">
        <v>5342</v>
      </c>
      <c r="C1703" s="373" t="s">
        <v>6</v>
      </c>
      <c r="D1703" s="375">
        <v>5212.22</v>
      </c>
    </row>
    <row r="1704" spans="1:4" x14ac:dyDescent="0.25">
      <c r="A1704" s="373">
        <v>99246</v>
      </c>
      <c r="B1704" s="373" t="s">
        <v>3986</v>
      </c>
      <c r="C1704" s="373" t="s">
        <v>16</v>
      </c>
      <c r="D1704" s="374">
        <v>920.21</v>
      </c>
    </row>
    <row r="1705" spans="1:4" x14ac:dyDescent="0.25">
      <c r="A1705" s="373">
        <v>99247</v>
      </c>
      <c r="B1705" s="373" t="s">
        <v>3987</v>
      </c>
      <c r="C1705" s="373" t="s">
        <v>16</v>
      </c>
      <c r="D1705" s="375">
        <v>2055.44</v>
      </c>
    </row>
    <row r="1706" spans="1:4" x14ac:dyDescent="0.25">
      <c r="A1706" s="373">
        <v>99248</v>
      </c>
      <c r="B1706" s="373" t="s">
        <v>5343</v>
      </c>
      <c r="C1706" s="373" t="s">
        <v>6</v>
      </c>
      <c r="D1706" s="375">
        <v>3942.4</v>
      </c>
    </row>
    <row r="1707" spans="1:4" x14ac:dyDescent="0.25">
      <c r="A1707" s="373">
        <v>99249</v>
      </c>
      <c r="B1707" s="373" t="s">
        <v>3988</v>
      </c>
      <c r="C1707" s="373" t="s">
        <v>16</v>
      </c>
      <c r="D1707" s="375">
        <v>1944.3</v>
      </c>
    </row>
    <row r="1708" spans="1:4" x14ac:dyDescent="0.25">
      <c r="A1708" s="373">
        <v>99252</v>
      </c>
      <c r="B1708" s="373" t="s">
        <v>5344</v>
      </c>
      <c r="C1708" s="373" t="s">
        <v>6</v>
      </c>
      <c r="D1708" s="375">
        <v>2718.82</v>
      </c>
    </row>
    <row r="1709" spans="1:4" x14ac:dyDescent="0.25">
      <c r="A1709" s="373">
        <v>99254</v>
      </c>
      <c r="B1709" s="373" t="s">
        <v>3989</v>
      </c>
      <c r="C1709" s="373" t="s">
        <v>16</v>
      </c>
      <c r="D1709" s="375">
        <v>1298.99</v>
      </c>
    </row>
    <row r="1710" spans="1:4" x14ac:dyDescent="0.25">
      <c r="A1710" s="373">
        <v>99256</v>
      </c>
      <c r="B1710" s="373" t="s">
        <v>5345</v>
      </c>
      <c r="C1710" s="373" t="s">
        <v>6</v>
      </c>
      <c r="D1710" s="375">
        <v>6126.46</v>
      </c>
    </row>
    <row r="1711" spans="1:4" x14ac:dyDescent="0.25">
      <c r="A1711" s="373">
        <v>99259</v>
      </c>
      <c r="B1711" s="373" t="s">
        <v>5346</v>
      </c>
      <c r="C1711" s="373" t="s">
        <v>6</v>
      </c>
      <c r="D1711" s="375">
        <v>3439.61</v>
      </c>
    </row>
    <row r="1712" spans="1:4" x14ac:dyDescent="0.25">
      <c r="A1712" s="373">
        <v>99261</v>
      </c>
      <c r="B1712" s="373" t="s">
        <v>3990</v>
      </c>
      <c r="C1712" s="373" t="s">
        <v>16</v>
      </c>
      <c r="D1712" s="375">
        <v>1551.13</v>
      </c>
    </row>
    <row r="1713" spans="1:4" x14ac:dyDescent="0.25">
      <c r="A1713" s="373">
        <v>99263</v>
      </c>
      <c r="B1713" s="373" t="s">
        <v>3991</v>
      </c>
      <c r="C1713" s="373" t="s">
        <v>16</v>
      </c>
      <c r="D1713" s="375">
        <v>2307.64</v>
      </c>
    </row>
    <row r="1714" spans="1:4" x14ac:dyDescent="0.25">
      <c r="A1714" s="373">
        <v>99265</v>
      </c>
      <c r="B1714" s="373" t="s">
        <v>5347</v>
      </c>
      <c r="C1714" s="373" t="s">
        <v>6</v>
      </c>
      <c r="D1714" s="375">
        <v>4160.32</v>
      </c>
    </row>
    <row r="1715" spans="1:4" x14ac:dyDescent="0.25">
      <c r="A1715" s="373">
        <v>99266</v>
      </c>
      <c r="B1715" s="373" t="s">
        <v>3992</v>
      </c>
      <c r="C1715" s="373" t="s">
        <v>16</v>
      </c>
      <c r="D1715" s="375">
        <v>1803.32</v>
      </c>
    </row>
    <row r="1716" spans="1:4" x14ac:dyDescent="0.25">
      <c r="A1716" s="373">
        <v>99267</v>
      </c>
      <c r="B1716" s="373" t="s">
        <v>5348</v>
      </c>
      <c r="C1716" s="373" t="s">
        <v>6</v>
      </c>
      <c r="D1716" s="375">
        <v>4881.12</v>
      </c>
    </row>
    <row r="1717" spans="1:4" x14ac:dyDescent="0.25">
      <c r="A1717" s="373">
        <v>99268</v>
      </c>
      <c r="B1717" s="373" t="s">
        <v>5349</v>
      </c>
      <c r="C1717" s="373" t="s">
        <v>6</v>
      </c>
      <c r="D1717" s="374">
        <v>507.05</v>
      </c>
    </row>
    <row r="1718" spans="1:4" x14ac:dyDescent="0.25">
      <c r="A1718" s="373">
        <v>99269</v>
      </c>
      <c r="B1718" s="373" t="s">
        <v>3993</v>
      </c>
      <c r="C1718" s="373" t="s">
        <v>16</v>
      </c>
      <c r="D1718" s="375">
        <v>2055.44</v>
      </c>
    </row>
    <row r="1719" spans="1:4" x14ac:dyDescent="0.25">
      <c r="A1719" s="373">
        <v>99270</v>
      </c>
      <c r="B1719" s="373" t="s">
        <v>5350</v>
      </c>
      <c r="C1719" s="373" t="s">
        <v>6</v>
      </c>
      <c r="D1719" s="374">
        <v>650.04999999999995</v>
      </c>
    </row>
    <row r="1720" spans="1:4" x14ac:dyDescent="0.25">
      <c r="A1720" s="373">
        <v>99271</v>
      </c>
      <c r="B1720" s="373" t="s">
        <v>5351</v>
      </c>
      <c r="C1720" s="373" t="s">
        <v>6</v>
      </c>
      <c r="D1720" s="375">
        <v>7040.61</v>
      </c>
    </row>
    <row r="1721" spans="1:4" x14ac:dyDescent="0.25">
      <c r="A1721" s="373">
        <v>99272</v>
      </c>
      <c r="B1721" s="373" t="s">
        <v>5352</v>
      </c>
      <c r="C1721" s="373" t="s">
        <v>6</v>
      </c>
      <c r="D1721" s="375">
        <v>1149.3800000000001</v>
      </c>
    </row>
    <row r="1722" spans="1:4" x14ac:dyDescent="0.25">
      <c r="A1722" s="373">
        <v>99273</v>
      </c>
      <c r="B1722" s="373" t="s">
        <v>5353</v>
      </c>
      <c r="C1722" s="373" t="s">
        <v>6</v>
      </c>
      <c r="D1722" s="375">
        <v>1600.83</v>
      </c>
    </row>
    <row r="1723" spans="1:4" x14ac:dyDescent="0.25">
      <c r="A1723" s="373">
        <v>99274</v>
      </c>
      <c r="B1723" s="373" t="s">
        <v>5354</v>
      </c>
      <c r="C1723" s="373" t="s">
        <v>6</v>
      </c>
      <c r="D1723" s="375">
        <v>5637.17</v>
      </c>
    </row>
    <row r="1724" spans="1:4" x14ac:dyDescent="0.25">
      <c r="A1724" s="373">
        <v>99275</v>
      </c>
      <c r="B1724" s="373" t="s">
        <v>5355</v>
      </c>
      <c r="C1724" s="373" t="s">
        <v>6</v>
      </c>
      <c r="D1724" s="374">
        <v>984.74</v>
      </c>
    </row>
    <row r="1725" spans="1:4" x14ac:dyDescent="0.25">
      <c r="A1725" s="373">
        <v>99276</v>
      </c>
      <c r="B1725" s="373" t="s">
        <v>3994</v>
      </c>
      <c r="C1725" s="373" t="s">
        <v>16</v>
      </c>
      <c r="D1725" s="375">
        <v>2559.83</v>
      </c>
    </row>
    <row r="1726" spans="1:4" x14ac:dyDescent="0.25">
      <c r="A1726" s="373">
        <v>99277</v>
      </c>
      <c r="B1726" s="373" t="s">
        <v>3995</v>
      </c>
      <c r="C1726" s="373" t="s">
        <v>16</v>
      </c>
      <c r="D1726" s="375">
        <v>2307.64</v>
      </c>
    </row>
    <row r="1727" spans="1:4" x14ac:dyDescent="0.25">
      <c r="A1727" s="373">
        <v>99278</v>
      </c>
      <c r="B1727" s="373" t="s">
        <v>3996</v>
      </c>
      <c r="C1727" s="373" t="s">
        <v>16</v>
      </c>
      <c r="D1727" s="374">
        <v>381.35</v>
      </c>
    </row>
    <row r="1728" spans="1:4" x14ac:dyDescent="0.25">
      <c r="A1728" s="373">
        <v>99279</v>
      </c>
      <c r="B1728" s="373" t="s">
        <v>5356</v>
      </c>
      <c r="C1728" s="373" t="s">
        <v>6</v>
      </c>
      <c r="D1728" s="375">
        <v>6362.36</v>
      </c>
    </row>
    <row r="1729" spans="1:4" x14ac:dyDescent="0.25">
      <c r="A1729" s="373">
        <v>99280</v>
      </c>
      <c r="B1729" s="373" t="s">
        <v>5357</v>
      </c>
      <c r="C1729" s="373" t="s">
        <v>6</v>
      </c>
      <c r="D1729" s="375">
        <v>2083.06</v>
      </c>
    </row>
    <row r="1730" spans="1:4" x14ac:dyDescent="0.25">
      <c r="A1730" s="373">
        <v>99281</v>
      </c>
      <c r="B1730" s="373" t="s">
        <v>3997</v>
      </c>
      <c r="C1730" s="373" t="s">
        <v>16</v>
      </c>
      <c r="D1730" s="375">
        <v>2559.83</v>
      </c>
    </row>
    <row r="1731" spans="1:4" x14ac:dyDescent="0.25">
      <c r="A1731" s="373">
        <v>99282</v>
      </c>
      <c r="B1731" s="373" t="s">
        <v>3998</v>
      </c>
      <c r="C1731" s="373" t="s">
        <v>16</v>
      </c>
      <c r="D1731" s="375">
        <v>2837.38</v>
      </c>
    </row>
    <row r="1732" spans="1:4" x14ac:dyDescent="0.25">
      <c r="A1732" s="373">
        <v>99283</v>
      </c>
      <c r="B1732" s="373" t="s">
        <v>3999</v>
      </c>
      <c r="C1732" s="373" t="s">
        <v>16</v>
      </c>
      <c r="D1732" s="375">
        <v>1125.06</v>
      </c>
    </row>
    <row r="1733" spans="1:4" x14ac:dyDescent="0.25">
      <c r="A1733" s="373">
        <v>99284</v>
      </c>
      <c r="B1733" s="373" t="s">
        <v>5358</v>
      </c>
      <c r="C1733" s="373" t="s">
        <v>6</v>
      </c>
      <c r="D1733" s="375">
        <v>7954.92</v>
      </c>
    </row>
    <row r="1734" spans="1:4" x14ac:dyDescent="0.25">
      <c r="A1734" s="373">
        <v>99285</v>
      </c>
      <c r="B1734" s="373" t="s">
        <v>5359</v>
      </c>
      <c r="C1734" s="373" t="s">
        <v>6</v>
      </c>
      <c r="D1734" s="375">
        <v>1341.93</v>
      </c>
    </row>
    <row r="1735" spans="1:4" x14ac:dyDescent="0.25">
      <c r="A1735" s="373">
        <v>99286</v>
      </c>
      <c r="B1735" s="373" t="s">
        <v>5360</v>
      </c>
      <c r="C1735" s="373" t="s">
        <v>6</v>
      </c>
      <c r="D1735" s="375">
        <v>7087.62</v>
      </c>
    </row>
    <row r="1736" spans="1:4" x14ac:dyDescent="0.25">
      <c r="A1736" s="373">
        <v>99287</v>
      </c>
      <c r="B1736" s="373" t="s">
        <v>5361</v>
      </c>
      <c r="C1736" s="373" t="s">
        <v>6</v>
      </c>
      <c r="D1736" s="375">
        <v>10089.64</v>
      </c>
    </row>
    <row r="1737" spans="1:4" x14ac:dyDescent="0.25">
      <c r="A1737" s="373">
        <v>99288</v>
      </c>
      <c r="B1737" s="373" t="s">
        <v>4000</v>
      </c>
      <c r="C1737" s="373" t="s">
        <v>16</v>
      </c>
      <c r="D1737" s="374">
        <v>503.84</v>
      </c>
    </row>
    <row r="1738" spans="1:4" x14ac:dyDescent="0.25">
      <c r="A1738" s="373">
        <v>99289</v>
      </c>
      <c r="B1738" s="373" t="s">
        <v>4001</v>
      </c>
      <c r="C1738" s="373" t="s">
        <v>16</v>
      </c>
      <c r="D1738" s="375">
        <v>2811.96</v>
      </c>
    </row>
    <row r="1739" spans="1:4" x14ac:dyDescent="0.25">
      <c r="A1739" s="373">
        <v>99290</v>
      </c>
      <c r="B1739" s="373" t="s">
        <v>5362</v>
      </c>
      <c r="C1739" s="373" t="s">
        <v>6</v>
      </c>
      <c r="D1739" s="375">
        <v>4270</v>
      </c>
    </row>
    <row r="1740" spans="1:4" x14ac:dyDescent="0.25">
      <c r="A1740" s="373">
        <v>99291</v>
      </c>
      <c r="B1740" s="373" t="s">
        <v>4002</v>
      </c>
      <c r="C1740" s="373" t="s">
        <v>16</v>
      </c>
      <c r="D1740" s="375">
        <v>2811.96</v>
      </c>
    </row>
    <row r="1741" spans="1:4" x14ac:dyDescent="0.25">
      <c r="A1741" s="373">
        <v>99292</v>
      </c>
      <c r="B1741" s="373" t="s">
        <v>5363</v>
      </c>
      <c r="C1741" s="373" t="s">
        <v>6</v>
      </c>
      <c r="D1741" s="375">
        <v>2574.17</v>
      </c>
    </row>
    <row r="1742" spans="1:4" x14ac:dyDescent="0.25">
      <c r="A1742" s="373">
        <v>99293</v>
      </c>
      <c r="B1742" s="373" t="s">
        <v>4003</v>
      </c>
      <c r="C1742" s="373" t="s">
        <v>16</v>
      </c>
      <c r="D1742" s="375">
        <v>1359.14</v>
      </c>
    </row>
    <row r="1743" spans="1:4" x14ac:dyDescent="0.25">
      <c r="A1743" s="373">
        <v>99294</v>
      </c>
      <c r="B1743" s="373" t="s">
        <v>5364</v>
      </c>
      <c r="C1743" s="373" t="s">
        <v>6</v>
      </c>
      <c r="D1743" s="375">
        <v>8869.1299999999992</v>
      </c>
    </row>
    <row r="1744" spans="1:4" x14ac:dyDescent="0.25">
      <c r="A1744" s="373">
        <v>99296</v>
      </c>
      <c r="B1744" s="373" t="s">
        <v>4004</v>
      </c>
      <c r="C1744" s="373" t="s">
        <v>16</v>
      </c>
      <c r="D1744" s="375">
        <v>3089.52</v>
      </c>
    </row>
    <row r="1745" spans="1:4" x14ac:dyDescent="0.25">
      <c r="A1745" s="373">
        <v>99297</v>
      </c>
      <c r="B1745" s="373" t="s">
        <v>4005</v>
      </c>
      <c r="C1745" s="373" t="s">
        <v>16</v>
      </c>
      <c r="D1745" s="375">
        <v>3085.13</v>
      </c>
    </row>
    <row r="1746" spans="1:4" x14ac:dyDescent="0.25">
      <c r="A1746" s="373">
        <v>99298</v>
      </c>
      <c r="B1746" s="373" t="s">
        <v>5365</v>
      </c>
      <c r="C1746" s="373" t="s">
        <v>6</v>
      </c>
      <c r="D1746" s="375">
        <v>11416.23</v>
      </c>
    </row>
    <row r="1747" spans="1:4" x14ac:dyDescent="0.25">
      <c r="A1747" s="373">
        <v>99299</v>
      </c>
      <c r="B1747" s="373" t="s">
        <v>4006</v>
      </c>
      <c r="C1747" s="373" t="s">
        <v>16</v>
      </c>
      <c r="D1747" s="375">
        <v>3341.59</v>
      </c>
    </row>
    <row r="1748" spans="1:4" x14ac:dyDescent="0.25">
      <c r="A1748" s="373">
        <v>99300</v>
      </c>
      <c r="B1748" s="373" t="s">
        <v>5366</v>
      </c>
      <c r="C1748" s="373" t="s">
        <v>6</v>
      </c>
      <c r="D1748" s="375">
        <v>12742.84</v>
      </c>
    </row>
    <row r="1749" spans="1:4" x14ac:dyDescent="0.25">
      <c r="A1749" s="373">
        <v>99301</v>
      </c>
      <c r="B1749" s="373" t="s">
        <v>5367</v>
      </c>
      <c r="C1749" s="373" t="s">
        <v>6</v>
      </c>
      <c r="D1749" s="375">
        <v>6302.8</v>
      </c>
    </row>
    <row r="1750" spans="1:4" x14ac:dyDescent="0.25">
      <c r="A1750" s="373">
        <v>99302</v>
      </c>
      <c r="B1750" s="373" t="s">
        <v>4007</v>
      </c>
      <c r="C1750" s="373" t="s">
        <v>16</v>
      </c>
      <c r="D1750" s="375">
        <v>3598.1</v>
      </c>
    </row>
    <row r="1751" spans="1:4" x14ac:dyDescent="0.25">
      <c r="A1751" s="373">
        <v>99303</v>
      </c>
      <c r="B1751" s="373" t="s">
        <v>5368</v>
      </c>
      <c r="C1751" s="373" t="s">
        <v>6</v>
      </c>
      <c r="D1751" s="375">
        <v>11663.19</v>
      </c>
    </row>
    <row r="1752" spans="1:4" x14ac:dyDescent="0.25">
      <c r="A1752" s="373">
        <v>99304</v>
      </c>
      <c r="B1752" s="373" t="s">
        <v>4008</v>
      </c>
      <c r="C1752" s="373" t="s">
        <v>16</v>
      </c>
      <c r="D1752" s="375">
        <v>3345.98</v>
      </c>
    </row>
    <row r="1753" spans="1:4" x14ac:dyDescent="0.25">
      <c r="A1753" s="373">
        <v>99305</v>
      </c>
      <c r="B1753" s="373" t="s">
        <v>5369</v>
      </c>
      <c r="C1753" s="373" t="s">
        <v>6</v>
      </c>
      <c r="D1753" s="375">
        <v>13190.6</v>
      </c>
    </row>
    <row r="1754" spans="1:4" x14ac:dyDescent="0.25">
      <c r="A1754" s="373">
        <v>99306</v>
      </c>
      <c r="B1754" s="373" t="s">
        <v>4009</v>
      </c>
      <c r="C1754" s="373" t="s">
        <v>16</v>
      </c>
      <c r="D1754" s="375">
        <v>3598.1</v>
      </c>
    </row>
    <row r="1755" spans="1:4" x14ac:dyDescent="0.25">
      <c r="A1755" s="373">
        <v>99307</v>
      </c>
      <c r="B1755" s="373" t="s">
        <v>4010</v>
      </c>
      <c r="C1755" s="373" t="s">
        <v>16</v>
      </c>
      <c r="D1755" s="375">
        <v>2328.66</v>
      </c>
    </row>
    <row r="1756" spans="1:4" x14ac:dyDescent="0.25">
      <c r="A1756" s="373">
        <v>99308</v>
      </c>
      <c r="B1756" s="373" t="s">
        <v>5370</v>
      </c>
      <c r="C1756" s="373" t="s">
        <v>6</v>
      </c>
      <c r="D1756" s="375">
        <v>14718.05</v>
      </c>
    </row>
    <row r="1757" spans="1:4" x14ac:dyDescent="0.25">
      <c r="A1757" s="373">
        <v>99309</v>
      </c>
      <c r="B1757" s="373" t="s">
        <v>4011</v>
      </c>
      <c r="C1757" s="373" t="s">
        <v>16</v>
      </c>
      <c r="D1757" s="375">
        <v>3854.69</v>
      </c>
    </row>
    <row r="1758" spans="1:4" x14ac:dyDescent="0.25">
      <c r="A1758" s="373">
        <v>99310</v>
      </c>
      <c r="B1758" s="373" t="s">
        <v>5371</v>
      </c>
      <c r="C1758" s="373" t="s">
        <v>6</v>
      </c>
      <c r="D1758" s="375">
        <v>14965.06</v>
      </c>
    </row>
    <row r="1759" spans="1:4" x14ac:dyDescent="0.25">
      <c r="A1759" s="373">
        <v>99311</v>
      </c>
      <c r="B1759" s="373" t="s">
        <v>4012</v>
      </c>
      <c r="C1759" s="373" t="s">
        <v>16</v>
      </c>
      <c r="D1759" s="375">
        <v>3854.69</v>
      </c>
    </row>
    <row r="1760" spans="1:4" x14ac:dyDescent="0.25">
      <c r="A1760" s="373">
        <v>99312</v>
      </c>
      <c r="B1760" s="373" t="s">
        <v>5372</v>
      </c>
      <c r="C1760" s="373" t="s">
        <v>6</v>
      </c>
      <c r="D1760" s="375">
        <v>7392.87</v>
      </c>
    </row>
    <row r="1761" spans="1:4" x14ac:dyDescent="0.25">
      <c r="A1761" s="373">
        <v>99313</v>
      </c>
      <c r="B1761" s="373" t="s">
        <v>5373</v>
      </c>
      <c r="C1761" s="373" t="s">
        <v>6</v>
      </c>
      <c r="D1761" s="375">
        <v>16693.12</v>
      </c>
    </row>
    <row r="1762" spans="1:4" x14ac:dyDescent="0.25">
      <c r="A1762" s="373">
        <v>99314</v>
      </c>
      <c r="B1762" s="373" t="s">
        <v>4013</v>
      </c>
      <c r="C1762" s="373" t="s">
        <v>16</v>
      </c>
      <c r="D1762" s="375">
        <v>4111.2</v>
      </c>
    </row>
    <row r="1763" spans="1:4" x14ac:dyDescent="0.25">
      <c r="A1763" s="373">
        <v>99315</v>
      </c>
      <c r="B1763" s="373" t="s">
        <v>5374</v>
      </c>
      <c r="C1763" s="373" t="s">
        <v>6</v>
      </c>
      <c r="D1763" s="375">
        <v>18668.32</v>
      </c>
    </row>
    <row r="1764" spans="1:4" x14ac:dyDescent="0.25">
      <c r="A1764" s="373">
        <v>99317</v>
      </c>
      <c r="B1764" s="373" t="s">
        <v>4014</v>
      </c>
      <c r="C1764" s="373" t="s">
        <v>16</v>
      </c>
      <c r="D1764" s="375">
        <v>2580.81</v>
      </c>
    </row>
    <row r="1765" spans="1:4" x14ac:dyDescent="0.25">
      <c r="A1765" s="373">
        <v>99318</v>
      </c>
      <c r="B1765" s="373" t="s">
        <v>4015</v>
      </c>
      <c r="C1765" s="373" t="s">
        <v>16</v>
      </c>
      <c r="D1765" s="374">
        <v>279.33</v>
      </c>
    </row>
    <row r="1766" spans="1:4" x14ac:dyDescent="0.25">
      <c r="A1766" s="373">
        <v>99319</v>
      </c>
      <c r="B1766" s="373" t="s">
        <v>4016</v>
      </c>
      <c r="C1766" s="373" t="s">
        <v>16</v>
      </c>
      <c r="D1766" s="374">
        <v>902.1</v>
      </c>
    </row>
    <row r="1767" spans="1:4" x14ac:dyDescent="0.25">
      <c r="A1767" s="373">
        <v>99320</v>
      </c>
      <c r="B1767" s="373" t="s">
        <v>5375</v>
      </c>
      <c r="C1767" s="373" t="s">
        <v>6</v>
      </c>
      <c r="D1767" s="375">
        <v>8544.8799999999992</v>
      </c>
    </row>
    <row r="1768" spans="1:4" x14ac:dyDescent="0.25">
      <c r="A1768" s="373">
        <v>99321</v>
      </c>
      <c r="B1768" s="373" t="s">
        <v>4017</v>
      </c>
      <c r="C1768" s="373" t="s">
        <v>16</v>
      </c>
      <c r="D1768" s="375">
        <v>2833</v>
      </c>
    </row>
    <row r="1769" spans="1:4" x14ac:dyDescent="0.25">
      <c r="A1769" s="373">
        <v>99322</v>
      </c>
      <c r="B1769" s="373" t="s">
        <v>5376</v>
      </c>
      <c r="C1769" s="373" t="s">
        <v>6</v>
      </c>
      <c r="D1769" s="375">
        <v>9642.7900000000009</v>
      </c>
    </row>
    <row r="1770" spans="1:4" x14ac:dyDescent="0.25">
      <c r="A1770" s="373">
        <v>99323</v>
      </c>
      <c r="B1770" s="373" t="s">
        <v>4018</v>
      </c>
      <c r="C1770" s="373" t="s">
        <v>16</v>
      </c>
      <c r="D1770" s="375">
        <v>3085.13</v>
      </c>
    </row>
    <row r="1771" spans="1:4" x14ac:dyDescent="0.25">
      <c r="A1771" s="373">
        <v>99324</v>
      </c>
      <c r="B1771" s="373" t="s">
        <v>5377</v>
      </c>
      <c r="C1771" s="373" t="s">
        <v>6</v>
      </c>
      <c r="D1771" s="375">
        <v>10740.72</v>
      </c>
    </row>
    <row r="1772" spans="1:4" x14ac:dyDescent="0.25">
      <c r="A1772" s="373">
        <v>99325</v>
      </c>
      <c r="B1772" s="373" t="s">
        <v>4019</v>
      </c>
      <c r="C1772" s="373" t="s">
        <v>16</v>
      </c>
      <c r="D1772" s="375">
        <v>3341.59</v>
      </c>
    </row>
    <row r="1773" spans="1:4" x14ac:dyDescent="0.25">
      <c r="A1773" s="373">
        <v>99326</v>
      </c>
      <c r="B1773" s="373" t="s">
        <v>5378</v>
      </c>
      <c r="C1773" s="373" t="s">
        <v>6</v>
      </c>
      <c r="D1773" s="375">
        <v>8763.02</v>
      </c>
    </row>
    <row r="1774" spans="1:4" x14ac:dyDescent="0.25">
      <c r="A1774" s="373">
        <v>99327</v>
      </c>
      <c r="B1774" s="373" t="s">
        <v>4020</v>
      </c>
      <c r="C1774" s="373" t="s">
        <v>16</v>
      </c>
      <c r="D1774" s="375">
        <v>4324.88</v>
      </c>
    </row>
    <row r="1775" spans="1:4" x14ac:dyDescent="0.25">
      <c r="A1775" s="373">
        <v>101800</v>
      </c>
      <c r="B1775" s="373" t="s">
        <v>4021</v>
      </c>
      <c r="C1775" s="373" t="s">
        <v>6</v>
      </c>
      <c r="D1775" s="375">
        <v>1519.16</v>
      </c>
    </row>
    <row r="1776" spans="1:4" x14ac:dyDescent="0.25">
      <c r="A1776" s="373">
        <v>101801</v>
      </c>
      <c r="B1776" s="373" t="s">
        <v>4022</v>
      </c>
      <c r="C1776" s="373" t="s">
        <v>6</v>
      </c>
      <c r="D1776" s="375">
        <v>1104.72</v>
      </c>
    </row>
    <row r="1777" spans="1:4" x14ac:dyDescent="0.25">
      <c r="A1777" s="373">
        <v>101806</v>
      </c>
      <c r="B1777" s="373" t="s">
        <v>5379</v>
      </c>
      <c r="C1777" s="373" t="s">
        <v>6</v>
      </c>
      <c r="D1777" s="374">
        <v>543.95000000000005</v>
      </c>
    </row>
    <row r="1778" spans="1:4" x14ac:dyDescent="0.25">
      <c r="A1778" s="373">
        <v>101807</v>
      </c>
      <c r="B1778" s="373" t="s">
        <v>5380</v>
      </c>
      <c r="C1778" s="373" t="s">
        <v>6</v>
      </c>
      <c r="D1778" s="374">
        <v>502.61</v>
      </c>
    </row>
    <row r="1779" spans="1:4" x14ac:dyDescent="0.25">
      <c r="A1779" s="373">
        <v>101808</v>
      </c>
      <c r="B1779" s="373" t="s">
        <v>5381</v>
      </c>
      <c r="C1779" s="373" t="s">
        <v>6</v>
      </c>
      <c r="D1779" s="374">
        <v>531.97</v>
      </c>
    </row>
    <row r="1780" spans="1:4" x14ac:dyDescent="0.25">
      <c r="A1780" s="373">
        <v>101809</v>
      </c>
      <c r="B1780" s="373" t="s">
        <v>5382</v>
      </c>
      <c r="C1780" s="373" t="s">
        <v>6</v>
      </c>
      <c r="D1780" s="375">
        <v>3185.44</v>
      </c>
    </row>
    <row r="1781" spans="1:4" x14ac:dyDescent="0.25">
      <c r="A1781" s="373">
        <v>102139</v>
      </c>
      <c r="B1781" s="373" t="s">
        <v>5383</v>
      </c>
      <c r="C1781" s="373" t="s">
        <v>6</v>
      </c>
      <c r="D1781" s="375">
        <v>1755.4</v>
      </c>
    </row>
    <row r="1782" spans="1:4" x14ac:dyDescent="0.25">
      <c r="A1782" s="373">
        <v>102141</v>
      </c>
      <c r="B1782" s="373" t="s">
        <v>5384</v>
      </c>
      <c r="C1782" s="373" t="s">
        <v>6</v>
      </c>
      <c r="D1782" s="375">
        <v>2701.38</v>
      </c>
    </row>
    <row r="1783" spans="1:4" x14ac:dyDescent="0.25">
      <c r="A1783" s="373">
        <v>102142</v>
      </c>
      <c r="B1783" s="373" t="s">
        <v>5385</v>
      </c>
      <c r="C1783" s="373" t="s">
        <v>6</v>
      </c>
      <c r="D1783" s="375">
        <v>2658.49</v>
      </c>
    </row>
    <row r="1784" spans="1:4" x14ac:dyDescent="0.25">
      <c r="A1784" s="373">
        <v>102457</v>
      </c>
      <c r="B1784" s="373" t="s">
        <v>5386</v>
      </c>
      <c r="C1784" s="373" t="s">
        <v>6</v>
      </c>
      <c r="D1784" s="375">
        <v>1695.4</v>
      </c>
    </row>
    <row r="1785" spans="1:4" x14ac:dyDescent="0.25">
      <c r="A1785" s="373">
        <v>94263</v>
      </c>
      <c r="B1785" s="373" t="s">
        <v>46</v>
      </c>
      <c r="C1785" s="373" t="s">
        <v>16</v>
      </c>
      <c r="D1785" s="374">
        <v>33.5</v>
      </c>
    </row>
    <row r="1786" spans="1:4" x14ac:dyDescent="0.25">
      <c r="A1786" s="373">
        <v>94264</v>
      </c>
      <c r="B1786" s="373" t="s">
        <v>1226</v>
      </c>
      <c r="C1786" s="373" t="s">
        <v>16</v>
      </c>
      <c r="D1786" s="374">
        <v>37.020000000000003</v>
      </c>
    </row>
    <row r="1787" spans="1:4" x14ac:dyDescent="0.25">
      <c r="A1787" s="373">
        <v>94265</v>
      </c>
      <c r="B1787" s="373" t="s">
        <v>1227</v>
      </c>
      <c r="C1787" s="373" t="s">
        <v>16</v>
      </c>
      <c r="D1787" s="374">
        <v>43.8</v>
      </c>
    </row>
    <row r="1788" spans="1:4" x14ac:dyDescent="0.25">
      <c r="A1788" s="373">
        <v>94266</v>
      </c>
      <c r="B1788" s="373" t="s">
        <v>1228</v>
      </c>
      <c r="C1788" s="373" t="s">
        <v>16</v>
      </c>
      <c r="D1788" s="374">
        <v>47.83</v>
      </c>
    </row>
    <row r="1789" spans="1:4" x14ac:dyDescent="0.25">
      <c r="A1789" s="373">
        <v>94267</v>
      </c>
      <c r="B1789" s="373" t="s">
        <v>1229</v>
      </c>
      <c r="C1789" s="373" t="s">
        <v>16</v>
      </c>
      <c r="D1789" s="374">
        <v>52.92</v>
      </c>
    </row>
    <row r="1790" spans="1:4" x14ac:dyDescent="0.25">
      <c r="A1790" s="373">
        <v>94268</v>
      </c>
      <c r="B1790" s="373" t="s">
        <v>1230</v>
      </c>
      <c r="C1790" s="373" t="s">
        <v>16</v>
      </c>
      <c r="D1790" s="374">
        <v>57.35</v>
      </c>
    </row>
    <row r="1791" spans="1:4" x14ac:dyDescent="0.25">
      <c r="A1791" s="373">
        <v>94269</v>
      </c>
      <c r="B1791" s="373" t="s">
        <v>1231</v>
      </c>
      <c r="C1791" s="373" t="s">
        <v>16</v>
      </c>
      <c r="D1791" s="374">
        <v>75.48</v>
      </c>
    </row>
    <row r="1792" spans="1:4" x14ac:dyDescent="0.25">
      <c r="A1792" s="373">
        <v>94270</v>
      </c>
      <c r="B1792" s="373" t="s">
        <v>1232</v>
      </c>
      <c r="C1792" s="373" t="s">
        <v>16</v>
      </c>
      <c r="D1792" s="374">
        <v>81.650000000000006</v>
      </c>
    </row>
    <row r="1793" spans="1:4" x14ac:dyDescent="0.25">
      <c r="A1793" s="373">
        <v>94271</v>
      </c>
      <c r="B1793" s="373" t="s">
        <v>5387</v>
      </c>
      <c r="C1793" s="373" t="s">
        <v>16</v>
      </c>
      <c r="D1793" s="374">
        <v>91.62</v>
      </c>
    </row>
    <row r="1794" spans="1:4" x14ac:dyDescent="0.25">
      <c r="A1794" s="373">
        <v>94272</v>
      </c>
      <c r="B1794" s="373" t="s">
        <v>1233</v>
      </c>
      <c r="C1794" s="373" t="s">
        <v>16</v>
      </c>
      <c r="D1794" s="374">
        <v>99.87</v>
      </c>
    </row>
    <row r="1795" spans="1:4" x14ac:dyDescent="0.25">
      <c r="A1795" s="373">
        <v>94273</v>
      </c>
      <c r="B1795" s="373" t="s">
        <v>1234</v>
      </c>
      <c r="C1795" s="373" t="s">
        <v>16</v>
      </c>
      <c r="D1795" s="374">
        <v>53.79</v>
      </c>
    </row>
    <row r="1796" spans="1:4" x14ac:dyDescent="0.25">
      <c r="A1796" s="373">
        <v>94274</v>
      </c>
      <c r="B1796" s="373" t="s">
        <v>1235</v>
      </c>
      <c r="C1796" s="373" t="s">
        <v>16</v>
      </c>
      <c r="D1796" s="374">
        <v>57.94</v>
      </c>
    </row>
    <row r="1797" spans="1:4" x14ac:dyDescent="0.25">
      <c r="A1797" s="373">
        <v>94275</v>
      </c>
      <c r="B1797" s="373" t="s">
        <v>5388</v>
      </c>
      <c r="C1797" s="373" t="s">
        <v>16</v>
      </c>
      <c r="D1797" s="374">
        <v>48.41</v>
      </c>
    </row>
    <row r="1798" spans="1:4" x14ac:dyDescent="0.25">
      <c r="A1798" s="373">
        <v>94276</v>
      </c>
      <c r="B1798" s="373" t="s">
        <v>5389</v>
      </c>
      <c r="C1798" s="373" t="s">
        <v>16</v>
      </c>
      <c r="D1798" s="374">
        <v>52.56</v>
      </c>
    </row>
    <row r="1799" spans="1:4" x14ac:dyDescent="0.25">
      <c r="A1799" s="373">
        <v>94277</v>
      </c>
      <c r="B1799" s="373" t="s">
        <v>4398</v>
      </c>
      <c r="C1799" s="373" t="s">
        <v>16</v>
      </c>
      <c r="D1799" s="374">
        <v>42.83</v>
      </c>
    </row>
    <row r="1800" spans="1:4" x14ac:dyDescent="0.25">
      <c r="A1800" s="373">
        <v>94278</v>
      </c>
      <c r="B1800" s="373" t="s">
        <v>4399</v>
      </c>
      <c r="C1800" s="373" t="s">
        <v>16</v>
      </c>
      <c r="D1800" s="374">
        <v>46.98</v>
      </c>
    </row>
    <row r="1801" spans="1:4" x14ac:dyDescent="0.25">
      <c r="A1801" s="373">
        <v>94279</v>
      </c>
      <c r="B1801" s="373" t="s">
        <v>4400</v>
      </c>
      <c r="C1801" s="373" t="s">
        <v>16</v>
      </c>
      <c r="D1801" s="374">
        <v>49.43</v>
      </c>
    </row>
    <row r="1802" spans="1:4" x14ac:dyDescent="0.25">
      <c r="A1802" s="373">
        <v>94280</v>
      </c>
      <c r="B1802" s="373" t="s">
        <v>4401</v>
      </c>
      <c r="C1802" s="373" t="s">
        <v>16</v>
      </c>
      <c r="D1802" s="374">
        <v>53.58</v>
      </c>
    </row>
    <row r="1803" spans="1:4" x14ac:dyDescent="0.25">
      <c r="A1803" s="373">
        <v>94281</v>
      </c>
      <c r="B1803" s="373" t="s">
        <v>1236</v>
      </c>
      <c r="C1803" s="373" t="s">
        <v>16</v>
      </c>
      <c r="D1803" s="374">
        <v>55.24</v>
      </c>
    </row>
    <row r="1804" spans="1:4" x14ac:dyDescent="0.25">
      <c r="A1804" s="373">
        <v>94282</v>
      </c>
      <c r="B1804" s="373" t="s">
        <v>1237</v>
      </c>
      <c r="C1804" s="373" t="s">
        <v>16</v>
      </c>
      <c r="D1804" s="374">
        <v>67.87</v>
      </c>
    </row>
    <row r="1805" spans="1:4" x14ac:dyDescent="0.25">
      <c r="A1805" s="373">
        <v>94283</v>
      </c>
      <c r="B1805" s="373" t="s">
        <v>1238</v>
      </c>
      <c r="C1805" s="373" t="s">
        <v>16</v>
      </c>
      <c r="D1805" s="374">
        <v>71.09</v>
      </c>
    </row>
    <row r="1806" spans="1:4" x14ac:dyDescent="0.25">
      <c r="A1806" s="373">
        <v>94284</v>
      </c>
      <c r="B1806" s="373" t="s">
        <v>1239</v>
      </c>
      <c r="C1806" s="373" t="s">
        <v>16</v>
      </c>
      <c r="D1806" s="374">
        <v>83.73</v>
      </c>
    </row>
    <row r="1807" spans="1:4" x14ac:dyDescent="0.25">
      <c r="A1807" s="373">
        <v>94285</v>
      </c>
      <c r="B1807" s="373" t="s">
        <v>1240</v>
      </c>
      <c r="C1807" s="373" t="s">
        <v>16</v>
      </c>
      <c r="D1807" s="374">
        <v>86.34</v>
      </c>
    </row>
    <row r="1808" spans="1:4" x14ac:dyDescent="0.25">
      <c r="A1808" s="373">
        <v>94286</v>
      </c>
      <c r="B1808" s="373" t="s">
        <v>1241</v>
      </c>
      <c r="C1808" s="373" t="s">
        <v>16</v>
      </c>
      <c r="D1808" s="374">
        <v>98.97</v>
      </c>
    </row>
    <row r="1809" spans="1:4" x14ac:dyDescent="0.25">
      <c r="A1809" s="373">
        <v>94287</v>
      </c>
      <c r="B1809" s="373" t="s">
        <v>1242</v>
      </c>
      <c r="C1809" s="373" t="s">
        <v>16</v>
      </c>
      <c r="D1809" s="374">
        <v>43.2</v>
      </c>
    </row>
    <row r="1810" spans="1:4" x14ac:dyDescent="0.25">
      <c r="A1810" s="373">
        <v>94288</v>
      </c>
      <c r="B1810" s="373" t="s">
        <v>1243</v>
      </c>
      <c r="C1810" s="373" t="s">
        <v>16</v>
      </c>
      <c r="D1810" s="374">
        <v>54.24</v>
      </c>
    </row>
    <row r="1811" spans="1:4" x14ac:dyDescent="0.25">
      <c r="A1811" s="373">
        <v>94289</v>
      </c>
      <c r="B1811" s="373" t="s">
        <v>1244</v>
      </c>
      <c r="C1811" s="373" t="s">
        <v>16</v>
      </c>
      <c r="D1811" s="374">
        <v>54.73</v>
      </c>
    </row>
    <row r="1812" spans="1:4" x14ac:dyDescent="0.25">
      <c r="A1812" s="373">
        <v>94290</v>
      </c>
      <c r="B1812" s="373" t="s">
        <v>1245</v>
      </c>
      <c r="C1812" s="373" t="s">
        <v>16</v>
      </c>
      <c r="D1812" s="374">
        <v>65.78</v>
      </c>
    </row>
    <row r="1813" spans="1:4" x14ac:dyDescent="0.25">
      <c r="A1813" s="373">
        <v>94291</v>
      </c>
      <c r="B1813" s="373" t="s">
        <v>1246</v>
      </c>
      <c r="C1813" s="373" t="s">
        <v>16</v>
      </c>
      <c r="D1813" s="374">
        <v>65.69</v>
      </c>
    </row>
    <row r="1814" spans="1:4" x14ac:dyDescent="0.25">
      <c r="A1814" s="373">
        <v>94292</v>
      </c>
      <c r="B1814" s="373" t="s">
        <v>1247</v>
      </c>
      <c r="C1814" s="373" t="s">
        <v>16</v>
      </c>
      <c r="D1814" s="374">
        <v>76.73</v>
      </c>
    </row>
    <row r="1815" spans="1:4" x14ac:dyDescent="0.25">
      <c r="A1815" s="373">
        <v>94293</v>
      </c>
      <c r="B1815" s="373" t="s">
        <v>1248</v>
      </c>
      <c r="C1815" s="373" t="s">
        <v>16</v>
      </c>
      <c r="D1815" s="374">
        <v>171.34</v>
      </c>
    </row>
    <row r="1816" spans="1:4" x14ac:dyDescent="0.25">
      <c r="A1816" s="373">
        <v>94294</v>
      </c>
      <c r="B1816" s="373" t="s">
        <v>1249</v>
      </c>
      <c r="C1816" s="373" t="s">
        <v>16</v>
      </c>
      <c r="D1816" s="374">
        <v>10.55</v>
      </c>
    </row>
    <row r="1817" spans="1:4" x14ac:dyDescent="0.25">
      <c r="A1817" s="373">
        <v>104491</v>
      </c>
      <c r="B1817" s="373" t="s">
        <v>7256</v>
      </c>
      <c r="C1817" s="373" t="s">
        <v>16</v>
      </c>
      <c r="D1817" s="375">
        <v>3850.21</v>
      </c>
    </row>
    <row r="1818" spans="1:4" x14ac:dyDescent="0.25">
      <c r="A1818" s="373">
        <v>104492</v>
      </c>
      <c r="B1818" s="373" t="s">
        <v>7257</v>
      </c>
      <c r="C1818" s="373" t="s">
        <v>16</v>
      </c>
      <c r="D1818" s="375">
        <v>4814.3599999999997</v>
      </c>
    </row>
    <row r="1819" spans="1:4" x14ac:dyDescent="0.25">
      <c r="A1819" s="373">
        <v>104494</v>
      </c>
      <c r="B1819" s="373" t="s">
        <v>7258</v>
      </c>
      <c r="C1819" s="373" t="s">
        <v>16</v>
      </c>
      <c r="D1819" s="375">
        <v>6502.61</v>
      </c>
    </row>
    <row r="1820" spans="1:4" x14ac:dyDescent="0.25">
      <c r="A1820" s="373">
        <v>104497</v>
      </c>
      <c r="B1820" s="373" t="s">
        <v>7259</v>
      </c>
      <c r="C1820" s="373" t="s">
        <v>16</v>
      </c>
      <c r="D1820" s="375">
        <v>7793.17</v>
      </c>
    </row>
    <row r="1821" spans="1:4" x14ac:dyDescent="0.25">
      <c r="A1821" s="373">
        <v>104515</v>
      </c>
      <c r="B1821" s="373" t="s">
        <v>7260</v>
      </c>
      <c r="C1821" s="373" t="s">
        <v>3</v>
      </c>
      <c r="D1821" s="374">
        <v>26.77</v>
      </c>
    </row>
    <row r="1822" spans="1:4" x14ac:dyDescent="0.25">
      <c r="A1822" s="373">
        <v>102727</v>
      </c>
      <c r="B1822" s="373" t="s">
        <v>4491</v>
      </c>
      <c r="C1822" s="373" t="s">
        <v>3</v>
      </c>
      <c r="D1822" s="374">
        <v>88.38</v>
      </c>
    </row>
    <row r="1823" spans="1:4" x14ac:dyDescent="0.25">
      <c r="A1823" s="373">
        <v>102728</v>
      </c>
      <c r="B1823" s="373" t="s">
        <v>4492</v>
      </c>
      <c r="C1823" s="373" t="s">
        <v>17</v>
      </c>
      <c r="D1823" s="374">
        <v>15.62</v>
      </c>
    </row>
    <row r="1824" spans="1:4" x14ac:dyDescent="0.25">
      <c r="A1824" s="373">
        <v>102729</v>
      </c>
      <c r="B1824" s="373" t="s">
        <v>4493</v>
      </c>
      <c r="C1824" s="373" t="s">
        <v>17</v>
      </c>
      <c r="D1824" s="374">
        <v>14.67</v>
      </c>
    </row>
    <row r="1825" spans="1:4" x14ac:dyDescent="0.25">
      <c r="A1825" s="373">
        <v>102730</v>
      </c>
      <c r="B1825" s="373" t="s">
        <v>4494</v>
      </c>
      <c r="C1825" s="373" t="s">
        <v>17</v>
      </c>
      <c r="D1825" s="374">
        <v>13.1</v>
      </c>
    </row>
    <row r="1826" spans="1:4" x14ac:dyDescent="0.25">
      <c r="A1826" s="373">
        <v>102731</v>
      </c>
      <c r="B1826" s="373" t="s">
        <v>4495</v>
      </c>
      <c r="C1826" s="373" t="s">
        <v>17</v>
      </c>
      <c r="D1826" s="374">
        <v>11.03</v>
      </c>
    </row>
    <row r="1827" spans="1:4" x14ac:dyDescent="0.25">
      <c r="A1827" s="373">
        <v>102732</v>
      </c>
      <c r="B1827" s="373" t="s">
        <v>4496</v>
      </c>
      <c r="C1827" s="373" t="s">
        <v>17</v>
      </c>
      <c r="D1827" s="374">
        <v>10.45</v>
      </c>
    </row>
    <row r="1828" spans="1:4" x14ac:dyDescent="0.25">
      <c r="A1828" s="373">
        <v>102733</v>
      </c>
      <c r="B1828" s="373" t="s">
        <v>4497</v>
      </c>
      <c r="C1828" s="373" t="s">
        <v>17</v>
      </c>
      <c r="D1828" s="374">
        <v>11.7</v>
      </c>
    </row>
    <row r="1829" spans="1:4" x14ac:dyDescent="0.25">
      <c r="A1829" s="373">
        <v>102734</v>
      </c>
      <c r="B1829" s="373" t="s">
        <v>4498</v>
      </c>
      <c r="C1829" s="373" t="s">
        <v>17</v>
      </c>
      <c r="D1829" s="374">
        <v>14.74</v>
      </c>
    </row>
    <row r="1830" spans="1:4" x14ac:dyDescent="0.25">
      <c r="A1830" s="373">
        <v>102735</v>
      </c>
      <c r="B1830" s="373" t="s">
        <v>4499</v>
      </c>
      <c r="C1830" s="373" t="s">
        <v>17</v>
      </c>
      <c r="D1830" s="374">
        <v>13.89</v>
      </c>
    </row>
    <row r="1831" spans="1:4" x14ac:dyDescent="0.25">
      <c r="A1831" s="373">
        <v>102736</v>
      </c>
      <c r="B1831" s="373" t="s">
        <v>4500</v>
      </c>
      <c r="C1831" s="373" t="s">
        <v>12</v>
      </c>
      <c r="D1831" s="374">
        <v>585.44000000000005</v>
      </c>
    </row>
    <row r="1832" spans="1:4" x14ac:dyDescent="0.25">
      <c r="A1832" s="373">
        <v>102737</v>
      </c>
      <c r="B1832" s="373" t="s">
        <v>4501</v>
      </c>
      <c r="C1832" s="373" t="s">
        <v>6</v>
      </c>
      <c r="D1832" s="375">
        <v>1058.22</v>
      </c>
    </row>
    <row r="1833" spans="1:4" x14ac:dyDescent="0.25">
      <c r="A1833" s="373">
        <v>102738</v>
      </c>
      <c r="B1833" s="373" t="s">
        <v>4502</v>
      </c>
      <c r="C1833" s="373" t="s">
        <v>6</v>
      </c>
      <c r="D1833" s="375">
        <v>2176.41</v>
      </c>
    </row>
    <row r="1834" spans="1:4" x14ac:dyDescent="0.25">
      <c r="A1834" s="373">
        <v>102739</v>
      </c>
      <c r="B1834" s="373" t="s">
        <v>4503</v>
      </c>
      <c r="C1834" s="373" t="s">
        <v>6</v>
      </c>
      <c r="D1834" s="375">
        <v>3648.12</v>
      </c>
    </row>
    <row r="1835" spans="1:4" x14ac:dyDescent="0.25">
      <c r="A1835" s="373">
        <v>102740</v>
      </c>
      <c r="B1835" s="373" t="s">
        <v>4504</v>
      </c>
      <c r="C1835" s="373" t="s">
        <v>6</v>
      </c>
      <c r="D1835" s="375">
        <v>5476.29</v>
      </c>
    </row>
    <row r="1836" spans="1:4" x14ac:dyDescent="0.25">
      <c r="A1836" s="373">
        <v>102741</v>
      </c>
      <c r="B1836" s="373" t="s">
        <v>4505</v>
      </c>
      <c r="C1836" s="373" t="s">
        <v>6</v>
      </c>
      <c r="D1836" s="375">
        <v>7698.84</v>
      </c>
    </row>
    <row r="1837" spans="1:4" x14ac:dyDescent="0.25">
      <c r="A1837" s="373">
        <v>102742</v>
      </c>
      <c r="B1837" s="373" t="s">
        <v>4506</v>
      </c>
      <c r="C1837" s="373" t="s">
        <v>6</v>
      </c>
      <c r="D1837" s="375">
        <v>13356.5</v>
      </c>
    </row>
    <row r="1838" spans="1:4" x14ac:dyDescent="0.25">
      <c r="A1838" s="373">
        <v>102743</v>
      </c>
      <c r="B1838" s="373" t="s">
        <v>4507</v>
      </c>
      <c r="C1838" s="373" t="s">
        <v>6</v>
      </c>
      <c r="D1838" s="375">
        <v>4434.7</v>
      </c>
    </row>
    <row r="1839" spans="1:4" x14ac:dyDescent="0.25">
      <c r="A1839" s="373">
        <v>102744</v>
      </c>
      <c r="B1839" s="373" t="s">
        <v>4508</v>
      </c>
      <c r="C1839" s="373" t="s">
        <v>6</v>
      </c>
      <c r="D1839" s="375">
        <v>6652.03</v>
      </c>
    </row>
    <row r="1840" spans="1:4" x14ac:dyDescent="0.25">
      <c r="A1840" s="373">
        <v>102745</v>
      </c>
      <c r="B1840" s="373" t="s">
        <v>4509</v>
      </c>
      <c r="C1840" s="373" t="s">
        <v>6</v>
      </c>
      <c r="D1840" s="375">
        <v>9363.2900000000009</v>
      </c>
    </row>
    <row r="1841" spans="1:4" x14ac:dyDescent="0.25">
      <c r="A1841" s="373">
        <v>102746</v>
      </c>
      <c r="B1841" s="373" t="s">
        <v>4510</v>
      </c>
      <c r="C1841" s="373" t="s">
        <v>6</v>
      </c>
      <c r="D1841" s="375">
        <v>16264.59</v>
      </c>
    </row>
    <row r="1842" spans="1:4" x14ac:dyDescent="0.25">
      <c r="A1842" s="373">
        <v>102747</v>
      </c>
      <c r="B1842" s="373" t="s">
        <v>4511</v>
      </c>
      <c r="C1842" s="373" t="s">
        <v>6</v>
      </c>
      <c r="D1842" s="375">
        <v>8278.17</v>
      </c>
    </row>
    <row r="1843" spans="1:4" x14ac:dyDescent="0.25">
      <c r="A1843" s="373">
        <v>102748</v>
      </c>
      <c r="B1843" s="373" t="s">
        <v>4512</v>
      </c>
      <c r="C1843" s="373" t="s">
        <v>6</v>
      </c>
      <c r="D1843" s="375">
        <v>11599.94</v>
      </c>
    </row>
    <row r="1844" spans="1:4" x14ac:dyDescent="0.25">
      <c r="A1844" s="373">
        <v>102749</v>
      </c>
      <c r="B1844" s="373" t="s">
        <v>4513</v>
      </c>
      <c r="C1844" s="373" t="s">
        <v>6</v>
      </c>
      <c r="D1844" s="375">
        <v>19957.36</v>
      </c>
    </row>
    <row r="1845" spans="1:4" x14ac:dyDescent="0.25">
      <c r="A1845" s="373">
        <v>102750</v>
      </c>
      <c r="B1845" s="373" t="s">
        <v>4514</v>
      </c>
      <c r="C1845" s="373" t="s">
        <v>6</v>
      </c>
      <c r="D1845" s="375">
        <v>2657.46</v>
      </c>
    </row>
    <row r="1846" spans="1:4" x14ac:dyDescent="0.25">
      <c r="A1846" s="373">
        <v>102751</v>
      </c>
      <c r="B1846" s="373" t="s">
        <v>4515</v>
      </c>
      <c r="C1846" s="373" t="s">
        <v>6</v>
      </c>
      <c r="D1846" s="375">
        <v>4629.68</v>
      </c>
    </row>
    <row r="1847" spans="1:4" x14ac:dyDescent="0.25">
      <c r="A1847" s="373">
        <v>102752</v>
      </c>
      <c r="B1847" s="373" t="s">
        <v>4516</v>
      </c>
      <c r="C1847" s="373" t="s">
        <v>6</v>
      </c>
      <c r="D1847" s="375">
        <v>7391.42</v>
      </c>
    </row>
    <row r="1848" spans="1:4" x14ac:dyDescent="0.25">
      <c r="A1848" s="373">
        <v>102753</v>
      </c>
      <c r="B1848" s="373" t="s">
        <v>4517</v>
      </c>
      <c r="C1848" s="373" t="s">
        <v>6</v>
      </c>
      <c r="D1848" s="375">
        <v>10961.31</v>
      </c>
    </row>
    <row r="1849" spans="1:4" x14ac:dyDescent="0.25">
      <c r="A1849" s="373">
        <v>102754</v>
      </c>
      <c r="B1849" s="373" t="s">
        <v>4518</v>
      </c>
      <c r="C1849" s="373" t="s">
        <v>6</v>
      </c>
      <c r="D1849" s="375">
        <v>20894.72</v>
      </c>
    </row>
    <row r="1850" spans="1:4" x14ac:dyDescent="0.25">
      <c r="A1850" s="373">
        <v>102755</v>
      </c>
      <c r="B1850" s="373" t="s">
        <v>4519</v>
      </c>
      <c r="C1850" s="373" t="s">
        <v>6</v>
      </c>
      <c r="D1850" s="375">
        <v>10352.459999999999</v>
      </c>
    </row>
    <row r="1851" spans="1:4" x14ac:dyDescent="0.25">
      <c r="A1851" s="373">
        <v>102756</v>
      </c>
      <c r="B1851" s="373" t="s">
        <v>4520</v>
      </c>
      <c r="C1851" s="373" t="s">
        <v>6</v>
      </c>
      <c r="D1851" s="375">
        <v>15399.38</v>
      </c>
    </row>
    <row r="1852" spans="1:4" x14ac:dyDescent="0.25">
      <c r="A1852" s="373">
        <v>102757</v>
      </c>
      <c r="B1852" s="373" t="s">
        <v>4521</v>
      </c>
      <c r="C1852" s="373" t="s">
        <v>6</v>
      </c>
      <c r="D1852" s="375">
        <v>28722.27</v>
      </c>
    </row>
    <row r="1853" spans="1:4" x14ac:dyDescent="0.25">
      <c r="A1853" s="373">
        <v>102758</v>
      </c>
      <c r="B1853" s="373" t="s">
        <v>4522</v>
      </c>
      <c r="C1853" s="373" t="s">
        <v>6</v>
      </c>
      <c r="D1853" s="375">
        <v>13328.14</v>
      </c>
    </row>
    <row r="1854" spans="1:4" x14ac:dyDescent="0.25">
      <c r="A1854" s="373">
        <v>102759</v>
      </c>
      <c r="B1854" s="373" t="s">
        <v>4523</v>
      </c>
      <c r="C1854" s="373" t="s">
        <v>6</v>
      </c>
      <c r="D1854" s="375">
        <v>19859.689999999999</v>
      </c>
    </row>
    <row r="1855" spans="1:4" x14ac:dyDescent="0.25">
      <c r="A1855" s="373">
        <v>102760</v>
      </c>
      <c r="B1855" s="373" t="s">
        <v>4524</v>
      </c>
      <c r="C1855" s="373" t="s">
        <v>6</v>
      </c>
      <c r="D1855" s="375">
        <v>36697.26</v>
      </c>
    </row>
    <row r="1856" spans="1:4" x14ac:dyDescent="0.25">
      <c r="A1856" s="373">
        <v>102761</v>
      </c>
      <c r="B1856" s="373" t="s">
        <v>4525</v>
      </c>
      <c r="C1856" s="373" t="s">
        <v>6</v>
      </c>
      <c r="D1856" s="375">
        <v>12572.75</v>
      </c>
    </row>
    <row r="1857" spans="1:4" x14ac:dyDescent="0.25">
      <c r="A1857" s="373">
        <v>102762</v>
      </c>
      <c r="B1857" s="373" t="s">
        <v>4526</v>
      </c>
      <c r="C1857" s="373" t="s">
        <v>6</v>
      </c>
      <c r="D1857" s="375">
        <v>19519.36</v>
      </c>
    </row>
    <row r="1858" spans="1:4" x14ac:dyDescent="0.25">
      <c r="A1858" s="373">
        <v>102763</v>
      </c>
      <c r="B1858" s="373" t="s">
        <v>4527</v>
      </c>
      <c r="C1858" s="373" t="s">
        <v>6</v>
      </c>
      <c r="D1858" s="375">
        <v>27234.14</v>
      </c>
    </row>
    <row r="1859" spans="1:4" x14ac:dyDescent="0.25">
      <c r="A1859" s="373">
        <v>102764</v>
      </c>
      <c r="B1859" s="373" t="s">
        <v>4528</v>
      </c>
      <c r="C1859" s="373" t="s">
        <v>6</v>
      </c>
      <c r="D1859" s="375">
        <v>38574.54</v>
      </c>
    </row>
    <row r="1860" spans="1:4" x14ac:dyDescent="0.25">
      <c r="A1860" s="373">
        <v>102765</v>
      </c>
      <c r="B1860" s="373" t="s">
        <v>4529</v>
      </c>
      <c r="C1860" s="373" t="s">
        <v>6</v>
      </c>
      <c r="D1860" s="375">
        <v>15663.24</v>
      </c>
    </row>
    <row r="1861" spans="1:4" x14ac:dyDescent="0.25">
      <c r="A1861" s="373">
        <v>102766</v>
      </c>
      <c r="B1861" s="373" t="s">
        <v>4530</v>
      </c>
      <c r="C1861" s="373" t="s">
        <v>6</v>
      </c>
      <c r="D1861" s="375">
        <v>23746.58</v>
      </c>
    </row>
    <row r="1862" spans="1:4" x14ac:dyDescent="0.25">
      <c r="A1862" s="373">
        <v>102767</v>
      </c>
      <c r="B1862" s="373" t="s">
        <v>4531</v>
      </c>
      <c r="C1862" s="373" t="s">
        <v>6</v>
      </c>
      <c r="D1862" s="375">
        <v>33379.69</v>
      </c>
    </row>
    <row r="1863" spans="1:4" x14ac:dyDescent="0.25">
      <c r="A1863" s="373">
        <v>102768</v>
      </c>
      <c r="B1863" s="373" t="s">
        <v>4532</v>
      </c>
      <c r="C1863" s="373" t="s">
        <v>6</v>
      </c>
      <c r="D1863" s="375">
        <v>46862.37</v>
      </c>
    </row>
    <row r="1864" spans="1:4" x14ac:dyDescent="0.25">
      <c r="A1864" s="373">
        <v>102769</v>
      </c>
      <c r="B1864" s="373" t="s">
        <v>4533</v>
      </c>
      <c r="C1864" s="373" t="s">
        <v>6</v>
      </c>
      <c r="D1864" s="375">
        <v>18168.82</v>
      </c>
    </row>
    <row r="1865" spans="1:4" x14ac:dyDescent="0.25">
      <c r="A1865" s="373">
        <v>102770</v>
      </c>
      <c r="B1865" s="373" t="s">
        <v>4534</v>
      </c>
      <c r="C1865" s="373" t="s">
        <v>6</v>
      </c>
      <c r="D1865" s="375">
        <v>28031.35</v>
      </c>
    </row>
    <row r="1866" spans="1:4" x14ac:dyDescent="0.25">
      <c r="A1866" s="373">
        <v>102771</v>
      </c>
      <c r="B1866" s="373" t="s">
        <v>4535</v>
      </c>
      <c r="C1866" s="373" t="s">
        <v>6</v>
      </c>
      <c r="D1866" s="375">
        <v>39384.65</v>
      </c>
    </row>
    <row r="1867" spans="1:4" x14ac:dyDescent="0.25">
      <c r="A1867" s="373">
        <v>102772</v>
      </c>
      <c r="B1867" s="373" t="s">
        <v>4536</v>
      </c>
      <c r="C1867" s="373" t="s">
        <v>6</v>
      </c>
      <c r="D1867" s="375">
        <v>55734.9</v>
      </c>
    </row>
    <row r="1868" spans="1:4" x14ac:dyDescent="0.25">
      <c r="A1868" s="373">
        <v>102773</v>
      </c>
      <c r="B1868" s="373" t="s">
        <v>4537</v>
      </c>
      <c r="C1868" s="373" t="s">
        <v>6</v>
      </c>
      <c r="D1868" s="375">
        <v>7711.58</v>
      </c>
    </row>
    <row r="1869" spans="1:4" x14ac:dyDescent="0.25">
      <c r="A1869" s="373">
        <v>102774</v>
      </c>
      <c r="B1869" s="373" t="s">
        <v>4538</v>
      </c>
      <c r="C1869" s="373" t="s">
        <v>6</v>
      </c>
      <c r="D1869" s="375">
        <v>7711.58</v>
      </c>
    </row>
    <row r="1870" spans="1:4" x14ac:dyDescent="0.25">
      <c r="A1870" s="373">
        <v>102775</v>
      </c>
      <c r="B1870" s="373" t="s">
        <v>4539</v>
      </c>
      <c r="C1870" s="373" t="s">
        <v>6</v>
      </c>
      <c r="D1870" s="375">
        <v>11654.84</v>
      </c>
    </row>
    <row r="1871" spans="1:4" x14ac:dyDescent="0.25">
      <c r="A1871" s="373">
        <v>102776</v>
      </c>
      <c r="B1871" s="373" t="s">
        <v>4540</v>
      </c>
      <c r="C1871" s="373" t="s">
        <v>6</v>
      </c>
      <c r="D1871" s="375">
        <v>11654.84</v>
      </c>
    </row>
    <row r="1872" spans="1:4" x14ac:dyDescent="0.25">
      <c r="A1872" s="373">
        <v>102777</v>
      </c>
      <c r="B1872" s="373" t="s">
        <v>4541</v>
      </c>
      <c r="C1872" s="373" t="s">
        <v>6</v>
      </c>
      <c r="D1872" s="375">
        <v>17731.900000000001</v>
      </c>
    </row>
    <row r="1873" spans="1:4" x14ac:dyDescent="0.25">
      <c r="A1873" s="373">
        <v>102778</v>
      </c>
      <c r="B1873" s="373" t="s">
        <v>4542</v>
      </c>
      <c r="C1873" s="373" t="s">
        <v>6</v>
      </c>
      <c r="D1873" s="375">
        <v>25806.43</v>
      </c>
    </row>
    <row r="1874" spans="1:4" x14ac:dyDescent="0.25">
      <c r="A1874" s="373">
        <v>102779</v>
      </c>
      <c r="B1874" s="373" t="s">
        <v>4543</v>
      </c>
      <c r="C1874" s="373" t="s">
        <v>6</v>
      </c>
      <c r="D1874" s="375">
        <v>7711.58</v>
      </c>
    </row>
    <row r="1875" spans="1:4" x14ac:dyDescent="0.25">
      <c r="A1875" s="373">
        <v>102780</v>
      </c>
      <c r="B1875" s="373" t="s">
        <v>4544</v>
      </c>
      <c r="C1875" s="373" t="s">
        <v>6</v>
      </c>
      <c r="D1875" s="375">
        <v>8859.57</v>
      </c>
    </row>
    <row r="1876" spans="1:4" x14ac:dyDescent="0.25">
      <c r="A1876" s="373">
        <v>102781</v>
      </c>
      <c r="B1876" s="373" t="s">
        <v>4545</v>
      </c>
      <c r="C1876" s="373" t="s">
        <v>6</v>
      </c>
      <c r="D1876" s="375">
        <v>13295.73</v>
      </c>
    </row>
    <row r="1877" spans="1:4" x14ac:dyDescent="0.25">
      <c r="A1877" s="373">
        <v>102782</v>
      </c>
      <c r="B1877" s="373" t="s">
        <v>4546</v>
      </c>
      <c r="C1877" s="373" t="s">
        <v>6</v>
      </c>
      <c r="D1877" s="375">
        <v>14705.87</v>
      </c>
    </row>
    <row r="1878" spans="1:4" x14ac:dyDescent="0.25">
      <c r="A1878" s="373">
        <v>102783</v>
      </c>
      <c r="B1878" s="373" t="s">
        <v>4547</v>
      </c>
      <c r="C1878" s="373" t="s">
        <v>6</v>
      </c>
      <c r="D1878" s="375">
        <v>19634.95</v>
      </c>
    </row>
    <row r="1879" spans="1:4" x14ac:dyDescent="0.25">
      <c r="A1879" s="373">
        <v>102784</v>
      </c>
      <c r="B1879" s="373" t="s">
        <v>4548</v>
      </c>
      <c r="C1879" s="373" t="s">
        <v>6</v>
      </c>
      <c r="D1879" s="375">
        <v>29843.7</v>
      </c>
    </row>
    <row r="1880" spans="1:4" x14ac:dyDescent="0.25">
      <c r="A1880" s="373">
        <v>102785</v>
      </c>
      <c r="B1880" s="373" t="s">
        <v>4549</v>
      </c>
      <c r="C1880" s="373" t="s">
        <v>6</v>
      </c>
      <c r="D1880" s="375">
        <v>8859.57</v>
      </c>
    </row>
    <row r="1881" spans="1:4" x14ac:dyDescent="0.25">
      <c r="A1881" s="373">
        <v>102786</v>
      </c>
      <c r="B1881" s="373" t="s">
        <v>4550</v>
      </c>
      <c r="C1881" s="373" t="s">
        <v>6</v>
      </c>
      <c r="D1881" s="375">
        <v>9776.7999999999993</v>
      </c>
    </row>
    <row r="1882" spans="1:4" x14ac:dyDescent="0.25">
      <c r="A1882" s="373">
        <v>102787</v>
      </c>
      <c r="B1882" s="373" t="s">
        <v>4551</v>
      </c>
      <c r="C1882" s="373" t="s">
        <v>6</v>
      </c>
      <c r="D1882" s="375">
        <v>14705.87</v>
      </c>
    </row>
    <row r="1883" spans="1:4" x14ac:dyDescent="0.25">
      <c r="A1883" s="373">
        <v>102788</v>
      </c>
      <c r="B1883" s="373" t="s">
        <v>4552</v>
      </c>
      <c r="C1883" s="373" t="s">
        <v>6</v>
      </c>
      <c r="D1883" s="375">
        <v>16072.74</v>
      </c>
    </row>
    <row r="1884" spans="1:4" x14ac:dyDescent="0.25">
      <c r="A1884" s="373">
        <v>102789</v>
      </c>
      <c r="B1884" s="373" t="s">
        <v>4553</v>
      </c>
      <c r="C1884" s="373" t="s">
        <v>6</v>
      </c>
      <c r="D1884" s="375">
        <v>21278.39</v>
      </c>
    </row>
    <row r="1885" spans="1:4" x14ac:dyDescent="0.25">
      <c r="A1885" s="373">
        <v>102790</v>
      </c>
      <c r="B1885" s="373" t="s">
        <v>4554</v>
      </c>
      <c r="C1885" s="373" t="s">
        <v>6</v>
      </c>
      <c r="D1885" s="375">
        <v>34602.089999999997</v>
      </c>
    </row>
    <row r="1886" spans="1:4" x14ac:dyDescent="0.25">
      <c r="A1886" s="373">
        <v>102791</v>
      </c>
      <c r="B1886" s="373" t="s">
        <v>4555</v>
      </c>
      <c r="C1886" s="373" t="s">
        <v>6</v>
      </c>
      <c r="D1886" s="375">
        <v>28314.81</v>
      </c>
    </row>
    <row r="1887" spans="1:4" x14ac:dyDescent="0.25">
      <c r="A1887" s="373">
        <v>102792</v>
      </c>
      <c r="B1887" s="373" t="s">
        <v>4556</v>
      </c>
      <c r="C1887" s="373" t="s">
        <v>6</v>
      </c>
      <c r="D1887" s="375">
        <v>46002.87</v>
      </c>
    </row>
    <row r="1888" spans="1:4" x14ac:dyDescent="0.25">
      <c r="A1888" s="373">
        <v>102793</v>
      </c>
      <c r="B1888" s="373" t="s">
        <v>4557</v>
      </c>
      <c r="C1888" s="373" t="s">
        <v>6</v>
      </c>
      <c r="D1888" s="375">
        <v>61610.99</v>
      </c>
    </row>
    <row r="1889" spans="1:4" x14ac:dyDescent="0.25">
      <c r="A1889" s="373">
        <v>102794</v>
      </c>
      <c r="B1889" s="373" t="s">
        <v>4558</v>
      </c>
      <c r="C1889" s="373" t="s">
        <v>6</v>
      </c>
      <c r="D1889" s="375">
        <v>88635.61</v>
      </c>
    </row>
    <row r="1890" spans="1:4" x14ac:dyDescent="0.25">
      <c r="A1890" s="373">
        <v>102795</v>
      </c>
      <c r="B1890" s="373" t="s">
        <v>4559</v>
      </c>
      <c r="C1890" s="373" t="s">
        <v>6</v>
      </c>
      <c r="D1890" s="375">
        <v>30086.91</v>
      </c>
    </row>
    <row r="1891" spans="1:4" x14ac:dyDescent="0.25">
      <c r="A1891" s="373">
        <v>102796</v>
      </c>
      <c r="B1891" s="373" t="s">
        <v>4560</v>
      </c>
      <c r="C1891" s="373" t="s">
        <v>6</v>
      </c>
      <c r="D1891" s="375">
        <v>48478.98</v>
      </c>
    </row>
    <row r="1892" spans="1:4" x14ac:dyDescent="0.25">
      <c r="A1892" s="373">
        <v>102797</v>
      </c>
      <c r="B1892" s="373" t="s">
        <v>4561</v>
      </c>
      <c r="C1892" s="373" t="s">
        <v>6</v>
      </c>
      <c r="D1892" s="375">
        <v>68474.59</v>
      </c>
    </row>
    <row r="1893" spans="1:4" x14ac:dyDescent="0.25">
      <c r="A1893" s="373">
        <v>102798</v>
      </c>
      <c r="B1893" s="373" t="s">
        <v>4562</v>
      </c>
      <c r="C1893" s="373" t="s">
        <v>6</v>
      </c>
      <c r="D1893" s="375">
        <v>84064.08</v>
      </c>
    </row>
    <row r="1894" spans="1:4" x14ac:dyDescent="0.25">
      <c r="A1894" s="373">
        <v>102799</v>
      </c>
      <c r="B1894" s="373" t="s">
        <v>4563</v>
      </c>
      <c r="C1894" s="373" t="s">
        <v>6</v>
      </c>
      <c r="D1894" s="375">
        <v>30744.12</v>
      </c>
    </row>
    <row r="1895" spans="1:4" x14ac:dyDescent="0.25">
      <c r="A1895" s="373">
        <v>102800</v>
      </c>
      <c r="B1895" s="373" t="s">
        <v>4564</v>
      </c>
      <c r="C1895" s="373" t="s">
        <v>6</v>
      </c>
      <c r="D1895" s="375">
        <v>53119.86</v>
      </c>
    </row>
    <row r="1896" spans="1:4" x14ac:dyDescent="0.25">
      <c r="A1896" s="373">
        <v>102801</v>
      </c>
      <c r="B1896" s="373" t="s">
        <v>4565</v>
      </c>
      <c r="C1896" s="373" t="s">
        <v>6</v>
      </c>
      <c r="D1896" s="375">
        <v>74090.399999999994</v>
      </c>
    </row>
    <row r="1897" spans="1:4" x14ac:dyDescent="0.25">
      <c r="A1897" s="373">
        <v>102802</v>
      </c>
      <c r="B1897" s="373" t="s">
        <v>4566</v>
      </c>
      <c r="C1897" s="373" t="s">
        <v>6</v>
      </c>
      <c r="D1897" s="375">
        <v>88967.37</v>
      </c>
    </row>
    <row r="1898" spans="1:4" x14ac:dyDescent="0.25">
      <c r="A1898" s="373">
        <v>101570</v>
      </c>
      <c r="B1898" s="373" t="s">
        <v>1250</v>
      </c>
      <c r="C1898" s="373" t="s">
        <v>3</v>
      </c>
      <c r="D1898" s="374">
        <v>23.63</v>
      </c>
    </row>
    <row r="1899" spans="1:4" x14ac:dyDescent="0.25">
      <c r="A1899" s="373">
        <v>101571</v>
      </c>
      <c r="B1899" s="373" t="s">
        <v>1251</v>
      </c>
      <c r="C1899" s="373" t="s">
        <v>3</v>
      </c>
      <c r="D1899" s="374">
        <v>31.86</v>
      </c>
    </row>
    <row r="1900" spans="1:4" x14ac:dyDescent="0.25">
      <c r="A1900" s="373">
        <v>101572</v>
      </c>
      <c r="B1900" s="373" t="s">
        <v>1252</v>
      </c>
      <c r="C1900" s="373" t="s">
        <v>3</v>
      </c>
      <c r="D1900" s="374">
        <v>18.66</v>
      </c>
    </row>
    <row r="1901" spans="1:4" x14ac:dyDescent="0.25">
      <c r="A1901" s="373">
        <v>101573</v>
      </c>
      <c r="B1901" s="373" t="s">
        <v>1253</v>
      </c>
      <c r="C1901" s="373" t="s">
        <v>3</v>
      </c>
      <c r="D1901" s="374">
        <v>26.89</v>
      </c>
    </row>
    <row r="1902" spans="1:4" x14ac:dyDescent="0.25">
      <c r="A1902" s="373">
        <v>101574</v>
      </c>
      <c r="B1902" s="373" t="s">
        <v>1254</v>
      </c>
      <c r="C1902" s="373" t="s">
        <v>3</v>
      </c>
      <c r="D1902" s="374">
        <v>14.5</v>
      </c>
    </row>
    <row r="1903" spans="1:4" x14ac:dyDescent="0.25">
      <c r="A1903" s="373">
        <v>101575</v>
      </c>
      <c r="B1903" s="373" t="s">
        <v>1255</v>
      </c>
      <c r="C1903" s="373" t="s">
        <v>3</v>
      </c>
      <c r="D1903" s="374">
        <v>22.91</v>
      </c>
    </row>
    <row r="1904" spans="1:4" x14ac:dyDescent="0.25">
      <c r="A1904" s="373">
        <v>101576</v>
      </c>
      <c r="B1904" s="373" t="s">
        <v>1256</v>
      </c>
      <c r="C1904" s="373" t="s">
        <v>3</v>
      </c>
      <c r="D1904" s="374">
        <v>43.33</v>
      </c>
    </row>
    <row r="1905" spans="1:4" x14ac:dyDescent="0.25">
      <c r="A1905" s="373">
        <v>101577</v>
      </c>
      <c r="B1905" s="373" t="s">
        <v>1257</v>
      </c>
      <c r="C1905" s="373" t="s">
        <v>3</v>
      </c>
      <c r="D1905" s="374">
        <v>53.84</v>
      </c>
    </row>
    <row r="1906" spans="1:4" x14ac:dyDescent="0.25">
      <c r="A1906" s="373">
        <v>101578</v>
      </c>
      <c r="B1906" s="373" t="s">
        <v>1258</v>
      </c>
      <c r="C1906" s="373" t="s">
        <v>3</v>
      </c>
      <c r="D1906" s="374">
        <v>36.06</v>
      </c>
    </row>
    <row r="1907" spans="1:4" x14ac:dyDescent="0.25">
      <c r="A1907" s="373">
        <v>101579</v>
      </c>
      <c r="B1907" s="373" t="s">
        <v>1259</v>
      </c>
      <c r="C1907" s="373" t="s">
        <v>3</v>
      </c>
      <c r="D1907" s="374">
        <v>46.57</v>
      </c>
    </row>
    <row r="1908" spans="1:4" x14ac:dyDescent="0.25">
      <c r="A1908" s="373">
        <v>101580</v>
      </c>
      <c r="B1908" s="373" t="s">
        <v>1260</v>
      </c>
      <c r="C1908" s="373" t="s">
        <v>3</v>
      </c>
      <c r="D1908" s="374">
        <v>32.409999999999997</v>
      </c>
    </row>
    <row r="1909" spans="1:4" x14ac:dyDescent="0.25">
      <c r="A1909" s="373">
        <v>101581</v>
      </c>
      <c r="B1909" s="373" t="s">
        <v>1261</v>
      </c>
      <c r="C1909" s="373" t="s">
        <v>3</v>
      </c>
      <c r="D1909" s="374">
        <v>43.11</v>
      </c>
    </row>
    <row r="1910" spans="1:4" x14ac:dyDescent="0.25">
      <c r="A1910" s="373">
        <v>101582</v>
      </c>
      <c r="B1910" s="373" t="s">
        <v>1262</v>
      </c>
      <c r="C1910" s="373" t="s">
        <v>3</v>
      </c>
      <c r="D1910" s="374">
        <v>71.31</v>
      </c>
    </row>
    <row r="1911" spans="1:4" x14ac:dyDescent="0.25">
      <c r="A1911" s="373">
        <v>101583</v>
      </c>
      <c r="B1911" s="373" t="s">
        <v>1263</v>
      </c>
      <c r="C1911" s="373" t="s">
        <v>3</v>
      </c>
      <c r="D1911" s="374">
        <v>87.63</v>
      </c>
    </row>
    <row r="1912" spans="1:4" x14ac:dyDescent="0.25">
      <c r="A1912" s="373">
        <v>101584</v>
      </c>
      <c r="B1912" s="373" t="s">
        <v>1264</v>
      </c>
      <c r="C1912" s="373" t="s">
        <v>3</v>
      </c>
      <c r="D1912" s="374">
        <v>58.98</v>
      </c>
    </row>
    <row r="1913" spans="1:4" x14ac:dyDescent="0.25">
      <c r="A1913" s="373">
        <v>101585</v>
      </c>
      <c r="B1913" s="373" t="s">
        <v>1265</v>
      </c>
      <c r="C1913" s="373" t="s">
        <v>3</v>
      </c>
      <c r="D1913" s="374">
        <v>75.290000000000006</v>
      </c>
    </row>
    <row r="1914" spans="1:4" x14ac:dyDescent="0.25">
      <c r="A1914" s="373">
        <v>101586</v>
      </c>
      <c r="B1914" s="373" t="s">
        <v>1266</v>
      </c>
      <c r="C1914" s="373" t="s">
        <v>3</v>
      </c>
      <c r="D1914" s="374">
        <v>51.69</v>
      </c>
    </row>
    <row r="1915" spans="1:4" x14ac:dyDescent="0.25">
      <c r="A1915" s="373">
        <v>101587</v>
      </c>
      <c r="B1915" s="373" t="s">
        <v>1267</v>
      </c>
      <c r="C1915" s="373" t="s">
        <v>3</v>
      </c>
      <c r="D1915" s="374">
        <v>68.19</v>
      </c>
    </row>
    <row r="1916" spans="1:4" x14ac:dyDescent="0.25">
      <c r="A1916" s="373">
        <v>101588</v>
      </c>
      <c r="B1916" s="373" t="s">
        <v>1268</v>
      </c>
      <c r="C1916" s="373" t="s">
        <v>3</v>
      </c>
      <c r="D1916" s="374">
        <v>89.05</v>
      </c>
    </row>
    <row r="1917" spans="1:4" x14ac:dyDescent="0.25">
      <c r="A1917" s="373">
        <v>101589</v>
      </c>
      <c r="B1917" s="373" t="s">
        <v>1269</v>
      </c>
      <c r="C1917" s="373" t="s">
        <v>3</v>
      </c>
      <c r="D1917" s="374">
        <v>129.47</v>
      </c>
    </row>
    <row r="1918" spans="1:4" x14ac:dyDescent="0.25">
      <c r="A1918" s="373">
        <v>101590</v>
      </c>
      <c r="B1918" s="373" t="s">
        <v>1270</v>
      </c>
      <c r="C1918" s="373" t="s">
        <v>3</v>
      </c>
      <c r="D1918" s="374">
        <v>67.63</v>
      </c>
    </row>
    <row r="1919" spans="1:4" x14ac:dyDescent="0.25">
      <c r="A1919" s="373">
        <v>101591</v>
      </c>
      <c r="B1919" s="373" t="s">
        <v>1271</v>
      </c>
      <c r="C1919" s="373" t="s">
        <v>3</v>
      </c>
      <c r="D1919" s="374">
        <v>108.04</v>
      </c>
    </row>
    <row r="1920" spans="1:4" x14ac:dyDescent="0.25">
      <c r="A1920" s="373">
        <v>101592</v>
      </c>
      <c r="B1920" s="373" t="s">
        <v>1272</v>
      </c>
      <c r="C1920" s="373" t="s">
        <v>3</v>
      </c>
      <c r="D1920" s="374">
        <v>48.06</v>
      </c>
    </row>
    <row r="1921" spans="1:4" x14ac:dyDescent="0.25">
      <c r="A1921" s="373">
        <v>101593</v>
      </c>
      <c r="B1921" s="373" t="s">
        <v>1273</v>
      </c>
      <c r="C1921" s="373" t="s">
        <v>3</v>
      </c>
      <c r="D1921" s="374">
        <v>88.62</v>
      </c>
    </row>
    <row r="1922" spans="1:4" x14ac:dyDescent="0.25">
      <c r="A1922" s="373">
        <v>101600</v>
      </c>
      <c r="B1922" s="373" t="s">
        <v>1274</v>
      </c>
      <c r="C1922" s="373" t="s">
        <v>3</v>
      </c>
      <c r="D1922" s="374">
        <v>16.52</v>
      </c>
    </row>
    <row r="1923" spans="1:4" x14ac:dyDescent="0.25">
      <c r="A1923" s="373">
        <v>101601</v>
      </c>
      <c r="B1923" s="373" t="s">
        <v>1275</v>
      </c>
      <c r="C1923" s="373" t="s">
        <v>3</v>
      </c>
      <c r="D1923" s="374">
        <v>24.45</v>
      </c>
    </row>
    <row r="1924" spans="1:4" x14ac:dyDescent="0.25">
      <c r="A1924" s="373">
        <v>101602</v>
      </c>
      <c r="B1924" s="373" t="s">
        <v>1276</v>
      </c>
      <c r="C1924" s="373" t="s">
        <v>3</v>
      </c>
      <c r="D1924" s="374">
        <v>12.24</v>
      </c>
    </row>
    <row r="1925" spans="1:4" x14ac:dyDescent="0.25">
      <c r="A1925" s="373">
        <v>101603</v>
      </c>
      <c r="B1925" s="373" t="s">
        <v>1277</v>
      </c>
      <c r="C1925" s="373" t="s">
        <v>3</v>
      </c>
      <c r="D1925" s="374">
        <v>20.2</v>
      </c>
    </row>
    <row r="1926" spans="1:4" x14ac:dyDescent="0.25">
      <c r="A1926" s="373">
        <v>101604</v>
      </c>
      <c r="B1926" s="373" t="s">
        <v>1278</v>
      </c>
      <c r="C1926" s="373" t="s">
        <v>3</v>
      </c>
      <c r="D1926" s="374">
        <v>8.02</v>
      </c>
    </row>
    <row r="1927" spans="1:4" x14ac:dyDescent="0.25">
      <c r="A1927" s="373">
        <v>101605</v>
      </c>
      <c r="B1927" s="373" t="s">
        <v>1279</v>
      </c>
      <c r="C1927" s="373" t="s">
        <v>3</v>
      </c>
      <c r="D1927" s="374">
        <v>15.95</v>
      </c>
    </row>
    <row r="1928" spans="1:4" x14ac:dyDescent="0.25">
      <c r="A1928" s="373">
        <v>90788</v>
      </c>
      <c r="B1928" s="373" t="s">
        <v>1280</v>
      </c>
      <c r="C1928" s="373" t="s">
        <v>6</v>
      </c>
      <c r="D1928" s="374">
        <v>890.96</v>
      </c>
    </row>
    <row r="1929" spans="1:4" x14ac:dyDescent="0.25">
      <c r="A1929" s="373">
        <v>90789</v>
      </c>
      <c r="B1929" s="373" t="s">
        <v>1281</v>
      </c>
      <c r="C1929" s="373" t="s">
        <v>6</v>
      </c>
      <c r="D1929" s="374">
        <v>892.65</v>
      </c>
    </row>
    <row r="1930" spans="1:4" x14ac:dyDescent="0.25">
      <c r="A1930" s="373">
        <v>90790</v>
      </c>
      <c r="B1930" s="373" t="s">
        <v>1282</v>
      </c>
      <c r="C1930" s="373" t="s">
        <v>6</v>
      </c>
      <c r="D1930" s="374">
        <v>920.64</v>
      </c>
    </row>
    <row r="1931" spans="1:4" x14ac:dyDescent="0.25">
      <c r="A1931" s="373">
        <v>90791</v>
      </c>
      <c r="B1931" s="373" t="s">
        <v>1283</v>
      </c>
      <c r="C1931" s="373" t="s">
        <v>6</v>
      </c>
      <c r="D1931" s="375">
        <v>1079</v>
      </c>
    </row>
    <row r="1932" spans="1:4" x14ac:dyDescent="0.25">
      <c r="A1932" s="373">
        <v>90793</v>
      </c>
      <c r="B1932" s="373" t="s">
        <v>1284</v>
      </c>
      <c r="C1932" s="373" t="s">
        <v>6</v>
      </c>
      <c r="D1932" s="375">
        <v>1136.69</v>
      </c>
    </row>
    <row r="1933" spans="1:4" x14ac:dyDescent="0.25">
      <c r="A1933" s="373">
        <v>90794</v>
      </c>
      <c r="B1933" s="373" t="s">
        <v>1285</v>
      </c>
      <c r="C1933" s="373" t="s">
        <v>6</v>
      </c>
      <c r="D1933" s="374">
        <v>766.65</v>
      </c>
    </row>
    <row r="1934" spans="1:4" x14ac:dyDescent="0.25">
      <c r="A1934" s="373">
        <v>90795</v>
      </c>
      <c r="B1934" s="373" t="s">
        <v>1286</v>
      </c>
      <c r="C1934" s="373" t="s">
        <v>6</v>
      </c>
      <c r="D1934" s="374">
        <v>773.87</v>
      </c>
    </row>
    <row r="1935" spans="1:4" x14ac:dyDescent="0.25">
      <c r="A1935" s="373">
        <v>90796</v>
      </c>
      <c r="B1935" s="373" t="s">
        <v>1287</v>
      </c>
      <c r="C1935" s="373" t="s">
        <v>6</v>
      </c>
      <c r="D1935" s="374">
        <v>781.09</v>
      </c>
    </row>
    <row r="1936" spans="1:4" x14ac:dyDescent="0.25">
      <c r="A1936" s="373">
        <v>90797</v>
      </c>
      <c r="B1936" s="373" t="s">
        <v>1288</v>
      </c>
      <c r="C1936" s="373" t="s">
        <v>6</v>
      </c>
      <c r="D1936" s="374">
        <v>788.3</v>
      </c>
    </row>
    <row r="1937" spans="1:4" x14ac:dyDescent="0.25">
      <c r="A1937" s="373">
        <v>90798</v>
      </c>
      <c r="B1937" s="373" t="s">
        <v>8165</v>
      </c>
      <c r="C1937" s="373" t="s">
        <v>6</v>
      </c>
      <c r="D1937" s="375">
        <v>1145.75</v>
      </c>
    </row>
    <row r="1938" spans="1:4" x14ac:dyDescent="0.25">
      <c r="A1938" s="373">
        <v>90799</v>
      </c>
      <c r="B1938" s="373" t="s">
        <v>8166</v>
      </c>
      <c r="C1938" s="373" t="s">
        <v>6</v>
      </c>
      <c r="D1938" s="375">
        <v>1182.05</v>
      </c>
    </row>
    <row r="1939" spans="1:4" x14ac:dyDescent="0.25">
      <c r="A1939" s="373">
        <v>90801</v>
      </c>
      <c r="B1939" s="373" t="s">
        <v>1289</v>
      </c>
      <c r="C1939" s="373" t="s">
        <v>6</v>
      </c>
      <c r="D1939" s="374">
        <v>357.01</v>
      </c>
    </row>
    <row r="1940" spans="1:4" x14ac:dyDescent="0.25">
      <c r="A1940" s="373">
        <v>90806</v>
      </c>
      <c r="B1940" s="373" t="s">
        <v>5390</v>
      </c>
      <c r="C1940" s="373" t="s">
        <v>6</v>
      </c>
      <c r="D1940" s="374">
        <v>448.08</v>
      </c>
    </row>
    <row r="1941" spans="1:4" x14ac:dyDescent="0.25">
      <c r="A1941" s="373">
        <v>90820</v>
      </c>
      <c r="B1941" s="373" t="s">
        <v>30</v>
      </c>
      <c r="C1941" s="373" t="s">
        <v>6</v>
      </c>
      <c r="D1941" s="374">
        <v>335.52</v>
      </c>
    </row>
    <row r="1942" spans="1:4" x14ac:dyDescent="0.25">
      <c r="A1942" s="373">
        <v>90821</v>
      </c>
      <c r="B1942" s="373" t="s">
        <v>1290</v>
      </c>
      <c r="C1942" s="373" t="s">
        <v>6</v>
      </c>
      <c r="D1942" s="374">
        <v>342.15</v>
      </c>
    </row>
    <row r="1943" spans="1:4" x14ac:dyDescent="0.25">
      <c r="A1943" s="373">
        <v>90822</v>
      </c>
      <c r="B1943" s="373" t="s">
        <v>27</v>
      </c>
      <c r="C1943" s="373" t="s">
        <v>6</v>
      </c>
      <c r="D1943" s="374">
        <v>367.29</v>
      </c>
    </row>
    <row r="1944" spans="1:4" x14ac:dyDescent="0.25">
      <c r="A1944" s="373">
        <v>90823</v>
      </c>
      <c r="B1944" s="373" t="s">
        <v>1291</v>
      </c>
      <c r="C1944" s="373" t="s">
        <v>6</v>
      </c>
      <c r="D1944" s="374">
        <v>453.26</v>
      </c>
    </row>
    <row r="1945" spans="1:4" x14ac:dyDescent="0.25">
      <c r="A1945" s="373">
        <v>90824</v>
      </c>
      <c r="B1945" s="373" t="s">
        <v>1292</v>
      </c>
      <c r="C1945" s="373" t="s">
        <v>6</v>
      </c>
      <c r="D1945" s="374">
        <v>651.05999999999995</v>
      </c>
    </row>
    <row r="1946" spans="1:4" x14ac:dyDescent="0.25">
      <c r="A1946" s="373">
        <v>90825</v>
      </c>
      <c r="B1946" s="373" t="s">
        <v>1293</v>
      </c>
      <c r="C1946" s="373" t="s">
        <v>6</v>
      </c>
      <c r="D1946" s="374">
        <v>725.84</v>
      </c>
    </row>
    <row r="1947" spans="1:4" x14ac:dyDescent="0.25">
      <c r="A1947" s="373">
        <v>90830</v>
      </c>
      <c r="B1947" s="373" t="s">
        <v>1294</v>
      </c>
      <c r="C1947" s="373" t="s">
        <v>6</v>
      </c>
      <c r="D1947" s="374">
        <v>188.51</v>
      </c>
    </row>
    <row r="1948" spans="1:4" x14ac:dyDescent="0.25">
      <c r="A1948" s="373">
        <v>90831</v>
      </c>
      <c r="B1948" s="373" t="s">
        <v>1295</v>
      </c>
      <c r="C1948" s="373" t="s">
        <v>6</v>
      </c>
      <c r="D1948" s="374">
        <v>165.86</v>
      </c>
    </row>
    <row r="1949" spans="1:4" x14ac:dyDescent="0.25">
      <c r="A1949" s="373">
        <v>90841</v>
      </c>
      <c r="B1949" s="373" t="s">
        <v>1296</v>
      </c>
      <c r="C1949" s="373" t="s">
        <v>6</v>
      </c>
      <c r="D1949" s="375">
        <v>1079.1500000000001</v>
      </c>
    </row>
    <row r="1950" spans="1:4" x14ac:dyDescent="0.25">
      <c r="A1950" s="373">
        <v>90842</v>
      </c>
      <c r="B1950" s="373" t="s">
        <v>29</v>
      </c>
      <c r="C1950" s="373" t="s">
        <v>6</v>
      </c>
      <c r="D1950" s="375">
        <v>1088.48</v>
      </c>
    </row>
    <row r="1951" spans="1:4" x14ac:dyDescent="0.25">
      <c r="A1951" s="373">
        <v>90843</v>
      </c>
      <c r="B1951" s="373" t="s">
        <v>1297</v>
      </c>
      <c r="C1951" s="373" t="s">
        <v>6</v>
      </c>
      <c r="D1951" s="375">
        <v>1138.98</v>
      </c>
    </row>
    <row r="1952" spans="1:4" x14ac:dyDescent="0.25">
      <c r="A1952" s="373">
        <v>90844</v>
      </c>
      <c r="B1952" s="373" t="s">
        <v>1298</v>
      </c>
      <c r="C1952" s="373" t="s">
        <v>6</v>
      </c>
      <c r="D1952" s="375">
        <v>1227.6500000000001</v>
      </c>
    </row>
    <row r="1953" spans="1:4" x14ac:dyDescent="0.25">
      <c r="A1953" s="373">
        <v>90845</v>
      </c>
      <c r="B1953" s="373" t="s">
        <v>1299</v>
      </c>
      <c r="C1953" s="373" t="s">
        <v>6</v>
      </c>
      <c r="D1953" s="375">
        <v>1422.75</v>
      </c>
    </row>
    <row r="1954" spans="1:4" x14ac:dyDescent="0.25">
      <c r="A1954" s="373">
        <v>90846</v>
      </c>
      <c r="B1954" s="373" t="s">
        <v>1300</v>
      </c>
      <c r="C1954" s="373" t="s">
        <v>6</v>
      </c>
      <c r="D1954" s="375">
        <v>1500.23</v>
      </c>
    </row>
    <row r="1955" spans="1:4" x14ac:dyDescent="0.25">
      <c r="A1955" s="373">
        <v>90847</v>
      </c>
      <c r="B1955" s="373" t="s">
        <v>1301</v>
      </c>
      <c r="C1955" s="373" t="s">
        <v>6</v>
      </c>
      <c r="D1955" s="374">
        <v>913.29</v>
      </c>
    </row>
    <row r="1956" spans="1:4" x14ac:dyDescent="0.25">
      <c r="A1956" s="373">
        <v>90848</v>
      </c>
      <c r="B1956" s="373" t="s">
        <v>1302</v>
      </c>
      <c r="C1956" s="373" t="s">
        <v>6</v>
      </c>
      <c r="D1956" s="374">
        <v>922.62</v>
      </c>
    </row>
    <row r="1957" spans="1:4" x14ac:dyDescent="0.25">
      <c r="A1957" s="373">
        <v>90849</v>
      </c>
      <c r="B1957" s="373" t="s">
        <v>1303</v>
      </c>
      <c r="C1957" s="373" t="s">
        <v>6</v>
      </c>
      <c r="D1957" s="374">
        <v>950.47</v>
      </c>
    </row>
    <row r="1958" spans="1:4" x14ac:dyDescent="0.25">
      <c r="A1958" s="373">
        <v>90850</v>
      </c>
      <c r="B1958" s="373" t="s">
        <v>1304</v>
      </c>
      <c r="C1958" s="373" t="s">
        <v>6</v>
      </c>
      <c r="D1958" s="375">
        <v>1039.1400000000001</v>
      </c>
    </row>
    <row r="1959" spans="1:4" x14ac:dyDescent="0.25">
      <c r="A1959" s="373">
        <v>90851</v>
      </c>
      <c r="B1959" s="373" t="s">
        <v>1305</v>
      </c>
      <c r="C1959" s="373" t="s">
        <v>6</v>
      </c>
      <c r="D1959" s="375">
        <v>1234.24</v>
      </c>
    </row>
    <row r="1960" spans="1:4" x14ac:dyDescent="0.25">
      <c r="A1960" s="373">
        <v>90852</v>
      </c>
      <c r="B1960" s="373" t="s">
        <v>1306</v>
      </c>
      <c r="C1960" s="373" t="s">
        <v>6</v>
      </c>
      <c r="D1960" s="375">
        <v>1311.72</v>
      </c>
    </row>
    <row r="1961" spans="1:4" x14ac:dyDescent="0.25">
      <c r="A1961" s="373">
        <v>91009</v>
      </c>
      <c r="B1961" s="373" t="s">
        <v>1307</v>
      </c>
      <c r="C1961" s="373" t="s">
        <v>6</v>
      </c>
      <c r="D1961" s="374">
        <v>347.69</v>
      </c>
    </row>
    <row r="1962" spans="1:4" x14ac:dyDescent="0.25">
      <c r="A1962" s="373">
        <v>91010</v>
      </c>
      <c r="B1962" s="373" t="s">
        <v>1308</v>
      </c>
      <c r="C1962" s="373" t="s">
        <v>6</v>
      </c>
      <c r="D1962" s="374">
        <v>354.91</v>
      </c>
    </row>
    <row r="1963" spans="1:4" x14ac:dyDescent="0.25">
      <c r="A1963" s="373">
        <v>91011</v>
      </c>
      <c r="B1963" s="373" t="s">
        <v>1309</v>
      </c>
      <c r="C1963" s="373" t="s">
        <v>6</v>
      </c>
      <c r="D1963" s="374">
        <v>416.73</v>
      </c>
    </row>
    <row r="1964" spans="1:4" x14ac:dyDescent="0.25">
      <c r="A1964" s="373">
        <v>91012</v>
      </c>
      <c r="B1964" s="373" t="s">
        <v>1310</v>
      </c>
      <c r="C1964" s="373" t="s">
        <v>6</v>
      </c>
      <c r="D1964" s="374">
        <v>464.05</v>
      </c>
    </row>
    <row r="1965" spans="1:4" x14ac:dyDescent="0.25">
      <c r="A1965" s="373">
        <v>91013</v>
      </c>
      <c r="B1965" s="373" t="s">
        <v>1311</v>
      </c>
      <c r="C1965" s="373" t="s">
        <v>6</v>
      </c>
      <c r="D1965" s="374">
        <v>925.46</v>
      </c>
    </row>
    <row r="1966" spans="1:4" x14ac:dyDescent="0.25">
      <c r="A1966" s="373">
        <v>91014</v>
      </c>
      <c r="B1966" s="373" t="s">
        <v>1312</v>
      </c>
      <c r="C1966" s="373" t="s">
        <v>6</v>
      </c>
      <c r="D1966" s="374">
        <v>935.38</v>
      </c>
    </row>
    <row r="1967" spans="1:4" x14ac:dyDescent="0.25">
      <c r="A1967" s="373">
        <v>91015</v>
      </c>
      <c r="B1967" s="373" t="s">
        <v>1313</v>
      </c>
      <c r="C1967" s="373" t="s">
        <v>6</v>
      </c>
      <c r="D1967" s="374">
        <v>999.91</v>
      </c>
    </row>
    <row r="1968" spans="1:4" x14ac:dyDescent="0.25">
      <c r="A1968" s="373">
        <v>91016</v>
      </c>
      <c r="B1968" s="373" t="s">
        <v>1314</v>
      </c>
      <c r="C1968" s="373" t="s">
        <v>6</v>
      </c>
      <c r="D1968" s="375">
        <v>1049.93</v>
      </c>
    </row>
    <row r="1969" spans="1:4" x14ac:dyDescent="0.25">
      <c r="A1969" s="373">
        <v>91287</v>
      </c>
      <c r="B1969" s="373" t="s">
        <v>1315</v>
      </c>
      <c r="C1969" s="373" t="s">
        <v>6</v>
      </c>
      <c r="D1969" s="374">
        <v>258.39999999999998</v>
      </c>
    </row>
    <row r="1970" spans="1:4" x14ac:dyDescent="0.25">
      <c r="A1970" s="373">
        <v>91292</v>
      </c>
      <c r="B1970" s="373" t="s">
        <v>5185</v>
      </c>
      <c r="C1970" s="373" t="s">
        <v>6</v>
      </c>
      <c r="D1970" s="374">
        <v>349.47</v>
      </c>
    </row>
    <row r="1971" spans="1:4" x14ac:dyDescent="0.25">
      <c r="A1971" s="373">
        <v>91295</v>
      </c>
      <c r="B1971" s="373" t="s">
        <v>1316</v>
      </c>
      <c r="C1971" s="373" t="s">
        <v>6</v>
      </c>
      <c r="D1971" s="374">
        <v>358.24</v>
      </c>
    </row>
    <row r="1972" spans="1:4" x14ac:dyDescent="0.25">
      <c r="A1972" s="373">
        <v>91296</v>
      </c>
      <c r="B1972" s="373" t="s">
        <v>1317</v>
      </c>
      <c r="C1972" s="373" t="s">
        <v>6</v>
      </c>
      <c r="D1972" s="374">
        <v>384.37</v>
      </c>
    </row>
    <row r="1973" spans="1:4" x14ac:dyDescent="0.25">
      <c r="A1973" s="373">
        <v>91297</v>
      </c>
      <c r="B1973" s="373" t="s">
        <v>1318</v>
      </c>
      <c r="C1973" s="373" t="s">
        <v>6</v>
      </c>
      <c r="D1973" s="374">
        <v>423.76</v>
      </c>
    </row>
    <row r="1974" spans="1:4" x14ac:dyDescent="0.25">
      <c r="A1974" s="373">
        <v>91298</v>
      </c>
      <c r="B1974" s="373" t="s">
        <v>28</v>
      </c>
      <c r="C1974" s="373" t="s">
        <v>6</v>
      </c>
      <c r="D1974" s="374">
        <v>886.3</v>
      </c>
    </row>
    <row r="1975" spans="1:4" x14ac:dyDescent="0.25">
      <c r="A1975" s="373">
        <v>91299</v>
      </c>
      <c r="B1975" s="373" t="s">
        <v>1319</v>
      </c>
      <c r="C1975" s="373" t="s">
        <v>6</v>
      </c>
      <c r="D1975" s="375">
        <v>1241.92</v>
      </c>
    </row>
    <row r="1976" spans="1:4" x14ac:dyDescent="0.25">
      <c r="A1976" s="373">
        <v>91304</v>
      </c>
      <c r="B1976" s="373" t="s">
        <v>1320</v>
      </c>
      <c r="C1976" s="373" t="s">
        <v>6</v>
      </c>
      <c r="D1976" s="374">
        <v>112.73</v>
      </c>
    </row>
    <row r="1977" spans="1:4" x14ac:dyDescent="0.25">
      <c r="A1977" s="373">
        <v>91305</v>
      </c>
      <c r="B1977" s="373" t="s">
        <v>1321</v>
      </c>
      <c r="C1977" s="373" t="s">
        <v>6</v>
      </c>
      <c r="D1977" s="374">
        <v>113.72</v>
      </c>
    </row>
    <row r="1978" spans="1:4" x14ac:dyDescent="0.25">
      <c r="A1978" s="373">
        <v>91306</v>
      </c>
      <c r="B1978" s="373" t="s">
        <v>31</v>
      </c>
      <c r="C1978" s="373" t="s">
        <v>6</v>
      </c>
      <c r="D1978" s="374">
        <v>165.86</v>
      </c>
    </row>
    <row r="1979" spans="1:4" x14ac:dyDescent="0.25">
      <c r="A1979" s="373">
        <v>91307</v>
      </c>
      <c r="B1979" s="373" t="s">
        <v>1322</v>
      </c>
      <c r="C1979" s="373" t="s">
        <v>6</v>
      </c>
      <c r="D1979" s="374">
        <v>96.14</v>
      </c>
    </row>
    <row r="1980" spans="1:4" x14ac:dyDescent="0.25">
      <c r="A1980" s="373">
        <v>91312</v>
      </c>
      <c r="B1980" s="373" t="s">
        <v>1323</v>
      </c>
      <c r="C1980" s="373" t="s">
        <v>6</v>
      </c>
      <c r="D1980" s="374">
        <v>885.78</v>
      </c>
    </row>
    <row r="1981" spans="1:4" x14ac:dyDescent="0.25">
      <c r="A1981" s="373">
        <v>91313</v>
      </c>
      <c r="B1981" s="373" t="s">
        <v>1324</v>
      </c>
      <c r="C1981" s="373" t="s">
        <v>6</v>
      </c>
      <c r="D1981" s="374">
        <v>876.64</v>
      </c>
    </row>
    <row r="1982" spans="1:4" x14ac:dyDescent="0.25">
      <c r="A1982" s="373">
        <v>91314</v>
      </c>
      <c r="B1982" s="373" t="s">
        <v>1325</v>
      </c>
      <c r="C1982" s="373" t="s">
        <v>6</v>
      </c>
      <c r="D1982" s="374">
        <v>920.19</v>
      </c>
    </row>
    <row r="1983" spans="1:4" x14ac:dyDescent="0.25">
      <c r="A1983" s="373">
        <v>91315</v>
      </c>
      <c r="B1983" s="373" t="s">
        <v>1326</v>
      </c>
      <c r="C1983" s="373" t="s">
        <v>6</v>
      </c>
      <c r="D1983" s="375">
        <v>1007.97</v>
      </c>
    </row>
    <row r="1984" spans="1:4" x14ac:dyDescent="0.25">
      <c r="A1984" s="373">
        <v>91316</v>
      </c>
      <c r="B1984" s="373" t="s">
        <v>1327</v>
      </c>
      <c r="C1984" s="373" t="s">
        <v>6</v>
      </c>
      <c r="D1984" s="375">
        <v>1203.96</v>
      </c>
    </row>
    <row r="1985" spans="1:4" x14ac:dyDescent="0.25">
      <c r="A1985" s="373">
        <v>91317</v>
      </c>
      <c r="B1985" s="373" t="s">
        <v>1328</v>
      </c>
      <c r="C1985" s="373" t="s">
        <v>6</v>
      </c>
      <c r="D1985" s="375">
        <v>1280.55</v>
      </c>
    </row>
    <row r="1986" spans="1:4" x14ac:dyDescent="0.25">
      <c r="A1986" s="373">
        <v>91318</v>
      </c>
      <c r="B1986" s="373" t="s">
        <v>1329</v>
      </c>
      <c r="C1986" s="373" t="s">
        <v>6</v>
      </c>
      <c r="D1986" s="374">
        <v>772.06</v>
      </c>
    </row>
    <row r="1987" spans="1:4" x14ac:dyDescent="0.25">
      <c r="A1987" s="373">
        <v>91319</v>
      </c>
      <c r="B1987" s="373" t="s">
        <v>1330</v>
      </c>
      <c r="C1987" s="373" t="s">
        <v>6</v>
      </c>
      <c r="D1987" s="374">
        <v>780.5</v>
      </c>
    </row>
    <row r="1988" spans="1:4" x14ac:dyDescent="0.25">
      <c r="A1988" s="373">
        <v>91320</v>
      </c>
      <c r="B1988" s="373" t="s">
        <v>1331</v>
      </c>
      <c r="C1988" s="373" t="s">
        <v>6</v>
      </c>
      <c r="D1988" s="374">
        <v>807.46</v>
      </c>
    </row>
    <row r="1989" spans="1:4" x14ac:dyDescent="0.25">
      <c r="A1989" s="373">
        <v>91321</v>
      </c>
      <c r="B1989" s="373" t="s">
        <v>1332</v>
      </c>
      <c r="C1989" s="373" t="s">
        <v>6</v>
      </c>
      <c r="D1989" s="374">
        <v>895.24</v>
      </c>
    </row>
    <row r="1990" spans="1:4" x14ac:dyDescent="0.25">
      <c r="A1990" s="373">
        <v>91322</v>
      </c>
      <c r="B1990" s="373" t="s">
        <v>1333</v>
      </c>
      <c r="C1990" s="373" t="s">
        <v>6</v>
      </c>
      <c r="D1990" s="375">
        <v>1091.23</v>
      </c>
    </row>
    <row r="1991" spans="1:4" x14ac:dyDescent="0.25">
      <c r="A1991" s="373">
        <v>91323</v>
      </c>
      <c r="B1991" s="373" t="s">
        <v>1334</v>
      </c>
      <c r="C1991" s="373" t="s">
        <v>6</v>
      </c>
      <c r="D1991" s="375">
        <v>1167.82</v>
      </c>
    </row>
    <row r="1992" spans="1:4" x14ac:dyDescent="0.25">
      <c r="A1992" s="373">
        <v>91324</v>
      </c>
      <c r="B1992" s="373" t="s">
        <v>1335</v>
      </c>
      <c r="C1992" s="373" t="s">
        <v>6</v>
      </c>
      <c r="D1992" s="374">
        <v>784.23</v>
      </c>
    </row>
    <row r="1993" spans="1:4" x14ac:dyDescent="0.25">
      <c r="A1993" s="373">
        <v>91325</v>
      </c>
      <c r="B1993" s="373" t="s">
        <v>1336</v>
      </c>
      <c r="C1993" s="373" t="s">
        <v>6</v>
      </c>
      <c r="D1993" s="374">
        <v>793.26</v>
      </c>
    </row>
    <row r="1994" spans="1:4" x14ac:dyDescent="0.25">
      <c r="A1994" s="373">
        <v>91326</v>
      </c>
      <c r="B1994" s="373" t="s">
        <v>1337</v>
      </c>
      <c r="C1994" s="373" t="s">
        <v>6</v>
      </c>
      <c r="D1994" s="374">
        <v>856.9</v>
      </c>
    </row>
    <row r="1995" spans="1:4" x14ac:dyDescent="0.25">
      <c r="A1995" s="373">
        <v>91327</v>
      </c>
      <c r="B1995" s="373" t="s">
        <v>1338</v>
      </c>
      <c r="C1995" s="373" t="s">
        <v>6</v>
      </c>
      <c r="D1995" s="374">
        <v>906.03</v>
      </c>
    </row>
    <row r="1996" spans="1:4" x14ac:dyDescent="0.25">
      <c r="A1996" s="373">
        <v>91328</v>
      </c>
      <c r="B1996" s="373" t="s">
        <v>1339</v>
      </c>
      <c r="C1996" s="373" t="s">
        <v>6</v>
      </c>
      <c r="D1996" s="374">
        <v>936.01</v>
      </c>
    </row>
    <row r="1997" spans="1:4" x14ac:dyDescent="0.25">
      <c r="A1997" s="373">
        <v>91329</v>
      </c>
      <c r="B1997" s="373" t="s">
        <v>1340</v>
      </c>
      <c r="C1997" s="373" t="s">
        <v>6</v>
      </c>
      <c r="D1997" s="374">
        <v>794.78</v>
      </c>
    </row>
    <row r="1998" spans="1:4" x14ac:dyDescent="0.25">
      <c r="A1998" s="373">
        <v>91330</v>
      </c>
      <c r="B1998" s="373" t="s">
        <v>1341</v>
      </c>
      <c r="C1998" s="373" t="s">
        <v>6</v>
      </c>
      <c r="D1998" s="374">
        <v>964.84</v>
      </c>
    </row>
    <row r="1999" spans="1:4" x14ac:dyDescent="0.25">
      <c r="A1999" s="373">
        <v>91331</v>
      </c>
      <c r="B1999" s="373" t="s">
        <v>1342</v>
      </c>
      <c r="C1999" s="373" t="s">
        <v>6</v>
      </c>
      <c r="D1999" s="374">
        <v>822.72</v>
      </c>
    </row>
    <row r="2000" spans="1:4" x14ac:dyDescent="0.25">
      <c r="A2000" s="373">
        <v>91332</v>
      </c>
      <c r="B2000" s="373" t="s">
        <v>1343</v>
      </c>
      <c r="C2000" s="373" t="s">
        <v>6</v>
      </c>
      <c r="D2000" s="375">
        <v>1006.94</v>
      </c>
    </row>
    <row r="2001" spans="1:4" x14ac:dyDescent="0.25">
      <c r="A2001" s="373">
        <v>91333</v>
      </c>
      <c r="B2001" s="373" t="s">
        <v>1344</v>
      </c>
      <c r="C2001" s="373" t="s">
        <v>6</v>
      </c>
      <c r="D2001" s="374">
        <v>863.93</v>
      </c>
    </row>
    <row r="2002" spans="1:4" x14ac:dyDescent="0.25">
      <c r="A2002" s="373">
        <v>91334</v>
      </c>
      <c r="B2002" s="373" t="s">
        <v>1345</v>
      </c>
      <c r="C2002" s="373" t="s">
        <v>6</v>
      </c>
      <c r="D2002" s="375">
        <v>1469.48</v>
      </c>
    </row>
    <row r="2003" spans="1:4" x14ac:dyDescent="0.25">
      <c r="A2003" s="373">
        <v>91335</v>
      </c>
      <c r="B2003" s="373" t="s">
        <v>1346</v>
      </c>
      <c r="C2003" s="373" t="s">
        <v>6</v>
      </c>
      <c r="D2003" s="375">
        <v>1326.47</v>
      </c>
    </row>
    <row r="2004" spans="1:4" x14ac:dyDescent="0.25">
      <c r="A2004" s="373">
        <v>91336</v>
      </c>
      <c r="B2004" s="373" t="s">
        <v>1347</v>
      </c>
      <c r="C2004" s="373" t="s">
        <v>6</v>
      </c>
      <c r="D2004" s="375">
        <v>1825.1</v>
      </c>
    </row>
    <row r="2005" spans="1:4" x14ac:dyDescent="0.25">
      <c r="A2005" s="373">
        <v>91337</v>
      </c>
      <c r="B2005" s="373" t="s">
        <v>1348</v>
      </c>
      <c r="C2005" s="373" t="s">
        <v>6</v>
      </c>
      <c r="D2005" s="375">
        <v>1682.09</v>
      </c>
    </row>
    <row r="2006" spans="1:4" x14ac:dyDescent="0.25">
      <c r="A2006" s="373">
        <v>100659</v>
      </c>
      <c r="B2006" s="373" t="s">
        <v>1349</v>
      </c>
      <c r="C2006" s="373" t="s">
        <v>16</v>
      </c>
      <c r="D2006" s="374">
        <v>13.51</v>
      </c>
    </row>
    <row r="2007" spans="1:4" x14ac:dyDescent="0.25">
      <c r="A2007" s="373">
        <v>100660</v>
      </c>
      <c r="B2007" s="373" t="s">
        <v>1350</v>
      </c>
      <c r="C2007" s="373" t="s">
        <v>16</v>
      </c>
      <c r="D2007" s="374">
        <v>9.07</v>
      </c>
    </row>
    <row r="2008" spans="1:4" x14ac:dyDescent="0.25">
      <c r="A2008" s="373">
        <v>100675</v>
      </c>
      <c r="B2008" s="373" t="s">
        <v>1351</v>
      </c>
      <c r="C2008" s="373" t="s">
        <v>6</v>
      </c>
      <c r="D2008" s="375">
        <v>1012.86</v>
      </c>
    </row>
    <row r="2009" spans="1:4" x14ac:dyDescent="0.25">
      <c r="A2009" s="373">
        <v>100676</v>
      </c>
      <c r="B2009" s="373" t="s">
        <v>1352</v>
      </c>
      <c r="C2009" s="373" t="s">
        <v>6</v>
      </c>
      <c r="D2009" s="374">
        <v>219.54</v>
      </c>
    </row>
    <row r="2010" spans="1:4" x14ac:dyDescent="0.25">
      <c r="A2010" s="373">
        <v>100678</v>
      </c>
      <c r="B2010" s="373" t="s">
        <v>1353</v>
      </c>
      <c r="C2010" s="373" t="s">
        <v>6</v>
      </c>
      <c r="D2010" s="375">
        <v>1091.32</v>
      </c>
    </row>
    <row r="2011" spans="1:4" x14ac:dyDescent="0.25">
      <c r="A2011" s="373">
        <v>100679</v>
      </c>
      <c r="B2011" s="373" t="s">
        <v>1354</v>
      </c>
      <c r="C2011" s="373" t="s">
        <v>6</v>
      </c>
      <c r="D2011" s="374">
        <v>897.95</v>
      </c>
    </row>
    <row r="2012" spans="1:4" x14ac:dyDescent="0.25">
      <c r="A2012" s="373">
        <v>100680</v>
      </c>
      <c r="B2012" s="373" t="s">
        <v>1355</v>
      </c>
      <c r="C2012" s="373" t="s">
        <v>6</v>
      </c>
      <c r="D2012" s="375">
        <v>1101.24</v>
      </c>
    </row>
    <row r="2013" spans="1:4" x14ac:dyDescent="0.25">
      <c r="A2013" s="373">
        <v>100681</v>
      </c>
      <c r="B2013" s="373" t="s">
        <v>1356</v>
      </c>
      <c r="C2013" s="373" t="s">
        <v>6</v>
      </c>
      <c r="D2013" s="375">
        <v>1130.7</v>
      </c>
    </row>
    <row r="2014" spans="1:4" x14ac:dyDescent="0.25">
      <c r="A2014" s="373">
        <v>100682</v>
      </c>
      <c r="B2014" s="373" t="s">
        <v>1357</v>
      </c>
      <c r="C2014" s="373" t="s">
        <v>6</v>
      </c>
      <c r="D2014" s="374">
        <v>918.86</v>
      </c>
    </row>
    <row r="2015" spans="1:4" x14ac:dyDescent="0.25">
      <c r="A2015" s="373">
        <v>100683</v>
      </c>
      <c r="B2015" s="373" t="s">
        <v>1358</v>
      </c>
      <c r="C2015" s="373" t="s">
        <v>6</v>
      </c>
      <c r="D2015" s="375">
        <v>1188.42</v>
      </c>
    </row>
    <row r="2016" spans="1:4" x14ac:dyDescent="0.25">
      <c r="A2016" s="373">
        <v>100684</v>
      </c>
      <c r="B2016" s="373" t="s">
        <v>1359</v>
      </c>
      <c r="C2016" s="373" t="s">
        <v>6</v>
      </c>
      <c r="D2016" s="374">
        <v>969.63</v>
      </c>
    </row>
    <row r="2017" spans="1:4" x14ac:dyDescent="0.25">
      <c r="A2017" s="373">
        <v>100685</v>
      </c>
      <c r="B2017" s="373" t="s">
        <v>1360</v>
      </c>
      <c r="C2017" s="373" t="s">
        <v>6</v>
      </c>
      <c r="D2017" s="375">
        <v>1238.44</v>
      </c>
    </row>
    <row r="2018" spans="1:4" x14ac:dyDescent="0.25">
      <c r="A2018" s="373">
        <v>100686</v>
      </c>
      <c r="B2018" s="373" t="s">
        <v>1361</v>
      </c>
      <c r="C2018" s="373" t="s">
        <v>6</v>
      </c>
      <c r="D2018" s="375">
        <v>1018.76</v>
      </c>
    </row>
    <row r="2019" spans="1:4" x14ac:dyDescent="0.25">
      <c r="A2019" s="373">
        <v>100687</v>
      </c>
      <c r="B2019" s="373" t="s">
        <v>1362</v>
      </c>
      <c r="C2019" s="373" t="s">
        <v>6</v>
      </c>
      <c r="D2019" s="375">
        <v>1101.8699999999999</v>
      </c>
    </row>
    <row r="2020" spans="1:4" x14ac:dyDescent="0.25">
      <c r="A2020" s="373">
        <v>100688</v>
      </c>
      <c r="B2020" s="373" t="s">
        <v>1363</v>
      </c>
      <c r="C2020" s="373" t="s">
        <v>6</v>
      </c>
      <c r="D2020" s="374">
        <v>908.5</v>
      </c>
    </row>
    <row r="2021" spans="1:4" x14ac:dyDescent="0.25">
      <c r="A2021" s="373">
        <v>100689</v>
      </c>
      <c r="B2021" s="373" t="s">
        <v>1364</v>
      </c>
      <c r="C2021" s="373" t="s">
        <v>6</v>
      </c>
      <c r="D2021" s="375">
        <v>1195.45</v>
      </c>
    </row>
    <row r="2022" spans="1:4" x14ac:dyDescent="0.25">
      <c r="A2022" s="373">
        <v>100690</v>
      </c>
      <c r="B2022" s="373" t="s">
        <v>1365</v>
      </c>
      <c r="C2022" s="373" t="s">
        <v>6</v>
      </c>
      <c r="D2022" s="374">
        <v>976.66</v>
      </c>
    </row>
    <row r="2023" spans="1:4" x14ac:dyDescent="0.25">
      <c r="A2023" s="373">
        <v>100691</v>
      </c>
      <c r="B2023" s="373" t="s">
        <v>1366</v>
      </c>
      <c r="C2023" s="373" t="s">
        <v>6</v>
      </c>
      <c r="D2023" s="375">
        <v>1657.99</v>
      </c>
    </row>
    <row r="2024" spans="1:4" x14ac:dyDescent="0.25">
      <c r="A2024" s="373">
        <v>100692</v>
      </c>
      <c r="B2024" s="373" t="s">
        <v>1367</v>
      </c>
      <c r="C2024" s="373" t="s">
        <v>6</v>
      </c>
      <c r="D2024" s="375">
        <v>1439.2</v>
      </c>
    </row>
    <row r="2025" spans="1:4" x14ac:dyDescent="0.25">
      <c r="A2025" s="373">
        <v>100693</v>
      </c>
      <c r="B2025" s="373" t="s">
        <v>1368</v>
      </c>
      <c r="C2025" s="373" t="s">
        <v>6</v>
      </c>
      <c r="D2025" s="375">
        <v>2013.61</v>
      </c>
    </row>
    <row r="2026" spans="1:4" x14ac:dyDescent="0.25">
      <c r="A2026" s="373">
        <v>100694</v>
      </c>
      <c r="B2026" s="373" t="s">
        <v>1369</v>
      </c>
      <c r="C2026" s="373" t="s">
        <v>6</v>
      </c>
      <c r="D2026" s="375">
        <v>1794.82</v>
      </c>
    </row>
    <row r="2027" spans="1:4" x14ac:dyDescent="0.25">
      <c r="A2027" s="373">
        <v>100695</v>
      </c>
      <c r="B2027" s="373" t="s">
        <v>1370</v>
      </c>
      <c r="C2027" s="373" t="s">
        <v>6</v>
      </c>
      <c r="D2027" s="374">
        <v>58.21</v>
      </c>
    </row>
    <row r="2028" spans="1:4" x14ac:dyDescent="0.25">
      <c r="A2028" s="373">
        <v>100696</v>
      </c>
      <c r="B2028" s="373" t="s">
        <v>1371</v>
      </c>
      <c r="C2028" s="373" t="s">
        <v>6</v>
      </c>
      <c r="D2028" s="374">
        <v>64.66</v>
      </c>
    </row>
    <row r="2029" spans="1:4" x14ac:dyDescent="0.25">
      <c r="A2029" s="373">
        <v>100697</v>
      </c>
      <c r="B2029" s="373" t="s">
        <v>1372</v>
      </c>
      <c r="C2029" s="373" t="s">
        <v>6</v>
      </c>
      <c r="D2029" s="374">
        <v>71.16</v>
      </c>
    </row>
    <row r="2030" spans="1:4" x14ac:dyDescent="0.25">
      <c r="A2030" s="373">
        <v>100698</v>
      </c>
      <c r="B2030" s="373" t="s">
        <v>1373</v>
      </c>
      <c r="C2030" s="373" t="s">
        <v>6</v>
      </c>
      <c r="D2030" s="374">
        <v>77.63</v>
      </c>
    </row>
    <row r="2031" spans="1:4" x14ac:dyDescent="0.25">
      <c r="A2031" s="373">
        <v>100699</v>
      </c>
      <c r="B2031" s="373" t="s">
        <v>1374</v>
      </c>
      <c r="C2031" s="373" t="s">
        <v>6</v>
      </c>
      <c r="D2031" s="374">
        <v>92.24</v>
      </c>
    </row>
    <row r="2032" spans="1:4" x14ac:dyDescent="0.25">
      <c r="A2032" s="373">
        <v>100700</v>
      </c>
      <c r="B2032" s="373" t="s">
        <v>1375</v>
      </c>
      <c r="C2032" s="373" t="s">
        <v>6</v>
      </c>
      <c r="D2032" s="374">
        <v>912.79</v>
      </c>
    </row>
    <row r="2033" spans="1:4" x14ac:dyDescent="0.25">
      <c r="A2033" s="373">
        <v>100712</v>
      </c>
      <c r="B2033" s="373" t="s">
        <v>1376</v>
      </c>
      <c r="C2033" s="373" t="s">
        <v>6</v>
      </c>
      <c r="D2033" s="374">
        <v>889.4</v>
      </c>
    </row>
    <row r="2034" spans="1:4" x14ac:dyDescent="0.25">
      <c r="A2034" s="373">
        <v>100665</v>
      </c>
      <c r="B2034" s="373" t="s">
        <v>1377</v>
      </c>
      <c r="C2034" s="373" t="s">
        <v>3</v>
      </c>
      <c r="D2034" s="375">
        <v>1197.02</v>
      </c>
    </row>
    <row r="2035" spans="1:4" x14ac:dyDescent="0.25">
      <c r="A2035" s="373">
        <v>100666</v>
      </c>
      <c r="B2035" s="373" t="s">
        <v>1378</v>
      </c>
      <c r="C2035" s="373" t="s">
        <v>3</v>
      </c>
      <c r="D2035" s="374">
        <v>941.79</v>
      </c>
    </row>
    <row r="2036" spans="1:4" x14ac:dyDescent="0.25">
      <c r="A2036" s="373">
        <v>100667</v>
      </c>
      <c r="B2036" s="373" t="s">
        <v>1379</v>
      </c>
      <c r="C2036" s="373" t="s">
        <v>3</v>
      </c>
      <c r="D2036" s="375">
        <v>1557.84</v>
      </c>
    </row>
    <row r="2037" spans="1:4" x14ac:dyDescent="0.25">
      <c r="A2037" s="373">
        <v>100668</v>
      </c>
      <c r="B2037" s="373" t="s">
        <v>1380</v>
      </c>
      <c r="C2037" s="373" t="s">
        <v>3</v>
      </c>
      <c r="D2037" s="375">
        <v>1847.56</v>
      </c>
    </row>
    <row r="2038" spans="1:4" x14ac:dyDescent="0.25">
      <c r="A2038" s="373">
        <v>100669</v>
      </c>
      <c r="B2038" s="373" t="s">
        <v>1381</v>
      </c>
      <c r="C2038" s="373" t="s">
        <v>3</v>
      </c>
      <c r="D2038" s="375">
        <v>1110.33</v>
      </c>
    </row>
    <row r="2039" spans="1:4" x14ac:dyDescent="0.25">
      <c r="A2039" s="373">
        <v>100670</v>
      </c>
      <c r="B2039" s="373" t="s">
        <v>1382</v>
      </c>
      <c r="C2039" s="373" t="s">
        <v>3</v>
      </c>
      <c r="D2039" s="375">
        <v>1502.33</v>
      </c>
    </row>
    <row r="2040" spans="1:4" x14ac:dyDescent="0.25">
      <c r="A2040" s="373">
        <v>100671</v>
      </c>
      <c r="B2040" s="373" t="s">
        <v>1383</v>
      </c>
      <c r="C2040" s="373" t="s">
        <v>3</v>
      </c>
      <c r="D2040" s="375">
        <v>1869.2</v>
      </c>
    </row>
    <row r="2041" spans="1:4" x14ac:dyDescent="0.25">
      <c r="A2041" s="373">
        <v>100672</v>
      </c>
      <c r="B2041" s="373" t="s">
        <v>1384</v>
      </c>
      <c r="C2041" s="373" t="s">
        <v>3</v>
      </c>
      <c r="D2041" s="375">
        <v>1200.02</v>
      </c>
    </row>
    <row r="2042" spans="1:4" x14ac:dyDescent="0.25">
      <c r="A2042" s="373">
        <v>100701</v>
      </c>
      <c r="B2042" s="373" t="s">
        <v>1385</v>
      </c>
      <c r="C2042" s="373" t="s">
        <v>3</v>
      </c>
      <c r="D2042" s="374">
        <v>635.46</v>
      </c>
    </row>
    <row r="2043" spans="1:4" x14ac:dyDescent="0.25">
      <c r="A2043" s="373">
        <v>94559</v>
      </c>
      <c r="B2043" s="373" t="s">
        <v>1386</v>
      </c>
      <c r="C2043" s="373" t="s">
        <v>3</v>
      </c>
      <c r="D2043" s="374">
        <v>658.1</v>
      </c>
    </row>
    <row r="2044" spans="1:4" x14ac:dyDescent="0.25">
      <c r="A2044" s="373">
        <v>94562</v>
      </c>
      <c r="B2044" s="373" t="s">
        <v>1387</v>
      </c>
      <c r="C2044" s="373" t="s">
        <v>3</v>
      </c>
      <c r="D2044" s="374">
        <v>608.07000000000005</v>
      </c>
    </row>
    <row r="2045" spans="1:4" x14ac:dyDescent="0.25">
      <c r="A2045" s="373">
        <v>94587</v>
      </c>
      <c r="B2045" s="373" t="s">
        <v>1388</v>
      </c>
      <c r="C2045" s="373" t="s">
        <v>16</v>
      </c>
      <c r="D2045" s="374">
        <v>64.36</v>
      </c>
    </row>
    <row r="2046" spans="1:4" x14ac:dyDescent="0.25">
      <c r="A2046" s="373">
        <v>94588</v>
      </c>
      <c r="B2046" s="373" t="s">
        <v>1389</v>
      </c>
      <c r="C2046" s="373" t="s">
        <v>16</v>
      </c>
      <c r="D2046" s="374">
        <v>57.68</v>
      </c>
    </row>
    <row r="2047" spans="1:4" x14ac:dyDescent="0.25">
      <c r="A2047" s="373">
        <v>99837</v>
      </c>
      <c r="B2047" s="373" t="s">
        <v>5391</v>
      </c>
      <c r="C2047" s="373" t="s">
        <v>16</v>
      </c>
      <c r="D2047" s="374">
        <v>561.34</v>
      </c>
    </row>
    <row r="2048" spans="1:4" x14ac:dyDescent="0.25">
      <c r="A2048" s="373">
        <v>99839</v>
      </c>
      <c r="B2048" s="373" t="s">
        <v>5392</v>
      </c>
      <c r="C2048" s="373" t="s">
        <v>16</v>
      </c>
      <c r="D2048" s="374">
        <v>474.99</v>
      </c>
    </row>
    <row r="2049" spans="1:4" x14ac:dyDescent="0.25">
      <c r="A2049" s="373">
        <v>99841</v>
      </c>
      <c r="B2049" s="373" t="s">
        <v>5393</v>
      </c>
      <c r="C2049" s="373" t="s">
        <v>16</v>
      </c>
      <c r="D2049" s="375">
        <v>1126.08</v>
      </c>
    </row>
    <row r="2050" spans="1:4" x14ac:dyDescent="0.25">
      <c r="A2050" s="373">
        <v>99855</v>
      </c>
      <c r="B2050" s="373" t="s">
        <v>5394</v>
      </c>
      <c r="C2050" s="373" t="s">
        <v>16</v>
      </c>
      <c r="D2050" s="374">
        <v>107.91</v>
      </c>
    </row>
    <row r="2051" spans="1:4" x14ac:dyDescent="0.25">
      <c r="A2051" s="373">
        <v>99857</v>
      </c>
      <c r="B2051" s="373" t="s">
        <v>5395</v>
      </c>
      <c r="C2051" s="373" t="s">
        <v>16</v>
      </c>
      <c r="D2051" s="374">
        <v>90.43</v>
      </c>
    </row>
    <row r="2052" spans="1:4" x14ac:dyDescent="0.25">
      <c r="A2052" s="373">
        <v>99861</v>
      </c>
      <c r="B2052" s="373" t="s">
        <v>1390</v>
      </c>
      <c r="C2052" s="373" t="s">
        <v>3</v>
      </c>
      <c r="D2052" s="374">
        <v>600.80999999999995</v>
      </c>
    </row>
    <row r="2053" spans="1:4" x14ac:dyDescent="0.25">
      <c r="A2053" s="373">
        <v>99862</v>
      </c>
      <c r="B2053" s="373" t="s">
        <v>1391</v>
      </c>
      <c r="C2053" s="373" t="s">
        <v>3</v>
      </c>
      <c r="D2053" s="374">
        <v>568.05999999999995</v>
      </c>
    </row>
    <row r="2054" spans="1:4" x14ac:dyDescent="0.25">
      <c r="A2054" s="373">
        <v>90838</v>
      </c>
      <c r="B2054" s="373" t="s">
        <v>1392</v>
      </c>
      <c r="C2054" s="373" t="s">
        <v>6</v>
      </c>
      <c r="D2054" s="375">
        <v>1596.4</v>
      </c>
    </row>
    <row r="2055" spans="1:4" x14ac:dyDescent="0.25">
      <c r="A2055" s="373">
        <v>91338</v>
      </c>
      <c r="B2055" s="373" t="s">
        <v>1393</v>
      </c>
      <c r="C2055" s="373" t="s">
        <v>3</v>
      </c>
      <c r="D2055" s="374">
        <v>686.24</v>
      </c>
    </row>
    <row r="2056" spans="1:4" x14ac:dyDescent="0.25">
      <c r="A2056" s="373">
        <v>91341</v>
      </c>
      <c r="B2056" s="373" t="s">
        <v>26</v>
      </c>
      <c r="C2056" s="373" t="s">
        <v>3</v>
      </c>
      <c r="D2056" s="374">
        <v>553.79999999999995</v>
      </c>
    </row>
    <row r="2057" spans="1:4" x14ac:dyDescent="0.25">
      <c r="A2057" s="373">
        <v>94805</v>
      </c>
      <c r="B2057" s="373" t="s">
        <v>1394</v>
      </c>
      <c r="C2057" s="373" t="s">
        <v>6</v>
      </c>
      <c r="D2057" s="374">
        <v>630.46</v>
      </c>
    </row>
    <row r="2058" spans="1:4" x14ac:dyDescent="0.25">
      <c r="A2058" s="373">
        <v>94806</v>
      </c>
      <c r="B2058" s="373" t="s">
        <v>1395</v>
      </c>
      <c r="C2058" s="373" t="s">
        <v>6</v>
      </c>
      <c r="D2058" s="374">
        <v>754.46</v>
      </c>
    </row>
    <row r="2059" spans="1:4" x14ac:dyDescent="0.25">
      <c r="A2059" s="373">
        <v>94807</v>
      </c>
      <c r="B2059" s="373" t="s">
        <v>1396</v>
      </c>
      <c r="C2059" s="373" t="s">
        <v>6</v>
      </c>
      <c r="D2059" s="374">
        <v>688.61</v>
      </c>
    </row>
    <row r="2060" spans="1:4" x14ac:dyDescent="0.25">
      <c r="A2060" s="373">
        <v>100702</v>
      </c>
      <c r="B2060" s="373" t="s">
        <v>25</v>
      </c>
      <c r="C2060" s="373" t="s">
        <v>3</v>
      </c>
      <c r="D2060" s="374">
        <v>360.21</v>
      </c>
    </row>
    <row r="2061" spans="1:4" x14ac:dyDescent="0.25">
      <c r="A2061" s="373">
        <v>102188</v>
      </c>
      <c r="B2061" s="373" t="s">
        <v>4023</v>
      </c>
      <c r="C2061" s="373" t="s">
        <v>6</v>
      </c>
      <c r="D2061" s="375">
        <v>1042.0999999999999</v>
      </c>
    </row>
    <row r="2062" spans="1:4" x14ac:dyDescent="0.25">
      <c r="A2062" s="373">
        <v>102189</v>
      </c>
      <c r="B2062" s="373" t="s">
        <v>4024</v>
      </c>
      <c r="C2062" s="373" t="s">
        <v>6</v>
      </c>
      <c r="D2062" s="374">
        <v>267.5</v>
      </c>
    </row>
    <row r="2063" spans="1:4" x14ac:dyDescent="0.25">
      <c r="A2063" s="373">
        <v>100703</v>
      </c>
      <c r="B2063" s="373" t="s">
        <v>1397</v>
      </c>
      <c r="C2063" s="373" t="s">
        <v>6</v>
      </c>
      <c r="D2063" s="374">
        <v>31.96</v>
      </c>
    </row>
    <row r="2064" spans="1:4" x14ac:dyDescent="0.25">
      <c r="A2064" s="373">
        <v>100704</v>
      </c>
      <c r="B2064" s="373" t="s">
        <v>1398</v>
      </c>
      <c r="C2064" s="373" t="s">
        <v>6</v>
      </c>
      <c r="D2064" s="374">
        <v>67.91</v>
      </c>
    </row>
    <row r="2065" spans="1:4" x14ac:dyDescent="0.25">
      <c r="A2065" s="373">
        <v>100705</v>
      </c>
      <c r="B2065" s="373" t="s">
        <v>32</v>
      </c>
      <c r="C2065" s="373" t="s">
        <v>6</v>
      </c>
      <c r="D2065" s="374">
        <v>77.97</v>
      </c>
    </row>
    <row r="2066" spans="1:4" x14ac:dyDescent="0.25">
      <c r="A2066" s="373">
        <v>100706</v>
      </c>
      <c r="B2066" s="373" t="s">
        <v>1399</v>
      </c>
      <c r="C2066" s="373" t="s">
        <v>6</v>
      </c>
      <c r="D2066" s="374">
        <v>69.25</v>
      </c>
    </row>
    <row r="2067" spans="1:4" x14ac:dyDescent="0.25">
      <c r="A2067" s="373">
        <v>100707</v>
      </c>
      <c r="B2067" s="373" t="s">
        <v>1400</v>
      </c>
      <c r="C2067" s="373" t="s">
        <v>6</v>
      </c>
      <c r="D2067" s="374">
        <v>143.65</v>
      </c>
    </row>
    <row r="2068" spans="1:4" x14ac:dyDescent="0.25">
      <c r="A2068" s="373">
        <v>100708</v>
      </c>
      <c r="B2068" s="373" t="s">
        <v>1401</v>
      </c>
      <c r="C2068" s="373" t="s">
        <v>6</v>
      </c>
      <c r="D2068" s="374">
        <v>180</v>
      </c>
    </row>
    <row r="2069" spans="1:4" x14ac:dyDescent="0.25">
      <c r="A2069" s="373">
        <v>100709</v>
      </c>
      <c r="B2069" s="373" t="s">
        <v>34</v>
      </c>
      <c r="C2069" s="373" t="s">
        <v>6</v>
      </c>
      <c r="D2069" s="374">
        <v>44.65</v>
      </c>
    </row>
    <row r="2070" spans="1:4" x14ac:dyDescent="0.25">
      <c r="A2070" s="373">
        <v>100710</v>
      </c>
      <c r="B2070" s="373" t="s">
        <v>1402</v>
      </c>
      <c r="C2070" s="373" t="s">
        <v>6</v>
      </c>
      <c r="D2070" s="374">
        <v>108.74</v>
      </c>
    </row>
    <row r="2071" spans="1:4" x14ac:dyDescent="0.25">
      <c r="A2071" s="373">
        <v>102151</v>
      </c>
      <c r="B2071" s="373" t="s">
        <v>4025</v>
      </c>
      <c r="C2071" s="373" t="s">
        <v>3</v>
      </c>
      <c r="D2071" s="374">
        <v>181.37</v>
      </c>
    </row>
    <row r="2072" spans="1:4" x14ac:dyDescent="0.25">
      <c r="A2072" s="373">
        <v>102152</v>
      </c>
      <c r="B2072" s="373" t="s">
        <v>4026</v>
      </c>
      <c r="C2072" s="373" t="s">
        <v>3</v>
      </c>
      <c r="D2072" s="374">
        <v>201.06</v>
      </c>
    </row>
    <row r="2073" spans="1:4" x14ac:dyDescent="0.25">
      <c r="A2073" s="373">
        <v>102153</v>
      </c>
      <c r="B2073" s="373" t="s">
        <v>4027</v>
      </c>
      <c r="C2073" s="373" t="s">
        <v>3</v>
      </c>
      <c r="D2073" s="374">
        <v>253.55</v>
      </c>
    </row>
    <row r="2074" spans="1:4" x14ac:dyDescent="0.25">
      <c r="A2074" s="373">
        <v>102154</v>
      </c>
      <c r="B2074" s="373" t="s">
        <v>4028</v>
      </c>
      <c r="C2074" s="373" t="s">
        <v>3</v>
      </c>
      <c r="D2074" s="374">
        <v>218.81</v>
      </c>
    </row>
    <row r="2075" spans="1:4" x14ac:dyDescent="0.25">
      <c r="A2075" s="373">
        <v>102155</v>
      </c>
      <c r="B2075" s="373" t="s">
        <v>4029</v>
      </c>
      <c r="C2075" s="373" t="s">
        <v>3</v>
      </c>
      <c r="D2075" s="374">
        <v>261.75</v>
      </c>
    </row>
    <row r="2076" spans="1:4" x14ac:dyDescent="0.25">
      <c r="A2076" s="373">
        <v>102156</v>
      </c>
      <c r="B2076" s="373" t="s">
        <v>4030</v>
      </c>
      <c r="C2076" s="373" t="s">
        <v>3</v>
      </c>
      <c r="D2076" s="374">
        <v>250.02</v>
      </c>
    </row>
    <row r="2077" spans="1:4" x14ac:dyDescent="0.25">
      <c r="A2077" s="373">
        <v>102157</v>
      </c>
      <c r="B2077" s="373" t="s">
        <v>4031</v>
      </c>
      <c r="C2077" s="373" t="s">
        <v>3</v>
      </c>
      <c r="D2077" s="374">
        <v>341.9</v>
      </c>
    </row>
    <row r="2078" spans="1:4" x14ac:dyDescent="0.25">
      <c r="A2078" s="373">
        <v>102158</v>
      </c>
      <c r="B2078" s="373" t="s">
        <v>4032</v>
      </c>
      <c r="C2078" s="373" t="s">
        <v>3</v>
      </c>
      <c r="D2078" s="374">
        <v>345.48</v>
      </c>
    </row>
    <row r="2079" spans="1:4" x14ac:dyDescent="0.25">
      <c r="A2079" s="373">
        <v>102159</v>
      </c>
      <c r="B2079" s="373" t="s">
        <v>4033</v>
      </c>
      <c r="C2079" s="373" t="s">
        <v>3</v>
      </c>
      <c r="D2079" s="374">
        <v>411.22</v>
      </c>
    </row>
    <row r="2080" spans="1:4" x14ac:dyDescent="0.25">
      <c r="A2080" s="373">
        <v>102160</v>
      </c>
      <c r="B2080" s="373" t="s">
        <v>4034</v>
      </c>
      <c r="C2080" s="373" t="s">
        <v>3</v>
      </c>
      <c r="D2080" s="374">
        <v>174.8</v>
      </c>
    </row>
    <row r="2081" spans="1:4" x14ac:dyDescent="0.25">
      <c r="A2081" s="373">
        <v>102161</v>
      </c>
      <c r="B2081" s="373" t="s">
        <v>5396</v>
      </c>
      <c r="C2081" s="373" t="s">
        <v>3</v>
      </c>
      <c r="D2081" s="374">
        <v>297.8</v>
      </c>
    </row>
    <row r="2082" spans="1:4" x14ac:dyDescent="0.25">
      <c r="A2082" s="373">
        <v>102162</v>
      </c>
      <c r="B2082" s="373" t="s">
        <v>5397</v>
      </c>
      <c r="C2082" s="373" t="s">
        <v>3</v>
      </c>
      <c r="D2082" s="374">
        <v>317.49</v>
      </c>
    </row>
    <row r="2083" spans="1:4" x14ac:dyDescent="0.25">
      <c r="A2083" s="373">
        <v>102163</v>
      </c>
      <c r="B2083" s="373" t="s">
        <v>5398</v>
      </c>
      <c r="C2083" s="373" t="s">
        <v>3</v>
      </c>
      <c r="D2083" s="374">
        <v>369.98</v>
      </c>
    </row>
    <row r="2084" spans="1:4" x14ac:dyDescent="0.25">
      <c r="A2084" s="373">
        <v>102164</v>
      </c>
      <c r="B2084" s="373" t="s">
        <v>5399</v>
      </c>
      <c r="C2084" s="373" t="s">
        <v>3</v>
      </c>
      <c r="D2084" s="374">
        <v>313.83999999999997</v>
      </c>
    </row>
    <row r="2085" spans="1:4" x14ac:dyDescent="0.25">
      <c r="A2085" s="373">
        <v>102165</v>
      </c>
      <c r="B2085" s="373" t="s">
        <v>5400</v>
      </c>
      <c r="C2085" s="373" t="s">
        <v>3</v>
      </c>
      <c r="D2085" s="374">
        <v>356.78</v>
      </c>
    </row>
    <row r="2086" spans="1:4" x14ac:dyDescent="0.25">
      <c r="A2086" s="373">
        <v>102166</v>
      </c>
      <c r="B2086" s="373" t="s">
        <v>5401</v>
      </c>
      <c r="C2086" s="373" t="s">
        <v>3</v>
      </c>
      <c r="D2086" s="374">
        <v>323.61</v>
      </c>
    </row>
    <row r="2087" spans="1:4" x14ac:dyDescent="0.25">
      <c r="A2087" s="373">
        <v>102167</v>
      </c>
      <c r="B2087" s="373" t="s">
        <v>5402</v>
      </c>
      <c r="C2087" s="373" t="s">
        <v>3</v>
      </c>
      <c r="D2087" s="374">
        <v>415.49</v>
      </c>
    </row>
    <row r="2088" spans="1:4" x14ac:dyDescent="0.25">
      <c r="A2088" s="373">
        <v>102168</v>
      </c>
      <c r="B2088" s="373" t="s">
        <v>5403</v>
      </c>
      <c r="C2088" s="373" t="s">
        <v>3</v>
      </c>
      <c r="D2088" s="374">
        <v>400.01</v>
      </c>
    </row>
    <row r="2089" spans="1:4" x14ac:dyDescent="0.25">
      <c r="A2089" s="373">
        <v>102169</v>
      </c>
      <c r="B2089" s="373" t="s">
        <v>5404</v>
      </c>
      <c r="C2089" s="373" t="s">
        <v>3</v>
      </c>
      <c r="D2089" s="374">
        <v>458.72</v>
      </c>
    </row>
    <row r="2090" spans="1:4" x14ac:dyDescent="0.25">
      <c r="A2090" s="373">
        <v>102170</v>
      </c>
      <c r="B2090" s="373" t="s">
        <v>5405</v>
      </c>
      <c r="C2090" s="373" t="s">
        <v>3</v>
      </c>
      <c r="D2090" s="374">
        <v>291.23</v>
      </c>
    </row>
    <row r="2091" spans="1:4" x14ac:dyDescent="0.25">
      <c r="A2091" s="373">
        <v>102171</v>
      </c>
      <c r="B2091" s="373" t="s">
        <v>5406</v>
      </c>
      <c r="C2091" s="373" t="s">
        <v>3</v>
      </c>
      <c r="D2091" s="374">
        <v>523.84</v>
      </c>
    </row>
    <row r="2092" spans="1:4" x14ac:dyDescent="0.25">
      <c r="A2092" s="373">
        <v>102172</v>
      </c>
      <c r="B2092" s="373" t="s">
        <v>5407</v>
      </c>
      <c r="C2092" s="373" t="s">
        <v>3</v>
      </c>
      <c r="D2092" s="374">
        <v>507.36</v>
      </c>
    </row>
    <row r="2093" spans="1:4" x14ac:dyDescent="0.25">
      <c r="A2093" s="373">
        <v>102176</v>
      </c>
      <c r="B2093" s="373" t="s">
        <v>5408</v>
      </c>
      <c r="C2093" s="373" t="s">
        <v>3</v>
      </c>
      <c r="D2093" s="374">
        <v>925.7</v>
      </c>
    </row>
    <row r="2094" spans="1:4" x14ac:dyDescent="0.25">
      <c r="A2094" s="373">
        <v>102177</v>
      </c>
      <c r="B2094" s="373" t="s">
        <v>5409</v>
      </c>
      <c r="C2094" s="373" t="s">
        <v>3</v>
      </c>
      <c r="D2094" s="375">
        <v>1858.56</v>
      </c>
    </row>
    <row r="2095" spans="1:4" x14ac:dyDescent="0.25">
      <c r="A2095" s="373">
        <v>102178</v>
      </c>
      <c r="B2095" s="373" t="s">
        <v>5410</v>
      </c>
      <c r="C2095" s="373" t="s">
        <v>3</v>
      </c>
      <c r="D2095" s="375">
        <v>2132.4299999999998</v>
      </c>
    </row>
    <row r="2096" spans="1:4" x14ac:dyDescent="0.25">
      <c r="A2096" s="373">
        <v>102179</v>
      </c>
      <c r="B2096" s="373" t="s">
        <v>5411</v>
      </c>
      <c r="C2096" s="373" t="s">
        <v>3</v>
      </c>
      <c r="D2096" s="374">
        <v>247.79</v>
      </c>
    </row>
    <row r="2097" spans="1:4" x14ac:dyDescent="0.25">
      <c r="A2097" s="373">
        <v>102180</v>
      </c>
      <c r="B2097" s="373" t="s">
        <v>5412</v>
      </c>
      <c r="C2097" s="373" t="s">
        <v>3</v>
      </c>
      <c r="D2097" s="374">
        <v>274.01</v>
      </c>
    </row>
    <row r="2098" spans="1:4" x14ac:dyDescent="0.25">
      <c r="A2098" s="373">
        <v>102181</v>
      </c>
      <c r="B2098" s="373" t="s">
        <v>5413</v>
      </c>
      <c r="C2098" s="373" t="s">
        <v>3</v>
      </c>
      <c r="D2098" s="374">
        <v>311.52999999999997</v>
      </c>
    </row>
    <row r="2099" spans="1:4" x14ac:dyDescent="0.25">
      <c r="A2099" s="373">
        <v>102182</v>
      </c>
      <c r="B2099" s="373" t="s">
        <v>4035</v>
      </c>
      <c r="C2099" s="373" t="s">
        <v>6</v>
      </c>
      <c r="D2099" s="374">
        <v>681.6</v>
      </c>
    </row>
    <row r="2100" spans="1:4" x14ac:dyDescent="0.25">
      <c r="A2100" s="373">
        <v>102183</v>
      </c>
      <c r="B2100" s="373" t="s">
        <v>4036</v>
      </c>
      <c r="C2100" s="373" t="s">
        <v>6</v>
      </c>
      <c r="D2100" s="375">
        <v>1374.68</v>
      </c>
    </row>
    <row r="2101" spans="1:4" x14ac:dyDescent="0.25">
      <c r="A2101" s="373">
        <v>102184</v>
      </c>
      <c r="B2101" s="373" t="s">
        <v>4037</v>
      </c>
      <c r="C2101" s="373" t="s">
        <v>6</v>
      </c>
      <c r="D2101" s="375">
        <v>1702.32</v>
      </c>
    </row>
    <row r="2102" spans="1:4" x14ac:dyDescent="0.25">
      <c r="A2102" s="373">
        <v>102185</v>
      </c>
      <c r="B2102" s="373" t="s">
        <v>4038</v>
      </c>
      <c r="C2102" s="373" t="s">
        <v>6</v>
      </c>
      <c r="D2102" s="375">
        <v>3415.83</v>
      </c>
    </row>
    <row r="2103" spans="1:4" x14ac:dyDescent="0.25">
      <c r="A2103" s="373">
        <v>102190</v>
      </c>
      <c r="B2103" s="373" t="s">
        <v>4039</v>
      </c>
      <c r="C2103" s="373" t="s">
        <v>3</v>
      </c>
      <c r="D2103" s="374">
        <v>17.670000000000002</v>
      </c>
    </row>
    <row r="2104" spans="1:4" x14ac:dyDescent="0.25">
      <c r="A2104" s="373">
        <v>102191</v>
      </c>
      <c r="B2104" s="373" t="s">
        <v>4040</v>
      </c>
      <c r="C2104" s="373" t="s">
        <v>3</v>
      </c>
      <c r="D2104" s="374">
        <v>21.46</v>
      </c>
    </row>
    <row r="2105" spans="1:4" x14ac:dyDescent="0.25">
      <c r="A2105" s="373">
        <v>102192</v>
      </c>
      <c r="B2105" s="373" t="s">
        <v>4041</v>
      </c>
      <c r="C2105" s="373" t="s">
        <v>3</v>
      </c>
      <c r="D2105" s="374">
        <v>15.32</v>
      </c>
    </row>
    <row r="2106" spans="1:4" x14ac:dyDescent="0.25">
      <c r="A2106" s="373">
        <v>94569</v>
      </c>
      <c r="B2106" s="373" t="s">
        <v>24</v>
      </c>
      <c r="C2106" s="373" t="s">
        <v>3</v>
      </c>
      <c r="D2106" s="374">
        <v>711.32</v>
      </c>
    </row>
    <row r="2107" spans="1:4" x14ac:dyDescent="0.25">
      <c r="A2107" s="373">
        <v>94570</v>
      </c>
      <c r="B2107" s="373" t="s">
        <v>1403</v>
      </c>
      <c r="C2107" s="373" t="s">
        <v>3</v>
      </c>
      <c r="D2107" s="374">
        <v>369.19</v>
      </c>
    </row>
    <row r="2108" spans="1:4" x14ac:dyDescent="0.25">
      <c r="A2108" s="373">
        <v>94572</v>
      </c>
      <c r="B2108" s="373" t="s">
        <v>1404</v>
      </c>
      <c r="C2108" s="373" t="s">
        <v>3</v>
      </c>
      <c r="D2108" s="374">
        <v>525.73</v>
      </c>
    </row>
    <row r="2109" spans="1:4" x14ac:dyDescent="0.25">
      <c r="A2109" s="373">
        <v>94573</v>
      </c>
      <c r="B2109" s="373" t="s">
        <v>1405</v>
      </c>
      <c r="C2109" s="373" t="s">
        <v>3</v>
      </c>
      <c r="D2109" s="374">
        <v>426.67</v>
      </c>
    </row>
    <row r="2110" spans="1:4" x14ac:dyDescent="0.25">
      <c r="A2110" s="373">
        <v>94580</v>
      </c>
      <c r="B2110" s="373" t="s">
        <v>1406</v>
      </c>
      <c r="C2110" s="373" t="s">
        <v>3</v>
      </c>
      <c r="D2110" s="374">
        <v>586.17999999999995</v>
      </c>
    </row>
    <row r="2111" spans="1:4" x14ac:dyDescent="0.25">
      <c r="A2111" s="373">
        <v>94589</v>
      </c>
      <c r="B2111" s="373" t="s">
        <v>4881</v>
      </c>
      <c r="C2111" s="373" t="s">
        <v>16</v>
      </c>
      <c r="D2111" s="374">
        <v>21.77</v>
      </c>
    </row>
    <row r="2112" spans="1:4" x14ac:dyDescent="0.25">
      <c r="A2112" s="373">
        <v>94590</v>
      </c>
      <c r="B2112" s="373" t="s">
        <v>4882</v>
      </c>
      <c r="C2112" s="373" t="s">
        <v>16</v>
      </c>
      <c r="D2112" s="374">
        <v>19.36</v>
      </c>
    </row>
    <row r="2113" spans="1:4" x14ac:dyDescent="0.25">
      <c r="A2113" s="373">
        <v>100674</v>
      </c>
      <c r="B2113" s="373" t="s">
        <v>1407</v>
      </c>
      <c r="C2113" s="373" t="s">
        <v>3</v>
      </c>
      <c r="D2113" s="374">
        <v>768.37</v>
      </c>
    </row>
    <row r="2114" spans="1:4" x14ac:dyDescent="0.25">
      <c r="A2114" s="373">
        <v>101096</v>
      </c>
      <c r="B2114" s="373" t="s">
        <v>8167</v>
      </c>
      <c r="C2114" s="373" t="s">
        <v>12</v>
      </c>
      <c r="D2114" s="375">
        <v>1310.44</v>
      </c>
    </row>
    <row r="2115" spans="1:4" x14ac:dyDescent="0.25">
      <c r="A2115" s="373">
        <v>101097</v>
      </c>
      <c r="B2115" s="373" t="s">
        <v>8168</v>
      </c>
      <c r="C2115" s="373" t="s">
        <v>12</v>
      </c>
      <c r="D2115" s="375">
        <v>1249.46</v>
      </c>
    </row>
    <row r="2116" spans="1:4" x14ac:dyDescent="0.25">
      <c r="A2116" s="373">
        <v>101098</v>
      </c>
      <c r="B2116" s="373" t="s">
        <v>8169</v>
      </c>
      <c r="C2116" s="373" t="s">
        <v>12</v>
      </c>
      <c r="D2116" s="375">
        <v>1173.3499999999999</v>
      </c>
    </row>
    <row r="2117" spans="1:4" x14ac:dyDescent="0.25">
      <c r="A2117" s="373">
        <v>101099</v>
      </c>
      <c r="B2117" s="373" t="s">
        <v>8170</v>
      </c>
      <c r="C2117" s="373" t="s">
        <v>12</v>
      </c>
      <c r="D2117" s="375">
        <v>1082.96</v>
      </c>
    </row>
    <row r="2118" spans="1:4" x14ac:dyDescent="0.25">
      <c r="A2118" s="373">
        <v>101100</v>
      </c>
      <c r="B2118" s="373" t="s">
        <v>8171</v>
      </c>
      <c r="C2118" s="373" t="s">
        <v>12</v>
      </c>
      <c r="D2118" s="375">
        <v>1032.1400000000001</v>
      </c>
    </row>
    <row r="2119" spans="1:4" x14ac:dyDescent="0.25">
      <c r="A2119" s="373">
        <v>101101</v>
      </c>
      <c r="B2119" s="373" t="s">
        <v>8172</v>
      </c>
      <c r="C2119" s="373" t="s">
        <v>12</v>
      </c>
      <c r="D2119" s="375">
        <v>1009.73</v>
      </c>
    </row>
    <row r="2120" spans="1:4" x14ac:dyDescent="0.25">
      <c r="A2120" s="373">
        <v>101102</v>
      </c>
      <c r="B2120" s="373" t="s">
        <v>8173</v>
      </c>
      <c r="C2120" s="373" t="s">
        <v>12</v>
      </c>
      <c r="D2120" s="374">
        <v>986.91</v>
      </c>
    </row>
    <row r="2121" spans="1:4" x14ac:dyDescent="0.25">
      <c r="A2121" s="373">
        <v>101103</v>
      </c>
      <c r="B2121" s="373" t="s">
        <v>8174</v>
      </c>
      <c r="C2121" s="373" t="s">
        <v>12</v>
      </c>
      <c r="D2121" s="374">
        <v>931.15</v>
      </c>
    </row>
    <row r="2122" spans="1:4" x14ac:dyDescent="0.25">
      <c r="A2122" s="373">
        <v>101104</v>
      </c>
      <c r="B2122" s="373" t="s">
        <v>8175</v>
      </c>
      <c r="C2122" s="373" t="s">
        <v>12</v>
      </c>
      <c r="D2122" s="375">
        <v>1185.9000000000001</v>
      </c>
    </row>
    <row r="2123" spans="1:4" x14ac:dyDescent="0.25">
      <c r="A2123" s="373">
        <v>101105</v>
      </c>
      <c r="B2123" s="373" t="s">
        <v>8176</v>
      </c>
      <c r="C2123" s="373" t="s">
        <v>12</v>
      </c>
      <c r="D2123" s="375">
        <v>1127.1300000000001</v>
      </c>
    </row>
    <row r="2124" spans="1:4" x14ac:dyDescent="0.25">
      <c r="A2124" s="373">
        <v>101106</v>
      </c>
      <c r="B2124" s="373" t="s">
        <v>8177</v>
      </c>
      <c r="C2124" s="373" t="s">
        <v>12</v>
      </c>
      <c r="D2124" s="375">
        <v>1054.77</v>
      </c>
    </row>
    <row r="2125" spans="1:4" x14ac:dyDescent="0.25">
      <c r="A2125" s="373">
        <v>101107</v>
      </c>
      <c r="B2125" s="373" t="s">
        <v>8178</v>
      </c>
      <c r="C2125" s="373" t="s">
        <v>12</v>
      </c>
      <c r="D2125" s="374">
        <v>968.85</v>
      </c>
    </row>
    <row r="2126" spans="1:4" x14ac:dyDescent="0.25">
      <c r="A2126" s="373">
        <v>101108</v>
      </c>
      <c r="B2126" s="373" t="s">
        <v>8179</v>
      </c>
      <c r="C2126" s="373" t="s">
        <v>12</v>
      </c>
      <c r="D2126" s="374">
        <v>903.18</v>
      </c>
    </row>
    <row r="2127" spans="1:4" x14ac:dyDescent="0.25">
      <c r="A2127" s="373">
        <v>101109</v>
      </c>
      <c r="B2127" s="373" t="s">
        <v>8180</v>
      </c>
      <c r="C2127" s="373" t="s">
        <v>12</v>
      </c>
      <c r="D2127" s="374">
        <v>883.19</v>
      </c>
    </row>
    <row r="2128" spans="1:4" x14ac:dyDescent="0.25">
      <c r="A2128" s="373">
        <v>101110</v>
      </c>
      <c r="B2128" s="373" t="s">
        <v>8181</v>
      </c>
      <c r="C2128" s="373" t="s">
        <v>12</v>
      </c>
      <c r="D2128" s="374">
        <v>864.65</v>
      </c>
    </row>
    <row r="2129" spans="1:4" x14ac:dyDescent="0.25">
      <c r="A2129" s="373">
        <v>101111</v>
      </c>
      <c r="B2129" s="373" t="s">
        <v>8182</v>
      </c>
      <c r="C2129" s="373" t="s">
        <v>12</v>
      </c>
      <c r="D2129" s="374">
        <v>813.85</v>
      </c>
    </row>
    <row r="2130" spans="1:4" x14ac:dyDescent="0.25">
      <c r="A2130" s="373">
        <v>101112</v>
      </c>
      <c r="B2130" s="373" t="s">
        <v>1408</v>
      </c>
      <c r="C2130" s="373" t="s">
        <v>12</v>
      </c>
      <c r="D2130" s="374">
        <v>970.36</v>
      </c>
    </row>
    <row r="2131" spans="1:4" x14ac:dyDescent="0.25">
      <c r="A2131" s="373">
        <v>101113</v>
      </c>
      <c r="B2131" s="373" t="s">
        <v>8183</v>
      </c>
      <c r="C2131" s="373" t="s">
        <v>12</v>
      </c>
      <c r="D2131" s="374">
        <v>848.1</v>
      </c>
    </row>
    <row r="2132" spans="1:4" x14ac:dyDescent="0.25">
      <c r="A2132" s="373">
        <v>95601</v>
      </c>
      <c r="B2132" s="373" t="s">
        <v>4042</v>
      </c>
      <c r="C2132" s="373" t="s">
        <v>6</v>
      </c>
      <c r="D2132" s="374">
        <v>15.82</v>
      </c>
    </row>
    <row r="2133" spans="1:4" x14ac:dyDescent="0.25">
      <c r="A2133" s="373">
        <v>95602</v>
      </c>
      <c r="B2133" s="373" t="s">
        <v>4043</v>
      </c>
      <c r="C2133" s="373" t="s">
        <v>6</v>
      </c>
      <c r="D2133" s="374">
        <v>25.32</v>
      </c>
    </row>
    <row r="2134" spans="1:4" x14ac:dyDescent="0.25">
      <c r="A2134" s="373">
        <v>95603</v>
      </c>
      <c r="B2134" s="373" t="s">
        <v>4044</v>
      </c>
      <c r="C2134" s="373" t="s">
        <v>6</v>
      </c>
      <c r="D2134" s="374">
        <v>43.2</v>
      </c>
    </row>
    <row r="2135" spans="1:4" x14ac:dyDescent="0.25">
      <c r="A2135" s="373">
        <v>95604</v>
      </c>
      <c r="B2135" s="373" t="s">
        <v>4045</v>
      </c>
      <c r="C2135" s="373" t="s">
        <v>6</v>
      </c>
      <c r="D2135" s="374">
        <v>67.05</v>
      </c>
    </row>
    <row r="2136" spans="1:4" x14ac:dyDescent="0.25">
      <c r="A2136" s="373">
        <v>95605</v>
      </c>
      <c r="B2136" s="373" t="s">
        <v>4046</v>
      </c>
      <c r="C2136" s="373" t="s">
        <v>6</v>
      </c>
      <c r="D2136" s="374">
        <v>123.11</v>
      </c>
    </row>
    <row r="2137" spans="1:4" x14ac:dyDescent="0.25">
      <c r="A2137" s="373">
        <v>95607</v>
      </c>
      <c r="B2137" s="373" t="s">
        <v>4047</v>
      </c>
      <c r="C2137" s="373" t="s">
        <v>6</v>
      </c>
      <c r="D2137" s="374">
        <v>20.420000000000002</v>
      </c>
    </row>
    <row r="2138" spans="1:4" x14ac:dyDescent="0.25">
      <c r="A2138" s="373">
        <v>95608</v>
      </c>
      <c r="B2138" s="373" t="s">
        <v>4048</v>
      </c>
      <c r="C2138" s="373" t="s">
        <v>6</v>
      </c>
      <c r="D2138" s="374">
        <v>29.62</v>
      </c>
    </row>
    <row r="2139" spans="1:4" x14ac:dyDescent="0.25">
      <c r="A2139" s="373">
        <v>95609</v>
      </c>
      <c r="B2139" s="373" t="s">
        <v>4049</v>
      </c>
      <c r="C2139" s="373" t="s">
        <v>6</v>
      </c>
      <c r="D2139" s="374">
        <v>37.56</v>
      </c>
    </row>
    <row r="2140" spans="1:4" x14ac:dyDescent="0.25">
      <c r="A2140" s="373">
        <v>100651</v>
      </c>
      <c r="B2140" s="373" t="s">
        <v>8184</v>
      </c>
      <c r="C2140" s="373" t="s">
        <v>16</v>
      </c>
      <c r="D2140" s="374">
        <v>132.43</v>
      </c>
    </row>
    <row r="2141" spans="1:4" x14ac:dyDescent="0.25">
      <c r="A2141" s="373">
        <v>100652</v>
      </c>
      <c r="B2141" s="373" t="s">
        <v>8185</v>
      </c>
      <c r="C2141" s="373" t="s">
        <v>16</v>
      </c>
      <c r="D2141" s="374">
        <v>251.23</v>
      </c>
    </row>
    <row r="2142" spans="1:4" x14ac:dyDescent="0.25">
      <c r="A2142" s="373">
        <v>100653</v>
      </c>
      <c r="B2142" s="373" t="s">
        <v>8186</v>
      </c>
      <c r="C2142" s="373" t="s">
        <v>16</v>
      </c>
      <c r="D2142" s="374">
        <v>417.14</v>
      </c>
    </row>
    <row r="2143" spans="1:4" x14ac:dyDescent="0.25">
      <c r="A2143" s="373">
        <v>100654</v>
      </c>
      <c r="B2143" s="373" t="s">
        <v>8187</v>
      </c>
      <c r="C2143" s="373" t="s">
        <v>16</v>
      </c>
      <c r="D2143" s="374">
        <v>565.47</v>
      </c>
    </row>
    <row r="2144" spans="1:4" x14ac:dyDescent="0.25">
      <c r="A2144" s="373">
        <v>100655</v>
      </c>
      <c r="B2144" s="373" t="s">
        <v>8188</v>
      </c>
      <c r="C2144" s="373" t="s">
        <v>16</v>
      </c>
      <c r="D2144" s="374">
        <v>654.95000000000005</v>
      </c>
    </row>
    <row r="2145" spans="1:4" x14ac:dyDescent="0.25">
      <c r="A2145" s="373">
        <v>100656</v>
      </c>
      <c r="B2145" s="373" t="s">
        <v>1409</v>
      </c>
      <c r="C2145" s="373" t="s">
        <v>16</v>
      </c>
      <c r="D2145" s="374">
        <v>115.6</v>
      </c>
    </row>
    <row r="2146" spans="1:4" x14ac:dyDescent="0.25">
      <c r="A2146" s="373">
        <v>100657</v>
      </c>
      <c r="B2146" s="373" t="s">
        <v>1410</v>
      </c>
      <c r="C2146" s="373" t="s">
        <v>16</v>
      </c>
      <c r="D2146" s="374">
        <v>149.97</v>
      </c>
    </row>
    <row r="2147" spans="1:4" x14ac:dyDescent="0.25">
      <c r="A2147" s="373">
        <v>100658</v>
      </c>
      <c r="B2147" s="373" t="s">
        <v>1411</v>
      </c>
      <c r="C2147" s="373" t="s">
        <v>16</v>
      </c>
      <c r="D2147" s="374">
        <v>349.24</v>
      </c>
    </row>
    <row r="2148" spans="1:4" x14ac:dyDescent="0.25">
      <c r="A2148" s="373">
        <v>100889</v>
      </c>
      <c r="B2148" s="373" t="s">
        <v>1412</v>
      </c>
      <c r="C2148" s="373" t="s">
        <v>17</v>
      </c>
      <c r="D2148" s="374">
        <v>13.65</v>
      </c>
    </row>
    <row r="2149" spans="1:4" x14ac:dyDescent="0.25">
      <c r="A2149" s="373">
        <v>100890</v>
      </c>
      <c r="B2149" s="373" t="s">
        <v>1413</v>
      </c>
      <c r="C2149" s="373" t="s">
        <v>17</v>
      </c>
      <c r="D2149" s="374">
        <v>13.49</v>
      </c>
    </row>
    <row r="2150" spans="1:4" x14ac:dyDescent="0.25">
      <c r="A2150" s="373">
        <v>100892</v>
      </c>
      <c r="B2150" s="373" t="s">
        <v>1414</v>
      </c>
      <c r="C2150" s="373" t="s">
        <v>17</v>
      </c>
      <c r="D2150" s="374">
        <v>13</v>
      </c>
    </row>
    <row r="2151" spans="1:4" x14ac:dyDescent="0.25">
      <c r="A2151" s="373">
        <v>100893</v>
      </c>
      <c r="B2151" s="373" t="s">
        <v>1415</v>
      </c>
      <c r="C2151" s="373" t="s">
        <v>17</v>
      </c>
      <c r="D2151" s="374">
        <v>12.82</v>
      </c>
    </row>
    <row r="2152" spans="1:4" x14ac:dyDescent="0.25">
      <c r="A2152" s="373">
        <v>100894</v>
      </c>
      <c r="B2152" s="373" t="s">
        <v>1416</v>
      </c>
      <c r="C2152" s="373" t="s">
        <v>17</v>
      </c>
      <c r="D2152" s="374">
        <v>12.73</v>
      </c>
    </row>
    <row r="2153" spans="1:4" x14ac:dyDescent="0.25">
      <c r="A2153" s="373">
        <v>100896</v>
      </c>
      <c r="B2153" s="373" t="s">
        <v>8189</v>
      </c>
      <c r="C2153" s="373" t="s">
        <v>16</v>
      </c>
      <c r="D2153" s="374">
        <v>59.84</v>
      </c>
    </row>
    <row r="2154" spans="1:4" x14ac:dyDescent="0.25">
      <c r="A2154" s="373">
        <v>100897</v>
      </c>
      <c r="B2154" s="373" t="s">
        <v>8190</v>
      </c>
      <c r="C2154" s="373" t="s">
        <v>16</v>
      </c>
      <c r="D2154" s="374">
        <v>115.22</v>
      </c>
    </row>
    <row r="2155" spans="1:4" x14ac:dyDescent="0.25">
      <c r="A2155" s="373">
        <v>100898</v>
      </c>
      <c r="B2155" s="373" t="s">
        <v>8191</v>
      </c>
      <c r="C2155" s="373" t="s">
        <v>16</v>
      </c>
      <c r="D2155" s="374">
        <v>220.47</v>
      </c>
    </row>
    <row r="2156" spans="1:4" x14ac:dyDescent="0.25">
      <c r="A2156" s="373">
        <v>100899</v>
      </c>
      <c r="B2156" s="373" t="s">
        <v>8192</v>
      </c>
      <c r="C2156" s="373" t="s">
        <v>16</v>
      </c>
      <c r="D2156" s="374">
        <v>82.63</v>
      </c>
    </row>
    <row r="2157" spans="1:4" x14ac:dyDescent="0.25">
      <c r="A2157" s="373">
        <v>100900</v>
      </c>
      <c r="B2157" s="373" t="s">
        <v>8193</v>
      </c>
      <c r="C2157" s="373" t="s">
        <v>16</v>
      </c>
      <c r="D2157" s="374">
        <v>252.41</v>
      </c>
    </row>
    <row r="2158" spans="1:4" x14ac:dyDescent="0.25">
      <c r="A2158" s="373">
        <v>101173</v>
      </c>
      <c r="B2158" s="373" t="s">
        <v>1417</v>
      </c>
      <c r="C2158" s="373" t="s">
        <v>16</v>
      </c>
      <c r="D2158" s="374">
        <v>64.08</v>
      </c>
    </row>
    <row r="2159" spans="1:4" x14ac:dyDescent="0.25">
      <c r="A2159" s="373">
        <v>101174</v>
      </c>
      <c r="B2159" s="373" t="s">
        <v>1418</v>
      </c>
      <c r="C2159" s="373" t="s">
        <v>16</v>
      </c>
      <c r="D2159" s="374">
        <v>89.32</v>
      </c>
    </row>
    <row r="2160" spans="1:4" x14ac:dyDescent="0.25">
      <c r="A2160" s="373">
        <v>101175</v>
      </c>
      <c r="B2160" s="373" t="s">
        <v>1419</v>
      </c>
      <c r="C2160" s="373" t="s">
        <v>16</v>
      </c>
      <c r="D2160" s="374">
        <v>122.12</v>
      </c>
    </row>
    <row r="2161" spans="1:4" x14ac:dyDescent="0.25">
      <c r="A2161" s="373">
        <v>101176</v>
      </c>
      <c r="B2161" s="373" t="s">
        <v>8194</v>
      </c>
      <c r="C2161" s="373" t="s">
        <v>16</v>
      </c>
      <c r="D2161" s="374">
        <v>151.94999999999999</v>
      </c>
    </row>
    <row r="2162" spans="1:4" x14ac:dyDescent="0.25">
      <c r="A2162" s="373">
        <v>102521</v>
      </c>
      <c r="B2162" s="373" t="s">
        <v>4050</v>
      </c>
      <c r="C2162" s="373" t="s">
        <v>6</v>
      </c>
      <c r="D2162" s="374">
        <v>101.56</v>
      </c>
    </row>
    <row r="2163" spans="1:4" x14ac:dyDescent="0.25">
      <c r="A2163" s="373">
        <v>102522</v>
      </c>
      <c r="B2163" s="373" t="s">
        <v>4051</v>
      </c>
      <c r="C2163" s="373" t="s">
        <v>6</v>
      </c>
      <c r="D2163" s="374">
        <v>149.01</v>
      </c>
    </row>
    <row r="2164" spans="1:4" x14ac:dyDescent="0.25">
      <c r="A2164" s="373">
        <v>102523</v>
      </c>
      <c r="B2164" s="373" t="s">
        <v>4052</v>
      </c>
      <c r="C2164" s="373" t="s">
        <v>6</v>
      </c>
      <c r="D2164" s="374">
        <v>196.44</v>
      </c>
    </row>
    <row r="2165" spans="1:4" x14ac:dyDescent="0.25">
      <c r="A2165" s="373">
        <v>95240</v>
      </c>
      <c r="B2165" s="373" t="s">
        <v>4053</v>
      </c>
      <c r="C2165" s="373" t="s">
        <v>3</v>
      </c>
      <c r="D2165" s="374">
        <v>21.81</v>
      </c>
    </row>
    <row r="2166" spans="1:4" x14ac:dyDescent="0.25">
      <c r="A2166" s="373">
        <v>95241</v>
      </c>
      <c r="B2166" s="373" t="s">
        <v>4054</v>
      </c>
      <c r="C2166" s="373" t="s">
        <v>3</v>
      </c>
      <c r="D2166" s="374">
        <v>36.369999999999997</v>
      </c>
    </row>
    <row r="2167" spans="1:4" x14ac:dyDescent="0.25">
      <c r="A2167" s="373">
        <v>96616</v>
      </c>
      <c r="B2167" s="373" t="s">
        <v>1420</v>
      </c>
      <c r="C2167" s="373" t="s">
        <v>12</v>
      </c>
      <c r="D2167" s="374">
        <v>752.5</v>
      </c>
    </row>
    <row r="2168" spans="1:4" x14ac:dyDescent="0.25">
      <c r="A2168" s="373">
        <v>96617</v>
      </c>
      <c r="B2168" s="373" t="s">
        <v>1421</v>
      </c>
      <c r="C2168" s="373" t="s">
        <v>3</v>
      </c>
      <c r="D2168" s="374">
        <v>22.55</v>
      </c>
    </row>
    <row r="2169" spans="1:4" x14ac:dyDescent="0.25">
      <c r="A2169" s="373">
        <v>96619</v>
      </c>
      <c r="B2169" s="373" t="s">
        <v>18</v>
      </c>
      <c r="C2169" s="373" t="s">
        <v>3</v>
      </c>
      <c r="D2169" s="374">
        <v>37.61</v>
      </c>
    </row>
    <row r="2170" spans="1:4" x14ac:dyDescent="0.25">
      <c r="A2170" s="373">
        <v>96620</v>
      </c>
      <c r="B2170" s="373" t="s">
        <v>4055</v>
      </c>
      <c r="C2170" s="373" t="s">
        <v>12</v>
      </c>
      <c r="D2170" s="374">
        <v>727.65</v>
      </c>
    </row>
    <row r="2171" spans="1:4" x14ac:dyDescent="0.25">
      <c r="A2171" s="373">
        <v>96621</v>
      </c>
      <c r="B2171" s="373" t="s">
        <v>1422</v>
      </c>
      <c r="C2171" s="373" t="s">
        <v>12</v>
      </c>
      <c r="D2171" s="374">
        <v>324.56</v>
      </c>
    </row>
    <row r="2172" spans="1:4" x14ac:dyDescent="0.25">
      <c r="A2172" s="373">
        <v>96622</v>
      </c>
      <c r="B2172" s="373" t="s">
        <v>4056</v>
      </c>
      <c r="C2172" s="373" t="s">
        <v>12</v>
      </c>
      <c r="D2172" s="374">
        <v>251.55</v>
      </c>
    </row>
    <row r="2173" spans="1:4" x14ac:dyDescent="0.25">
      <c r="A2173" s="373">
        <v>96623</v>
      </c>
      <c r="B2173" s="373" t="s">
        <v>1423</v>
      </c>
      <c r="C2173" s="373" t="s">
        <v>12</v>
      </c>
      <c r="D2173" s="374">
        <v>307.56</v>
      </c>
    </row>
    <row r="2174" spans="1:4" x14ac:dyDescent="0.25">
      <c r="A2174" s="373">
        <v>96624</v>
      </c>
      <c r="B2174" s="373" t="s">
        <v>4057</v>
      </c>
      <c r="C2174" s="373" t="s">
        <v>12</v>
      </c>
      <c r="D2174" s="374">
        <v>245.55</v>
      </c>
    </row>
    <row r="2175" spans="1:4" x14ac:dyDescent="0.25">
      <c r="A2175" s="373">
        <v>97082</v>
      </c>
      <c r="B2175" s="373" t="s">
        <v>4883</v>
      </c>
      <c r="C2175" s="373" t="s">
        <v>12</v>
      </c>
      <c r="D2175" s="374">
        <v>58.08</v>
      </c>
    </row>
    <row r="2176" spans="1:4" x14ac:dyDescent="0.25">
      <c r="A2176" s="373">
        <v>97083</v>
      </c>
      <c r="B2176" s="373" t="s">
        <v>4884</v>
      </c>
      <c r="C2176" s="373" t="s">
        <v>3</v>
      </c>
      <c r="D2176" s="374">
        <v>3.16</v>
      </c>
    </row>
    <row r="2177" spans="1:4" x14ac:dyDescent="0.25">
      <c r="A2177" s="373">
        <v>97084</v>
      </c>
      <c r="B2177" s="373" t="s">
        <v>4885</v>
      </c>
      <c r="C2177" s="373" t="s">
        <v>3</v>
      </c>
      <c r="D2177" s="374">
        <v>0.65</v>
      </c>
    </row>
    <row r="2178" spans="1:4" x14ac:dyDescent="0.25">
      <c r="A2178" s="373">
        <v>97086</v>
      </c>
      <c r="B2178" s="373" t="s">
        <v>4886</v>
      </c>
      <c r="C2178" s="373" t="s">
        <v>3</v>
      </c>
      <c r="D2178" s="374">
        <v>127.93</v>
      </c>
    </row>
    <row r="2179" spans="1:4" x14ac:dyDescent="0.25">
      <c r="A2179" s="373">
        <v>97087</v>
      </c>
      <c r="B2179" s="373" t="s">
        <v>4887</v>
      </c>
      <c r="C2179" s="373" t="s">
        <v>3</v>
      </c>
      <c r="D2179" s="374">
        <v>2.66</v>
      </c>
    </row>
    <row r="2180" spans="1:4" x14ac:dyDescent="0.25">
      <c r="A2180" s="373">
        <v>97088</v>
      </c>
      <c r="B2180" s="373" t="s">
        <v>4888</v>
      </c>
      <c r="C2180" s="373" t="s">
        <v>17</v>
      </c>
      <c r="D2180" s="374">
        <v>14.37</v>
      </c>
    </row>
    <row r="2181" spans="1:4" x14ac:dyDescent="0.25">
      <c r="A2181" s="373">
        <v>97089</v>
      </c>
      <c r="B2181" s="373" t="s">
        <v>4889</v>
      </c>
      <c r="C2181" s="373" t="s">
        <v>17</v>
      </c>
      <c r="D2181" s="374">
        <v>13.1</v>
      </c>
    </row>
    <row r="2182" spans="1:4" x14ac:dyDescent="0.25">
      <c r="A2182" s="373">
        <v>97090</v>
      </c>
      <c r="B2182" s="373" t="s">
        <v>4890</v>
      </c>
      <c r="C2182" s="373" t="s">
        <v>17</v>
      </c>
      <c r="D2182" s="374">
        <v>12.81</v>
      </c>
    </row>
    <row r="2183" spans="1:4" x14ac:dyDescent="0.25">
      <c r="A2183" s="373">
        <v>97091</v>
      </c>
      <c r="B2183" s="373" t="s">
        <v>4891</v>
      </c>
      <c r="C2183" s="373" t="s">
        <v>17</v>
      </c>
      <c r="D2183" s="374">
        <v>12.41</v>
      </c>
    </row>
    <row r="2184" spans="1:4" x14ac:dyDescent="0.25">
      <c r="A2184" s="373">
        <v>97092</v>
      </c>
      <c r="B2184" s="373" t="s">
        <v>4892</v>
      </c>
      <c r="C2184" s="373" t="s">
        <v>17</v>
      </c>
      <c r="D2184" s="374">
        <v>11.97</v>
      </c>
    </row>
    <row r="2185" spans="1:4" x14ac:dyDescent="0.25">
      <c r="A2185" s="373">
        <v>97093</v>
      </c>
      <c r="B2185" s="373" t="s">
        <v>4893</v>
      </c>
      <c r="C2185" s="373" t="s">
        <v>17</v>
      </c>
      <c r="D2185" s="374">
        <v>11.2</v>
      </c>
    </row>
    <row r="2186" spans="1:4" x14ac:dyDescent="0.25">
      <c r="A2186" s="373">
        <v>97096</v>
      </c>
      <c r="B2186" s="373" t="s">
        <v>4894</v>
      </c>
      <c r="C2186" s="373" t="s">
        <v>12</v>
      </c>
      <c r="D2186" s="374">
        <v>572.97</v>
      </c>
    </row>
    <row r="2187" spans="1:4" x14ac:dyDescent="0.25">
      <c r="A2187" s="373">
        <v>97097</v>
      </c>
      <c r="B2187" s="373" t="s">
        <v>4895</v>
      </c>
      <c r="C2187" s="373" t="s">
        <v>3</v>
      </c>
      <c r="D2187" s="374">
        <v>41.88</v>
      </c>
    </row>
    <row r="2188" spans="1:4" x14ac:dyDescent="0.25">
      <c r="A2188" s="373">
        <v>97101</v>
      </c>
      <c r="B2188" s="373" t="s">
        <v>4896</v>
      </c>
      <c r="C2188" s="373" t="s">
        <v>3</v>
      </c>
      <c r="D2188" s="374">
        <v>167.77</v>
      </c>
    </row>
    <row r="2189" spans="1:4" x14ac:dyDescent="0.25">
      <c r="A2189" s="373">
        <v>97102</v>
      </c>
      <c r="B2189" s="373" t="s">
        <v>4897</v>
      </c>
      <c r="C2189" s="373" t="s">
        <v>3</v>
      </c>
      <c r="D2189" s="374">
        <v>208.17</v>
      </c>
    </row>
    <row r="2190" spans="1:4" x14ac:dyDescent="0.25">
      <c r="A2190" s="373">
        <v>97103</v>
      </c>
      <c r="B2190" s="373" t="s">
        <v>4898</v>
      </c>
      <c r="C2190" s="373" t="s">
        <v>3</v>
      </c>
      <c r="D2190" s="374">
        <v>245.56</v>
      </c>
    </row>
    <row r="2191" spans="1:4" x14ac:dyDescent="0.25">
      <c r="A2191" s="373">
        <v>100322</v>
      </c>
      <c r="B2191" s="373" t="s">
        <v>4058</v>
      </c>
      <c r="C2191" s="373" t="s">
        <v>12</v>
      </c>
      <c r="D2191" s="374">
        <v>232.81</v>
      </c>
    </row>
    <row r="2192" spans="1:4" x14ac:dyDescent="0.25">
      <c r="A2192" s="373">
        <v>100323</v>
      </c>
      <c r="B2192" s="373" t="s">
        <v>4059</v>
      </c>
      <c r="C2192" s="373" t="s">
        <v>12</v>
      </c>
      <c r="D2192" s="374">
        <v>263.92</v>
      </c>
    </row>
    <row r="2193" spans="1:4" x14ac:dyDescent="0.25">
      <c r="A2193" s="373">
        <v>100324</v>
      </c>
      <c r="B2193" s="373" t="s">
        <v>4060</v>
      </c>
      <c r="C2193" s="373" t="s">
        <v>12</v>
      </c>
      <c r="D2193" s="374">
        <v>244.99</v>
      </c>
    </row>
    <row r="2194" spans="1:4" x14ac:dyDescent="0.25">
      <c r="A2194" s="373">
        <v>103072</v>
      </c>
      <c r="B2194" s="373" t="s">
        <v>4899</v>
      </c>
      <c r="C2194" s="373" t="s">
        <v>3</v>
      </c>
      <c r="D2194" s="374">
        <v>288.68</v>
      </c>
    </row>
    <row r="2195" spans="1:4" x14ac:dyDescent="0.25">
      <c r="A2195" s="373">
        <v>103073</v>
      </c>
      <c r="B2195" s="373" t="s">
        <v>4900</v>
      </c>
      <c r="C2195" s="373" t="s">
        <v>3</v>
      </c>
      <c r="D2195" s="374">
        <v>345.78</v>
      </c>
    </row>
    <row r="2196" spans="1:4" x14ac:dyDescent="0.25">
      <c r="A2196" s="373">
        <v>103074</v>
      </c>
      <c r="B2196" s="373" t="s">
        <v>4901</v>
      </c>
      <c r="C2196" s="373" t="s">
        <v>3</v>
      </c>
      <c r="D2196" s="374">
        <v>166.32</v>
      </c>
    </row>
    <row r="2197" spans="1:4" x14ac:dyDescent="0.25">
      <c r="A2197" s="373">
        <v>103075</v>
      </c>
      <c r="B2197" s="373" t="s">
        <v>4902</v>
      </c>
      <c r="C2197" s="373" t="s">
        <v>3</v>
      </c>
      <c r="D2197" s="374">
        <v>208.2</v>
      </c>
    </row>
    <row r="2198" spans="1:4" x14ac:dyDescent="0.25">
      <c r="A2198" s="373">
        <v>103076</v>
      </c>
      <c r="B2198" s="373" t="s">
        <v>4903</v>
      </c>
      <c r="C2198" s="373" t="s">
        <v>3</v>
      </c>
      <c r="D2198" s="374">
        <v>145.05000000000001</v>
      </c>
    </row>
    <row r="2199" spans="1:4" x14ac:dyDescent="0.25">
      <c r="A2199" s="373">
        <v>103077</v>
      </c>
      <c r="B2199" s="373" t="s">
        <v>4904</v>
      </c>
      <c r="C2199" s="373" t="s">
        <v>3</v>
      </c>
      <c r="D2199" s="374">
        <v>185.46</v>
      </c>
    </row>
    <row r="2200" spans="1:4" x14ac:dyDescent="0.25">
      <c r="A2200" s="373">
        <v>103078</v>
      </c>
      <c r="B2200" s="373" t="s">
        <v>4905</v>
      </c>
      <c r="C2200" s="373" t="s">
        <v>3</v>
      </c>
      <c r="D2200" s="374">
        <v>222.85</v>
      </c>
    </row>
    <row r="2201" spans="1:4" x14ac:dyDescent="0.25">
      <c r="A2201" s="373">
        <v>103079</v>
      </c>
      <c r="B2201" s="373" t="s">
        <v>4906</v>
      </c>
      <c r="C2201" s="373" t="s">
        <v>3</v>
      </c>
      <c r="D2201" s="374">
        <v>265.97000000000003</v>
      </c>
    </row>
    <row r="2202" spans="1:4" x14ac:dyDescent="0.25">
      <c r="A2202" s="373">
        <v>103080</v>
      </c>
      <c r="B2202" s="373" t="s">
        <v>4907</v>
      </c>
      <c r="C2202" s="373" t="s">
        <v>3</v>
      </c>
      <c r="D2202" s="374">
        <v>323.07</v>
      </c>
    </row>
    <row r="2203" spans="1:4" x14ac:dyDescent="0.25">
      <c r="A2203" s="373">
        <v>92263</v>
      </c>
      <c r="B2203" s="373" t="s">
        <v>1424</v>
      </c>
      <c r="C2203" s="373" t="s">
        <v>3</v>
      </c>
      <c r="D2203" s="374">
        <v>149.51</v>
      </c>
    </row>
    <row r="2204" spans="1:4" x14ac:dyDescent="0.25">
      <c r="A2204" s="373">
        <v>92264</v>
      </c>
      <c r="B2204" s="373" t="s">
        <v>1425</v>
      </c>
      <c r="C2204" s="373" t="s">
        <v>3</v>
      </c>
      <c r="D2204" s="374">
        <v>189.92</v>
      </c>
    </row>
    <row r="2205" spans="1:4" x14ac:dyDescent="0.25">
      <c r="A2205" s="373">
        <v>92265</v>
      </c>
      <c r="B2205" s="373" t="s">
        <v>1426</v>
      </c>
      <c r="C2205" s="373" t="s">
        <v>3</v>
      </c>
      <c r="D2205" s="374">
        <v>108.2</v>
      </c>
    </row>
    <row r="2206" spans="1:4" x14ac:dyDescent="0.25">
      <c r="A2206" s="373">
        <v>92266</v>
      </c>
      <c r="B2206" s="373" t="s">
        <v>1427</v>
      </c>
      <c r="C2206" s="373" t="s">
        <v>3</v>
      </c>
      <c r="D2206" s="374">
        <v>142.87</v>
      </c>
    </row>
    <row r="2207" spans="1:4" x14ac:dyDescent="0.25">
      <c r="A2207" s="373">
        <v>92267</v>
      </c>
      <c r="B2207" s="373" t="s">
        <v>1428</v>
      </c>
      <c r="C2207" s="373" t="s">
        <v>3</v>
      </c>
      <c r="D2207" s="374">
        <v>46.61</v>
      </c>
    </row>
    <row r="2208" spans="1:4" x14ac:dyDescent="0.25">
      <c r="A2208" s="373">
        <v>92268</v>
      </c>
      <c r="B2208" s="373" t="s">
        <v>1429</v>
      </c>
      <c r="C2208" s="373" t="s">
        <v>3</v>
      </c>
      <c r="D2208" s="374">
        <v>78.37</v>
      </c>
    </row>
    <row r="2209" spans="1:4" x14ac:dyDescent="0.25">
      <c r="A2209" s="373">
        <v>92269</v>
      </c>
      <c r="B2209" s="373" t="s">
        <v>1430</v>
      </c>
      <c r="C2209" s="373" t="s">
        <v>3</v>
      </c>
      <c r="D2209" s="374">
        <v>124.2</v>
      </c>
    </row>
    <row r="2210" spans="1:4" x14ac:dyDescent="0.25">
      <c r="A2210" s="373">
        <v>92270</v>
      </c>
      <c r="B2210" s="373" t="s">
        <v>1431</v>
      </c>
      <c r="C2210" s="373" t="s">
        <v>3</v>
      </c>
      <c r="D2210" s="374">
        <v>186.63</v>
      </c>
    </row>
    <row r="2211" spans="1:4" x14ac:dyDescent="0.25">
      <c r="A2211" s="373">
        <v>92271</v>
      </c>
      <c r="B2211" s="373" t="s">
        <v>1432</v>
      </c>
      <c r="C2211" s="373" t="s">
        <v>3</v>
      </c>
      <c r="D2211" s="374">
        <v>123.15</v>
      </c>
    </row>
    <row r="2212" spans="1:4" x14ac:dyDescent="0.25">
      <c r="A2212" s="373">
        <v>92272</v>
      </c>
      <c r="B2212" s="373" t="s">
        <v>1433</v>
      </c>
      <c r="C2212" s="373" t="s">
        <v>16</v>
      </c>
      <c r="D2212" s="374">
        <v>34.08</v>
      </c>
    </row>
    <row r="2213" spans="1:4" x14ac:dyDescent="0.25">
      <c r="A2213" s="373">
        <v>92273</v>
      </c>
      <c r="B2213" s="373" t="s">
        <v>1434</v>
      </c>
      <c r="C2213" s="373" t="s">
        <v>16</v>
      </c>
      <c r="D2213" s="374">
        <v>14.46</v>
      </c>
    </row>
    <row r="2214" spans="1:4" x14ac:dyDescent="0.25">
      <c r="A2214" s="373">
        <v>92409</v>
      </c>
      <c r="B2214" s="373" t="s">
        <v>1435</v>
      </c>
      <c r="C2214" s="373" t="s">
        <v>3</v>
      </c>
      <c r="D2214" s="374">
        <v>218.24</v>
      </c>
    </row>
    <row r="2215" spans="1:4" x14ac:dyDescent="0.25">
      <c r="A2215" s="373">
        <v>92411</v>
      </c>
      <c r="B2215" s="373" t="s">
        <v>1436</v>
      </c>
      <c r="C2215" s="373" t="s">
        <v>3</v>
      </c>
      <c r="D2215" s="374">
        <v>146.72</v>
      </c>
    </row>
    <row r="2216" spans="1:4" x14ac:dyDescent="0.25">
      <c r="A2216" s="373">
        <v>92413</v>
      </c>
      <c r="B2216" s="373" t="s">
        <v>1437</v>
      </c>
      <c r="C2216" s="373" t="s">
        <v>3</v>
      </c>
      <c r="D2216" s="374">
        <v>96.55</v>
      </c>
    </row>
    <row r="2217" spans="1:4" x14ac:dyDescent="0.25">
      <c r="A2217" s="373">
        <v>92415</v>
      </c>
      <c r="B2217" s="373" t="s">
        <v>1438</v>
      </c>
      <c r="C2217" s="373" t="s">
        <v>3</v>
      </c>
      <c r="D2217" s="374">
        <v>126</v>
      </c>
    </row>
    <row r="2218" spans="1:4" x14ac:dyDescent="0.25">
      <c r="A2218" s="373">
        <v>92417</v>
      </c>
      <c r="B2218" s="373" t="s">
        <v>1439</v>
      </c>
      <c r="C2218" s="373" t="s">
        <v>3</v>
      </c>
      <c r="D2218" s="374">
        <v>147.84</v>
      </c>
    </row>
    <row r="2219" spans="1:4" x14ac:dyDescent="0.25">
      <c r="A2219" s="373">
        <v>92419</v>
      </c>
      <c r="B2219" s="373" t="s">
        <v>1440</v>
      </c>
      <c r="C2219" s="373" t="s">
        <v>3</v>
      </c>
      <c r="D2219" s="374">
        <v>79.06</v>
      </c>
    </row>
    <row r="2220" spans="1:4" x14ac:dyDescent="0.25">
      <c r="A2220" s="373">
        <v>92421</v>
      </c>
      <c r="B2220" s="373" t="s">
        <v>1441</v>
      </c>
      <c r="C2220" s="373" t="s">
        <v>3</v>
      </c>
      <c r="D2220" s="374">
        <v>95.81</v>
      </c>
    </row>
    <row r="2221" spans="1:4" x14ac:dyDescent="0.25">
      <c r="A2221" s="373">
        <v>92423</v>
      </c>
      <c r="B2221" s="373" t="s">
        <v>1442</v>
      </c>
      <c r="C2221" s="373" t="s">
        <v>3</v>
      </c>
      <c r="D2221" s="374">
        <v>64.42</v>
      </c>
    </row>
    <row r="2222" spans="1:4" x14ac:dyDescent="0.25">
      <c r="A2222" s="373">
        <v>92425</v>
      </c>
      <c r="B2222" s="373" t="s">
        <v>1443</v>
      </c>
      <c r="C2222" s="373" t="s">
        <v>3</v>
      </c>
      <c r="D2222" s="374">
        <v>78.98</v>
      </c>
    </row>
    <row r="2223" spans="1:4" x14ac:dyDescent="0.25">
      <c r="A2223" s="373">
        <v>92427</v>
      </c>
      <c r="B2223" s="373" t="s">
        <v>1444</v>
      </c>
      <c r="C2223" s="373" t="s">
        <v>3</v>
      </c>
      <c r="D2223" s="374">
        <v>57.01</v>
      </c>
    </row>
    <row r="2224" spans="1:4" x14ac:dyDescent="0.25">
      <c r="A2224" s="373">
        <v>92429</v>
      </c>
      <c r="B2224" s="373" t="s">
        <v>1445</v>
      </c>
      <c r="C2224" s="373" t="s">
        <v>3</v>
      </c>
      <c r="D2224" s="374">
        <v>70.510000000000005</v>
      </c>
    </row>
    <row r="2225" spans="1:4" x14ac:dyDescent="0.25">
      <c r="A2225" s="373">
        <v>92431</v>
      </c>
      <c r="B2225" s="373" t="s">
        <v>1446</v>
      </c>
      <c r="C2225" s="373" t="s">
        <v>3</v>
      </c>
      <c r="D2225" s="374">
        <v>53.48</v>
      </c>
    </row>
    <row r="2226" spans="1:4" x14ac:dyDescent="0.25">
      <c r="A2226" s="373">
        <v>92433</v>
      </c>
      <c r="B2226" s="373" t="s">
        <v>1447</v>
      </c>
      <c r="C2226" s="373" t="s">
        <v>3</v>
      </c>
      <c r="D2226" s="374">
        <v>66.3</v>
      </c>
    </row>
    <row r="2227" spans="1:4" x14ac:dyDescent="0.25">
      <c r="A2227" s="373">
        <v>92435</v>
      </c>
      <c r="B2227" s="373" t="s">
        <v>1448</v>
      </c>
      <c r="C2227" s="373" t="s">
        <v>3</v>
      </c>
      <c r="D2227" s="374">
        <v>50.7</v>
      </c>
    </row>
    <row r="2228" spans="1:4" x14ac:dyDescent="0.25">
      <c r="A2228" s="373">
        <v>92437</v>
      </c>
      <c r="B2228" s="373" t="s">
        <v>1449</v>
      </c>
      <c r="C2228" s="373" t="s">
        <v>3</v>
      </c>
      <c r="D2228" s="374">
        <v>63.08</v>
      </c>
    </row>
    <row r="2229" spans="1:4" x14ac:dyDescent="0.25">
      <c r="A2229" s="373">
        <v>92439</v>
      </c>
      <c r="B2229" s="373" t="s">
        <v>1450</v>
      </c>
      <c r="C2229" s="373" t="s">
        <v>3</v>
      </c>
      <c r="D2229" s="374">
        <v>48.69</v>
      </c>
    </row>
    <row r="2230" spans="1:4" x14ac:dyDescent="0.25">
      <c r="A2230" s="373">
        <v>92441</v>
      </c>
      <c r="B2230" s="373" t="s">
        <v>1451</v>
      </c>
      <c r="C2230" s="373" t="s">
        <v>3</v>
      </c>
      <c r="D2230" s="374">
        <v>60.78</v>
      </c>
    </row>
    <row r="2231" spans="1:4" x14ac:dyDescent="0.25">
      <c r="A2231" s="373">
        <v>92443</v>
      </c>
      <c r="B2231" s="373" t="s">
        <v>1452</v>
      </c>
      <c r="C2231" s="373" t="s">
        <v>3</v>
      </c>
      <c r="D2231" s="374">
        <v>44.43</v>
      </c>
    </row>
    <row r="2232" spans="1:4" x14ac:dyDescent="0.25">
      <c r="A2232" s="373">
        <v>92445</v>
      </c>
      <c r="B2232" s="373" t="s">
        <v>1453</v>
      </c>
      <c r="C2232" s="373" t="s">
        <v>3</v>
      </c>
      <c r="D2232" s="374">
        <v>56.08</v>
      </c>
    </row>
    <row r="2233" spans="1:4" x14ac:dyDescent="0.25">
      <c r="A2233" s="373">
        <v>92446</v>
      </c>
      <c r="B2233" s="373" t="s">
        <v>1454</v>
      </c>
      <c r="C2233" s="373" t="s">
        <v>3</v>
      </c>
      <c r="D2233" s="374">
        <v>310.86</v>
      </c>
    </row>
    <row r="2234" spans="1:4" x14ac:dyDescent="0.25">
      <c r="A2234" s="373">
        <v>92447</v>
      </c>
      <c r="B2234" s="373" t="s">
        <v>1455</v>
      </c>
      <c r="C2234" s="373" t="s">
        <v>3</v>
      </c>
      <c r="D2234" s="374">
        <v>213.57</v>
      </c>
    </row>
    <row r="2235" spans="1:4" x14ac:dyDescent="0.25">
      <c r="A2235" s="373">
        <v>92448</v>
      </c>
      <c r="B2235" s="373" t="s">
        <v>1456</v>
      </c>
      <c r="C2235" s="373" t="s">
        <v>3</v>
      </c>
      <c r="D2235" s="374">
        <v>164.89</v>
      </c>
    </row>
    <row r="2236" spans="1:4" x14ac:dyDescent="0.25">
      <c r="A2236" s="373">
        <v>92449</v>
      </c>
      <c r="B2236" s="373" t="s">
        <v>1457</v>
      </c>
      <c r="C2236" s="373" t="s">
        <v>3</v>
      </c>
      <c r="D2236" s="374">
        <v>257.24</v>
      </c>
    </row>
    <row r="2237" spans="1:4" x14ac:dyDescent="0.25">
      <c r="A2237" s="373">
        <v>92450</v>
      </c>
      <c r="B2237" s="373" t="s">
        <v>1458</v>
      </c>
      <c r="C2237" s="373" t="s">
        <v>3</v>
      </c>
      <c r="D2237" s="374">
        <v>261.98</v>
      </c>
    </row>
    <row r="2238" spans="1:4" x14ac:dyDescent="0.25">
      <c r="A2238" s="373">
        <v>92451</v>
      </c>
      <c r="B2238" s="373" t="s">
        <v>1459</v>
      </c>
      <c r="C2238" s="373" t="s">
        <v>3</v>
      </c>
      <c r="D2238" s="374">
        <v>174.32</v>
      </c>
    </row>
    <row r="2239" spans="1:4" x14ac:dyDescent="0.25">
      <c r="A2239" s="373">
        <v>92452</v>
      </c>
      <c r="B2239" s="373" t="s">
        <v>1460</v>
      </c>
      <c r="C2239" s="373" t="s">
        <v>3</v>
      </c>
      <c r="D2239" s="374">
        <v>161.01</v>
      </c>
    </row>
    <row r="2240" spans="1:4" x14ac:dyDescent="0.25">
      <c r="A2240" s="373">
        <v>92453</v>
      </c>
      <c r="B2240" s="373" t="s">
        <v>1461</v>
      </c>
      <c r="C2240" s="373" t="s">
        <v>3</v>
      </c>
      <c r="D2240" s="374">
        <v>220.47</v>
      </c>
    </row>
    <row r="2241" spans="1:4" x14ac:dyDescent="0.25">
      <c r="A2241" s="373">
        <v>92454</v>
      </c>
      <c r="B2241" s="373" t="s">
        <v>1462</v>
      </c>
      <c r="C2241" s="373" t="s">
        <v>3</v>
      </c>
      <c r="D2241" s="374">
        <v>234.24</v>
      </c>
    </row>
    <row r="2242" spans="1:4" x14ac:dyDescent="0.25">
      <c r="A2242" s="373">
        <v>92455</v>
      </c>
      <c r="B2242" s="373" t="s">
        <v>1463</v>
      </c>
      <c r="C2242" s="373" t="s">
        <v>3</v>
      </c>
      <c r="D2242" s="374">
        <v>143.22</v>
      </c>
    </row>
    <row r="2243" spans="1:4" x14ac:dyDescent="0.25">
      <c r="A2243" s="373">
        <v>92456</v>
      </c>
      <c r="B2243" s="373" t="s">
        <v>1464</v>
      </c>
      <c r="C2243" s="373" t="s">
        <v>3</v>
      </c>
      <c r="D2243" s="374">
        <v>132.97</v>
      </c>
    </row>
    <row r="2244" spans="1:4" x14ac:dyDescent="0.25">
      <c r="A2244" s="373">
        <v>92457</v>
      </c>
      <c r="B2244" s="373" t="s">
        <v>1465</v>
      </c>
      <c r="C2244" s="373" t="s">
        <v>3</v>
      </c>
      <c r="D2244" s="374">
        <v>192.18</v>
      </c>
    </row>
    <row r="2245" spans="1:4" x14ac:dyDescent="0.25">
      <c r="A2245" s="373">
        <v>92458</v>
      </c>
      <c r="B2245" s="373" t="s">
        <v>1466</v>
      </c>
      <c r="C2245" s="373" t="s">
        <v>3</v>
      </c>
      <c r="D2245" s="374">
        <v>216.61</v>
      </c>
    </row>
    <row r="2246" spans="1:4" x14ac:dyDescent="0.25">
      <c r="A2246" s="373">
        <v>92459</v>
      </c>
      <c r="B2246" s="373" t="s">
        <v>1467</v>
      </c>
      <c r="C2246" s="373" t="s">
        <v>3</v>
      </c>
      <c r="D2246" s="374">
        <v>122.14</v>
      </c>
    </row>
    <row r="2247" spans="1:4" x14ac:dyDescent="0.25">
      <c r="A2247" s="373">
        <v>92460</v>
      </c>
      <c r="B2247" s="373" t="s">
        <v>1468</v>
      </c>
      <c r="C2247" s="373" t="s">
        <v>3</v>
      </c>
      <c r="D2247" s="374">
        <v>111.37</v>
      </c>
    </row>
    <row r="2248" spans="1:4" x14ac:dyDescent="0.25">
      <c r="A2248" s="373">
        <v>92461</v>
      </c>
      <c r="B2248" s="373" t="s">
        <v>1469</v>
      </c>
      <c r="C2248" s="373" t="s">
        <v>3</v>
      </c>
      <c r="D2248" s="374">
        <v>177.68</v>
      </c>
    </row>
    <row r="2249" spans="1:4" x14ac:dyDescent="0.25">
      <c r="A2249" s="373">
        <v>92462</v>
      </c>
      <c r="B2249" s="373" t="s">
        <v>1470</v>
      </c>
      <c r="C2249" s="373" t="s">
        <v>3</v>
      </c>
      <c r="D2249" s="374">
        <v>205.42</v>
      </c>
    </row>
    <row r="2250" spans="1:4" x14ac:dyDescent="0.25">
      <c r="A2250" s="373">
        <v>92463</v>
      </c>
      <c r="B2250" s="373" t="s">
        <v>1471</v>
      </c>
      <c r="C2250" s="373" t="s">
        <v>3</v>
      </c>
      <c r="D2250" s="374">
        <v>111</v>
      </c>
    </row>
    <row r="2251" spans="1:4" x14ac:dyDescent="0.25">
      <c r="A2251" s="373">
        <v>92464</v>
      </c>
      <c r="B2251" s="373" t="s">
        <v>1472</v>
      </c>
      <c r="C2251" s="373" t="s">
        <v>3</v>
      </c>
      <c r="D2251" s="374">
        <v>104.79</v>
      </c>
    </row>
    <row r="2252" spans="1:4" x14ac:dyDescent="0.25">
      <c r="A2252" s="373">
        <v>92465</v>
      </c>
      <c r="B2252" s="373" t="s">
        <v>1473</v>
      </c>
      <c r="C2252" s="373" t="s">
        <v>3</v>
      </c>
      <c r="D2252" s="374">
        <v>142.41</v>
      </c>
    </row>
    <row r="2253" spans="1:4" x14ac:dyDescent="0.25">
      <c r="A2253" s="373">
        <v>92466</v>
      </c>
      <c r="B2253" s="373" t="s">
        <v>1474</v>
      </c>
      <c r="C2253" s="373" t="s">
        <v>3</v>
      </c>
      <c r="D2253" s="374">
        <v>199.21</v>
      </c>
    </row>
    <row r="2254" spans="1:4" x14ac:dyDescent="0.25">
      <c r="A2254" s="373">
        <v>92467</v>
      </c>
      <c r="B2254" s="373" t="s">
        <v>1475</v>
      </c>
      <c r="C2254" s="373" t="s">
        <v>3</v>
      </c>
      <c r="D2254" s="374">
        <v>91.87</v>
      </c>
    </row>
    <row r="2255" spans="1:4" x14ac:dyDescent="0.25">
      <c r="A2255" s="373">
        <v>92468</v>
      </c>
      <c r="B2255" s="373" t="s">
        <v>1476</v>
      </c>
      <c r="C2255" s="373" t="s">
        <v>3</v>
      </c>
      <c r="D2255" s="374">
        <v>98.91</v>
      </c>
    </row>
    <row r="2256" spans="1:4" x14ac:dyDescent="0.25">
      <c r="A2256" s="373">
        <v>92469</v>
      </c>
      <c r="B2256" s="373" t="s">
        <v>1477</v>
      </c>
      <c r="C2256" s="373" t="s">
        <v>3</v>
      </c>
      <c r="D2256" s="374">
        <v>129.93</v>
      </c>
    </row>
    <row r="2257" spans="1:4" x14ac:dyDescent="0.25">
      <c r="A2257" s="373">
        <v>92470</v>
      </c>
      <c r="B2257" s="373" t="s">
        <v>1478</v>
      </c>
      <c r="C2257" s="373" t="s">
        <v>3</v>
      </c>
      <c r="D2257" s="374">
        <v>192.86</v>
      </c>
    </row>
    <row r="2258" spans="1:4" x14ac:dyDescent="0.25">
      <c r="A2258" s="373">
        <v>92471</v>
      </c>
      <c r="B2258" s="373" t="s">
        <v>1479</v>
      </c>
      <c r="C2258" s="373" t="s">
        <v>3</v>
      </c>
      <c r="D2258" s="374">
        <v>83.93</v>
      </c>
    </row>
    <row r="2259" spans="1:4" x14ac:dyDescent="0.25">
      <c r="A2259" s="373">
        <v>92472</v>
      </c>
      <c r="B2259" s="373" t="s">
        <v>1480</v>
      </c>
      <c r="C2259" s="373" t="s">
        <v>3</v>
      </c>
      <c r="D2259" s="374">
        <v>93.37</v>
      </c>
    </row>
    <row r="2260" spans="1:4" x14ac:dyDescent="0.25">
      <c r="A2260" s="373">
        <v>92473</v>
      </c>
      <c r="B2260" s="373" t="s">
        <v>1481</v>
      </c>
      <c r="C2260" s="373" t="s">
        <v>3</v>
      </c>
      <c r="D2260" s="374">
        <v>119.82</v>
      </c>
    </row>
    <row r="2261" spans="1:4" x14ac:dyDescent="0.25">
      <c r="A2261" s="373">
        <v>92474</v>
      </c>
      <c r="B2261" s="373" t="s">
        <v>1482</v>
      </c>
      <c r="C2261" s="373" t="s">
        <v>3</v>
      </c>
      <c r="D2261" s="374">
        <v>187.4</v>
      </c>
    </row>
    <row r="2262" spans="1:4" x14ac:dyDescent="0.25">
      <c r="A2262" s="373">
        <v>92475</v>
      </c>
      <c r="B2262" s="373" t="s">
        <v>1483</v>
      </c>
      <c r="C2262" s="373" t="s">
        <v>3</v>
      </c>
      <c r="D2262" s="374">
        <v>77.489999999999995</v>
      </c>
    </row>
    <row r="2263" spans="1:4" x14ac:dyDescent="0.25">
      <c r="A2263" s="373">
        <v>92476</v>
      </c>
      <c r="B2263" s="373" t="s">
        <v>1484</v>
      </c>
      <c r="C2263" s="373" t="s">
        <v>3</v>
      </c>
      <c r="D2263" s="374">
        <v>88.66</v>
      </c>
    </row>
    <row r="2264" spans="1:4" x14ac:dyDescent="0.25">
      <c r="A2264" s="373">
        <v>92477</v>
      </c>
      <c r="B2264" s="373" t="s">
        <v>1485</v>
      </c>
      <c r="C2264" s="373" t="s">
        <v>3</v>
      </c>
      <c r="D2264" s="374">
        <v>98.22</v>
      </c>
    </row>
    <row r="2265" spans="1:4" x14ac:dyDescent="0.25">
      <c r="A2265" s="373">
        <v>92478</v>
      </c>
      <c r="B2265" s="373" t="s">
        <v>1486</v>
      </c>
      <c r="C2265" s="373" t="s">
        <v>3</v>
      </c>
      <c r="D2265" s="374">
        <v>176.66</v>
      </c>
    </row>
    <row r="2266" spans="1:4" x14ac:dyDescent="0.25">
      <c r="A2266" s="373">
        <v>92479</v>
      </c>
      <c r="B2266" s="373" t="s">
        <v>1487</v>
      </c>
      <c r="C2266" s="373" t="s">
        <v>3</v>
      </c>
      <c r="D2266" s="374">
        <v>63.73</v>
      </c>
    </row>
    <row r="2267" spans="1:4" x14ac:dyDescent="0.25">
      <c r="A2267" s="373">
        <v>92480</v>
      </c>
      <c r="B2267" s="373" t="s">
        <v>1488</v>
      </c>
      <c r="C2267" s="373" t="s">
        <v>3</v>
      </c>
      <c r="D2267" s="374">
        <v>79.260000000000005</v>
      </c>
    </row>
    <row r="2268" spans="1:4" x14ac:dyDescent="0.25">
      <c r="A2268" s="373">
        <v>92482</v>
      </c>
      <c r="B2268" s="373" t="s">
        <v>1489</v>
      </c>
      <c r="C2268" s="373" t="s">
        <v>3</v>
      </c>
      <c r="D2268" s="374">
        <v>350.21</v>
      </c>
    </row>
    <row r="2269" spans="1:4" x14ac:dyDescent="0.25">
      <c r="A2269" s="373">
        <v>92484</v>
      </c>
      <c r="B2269" s="373" t="s">
        <v>1490</v>
      </c>
      <c r="C2269" s="373" t="s">
        <v>3</v>
      </c>
      <c r="D2269" s="374">
        <v>237.79</v>
      </c>
    </row>
    <row r="2270" spans="1:4" x14ac:dyDescent="0.25">
      <c r="A2270" s="373">
        <v>92486</v>
      </c>
      <c r="B2270" s="373" t="s">
        <v>1491</v>
      </c>
      <c r="C2270" s="373" t="s">
        <v>3</v>
      </c>
      <c r="D2270" s="374">
        <v>167</v>
      </c>
    </row>
    <row r="2271" spans="1:4" x14ac:dyDescent="0.25">
      <c r="A2271" s="373">
        <v>92488</v>
      </c>
      <c r="B2271" s="373" t="s">
        <v>1492</v>
      </c>
      <c r="C2271" s="373" t="s">
        <v>3</v>
      </c>
      <c r="D2271" s="374">
        <v>99.99</v>
      </c>
    </row>
    <row r="2272" spans="1:4" x14ac:dyDescent="0.25">
      <c r="A2272" s="373">
        <v>92490</v>
      </c>
      <c r="B2272" s="373" t="s">
        <v>1493</v>
      </c>
      <c r="C2272" s="373" t="s">
        <v>3</v>
      </c>
      <c r="D2272" s="374">
        <v>69.69</v>
      </c>
    </row>
    <row r="2273" spans="1:4" x14ac:dyDescent="0.25">
      <c r="A2273" s="373">
        <v>92492</v>
      </c>
      <c r="B2273" s="373" t="s">
        <v>1494</v>
      </c>
      <c r="C2273" s="373" t="s">
        <v>3</v>
      </c>
      <c r="D2273" s="374">
        <v>94.79</v>
      </c>
    </row>
    <row r="2274" spans="1:4" x14ac:dyDescent="0.25">
      <c r="A2274" s="373">
        <v>92494</v>
      </c>
      <c r="B2274" s="373" t="s">
        <v>1495</v>
      </c>
      <c r="C2274" s="373" t="s">
        <v>3</v>
      </c>
      <c r="D2274" s="374">
        <v>65.53</v>
      </c>
    </row>
    <row r="2275" spans="1:4" x14ac:dyDescent="0.25">
      <c r="A2275" s="373">
        <v>92496</v>
      </c>
      <c r="B2275" s="373" t="s">
        <v>1496</v>
      </c>
      <c r="C2275" s="373" t="s">
        <v>3</v>
      </c>
      <c r="D2275" s="374">
        <v>90.42</v>
      </c>
    </row>
    <row r="2276" spans="1:4" x14ac:dyDescent="0.25">
      <c r="A2276" s="373">
        <v>92498</v>
      </c>
      <c r="B2276" s="373" t="s">
        <v>1497</v>
      </c>
      <c r="C2276" s="373" t="s">
        <v>3</v>
      </c>
      <c r="D2276" s="374">
        <v>62.05</v>
      </c>
    </row>
    <row r="2277" spans="1:4" x14ac:dyDescent="0.25">
      <c r="A2277" s="373">
        <v>92500</v>
      </c>
      <c r="B2277" s="373" t="s">
        <v>1498</v>
      </c>
      <c r="C2277" s="373" t="s">
        <v>3</v>
      </c>
      <c r="D2277" s="374">
        <v>86.9</v>
      </c>
    </row>
    <row r="2278" spans="1:4" x14ac:dyDescent="0.25">
      <c r="A2278" s="373">
        <v>92502</v>
      </c>
      <c r="B2278" s="373" t="s">
        <v>1499</v>
      </c>
      <c r="C2278" s="373" t="s">
        <v>3</v>
      </c>
      <c r="D2278" s="374">
        <v>59.38</v>
      </c>
    </row>
    <row r="2279" spans="1:4" x14ac:dyDescent="0.25">
      <c r="A2279" s="373">
        <v>92504</v>
      </c>
      <c r="B2279" s="373" t="s">
        <v>1500</v>
      </c>
      <c r="C2279" s="373" t="s">
        <v>3</v>
      </c>
      <c r="D2279" s="374">
        <v>80.47</v>
      </c>
    </row>
    <row r="2280" spans="1:4" x14ac:dyDescent="0.25">
      <c r="A2280" s="373">
        <v>92506</v>
      </c>
      <c r="B2280" s="373" t="s">
        <v>1501</v>
      </c>
      <c r="C2280" s="373" t="s">
        <v>3</v>
      </c>
      <c r="D2280" s="374">
        <v>54.46</v>
      </c>
    </row>
    <row r="2281" spans="1:4" x14ac:dyDescent="0.25">
      <c r="A2281" s="373">
        <v>92508</v>
      </c>
      <c r="B2281" s="373" t="s">
        <v>1502</v>
      </c>
      <c r="C2281" s="373" t="s">
        <v>3</v>
      </c>
      <c r="D2281" s="374">
        <v>98.35</v>
      </c>
    </row>
    <row r="2282" spans="1:4" x14ac:dyDescent="0.25">
      <c r="A2282" s="373">
        <v>92510</v>
      </c>
      <c r="B2282" s="373" t="s">
        <v>1503</v>
      </c>
      <c r="C2282" s="373" t="s">
        <v>3</v>
      </c>
      <c r="D2282" s="374">
        <v>66.239999999999995</v>
      </c>
    </row>
    <row r="2283" spans="1:4" x14ac:dyDescent="0.25">
      <c r="A2283" s="373">
        <v>92512</v>
      </c>
      <c r="B2283" s="373" t="s">
        <v>1504</v>
      </c>
      <c r="C2283" s="373" t="s">
        <v>3</v>
      </c>
      <c r="D2283" s="374">
        <v>84.66</v>
      </c>
    </row>
    <row r="2284" spans="1:4" x14ac:dyDescent="0.25">
      <c r="A2284" s="373">
        <v>92514</v>
      </c>
      <c r="B2284" s="373" t="s">
        <v>1505</v>
      </c>
      <c r="C2284" s="373" t="s">
        <v>3</v>
      </c>
      <c r="D2284" s="374">
        <v>53.67</v>
      </c>
    </row>
    <row r="2285" spans="1:4" x14ac:dyDescent="0.25">
      <c r="A2285" s="373">
        <v>92515</v>
      </c>
      <c r="B2285" s="373" t="s">
        <v>1506</v>
      </c>
      <c r="C2285" s="373" t="s">
        <v>3</v>
      </c>
      <c r="D2285" s="374">
        <v>77.7</v>
      </c>
    </row>
    <row r="2286" spans="1:4" x14ac:dyDescent="0.25">
      <c r="A2286" s="373">
        <v>92518</v>
      </c>
      <c r="B2286" s="373" t="s">
        <v>1507</v>
      </c>
      <c r="C2286" s="373" t="s">
        <v>3</v>
      </c>
      <c r="D2286" s="374">
        <v>47.76</v>
      </c>
    </row>
    <row r="2287" spans="1:4" x14ac:dyDescent="0.25">
      <c r="A2287" s="373">
        <v>92520</v>
      </c>
      <c r="B2287" s="373" t="s">
        <v>1508</v>
      </c>
      <c r="C2287" s="373" t="s">
        <v>3</v>
      </c>
      <c r="D2287" s="374">
        <v>73.05</v>
      </c>
    </row>
    <row r="2288" spans="1:4" x14ac:dyDescent="0.25">
      <c r="A2288" s="373">
        <v>92522</v>
      </c>
      <c r="B2288" s="373" t="s">
        <v>1509</v>
      </c>
      <c r="C2288" s="373" t="s">
        <v>3</v>
      </c>
      <c r="D2288" s="374">
        <v>44.1</v>
      </c>
    </row>
    <row r="2289" spans="1:4" x14ac:dyDescent="0.25">
      <c r="A2289" s="373">
        <v>92524</v>
      </c>
      <c r="B2289" s="373" t="s">
        <v>5414</v>
      </c>
      <c r="C2289" s="373" t="s">
        <v>3</v>
      </c>
      <c r="D2289" s="374">
        <v>72.45</v>
      </c>
    </row>
    <row r="2290" spans="1:4" x14ac:dyDescent="0.25">
      <c r="A2290" s="373">
        <v>92526</v>
      </c>
      <c r="B2290" s="373" t="s">
        <v>1510</v>
      </c>
      <c r="C2290" s="373" t="s">
        <v>3</v>
      </c>
      <c r="D2290" s="374">
        <v>44.4</v>
      </c>
    </row>
    <row r="2291" spans="1:4" x14ac:dyDescent="0.25">
      <c r="A2291" s="373">
        <v>92528</v>
      </c>
      <c r="B2291" s="373" t="s">
        <v>1511</v>
      </c>
      <c r="C2291" s="373" t="s">
        <v>3</v>
      </c>
      <c r="D2291" s="374">
        <v>69.38</v>
      </c>
    </row>
    <row r="2292" spans="1:4" x14ac:dyDescent="0.25">
      <c r="A2292" s="373">
        <v>92530</v>
      </c>
      <c r="B2292" s="373" t="s">
        <v>1512</v>
      </c>
      <c r="C2292" s="373" t="s">
        <v>3</v>
      </c>
      <c r="D2292" s="374">
        <v>42.18</v>
      </c>
    </row>
    <row r="2293" spans="1:4" x14ac:dyDescent="0.25">
      <c r="A2293" s="373">
        <v>92532</v>
      </c>
      <c r="B2293" s="373" t="s">
        <v>1513</v>
      </c>
      <c r="C2293" s="373" t="s">
        <v>3</v>
      </c>
      <c r="D2293" s="374">
        <v>66.709999999999994</v>
      </c>
    </row>
    <row r="2294" spans="1:4" x14ac:dyDescent="0.25">
      <c r="A2294" s="373">
        <v>92534</v>
      </c>
      <c r="B2294" s="373" t="s">
        <v>1514</v>
      </c>
      <c r="C2294" s="373" t="s">
        <v>3</v>
      </c>
      <c r="D2294" s="374">
        <v>40.26</v>
      </c>
    </row>
    <row r="2295" spans="1:4" x14ac:dyDescent="0.25">
      <c r="A2295" s="373">
        <v>92536</v>
      </c>
      <c r="B2295" s="373" t="s">
        <v>1515</v>
      </c>
      <c r="C2295" s="373" t="s">
        <v>3</v>
      </c>
      <c r="D2295" s="374">
        <v>61.59</v>
      </c>
    </row>
    <row r="2296" spans="1:4" x14ac:dyDescent="0.25">
      <c r="A2296" s="373">
        <v>92538</v>
      </c>
      <c r="B2296" s="373" t="s">
        <v>1516</v>
      </c>
      <c r="C2296" s="373" t="s">
        <v>3</v>
      </c>
      <c r="D2296" s="374">
        <v>36.479999999999997</v>
      </c>
    </row>
    <row r="2297" spans="1:4" x14ac:dyDescent="0.25">
      <c r="A2297" s="373">
        <v>96252</v>
      </c>
      <c r="B2297" s="373" t="s">
        <v>1517</v>
      </c>
      <c r="C2297" s="373" t="s">
        <v>3</v>
      </c>
      <c r="D2297" s="374">
        <v>239.06</v>
      </c>
    </row>
    <row r="2298" spans="1:4" x14ac:dyDescent="0.25">
      <c r="A2298" s="373">
        <v>96257</v>
      </c>
      <c r="B2298" s="373" t="s">
        <v>1518</v>
      </c>
      <c r="C2298" s="373" t="s">
        <v>3</v>
      </c>
      <c r="D2298" s="374">
        <v>195.62</v>
      </c>
    </row>
    <row r="2299" spans="1:4" x14ac:dyDescent="0.25">
      <c r="A2299" s="373">
        <v>96258</v>
      </c>
      <c r="B2299" s="373" t="s">
        <v>1519</v>
      </c>
      <c r="C2299" s="373" t="s">
        <v>3</v>
      </c>
      <c r="D2299" s="374">
        <v>183.46</v>
      </c>
    </row>
    <row r="2300" spans="1:4" x14ac:dyDescent="0.25">
      <c r="A2300" s="373">
        <v>96259</v>
      </c>
      <c r="B2300" s="373" t="s">
        <v>1520</v>
      </c>
      <c r="C2300" s="373" t="s">
        <v>3</v>
      </c>
      <c r="D2300" s="374">
        <v>218.44</v>
      </c>
    </row>
    <row r="2301" spans="1:4" x14ac:dyDescent="0.25">
      <c r="A2301" s="373">
        <v>96529</v>
      </c>
      <c r="B2301" s="373" t="s">
        <v>1521</v>
      </c>
      <c r="C2301" s="373" t="s">
        <v>3</v>
      </c>
      <c r="D2301" s="374">
        <v>357.33</v>
      </c>
    </row>
    <row r="2302" spans="1:4" x14ac:dyDescent="0.25">
      <c r="A2302" s="373">
        <v>96530</v>
      </c>
      <c r="B2302" s="373" t="s">
        <v>1522</v>
      </c>
      <c r="C2302" s="373" t="s">
        <v>3</v>
      </c>
      <c r="D2302" s="374">
        <v>200.72</v>
      </c>
    </row>
    <row r="2303" spans="1:4" x14ac:dyDescent="0.25">
      <c r="A2303" s="373">
        <v>96531</v>
      </c>
      <c r="B2303" s="373" t="s">
        <v>19</v>
      </c>
      <c r="C2303" s="373" t="s">
        <v>3</v>
      </c>
      <c r="D2303" s="374">
        <v>136.34</v>
      </c>
    </row>
    <row r="2304" spans="1:4" x14ac:dyDescent="0.25">
      <c r="A2304" s="373">
        <v>96532</v>
      </c>
      <c r="B2304" s="373" t="s">
        <v>1523</v>
      </c>
      <c r="C2304" s="373" t="s">
        <v>3</v>
      </c>
      <c r="D2304" s="374">
        <v>222.88</v>
      </c>
    </row>
    <row r="2305" spans="1:4" x14ac:dyDescent="0.25">
      <c r="A2305" s="373">
        <v>96533</v>
      </c>
      <c r="B2305" s="373" t="s">
        <v>1524</v>
      </c>
      <c r="C2305" s="373" t="s">
        <v>3</v>
      </c>
      <c r="D2305" s="374">
        <v>121.56</v>
      </c>
    </row>
    <row r="2306" spans="1:4" x14ac:dyDescent="0.25">
      <c r="A2306" s="373">
        <v>96534</v>
      </c>
      <c r="B2306" s="373" t="s">
        <v>1525</v>
      </c>
      <c r="C2306" s="373" t="s">
        <v>3</v>
      </c>
      <c r="D2306" s="374">
        <v>92.6</v>
      </c>
    </row>
    <row r="2307" spans="1:4" x14ac:dyDescent="0.25">
      <c r="A2307" s="373">
        <v>96535</v>
      </c>
      <c r="B2307" s="373" t="s">
        <v>21</v>
      </c>
      <c r="C2307" s="373" t="s">
        <v>3</v>
      </c>
      <c r="D2307" s="374">
        <v>152.88999999999999</v>
      </c>
    </row>
    <row r="2308" spans="1:4" x14ac:dyDescent="0.25">
      <c r="A2308" s="373">
        <v>96536</v>
      </c>
      <c r="B2308" s="373" t="s">
        <v>1526</v>
      </c>
      <c r="C2308" s="373" t="s">
        <v>3</v>
      </c>
      <c r="D2308" s="374">
        <v>80.39</v>
      </c>
    </row>
    <row r="2309" spans="1:4" x14ac:dyDescent="0.25">
      <c r="A2309" s="373">
        <v>96537</v>
      </c>
      <c r="B2309" s="373" t="s">
        <v>1527</v>
      </c>
      <c r="C2309" s="373" t="s">
        <v>3</v>
      </c>
      <c r="D2309" s="374">
        <v>188.84</v>
      </c>
    </row>
    <row r="2310" spans="1:4" x14ac:dyDescent="0.25">
      <c r="A2310" s="373">
        <v>96538</v>
      </c>
      <c r="B2310" s="373" t="s">
        <v>1528</v>
      </c>
      <c r="C2310" s="373" t="s">
        <v>3</v>
      </c>
      <c r="D2310" s="374">
        <v>258.77999999999997</v>
      </c>
    </row>
    <row r="2311" spans="1:4" x14ac:dyDescent="0.25">
      <c r="A2311" s="373">
        <v>96539</v>
      </c>
      <c r="B2311" s="373" t="s">
        <v>1529</v>
      </c>
      <c r="C2311" s="373" t="s">
        <v>3</v>
      </c>
      <c r="D2311" s="374">
        <v>117.36</v>
      </c>
    </row>
    <row r="2312" spans="1:4" x14ac:dyDescent="0.25">
      <c r="A2312" s="373">
        <v>96540</v>
      </c>
      <c r="B2312" s="373" t="s">
        <v>1530</v>
      </c>
      <c r="C2312" s="373" t="s">
        <v>3</v>
      </c>
      <c r="D2312" s="374">
        <v>130.38999999999999</v>
      </c>
    </row>
    <row r="2313" spans="1:4" x14ac:dyDescent="0.25">
      <c r="A2313" s="373">
        <v>96541</v>
      </c>
      <c r="B2313" s="373" t="s">
        <v>1531</v>
      </c>
      <c r="C2313" s="373" t="s">
        <v>3</v>
      </c>
      <c r="D2313" s="374">
        <v>182.92</v>
      </c>
    </row>
    <row r="2314" spans="1:4" x14ac:dyDescent="0.25">
      <c r="A2314" s="373">
        <v>96542</v>
      </c>
      <c r="B2314" s="373" t="s">
        <v>1532</v>
      </c>
      <c r="C2314" s="373" t="s">
        <v>3</v>
      </c>
      <c r="D2314" s="374">
        <v>87.95</v>
      </c>
    </row>
    <row r="2315" spans="1:4" x14ac:dyDescent="0.25">
      <c r="A2315" s="373">
        <v>96543</v>
      </c>
      <c r="B2315" s="373" t="s">
        <v>1533</v>
      </c>
      <c r="C2315" s="373" t="s">
        <v>17</v>
      </c>
      <c r="D2315" s="374">
        <v>18.440000000000001</v>
      </c>
    </row>
    <row r="2316" spans="1:4" x14ac:dyDescent="0.25">
      <c r="A2316" s="373">
        <v>97747</v>
      </c>
      <c r="B2316" s="373" t="s">
        <v>1534</v>
      </c>
      <c r="C2316" s="373" t="s">
        <v>3</v>
      </c>
      <c r="D2316" s="374">
        <v>203.19</v>
      </c>
    </row>
    <row r="2317" spans="1:4" x14ac:dyDescent="0.25">
      <c r="A2317" s="373">
        <v>101791</v>
      </c>
      <c r="B2317" s="373" t="s">
        <v>1535</v>
      </c>
      <c r="C2317" s="373" t="s">
        <v>16</v>
      </c>
      <c r="D2317" s="374">
        <v>24.93</v>
      </c>
    </row>
    <row r="2318" spans="1:4" x14ac:dyDescent="0.25">
      <c r="A2318" s="373">
        <v>101792</v>
      </c>
      <c r="B2318" s="373" t="s">
        <v>1536</v>
      </c>
      <c r="C2318" s="373" t="s">
        <v>12</v>
      </c>
      <c r="D2318" s="374">
        <v>16.45</v>
      </c>
    </row>
    <row r="2319" spans="1:4" x14ac:dyDescent="0.25">
      <c r="A2319" s="373">
        <v>101793</v>
      </c>
      <c r="B2319" s="373" t="s">
        <v>1537</v>
      </c>
      <c r="C2319" s="373" t="s">
        <v>12</v>
      </c>
      <c r="D2319" s="374">
        <v>24.79</v>
      </c>
    </row>
    <row r="2320" spans="1:4" x14ac:dyDescent="0.25">
      <c r="A2320" s="373">
        <v>101969</v>
      </c>
      <c r="B2320" s="373" t="s">
        <v>4061</v>
      </c>
      <c r="C2320" s="373" t="s">
        <v>3</v>
      </c>
      <c r="D2320" s="374">
        <v>173.45</v>
      </c>
    </row>
    <row r="2321" spans="1:4" x14ac:dyDescent="0.25">
      <c r="A2321" s="373">
        <v>101971</v>
      </c>
      <c r="B2321" s="373" t="s">
        <v>4062</v>
      </c>
      <c r="C2321" s="373" t="s">
        <v>3</v>
      </c>
      <c r="D2321" s="374">
        <v>137.21</v>
      </c>
    </row>
    <row r="2322" spans="1:4" x14ac:dyDescent="0.25">
      <c r="A2322" s="373">
        <v>101973</v>
      </c>
      <c r="B2322" s="373" t="s">
        <v>4063</v>
      </c>
      <c r="C2322" s="373" t="s">
        <v>3</v>
      </c>
      <c r="D2322" s="374">
        <v>229.18</v>
      </c>
    </row>
    <row r="2323" spans="1:4" x14ac:dyDescent="0.25">
      <c r="A2323" s="373">
        <v>101974</v>
      </c>
      <c r="B2323" s="373" t="s">
        <v>4064</v>
      </c>
      <c r="C2323" s="373" t="s">
        <v>3</v>
      </c>
      <c r="D2323" s="374">
        <v>493.64</v>
      </c>
    </row>
    <row r="2324" spans="1:4" x14ac:dyDescent="0.25">
      <c r="A2324" s="373">
        <v>101975</v>
      </c>
      <c r="B2324" s="373" t="s">
        <v>4065</v>
      </c>
      <c r="C2324" s="373" t="s">
        <v>3</v>
      </c>
      <c r="D2324" s="374">
        <v>421.07</v>
      </c>
    </row>
    <row r="2325" spans="1:4" x14ac:dyDescent="0.25">
      <c r="A2325" s="373">
        <v>101977</v>
      </c>
      <c r="B2325" s="373" t="s">
        <v>4066</v>
      </c>
      <c r="C2325" s="373" t="s">
        <v>3</v>
      </c>
      <c r="D2325" s="374">
        <v>283.49</v>
      </c>
    </row>
    <row r="2326" spans="1:4" x14ac:dyDescent="0.25">
      <c r="A2326" s="373">
        <v>101980</v>
      </c>
      <c r="B2326" s="373" t="s">
        <v>4067</v>
      </c>
      <c r="C2326" s="373" t="s">
        <v>3</v>
      </c>
      <c r="D2326" s="374">
        <v>260.24</v>
      </c>
    </row>
    <row r="2327" spans="1:4" x14ac:dyDescent="0.25">
      <c r="A2327" s="373">
        <v>101981</v>
      </c>
      <c r="B2327" s="373" t="s">
        <v>4068</v>
      </c>
      <c r="C2327" s="373" t="s">
        <v>3</v>
      </c>
      <c r="D2327" s="374">
        <v>223.41</v>
      </c>
    </row>
    <row r="2328" spans="1:4" x14ac:dyDescent="0.25">
      <c r="A2328" s="373">
        <v>101982</v>
      </c>
      <c r="B2328" s="373" t="s">
        <v>4069</v>
      </c>
      <c r="C2328" s="373" t="s">
        <v>3</v>
      </c>
      <c r="D2328" s="374">
        <v>199.12</v>
      </c>
    </row>
    <row r="2329" spans="1:4" x14ac:dyDescent="0.25">
      <c r="A2329" s="373">
        <v>101983</v>
      </c>
      <c r="B2329" s="373" t="s">
        <v>4070</v>
      </c>
      <c r="C2329" s="373" t="s">
        <v>3</v>
      </c>
      <c r="D2329" s="374">
        <v>183.85</v>
      </c>
    </row>
    <row r="2330" spans="1:4" x14ac:dyDescent="0.25">
      <c r="A2330" s="373">
        <v>101985</v>
      </c>
      <c r="B2330" s="373" t="s">
        <v>4071</v>
      </c>
      <c r="C2330" s="373" t="s">
        <v>3</v>
      </c>
      <c r="D2330" s="374">
        <v>178.9</v>
      </c>
    </row>
    <row r="2331" spans="1:4" x14ac:dyDescent="0.25">
      <c r="A2331" s="373">
        <v>101986</v>
      </c>
      <c r="B2331" s="373" t="s">
        <v>4072</v>
      </c>
      <c r="C2331" s="373" t="s">
        <v>3</v>
      </c>
      <c r="D2331" s="374">
        <v>132.83000000000001</v>
      </c>
    </row>
    <row r="2332" spans="1:4" x14ac:dyDescent="0.25">
      <c r="A2332" s="373">
        <v>101987</v>
      </c>
      <c r="B2332" s="373" t="s">
        <v>4073</v>
      </c>
      <c r="C2332" s="373" t="s">
        <v>3</v>
      </c>
      <c r="D2332" s="374">
        <v>271.70999999999998</v>
      </c>
    </row>
    <row r="2333" spans="1:4" x14ac:dyDescent="0.25">
      <c r="A2333" s="373">
        <v>101988</v>
      </c>
      <c r="B2333" s="373" t="s">
        <v>4074</v>
      </c>
      <c r="C2333" s="373" t="s">
        <v>3</v>
      </c>
      <c r="D2333" s="374">
        <v>180.62</v>
      </c>
    </row>
    <row r="2334" spans="1:4" x14ac:dyDescent="0.25">
      <c r="A2334" s="373">
        <v>101989</v>
      </c>
      <c r="B2334" s="373" t="s">
        <v>4075</v>
      </c>
      <c r="C2334" s="373" t="s">
        <v>3</v>
      </c>
      <c r="D2334" s="374">
        <v>144.84</v>
      </c>
    </row>
    <row r="2335" spans="1:4" x14ac:dyDescent="0.25">
      <c r="A2335" s="373">
        <v>101990</v>
      </c>
      <c r="B2335" s="373" t="s">
        <v>4076</v>
      </c>
      <c r="C2335" s="373" t="s">
        <v>3</v>
      </c>
      <c r="D2335" s="374">
        <v>246.63</v>
      </c>
    </row>
    <row r="2336" spans="1:4" x14ac:dyDescent="0.25">
      <c r="A2336" s="373">
        <v>101991</v>
      </c>
      <c r="B2336" s="373" t="s">
        <v>4077</v>
      </c>
      <c r="C2336" s="373" t="s">
        <v>3</v>
      </c>
      <c r="D2336" s="374">
        <v>179.65</v>
      </c>
    </row>
    <row r="2337" spans="1:4" x14ac:dyDescent="0.25">
      <c r="A2337" s="373">
        <v>101992</v>
      </c>
      <c r="B2337" s="373" t="s">
        <v>4078</v>
      </c>
      <c r="C2337" s="373" t="s">
        <v>3</v>
      </c>
      <c r="D2337" s="374">
        <v>135.6</v>
      </c>
    </row>
    <row r="2338" spans="1:4" x14ac:dyDescent="0.25">
      <c r="A2338" s="373">
        <v>101993</v>
      </c>
      <c r="B2338" s="373" t="s">
        <v>4079</v>
      </c>
      <c r="C2338" s="373" t="s">
        <v>3</v>
      </c>
      <c r="D2338" s="374">
        <v>319.85000000000002</v>
      </c>
    </row>
    <row r="2339" spans="1:4" x14ac:dyDescent="0.25">
      <c r="A2339" s="373">
        <v>101994</v>
      </c>
      <c r="B2339" s="373" t="s">
        <v>4080</v>
      </c>
      <c r="C2339" s="373" t="s">
        <v>3</v>
      </c>
      <c r="D2339" s="374">
        <v>191.13</v>
      </c>
    </row>
    <row r="2340" spans="1:4" x14ac:dyDescent="0.25">
      <c r="A2340" s="373">
        <v>101995</v>
      </c>
      <c r="B2340" s="373" t="s">
        <v>4081</v>
      </c>
      <c r="C2340" s="373" t="s">
        <v>3</v>
      </c>
      <c r="D2340" s="374">
        <v>150.96</v>
      </c>
    </row>
    <row r="2341" spans="1:4" x14ac:dyDescent="0.25">
      <c r="A2341" s="373">
        <v>101996</v>
      </c>
      <c r="B2341" s="373" t="s">
        <v>4082</v>
      </c>
      <c r="C2341" s="373" t="s">
        <v>3</v>
      </c>
      <c r="D2341" s="374">
        <v>265.73</v>
      </c>
    </row>
    <row r="2342" spans="1:4" x14ac:dyDescent="0.25">
      <c r="A2342" s="373">
        <v>101997</v>
      </c>
      <c r="B2342" s="373" t="s">
        <v>4083</v>
      </c>
      <c r="C2342" s="373" t="s">
        <v>3</v>
      </c>
      <c r="D2342" s="374">
        <v>179.11</v>
      </c>
    </row>
    <row r="2343" spans="1:4" x14ac:dyDescent="0.25">
      <c r="A2343" s="373">
        <v>101998</v>
      </c>
      <c r="B2343" s="373" t="s">
        <v>4084</v>
      </c>
      <c r="C2343" s="373" t="s">
        <v>3</v>
      </c>
      <c r="D2343" s="374">
        <v>134.07</v>
      </c>
    </row>
    <row r="2344" spans="1:4" x14ac:dyDescent="0.25">
      <c r="A2344" s="373">
        <v>101999</v>
      </c>
      <c r="B2344" s="373" t="s">
        <v>4085</v>
      </c>
      <c r="C2344" s="373" t="s">
        <v>3</v>
      </c>
      <c r="D2344" s="374">
        <v>343.18</v>
      </c>
    </row>
    <row r="2345" spans="1:4" x14ac:dyDescent="0.25">
      <c r="A2345" s="373">
        <v>102000</v>
      </c>
      <c r="B2345" s="373" t="s">
        <v>4086</v>
      </c>
      <c r="C2345" s="373" t="s">
        <v>3</v>
      </c>
      <c r="D2345" s="374">
        <v>511.91</v>
      </c>
    </row>
    <row r="2346" spans="1:4" x14ac:dyDescent="0.25">
      <c r="A2346" s="373">
        <v>102001</v>
      </c>
      <c r="B2346" s="373" t="s">
        <v>4087</v>
      </c>
      <c r="C2346" s="373" t="s">
        <v>3</v>
      </c>
      <c r="D2346" s="374">
        <v>442.83</v>
      </c>
    </row>
    <row r="2347" spans="1:4" x14ac:dyDescent="0.25">
      <c r="A2347" s="373">
        <v>102002</v>
      </c>
      <c r="B2347" s="373" t="s">
        <v>4088</v>
      </c>
      <c r="C2347" s="373" t="s">
        <v>3</v>
      </c>
      <c r="D2347" s="374">
        <v>274.99</v>
      </c>
    </row>
    <row r="2348" spans="1:4" x14ac:dyDescent="0.25">
      <c r="A2348" s="373">
        <v>102003</v>
      </c>
      <c r="B2348" s="373" t="s">
        <v>4089</v>
      </c>
      <c r="C2348" s="373" t="s">
        <v>3</v>
      </c>
      <c r="D2348" s="374">
        <v>251.25</v>
      </c>
    </row>
    <row r="2349" spans="1:4" x14ac:dyDescent="0.25">
      <c r="A2349" s="373">
        <v>102004</v>
      </c>
      <c r="B2349" s="373" t="s">
        <v>4090</v>
      </c>
      <c r="C2349" s="373" t="s">
        <v>3</v>
      </c>
      <c r="D2349" s="374">
        <v>219.67</v>
      </c>
    </row>
    <row r="2350" spans="1:4" x14ac:dyDescent="0.25">
      <c r="A2350" s="373">
        <v>102005</v>
      </c>
      <c r="B2350" s="373" t="s">
        <v>4091</v>
      </c>
      <c r="C2350" s="373" t="s">
        <v>3</v>
      </c>
      <c r="D2350" s="374">
        <v>194.78</v>
      </c>
    </row>
    <row r="2351" spans="1:4" x14ac:dyDescent="0.25">
      <c r="A2351" s="373">
        <v>102006</v>
      </c>
      <c r="B2351" s="373" t="s">
        <v>4092</v>
      </c>
      <c r="C2351" s="373" t="s">
        <v>3</v>
      </c>
      <c r="D2351" s="374">
        <v>179.13</v>
      </c>
    </row>
    <row r="2352" spans="1:4" x14ac:dyDescent="0.25">
      <c r="A2352" s="373">
        <v>102007</v>
      </c>
      <c r="B2352" s="373" t="s">
        <v>4093</v>
      </c>
      <c r="C2352" s="373" t="s">
        <v>3</v>
      </c>
      <c r="D2352" s="374">
        <v>489.15</v>
      </c>
    </row>
    <row r="2353" spans="1:4" x14ac:dyDescent="0.25">
      <c r="A2353" s="373">
        <v>102008</v>
      </c>
      <c r="B2353" s="373" t="s">
        <v>4094</v>
      </c>
      <c r="C2353" s="373" t="s">
        <v>3</v>
      </c>
      <c r="D2353" s="374">
        <v>409.5</v>
      </c>
    </row>
    <row r="2354" spans="1:4" x14ac:dyDescent="0.25">
      <c r="A2354" s="373">
        <v>102009</v>
      </c>
      <c r="B2354" s="373" t="s">
        <v>4095</v>
      </c>
      <c r="C2354" s="373" t="s">
        <v>3</v>
      </c>
      <c r="D2354" s="374">
        <v>285.5</v>
      </c>
    </row>
    <row r="2355" spans="1:4" x14ac:dyDescent="0.25">
      <c r="A2355" s="373">
        <v>102010</v>
      </c>
      <c r="B2355" s="373" t="s">
        <v>4096</v>
      </c>
      <c r="C2355" s="373" t="s">
        <v>3</v>
      </c>
      <c r="D2355" s="374">
        <v>259.76</v>
      </c>
    </row>
    <row r="2356" spans="1:4" x14ac:dyDescent="0.25">
      <c r="A2356" s="373">
        <v>102011</v>
      </c>
      <c r="B2356" s="373" t="s">
        <v>4097</v>
      </c>
      <c r="C2356" s="373" t="s">
        <v>3</v>
      </c>
      <c r="D2356" s="374">
        <v>220.8</v>
      </c>
    </row>
    <row r="2357" spans="1:4" x14ac:dyDescent="0.25">
      <c r="A2357" s="373">
        <v>102012</v>
      </c>
      <c r="B2357" s="373" t="s">
        <v>4098</v>
      </c>
      <c r="C2357" s="373" t="s">
        <v>3</v>
      </c>
      <c r="D2357" s="374">
        <v>195.72</v>
      </c>
    </row>
    <row r="2358" spans="1:4" x14ac:dyDescent="0.25">
      <c r="A2358" s="373">
        <v>102013</v>
      </c>
      <c r="B2358" s="373" t="s">
        <v>4099</v>
      </c>
      <c r="C2358" s="373" t="s">
        <v>3</v>
      </c>
      <c r="D2358" s="374">
        <v>181.75</v>
      </c>
    </row>
    <row r="2359" spans="1:4" x14ac:dyDescent="0.25">
      <c r="A2359" s="373">
        <v>102014</v>
      </c>
      <c r="B2359" s="373" t="s">
        <v>4100</v>
      </c>
      <c r="C2359" s="373" t="s">
        <v>3</v>
      </c>
      <c r="D2359" s="374">
        <v>560.25</v>
      </c>
    </row>
    <row r="2360" spans="1:4" x14ac:dyDescent="0.25">
      <c r="A2360" s="373">
        <v>102015</v>
      </c>
      <c r="B2360" s="373" t="s">
        <v>4101</v>
      </c>
      <c r="C2360" s="373" t="s">
        <v>3</v>
      </c>
      <c r="D2360" s="374">
        <v>470.43</v>
      </c>
    </row>
    <row r="2361" spans="1:4" x14ac:dyDescent="0.25">
      <c r="A2361" s="373">
        <v>102016</v>
      </c>
      <c r="B2361" s="373" t="s">
        <v>4102</v>
      </c>
      <c r="C2361" s="373" t="s">
        <v>3</v>
      </c>
      <c r="D2361" s="374">
        <v>273.81</v>
      </c>
    </row>
    <row r="2362" spans="1:4" x14ac:dyDescent="0.25">
      <c r="A2362" s="373">
        <v>102017</v>
      </c>
      <c r="B2362" s="373" t="s">
        <v>4103</v>
      </c>
      <c r="C2362" s="373" t="s">
        <v>3</v>
      </c>
      <c r="D2362" s="374">
        <v>248.21</v>
      </c>
    </row>
    <row r="2363" spans="1:4" x14ac:dyDescent="0.25">
      <c r="A2363" s="373">
        <v>102036</v>
      </c>
      <c r="B2363" s="373" t="s">
        <v>4104</v>
      </c>
      <c r="C2363" s="373" t="s">
        <v>3</v>
      </c>
      <c r="D2363" s="374">
        <v>214.94</v>
      </c>
    </row>
    <row r="2364" spans="1:4" x14ac:dyDescent="0.25">
      <c r="A2364" s="373">
        <v>102037</v>
      </c>
      <c r="B2364" s="373" t="s">
        <v>4105</v>
      </c>
      <c r="C2364" s="373" t="s">
        <v>3</v>
      </c>
      <c r="D2364" s="374">
        <v>189.97</v>
      </c>
    </row>
    <row r="2365" spans="1:4" x14ac:dyDescent="0.25">
      <c r="A2365" s="373">
        <v>102038</v>
      </c>
      <c r="B2365" s="373" t="s">
        <v>4106</v>
      </c>
      <c r="C2365" s="373" t="s">
        <v>3</v>
      </c>
      <c r="D2365" s="374">
        <v>176.06</v>
      </c>
    </row>
    <row r="2366" spans="1:4" x14ac:dyDescent="0.25">
      <c r="A2366" s="373">
        <v>102039</v>
      </c>
      <c r="B2366" s="373" t="s">
        <v>4107</v>
      </c>
      <c r="C2366" s="373" t="s">
        <v>3</v>
      </c>
      <c r="D2366" s="374">
        <v>514.53</v>
      </c>
    </row>
    <row r="2367" spans="1:4" x14ac:dyDescent="0.25">
      <c r="A2367" s="373">
        <v>102040</v>
      </c>
      <c r="B2367" s="373" t="s">
        <v>4108</v>
      </c>
      <c r="C2367" s="373" t="s">
        <v>3</v>
      </c>
      <c r="D2367" s="374">
        <v>429.41</v>
      </c>
    </row>
    <row r="2368" spans="1:4" x14ac:dyDescent="0.25">
      <c r="A2368" s="373">
        <v>102041</v>
      </c>
      <c r="B2368" s="373" t="s">
        <v>4109</v>
      </c>
      <c r="C2368" s="373" t="s">
        <v>3</v>
      </c>
      <c r="D2368" s="374">
        <v>285.99</v>
      </c>
    </row>
    <row r="2369" spans="1:4" x14ac:dyDescent="0.25">
      <c r="A2369" s="373">
        <v>102042</v>
      </c>
      <c r="B2369" s="373" t="s">
        <v>4110</v>
      </c>
      <c r="C2369" s="373" t="s">
        <v>3</v>
      </c>
      <c r="D2369" s="374">
        <v>257.67</v>
      </c>
    </row>
    <row r="2370" spans="1:4" x14ac:dyDescent="0.25">
      <c r="A2370" s="373">
        <v>102043</v>
      </c>
      <c r="B2370" s="373" t="s">
        <v>4111</v>
      </c>
      <c r="C2370" s="373" t="s">
        <v>3</v>
      </c>
      <c r="D2370" s="374">
        <v>219.77</v>
      </c>
    </row>
    <row r="2371" spans="1:4" x14ac:dyDescent="0.25">
      <c r="A2371" s="373">
        <v>102044</v>
      </c>
      <c r="B2371" s="373" t="s">
        <v>4112</v>
      </c>
      <c r="C2371" s="373" t="s">
        <v>3</v>
      </c>
      <c r="D2371" s="374">
        <v>195.45</v>
      </c>
    </row>
    <row r="2372" spans="1:4" x14ac:dyDescent="0.25">
      <c r="A2372" s="373">
        <v>102045</v>
      </c>
      <c r="B2372" s="373" t="s">
        <v>4113</v>
      </c>
      <c r="C2372" s="373" t="s">
        <v>3</v>
      </c>
      <c r="D2372" s="374">
        <v>180.85</v>
      </c>
    </row>
    <row r="2373" spans="1:4" x14ac:dyDescent="0.25">
      <c r="A2373" s="373">
        <v>102046</v>
      </c>
      <c r="B2373" s="373" t="s">
        <v>4114</v>
      </c>
      <c r="C2373" s="373" t="s">
        <v>3</v>
      </c>
      <c r="D2373" s="374">
        <v>573.54</v>
      </c>
    </row>
    <row r="2374" spans="1:4" x14ac:dyDescent="0.25">
      <c r="A2374" s="373">
        <v>102047</v>
      </c>
      <c r="B2374" s="373" t="s">
        <v>4115</v>
      </c>
      <c r="C2374" s="373" t="s">
        <v>3</v>
      </c>
      <c r="D2374" s="374">
        <v>490.94</v>
      </c>
    </row>
    <row r="2375" spans="1:4" x14ac:dyDescent="0.25">
      <c r="A2375" s="373">
        <v>102048</v>
      </c>
      <c r="B2375" s="373" t="s">
        <v>4116</v>
      </c>
      <c r="C2375" s="373" t="s">
        <v>3</v>
      </c>
      <c r="D2375" s="374">
        <v>267.12</v>
      </c>
    </row>
    <row r="2376" spans="1:4" x14ac:dyDescent="0.25">
      <c r="A2376" s="373">
        <v>102049</v>
      </c>
      <c r="B2376" s="373" t="s">
        <v>4117</v>
      </c>
      <c r="C2376" s="373" t="s">
        <v>3</v>
      </c>
      <c r="D2376" s="374">
        <v>238.35</v>
      </c>
    </row>
    <row r="2377" spans="1:4" x14ac:dyDescent="0.25">
      <c r="A2377" s="373">
        <v>102050</v>
      </c>
      <c r="B2377" s="373" t="s">
        <v>4118</v>
      </c>
      <c r="C2377" s="373" t="s">
        <v>3</v>
      </c>
      <c r="D2377" s="374">
        <v>207.06</v>
      </c>
    </row>
    <row r="2378" spans="1:4" x14ac:dyDescent="0.25">
      <c r="A2378" s="373">
        <v>102051</v>
      </c>
      <c r="B2378" s="373" t="s">
        <v>4119</v>
      </c>
      <c r="C2378" s="373" t="s">
        <v>3</v>
      </c>
      <c r="D2378" s="374">
        <v>182.14</v>
      </c>
    </row>
    <row r="2379" spans="1:4" x14ac:dyDescent="0.25">
      <c r="A2379" s="373">
        <v>102052</v>
      </c>
      <c r="B2379" s="373" t="s">
        <v>4120</v>
      </c>
      <c r="C2379" s="373" t="s">
        <v>3</v>
      </c>
      <c r="D2379" s="374">
        <v>168.27</v>
      </c>
    </row>
    <row r="2380" spans="1:4" x14ac:dyDescent="0.25">
      <c r="A2380" s="373">
        <v>102059</v>
      </c>
      <c r="B2380" s="373" t="s">
        <v>4121</v>
      </c>
      <c r="C2380" s="373" t="s">
        <v>3</v>
      </c>
      <c r="D2380" s="374">
        <v>478.18</v>
      </c>
    </row>
    <row r="2381" spans="1:4" x14ac:dyDescent="0.25">
      <c r="A2381" s="373">
        <v>102060</v>
      </c>
      <c r="B2381" s="373" t="s">
        <v>4122</v>
      </c>
      <c r="C2381" s="373" t="s">
        <v>3</v>
      </c>
      <c r="D2381" s="374">
        <v>402.58</v>
      </c>
    </row>
    <row r="2382" spans="1:4" x14ac:dyDescent="0.25">
      <c r="A2382" s="373">
        <v>102061</v>
      </c>
      <c r="B2382" s="373" t="s">
        <v>4123</v>
      </c>
      <c r="C2382" s="373" t="s">
        <v>3</v>
      </c>
      <c r="D2382" s="374">
        <v>264.61</v>
      </c>
    </row>
    <row r="2383" spans="1:4" x14ac:dyDescent="0.25">
      <c r="A2383" s="373">
        <v>102062</v>
      </c>
      <c r="B2383" s="373" t="s">
        <v>4124</v>
      </c>
      <c r="C2383" s="373" t="s">
        <v>3</v>
      </c>
      <c r="D2383" s="374">
        <v>243.92</v>
      </c>
    </row>
    <row r="2384" spans="1:4" x14ac:dyDescent="0.25">
      <c r="A2384" s="373">
        <v>102063</v>
      </c>
      <c r="B2384" s="373" t="s">
        <v>4125</v>
      </c>
      <c r="C2384" s="373" t="s">
        <v>3</v>
      </c>
      <c r="D2384" s="374">
        <v>207.29</v>
      </c>
    </row>
    <row r="2385" spans="1:4" x14ac:dyDescent="0.25">
      <c r="A2385" s="373">
        <v>102064</v>
      </c>
      <c r="B2385" s="373" t="s">
        <v>4126</v>
      </c>
      <c r="C2385" s="373" t="s">
        <v>3</v>
      </c>
      <c r="D2385" s="374">
        <v>182.74</v>
      </c>
    </row>
    <row r="2386" spans="1:4" x14ac:dyDescent="0.25">
      <c r="A2386" s="373">
        <v>102065</v>
      </c>
      <c r="B2386" s="373" t="s">
        <v>4127</v>
      </c>
      <c r="C2386" s="373" t="s">
        <v>3</v>
      </c>
      <c r="D2386" s="374">
        <v>169.1</v>
      </c>
    </row>
    <row r="2387" spans="1:4" x14ac:dyDescent="0.25">
      <c r="A2387" s="373">
        <v>102066</v>
      </c>
      <c r="B2387" s="373" t="s">
        <v>4128</v>
      </c>
      <c r="C2387" s="373" t="s">
        <v>3</v>
      </c>
      <c r="D2387" s="374">
        <v>507.07</v>
      </c>
    </row>
    <row r="2388" spans="1:4" x14ac:dyDescent="0.25">
      <c r="A2388" s="373">
        <v>102067</v>
      </c>
      <c r="B2388" s="373" t="s">
        <v>4129</v>
      </c>
      <c r="C2388" s="373" t="s">
        <v>3</v>
      </c>
      <c r="D2388" s="374">
        <v>435.97</v>
      </c>
    </row>
    <row r="2389" spans="1:4" x14ac:dyDescent="0.25">
      <c r="A2389" s="373">
        <v>102068</v>
      </c>
      <c r="B2389" s="373" t="s">
        <v>4130</v>
      </c>
      <c r="C2389" s="373" t="s">
        <v>3</v>
      </c>
      <c r="D2389" s="374">
        <v>244.6</v>
      </c>
    </row>
    <row r="2390" spans="1:4" x14ac:dyDescent="0.25">
      <c r="A2390" s="373">
        <v>102069</v>
      </c>
      <c r="B2390" s="373" t="s">
        <v>4131</v>
      </c>
      <c r="C2390" s="373" t="s">
        <v>3</v>
      </c>
      <c r="D2390" s="374">
        <v>224.07</v>
      </c>
    </row>
    <row r="2391" spans="1:4" x14ac:dyDescent="0.25">
      <c r="A2391" s="373">
        <v>102070</v>
      </c>
      <c r="B2391" s="373" t="s">
        <v>4132</v>
      </c>
      <c r="C2391" s="373" t="s">
        <v>3</v>
      </c>
      <c r="D2391" s="374">
        <v>194.53</v>
      </c>
    </row>
    <row r="2392" spans="1:4" x14ac:dyDescent="0.25">
      <c r="A2392" s="373">
        <v>102071</v>
      </c>
      <c r="B2392" s="373" t="s">
        <v>4133</v>
      </c>
      <c r="C2392" s="373" t="s">
        <v>3</v>
      </c>
      <c r="D2392" s="374">
        <v>171.45</v>
      </c>
    </row>
    <row r="2393" spans="1:4" x14ac:dyDescent="0.25">
      <c r="A2393" s="373">
        <v>102072</v>
      </c>
      <c r="B2393" s="373" t="s">
        <v>4134</v>
      </c>
      <c r="C2393" s="373" t="s">
        <v>3</v>
      </c>
      <c r="D2393" s="374">
        <v>163.59</v>
      </c>
    </row>
    <row r="2394" spans="1:4" x14ac:dyDescent="0.25">
      <c r="A2394" s="373">
        <v>102073</v>
      </c>
      <c r="B2394" s="373" t="s">
        <v>8195</v>
      </c>
      <c r="C2394" s="373" t="s">
        <v>12</v>
      </c>
      <c r="D2394" s="375">
        <v>3508.28</v>
      </c>
    </row>
    <row r="2395" spans="1:4" x14ac:dyDescent="0.25">
      <c r="A2395" s="373">
        <v>102074</v>
      </c>
      <c r="B2395" s="373" t="s">
        <v>8196</v>
      </c>
      <c r="C2395" s="373" t="s">
        <v>12</v>
      </c>
      <c r="D2395" s="375">
        <v>4265.22</v>
      </c>
    </row>
    <row r="2396" spans="1:4" x14ac:dyDescent="0.25">
      <c r="A2396" s="373">
        <v>102075</v>
      </c>
      <c r="B2396" s="373" t="s">
        <v>8197</v>
      </c>
      <c r="C2396" s="373" t="s">
        <v>12</v>
      </c>
      <c r="D2396" s="375">
        <v>4467.0200000000004</v>
      </c>
    </row>
    <row r="2397" spans="1:4" x14ac:dyDescent="0.25">
      <c r="A2397" s="373">
        <v>102076</v>
      </c>
      <c r="B2397" s="373" t="s">
        <v>8198</v>
      </c>
      <c r="C2397" s="373" t="s">
        <v>12</v>
      </c>
      <c r="D2397" s="375">
        <v>4573.96</v>
      </c>
    </row>
    <row r="2398" spans="1:4" x14ac:dyDescent="0.25">
      <c r="A2398" s="373">
        <v>102077</v>
      </c>
      <c r="B2398" s="373" t="s">
        <v>8199</v>
      </c>
      <c r="C2398" s="373" t="s">
        <v>12</v>
      </c>
      <c r="D2398" s="375">
        <v>4949.95</v>
      </c>
    </row>
    <row r="2399" spans="1:4" x14ac:dyDescent="0.25">
      <c r="A2399" s="373">
        <v>102078</v>
      </c>
      <c r="B2399" s="373" t="s">
        <v>8200</v>
      </c>
      <c r="C2399" s="373" t="s">
        <v>12</v>
      </c>
      <c r="D2399" s="375">
        <v>5030.12</v>
      </c>
    </row>
    <row r="2400" spans="1:4" x14ac:dyDescent="0.25">
      <c r="A2400" s="373">
        <v>102079</v>
      </c>
      <c r="B2400" s="373" t="s">
        <v>8201</v>
      </c>
      <c r="C2400" s="373" t="s">
        <v>12</v>
      </c>
      <c r="D2400" s="375">
        <v>4862.74</v>
      </c>
    </row>
    <row r="2401" spans="1:4" x14ac:dyDescent="0.25">
      <c r="A2401" s="373">
        <v>102080</v>
      </c>
      <c r="B2401" s="373" t="s">
        <v>8202</v>
      </c>
      <c r="C2401" s="373" t="s">
        <v>12</v>
      </c>
      <c r="D2401" s="375">
        <v>4290.21</v>
      </c>
    </row>
    <row r="2402" spans="1:4" x14ac:dyDescent="0.25">
      <c r="A2402" s="373">
        <v>102086</v>
      </c>
      <c r="B2402" s="373" t="s">
        <v>4135</v>
      </c>
      <c r="C2402" s="373" t="s">
        <v>3</v>
      </c>
      <c r="D2402" s="374">
        <v>183.5</v>
      </c>
    </row>
    <row r="2403" spans="1:4" x14ac:dyDescent="0.25">
      <c r="A2403" s="373">
        <v>102087</v>
      </c>
      <c r="B2403" s="373" t="s">
        <v>4136</v>
      </c>
      <c r="C2403" s="373" t="s">
        <v>3</v>
      </c>
      <c r="D2403" s="374">
        <v>145.93</v>
      </c>
    </row>
    <row r="2404" spans="1:4" x14ac:dyDescent="0.25">
      <c r="A2404" s="373">
        <v>102088</v>
      </c>
      <c r="B2404" s="373" t="s">
        <v>4137</v>
      </c>
      <c r="C2404" s="373" t="s">
        <v>3</v>
      </c>
      <c r="D2404" s="374">
        <v>246.85</v>
      </c>
    </row>
    <row r="2405" spans="1:4" x14ac:dyDescent="0.25">
      <c r="A2405" s="373">
        <v>102089</v>
      </c>
      <c r="B2405" s="373" t="s">
        <v>4138</v>
      </c>
      <c r="C2405" s="373" t="s">
        <v>3</v>
      </c>
      <c r="D2405" s="374">
        <v>170.15</v>
      </c>
    </row>
    <row r="2406" spans="1:4" x14ac:dyDescent="0.25">
      <c r="A2406" s="373">
        <v>102090</v>
      </c>
      <c r="B2406" s="373" t="s">
        <v>4139</v>
      </c>
      <c r="C2406" s="373" t="s">
        <v>3</v>
      </c>
      <c r="D2406" s="374">
        <v>127.53</v>
      </c>
    </row>
    <row r="2407" spans="1:4" x14ac:dyDescent="0.25">
      <c r="A2407" s="373">
        <v>102091</v>
      </c>
      <c r="B2407" s="373" t="s">
        <v>4140</v>
      </c>
      <c r="C2407" s="373" t="s">
        <v>3</v>
      </c>
      <c r="D2407" s="374">
        <v>289.26</v>
      </c>
    </row>
    <row r="2408" spans="1:4" x14ac:dyDescent="0.25">
      <c r="A2408" s="373">
        <v>103760</v>
      </c>
      <c r="B2408" s="373" t="s">
        <v>5415</v>
      </c>
      <c r="C2408" s="373" t="s">
        <v>3</v>
      </c>
      <c r="D2408" s="374">
        <v>116.31</v>
      </c>
    </row>
    <row r="2409" spans="1:4" x14ac:dyDescent="0.25">
      <c r="A2409" s="373">
        <v>103761</v>
      </c>
      <c r="B2409" s="373" t="s">
        <v>5416</v>
      </c>
      <c r="C2409" s="373" t="s">
        <v>3</v>
      </c>
      <c r="D2409" s="374">
        <v>77.52</v>
      </c>
    </row>
    <row r="2410" spans="1:4" x14ac:dyDescent="0.25">
      <c r="A2410" s="373">
        <v>103762</v>
      </c>
      <c r="B2410" s="373" t="s">
        <v>5417</v>
      </c>
      <c r="C2410" s="373" t="s">
        <v>3</v>
      </c>
      <c r="D2410" s="374">
        <v>66.33</v>
      </c>
    </row>
    <row r="2411" spans="1:4" x14ac:dyDescent="0.25">
      <c r="A2411" s="373">
        <v>103763</v>
      </c>
      <c r="B2411" s="373" t="s">
        <v>5418</v>
      </c>
      <c r="C2411" s="373" t="s">
        <v>3</v>
      </c>
      <c r="D2411" s="374">
        <v>58.34</v>
      </c>
    </row>
    <row r="2412" spans="1:4" x14ac:dyDescent="0.25">
      <c r="A2412" s="373">
        <v>89996</v>
      </c>
      <c r="B2412" s="373" t="s">
        <v>4908</v>
      </c>
      <c r="C2412" s="373" t="s">
        <v>17</v>
      </c>
      <c r="D2412" s="374">
        <v>11.79</v>
      </c>
    </row>
    <row r="2413" spans="1:4" x14ac:dyDescent="0.25">
      <c r="A2413" s="373">
        <v>89997</v>
      </c>
      <c r="B2413" s="373" t="s">
        <v>4909</v>
      </c>
      <c r="C2413" s="373" t="s">
        <v>17</v>
      </c>
      <c r="D2413" s="374">
        <v>9.65</v>
      </c>
    </row>
    <row r="2414" spans="1:4" x14ac:dyDescent="0.25">
      <c r="A2414" s="373">
        <v>89998</v>
      </c>
      <c r="B2414" s="373" t="s">
        <v>4910</v>
      </c>
      <c r="C2414" s="373" t="s">
        <v>17</v>
      </c>
      <c r="D2414" s="374">
        <v>11.27</v>
      </c>
    </row>
    <row r="2415" spans="1:4" x14ac:dyDescent="0.25">
      <c r="A2415" s="373">
        <v>89999</v>
      </c>
      <c r="B2415" s="373" t="s">
        <v>4911</v>
      </c>
      <c r="C2415" s="373" t="s">
        <v>17</v>
      </c>
      <c r="D2415" s="374">
        <v>17.079999999999998</v>
      </c>
    </row>
    <row r="2416" spans="1:4" x14ac:dyDescent="0.25">
      <c r="A2416" s="373">
        <v>90000</v>
      </c>
      <c r="B2416" s="373" t="s">
        <v>4912</v>
      </c>
      <c r="C2416" s="373" t="s">
        <v>17</v>
      </c>
      <c r="D2416" s="374">
        <v>13.93</v>
      </c>
    </row>
    <row r="2417" spans="1:4" x14ac:dyDescent="0.25">
      <c r="A2417" s="373">
        <v>91593</v>
      </c>
      <c r="B2417" s="373" t="s">
        <v>1538</v>
      </c>
      <c r="C2417" s="373" t="s">
        <v>17</v>
      </c>
      <c r="D2417" s="374">
        <v>9.06</v>
      </c>
    </row>
    <row r="2418" spans="1:4" x14ac:dyDescent="0.25">
      <c r="A2418" s="373">
        <v>91594</v>
      </c>
      <c r="B2418" s="373" t="s">
        <v>1539</v>
      </c>
      <c r="C2418" s="373" t="s">
        <v>17</v>
      </c>
      <c r="D2418" s="374">
        <v>9.5</v>
      </c>
    </row>
    <row r="2419" spans="1:4" x14ac:dyDescent="0.25">
      <c r="A2419" s="373">
        <v>91595</v>
      </c>
      <c r="B2419" s="373" t="s">
        <v>1540</v>
      </c>
      <c r="C2419" s="373" t="s">
        <v>17</v>
      </c>
      <c r="D2419" s="374">
        <v>10.220000000000001</v>
      </c>
    </row>
    <row r="2420" spans="1:4" x14ac:dyDescent="0.25">
      <c r="A2420" s="373">
        <v>91596</v>
      </c>
      <c r="B2420" s="373" t="s">
        <v>1541</v>
      </c>
      <c r="C2420" s="373" t="s">
        <v>17</v>
      </c>
      <c r="D2420" s="374">
        <v>9.3699999999999992</v>
      </c>
    </row>
    <row r="2421" spans="1:4" x14ac:dyDescent="0.25">
      <c r="A2421" s="373">
        <v>91597</v>
      </c>
      <c r="B2421" s="373" t="s">
        <v>1542</v>
      </c>
      <c r="C2421" s="373" t="s">
        <v>17</v>
      </c>
      <c r="D2421" s="374">
        <v>6.73</v>
      </c>
    </row>
    <row r="2422" spans="1:4" x14ac:dyDescent="0.25">
      <c r="A2422" s="373">
        <v>91598</v>
      </c>
      <c r="B2422" s="373" t="s">
        <v>1543</v>
      </c>
      <c r="C2422" s="373" t="s">
        <v>17</v>
      </c>
      <c r="D2422" s="374">
        <v>9.26</v>
      </c>
    </row>
    <row r="2423" spans="1:4" x14ac:dyDescent="0.25">
      <c r="A2423" s="373">
        <v>91599</v>
      </c>
      <c r="B2423" s="373" t="s">
        <v>1544</v>
      </c>
      <c r="C2423" s="373" t="s">
        <v>17</v>
      </c>
      <c r="D2423" s="374">
        <v>7.08</v>
      </c>
    </row>
    <row r="2424" spans="1:4" x14ac:dyDescent="0.25">
      <c r="A2424" s="373">
        <v>91600</v>
      </c>
      <c r="B2424" s="373" t="s">
        <v>1545</v>
      </c>
      <c r="C2424" s="373" t="s">
        <v>17</v>
      </c>
      <c r="D2424" s="374">
        <v>11.93</v>
      </c>
    </row>
    <row r="2425" spans="1:4" x14ac:dyDescent="0.25">
      <c r="A2425" s="373">
        <v>91601</v>
      </c>
      <c r="B2425" s="373" t="s">
        <v>1546</v>
      </c>
      <c r="C2425" s="373" t="s">
        <v>17</v>
      </c>
      <c r="D2425" s="374">
        <v>13.65</v>
      </c>
    </row>
    <row r="2426" spans="1:4" x14ac:dyDescent="0.25">
      <c r="A2426" s="373">
        <v>91602</v>
      </c>
      <c r="B2426" s="373" t="s">
        <v>1547</v>
      </c>
      <c r="C2426" s="373" t="s">
        <v>17</v>
      </c>
      <c r="D2426" s="374">
        <v>12.67</v>
      </c>
    </row>
    <row r="2427" spans="1:4" x14ac:dyDescent="0.25">
      <c r="A2427" s="373">
        <v>91603</v>
      </c>
      <c r="B2427" s="373" t="s">
        <v>1548</v>
      </c>
      <c r="C2427" s="373" t="s">
        <v>17</v>
      </c>
      <c r="D2427" s="374">
        <v>11.97</v>
      </c>
    </row>
    <row r="2428" spans="1:4" x14ac:dyDescent="0.25">
      <c r="A2428" s="373">
        <v>92759</v>
      </c>
      <c r="B2428" s="373" t="s">
        <v>5167</v>
      </c>
      <c r="C2428" s="373" t="s">
        <v>17</v>
      </c>
      <c r="D2428" s="374">
        <v>15</v>
      </c>
    </row>
    <row r="2429" spans="1:4" x14ac:dyDescent="0.25">
      <c r="A2429" s="373">
        <v>92760</v>
      </c>
      <c r="B2429" s="373" t="s">
        <v>5170</v>
      </c>
      <c r="C2429" s="373" t="s">
        <v>17</v>
      </c>
      <c r="D2429" s="374">
        <v>14.38</v>
      </c>
    </row>
    <row r="2430" spans="1:4" x14ac:dyDescent="0.25">
      <c r="A2430" s="373">
        <v>92761</v>
      </c>
      <c r="B2430" s="373" t="s">
        <v>5419</v>
      </c>
      <c r="C2430" s="373" t="s">
        <v>17</v>
      </c>
      <c r="D2430" s="374">
        <v>13.67</v>
      </c>
    </row>
    <row r="2431" spans="1:4" x14ac:dyDescent="0.25">
      <c r="A2431" s="373">
        <v>92762</v>
      </c>
      <c r="B2431" s="373" t="s">
        <v>5168</v>
      </c>
      <c r="C2431" s="373" t="s">
        <v>17</v>
      </c>
      <c r="D2431" s="374">
        <v>12.27</v>
      </c>
    </row>
    <row r="2432" spans="1:4" x14ac:dyDescent="0.25">
      <c r="A2432" s="373">
        <v>92763</v>
      </c>
      <c r="B2432" s="373" t="s">
        <v>5169</v>
      </c>
      <c r="C2432" s="373" t="s">
        <v>17</v>
      </c>
      <c r="D2432" s="374">
        <v>10.32</v>
      </c>
    </row>
    <row r="2433" spans="1:4" x14ac:dyDescent="0.25">
      <c r="A2433" s="373">
        <v>92764</v>
      </c>
      <c r="B2433" s="373" t="s">
        <v>5420</v>
      </c>
      <c r="C2433" s="373" t="s">
        <v>17</v>
      </c>
      <c r="D2433" s="374">
        <v>10.029999999999999</v>
      </c>
    </row>
    <row r="2434" spans="1:4" x14ac:dyDescent="0.25">
      <c r="A2434" s="373">
        <v>92765</v>
      </c>
      <c r="B2434" s="373" t="s">
        <v>5421</v>
      </c>
      <c r="C2434" s="373" t="s">
        <v>17</v>
      </c>
      <c r="D2434" s="374">
        <v>11.51</v>
      </c>
    </row>
    <row r="2435" spans="1:4" x14ac:dyDescent="0.25">
      <c r="A2435" s="373">
        <v>92766</v>
      </c>
      <c r="B2435" s="373" t="s">
        <v>5422</v>
      </c>
      <c r="C2435" s="373" t="s">
        <v>17</v>
      </c>
      <c r="D2435" s="374">
        <v>11.39</v>
      </c>
    </row>
    <row r="2436" spans="1:4" x14ac:dyDescent="0.25">
      <c r="A2436" s="373">
        <v>92767</v>
      </c>
      <c r="B2436" s="373" t="s">
        <v>5423</v>
      </c>
      <c r="C2436" s="373" t="s">
        <v>17</v>
      </c>
      <c r="D2436" s="374">
        <v>16.350000000000001</v>
      </c>
    </row>
    <row r="2437" spans="1:4" x14ac:dyDescent="0.25">
      <c r="A2437" s="373">
        <v>92768</v>
      </c>
      <c r="B2437" s="373" t="s">
        <v>5424</v>
      </c>
      <c r="C2437" s="373" t="s">
        <v>17</v>
      </c>
      <c r="D2437" s="374">
        <v>14.5</v>
      </c>
    </row>
    <row r="2438" spans="1:4" x14ac:dyDescent="0.25">
      <c r="A2438" s="373">
        <v>92769</v>
      </c>
      <c r="B2438" s="373" t="s">
        <v>5425</v>
      </c>
      <c r="C2438" s="373" t="s">
        <v>17</v>
      </c>
      <c r="D2438" s="374">
        <v>13.89</v>
      </c>
    </row>
    <row r="2439" spans="1:4" x14ac:dyDescent="0.25">
      <c r="A2439" s="373">
        <v>92770</v>
      </c>
      <c r="B2439" s="373" t="s">
        <v>5426</v>
      </c>
      <c r="C2439" s="373" t="s">
        <v>17</v>
      </c>
      <c r="D2439" s="374">
        <v>13.19</v>
      </c>
    </row>
    <row r="2440" spans="1:4" x14ac:dyDescent="0.25">
      <c r="A2440" s="373">
        <v>92771</v>
      </c>
      <c r="B2440" s="373" t="s">
        <v>5427</v>
      </c>
      <c r="C2440" s="373" t="s">
        <v>17</v>
      </c>
      <c r="D2440" s="374">
        <v>11.83</v>
      </c>
    </row>
    <row r="2441" spans="1:4" x14ac:dyDescent="0.25">
      <c r="A2441" s="373">
        <v>92772</v>
      </c>
      <c r="B2441" s="373" t="s">
        <v>5428</v>
      </c>
      <c r="C2441" s="373" t="s">
        <v>17</v>
      </c>
      <c r="D2441" s="374">
        <v>9.93</v>
      </c>
    </row>
    <row r="2442" spans="1:4" x14ac:dyDescent="0.25">
      <c r="A2442" s="373">
        <v>92773</v>
      </c>
      <c r="B2442" s="373" t="s">
        <v>5429</v>
      </c>
      <c r="C2442" s="373" t="s">
        <v>17</v>
      </c>
      <c r="D2442" s="374">
        <v>9.77</v>
      </c>
    </row>
    <row r="2443" spans="1:4" x14ac:dyDescent="0.25">
      <c r="A2443" s="373">
        <v>92774</v>
      </c>
      <c r="B2443" s="373" t="s">
        <v>5430</v>
      </c>
      <c r="C2443" s="373" t="s">
        <v>17</v>
      </c>
      <c r="D2443" s="374">
        <v>11.35</v>
      </c>
    </row>
    <row r="2444" spans="1:4" x14ac:dyDescent="0.25">
      <c r="A2444" s="373">
        <v>92798</v>
      </c>
      <c r="B2444" s="373" t="s">
        <v>5431</v>
      </c>
      <c r="C2444" s="373" t="s">
        <v>17</v>
      </c>
      <c r="D2444" s="374">
        <v>10.62</v>
      </c>
    </row>
    <row r="2445" spans="1:4" x14ac:dyDescent="0.25">
      <c r="A2445" s="373">
        <v>92799</v>
      </c>
      <c r="B2445" s="373" t="s">
        <v>5432</v>
      </c>
      <c r="C2445" s="373" t="s">
        <v>17</v>
      </c>
      <c r="D2445" s="374">
        <v>12.2</v>
      </c>
    </row>
    <row r="2446" spans="1:4" x14ac:dyDescent="0.25">
      <c r="A2446" s="373">
        <v>92800</v>
      </c>
      <c r="B2446" s="373" t="s">
        <v>5172</v>
      </c>
      <c r="C2446" s="373" t="s">
        <v>17</v>
      </c>
      <c r="D2446" s="374">
        <v>11.15</v>
      </c>
    </row>
    <row r="2447" spans="1:4" x14ac:dyDescent="0.25">
      <c r="A2447" s="373">
        <v>92801</v>
      </c>
      <c r="B2447" s="373" t="s">
        <v>5178</v>
      </c>
      <c r="C2447" s="373" t="s">
        <v>17</v>
      </c>
      <c r="D2447" s="374">
        <v>11.42</v>
      </c>
    </row>
    <row r="2448" spans="1:4" x14ac:dyDescent="0.25">
      <c r="A2448" s="373">
        <v>92802</v>
      </c>
      <c r="B2448" s="373" t="s">
        <v>5181</v>
      </c>
      <c r="C2448" s="373" t="s">
        <v>17</v>
      </c>
      <c r="D2448" s="374">
        <v>11.43</v>
      </c>
    </row>
    <row r="2449" spans="1:4" x14ac:dyDescent="0.25">
      <c r="A2449" s="373">
        <v>92803</v>
      </c>
      <c r="B2449" s="373" t="s">
        <v>5179</v>
      </c>
      <c r="C2449" s="373" t="s">
        <v>17</v>
      </c>
      <c r="D2449" s="374">
        <v>10.59</v>
      </c>
    </row>
    <row r="2450" spans="1:4" x14ac:dyDescent="0.25">
      <c r="A2450" s="373">
        <v>92804</v>
      </c>
      <c r="B2450" s="373" t="s">
        <v>5182</v>
      </c>
      <c r="C2450" s="373" t="s">
        <v>17</v>
      </c>
      <c r="D2450" s="374">
        <v>9.08</v>
      </c>
    </row>
    <row r="2451" spans="1:4" x14ac:dyDescent="0.25">
      <c r="A2451" s="373">
        <v>92805</v>
      </c>
      <c r="B2451" s="373" t="s">
        <v>5180</v>
      </c>
      <c r="C2451" s="373" t="s">
        <v>17</v>
      </c>
      <c r="D2451" s="374">
        <v>9.01</v>
      </c>
    </row>
    <row r="2452" spans="1:4" x14ac:dyDescent="0.25">
      <c r="A2452" s="373">
        <v>92806</v>
      </c>
      <c r="B2452" s="373" t="s">
        <v>5433</v>
      </c>
      <c r="C2452" s="373" t="s">
        <v>17</v>
      </c>
      <c r="D2452" s="374">
        <v>10.63</v>
      </c>
    </row>
    <row r="2453" spans="1:4" x14ac:dyDescent="0.25">
      <c r="A2453" s="373">
        <v>92875</v>
      </c>
      <c r="B2453" s="373" t="s">
        <v>5434</v>
      </c>
      <c r="C2453" s="373" t="s">
        <v>17</v>
      </c>
      <c r="D2453" s="374">
        <v>10.79</v>
      </c>
    </row>
    <row r="2454" spans="1:4" x14ac:dyDescent="0.25">
      <c r="A2454" s="373">
        <v>92876</v>
      </c>
      <c r="B2454" s="373" t="s">
        <v>5435</v>
      </c>
      <c r="C2454" s="373" t="s">
        <v>17</v>
      </c>
      <c r="D2454" s="374">
        <v>10.57</v>
      </c>
    </row>
    <row r="2455" spans="1:4" x14ac:dyDescent="0.25">
      <c r="A2455" s="373">
        <v>92877</v>
      </c>
      <c r="B2455" s="373" t="s">
        <v>5436</v>
      </c>
      <c r="C2455" s="373" t="s">
        <v>17</v>
      </c>
      <c r="D2455" s="374">
        <v>11.47</v>
      </c>
    </row>
    <row r="2456" spans="1:4" x14ac:dyDescent="0.25">
      <c r="A2456" s="373">
        <v>92878</v>
      </c>
      <c r="B2456" s="373" t="s">
        <v>5437</v>
      </c>
      <c r="C2456" s="373" t="s">
        <v>17</v>
      </c>
      <c r="D2456" s="374">
        <v>11.31</v>
      </c>
    </row>
    <row r="2457" spans="1:4" x14ac:dyDescent="0.25">
      <c r="A2457" s="373">
        <v>92879</v>
      </c>
      <c r="B2457" s="373" t="s">
        <v>5438</v>
      </c>
      <c r="C2457" s="373" t="s">
        <v>17</v>
      </c>
      <c r="D2457" s="374">
        <v>11.2</v>
      </c>
    </row>
    <row r="2458" spans="1:4" x14ac:dyDescent="0.25">
      <c r="A2458" s="373">
        <v>92880</v>
      </c>
      <c r="B2458" s="373" t="s">
        <v>5439</v>
      </c>
      <c r="C2458" s="373" t="s">
        <v>17</v>
      </c>
      <c r="D2458" s="374">
        <v>11.46</v>
      </c>
    </row>
    <row r="2459" spans="1:4" x14ac:dyDescent="0.25">
      <c r="A2459" s="373">
        <v>92881</v>
      </c>
      <c r="B2459" s="373" t="s">
        <v>5440</v>
      </c>
      <c r="C2459" s="373" t="s">
        <v>17</v>
      </c>
      <c r="D2459" s="374">
        <v>11.43</v>
      </c>
    </row>
    <row r="2460" spans="1:4" x14ac:dyDescent="0.25">
      <c r="A2460" s="373">
        <v>92882</v>
      </c>
      <c r="B2460" s="373" t="s">
        <v>5441</v>
      </c>
      <c r="C2460" s="373" t="s">
        <v>17</v>
      </c>
      <c r="D2460" s="374">
        <v>14.23</v>
      </c>
    </row>
    <row r="2461" spans="1:4" x14ac:dyDescent="0.25">
      <c r="A2461" s="373">
        <v>92883</v>
      </c>
      <c r="B2461" s="373" t="s">
        <v>5442</v>
      </c>
      <c r="C2461" s="373" t="s">
        <v>17</v>
      </c>
      <c r="D2461" s="374">
        <v>13.23</v>
      </c>
    </row>
    <row r="2462" spans="1:4" x14ac:dyDescent="0.25">
      <c r="A2462" s="373">
        <v>92884</v>
      </c>
      <c r="B2462" s="373" t="s">
        <v>5443</v>
      </c>
      <c r="C2462" s="373" t="s">
        <v>17</v>
      </c>
      <c r="D2462" s="374">
        <v>13.55</v>
      </c>
    </row>
    <row r="2463" spans="1:4" x14ac:dyDescent="0.25">
      <c r="A2463" s="373">
        <v>92885</v>
      </c>
      <c r="B2463" s="373" t="s">
        <v>5444</v>
      </c>
      <c r="C2463" s="373" t="s">
        <v>17</v>
      </c>
      <c r="D2463" s="374">
        <v>12.95</v>
      </c>
    </row>
    <row r="2464" spans="1:4" x14ac:dyDescent="0.25">
      <c r="A2464" s="373">
        <v>92886</v>
      </c>
      <c r="B2464" s="373" t="s">
        <v>5445</v>
      </c>
      <c r="C2464" s="373" t="s">
        <v>17</v>
      </c>
      <c r="D2464" s="374">
        <v>12.41</v>
      </c>
    </row>
    <row r="2465" spans="1:4" x14ac:dyDescent="0.25">
      <c r="A2465" s="373">
        <v>92887</v>
      </c>
      <c r="B2465" s="373" t="s">
        <v>5446</v>
      </c>
      <c r="C2465" s="373" t="s">
        <v>17</v>
      </c>
      <c r="D2465" s="374">
        <v>12.39</v>
      </c>
    </row>
    <row r="2466" spans="1:4" x14ac:dyDescent="0.25">
      <c r="A2466" s="373">
        <v>92888</v>
      </c>
      <c r="B2466" s="373" t="s">
        <v>5447</v>
      </c>
      <c r="C2466" s="373" t="s">
        <v>17</v>
      </c>
      <c r="D2466" s="374">
        <v>12.13</v>
      </c>
    </row>
    <row r="2467" spans="1:4" x14ac:dyDescent="0.25">
      <c r="A2467" s="373">
        <v>92915</v>
      </c>
      <c r="B2467" s="373" t="s">
        <v>5171</v>
      </c>
      <c r="C2467" s="373" t="s">
        <v>17</v>
      </c>
      <c r="D2467" s="374">
        <v>17.57</v>
      </c>
    </row>
    <row r="2468" spans="1:4" x14ac:dyDescent="0.25">
      <c r="A2468" s="373">
        <v>92916</v>
      </c>
      <c r="B2468" s="373" t="s">
        <v>5173</v>
      </c>
      <c r="C2468" s="373" t="s">
        <v>17</v>
      </c>
      <c r="D2468" s="374">
        <v>16.29</v>
      </c>
    </row>
    <row r="2469" spans="1:4" x14ac:dyDescent="0.25">
      <c r="A2469" s="373">
        <v>92917</v>
      </c>
      <c r="B2469" s="373" t="s">
        <v>5174</v>
      </c>
      <c r="C2469" s="373" t="s">
        <v>17</v>
      </c>
      <c r="D2469" s="374">
        <v>15.02</v>
      </c>
    </row>
    <row r="2470" spans="1:4" x14ac:dyDescent="0.25">
      <c r="A2470" s="373">
        <v>92919</v>
      </c>
      <c r="B2470" s="373" t="s">
        <v>5175</v>
      </c>
      <c r="C2470" s="373" t="s">
        <v>17</v>
      </c>
      <c r="D2470" s="374">
        <v>13.22</v>
      </c>
    </row>
    <row r="2471" spans="1:4" x14ac:dyDescent="0.25">
      <c r="A2471" s="373">
        <v>92921</v>
      </c>
      <c r="B2471" s="373" t="s">
        <v>5176</v>
      </c>
      <c r="C2471" s="373" t="s">
        <v>17</v>
      </c>
      <c r="D2471" s="374">
        <v>10.94</v>
      </c>
    </row>
    <row r="2472" spans="1:4" x14ac:dyDescent="0.25">
      <c r="A2472" s="373">
        <v>92922</v>
      </c>
      <c r="B2472" s="373" t="s">
        <v>5177</v>
      </c>
      <c r="C2472" s="373" t="s">
        <v>17</v>
      </c>
      <c r="D2472" s="374">
        <v>10.49</v>
      </c>
    </row>
    <row r="2473" spans="1:4" x14ac:dyDescent="0.25">
      <c r="A2473" s="373">
        <v>92923</v>
      </c>
      <c r="B2473" s="373" t="s">
        <v>5448</v>
      </c>
      <c r="C2473" s="373" t="s">
        <v>17</v>
      </c>
      <c r="D2473" s="374">
        <v>11.87</v>
      </c>
    </row>
    <row r="2474" spans="1:4" x14ac:dyDescent="0.25">
      <c r="A2474" s="373">
        <v>92924</v>
      </c>
      <c r="B2474" s="373" t="s">
        <v>5449</v>
      </c>
      <c r="C2474" s="373" t="s">
        <v>17</v>
      </c>
      <c r="D2474" s="374">
        <v>11.68</v>
      </c>
    </row>
    <row r="2475" spans="1:4" x14ac:dyDescent="0.25">
      <c r="A2475" s="373">
        <v>95448</v>
      </c>
      <c r="B2475" s="373" t="s">
        <v>5450</v>
      </c>
      <c r="C2475" s="373" t="s">
        <v>17</v>
      </c>
      <c r="D2475" s="374">
        <v>11.66</v>
      </c>
    </row>
    <row r="2476" spans="1:4" x14ac:dyDescent="0.25">
      <c r="A2476" s="373">
        <v>95576</v>
      </c>
      <c r="B2476" s="373" t="s">
        <v>5451</v>
      </c>
      <c r="C2476" s="373" t="s">
        <v>17</v>
      </c>
      <c r="D2476" s="374">
        <v>13.88</v>
      </c>
    </row>
    <row r="2477" spans="1:4" x14ac:dyDescent="0.25">
      <c r="A2477" s="373">
        <v>95577</v>
      </c>
      <c r="B2477" s="373" t="s">
        <v>5164</v>
      </c>
      <c r="C2477" s="373" t="s">
        <v>17</v>
      </c>
      <c r="D2477" s="374">
        <v>11.95</v>
      </c>
    </row>
    <row r="2478" spans="1:4" x14ac:dyDescent="0.25">
      <c r="A2478" s="373">
        <v>95578</v>
      </c>
      <c r="B2478" s="373" t="s">
        <v>5165</v>
      </c>
      <c r="C2478" s="373" t="s">
        <v>17</v>
      </c>
      <c r="D2478" s="374">
        <v>9.99</v>
      </c>
    </row>
    <row r="2479" spans="1:4" x14ac:dyDescent="0.25">
      <c r="A2479" s="373">
        <v>95579</v>
      </c>
      <c r="B2479" s="373" t="s">
        <v>5162</v>
      </c>
      <c r="C2479" s="373" t="s">
        <v>17</v>
      </c>
      <c r="D2479" s="374">
        <v>9.6999999999999993</v>
      </c>
    </row>
    <row r="2480" spans="1:4" x14ac:dyDescent="0.25">
      <c r="A2480" s="373">
        <v>95580</v>
      </c>
      <c r="B2480" s="373" t="s">
        <v>5452</v>
      </c>
      <c r="C2480" s="373" t="s">
        <v>17</v>
      </c>
      <c r="D2480" s="374">
        <v>11.23</v>
      </c>
    </row>
    <row r="2481" spans="1:4" x14ac:dyDescent="0.25">
      <c r="A2481" s="373">
        <v>95581</v>
      </c>
      <c r="B2481" s="373" t="s">
        <v>5453</v>
      </c>
      <c r="C2481" s="373" t="s">
        <v>17</v>
      </c>
      <c r="D2481" s="374">
        <v>11.19</v>
      </c>
    </row>
    <row r="2482" spans="1:4" x14ac:dyDescent="0.25">
      <c r="A2482" s="373">
        <v>95582</v>
      </c>
      <c r="B2482" s="373" t="s">
        <v>8203</v>
      </c>
      <c r="C2482" s="373" t="s">
        <v>17</v>
      </c>
      <c r="D2482" s="374">
        <v>12.21</v>
      </c>
    </row>
    <row r="2483" spans="1:4" x14ac:dyDescent="0.25">
      <c r="A2483" s="373">
        <v>95583</v>
      </c>
      <c r="B2483" s="373" t="s">
        <v>5166</v>
      </c>
      <c r="C2483" s="373" t="s">
        <v>17</v>
      </c>
      <c r="D2483" s="374">
        <v>16.78</v>
      </c>
    </row>
    <row r="2484" spans="1:4" x14ac:dyDescent="0.25">
      <c r="A2484" s="373">
        <v>95584</v>
      </c>
      <c r="B2484" s="373" t="s">
        <v>5163</v>
      </c>
      <c r="C2484" s="373" t="s">
        <v>17</v>
      </c>
      <c r="D2484" s="374">
        <v>15.13</v>
      </c>
    </row>
    <row r="2485" spans="1:4" x14ac:dyDescent="0.25">
      <c r="A2485" s="373">
        <v>95592</v>
      </c>
      <c r="B2485" s="373" t="s">
        <v>5454</v>
      </c>
      <c r="C2485" s="373" t="s">
        <v>17</v>
      </c>
      <c r="D2485" s="374">
        <v>16.78</v>
      </c>
    </row>
    <row r="2486" spans="1:4" x14ac:dyDescent="0.25">
      <c r="A2486" s="373">
        <v>95593</v>
      </c>
      <c r="B2486" s="373" t="s">
        <v>5455</v>
      </c>
      <c r="C2486" s="373" t="s">
        <v>17</v>
      </c>
      <c r="D2486" s="374">
        <v>15.13</v>
      </c>
    </row>
    <row r="2487" spans="1:4" x14ac:dyDescent="0.25">
      <c r="A2487" s="373">
        <v>95943</v>
      </c>
      <c r="B2487" s="373" t="s">
        <v>4141</v>
      </c>
      <c r="C2487" s="373" t="s">
        <v>17</v>
      </c>
      <c r="D2487" s="374">
        <v>22.65</v>
      </c>
    </row>
    <row r="2488" spans="1:4" x14ac:dyDescent="0.25">
      <c r="A2488" s="373">
        <v>95944</v>
      </c>
      <c r="B2488" s="373" t="s">
        <v>4142</v>
      </c>
      <c r="C2488" s="373" t="s">
        <v>17</v>
      </c>
      <c r="D2488" s="374">
        <v>20.82</v>
      </c>
    </row>
    <row r="2489" spans="1:4" x14ac:dyDescent="0.25">
      <c r="A2489" s="373">
        <v>95945</v>
      </c>
      <c r="B2489" s="373" t="s">
        <v>4143</v>
      </c>
      <c r="C2489" s="373" t="s">
        <v>17</v>
      </c>
      <c r="D2489" s="374">
        <v>17.170000000000002</v>
      </c>
    </row>
    <row r="2490" spans="1:4" x14ac:dyDescent="0.25">
      <c r="A2490" s="373">
        <v>95946</v>
      </c>
      <c r="B2490" s="373" t="s">
        <v>4144</v>
      </c>
      <c r="C2490" s="373" t="s">
        <v>17</v>
      </c>
      <c r="D2490" s="374">
        <v>13.88</v>
      </c>
    </row>
    <row r="2491" spans="1:4" x14ac:dyDescent="0.25">
      <c r="A2491" s="373">
        <v>95947</v>
      </c>
      <c r="B2491" s="373" t="s">
        <v>4145</v>
      </c>
      <c r="C2491" s="373" t="s">
        <v>17</v>
      </c>
      <c r="D2491" s="374">
        <v>10.8</v>
      </c>
    </row>
    <row r="2492" spans="1:4" x14ac:dyDescent="0.25">
      <c r="A2492" s="373">
        <v>95948</v>
      </c>
      <c r="B2492" s="373" t="s">
        <v>4146</v>
      </c>
      <c r="C2492" s="373" t="s">
        <v>17</v>
      </c>
      <c r="D2492" s="374">
        <v>9.65</v>
      </c>
    </row>
    <row r="2493" spans="1:4" x14ac:dyDescent="0.25">
      <c r="A2493" s="373">
        <v>96544</v>
      </c>
      <c r="B2493" s="373" t="s">
        <v>1555</v>
      </c>
      <c r="C2493" s="373" t="s">
        <v>17</v>
      </c>
      <c r="D2493" s="374">
        <v>17.09</v>
      </c>
    </row>
    <row r="2494" spans="1:4" x14ac:dyDescent="0.25">
      <c r="A2494" s="373">
        <v>96545</v>
      </c>
      <c r="B2494" s="373" t="s">
        <v>1556</v>
      </c>
      <c r="C2494" s="373" t="s">
        <v>17</v>
      </c>
      <c r="D2494" s="374">
        <v>15.81</v>
      </c>
    </row>
    <row r="2495" spans="1:4" x14ac:dyDescent="0.25">
      <c r="A2495" s="373">
        <v>96546</v>
      </c>
      <c r="B2495" s="373" t="s">
        <v>1557</v>
      </c>
      <c r="C2495" s="373" t="s">
        <v>17</v>
      </c>
      <c r="D2495" s="374">
        <v>14.05</v>
      </c>
    </row>
    <row r="2496" spans="1:4" x14ac:dyDescent="0.25">
      <c r="A2496" s="373">
        <v>96547</v>
      </c>
      <c r="B2496" s="373" t="s">
        <v>1558</v>
      </c>
      <c r="C2496" s="373" t="s">
        <v>17</v>
      </c>
      <c r="D2496" s="374">
        <v>11.79</v>
      </c>
    </row>
    <row r="2497" spans="1:4" x14ac:dyDescent="0.25">
      <c r="A2497" s="373">
        <v>96548</v>
      </c>
      <c r="B2497" s="373" t="s">
        <v>1559</v>
      </c>
      <c r="C2497" s="373" t="s">
        <v>17</v>
      </c>
      <c r="D2497" s="374">
        <v>11.09</v>
      </c>
    </row>
    <row r="2498" spans="1:4" x14ac:dyDescent="0.25">
      <c r="A2498" s="373">
        <v>96549</v>
      </c>
      <c r="B2498" s="373" t="s">
        <v>1560</v>
      </c>
      <c r="C2498" s="373" t="s">
        <v>17</v>
      </c>
      <c r="D2498" s="374">
        <v>12.26</v>
      </c>
    </row>
    <row r="2499" spans="1:4" x14ac:dyDescent="0.25">
      <c r="A2499" s="373">
        <v>96550</v>
      </c>
      <c r="B2499" s="373" t="s">
        <v>1561</v>
      </c>
      <c r="C2499" s="373" t="s">
        <v>17</v>
      </c>
      <c r="D2499" s="374">
        <v>11.9</v>
      </c>
    </row>
    <row r="2500" spans="1:4" x14ac:dyDescent="0.25">
      <c r="A2500" s="373">
        <v>100064</v>
      </c>
      <c r="B2500" s="373" t="s">
        <v>4147</v>
      </c>
      <c r="C2500" s="373" t="s">
        <v>17</v>
      </c>
      <c r="D2500" s="374">
        <v>9.32</v>
      </c>
    </row>
    <row r="2501" spans="1:4" x14ac:dyDescent="0.25">
      <c r="A2501" s="373">
        <v>100066</v>
      </c>
      <c r="B2501" s="373" t="s">
        <v>1562</v>
      </c>
      <c r="C2501" s="373" t="s">
        <v>17</v>
      </c>
      <c r="D2501" s="374">
        <v>9.1999999999999993</v>
      </c>
    </row>
    <row r="2502" spans="1:4" x14ac:dyDescent="0.25">
      <c r="A2502" s="373">
        <v>100067</v>
      </c>
      <c r="B2502" s="373" t="s">
        <v>1563</v>
      </c>
      <c r="C2502" s="373" t="s">
        <v>17</v>
      </c>
      <c r="D2502" s="374">
        <v>13.17</v>
      </c>
    </row>
    <row r="2503" spans="1:4" x14ac:dyDescent="0.25">
      <c r="A2503" s="373">
        <v>100068</v>
      </c>
      <c r="B2503" s="373" t="s">
        <v>1564</v>
      </c>
      <c r="C2503" s="373" t="s">
        <v>17</v>
      </c>
      <c r="D2503" s="374">
        <v>10.25</v>
      </c>
    </row>
    <row r="2504" spans="1:4" x14ac:dyDescent="0.25">
      <c r="A2504" s="373">
        <v>102920</v>
      </c>
      <c r="B2504" s="373" t="s">
        <v>4913</v>
      </c>
      <c r="C2504" s="373" t="s">
        <v>17</v>
      </c>
      <c r="D2504" s="374">
        <v>9.32</v>
      </c>
    </row>
    <row r="2505" spans="1:4" x14ac:dyDescent="0.25">
      <c r="A2505" s="373">
        <v>102921</v>
      </c>
      <c r="B2505" s="373" t="s">
        <v>4914</v>
      </c>
      <c r="C2505" s="373" t="s">
        <v>17</v>
      </c>
      <c r="D2505" s="374">
        <v>9.0299999999999994</v>
      </c>
    </row>
    <row r="2506" spans="1:4" x14ac:dyDescent="0.25">
      <c r="A2506" s="373">
        <v>102922</v>
      </c>
      <c r="B2506" s="373" t="s">
        <v>4915</v>
      </c>
      <c r="C2506" s="373" t="s">
        <v>17</v>
      </c>
      <c r="D2506" s="374">
        <v>9.8699999999999992</v>
      </c>
    </row>
    <row r="2507" spans="1:4" x14ac:dyDescent="0.25">
      <c r="A2507" s="373">
        <v>102923</v>
      </c>
      <c r="B2507" s="373" t="s">
        <v>4916</v>
      </c>
      <c r="C2507" s="373" t="s">
        <v>17</v>
      </c>
      <c r="D2507" s="374">
        <v>8.83</v>
      </c>
    </row>
    <row r="2508" spans="1:4" x14ac:dyDescent="0.25">
      <c r="A2508" s="373">
        <v>103088</v>
      </c>
      <c r="B2508" s="373" t="s">
        <v>4917</v>
      </c>
      <c r="C2508" s="373" t="s">
        <v>17</v>
      </c>
      <c r="D2508" s="374">
        <v>11.02</v>
      </c>
    </row>
    <row r="2509" spans="1:4" x14ac:dyDescent="0.25">
      <c r="A2509" s="373">
        <v>104104</v>
      </c>
      <c r="B2509" s="373" t="s">
        <v>5456</v>
      </c>
      <c r="C2509" s="373" t="s">
        <v>17</v>
      </c>
      <c r="D2509" s="374">
        <v>12.33</v>
      </c>
    </row>
    <row r="2510" spans="1:4" x14ac:dyDescent="0.25">
      <c r="A2510" s="373">
        <v>104105</v>
      </c>
      <c r="B2510" s="373" t="s">
        <v>5457</v>
      </c>
      <c r="C2510" s="373" t="s">
        <v>17</v>
      </c>
      <c r="D2510" s="374">
        <v>12.34</v>
      </c>
    </row>
    <row r="2511" spans="1:4" x14ac:dyDescent="0.25">
      <c r="A2511" s="373">
        <v>104106</v>
      </c>
      <c r="B2511" s="373" t="s">
        <v>5458</v>
      </c>
      <c r="C2511" s="373" t="s">
        <v>17</v>
      </c>
      <c r="D2511" s="374">
        <v>11.13</v>
      </c>
    </row>
    <row r="2512" spans="1:4" x14ac:dyDescent="0.25">
      <c r="A2512" s="373">
        <v>104107</v>
      </c>
      <c r="B2512" s="373" t="s">
        <v>5459</v>
      </c>
      <c r="C2512" s="373" t="s">
        <v>17</v>
      </c>
      <c r="D2512" s="374">
        <v>11.78</v>
      </c>
    </row>
    <row r="2513" spans="1:4" x14ac:dyDescent="0.25">
      <c r="A2513" s="373">
        <v>104108</v>
      </c>
      <c r="B2513" s="373" t="s">
        <v>5460</v>
      </c>
      <c r="C2513" s="373" t="s">
        <v>17</v>
      </c>
      <c r="D2513" s="374">
        <v>13.95</v>
      </c>
    </row>
    <row r="2514" spans="1:4" x14ac:dyDescent="0.25">
      <c r="A2514" s="373">
        <v>104109</v>
      </c>
      <c r="B2514" s="373" t="s">
        <v>5461</v>
      </c>
      <c r="C2514" s="373" t="s">
        <v>17</v>
      </c>
      <c r="D2514" s="374">
        <v>16.829999999999998</v>
      </c>
    </row>
    <row r="2515" spans="1:4" x14ac:dyDescent="0.25">
      <c r="A2515" s="373">
        <v>104110</v>
      </c>
      <c r="B2515" s="373" t="s">
        <v>5462</v>
      </c>
      <c r="C2515" s="373" t="s">
        <v>17</v>
      </c>
      <c r="D2515" s="374">
        <v>18.850000000000001</v>
      </c>
    </row>
    <row r="2516" spans="1:4" x14ac:dyDescent="0.25">
      <c r="A2516" s="373">
        <v>104111</v>
      </c>
      <c r="B2516" s="373" t="s">
        <v>5463</v>
      </c>
      <c r="C2516" s="373" t="s">
        <v>17</v>
      </c>
      <c r="D2516" s="374">
        <v>21.03</v>
      </c>
    </row>
    <row r="2517" spans="1:4" x14ac:dyDescent="0.25">
      <c r="A2517" s="373">
        <v>89993</v>
      </c>
      <c r="B2517" s="373" t="s">
        <v>4918</v>
      </c>
      <c r="C2517" s="373" t="s">
        <v>12</v>
      </c>
      <c r="D2517" s="375">
        <v>1094.23</v>
      </c>
    </row>
    <row r="2518" spans="1:4" x14ac:dyDescent="0.25">
      <c r="A2518" s="373">
        <v>89994</v>
      </c>
      <c r="B2518" s="373" t="s">
        <v>4919</v>
      </c>
      <c r="C2518" s="373" t="s">
        <v>12</v>
      </c>
      <c r="D2518" s="374">
        <v>956.4</v>
      </c>
    </row>
    <row r="2519" spans="1:4" x14ac:dyDescent="0.25">
      <c r="A2519" s="373">
        <v>89995</v>
      </c>
      <c r="B2519" s="373" t="s">
        <v>4920</v>
      </c>
      <c r="C2519" s="373" t="s">
        <v>12</v>
      </c>
      <c r="D2519" s="375">
        <v>1058.97</v>
      </c>
    </row>
    <row r="2520" spans="1:4" x14ac:dyDescent="0.25">
      <c r="A2520" s="373">
        <v>90278</v>
      </c>
      <c r="B2520" s="373" t="s">
        <v>4921</v>
      </c>
      <c r="C2520" s="373" t="s">
        <v>12</v>
      </c>
      <c r="D2520" s="374">
        <v>593.25</v>
      </c>
    </row>
    <row r="2521" spans="1:4" x14ac:dyDescent="0.25">
      <c r="A2521" s="373">
        <v>90279</v>
      </c>
      <c r="B2521" s="373" t="s">
        <v>4922</v>
      </c>
      <c r="C2521" s="373" t="s">
        <v>12</v>
      </c>
      <c r="D2521" s="374">
        <v>634.09</v>
      </c>
    </row>
    <row r="2522" spans="1:4" x14ac:dyDescent="0.25">
      <c r="A2522" s="373">
        <v>90280</v>
      </c>
      <c r="B2522" s="373" t="s">
        <v>4923</v>
      </c>
      <c r="C2522" s="373" t="s">
        <v>12</v>
      </c>
      <c r="D2522" s="374">
        <v>676.3</v>
      </c>
    </row>
    <row r="2523" spans="1:4" x14ac:dyDescent="0.25">
      <c r="A2523" s="373">
        <v>90281</v>
      </c>
      <c r="B2523" s="373" t="s">
        <v>4924</v>
      </c>
      <c r="C2523" s="373" t="s">
        <v>12</v>
      </c>
      <c r="D2523" s="374">
        <v>750.57</v>
      </c>
    </row>
    <row r="2524" spans="1:4" x14ac:dyDescent="0.25">
      <c r="A2524" s="373">
        <v>90282</v>
      </c>
      <c r="B2524" s="373" t="s">
        <v>4925</v>
      </c>
      <c r="C2524" s="373" t="s">
        <v>12</v>
      </c>
      <c r="D2524" s="374">
        <v>579.21</v>
      </c>
    </row>
    <row r="2525" spans="1:4" x14ac:dyDescent="0.25">
      <c r="A2525" s="373">
        <v>90283</v>
      </c>
      <c r="B2525" s="373" t="s">
        <v>4926</v>
      </c>
      <c r="C2525" s="373" t="s">
        <v>12</v>
      </c>
      <c r="D2525" s="374">
        <v>619.65</v>
      </c>
    </row>
    <row r="2526" spans="1:4" x14ac:dyDescent="0.25">
      <c r="A2526" s="373">
        <v>90284</v>
      </c>
      <c r="B2526" s="373" t="s">
        <v>4927</v>
      </c>
      <c r="C2526" s="373" t="s">
        <v>12</v>
      </c>
      <c r="D2526" s="374">
        <v>666.96</v>
      </c>
    </row>
    <row r="2527" spans="1:4" x14ac:dyDescent="0.25">
      <c r="A2527" s="373">
        <v>90285</v>
      </c>
      <c r="B2527" s="373" t="s">
        <v>4928</v>
      </c>
      <c r="C2527" s="373" t="s">
        <v>12</v>
      </c>
      <c r="D2527" s="374">
        <v>746.72</v>
      </c>
    </row>
    <row r="2528" spans="1:4" x14ac:dyDescent="0.25">
      <c r="A2528" s="373">
        <v>94962</v>
      </c>
      <c r="B2528" s="373" t="s">
        <v>4148</v>
      </c>
      <c r="C2528" s="373" t="s">
        <v>12</v>
      </c>
      <c r="D2528" s="374">
        <v>491.86</v>
      </c>
    </row>
    <row r="2529" spans="1:4" x14ac:dyDescent="0.25">
      <c r="A2529" s="373">
        <v>94963</v>
      </c>
      <c r="B2529" s="373" t="s">
        <v>4149</v>
      </c>
      <c r="C2529" s="373" t="s">
        <v>12</v>
      </c>
      <c r="D2529" s="374">
        <v>526.01</v>
      </c>
    </row>
    <row r="2530" spans="1:4" x14ac:dyDescent="0.25">
      <c r="A2530" s="373">
        <v>94964</v>
      </c>
      <c r="B2530" s="373" t="s">
        <v>4150</v>
      </c>
      <c r="C2530" s="373" t="s">
        <v>12</v>
      </c>
      <c r="D2530" s="374">
        <v>556.75</v>
      </c>
    </row>
    <row r="2531" spans="1:4" x14ac:dyDescent="0.25">
      <c r="A2531" s="373">
        <v>94965</v>
      </c>
      <c r="B2531" s="373" t="s">
        <v>4151</v>
      </c>
      <c r="C2531" s="373" t="s">
        <v>12</v>
      </c>
      <c r="D2531" s="374">
        <v>568.94000000000005</v>
      </c>
    </row>
    <row r="2532" spans="1:4" x14ac:dyDescent="0.25">
      <c r="A2532" s="373">
        <v>94966</v>
      </c>
      <c r="B2532" s="373" t="s">
        <v>4152</v>
      </c>
      <c r="C2532" s="373" t="s">
        <v>12</v>
      </c>
      <c r="D2532" s="374">
        <v>581.22</v>
      </c>
    </row>
    <row r="2533" spans="1:4" x14ac:dyDescent="0.25">
      <c r="A2533" s="373">
        <v>94967</v>
      </c>
      <c r="B2533" s="373" t="s">
        <v>4153</v>
      </c>
      <c r="C2533" s="373" t="s">
        <v>12</v>
      </c>
      <c r="D2533" s="374">
        <v>636.97</v>
      </c>
    </row>
    <row r="2534" spans="1:4" x14ac:dyDescent="0.25">
      <c r="A2534" s="373">
        <v>94968</v>
      </c>
      <c r="B2534" s="373" t="s">
        <v>4154</v>
      </c>
      <c r="C2534" s="373" t="s">
        <v>12</v>
      </c>
      <c r="D2534" s="374">
        <v>489.67</v>
      </c>
    </row>
    <row r="2535" spans="1:4" x14ac:dyDescent="0.25">
      <c r="A2535" s="373">
        <v>94969</v>
      </c>
      <c r="B2535" s="373" t="s">
        <v>4155</v>
      </c>
      <c r="C2535" s="373" t="s">
        <v>12</v>
      </c>
      <c r="D2535" s="374">
        <v>520.42999999999995</v>
      </c>
    </row>
    <row r="2536" spans="1:4" x14ac:dyDescent="0.25">
      <c r="A2536" s="373">
        <v>94970</v>
      </c>
      <c r="B2536" s="373" t="s">
        <v>4156</v>
      </c>
      <c r="C2536" s="373" t="s">
        <v>12</v>
      </c>
      <c r="D2536" s="374">
        <v>545.35</v>
      </c>
    </row>
    <row r="2537" spans="1:4" x14ac:dyDescent="0.25">
      <c r="A2537" s="373">
        <v>94971</v>
      </c>
      <c r="B2537" s="373" t="s">
        <v>4157</v>
      </c>
      <c r="C2537" s="373" t="s">
        <v>12</v>
      </c>
      <c r="D2537" s="374">
        <v>563.51</v>
      </c>
    </row>
    <row r="2538" spans="1:4" x14ac:dyDescent="0.25">
      <c r="A2538" s="373">
        <v>94972</v>
      </c>
      <c r="B2538" s="373" t="s">
        <v>4158</v>
      </c>
      <c r="C2538" s="373" t="s">
        <v>12</v>
      </c>
      <c r="D2538" s="374">
        <v>575.72</v>
      </c>
    </row>
    <row r="2539" spans="1:4" x14ac:dyDescent="0.25">
      <c r="A2539" s="373">
        <v>94973</v>
      </c>
      <c r="B2539" s="373" t="s">
        <v>4159</v>
      </c>
      <c r="C2539" s="373" t="s">
        <v>12</v>
      </c>
      <c r="D2539" s="374">
        <v>629.73</v>
      </c>
    </row>
    <row r="2540" spans="1:4" x14ac:dyDescent="0.25">
      <c r="A2540" s="373">
        <v>94974</v>
      </c>
      <c r="B2540" s="373" t="s">
        <v>4160</v>
      </c>
      <c r="C2540" s="373" t="s">
        <v>12</v>
      </c>
      <c r="D2540" s="374">
        <v>550.02</v>
      </c>
    </row>
    <row r="2541" spans="1:4" x14ac:dyDescent="0.25">
      <c r="A2541" s="373">
        <v>94975</v>
      </c>
      <c r="B2541" s="373" t="s">
        <v>4161</v>
      </c>
      <c r="C2541" s="373" t="s">
        <v>12</v>
      </c>
      <c r="D2541" s="374">
        <v>577.58000000000004</v>
      </c>
    </row>
    <row r="2542" spans="1:4" x14ac:dyDescent="0.25">
      <c r="A2542" s="373">
        <v>96555</v>
      </c>
      <c r="B2542" s="373" t="s">
        <v>1565</v>
      </c>
      <c r="C2542" s="373" t="s">
        <v>12</v>
      </c>
      <c r="D2542" s="374">
        <v>775.36</v>
      </c>
    </row>
    <row r="2543" spans="1:4" x14ac:dyDescent="0.25">
      <c r="A2543" s="373">
        <v>96556</v>
      </c>
      <c r="B2543" s="373" t="s">
        <v>1566</v>
      </c>
      <c r="C2543" s="373" t="s">
        <v>12</v>
      </c>
      <c r="D2543" s="374">
        <v>859.61</v>
      </c>
    </row>
    <row r="2544" spans="1:4" x14ac:dyDescent="0.25">
      <c r="A2544" s="373">
        <v>96557</v>
      </c>
      <c r="B2544" s="373" t="s">
        <v>1567</v>
      </c>
      <c r="C2544" s="373" t="s">
        <v>12</v>
      </c>
      <c r="D2544" s="374">
        <v>621.42999999999995</v>
      </c>
    </row>
    <row r="2545" spans="1:4" x14ac:dyDescent="0.25">
      <c r="A2545" s="373">
        <v>96558</v>
      </c>
      <c r="B2545" s="373" t="s">
        <v>1568</v>
      </c>
      <c r="C2545" s="373" t="s">
        <v>12</v>
      </c>
      <c r="D2545" s="374">
        <v>628.86</v>
      </c>
    </row>
    <row r="2546" spans="1:4" x14ac:dyDescent="0.25">
      <c r="A2546" s="373">
        <v>99235</v>
      </c>
      <c r="B2546" s="373" t="s">
        <v>4929</v>
      </c>
      <c r="C2546" s="373" t="s">
        <v>12</v>
      </c>
      <c r="D2546" s="374">
        <v>602.4</v>
      </c>
    </row>
    <row r="2547" spans="1:4" x14ac:dyDescent="0.25">
      <c r="A2547" s="373">
        <v>99431</v>
      </c>
      <c r="B2547" s="373" t="s">
        <v>4930</v>
      </c>
      <c r="C2547" s="373" t="s">
        <v>12</v>
      </c>
      <c r="D2547" s="374">
        <v>623.94000000000005</v>
      </c>
    </row>
    <row r="2548" spans="1:4" x14ac:dyDescent="0.25">
      <c r="A2548" s="373">
        <v>99432</v>
      </c>
      <c r="B2548" s="373" t="s">
        <v>4931</v>
      </c>
      <c r="C2548" s="373" t="s">
        <v>12</v>
      </c>
      <c r="D2548" s="374">
        <v>605.84</v>
      </c>
    </row>
    <row r="2549" spans="1:4" x14ac:dyDescent="0.25">
      <c r="A2549" s="373">
        <v>99433</v>
      </c>
      <c r="B2549" s="373" t="s">
        <v>4932</v>
      </c>
      <c r="C2549" s="373" t="s">
        <v>12</v>
      </c>
      <c r="D2549" s="374">
        <v>657.65</v>
      </c>
    </row>
    <row r="2550" spans="1:4" x14ac:dyDescent="0.25">
      <c r="A2550" s="373">
        <v>99434</v>
      </c>
      <c r="B2550" s="373" t="s">
        <v>4933</v>
      </c>
      <c r="C2550" s="373" t="s">
        <v>12</v>
      </c>
      <c r="D2550" s="374">
        <v>627.96</v>
      </c>
    </row>
    <row r="2551" spans="1:4" x14ac:dyDescent="0.25">
      <c r="A2551" s="373">
        <v>99435</v>
      </c>
      <c r="B2551" s="373" t="s">
        <v>4934</v>
      </c>
      <c r="C2551" s="373" t="s">
        <v>12</v>
      </c>
      <c r="D2551" s="374">
        <v>608.61</v>
      </c>
    </row>
    <row r="2552" spans="1:4" x14ac:dyDescent="0.25">
      <c r="A2552" s="373">
        <v>99436</v>
      </c>
      <c r="B2552" s="373" t="s">
        <v>4935</v>
      </c>
      <c r="C2552" s="373" t="s">
        <v>12</v>
      </c>
      <c r="D2552" s="374">
        <v>678.63</v>
      </c>
    </row>
    <row r="2553" spans="1:4" x14ac:dyDescent="0.25">
      <c r="A2553" s="373">
        <v>99437</v>
      </c>
      <c r="B2553" s="373" t="s">
        <v>4936</v>
      </c>
      <c r="C2553" s="373" t="s">
        <v>12</v>
      </c>
      <c r="D2553" s="374">
        <v>638.96</v>
      </c>
    </row>
    <row r="2554" spans="1:4" x14ac:dyDescent="0.25">
      <c r="A2554" s="373">
        <v>99438</v>
      </c>
      <c r="B2554" s="373" t="s">
        <v>4937</v>
      </c>
      <c r="C2554" s="373" t="s">
        <v>12</v>
      </c>
      <c r="D2554" s="374">
        <v>644.72</v>
      </c>
    </row>
    <row r="2555" spans="1:4" x14ac:dyDescent="0.25">
      <c r="A2555" s="373">
        <v>99439</v>
      </c>
      <c r="B2555" s="373" t="s">
        <v>4938</v>
      </c>
      <c r="C2555" s="373" t="s">
        <v>12</v>
      </c>
      <c r="D2555" s="374">
        <v>614.34</v>
      </c>
    </row>
    <row r="2556" spans="1:4" x14ac:dyDescent="0.25">
      <c r="A2556" s="373">
        <v>102473</v>
      </c>
      <c r="B2556" s="373" t="s">
        <v>4162</v>
      </c>
      <c r="C2556" s="373" t="s">
        <v>12</v>
      </c>
      <c r="D2556" s="374">
        <v>757.14</v>
      </c>
    </row>
    <row r="2557" spans="1:4" x14ac:dyDescent="0.25">
      <c r="A2557" s="373">
        <v>102474</v>
      </c>
      <c r="B2557" s="373" t="s">
        <v>4163</v>
      </c>
      <c r="C2557" s="373" t="s">
        <v>12</v>
      </c>
      <c r="D2557" s="374">
        <v>783.93</v>
      </c>
    </row>
    <row r="2558" spans="1:4" x14ac:dyDescent="0.25">
      <c r="A2558" s="373">
        <v>102475</v>
      </c>
      <c r="B2558" s="373" t="s">
        <v>4164</v>
      </c>
      <c r="C2558" s="373" t="s">
        <v>12</v>
      </c>
      <c r="D2558" s="374">
        <v>819.59</v>
      </c>
    </row>
    <row r="2559" spans="1:4" x14ac:dyDescent="0.25">
      <c r="A2559" s="373">
        <v>102476</v>
      </c>
      <c r="B2559" s="373" t="s">
        <v>4165</v>
      </c>
      <c r="C2559" s="373" t="s">
        <v>12</v>
      </c>
      <c r="D2559" s="374">
        <v>829.28</v>
      </c>
    </row>
    <row r="2560" spans="1:4" x14ac:dyDescent="0.25">
      <c r="A2560" s="373">
        <v>102477</v>
      </c>
      <c r="B2560" s="373" t="s">
        <v>4166</v>
      </c>
      <c r="C2560" s="373" t="s">
        <v>12</v>
      </c>
      <c r="D2560" s="374">
        <v>859.09</v>
      </c>
    </row>
    <row r="2561" spans="1:4" x14ac:dyDescent="0.25">
      <c r="A2561" s="373">
        <v>102478</v>
      </c>
      <c r="B2561" s="373" t="s">
        <v>4167</v>
      </c>
      <c r="C2561" s="373" t="s">
        <v>12</v>
      </c>
      <c r="D2561" s="374">
        <v>889.64</v>
      </c>
    </row>
    <row r="2562" spans="1:4" x14ac:dyDescent="0.25">
      <c r="A2562" s="373">
        <v>102479</v>
      </c>
      <c r="B2562" s="373" t="s">
        <v>4168</v>
      </c>
      <c r="C2562" s="373" t="s">
        <v>12</v>
      </c>
      <c r="D2562" s="374">
        <v>756.39</v>
      </c>
    </row>
    <row r="2563" spans="1:4" x14ac:dyDescent="0.25">
      <c r="A2563" s="373">
        <v>102480</v>
      </c>
      <c r="B2563" s="373" t="s">
        <v>4169</v>
      </c>
      <c r="C2563" s="373" t="s">
        <v>12</v>
      </c>
      <c r="D2563" s="374">
        <v>779.31</v>
      </c>
    </row>
    <row r="2564" spans="1:4" x14ac:dyDescent="0.25">
      <c r="A2564" s="373">
        <v>102481</v>
      </c>
      <c r="B2564" s="373" t="s">
        <v>4170</v>
      </c>
      <c r="C2564" s="373" t="s">
        <v>12</v>
      </c>
      <c r="D2564" s="374">
        <v>809.52</v>
      </c>
    </row>
    <row r="2565" spans="1:4" x14ac:dyDescent="0.25">
      <c r="A2565" s="373">
        <v>102482</v>
      </c>
      <c r="B2565" s="373" t="s">
        <v>4171</v>
      </c>
      <c r="C2565" s="373" t="s">
        <v>12</v>
      </c>
      <c r="D2565" s="374">
        <v>828.59</v>
      </c>
    </row>
    <row r="2566" spans="1:4" x14ac:dyDescent="0.25">
      <c r="A2566" s="373">
        <v>102483</v>
      </c>
      <c r="B2566" s="373" t="s">
        <v>4172</v>
      </c>
      <c r="C2566" s="373" t="s">
        <v>12</v>
      </c>
      <c r="D2566" s="374">
        <v>854.88</v>
      </c>
    </row>
    <row r="2567" spans="1:4" x14ac:dyDescent="0.25">
      <c r="A2567" s="373">
        <v>102484</v>
      </c>
      <c r="B2567" s="373" t="s">
        <v>4173</v>
      </c>
      <c r="C2567" s="373" t="s">
        <v>12</v>
      </c>
      <c r="D2567" s="374">
        <v>890.16</v>
      </c>
    </row>
    <row r="2568" spans="1:4" x14ac:dyDescent="0.25">
      <c r="A2568" s="373">
        <v>102485</v>
      </c>
      <c r="B2568" s="373" t="s">
        <v>4174</v>
      </c>
      <c r="C2568" s="373" t="s">
        <v>12</v>
      </c>
      <c r="D2568" s="374">
        <v>822.2</v>
      </c>
    </row>
    <row r="2569" spans="1:4" x14ac:dyDescent="0.25">
      <c r="A2569" s="373">
        <v>102486</v>
      </c>
      <c r="B2569" s="373" t="s">
        <v>4175</v>
      </c>
      <c r="C2569" s="373" t="s">
        <v>12</v>
      </c>
      <c r="D2569" s="374">
        <v>838.56</v>
      </c>
    </row>
    <row r="2570" spans="1:4" x14ac:dyDescent="0.25">
      <c r="A2570" s="373">
        <v>102487</v>
      </c>
      <c r="B2570" s="373" t="s">
        <v>4176</v>
      </c>
      <c r="C2570" s="373" t="s">
        <v>12</v>
      </c>
      <c r="D2570" s="374">
        <v>677.1</v>
      </c>
    </row>
    <row r="2571" spans="1:4" x14ac:dyDescent="0.25">
      <c r="A2571" s="373">
        <v>103183</v>
      </c>
      <c r="B2571" s="373" t="s">
        <v>4939</v>
      </c>
      <c r="C2571" s="373" t="s">
        <v>12</v>
      </c>
      <c r="D2571" s="374">
        <v>653.99</v>
      </c>
    </row>
    <row r="2572" spans="1:4" x14ac:dyDescent="0.25">
      <c r="A2572" s="373">
        <v>103184</v>
      </c>
      <c r="B2572" s="373" t="s">
        <v>4940</v>
      </c>
      <c r="C2572" s="373" t="s">
        <v>12</v>
      </c>
      <c r="D2572" s="374">
        <v>614.04</v>
      </c>
    </row>
    <row r="2573" spans="1:4" x14ac:dyDescent="0.25">
      <c r="A2573" s="373">
        <v>103669</v>
      </c>
      <c r="B2573" s="373" t="s">
        <v>5464</v>
      </c>
      <c r="C2573" s="373" t="s">
        <v>12</v>
      </c>
      <c r="D2573" s="374">
        <v>872.53</v>
      </c>
    </row>
    <row r="2574" spans="1:4" x14ac:dyDescent="0.25">
      <c r="A2574" s="373">
        <v>103670</v>
      </c>
      <c r="B2574" s="373" t="s">
        <v>5465</v>
      </c>
      <c r="C2574" s="373" t="s">
        <v>12</v>
      </c>
      <c r="D2574" s="374">
        <v>279.39</v>
      </c>
    </row>
    <row r="2575" spans="1:4" x14ac:dyDescent="0.25">
      <c r="A2575" s="373">
        <v>103671</v>
      </c>
      <c r="B2575" s="373" t="s">
        <v>5466</v>
      </c>
      <c r="C2575" s="373" t="s">
        <v>12</v>
      </c>
      <c r="D2575" s="374">
        <v>638.44000000000005</v>
      </c>
    </row>
    <row r="2576" spans="1:4" x14ac:dyDescent="0.25">
      <c r="A2576" s="373">
        <v>103672</v>
      </c>
      <c r="B2576" s="373" t="s">
        <v>8204</v>
      </c>
      <c r="C2576" s="373" t="s">
        <v>12</v>
      </c>
      <c r="D2576" s="374">
        <v>597.91</v>
      </c>
    </row>
    <row r="2577" spans="1:4" x14ac:dyDescent="0.25">
      <c r="A2577" s="373">
        <v>103673</v>
      </c>
      <c r="B2577" s="373" t="s">
        <v>5467</v>
      </c>
      <c r="C2577" s="373" t="s">
        <v>12</v>
      </c>
      <c r="D2577" s="374">
        <v>38.9</v>
      </c>
    </row>
    <row r="2578" spans="1:4" x14ac:dyDescent="0.25">
      <c r="A2578" s="373">
        <v>103674</v>
      </c>
      <c r="B2578" s="373" t="s">
        <v>8205</v>
      </c>
      <c r="C2578" s="373" t="s">
        <v>12</v>
      </c>
      <c r="D2578" s="374">
        <v>617.79999999999995</v>
      </c>
    </row>
    <row r="2579" spans="1:4" x14ac:dyDescent="0.25">
      <c r="A2579" s="373">
        <v>103675</v>
      </c>
      <c r="B2579" s="373" t="s">
        <v>8206</v>
      </c>
      <c r="C2579" s="373" t="s">
        <v>12</v>
      </c>
      <c r="D2579" s="374">
        <v>599.03</v>
      </c>
    </row>
    <row r="2580" spans="1:4" x14ac:dyDescent="0.25">
      <c r="A2580" s="373">
        <v>103676</v>
      </c>
      <c r="B2580" s="373" t="s">
        <v>5469</v>
      </c>
      <c r="C2580" s="373" t="s">
        <v>12</v>
      </c>
      <c r="D2580" s="374">
        <v>923.83</v>
      </c>
    </row>
    <row r="2581" spans="1:4" x14ac:dyDescent="0.25">
      <c r="A2581" s="373">
        <v>103677</v>
      </c>
      <c r="B2581" s="373" t="s">
        <v>5470</v>
      </c>
      <c r="C2581" s="373" t="s">
        <v>12</v>
      </c>
      <c r="D2581" s="374">
        <v>764.55</v>
      </c>
    </row>
    <row r="2582" spans="1:4" x14ac:dyDescent="0.25">
      <c r="A2582" s="373">
        <v>103678</v>
      </c>
      <c r="B2582" s="373" t="s">
        <v>5471</v>
      </c>
      <c r="C2582" s="373" t="s">
        <v>12</v>
      </c>
      <c r="D2582" s="374">
        <v>834.29</v>
      </c>
    </row>
    <row r="2583" spans="1:4" x14ac:dyDescent="0.25">
      <c r="A2583" s="373">
        <v>103679</v>
      </c>
      <c r="B2583" s="373" t="s">
        <v>5472</v>
      </c>
      <c r="C2583" s="373" t="s">
        <v>12</v>
      </c>
      <c r="D2583" s="374">
        <v>724.76</v>
      </c>
    </row>
    <row r="2584" spans="1:4" x14ac:dyDescent="0.25">
      <c r="A2584" s="373">
        <v>103680</v>
      </c>
      <c r="B2584" s="373" t="s">
        <v>5473</v>
      </c>
      <c r="C2584" s="373" t="s">
        <v>12</v>
      </c>
      <c r="D2584" s="374">
        <v>772.45</v>
      </c>
    </row>
    <row r="2585" spans="1:4" x14ac:dyDescent="0.25">
      <c r="A2585" s="373">
        <v>103681</v>
      </c>
      <c r="B2585" s="373" t="s">
        <v>5474</v>
      </c>
      <c r="C2585" s="373" t="s">
        <v>12</v>
      </c>
      <c r="D2585" s="374">
        <v>663.7</v>
      </c>
    </row>
    <row r="2586" spans="1:4" x14ac:dyDescent="0.25">
      <c r="A2586" s="373">
        <v>103682</v>
      </c>
      <c r="B2586" s="373" t="s">
        <v>5475</v>
      </c>
      <c r="C2586" s="373" t="s">
        <v>12</v>
      </c>
      <c r="D2586" s="374">
        <v>888.73</v>
      </c>
    </row>
    <row r="2587" spans="1:4" x14ac:dyDescent="0.25">
      <c r="A2587" s="373">
        <v>103683</v>
      </c>
      <c r="B2587" s="373" t="s">
        <v>5476</v>
      </c>
      <c r="C2587" s="373" t="s">
        <v>12</v>
      </c>
      <c r="D2587" s="375">
        <v>1159.3800000000001</v>
      </c>
    </row>
    <row r="2588" spans="1:4" x14ac:dyDescent="0.25">
      <c r="A2588" s="373">
        <v>103684</v>
      </c>
      <c r="B2588" s="373" t="s">
        <v>8207</v>
      </c>
      <c r="C2588" s="373" t="s">
        <v>12</v>
      </c>
      <c r="D2588" s="374">
        <v>615.20000000000005</v>
      </c>
    </row>
    <row r="2589" spans="1:4" x14ac:dyDescent="0.25">
      <c r="A2589" s="373">
        <v>103685</v>
      </c>
      <c r="B2589" s="373" t="s">
        <v>8208</v>
      </c>
      <c r="C2589" s="373" t="s">
        <v>12</v>
      </c>
      <c r="D2589" s="374">
        <v>603.4</v>
      </c>
    </row>
    <row r="2590" spans="1:4" x14ac:dyDescent="0.25">
      <c r="A2590" s="373">
        <v>103686</v>
      </c>
      <c r="B2590" s="373" t="s">
        <v>8209</v>
      </c>
      <c r="C2590" s="373" t="s">
        <v>12</v>
      </c>
      <c r="D2590" s="374">
        <v>661.82</v>
      </c>
    </row>
    <row r="2591" spans="1:4" x14ac:dyDescent="0.25">
      <c r="A2591" s="373">
        <v>103687</v>
      </c>
      <c r="B2591" s="373" t="s">
        <v>5477</v>
      </c>
      <c r="C2591" s="373" t="s">
        <v>12</v>
      </c>
      <c r="D2591" s="374">
        <v>987.95</v>
      </c>
    </row>
    <row r="2592" spans="1:4" x14ac:dyDescent="0.25">
      <c r="A2592" s="373">
        <v>103688</v>
      </c>
      <c r="B2592" s="373" t="s">
        <v>5478</v>
      </c>
      <c r="C2592" s="373" t="s">
        <v>12</v>
      </c>
      <c r="D2592" s="374">
        <v>758.73</v>
      </c>
    </row>
    <row r="2593" spans="1:4" x14ac:dyDescent="0.25">
      <c r="A2593" s="373">
        <v>101963</v>
      </c>
      <c r="B2593" s="373" t="s">
        <v>8210</v>
      </c>
      <c r="C2593" s="373" t="s">
        <v>3</v>
      </c>
      <c r="D2593" s="374">
        <v>181.12</v>
      </c>
    </row>
    <row r="2594" spans="1:4" x14ac:dyDescent="0.25">
      <c r="A2594" s="373">
        <v>101964</v>
      </c>
      <c r="B2594" s="373" t="s">
        <v>8211</v>
      </c>
      <c r="C2594" s="373" t="s">
        <v>3</v>
      </c>
      <c r="D2594" s="374">
        <v>169.42</v>
      </c>
    </row>
    <row r="2595" spans="1:4" x14ac:dyDescent="0.25">
      <c r="A2595" s="373">
        <v>101165</v>
      </c>
      <c r="B2595" s="373" t="s">
        <v>1569</v>
      </c>
      <c r="C2595" s="373" t="s">
        <v>12</v>
      </c>
      <c r="D2595" s="375">
        <v>1003.12</v>
      </c>
    </row>
    <row r="2596" spans="1:4" x14ac:dyDescent="0.25">
      <c r="A2596" s="373">
        <v>101166</v>
      </c>
      <c r="B2596" s="373" t="s">
        <v>1570</v>
      </c>
      <c r="C2596" s="373" t="s">
        <v>12</v>
      </c>
      <c r="D2596" s="374">
        <v>654.08000000000004</v>
      </c>
    </row>
    <row r="2597" spans="1:4" x14ac:dyDescent="0.25">
      <c r="A2597" s="373">
        <v>98575</v>
      </c>
      <c r="B2597" s="373" t="s">
        <v>8212</v>
      </c>
      <c r="C2597" s="373" t="s">
        <v>16</v>
      </c>
      <c r="D2597" s="374">
        <v>69.88</v>
      </c>
    </row>
    <row r="2598" spans="1:4" x14ac:dyDescent="0.25">
      <c r="A2598" s="373">
        <v>98576</v>
      </c>
      <c r="B2598" s="373" t="s">
        <v>8213</v>
      </c>
      <c r="C2598" s="373" t="s">
        <v>16</v>
      </c>
      <c r="D2598" s="374">
        <v>24.14</v>
      </c>
    </row>
    <row r="2599" spans="1:4" x14ac:dyDescent="0.25">
      <c r="A2599" s="373">
        <v>98577</v>
      </c>
      <c r="B2599" s="373" t="s">
        <v>8214</v>
      </c>
      <c r="C2599" s="373" t="s">
        <v>16</v>
      </c>
      <c r="D2599" s="374">
        <v>45.79</v>
      </c>
    </row>
    <row r="2600" spans="1:4" x14ac:dyDescent="0.25">
      <c r="A2600" s="373">
        <v>93182</v>
      </c>
      <c r="B2600" s="373" t="s">
        <v>1571</v>
      </c>
      <c r="C2600" s="373" t="s">
        <v>16</v>
      </c>
      <c r="D2600" s="374">
        <v>54.03</v>
      </c>
    </row>
    <row r="2601" spans="1:4" x14ac:dyDescent="0.25">
      <c r="A2601" s="373">
        <v>93183</v>
      </c>
      <c r="B2601" s="373" t="s">
        <v>1572</v>
      </c>
      <c r="C2601" s="373" t="s">
        <v>16</v>
      </c>
      <c r="D2601" s="374">
        <v>68.92</v>
      </c>
    </row>
    <row r="2602" spans="1:4" x14ac:dyDescent="0.25">
      <c r="A2602" s="373">
        <v>93184</v>
      </c>
      <c r="B2602" s="373" t="s">
        <v>1573</v>
      </c>
      <c r="C2602" s="373" t="s">
        <v>16</v>
      </c>
      <c r="D2602" s="374">
        <v>40</v>
      </c>
    </row>
    <row r="2603" spans="1:4" x14ac:dyDescent="0.25">
      <c r="A2603" s="373">
        <v>93185</v>
      </c>
      <c r="B2603" s="373" t="s">
        <v>1574</v>
      </c>
      <c r="C2603" s="373" t="s">
        <v>16</v>
      </c>
      <c r="D2603" s="374">
        <v>67.94</v>
      </c>
    </row>
    <row r="2604" spans="1:4" x14ac:dyDescent="0.25">
      <c r="A2604" s="373">
        <v>93186</v>
      </c>
      <c r="B2604" s="373" t="s">
        <v>1575</v>
      </c>
      <c r="C2604" s="373" t="s">
        <v>16</v>
      </c>
      <c r="D2604" s="374">
        <v>98.62</v>
      </c>
    </row>
    <row r="2605" spans="1:4" x14ac:dyDescent="0.25">
      <c r="A2605" s="373">
        <v>93187</v>
      </c>
      <c r="B2605" s="373" t="s">
        <v>1576</v>
      </c>
      <c r="C2605" s="373" t="s">
        <v>16</v>
      </c>
      <c r="D2605" s="374">
        <v>113.03</v>
      </c>
    </row>
    <row r="2606" spans="1:4" x14ac:dyDescent="0.25">
      <c r="A2606" s="373">
        <v>93188</v>
      </c>
      <c r="B2606" s="373" t="s">
        <v>1577</v>
      </c>
      <c r="C2606" s="373" t="s">
        <v>16</v>
      </c>
      <c r="D2606" s="374">
        <v>91.1</v>
      </c>
    </row>
    <row r="2607" spans="1:4" x14ac:dyDescent="0.25">
      <c r="A2607" s="373">
        <v>93189</v>
      </c>
      <c r="B2607" s="373" t="s">
        <v>1578</v>
      </c>
      <c r="C2607" s="373" t="s">
        <v>16</v>
      </c>
      <c r="D2607" s="374">
        <v>113.93</v>
      </c>
    </row>
    <row r="2608" spans="1:4" x14ac:dyDescent="0.25">
      <c r="A2608" s="373">
        <v>93190</v>
      </c>
      <c r="B2608" s="373" t="s">
        <v>1579</v>
      </c>
      <c r="C2608" s="373" t="s">
        <v>16</v>
      </c>
      <c r="D2608" s="374">
        <v>51.3</v>
      </c>
    </row>
    <row r="2609" spans="1:4" x14ac:dyDescent="0.25">
      <c r="A2609" s="373">
        <v>93191</v>
      </c>
      <c r="B2609" s="373" t="s">
        <v>1580</v>
      </c>
      <c r="C2609" s="373" t="s">
        <v>16</v>
      </c>
      <c r="D2609" s="374">
        <v>53.26</v>
      </c>
    </row>
    <row r="2610" spans="1:4" x14ac:dyDescent="0.25">
      <c r="A2610" s="373">
        <v>93192</v>
      </c>
      <c r="B2610" s="373" t="s">
        <v>1581</v>
      </c>
      <c r="C2610" s="373" t="s">
        <v>16</v>
      </c>
      <c r="D2610" s="374">
        <v>56.29</v>
      </c>
    </row>
    <row r="2611" spans="1:4" x14ac:dyDescent="0.25">
      <c r="A2611" s="373">
        <v>93193</v>
      </c>
      <c r="B2611" s="373" t="s">
        <v>1582</v>
      </c>
      <c r="C2611" s="373" t="s">
        <v>16</v>
      </c>
      <c r="D2611" s="374">
        <v>54.3</v>
      </c>
    </row>
    <row r="2612" spans="1:4" x14ac:dyDescent="0.25">
      <c r="A2612" s="373">
        <v>93194</v>
      </c>
      <c r="B2612" s="373" t="s">
        <v>1583</v>
      </c>
      <c r="C2612" s="373" t="s">
        <v>16</v>
      </c>
      <c r="D2612" s="374">
        <v>52.91</v>
      </c>
    </row>
    <row r="2613" spans="1:4" x14ac:dyDescent="0.25">
      <c r="A2613" s="373">
        <v>93195</v>
      </c>
      <c r="B2613" s="373" t="s">
        <v>1584</v>
      </c>
      <c r="C2613" s="373" t="s">
        <v>16</v>
      </c>
      <c r="D2613" s="374">
        <v>64.75</v>
      </c>
    </row>
    <row r="2614" spans="1:4" x14ac:dyDescent="0.25">
      <c r="A2614" s="373">
        <v>93196</v>
      </c>
      <c r="B2614" s="373" t="s">
        <v>1585</v>
      </c>
      <c r="C2614" s="373" t="s">
        <v>16</v>
      </c>
      <c r="D2614" s="374">
        <v>95.84</v>
      </c>
    </row>
    <row r="2615" spans="1:4" x14ac:dyDescent="0.25">
      <c r="A2615" s="373">
        <v>93197</v>
      </c>
      <c r="B2615" s="373" t="s">
        <v>1586</v>
      </c>
      <c r="C2615" s="373" t="s">
        <v>16</v>
      </c>
      <c r="D2615" s="374">
        <v>107.86</v>
      </c>
    </row>
    <row r="2616" spans="1:4" x14ac:dyDescent="0.25">
      <c r="A2616" s="373">
        <v>93198</v>
      </c>
      <c r="B2616" s="373" t="s">
        <v>1587</v>
      </c>
      <c r="C2616" s="373" t="s">
        <v>16</v>
      </c>
      <c r="D2616" s="374">
        <v>44.68</v>
      </c>
    </row>
    <row r="2617" spans="1:4" x14ac:dyDescent="0.25">
      <c r="A2617" s="373">
        <v>93199</v>
      </c>
      <c r="B2617" s="373" t="s">
        <v>1588</v>
      </c>
      <c r="C2617" s="373" t="s">
        <v>16</v>
      </c>
      <c r="D2617" s="374">
        <v>44.1</v>
      </c>
    </row>
    <row r="2618" spans="1:4" x14ac:dyDescent="0.25">
      <c r="A2618" s="373">
        <v>93200</v>
      </c>
      <c r="B2618" s="373" t="s">
        <v>1589</v>
      </c>
      <c r="C2618" s="373" t="s">
        <v>16</v>
      </c>
      <c r="D2618" s="374">
        <v>3.69</v>
      </c>
    </row>
    <row r="2619" spans="1:4" x14ac:dyDescent="0.25">
      <c r="A2619" s="373">
        <v>93201</v>
      </c>
      <c r="B2619" s="373" t="s">
        <v>1590</v>
      </c>
      <c r="C2619" s="373" t="s">
        <v>16</v>
      </c>
      <c r="D2619" s="374">
        <v>6.96</v>
      </c>
    </row>
    <row r="2620" spans="1:4" x14ac:dyDescent="0.25">
      <c r="A2620" s="373">
        <v>93202</v>
      </c>
      <c r="B2620" s="373" t="s">
        <v>1591</v>
      </c>
      <c r="C2620" s="373" t="s">
        <v>16</v>
      </c>
      <c r="D2620" s="374">
        <v>26.87</v>
      </c>
    </row>
    <row r="2621" spans="1:4" x14ac:dyDescent="0.25">
      <c r="A2621" s="373">
        <v>93203</v>
      </c>
      <c r="B2621" s="373" t="s">
        <v>1592</v>
      </c>
      <c r="C2621" s="373" t="s">
        <v>16</v>
      </c>
      <c r="D2621" s="374">
        <v>14.65</v>
      </c>
    </row>
    <row r="2622" spans="1:4" x14ac:dyDescent="0.25">
      <c r="A2622" s="373">
        <v>93204</v>
      </c>
      <c r="B2622" s="373" t="s">
        <v>1593</v>
      </c>
      <c r="C2622" s="373" t="s">
        <v>16</v>
      </c>
      <c r="D2622" s="374">
        <v>69.239999999999995</v>
      </c>
    </row>
    <row r="2623" spans="1:4" x14ac:dyDescent="0.25">
      <c r="A2623" s="373">
        <v>93205</v>
      </c>
      <c r="B2623" s="373" t="s">
        <v>1594</v>
      </c>
      <c r="C2623" s="373" t="s">
        <v>16</v>
      </c>
      <c r="D2623" s="374">
        <v>42.34</v>
      </c>
    </row>
    <row r="2624" spans="1:4" x14ac:dyDescent="0.25">
      <c r="A2624" s="373">
        <v>97733</v>
      </c>
      <c r="B2624" s="373" t="s">
        <v>1595</v>
      </c>
      <c r="C2624" s="373" t="s">
        <v>12</v>
      </c>
      <c r="D2624" s="375">
        <v>3342.64</v>
      </c>
    </row>
    <row r="2625" spans="1:4" x14ac:dyDescent="0.25">
      <c r="A2625" s="373">
        <v>97734</v>
      </c>
      <c r="B2625" s="373" t="s">
        <v>1596</v>
      </c>
      <c r="C2625" s="373" t="s">
        <v>12</v>
      </c>
      <c r="D2625" s="375">
        <v>2931.52</v>
      </c>
    </row>
    <row r="2626" spans="1:4" x14ac:dyDescent="0.25">
      <c r="A2626" s="373">
        <v>97735</v>
      </c>
      <c r="B2626" s="373" t="s">
        <v>1597</v>
      </c>
      <c r="C2626" s="373" t="s">
        <v>12</v>
      </c>
      <c r="D2626" s="375">
        <v>2442.96</v>
      </c>
    </row>
    <row r="2627" spans="1:4" x14ac:dyDescent="0.25">
      <c r="A2627" s="373">
        <v>97736</v>
      </c>
      <c r="B2627" s="373" t="s">
        <v>1598</v>
      </c>
      <c r="C2627" s="373" t="s">
        <v>12</v>
      </c>
      <c r="D2627" s="375">
        <v>1594.63</v>
      </c>
    </row>
    <row r="2628" spans="1:4" x14ac:dyDescent="0.25">
      <c r="A2628" s="373">
        <v>97737</v>
      </c>
      <c r="B2628" s="373" t="s">
        <v>1599</v>
      </c>
      <c r="C2628" s="373" t="s">
        <v>12</v>
      </c>
      <c r="D2628" s="375">
        <v>3226.78</v>
      </c>
    </row>
    <row r="2629" spans="1:4" x14ac:dyDescent="0.25">
      <c r="A2629" s="373">
        <v>97738</v>
      </c>
      <c r="B2629" s="373" t="s">
        <v>5479</v>
      </c>
      <c r="C2629" s="373" t="s">
        <v>12</v>
      </c>
      <c r="D2629" s="375">
        <v>4746.41</v>
      </c>
    </row>
    <row r="2630" spans="1:4" x14ac:dyDescent="0.25">
      <c r="A2630" s="373">
        <v>97739</v>
      </c>
      <c r="B2630" s="373" t="s">
        <v>1600</v>
      </c>
      <c r="C2630" s="373" t="s">
        <v>12</v>
      </c>
      <c r="D2630" s="375">
        <v>2826.46</v>
      </c>
    </row>
    <row r="2631" spans="1:4" x14ac:dyDescent="0.25">
      <c r="A2631" s="373">
        <v>97740</v>
      </c>
      <c r="B2631" s="373" t="s">
        <v>1601</v>
      </c>
      <c r="C2631" s="373" t="s">
        <v>12</v>
      </c>
      <c r="D2631" s="375">
        <v>2113.31</v>
      </c>
    </row>
    <row r="2632" spans="1:4" x14ac:dyDescent="0.25">
      <c r="A2632" s="373">
        <v>98615</v>
      </c>
      <c r="B2632" s="373" t="s">
        <v>1602</v>
      </c>
      <c r="C2632" s="373" t="s">
        <v>3</v>
      </c>
      <c r="D2632" s="374">
        <v>143.08000000000001</v>
      </c>
    </row>
    <row r="2633" spans="1:4" x14ac:dyDescent="0.25">
      <c r="A2633" s="373">
        <v>98616</v>
      </c>
      <c r="B2633" s="373" t="s">
        <v>1603</v>
      </c>
      <c r="C2633" s="373" t="s">
        <v>3</v>
      </c>
      <c r="D2633" s="374">
        <v>110.66</v>
      </c>
    </row>
    <row r="2634" spans="1:4" x14ac:dyDescent="0.25">
      <c r="A2634" s="373">
        <v>98617</v>
      </c>
      <c r="B2634" s="373" t="s">
        <v>1604</v>
      </c>
      <c r="C2634" s="373" t="s">
        <v>3</v>
      </c>
      <c r="D2634" s="374">
        <v>101.82</v>
      </c>
    </row>
    <row r="2635" spans="1:4" x14ac:dyDescent="0.25">
      <c r="A2635" s="373">
        <v>98618</v>
      </c>
      <c r="B2635" s="373" t="s">
        <v>1605</v>
      </c>
      <c r="C2635" s="373" t="s">
        <v>3</v>
      </c>
      <c r="D2635" s="374">
        <v>140.02000000000001</v>
      </c>
    </row>
    <row r="2636" spans="1:4" x14ac:dyDescent="0.25">
      <c r="A2636" s="373">
        <v>98619</v>
      </c>
      <c r="B2636" s="373" t="s">
        <v>1606</v>
      </c>
      <c r="C2636" s="373" t="s">
        <v>3</v>
      </c>
      <c r="D2636" s="374">
        <v>126.66</v>
      </c>
    </row>
    <row r="2637" spans="1:4" x14ac:dyDescent="0.25">
      <c r="A2637" s="373">
        <v>98620</v>
      </c>
      <c r="B2637" s="373" t="s">
        <v>1607</v>
      </c>
      <c r="C2637" s="373" t="s">
        <v>3</v>
      </c>
      <c r="D2637" s="374">
        <v>119.91</v>
      </c>
    </row>
    <row r="2638" spans="1:4" x14ac:dyDescent="0.25">
      <c r="A2638" s="373">
        <v>98621</v>
      </c>
      <c r="B2638" s="373" t="s">
        <v>1608</v>
      </c>
      <c r="C2638" s="373" t="s">
        <v>3</v>
      </c>
      <c r="D2638" s="374">
        <v>157.69999999999999</v>
      </c>
    </row>
    <row r="2639" spans="1:4" x14ac:dyDescent="0.25">
      <c r="A2639" s="373">
        <v>98622</v>
      </c>
      <c r="B2639" s="373" t="s">
        <v>1609</v>
      </c>
      <c r="C2639" s="373" t="s">
        <v>3</v>
      </c>
      <c r="D2639" s="374">
        <v>146.94999999999999</v>
      </c>
    </row>
    <row r="2640" spans="1:4" x14ac:dyDescent="0.25">
      <c r="A2640" s="373">
        <v>98623</v>
      </c>
      <c r="B2640" s="373" t="s">
        <v>1610</v>
      </c>
      <c r="C2640" s="373" t="s">
        <v>3</v>
      </c>
      <c r="D2640" s="374">
        <v>141.47999999999999</v>
      </c>
    </row>
    <row r="2641" spans="1:4" x14ac:dyDescent="0.25">
      <c r="A2641" s="373">
        <v>98624</v>
      </c>
      <c r="B2641" s="373" t="s">
        <v>1611</v>
      </c>
      <c r="C2641" s="373" t="s">
        <v>3</v>
      </c>
      <c r="D2641" s="374">
        <v>177.21</v>
      </c>
    </row>
    <row r="2642" spans="1:4" x14ac:dyDescent="0.25">
      <c r="A2642" s="373">
        <v>98625</v>
      </c>
      <c r="B2642" s="373" t="s">
        <v>1612</v>
      </c>
      <c r="C2642" s="373" t="s">
        <v>3</v>
      </c>
      <c r="D2642" s="374">
        <v>168.14</v>
      </c>
    </row>
    <row r="2643" spans="1:4" x14ac:dyDescent="0.25">
      <c r="A2643" s="373">
        <v>98626</v>
      </c>
      <c r="B2643" s="373" t="s">
        <v>1613</v>
      </c>
      <c r="C2643" s="373" t="s">
        <v>3</v>
      </c>
      <c r="D2643" s="374">
        <v>163.47999999999999</v>
      </c>
    </row>
    <row r="2644" spans="1:4" x14ac:dyDescent="0.25">
      <c r="A2644" s="373">
        <v>98655</v>
      </c>
      <c r="B2644" s="373" t="s">
        <v>1614</v>
      </c>
      <c r="C2644" s="373" t="s">
        <v>16</v>
      </c>
      <c r="D2644" s="374">
        <v>672.25</v>
      </c>
    </row>
    <row r="2645" spans="1:4" x14ac:dyDescent="0.25">
      <c r="A2645" s="373">
        <v>98656</v>
      </c>
      <c r="B2645" s="373" t="s">
        <v>1615</v>
      </c>
      <c r="C2645" s="373" t="s">
        <v>16</v>
      </c>
      <c r="D2645" s="374">
        <v>681.82</v>
      </c>
    </row>
    <row r="2646" spans="1:4" x14ac:dyDescent="0.25">
      <c r="A2646" s="373">
        <v>98657</v>
      </c>
      <c r="B2646" s="373" t="s">
        <v>1616</v>
      </c>
      <c r="C2646" s="373" t="s">
        <v>16</v>
      </c>
      <c r="D2646" s="374">
        <v>691.38</v>
      </c>
    </row>
    <row r="2647" spans="1:4" x14ac:dyDescent="0.25">
      <c r="A2647" s="373">
        <v>98658</v>
      </c>
      <c r="B2647" s="373" t="s">
        <v>1617</v>
      </c>
      <c r="C2647" s="373" t="s">
        <v>16</v>
      </c>
      <c r="D2647" s="374">
        <v>700.94</v>
      </c>
    </row>
    <row r="2648" spans="1:4" x14ac:dyDescent="0.25">
      <c r="A2648" s="373">
        <v>98659</v>
      </c>
      <c r="B2648" s="373" t="s">
        <v>1618</v>
      </c>
      <c r="C2648" s="373" t="s">
        <v>16</v>
      </c>
      <c r="D2648" s="374">
        <v>720.08</v>
      </c>
    </row>
    <row r="2649" spans="1:4" x14ac:dyDescent="0.25">
      <c r="A2649" s="373">
        <v>98746</v>
      </c>
      <c r="B2649" s="373" t="s">
        <v>1619</v>
      </c>
      <c r="C2649" s="373" t="s">
        <v>16</v>
      </c>
      <c r="D2649" s="374">
        <v>67.27</v>
      </c>
    </row>
    <row r="2650" spans="1:4" x14ac:dyDescent="0.25">
      <c r="A2650" s="373">
        <v>98749</v>
      </c>
      <c r="B2650" s="373" t="s">
        <v>1620</v>
      </c>
      <c r="C2650" s="373" t="s">
        <v>16</v>
      </c>
      <c r="D2650" s="374">
        <v>81.48</v>
      </c>
    </row>
    <row r="2651" spans="1:4" x14ac:dyDescent="0.25">
      <c r="A2651" s="373">
        <v>98750</v>
      </c>
      <c r="B2651" s="373" t="s">
        <v>1621</v>
      </c>
      <c r="C2651" s="373" t="s">
        <v>16</v>
      </c>
      <c r="D2651" s="374">
        <v>98.79</v>
      </c>
    </row>
    <row r="2652" spans="1:4" x14ac:dyDescent="0.25">
      <c r="A2652" s="373">
        <v>98751</v>
      </c>
      <c r="B2652" s="373" t="s">
        <v>1622</v>
      </c>
      <c r="C2652" s="373" t="s">
        <v>16</v>
      </c>
      <c r="D2652" s="374">
        <v>143.99</v>
      </c>
    </row>
    <row r="2653" spans="1:4" x14ac:dyDescent="0.25">
      <c r="A2653" s="373">
        <v>98752</v>
      </c>
      <c r="B2653" s="373" t="s">
        <v>1623</v>
      </c>
      <c r="C2653" s="373" t="s">
        <v>16</v>
      </c>
      <c r="D2653" s="374">
        <v>198.56</v>
      </c>
    </row>
    <row r="2654" spans="1:4" x14ac:dyDescent="0.25">
      <c r="A2654" s="373">
        <v>98753</v>
      </c>
      <c r="B2654" s="373" t="s">
        <v>1624</v>
      </c>
      <c r="C2654" s="373" t="s">
        <v>16</v>
      </c>
      <c r="D2654" s="374">
        <v>266.55</v>
      </c>
    </row>
    <row r="2655" spans="1:4" x14ac:dyDescent="0.25">
      <c r="A2655" s="373">
        <v>100763</v>
      </c>
      <c r="B2655" s="373" t="s">
        <v>5480</v>
      </c>
      <c r="C2655" s="373" t="s">
        <v>17</v>
      </c>
      <c r="D2655" s="374">
        <v>16.22</v>
      </c>
    </row>
    <row r="2656" spans="1:4" x14ac:dyDescent="0.25">
      <c r="A2656" s="373">
        <v>100764</v>
      </c>
      <c r="B2656" s="373" t="s">
        <v>7261</v>
      </c>
      <c r="C2656" s="373" t="s">
        <v>17</v>
      </c>
      <c r="D2656" s="374">
        <v>16</v>
      </c>
    </row>
    <row r="2657" spans="1:4" x14ac:dyDescent="0.25">
      <c r="A2657" s="373">
        <v>100765</v>
      </c>
      <c r="B2657" s="373" t="s">
        <v>5481</v>
      </c>
      <c r="C2657" s="373" t="s">
        <v>17</v>
      </c>
      <c r="D2657" s="374">
        <v>15.4</v>
      </c>
    </row>
    <row r="2658" spans="1:4" x14ac:dyDescent="0.25">
      <c r="A2658" s="373">
        <v>100766</v>
      </c>
      <c r="B2658" s="373" t="s">
        <v>7262</v>
      </c>
      <c r="C2658" s="373" t="s">
        <v>17</v>
      </c>
      <c r="D2658" s="374">
        <v>15.57</v>
      </c>
    </row>
    <row r="2659" spans="1:4" x14ac:dyDescent="0.25">
      <c r="A2659" s="373">
        <v>100767</v>
      </c>
      <c r="B2659" s="373" t="s">
        <v>5482</v>
      </c>
      <c r="C2659" s="373" t="s">
        <v>17</v>
      </c>
      <c r="D2659" s="374">
        <v>16.100000000000001</v>
      </c>
    </row>
    <row r="2660" spans="1:4" x14ac:dyDescent="0.25">
      <c r="A2660" s="373">
        <v>100768</v>
      </c>
      <c r="B2660" s="373" t="s">
        <v>7263</v>
      </c>
      <c r="C2660" s="373" t="s">
        <v>17</v>
      </c>
      <c r="D2660" s="374">
        <v>15.36</v>
      </c>
    </row>
    <row r="2661" spans="1:4" x14ac:dyDescent="0.25">
      <c r="A2661" s="373">
        <v>100769</v>
      </c>
      <c r="B2661" s="373" t="s">
        <v>5483</v>
      </c>
      <c r="C2661" s="373" t="s">
        <v>17</v>
      </c>
      <c r="D2661" s="374">
        <v>21.87</v>
      </c>
    </row>
    <row r="2662" spans="1:4" x14ac:dyDescent="0.25">
      <c r="A2662" s="373">
        <v>100770</v>
      </c>
      <c r="B2662" s="373" t="s">
        <v>7264</v>
      </c>
      <c r="C2662" s="373" t="s">
        <v>17</v>
      </c>
      <c r="D2662" s="374">
        <v>20.86</v>
      </c>
    </row>
    <row r="2663" spans="1:4" x14ac:dyDescent="0.25">
      <c r="A2663" s="373">
        <v>100771</v>
      </c>
      <c r="B2663" s="373" t="s">
        <v>5484</v>
      </c>
      <c r="C2663" s="373" t="s">
        <v>17</v>
      </c>
      <c r="D2663" s="374">
        <v>16.32</v>
      </c>
    </row>
    <row r="2664" spans="1:4" x14ac:dyDescent="0.25">
      <c r="A2664" s="373">
        <v>100772</v>
      </c>
      <c r="B2664" s="373" t="s">
        <v>7265</v>
      </c>
      <c r="C2664" s="373" t="s">
        <v>17</v>
      </c>
      <c r="D2664" s="374">
        <v>15.4</v>
      </c>
    </row>
    <row r="2665" spans="1:4" x14ac:dyDescent="0.25">
      <c r="A2665" s="373">
        <v>100773</v>
      </c>
      <c r="B2665" s="373" t="s">
        <v>5485</v>
      </c>
      <c r="C2665" s="373" t="s">
        <v>17</v>
      </c>
      <c r="D2665" s="374">
        <v>19.47</v>
      </c>
    </row>
    <row r="2666" spans="1:4" x14ac:dyDescent="0.25">
      <c r="A2666" s="373">
        <v>100774</v>
      </c>
      <c r="B2666" s="373" t="s">
        <v>5486</v>
      </c>
      <c r="C2666" s="373" t="s">
        <v>17</v>
      </c>
      <c r="D2666" s="374">
        <v>11.91</v>
      </c>
    </row>
    <row r="2667" spans="1:4" x14ac:dyDescent="0.25">
      <c r="A2667" s="373">
        <v>100775</v>
      </c>
      <c r="B2667" s="373" t="s">
        <v>5487</v>
      </c>
      <c r="C2667" s="373" t="s">
        <v>17</v>
      </c>
      <c r="D2667" s="374">
        <v>13.88</v>
      </c>
    </row>
    <row r="2668" spans="1:4" x14ac:dyDescent="0.25">
      <c r="A2668" s="373">
        <v>100776</v>
      </c>
      <c r="B2668" s="373" t="s">
        <v>5488</v>
      </c>
      <c r="C2668" s="373" t="s">
        <v>17</v>
      </c>
      <c r="D2668" s="374">
        <v>19.62</v>
      </c>
    </row>
    <row r="2669" spans="1:4" x14ac:dyDescent="0.25">
      <c r="A2669" s="373">
        <v>100777</v>
      </c>
      <c r="B2669" s="373" t="s">
        <v>5489</v>
      </c>
      <c r="C2669" s="373" t="s">
        <v>17</v>
      </c>
      <c r="D2669" s="374">
        <v>14.2</v>
      </c>
    </row>
    <row r="2670" spans="1:4" x14ac:dyDescent="0.25">
      <c r="A2670" s="373">
        <v>100778</v>
      </c>
      <c r="B2670" s="373" t="s">
        <v>5184</v>
      </c>
      <c r="C2670" s="373" t="s">
        <v>17</v>
      </c>
      <c r="D2670" s="374">
        <v>10.66</v>
      </c>
    </row>
    <row r="2671" spans="1:4" x14ac:dyDescent="0.25">
      <c r="A2671" s="373">
        <v>103795</v>
      </c>
      <c r="B2671" s="373" t="s">
        <v>5490</v>
      </c>
      <c r="C2671" s="373" t="s">
        <v>3</v>
      </c>
      <c r="D2671" s="374">
        <v>76.27</v>
      </c>
    </row>
    <row r="2672" spans="1:4" x14ac:dyDescent="0.25">
      <c r="A2672" s="373">
        <v>103796</v>
      </c>
      <c r="B2672" s="373" t="s">
        <v>5491</v>
      </c>
      <c r="C2672" s="373" t="s">
        <v>3</v>
      </c>
      <c r="D2672" s="374">
        <v>54.5</v>
      </c>
    </row>
    <row r="2673" spans="1:4" x14ac:dyDescent="0.25">
      <c r="A2673" s="373">
        <v>103797</v>
      </c>
      <c r="B2673" s="373" t="s">
        <v>5492</v>
      </c>
      <c r="C2673" s="373" t="s">
        <v>17</v>
      </c>
      <c r="D2673" s="374">
        <v>16.93</v>
      </c>
    </row>
    <row r="2674" spans="1:4" x14ac:dyDescent="0.25">
      <c r="A2674" s="373">
        <v>103798</v>
      </c>
      <c r="B2674" s="373" t="s">
        <v>5493</v>
      </c>
      <c r="C2674" s="373" t="s">
        <v>12</v>
      </c>
      <c r="D2674" s="374">
        <v>601.46</v>
      </c>
    </row>
    <row r="2675" spans="1:4" x14ac:dyDescent="0.25">
      <c r="A2675" s="373">
        <v>103799</v>
      </c>
      <c r="B2675" s="373" t="s">
        <v>5494</v>
      </c>
      <c r="C2675" s="373" t="s">
        <v>12</v>
      </c>
      <c r="D2675" s="374">
        <v>520.22</v>
      </c>
    </row>
    <row r="2676" spans="1:4" x14ac:dyDescent="0.25">
      <c r="A2676" s="373">
        <v>103800</v>
      </c>
      <c r="B2676" s="373" t="s">
        <v>5495</v>
      </c>
      <c r="C2676" s="373" t="s">
        <v>12</v>
      </c>
      <c r="D2676" s="374">
        <v>587.42999999999995</v>
      </c>
    </row>
    <row r="2677" spans="1:4" x14ac:dyDescent="0.25">
      <c r="A2677" s="373">
        <v>103801</v>
      </c>
      <c r="B2677" s="373" t="s">
        <v>5496</v>
      </c>
      <c r="C2677" s="373" t="s">
        <v>12</v>
      </c>
      <c r="D2677" s="374">
        <v>725.1</v>
      </c>
    </row>
    <row r="2678" spans="1:4" x14ac:dyDescent="0.25">
      <c r="A2678" s="373">
        <v>103925</v>
      </c>
      <c r="B2678" s="373" t="s">
        <v>5497</v>
      </c>
      <c r="C2678" s="373" t="s">
        <v>12</v>
      </c>
      <c r="D2678" s="375">
        <v>1596.43</v>
      </c>
    </row>
    <row r="2679" spans="1:4" x14ac:dyDescent="0.25">
      <c r="A2679" s="373">
        <v>103926</v>
      </c>
      <c r="B2679" s="373" t="s">
        <v>5498</v>
      </c>
      <c r="C2679" s="373" t="s">
        <v>12</v>
      </c>
      <c r="D2679" s="375">
        <v>1287.51</v>
      </c>
    </row>
    <row r="2680" spans="1:4" x14ac:dyDescent="0.25">
      <c r="A2680" s="373">
        <v>103928</v>
      </c>
      <c r="B2680" s="373" t="s">
        <v>5499</v>
      </c>
      <c r="C2680" s="373" t="s">
        <v>12</v>
      </c>
      <c r="D2680" s="374">
        <v>587.42999999999995</v>
      </c>
    </row>
    <row r="2681" spans="1:4" x14ac:dyDescent="0.25">
      <c r="A2681" s="373">
        <v>103929</v>
      </c>
      <c r="B2681" s="373" t="s">
        <v>5500</v>
      </c>
      <c r="C2681" s="373" t="s">
        <v>12</v>
      </c>
      <c r="D2681" s="375">
        <v>1270.1500000000001</v>
      </c>
    </row>
    <row r="2682" spans="1:4" x14ac:dyDescent="0.25">
      <c r="A2682" s="373">
        <v>103930</v>
      </c>
      <c r="B2682" s="373" t="s">
        <v>5501</v>
      </c>
      <c r="C2682" s="373" t="s">
        <v>12</v>
      </c>
      <c r="D2682" s="374">
        <v>839.45</v>
      </c>
    </row>
    <row r="2683" spans="1:4" x14ac:dyDescent="0.25">
      <c r="A2683" s="373">
        <v>103931</v>
      </c>
      <c r="B2683" s="373" t="s">
        <v>5502</v>
      </c>
      <c r="C2683" s="373" t="s">
        <v>12</v>
      </c>
      <c r="D2683" s="374">
        <v>654.05999999999995</v>
      </c>
    </row>
    <row r="2684" spans="1:4" x14ac:dyDescent="0.25">
      <c r="A2684" s="373">
        <v>103932</v>
      </c>
      <c r="B2684" s="373" t="s">
        <v>5503</v>
      </c>
      <c r="C2684" s="373" t="s">
        <v>12</v>
      </c>
      <c r="D2684" s="374">
        <v>626.9</v>
      </c>
    </row>
    <row r="2685" spans="1:4" x14ac:dyDescent="0.25">
      <c r="A2685" s="373">
        <v>103933</v>
      </c>
      <c r="B2685" s="373" t="s">
        <v>5504</v>
      </c>
      <c r="C2685" s="373" t="s">
        <v>12</v>
      </c>
      <c r="D2685" s="375">
        <v>1470.19</v>
      </c>
    </row>
    <row r="2686" spans="1:4" x14ac:dyDescent="0.25">
      <c r="A2686" s="373">
        <v>104466</v>
      </c>
      <c r="B2686" s="373" t="s">
        <v>7266</v>
      </c>
      <c r="C2686" s="373" t="s">
        <v>17</v>
      </c>
      <c r="D2686" s="374">
        <v>28.37</v>
      </c>
    </row>
    <row r="2687" spans="1:4" x14ac:dyDescent="0.25">
      <c r="A2687" s="373">
        <v>104467</v>
      </c>
      <c r="B2687" s="373" t="s">
        <v>7267</v>
      </c>
      <c r="C2687" s="373" t="s">
        <v>17</v>
      </c>
      <c r="D2687" s="374">
        <v>38.450000000000003</v>
      </c>
    </row>
    <row r="2688" spans="1:4" x14ac:dyDescent="0.25">
      <c r="A2688" s="373">
        <v>104468</v>
      </c>
      <c r="B2688" s="373" t="s">
        <v>7268</v>
      </c>
      <c r="C2688" s="373" t="s">
        <v>17</v>
      </c>
      <c r="D2688" s="374">
        <v>52.36</v>
      </c>
    </row>
    <row r="2689" spans="1:4" x14ac:dyDescent="0.25">
      <c r="A2689" s="373">
        <v>104469</v>
      </c>
      <c r="B2689" s="373" t="s">
        <v>7269</v>
      </c>
      <c r="C2689" s="373" t="s">
        <v>17</v>
      </c>
      <c r="D2689" s="374">
        <v>54.01</v>
      </c>
    </row>
    <row r="2690" spans="1:4" x14ac:dyDescent="0.25">
      <c r="A2690" s="373">
        <v>104470</v>
      </c>
      <c r="B2690" s="373" t="s">
        <v>7270</v>
      </c>
      <c r="C2690" s="373" t="s">
        <v>17</v>
      </c>
      <c r="D2690" s="374">
        <v>30.24</v>
      </c>
    </row>
    <row r="2691" spans="1:4" x14ac:dyDescent="0.25">
      <c r="A2691" s="373">
        <v>104471</v>
      </c>
      <c r="B2691" s="373" t="s">
        <v>7271</v>
      </c>
      <c r="C2691" s="373" t="s">
        <v>17</v>
      </c>
      <c r="D2691" s="374">
        <v>26.72</v>
      </c>
    </row>
    <row r="2692" spans="1:4" x14ac:dyDescent="0.25">
      <c r="A2692" s="373">
        <v>104472</v>
      </c>
      <c r="B2692" s="373" t="s">
        <v>7272</v>
      </c>
      <c r="C2692" s="373" t="s">
        <v>17</v>
      </c>
      <c r="D2692" s="374">
        <v>39.770000000000003</v>
      </c>
    </row>
    <row r="2693" spans="1:4" x14ac:dyDescent="0.25">
      <c r="A2693" s="373">
        <v>104483</v>
      </c>
      <c r="B2693" s="373" t="s">
        <v>7273</v>
      </c>
      <c r="C2693" s="373" t="s">
        <v>12</v>
      </c>
      <c r="D2693" s="375">
        <v>2205.14</v>
      </c>
    </row>
    <row r="2694" spans="1:4" x14ac:dyDescent="0.25">
      <c r="A2694" s="373">
        <v>104484</v>
      </c>
      <c r="B2694" s="373" t="s">
        <v>7274</v>
      </c>
      <c r="C2694" s="373" t="s">
        <v>12</v>
      </c>
      <c r="D2694" s="375">
        <v>3660.16</v>
      </c>
    </row>
    <row r="2695" spans="1:4" x14ac:dyDescent="0.25">
      <c r="A2695" s="373">
        <v>104485</v>
      </c>
      <c r="B2695" s="373" t="s">
        <v>7275</v>
      </c>
      <c r="C2695" s="373" t="s">
        <v>12</v>
      </c>
      <c r="D2695" s="375">
        <v>2901.67</v>
      </c>
    </row>
    <row r="2696" spans="1:4" x14ac:dyDescent="0.25">
      <c r="A2696" s="373">
        <v>104486</v>
      </c>
      <c r="B2696" s="373" t="s">
        <v>7276</v>
      </c>
      <c r="C2696" s="373" t="s">
        <v>12</v>
      </c>
      <c r="D2696" s="375">
        <v>3116.42</v>
      </c>
    </row>
    <row r="2697" spans="1:4" x14ac:dyDescent="0.25">
      <c r="A2697" s="373">
        <v>104487</v>
      </c>
      <c r="B2697" s="373" t="s">
        <v>7277</v>
      </c>
      <c r="C2697" s="373" t="s">
        <v>12</v>
      </c>
      <c r="D2697" s="375">
        <v>2536.64</v>
      </c>
    </row>
    <row r="2698" spans="1:4" x14ac:dyDescent="0.25">
      <c r="A2698" s="373">
        <v>104488</v>
      </c>
      <c r="B2698" s="373" t="s">
        <v>7278</v>
      </c>
      <c r="C2698" s="373" t="s">
        <v>12</v>
      </c>
      <c r="D2698" s="375">
        <v>2462.66</v>
      </c>
    </row>
    <row r="2699" spans="1:4" x14ac:dyDescent="0.25">
      <c r="A2699" s="373">
        <v>104489</v>
      </c>
      <c r="B2699" s="373" t="s">
        <v>7279</v>
      </c>
      <c r="C2699" s="373" t="s">
        <v>12</v>
      </c>
      <c r="D2699" s="375">
        <v>3823.91</v>
      </c>
    </row>
    <row r="2700" spans="1:4" x14ac:dyDescent="0.25">
      <c r="A2700" s="373">
        <v>104490</v>
      </c>
      <c r="B2700" s="373" t="s">
        <v>7280</v>
      </c>
      <c r="C2700" s="373" t="s">
        <v>12</v>
      </c>
      <c r="D2700" s="375">
        <v>2420.29</v>
      </c>
    </row>
    <row r="2701" spans="1:4" x14ac:dyDescent="0.25">
      <c r="A2701" s="373">
        <v>98562</v>
      </c>
      <c r="B2701" s="373" t="s">
        <v>8215</v>
      </c>
      <c r="C2701" s="373" t="s">
        <v>3</v>
      </c>
      <c r="D2701" s="374">
        <v>48.82</v>
      </c>
    </row>
    <row r="2702" spans="1:4" x14ac:dyDescent="0.25">
      <c r="A2702" s="373">
        <v>98555</v>
      </c>
      <c r="B2702" s="373" t="s">
        <v>8216</v>
      </c>
      <c r="C2702" s="373" t="s">
        <v>3</v>
      </c>
      <c r="D2702" s="374">
        <v>31.58</v>
      </c>
    </row>
    <row r="2703" spans="1:4" x14ac:dyDescent="0.25">
      <c r="A2703" s="373">
        <v>98556</v>
      </c>
      <c r="B2703" s="373" t="s">
        <v>8217</v>
      </c>
      <c r="C2703" s="373" t="s">
        <v>3</v>
      </c>
      <c r="D2703" s="374">
        <v>58.36</v>
      </c>
    </row>
    <row r="2704" spans="1:4" x14ac:dyDescent="0.25">
      <c r="A2704" s="373">
        <v>98558</v>
      </c>
      <c r="B2704" s="373" t="s">
        <v>8218</v>
      </c>
      <c r="C2704" s="373" t="s">
        <v>6</v>
      </c>
      <c r="D2704" s="374">
        <v>9.74</v>
      </c>
    </row>
    <row r="2705" spans="1:4" x14ac:dyDescent="0.25">
      <c r="A2705" s="373">
        <v>98559</v>
      </c>
      <c r="B2705" s="373" t="s">
        <v>8219</v>
      </c>
      <c r="C2705" s="373" t="s">
        <v>16</v>
      </c>
      <c r="D2705" s="374">
        <v>5.0199999999999996</v>
      </c>
    </row>
    <row r="2706" spans="1:4" x14ac:dyDescent="0.25">
      <c r="A2706" s="373">
        <v>98546</v>
      </c>
      <c r="B2706" s="373" t="s">
        <v>8220</v>
      </c>
      <c r="C2706" s="373" t="s">
        <v>3</v>
      </c>
      <c r="D2706" s="374">
        <v>124.24</v>
      </c>
    </row>
    <row r="2707" spans="1:4" x14ac:dyDescent="0.25">
      <c r="A2707" s="373">
        <v>98547</v>
      </c>
      <c r="B2707" s="373" t="s">
        <v>8221</v>
      </c>
      <c r="C2707" s="373" t="s">
        <v>3</v>
      </c>
      <c r="D2707" s="374">
        <v>210.65</v>
      </c>
    </row>
    <row r="2708" spans="1:4" x14ac:dyDescent="0.25">
      <c r="A2708" s="373">
        <v>98553</v>
      </c>
      <c r="B2708" s="373" t="s">
        <v>8222</v>
      </c>
      <c r="C2708" s="373" t="s">
        <v>3</v>
      </c>
      <c r="D2708" s="374">
        <v>185.24</v>
      </c>
    </row>
    <row r="2709" spans="1:4" x14ac:dyDescent="0.25">
      <c r="A2709" s="373">
        <v>98554</v>
      </c>
      <c r="B2709" s="373" t="s">
        <v>8223</v>
      </c>
      <c r="C2709" s="373" t="s">
        <v>3</v>
      </c>
      <c r="D2709" s="374">
        <v>48.81</v>
      </c>
    </row>
    <row r="2710" spans="1:4" x14ac:dyDescent="0.25">
      <c r="A2710" s="373">
        <v>98557</v>
      </c>
      <c r="B2710" s="373" t="s">
        <v>8224</v>
      </c>
      <c r="C2710" s="373" t="s">
        <v>3</v>
      </c>
      <c r="D2710" s="374">
        <v>44.38</v>
      </c>
    </row>
    <row r="2711" spans="1:4" x14ac:dyDescent="0.25">
      <c r="A2711" s="373">
        <v>98563</v>
      </c>
      <c r="B2711" s="373" t="s">
        <v>8225</v>
      </c>
      <c r="C2711" s="373" t="s">
        <v>3</v>
      </c>
      <c r="D2711" s="374">
        <v>37.69</v>
      </c>
    </row>
    <row r="2712" spans="1:4" x14ac:dyDescent="0.25">
      <c r="A2712" s="373">
        <v>98564</v>
      </c>
      <c r="B2712" s="373" t="s">
        <v>8226</v>
      </c>
      <c r="C2712" s="373" t="s">
        <v>3</v>
      </c>
      <c r="D2712" s="374">
        <v>50.46</v>
      </c>
    </row>
    <row r="2713" spans="1:4" x14ac:dyDescent="0.25">
      <c r="A2713" s="373">
        <v>98565</v>
      </c>
      <c r="B2713" s="373" t="s">
        <v>8227</v>
      </c>
      <c r="C2713" s="373" t="s">
        <v>3</v>
      </c>
      <c r="D2713" s="374">
        <v>53.54</v>
      </c>
    </row>
    <row r="2714" spans="1:4" x14ac:dyDescent="0.25">
      <c r="A2714" s="373">
        <v>98566</v>
      </c>
      <c r="B2714" s="373" t="s">
        <v>8228</v>
      </c>
      <c r="C2714" s="373" t="s">
        <v>3</v>
      </c>
      <c r="D2714" s="374">
        <v>66.31</v>
      </c>
    </row>
    <row r="2715" spans="1:4" x14ac:dyDescent="0.25">
      <c r="A2715" s="373">
        <v>98567</v>
      </c>
      <c r="B2715" s="373" t="s">
        <v>8229</v>
      </c>
      <c r="C2715" s="373" t="s">
        <v>3</v>
      </c>
      <c r="D2715" s="374">
        <v>68.540000000000006</v>
      </c>
    </row>
    <row r="2716" spans="1:4" x14ac:dyDescent="0.25">
      <c r="A2716" s="373">
        <v>98568</v>
      </c>
      <c r="B2716" s="373" t="s">
        <v>8230</v>
      </c>
      <c r="C2716" s="373" t="s">
        <v>3</v>
      </c>
      <c r="D2716" s="374">
        <v>81.319999999999993</v>
      </c>
    </row>
    <row r="2717" spans="1:4" x14ac:dyDescent="0.25">
      <c r="A2717" s="373">
        <v>98569</v>
      </c>
      <c r="B2717" s="373" t="s">
        <v>8231</v>
      </c>
      <c r="C2717" s="373" t="s">
        <v>3</v>
      </c>
      <c r="D2717" s="374">
        <v>84.4</v>
      </c>
    </row>
    <row r="2718" spans="1:4" x14ac:dyDescent="0.25">
      <c r="A2718" s="373">
        <v>98570</v>
      </c>
      <c r="B2718" s="373" t="s">
        <v>8232</v>
      </c>
      <c r="C2718" s="373" t="s">
        <v>3</v>
      </c>
      <c r="D2718" s="374">
        <v>97.18</v>
      </c>
    </row>
    <row r="2719" spans="1:4" x14ac:dyDescent="0.25">
      <c r="A2719" s="373">
        <v>98571</v>
      </c>
      <c r="B2719" s="373" t="s">
        <v>8233</v>
      </c>
      <c r="C2719" s="373" t="s">
        <v>3</v>
      </c>
      <c r="D2719" s="374">
        <v>42.32</v>
      </c>
    </row>
    <row r="2720" spans="1:4" x14ac:dyDescent="0.25">
      <c r="A2720" s="373">
        <v>98572</v>
      </c>
      <c r="B2720" s="373" t="s">
        <v>8234</v>
      </c>
      <c r="C2720" s="373" t="s">
        <v>3</v>
      </c>
      <c r="D2720" s="374">
        <v>51.85</v>
      </c>
    </row>
    <row r="2721" spans="1:4" x14ac:dyDescent="0.25">
      <c r="A2721" s="373">
        <v>98573</v>
      </c>
      <c r="B2721" s="373" t="s">
        <v>8235</v>
      </c>
      <c r="C2721" s="373" t="s">
        <v>3</v>
      </c>
      <c r="D2721" s="374">
        <v>64.08</v>
      </c>
    </row>
    <row r="2722" spans="1:4" x14ac:dyDescent="0.25">
      <c r="A2722" s="373">
        <v>91831</v>
      </c>
      <c r="B2722" s="373" t="s">
        <v>8236</v>
      </c>
      <c r="C2722" s="373" t="s">
        <v>16</v>
      </c>
      <c r="D2722" s="374">
        <v>16.43</v>
      </c>
    </row>
    <row r="2723" spans="1:4" x14ac:dyDescent="0.25">
      <c r="A2723" s="373">
        <v>91833</v>
      </c>
      <c r="B2723" s="373" t="s">
        <v>8237</v>
      </c>
      <c r="C2723" s="373" t="s">
        <v>16</v>
      </c>
      <c r="D2723" s="374">
        <v>17.12</v>
      </c>
    </row>
    <row r="2724" spans="1:4" x14ac:dyDescent="0.25">
      <c r="A2724" s="373">
        <v>91834</v>
      </c>
      <c r="B2724" s="373" t="s">
        <v>8238</v>
      </c>
      <c r="C2724" s="373" t="s">
        <v>16</v>
      </c>
      <c r="D2724" s="374">
        <v>17.21</v>
      </c>
    </row>
    <row r="2725" spans="1:4" x14ac:dyDescent="0.25">
      <c r="A2725" s="373">
        <v>91835</v>
      </c>
      <c r="B2725" s="373" t="s">
        <v>8239</v>
      </c>
      <c r="C2725" s="373" t="s">
        <v>16</v>
      </c>
      <c r="D2725" s="374">
        <v>18.96</v>
      </c>
    </row>
    <row r="2726" spans="1:4" x14ac:dyDescent="0.25">
      <c r="A2726" s="373">
        <v>91836</v>
      </c>
      <c r="B2726" s="373" t="s">
        <v>8240</v>
      </c>
      <c r="C2726" s="373" t="s">
        <v>16</v>
      </c>
      <c r="D2726" s="374">
        <v>20.25</v>
      </c>
    </row>
    <row r="2727" spans="1:4" x14ac:dyDescent="0.25">
      <c r="A2727" s="373">
        <v>91837</v>
      </c>
      <c r="B2727" s="373" t="s">
        <v>8241</v>
      </c>
      <c r="C2727" s="373" t="s">
        <v>16</v>
      </c>
      <c r="D2727" s="374">
        <v>24.32</v>
      </c>
    </row>
    <row r="2728" spans="1:4" x14ac:dyDescent="0.25">
      <c r="A2728" s="373">
        <v>91839</v>
      </c>
      <c r="B2728" s="373" t="s">
        <v>8242</v>
      </c>
      <c r="C2728" s="373" t="s">
        <v>16</v>
      </c>
      <c r="D2728" s="374">
        <v>17.57</v>
      </c>
    </row>
    <row r="2729" spans="1:4" x14ac:dyDescent="0.25">
      <c r="A2729" s="373">
        <v>91840</v>
      </c>
      <c r="B2729" s="373" t="s">
        <v>8243</v>
      </c>
      <c r="C2729" s="373" t="s">
        <v>16</v>
      </c>
      <c r="D2729" s="374">
        <v>19.97</v>
      </c>
    </row>
    <row r="2730" spans="1:4" x14ac:dyDescent="0.25">
      <c r="A2730" s="373">
        <v>91841</v>
      </c>
      <c r="B2730" s="373" t="s">
        <v>8244</v>
      </c>
      <c r="C2730" s="373" t="s">
        <v>16</v>
      </c>
      <c r="D2730" s="374">
        <v>19.28</v>
      </c>
    </row>
    <row r="2731" spans="1:4" x14ac:dyDescent="0.25">
      <c r="A2731" s="373">
        <v>91842</v>
      </c>
      <c r="B2731" s="373" t="s">
        <v>8245</v>
      </c>
      <c r="C2731" s="373" t="s">
        <v>16</v>
      </c>
      <c r="D2731" s="374">
        <v>6</v>
      </c>
    </row>
    <row r="2732" spans="1:4" x14ac:dyDescent="0.25">
      <c r="A2732" s="373">
        <v>91843</v>
      </c>
      <c r="B2732" s="373" t="s">
        <v>8246</v>
      </c>
      <c r="C2732" s="373" t="s">
        <v>16</v>
      </c>
      <c r="D2732" s="374">
        <v>6.69</v>
      </c>
    </row>
    <row r="2733" spans="1:4" x14ac:dyDescent="0.25">
      <c r="A2733" s="373">
        <v>91844</v>
      </c>
      <c r="B2733" s="373" t="s">
        <v>8247</v>
      </c>
      <c r="C2733" s="373" t="s">
        <v>16</v>
      </c>
      <c r="D2733" s="374">
        <v>6.75</v>
      </c>
    </row>
    <row r="2734" spans="1:4" x14ac:dyDescent="0.25">
      <c r="A2734" s="373">
        <v>91845</v>
      </c>
      <c r="B2734" s="373" t="s">
        <v>8248</v>
      </c>
      <c r="C2734" s="373" t="s">
        <v>16</v>
      </c>
      <c r="D2734" s="374">
        <v>8.5</v>
      </c>
    </row>
    <row r="2735" spans="1:4" x14ac:dyDescent="0.25">
      <c r="A2735" s="373">
        <v>91846</v>
      </c>
      <c r="B2735" s="373" t="s">
        <v>8249</v>
      </c>
      <c r="C2735" s="373" t="s">
        <v>16</v>
      </c>
      <c r="D2735" s="374">
        <v>9.83</v>
      </c>
    </row>
    <row r="2736" spans="1:4" x14ac:dyDescent="0.25">
      <c r="A2736" s="373">
        <v>91847</v>
      </c>
      <c r="B2736" s="373" t="s">
        <v>8250</v>
      </c>
      <c r="C2736" s="373" t="s">
        <v>16</v>
      </c>
      <c r="D2736" s="374">
        <v>13.9</v>
      </c>
    </row>
    <row r="2737" spans="1:4" x14ac:dyDescent="0.25">
      <c r="A2737" s="373">
        <v>91849</v>
      </c>
      <c r="B2737" s="373" t="s">
        <v>8251</v>
      </c>
      <c r="C2737" s="373" t="s">
        <v>16</v>
      </c>
      <c r="D2737" s="374">
        <v>7.15</v>
      </c>
    </row>
    <row r="2738" spans="1:4" x14ac:dyDescent="0.25">
      <c r="A2738" s="373">
        <v>91850</v>
      </c>
      <c r="B2738" s="373" t="s">
        <v>8252</v>
      </c>
      <c r="C2738" s="373" t="s">
        <v>16</v>
      </c>
      <c r="D2738" s="374">
        <v>9.51</v>
      </c>
    </row>
    <row r="2739" spans="1:4" x14ac:dyDescent="0.25">
      <c r="A2739" s="373">
        <v>91851</v>
      </c>
      <c r="B2739" s="373" t="s">
        <v>8253</v>
      </c>
      <c r="C2739" s="373" t="s">
        <v>16</v>
      </c>
      <c r="D2739" s="374">
        <v>8.82</v>
      </c>
    </row>
    <row r="2740" spans="1:4" x14ac:dyDescent="0.25">
      <c r="A2740" s="373">
        <v>91852</v>
      </c>
      <c r="B2740" s="373" t="s">
        <v>8254</v>
      </c>
      <c r="C2740" s="373" t="s">
        <v>16</v>
      </c>
      <c r="D2740" s="374">
        <v>8.77</v>
      </c>
    </row>
    <row r="2741" spans="1:4" x14ac:dyDescent="0.25">
      <c r="A2741" s="373">
        <v>91853</v>
      </c>
      <c r="B2741" s="373" t="s">
        <v>8255</v>
      </c>
      <c r="C2741" s="373" t="s">
        <v>16</v>
      </c>
      <c r="D2741" s="374">
        <v>9.4</v>
      </c>
    </row>
    <row r="2742" spans="1:4" x14ac:dyDescent="0.25">
      <c r="A2742" s="373">
        <v>91854</v>
      </c>
      <c r="B2742" s="373" t="s">
        <v>8256</v>
      </c>
      <c r="C2742" s="373" t="s">
        <v>16</v>
      </c>
      <c r="D2742" s="374">
        <v>9.49</v>
      </c>
    </row>
    <row r="2743" spans="1:4" x14ac:dyDescent="0.25">
      <c r="A2743" s="373">
        <v>91855</v>
      </c>
      <c r="B2743" s="373" t="s">
        <v>8257</v>
      </c>
      <c r="C2743" s="373" t="s">
        <v>16</v>
      </c>
      <c r="D2743" s="374">
        <v>11.1</v>
      </c>
    </row>
    <row r="2744" spans="1:4" x14ac:dyDescent="0.25">
      <c r="A2744" s="373">
        <v>91856</v>
      </c>
      <c r="B2744" s="373" t="s">
        <v>8258</v>
      </c>
      <c r="C2744" s="373" t="s">
        <v>16</v>
      </c>
      <c r="D2744" s="374">
        <v>12.39</v>
      </c>
    </row>
    <row r="2745" spans="1:4" x14ac:dyDescent="0.25">
      <c r="A2745" s="373">
        <v>91857</v>
      </c>
      <c r="B2745" s="373" t="s">
        <v>8259</v>
      </c>
      <c r="C2745" s="373" t="s">
        <v>16</v>
      </c>
      <c r="D2745" s="374">
        <v>16.16</v>
      </c>
    </row>
    <row r="2746" spans="1:4" x14ac:dyDescent="0.25">
      <c r="A2746" s="373">
        <v>91859</v>
      </c>
      <c r="B2746" s="373" t="s">
        <v>8260</v>
      </c>
      <c r="C2746" s="373" t="s">
        <v>16</v>
      </c>
      <c r="D2746" s="374">
        <v>9.91</v>
      </c>
    </row>
    <row r="2747" spans="1:4" x14ac:dyDescent="0.25">
      <c r="A2747" s="373">
        <v>91860</v>
      </c>
      <c r="B2747" s="373" t="s">
        <v>8261</v>
      </c>
      <c r="C2747" s="373" t="s">
        <v>16</v>
      </c>
      <c r="D2747" s="374">
        <v>12.15</v>
      </c>
    </row>
    <row r="2748" spans="1:4" x14ac:dyDescent="0.25">
      <c r="A2748" s="373">
        <v>91861</v>
      </c>
      <c r="B2748" s="373" t="s">
        <v>8262</v>
      </c>
      <c r="C2748" s="373" t="s">
        <v>16</v>
      </c>
      <c r="D2748" s="374">
        <v>11.5</v>
      </c>
    </row>
    <row r="2749" spans="1:4" x14ac:dyDescent="0.25">
      <c r="A2749" s="373">
        <v>91862</v>
      </c>
      <c r="B2749" s="373" t="s">
        <v>8263</v>
      </c>
      <c r="C2749" s="373" t="s">
        <v>16</v>
      </c>
      <c r="D2749" s="374">
        <v>9.7200000000000006</v>
      </c>
    </row>
    <row r="2750" spans="1:4" x14ac:dyDescent="0.25">
      <c r="A2750" s="373">
        <v>91863</v>
      </c>
      <c r="B2750" s="373" t="s">
        <v>8264</v>
      </c>
      <c r="C2750" s="373" t="s">
        <v>16</v>
      </c>
      <c r="D2750" s="374">
        <v>11.54</v>
      </c>
    </row>
    <row r="2751" spans="1:4" x14ac:dyDescent="0.25">
      <c r="A2751" s="373">
        <v>91864</v>
      </c>
      <c r="B2751" s="373" t="s">
        <v>8265</v>
      </c>
      <c r="C2751" s="373" t="s">
        <v>16</v>
      </c>
      <c r="D2751" s="374">
        <v>15.81</v>
      </c>
    </row>
    <row r="2752" spans="1:4" x14ac:dyDescent="0.25">
      <c r="A2752" s="373">
        <v>91865</v>
      </c>
      <c r="B2752" s="373" t="s">
        <v>8266</v>
      </c>
      <c r="C2752" s="373" t="s">
        <v>16</v>
      </c>
      <c r="D2752" s="374">
        <v>19.93</v>
      </c>
    </row>
    <row r="2753" spans="1:4" x14ac:dyDescent="0.25">
      <c r="A2753" s="373">
        <v>91866</v>
      </c>
      <c r="B2753" s="373" t="s">
        <v>8267</v>
      </c>
      <c r="C2753" s="373" t="s">
        <v>16</v>
      </c>
      <c r="D2753" s="374">
        <v>8.5399999999999991</v>
      </c>
    </row>
    <row r="2754" spans="1:4" x14ac:dyDescent="0.25">
      <c r="A2754" s="373">
        <v>91867</v>
      </c>
      <c r="B2754" s="373" t="s">
        <v>8268</v>
      </c>
      <c r="C2754" s="373" t="s">
        <v>16</v>
      </c>
      <c r="D2754" s="374">
        <v>10.37</v>
      </c>
    </row>
    <row r="2755" spans="1:4" x14ac:dyDescent="0.25">
      <c r="A2755" s="373">
        <v>91868</v>
      </c>
      <c r="B2755" s="373" t="s">
        <v>8269</v>
      </c>
      <c r="C2755" s="373" t="s">
        <v>16</v>
      </c>
      <c r="D2755" s="374">
        <v>14.63</v>
      </c>
    </row>
    <row r="2756" spans="1:4" x14ac:dyDescent="0.25">
      <c r="A2756" s="373">
        <v>91869</v>
      </c>
      <c r="B2756" s="373" t="s">
        <v>8270</v>
      </c>
      <c r="C2756" s="373" t="s">
        <v>16</v>
      </c>
      <c r="D2756" s="374">
        <v>18.71</v>
      </c>
    </row>
    <row r="2757" spans="1:4" x14ac:dyDescent="0.25">
      <c r="A2757" s="373">
        <v>91870</v>
      </c>
      <c r="B2757" s="373" t="s">
        <v>8271</v>
      </c>
      <c r="C2757" s="373" t="s">
        <v>16</v>
      </c>
      <c r="D2757" s="374">
        <v>12.5</v>
      </c>
    </row>
    <row r="2758" spans="1:4" x14ac:dyDescent="0.25">
      <c r="A2758" s="373">
        <v>91871</v>
      </c>
      <c r="B2758" s="373" t="s">
        <v>8272</v>
      </c>
      <c r="C2758" s="373" t="s">
        <v>16</v>
      </c>
      <c r="D2758" s="374">
        <v>14.33</v>
      </c>
    </row>
    <row r="2759" spans="1:4" x14ac:dyDescent="0.25">
      <c r="A2759" s="373">
        <v>91872</v>
      </c>
      <c r="B2759" s="373" t="s">
        <v>8273</v>
      </c>
      <c r="C2759" s="373" t="s">
        <v>16</v>
      </c>
      <c r="D2759" s="374">
        <v>18.59</v>
      </c>
    </row>
    <row r="2760" spans="1:4" x14ac:dyDescent="0.25">
      <c r="A2760" s="373">
        <v>91873</v>
      </c>
      <c r="B2760" s="373" t="s">
        <v>8274</v>
      </c>
      <c r="C2760" s="373" t="s">
        <v>16</v>
      </c>
      <c r="D2760" s="374">
        <v>22.67</v>
      </c>
    </row>
    <row r="2761" spans="1:4" x14ac:dyDescent="0.25">
      <c r="A2761" s="373">
        <v>93008</v>
      </c>
      <c r="B2761" s="373" t="s">
        <v>5505</v>
      </c>
      <c r="C2761" s="373" t="s">
        <v>16</v>
      </c>
      <c r="D2761" s="374">
        <v>19.829999999999998</v>
      </c>
    </row>
    <row r="2762" spans="1:4" x14ac:dyDescent="0.25">
      <c r="A2762" s="373">
        <v>93009</v>
      </c>
      <c r="B2762" s="373" t="s">
        <v>5506</v>
      </c>
      <c r="C2762" s="373" t="s">
        <v>16</v>
      </c>
      <c r="D2762" s="374">
        <v>29.83</v>
      </c>
    </row>
    <row r="2763" spans="1:4" x14ac:dyDescent="0.25">
      <c r="A2763" s="373">
        <v>93010</v>
      </c>
      <c r="B2763" s="373" t="s">
        <v>5507</v>
      </c>
      <c r="C2763" s="373" t="s">
        <v>16</v>
      </c>
      <c r="D2763" s="374">
        <v>41.88</v>
      </c>
    </row>
    <row r="2764" spans="1:4" x14ac:dyDescent="0.25">
      <c r="A2764" s="373">
        <v>93011</v>
      </c>
      <c r="B2764" s="373" t="s">
        <v>5508</v>
      </c>
      <c r="C2764" s="373" t="s">
        <v>16</v>
      </c>
      <c r="D2764" s="374">
        <v>51.46</v>
      </c>
    </row>
    <row r="2765" spans="1:4" x14ac:dyDescent="0.25">
      <c r="A2765" s="373">
        <v>93012</v>
      </c>
      <c r="B2765" s="373" t="s">
        <v>5509</v>
      </c>
      <c r="C2765" s="373" t="s">
        <v>16</v>
      </c>
      <c r="D2765" s="374">
        <v>78.39</v>
      </c>
    </row>
    <row r="2766" spans="1:4" x14ac:dyDescent="0.25">
      <c r="A2766" s="373">
        <v>95726</v>
      </c>
      <c r="B2766" s="373" t="s">
        <v>5510</v>
      </c>
      <c r="C2766" s="373" t="s">
        <v>16</v>
      </c>
      <c r="D2766" s="374">
        <v>15.42</v>
      </c>
    </row>
    <row r="2767" spans="1:4" x14ac:dyDescent="0.25">
      <c r="A2767" s="373">
        <v>95727</v>
      </c>
      <c r="B2767" s="373" t="s">
        <v>5511</v>
      </c>
      <c r="C2767" s="373" t="s">
        <v>16</v>
      </c>
      <c r="D2767" s="374">
        <v>18.93</v>
      </c>
    </row>
    <row r="2768" spans="1:4" x14ac:dyDescent="0.25">
      <c r="A2768" s="373">
        <v>95728</v>
      </c>
      <c r="B2768" s="373" t="s">
        <v>5512</v>
      </c>
      <c r="C2768" s="373" t="s">
        <v>16</v>
      </c>
      <c r="D2768" s="374">
        <v>24.73</v>
      </c>
    </row>
    <row r="2769" spans="1:4" x14ac:dyDescent="0.25">
      <c r="A2769" s="373">
        <v>97667</v>
      </c>
      <c r="B2769" s="373" t="s">
        <v>5513</v>
      </c>
      <c r="C2769" s="373" t="s">
        <v>16</v>
      </c>
      <c r="D2769" s="374">
        <v>8.42</v>
      </c>
    </row>
    <row r="2770" spans="1:4" x14ac:dyDescent="0.25">
      <c r="A2770" s="373">
        <v>97668</v>
      </c>
      <c r="B2770" s="373" t="s">
        <v>5514</v>
      </c>
      <c r="C2770" s="373" t="s">
        <v>16</v>
      </c>
      <c r="D2770" s="374">
        <v>12.02</v>
      </c>
    </row>
    <row r="2771" spans="1:4" x14ac:dyDescent="0.25">
      <c r="A2771" s="373">
        <v>97669</v>
      </c>
      <c r="B2771" s="373" t="s">
        <v>5515</v>
      </c>
      <c r="C2771" s="373" t="s">
        <v>16</v>
      </c>
      <c r="D2771" s="374">
        <v>17.73</v>
      </c>
    </row>
    <row r="2772" spans="1:4" x14ac:dyDescent="0.25">
      <c r="A2772" s="373">
        <v>97670</v>
      </c>
      <c r="B2772" s="373" t="s">
        <v>5516</v>
      </c>
      <c r="C2772" s="373" t="s">
        <v>16</v>
      </c>
      <c r="D2772" s="374">
        <v>22.86</v>
      </c>
    </row>
    <row r="2773" spans="1:4" x14ac:dyDescent="0.25">
      <c r="A2773" s="373">
        <v>91874</v>
      </c>
      <c r="B2773" s="373" t="s">
        <v>8275</v>
      </c>
      <c r="C2773" s="373" t="s">
        <v>6</v>
      </c>
      <c r="D2773" s="374">
        <v>6.68</v>
      </c>
    </row>
    <row r="2774" spans="1:4" x14ac:dyDescent="0.25">
      <c r="A2774" s="373">
        <v>91875</v>
      </c>
      <c r="B2774" s="373" t="s">
        <v>8276</v>
      </c>
      <c r="C2774" s="373" t="s">
        <v>6</v>
      </c>
      <c r="D2774" s="374">
        <v>7.85</v>
      </c>
    </row>
    <row r="2775" spans="1:4" x14ac:dyDescent="0.25">
      <c r="A2775" s="373">
        <v>91876</v>
      </c>
      <c r="B2775" s="373" t="s">
        <v>8277</v>
      </c>
      <c r="C2775" s="373" t="s">
        <v>6</v>
      </c>
      <c r="D2775" s="374">
        <v>9.48</v>
      </c>
    </row>
    <row r="2776" spans="1:4" x14ac:dyDescent="0.25">
      <c r="A2776" s="373">
        <v>91877</v>
      </c>
      <c r="B2776" s="373" t="s">
        <v>8278</v>
      </c>
      <c r="C2776" s="373" t="s">
        <v>6</v>
      </c>
      <c r="D2776" s="374">
        <v>11.73</v>
      </c>
    </row>
    <row r="2777" spans="1:4" x14ac:dyDescent="0.25">
      <c r="A2777" s="373">
        <v>91878</v>
      </c>
      <c r="B2777" s="373" t="s">
        <v>8279</v>
      </c>
      <c r="C2777" s="373" t="s">
        <v>6</v>
      </c>
      <c r="D2777" s="374">
        <v>5.28</v>
      </c>
    </row>
    <row r="2778" spans="1:4" x14ac:dyDescent="0.25">
      <c r="A2778" s="373">
        <v>91879</v>
      </c>
      <c r="B2778" s="373" t="s">
        <v>8280</v>
      </c>
      <c r="C2778" s="373" t="s">
        <v>6</v>
      </c>
      <c r="D2778" s="374">
        <v>6.46</v>
      </c>
    </row>
    <row r="2779" spans="1:4" x14ac:dyDescent="0.25">
      <c r="A2779" s="373">
        <v>91880</v>
      </c>
      <c r="B2779" s="373" t="s">
        <v>8281</v>
      </c>
      <c r="C2779" s="373" t="s">
        <v>6</v>
      </c>
      <c r="D2779" s="374">
        <v>8.09</v>
      </c>
    </row>
    <row r="2780" spans="1:4" x14ac:dyDescent="0.25">
      <c r="A2780" s="373">
        <v>91881</v>
      </c>
      <c r="B2780" s="373" t="s">
        <v>8282</v>
      </c>
      <c r="C2780" s="373" t="s">
        <v>6</v>
      </c>
      <c r="D2780" s="374">
        <v>10.33</v>
      </c>
    </row>
    <row r="2781" spans="1:4" x14ac:dyDescent="0.25">
      <c r="A2781" s="373">
        <v>91882</v>
      </c>
      <c r="B2781" s="373" t="s">
        <v>8283</v>
      </c>
      <c r="C2781" s="373" t="s">
        <v>6</v>
      </c>
      <c r="D2781" s="374">
        <v>9.56</v>
      </c>
    </row>
    <row r="2782" spans="1:4" x14ac:dyDescent="0.25">
      <c r="A2782" s="373">
        <v>91884</v>
      </c>
      <c r="B2782" s="373" t="s">
        <v>8284</v>
      </c>
      <c r="C2782" s="373" t="s">
        <v>6</v>
      </c>
      <c r="D2782" s="374">
        <v>10.74</v>
      </c>
    </row>
    <row r="2783" spans="1:4" x14ac:dyDescent="0.25">
      <c r="A2783" s="373">
        <v>91885</v>
      </c>
      <c r="B2783" s="373" t="s">
        <v>8285</v>
      </c>
      <c r="C2783" s="373" t="s">
        <v>6</v>
      </c>
      <c r="D2783" s="374">
        <v>12.31</v>
      </c>
    </row>
    <row r="2784" spans="1:4" x14ac:dyDescent="0.25">
      <c r="A2784" s="373">
        <v>91886</v>
      </c>
      <c r="B2784" s="373" t="s">
        <v>8286</v>
      </c>
      <c r="C2784" s="373" t="s">
        <v>6</v>
      </c>
      <c r="D2784" s="374">
        <v>14.51</v>
      </c>
    </row>
    <row r="2785" spans="1:4" x14ac:dyDescent="0.25">
      <c r="A2785" s="373">
        <v>91887</v>
      </c>
      <c r="B2785" s="373" t="s">
        <v>8287</v>
      </c>
      <c r="C2785" s="373" t="s">
        <v>6</v>
      </c>
      <c r="D2785" s="374">
        <v>11.67</v>
      </c>
    </row>
    <row r="2786" spans="1:4" x14ac:dyDescent="0.25">
      <c r="A2786" s="373">
        <v>91889</v>
      </c>
      <c r="B2786" s="373" t="s">
        <v>8288</v>
      </c>
      <c r="C2786" s="373" t="s">
        <v>6</v>
      </c>
      <c r="D2786" s="374">
        <v>11.35</v>
      </c>
    </row>
    <row r="2787" spans="1:4" x14ac:dyDescent="0.25">
      <c r="A2787" s="373">
        <v>91890</v>
      </c>
      <c r="B2787" s="373" t="s">
        <v>8289</v>
      </c>
      <c r="C2787" s="373" t="s">
        <v>6</v>
      </c>
      <c r="D2787" s="374">
        <v>12.87</v>
      </c>
    </row>
    <row r="2788" spans="1:4" x14ac:dyDescent="0.25">
      <c r="A2788" s="373">
        <v>91892</v>
      </c>
      <c r="B2788" s="373" t="s">
        <v>8290</v>
      </c>
      <c r="C2788" s="373" t="s">
        <v>6</v>
      </c>
      <c r="D2788" s="374">
        <v>15.01</v>
      </c>
    </row>
    <row r="2789" spans="1:4" x14ac:dyDescent="0.25">
      <c r="A2789" s="373">
        <v>91893</v>
      </c>
      <c r="B2789" s="373" t="s">
        <v>8291</v>
      </c>
      <c r="C2789" s="373" t="s">
        <v>6</v>
      </c>
      <c r="D2789" s="374">
        <v>16.03</v>
      </c>
    </row>
    <row r="2790" spans="1:4" x14ac:dyDescent="0.25">
      <c r="A2790" s="373">
        <v>91895</v>
      </c>
      <c r="B2790" s="373" t="s">
        <v>8292</v>
      </c>
      <c r="C2790" s="373" t="s">
        <v>6</v>
      </c>
      <c r="D2790" s="374">
        <v>18.2</v>
      </c>
    </row>
    <row r="2791" spans="1:4" x14ac:dyDescent="0.25">
      <c r="A2791" s="373">
        <v>91896</v>
      </c>
      <c r="B2791" s="373" t="s">
        <v>8293</v>
      </c>
      <c r="C2791" s="373" t="s">
        <v>6</v>
      </c>
      <c r="D2791" s="374">
        <v>18.45</v>
      </c>
    </row>
    <row r="2792" spans="1:4" x14ac:dyDescent="0.25">
      <c r="A2792" s="373">
        <v>91898</v>
      </c>
      <c r="B2792" s="373" t="s">
        <v>8294</v>
      </c>
      <c r="C2792" s="373" t="s">
        <v>6</v>
      </c>
      <c r="D2792" s="374">
        <v>20.77</v>
      </c>
    </row>
    <row r="2793" spans="1:4" x14ac:dyDescent="0.25">
      <c r="A2793" s="373">
        <v>91899</v>
      </c>
      <c r="B2793" s="373" t="s">
        <v>8295</v>
      </c>
      <c r="C2793" s="373" t="s">
        <v>6</v>
      </c>
      <c r="D2793" s="374">
        <v>9.56</v>
      </c>
    </row>
    <row r="2794" spans="1:4" x14ac:dyDescent="0.25">
      <c r="A2794" s="373">
        <v>91901</v>
      </c>
      <c r="B2794" s="373" t="s">
        <v>8296</v>
      </c>
      <c r="C2794" s="373" t="s">
        <v>6</v>
      </c>
      <c r="D2794" s="374">
        <v>9.24</v>
      </c>
    </row>
    <row r="2795" spans="1:4" x14ac:dyDescent="0.25">
      <c r="A2795" s="373">
        <v>91902</v>
      </c>
      <c r="B2795" s="373" t="s">
        <v>8297</v>
      </c>
      <c r="C2795" s="373" t="s">
        <v>6</v>
      </c>
      <c r="D2795" s="374">
        <v>10.75</v>
      </c>
    </row>
    <row r="2796" spans="1:4" x14ac:dyDescent="0.25">
      <c r="A2796" s="373">
        <v>91904</v>
      </c>
      <c r="B2796" s="373" t="s">
        <v>8298</v>
      </c>
      <c r="C2796" s="373" t="s">
        <v>6</v>
      </c>
      <c r="D2796" s="374">
        <v>12.89</v>
      </c>
    </row>
    <row r="2797" spans="1:4" x14ac:dyDescent="0.25">
      <c r="A2797" s="373">
        <v>91905</v>
      </c>
      <c r="B2797" s="373" t="s">
        <v>8299</v>
      </c>
      <c r="C2797" s="373" t="s">
        <v>6</v>
      </c>
      <c r="D2797" s="374">
        <v>13.93</v>
      </c>
    </row>
    <row r="2798" spans="1:4" x14ac:dyDescent="0.25">
      <c r="A2798" s="373">
        <v>91907</v>
      </c>
      <c r="B2798" s="373" t="s">
        <v>8300</v>
      </c>
      <c r="C2798" s="373" t="s">
        <v>6</v>
      </c>
      <c r="D2798" s="374">
        <v>16.100000000000001</v>
      </c>
    </row>
    <row r="2799" spans="1:4" x14ac:dyDescent="0.25">
      <c r="A2799" s="373">
        <v>91908</v>
      </c>
      <c r="B2799" s="373" t="s">
        <v>8301</v>
      </c>
      <c r="C2799" s="373" t="s">
        <v>6</v>
      </c>
      <c r="D2799" s="374">
        <v>16.38</v>
      </c>
    </row>
    <row r="2800" spans="1:4" x14ac:dyDescent="0.25">
      <c r="A2800" s="373">
        <v>91910</v>
      </c>
      <c r="B2800" s="373" t="s">
        <v>8302</v>
      </c>
      <c r="C2800" s="373" t="s">
        <v>6</v>
      </c>
      <c r="D2800" s="374">
        <v>18.7</v>
      </c>
    </row>
    <row r="2801" spans="1:4" x14ac:dyDescent="0.25">
      <c r="A2801" s="373">
        <v>91911</v>
      </c>
      <c r="B2801" s="373" t="s">
        <v>8303</v>
      </c>
      <c r="C2801" s="373" t="s">
        <v>6</v>
      </c>
      <c r="D2801" s="374">
        <v>15.99</v>
      </c>
    </row>
    <row r="2802" spans="1:4" x14ac:dyDescent="0.25">
      <c r="A2802" s="373">
        <v>91913</v>
      </c>
      <c r="B2802" s="373" t="s">
        <v>8304</v>
      </c>
      <c r="C2802" s="373" t="s">
        <v>6</v>
      </c>
      <c r="D2802" s="374">
        <v>15.67</v>
      </c>
    </row>
    <row r="2803" spans="1:4" x14ac:dyDescent="0.25">
      <c r="A2803" s="373">
        <v>91914</v>
      </c>
      <c r="B2803" s="373" t="s">
        <v>8305</v>
      </c>
      <c r="C2803" s="373" t="s">
        <v>6</v>
      </c>
      <c r="D2803" s="374">
        <v>17.13</v>
      </c>
    </row>
    <row r="2804" spans="1:4" x14ac:dyDescent="0.25">
      <c r="A2804" s="373">
        <v>91916</v>
      </c>
      <c r="B2804" s="373" t="s">
        <v>8306</v>
      </c>
      <c r="C2804" s="373" t="s">
        <v>6</v>
      </c>
      <c r="D2804" s="374">
        <v>19.27</v>
      </c>
    </row>
    <row r="2805" spans="1:4" x14ac:dyDescent="0.25">
      <c r="A2805" s="373">
        <v>91917</v>
      </c>
      <c r="B2805" s="373" t="s">
        <v>8307</v>
      </c>
      <c r="C2805" s="373" t="s">
        <v>6</v>
      </c>
      <c r="D2805" s="374">
        <v>20.260000000000002</v>
      </c>
    </row>
    <row r="2806" spans="1:4" x14ac:dyDescent="0.25">
      <c r="A2806" s="373">
        <v>91919</v>
      </c>
      <c r="B2806" s="373" t="s">
        <v>8308</v>
      </c>
      <c r="C2806" s="373" t="s">
        <v>6</v>
      </c>
      <c r="D2806" s="374">
        <v>22.43</v>
      </c>
    </row>
    <row r="2807" spans="1:4" x14ac:dyDescent="0.25">
      <c r="A2807" s="373">
        <v>91920</v>
      </c>
      <c r="B2807" s="373" t="s">
        <v>8309</v>
      </c>
      <c r="C2807" s="373" t="s">
        <v>6</v>
      </c>
      <c r="D2807" s="374">
        <v>22.62</v>
      </c>
    </row>
    <row r="2808" spans="1:4" x14ac:dyDescent="0.25">
      <c r="A2808" s="373">
        <v>91922</v>
      </c>
      <c r="B2808" s="373" t="s">
        <v>8310</v>
      </c>
      <c r="C2808" s="373" t="s">
        <v>6</v>
      </c>
      <c r="D2808" s="374">
        <v>24.94</v>
      </c>
    </row>
    <row r="2809" spans="1:4" x14ac:dyDescent="0.25">
      <c r="A2809" s="373">
        <v>93013</v>
      </c>
      <c r="B2809" s="373" t="s">
        <v>5517</v>
      </c>
      <c r="C2809" s="373" t="s">
        <v>6</v>
      </c>
      <c r="D2809" s="374">
        <v>14.61</v>
      </c>
    </row>
    <row r="2810" spans="1:4" x14ac:dyDescent="0.25">
      <c r="A2810" s="373">
        <v>93014</v>
      </c>
      <c r="B2810" s="373" t="s">
        <v>5518</v>
      </c>
      <c r="C2810" s="373" t="s">
        <v>6</v>
      </c>
      <c r="D2810" s="374">
        <v>17.96</v>
      </c>
    </row>
    <row r="2811" spans="1:4" x14ac:dyDescent="0.25">
      <c r="A2811" s="373">
        <v>93015</v>
      </c>
      <c r="B2811" s="373" t="s">
        <v>5519</v>
      </c>
      <c r="C2811" s="373" t="s">
        <v>6</v>
      </c>
      <c r="D2811" s="374">
        <v>27.22</v>
      </c>
    </row>
    <row r="2812" spans="1:4" x14ac:dyDescent="0.25">
      <c r="A2812" s="373">
        <v>93016</v>
      </c>
      <c r="B2812" s="373" t="s">
        <v>5520</v>
      </c>
      <c r="C2812" s="373" t="s">
        <v>6</v>
      </c>
      <c r="D2812" s="374">
        <v>33.090000000000003</v>
      </c>
    </row>
    <row r="2813" spans="1:4" x14ac:dyDescent="0.25">
      <c r="A2813" s="373">
        <v>93017</v>
      </c>
      <c r="B2813" s="373" t="s">
        <v>5521</v>
      </c>
      <c r="C2813" s="373" t="s">
        <v>6</v>
      </c>
      <c r="D2813" s="374">
        <v>49.76</v>
      </c>
    </row>
    <row r="2814" spans="1:4" x14ac:dyDescent="0.25">
      <c r="A2814" s="373">
        <v>93018</v>
      </c>
      <c r="B2814" s="373" t="s">
        <v>5522</v>
      </c>
      <c r="C2814" s="373" t="s">
        <v>6</v>
      </c>
      <c r="D2814" s="374">
        <v>22.33</v>
      </c>
    </row>
    <row r="2815" spans="1:4" x14ac:dyDescent="0.25">
      <c r="A2815" s="373">
        <v>93020</v>
      </c>
      <c r="B2815" s="373" t="s">
        <v>5523</v>
      </c>
      <c r="C2815" s="373" t="s">
        <v>6</v>
      </c>
      <c r="D2815" s="374">
        <v>28.61</v>
      </c>
    </row>
    <row r="2816" spans="1:4" x14ac:dyDescent="0.25">
      <c r="A2816" s="373">
        <v>93022</v>
      </c>
      <c r="B2816" s="373" t="s">
        <v>5524</v>
      </c>
      <c r="C2816" s="373" t="s">
        <v>6</v>
      </c>
      <c r="D2816" s="374">
        <v>47.83</v>
      </c>
    </row>
    <row r="2817" spans="1:4" x14ac:dyDescent="0.25">
      <c r="A2817" s="373">
        <v>93024</v>
      </c>
      <c r="B2817" s="373" t="s">
        <v>5525</v>
      </c>
      <c r="C2817" s="373" t="s">
        <v>6</v>
      </c>
      <c r="D2817" s="374">
        <v>50.29</v>
      </c>
    </row>
    <row r="2818" spans="1:4" x14ac:dyDescent="0.25">
      <c r="A2818" s="373">
        <v>93026</v>
      </c>
      <c r="B2818" s="373" t="s">
        <v>5526</v>
      </c>
      <c r="C2818" s="373" t="s">
        <v>6</v>
      </c>
      <c r="D2818" s="374">
        <v>82.26</v>
      </c>
    </row>
    <row r="2819" spans="1:4" x14ac:dyDescent="0.25">
      <c r="A2819" s="373">
        <v>97559</v>
      </c>
      <c r="B2819" s="373" t="s">
        <v>8311</v>
      </c>
      <c r="C2819" s="373" t="s">
        <v>6</v>
      </c>
      <c r="D2819" s="374">
        <v>12.63</v>
      </c>
    </row>
    <row r="2820" spans="1:4" x14ac:dyDescent="0.25">
      <c r="A2820" s="373">
        <v>97562</v>
      </c>
      <c r="B2820" s="373" t="s">
        <v>8312</v>
      </c>
      <c r="C2820" s="373" t="s">
        <v>6</v>
      </c>
      <c r="D2820" s="374">
        <v>10.51</v>
      </c>
    </row>
    <row r="2821" spans="1:4" x14ac:dyDescent="0.25">
      <c r="A2821" s="373">
        <v>97564</v>
      </c>
      <c r="B2821" s="373" t="s">
        <v>8313</v>
      </c>
      <c r="C2821" s="373" t="s">
        <v>6</v>
      </c>
      <c r="D2821" s="374">
        <v>16.89</v>
      </c>
    </row>
    <row r="2822" spans="1:4" x14ac:dyDescent="0.25">
      <c r="A2822" s="373">
        <v>104395</v>
      </c>
      <c r="B2822" s="373" t="s">
        <v>5527</v>
      </c>
      <c r="C2822" s="373" t="s">
        <v>6</v>
      </c>
      <c r="D2822" s="374">
        <v>21.42</v>
      </c>
    </row>
    <row r="2823" spans="1:4" x14ac:dyDescent="0.25">
      <c r="A2823" s="373">
        <v>91924</v>
      </c>
      <c r="B2823" s="373" t="s">
        <v>8314</v>
      </c>
      <c r="C2823" s="373" t="s">
        <v>16</v>
      </c>
      <c r="D2823" s="374">
        <v>3.03</v>
      </c>
    </row>
    <row r="2824" spans="1:4" x14ac:dyDescent="0.25">
      <c r="A2824" s="373">
        <v>91925</v>
      </c>
      <c r="B2824" s="373" t="s">
        <v>8315</v>
      </c>
      <c r="C2824" s="373" t="s">
        <v>16</v>
      </c>
      <c r="D2824" s="374">
        <v>3.69</v>
      </c>
    </row>
    <row r="2825" spans="1:4" x14ac:dyDescent="0.25">
      <c r="A2825" s="373">
        <v>91926</v>
      </c>
      <c r="B2825" s="373" t="s">
        <v>8316</v>
      </c>
      <c r="C2825" s="373" t="s">
        <v>16</v>
      </c>
      <c r="D2825" s="374">
        <v>4.43</v>
      </c>
    </row>
    <row r="2826" spans="1:4" x14ac:dyDescent="0.25">
      <c r="A2826" s="373">
        <v>91927</v>
      </c>
      <c r="B2826" s="373" t="s">
        <v>8317</v>
      </c>
      <c r="C2826" s="373" t="s">
        <v>16</v>
      </c>
      <c r="D2826" s="374">
        <v>4.99</v>
      </c>
    </row>
    <row r="2827" spans="1:4" x14ac:dyDescent="0.25">
      <c r="A2827" s="373">
        <v>91928</v>
      </c>
      <c r="B2827" s="373" t="s">
        <v>8318</v>
      </c>
      <c r="C2827" s="373" t="s">
        <v>16</v>
      </c>
      <c r="D2827" s="374">
        <v>6.88</v>
      </c>
    </row>
    <row r="2828" spans="1:4" x14ac:dyDescent="0.25">
      <c r="A2828" s="373">
        <v>91929</v>
      </c>
      <c r="B2828" s="373" t="s">
        <v>8319</v>
      </c>
      <c r="C2828" s="373" t="s">
        <v>16</v>
      </c>
      <c r="D2828" s="374">
        <v>7.38</v>
      </c>
    </row>
    <row r="2829" spans="1:4" x14ac:dyDescent="0.25">
      <c r="A2829" s="373">
        <v>91930</v>
      </c>
      <c r="B2829" s="373" t="s">
        <v>8320</v>
      </c>
      <c r="C2829" s="373" t="s">
        <v>16</v>
      </c>
      <c r="D2829" s="374">
        <v>9.64</v>
      </c>
    </row>
    <row r="2830" spans="1:4" x14ac:dyDescent="0.25">
      <c r="A2830" s="373">
        <v>91931</v>
      </c>
      <c r="B2830" s="373" t="s">
        <v>8321</v>
      </c>
      <c r="C2830" s="373" t="s">
        <v>16</v>
      </c>
      <c r="D2830" s="374">
        <v>10.45</v>
      </c>
    </row>
    <row r="2831" spans="1:4" x14ac:dyDescent="0.25">
      <c r="A2831" s="373">
        <v>91932</v>
      </c>
      <c r="B2831" s="373" t="s">
        <v>8322</v>
      </c>
      <c r="C2831" s="373" t="s">
        <v>16</v>
      </c>
      <c r="D2831" s="374">
        <v>17.38</v>
      </c>
    </row>
    <row r="2832" spans="1:4" x14ac:dyDescent="0.25">
      <c r="A2832" s="373">
        <v>91933</v>
      </c>
      <c r="B2832" s="373" t="s">
        <v>8323</v>
      </c>
      <c r="C2832" s="373" t="s">
        <v>16</v>
      </c>
      <c r="D2832" s="374">
        <v>16.73</v>
      </c>
    </row>
    <row r="2833" spans="1:4" x14ac:dyDescent="0.25">
      <c r="A2833" s="373">
        <v>91934</v>
      </c>
      <c r="B2833" s="373" t="s">
        <v>8324</v>
      </c>
      <c r="C2833" s="373" t="s">
        <v>16</v>
      </c>
      <c r="D2833" s="374">
        <v>25.07</v>
      </c>
    </row>
    <row r="2834" spans="1:4" x14ac:dyDescent="0.25">
      <c r="A2834" s="373">
        <v>91935</v>
      </c>
      <c r="B2834" s="373" t="s">
        <v>8325</v>
      </c>
      <c r="C2834" s="373" t="s">
        <v>16</v>
      </c>
      <c r="D2834" s="374">
        <v>26.3</v>
      </c>
    </row>
    <row r="2835" spans="1:4" x14ac:dyDescent="0.25">
      <c r="A2835" s="373">
        <v>92979</v>
      </c>
      <c r="B2835" s="373" t="s">
        <v>1646</v>
      </c>
      <c r="C2835" s="373" t="s">
        <v>16</v>
      </c>
      <c r="D2835" s="374">
        <v>11.77</v>
      </c>
    </row>
    <row r="2836" spans="1:4" x14ac:dyDescent="0.25">
      <c r="A2836" s="373">
        <v>92980</v>
      </c>
      <c r="B2836" s="373" t="s">
        <v>1647</v>
      </c>
      <c r="C2836" s="373" t="s">
        <v>16</v>
      </c>
      <c r="D2836" s="374">
        <v>11.24</v>
      </c>
    </row>
    <row r="2837" spans="1:4" x14ac:dyDescent="0.25">
      <c r="A2837" s="373">
        <v>92981</v>
      </c>
      <c r="B2837" s="373" t="s">
        <v>1648</v>
      </c>
      <c r="C2837" s="373" t="s">
        <v>16</v>
      </c>
      <c r="D2837" s="374">
        <v>16.809999999999999</v>
      </c>
    </row>
    <row r="2838" spans="1:4" x14ac:dyDescent="0.25">
      <c r="A2838" s="373">
        <v>92982</v>
      </c>
      <c r="B2838" s="373" t="s">
        <v>1649</v>
      </c>
      <c r="C2838" s="373" t="s">
        <v>16</v>
      </c>
      <c r="D2838" s="374">
        <v>17.829999999999998</v>
      </c>
    </row>
    <row r="2839" spans="1:4" x14ac:dyDescent="0.25">
      <c r="A2839" s="373">
        <v>92984</v>
      </c>
      <c r="B2839" s="373" t="s">
        <v>5528</v>
      </c>
      <c r="C2839" s="373" t="s">
        <v>16</v>
      </c>
      <c r="D2839" s="374">
        <v>29.27</v>
      </c>
    </row>
    <row r="2840" spans="1:4" x14ac:dyDescent="0.25">
      <c r="A2840" s="373">
        <v>92986</v>
      </c>
      <c r="B2840" s="373" t="s">
        <v>5158</v>
      </c>
      <c r="C2840" s="373" t="s">
        <v>16</v>
      </c>
      <c r="D2840" s="374">
        <v>40.56</v>
      </c>
    </row>
    <row r="2841" spans="1:4" x14ac:dyDescent="0.25">
      <c r="A2841" s="373">
        <v>92988</v>
      </c>
      <c r="B2841" s="373" t="s">
        <v>5529</v>
      </c>
      <c r="C2841" s="373" t="s">
        <v>16</v>
      </c>
      <c r="D2841" s="374">
        <v>59.02</v>
      </c>
    </row>
    <row r="2842" spans="1:4" x14ac:dyDescent="0.25">
      <c r="A2842" s="373">
        <v>92990</v>
      </c>
      <c r="B2842" s="373" t="s">
        <v>5530</v>
      </c>
      <c r="C2842" s="373" t="s">
        <v>16</v>
      </c>
      <c r="D2842" s="374">
        <v>81.81</v>
      </c>
    </row>
    <row r="2843" spans="1:4" x14ac:dyDescent="0.25">
      <c r="A2843" s="373">
        <v>92992</v>
      </c>
      <c r="B2843" s="373" t="s">
        <v>5531</v>
      </c>
      <c r="C2843" s="373" t="s">
        <v>16</v>
      </c>
      <c r="D2843" s="374">
        <v>105.83</v>
      </c>
    </row>
    <row r="2844" spans="1:4" x14ac:dyDescent="0.25">
      <c r="A2844" s="373">
        <v>92994</v>
      </c>
      <c r="B2844" s="373" t="s">
        <v>5532</v>
      </c>
      <c r="C2844" s="373" t="s">
        <v>16</v>
      </c>
      <c r="D2844" s="374">
        <v>137.65</v>
      </c>
    </row>
    <row r="2845" spans="1:4" x14ac:dyDescent="0.25">
      <c r="A2845" s="373">
        <v>92996</v>
      </c>
      <c r="B2845" s="373" t="s">
        <v>5533</v>
      </c>
      <c r="C2845" s="373" t="s">
        <v>16</v>
      </c>
      <c r="D2845" s="374">
        <v>166.55</v>
      </c>
    </row>
    <row r="2846" spans="1:4" x14ac:dyDescent="0.25">
      <c r="A2846" s="373">
        <v>92998</v>
      </c>
      <c r="B2846" s="373" t="s">
        <v>5534</v>
      </c>
      <c r="C2846" s="373" t="s">
        <v>16</v>
      </c>
      <c r="D2846" s="374">
        <v>204.18</v>
      </c>
    </row>
    <row r="2847" spans="1:4" x14ac:dyDescent="0.25">
      <c r="A2847" s="373">
        <v>93000</v>
      </c>
      <c r="B2847" s="373" t="s">
        <v>5535</v>
      </c>
      <c r="C2847" s="373" t="s">
        <v>16</v>
      </c>
      <c r="D2847" s="374">
        <v>270.45999999999998</v>
      </c>
    </row>
    <row r="2848" spans="1:4" x14ac:dyDescent="0.25">
      <c r="A2848" s="373">
        <v>93002</v>
      </c>
      <c r="B2848" s="373" t="s">
        <v>5536</v>
      </c>
      <c r="C2848" s="373" t="s">
        <v>16</v>
      </c>
      <c r="D2848" s="374">
        <v>349.89</v>
      </c>
    </row>
    <row r="2849" spans="1:4" x14ac:dyDescent="0.25">
      <c r="A2849" s="373">
        <v>101884</v>
      </c>
      <c r="B2849" s="373" t="s">
        <v>1650</v>
      </c>
      <c r="C2849" s="373" t="s">
        <v>16</v>
      </c>
      <c r="D2849" s="374">
        <v>11.53</v>
      </c>
    </row>
    <row r="2850" spans="1:4" x14ac:dyDescent="0.25">
      <c r="A2850" s="373">
        <v>101885</v>
      </c>
      <c r="B2850" s="373" t="s">
        <v>1651</v>
      </c>
      <c r="C2850" s="373" t="s">
        <v>16</v>
      </c>
      <c r="D2850" s="374">
        <v>11</v>
      </c>
    </row>
    <row r="2851" spans="1:4" x14ac:dyDescent="0.25">
      <c r="A2851" s="373">
        <v>101886</v>
      </c>
      <c r="B2851" s="373" t="s">
        <v>1652</v>
      </c>
      <c r="C2851" s="373" t="s">
        <v>16</v>
      </c>
      <c r="D2851" s="374">
        <v>16.53</v>
      </c>
    </row>
    <row r="2852" spans="1:4" x14ac:dyDescent="0.25">
      <c r="A2852" s="373">
        <v>101887</v>
      </c>
      <c r="B2852" s="373" t="s">
        <v>1653</v>
      </c>
      <c r="C2852" s="373" t="s">
        <v>16</v>
      </c>
      <c r="D2852" s="374">
        <v>17.55</v>
      </c>
    </row>
    <row r="2853" spans="1:4" x14ac:dyDescent="0.25">
      <c r="A2853" s="373">
        <v>101888</v>
      </c>
      <c r="B2853" s="373" t="s">
        <v>1654</v>
      </c>
      <c r="C2853" s="373" t="s">
        <v>16</v>
      </c>
      <c r="D2853" s="374">
        <v>25.92</v>
      </c>
    </row>
    <row r="2854" spans="1:4" x14ac:dyDescent="0.25">
      <c r="A2854" s="373">
        <v>101889</v>
      </c>
      <c r="B2854" s="373" t="s">
        <v>1655</v>
      </c>
      <c r="C2854" s="373" t="s">
        <v>16</v>
      </c>
      <c r="D2854" s="374">
        <v>27.25</v>
      </c>
    </row>
    <row r="2855" spans="1:4" x14ac:dyDescent="0.25">
      <c r="A2855" s="373">
        <v>91936</v>
      </c>
      <c r="B2855" s="373" t="s">
        <v>8326</v>
      </c>
      <c r="C2855" s="373" t="s">
        <v>6</v>
      </c>
      <c r="D2855" s="374">
        <v>17.3</v>
      </c>
    </row>
    <row r="2856" spans="1:4" x14ac:dyDescent="0.25">
      <c r="A2856" s="373">
        <v>91937</v>
      </c>
      <c r="B2856" s="373" t="s">
        <v>8327</v>
      </c>
      <c r="C2856" s="373" t="s">
        <v>6</v>
      </c>
      <c r="D2856" s="374">
        <v>15.25</v>
      </c>
    </row>
    <row r="2857" spans="1:4" x14ac:dyDescent="0.25">
      <c r="A2857" s="373">
        <v>91939</v>
      </c>
      <c r="B2857" s="373" t="s">
        <v>8328</v>
      </c>
      <c r="C2857" s="373" t="s">
        <v>6</v>
      </c>
      <c r="D2857" s="374">
        <v>29.59</v>
      </c>
    </row>
    <row r="2858" spans="1:4" x14ac:dyDescent="0.25">
      <c r="A2858" s="373">
        <v>91940</v>
      </c>
      <c r="B2858" s="373" t="s">
        <v>8329</v>
      </c>
      <c r="C2858" s="373" t="s">
        <v>6</v>
      </c>
      <c r="D2858" s="374">
        <v>17.16</v>
      </c>
    </row>
    <row r="2859" spans="1:4" x14ac:dyDescent="0.25">
      <c r="A2859" s="373">
        <v>91941</v>
      </c>
      <c r="B2859" s="373" t="s">
        <v>8330</v>
      </c>
      <c r="C2859" s="373" t="s">
        <v>6</v>
      </c>
      <c r="D2859" s="374">
        <v>11.06</v>
      </c>
    </row>
    <row r="2860" spans="1:4" x14ac:dyDescent="0.25">
      <c r="A2860" s="373">
        <v>91942</v>
      </c>
      <c r="B2860" s="373" t="s">
        <v>8331</v>
      </c>
      <c r="C2860" s="373" t="s">
        <v>6</v>
      </c>
      <c r="D2860" s="374">
        <v>33.26</v>
      </c>
    </row>
    <row r="2861" spans="1:4" x14ac:dyDescent="0.25">
      <c r="A2861" s="373">
        <v>91943</v>
      </c>
      <c r="B2861" s="373" t="s">
        <v>8332</v>
      </c>
      <c r="C2861" s="373" t="s">
        <v>6</v>
      </c>
      <c r="D2861" s="374">
        <v>20.39</v>
      </c>
    </row>
    <row r="2862" spans="1:4" x14ac:dyDescent="0.25">
      <c r="A2862" s="373">
        <v>91944</v>
      </c>
      <c r="B2862" s="373" t="s">
        <v>8333</v>
      </c>
      <c r="C2862" s="373" t="s">
        <v>6</v>
      </c>
      <c r="D2862" s="374">
        <v>14.06</v>
      </c>
    </row>
    <row r="2863" spans="1:4" x14ac:dyDescent="0.25">
      <c r="A2863" s="373">
        <v>92865</v>
      </c>
      <c r="B2863" s="373" t="s">
        <v>8334</v>
      </c>
      <c r="C2863" s="373" t="s">
        <v>6</v>
      </c>
      <c r="D2863" s="374">
        <v>13.34</v>
      </c>
    </row>
    <row r="2864" spans="1:4" x14ac:dyDescent="0.25">
      <c r="A2864" s="373">
        <v>92866</v>
      </c>
      <c r="B2864" s="373" t="s">
        <v>8335</v>
      </c>
      <c r="C2864" s="373" t="s">
        <v>6</v>
      </c>
      <c r="D2864" s="374">
        <v>11.87</v>
      </c>
    </row>
    <row r="2865" spans="1:4" x14ac:dyDescent="0.25">
      <c r="A2865" s="373">
        <v>92867</v>
      </c>
      <c r="B2865" s="373" t="s">
        <v>8336</v>
      </c>
      <c r="C2865" s="373" t="s">
        <v>6</v>
      </c>
      <c r="D2865" s="374">
        <v>28.28</v>
      </c>
    </row>
    <row r="2866" spans="1:4" x14ac:dyDescent="0.25">
      <c r="A2866" s="373">
        <v>92868</v>
      </c>
      <c r="B2866" s="373" t="s">
        <v>8337</v>
      </c>
      <c r="C2866" s="373" t="s">
        <v>6</v>
      </c>
      <c r="D2866" s="374">
        <v>15.85</v>
      </c>
    </row>
    <row r="2867" spans="1:4" x14ac:dyDescent="0.25">
      <c r="A2867" s="373">
        <v>92869</v>
      </c>
      <c r="B2867" s="373" t="s">
        <v>8338</v>
      </c>
      <c r="C2867" s="373" t="s">
        <v>6</v>
      </c>
      <c r="D2867" s="374">
        <v>9.75</v>
      </c>
    </row>
    <row r="2868" spans="1:4" x14ac:dyDescent="0.25">
      <c r="A2868" s="373">
        <v>92870</v>
      </c>
      <c r="B2868" s="373" t="s">
        <v>8339</v>
      </c>
      <c r="C2868" s="373" t="s">
        <v>6</v>
      </c>
      <c r="D2868" s="374">
        <v>30.83</v>
      </c>
    </row>
    <row r="2869" spans="1:4" x14ac:dyDescent="0.25">
      <c r="A2869" s="373">
        <v>92871</v>
      </c>
      <c r="B2869" s="373" t="s">
        <v>8340</v>
      </c>
      <c r="C2869" s="373" t="s">
        <v>6</v>
      </c>
      <c r="D2869" s="374">
        <v>17.96</v>
      </c>
    </row>
    <row r="2870" spans="1:4" x14ac:dyDescent="0.25">
      <c r="A2870" s="373">
        <v>92872</v>
      </c>
      <c r="B2870" s="373" t="s">
        <v>8341</v>
      </c>
      <c r="C2870" s="373" t="s">
        <v>6</v>
      </c>
      <c r="D2870" s="374">
        <v>11.63</v>
      </c>
    </row>
    <row r="2871" spans="1:4" x14ac:dyDescent="0.25">
      <c r="A2871" s="373">
        <v>95777</v>
      </c>
      <c r="B2871" s="373" t="s">
        <v>5537</v>
      </c>
      <c r="C2871" s="373" t="s">
        <v>6</v>
      </c>
      <c r="D2871" s="374">
        <v>22.38</v>
      </c>
    </row>
    <row r="2872" spans="1:4" x14ac:dyDescent="0.25">
      <c r="A2872" s="373">
        <v>95778</v>
      </c>
      <c r="B2872" s="373" t="s">
        <v>5538</v>
      </c>
      <c r="C2872" s="373" t="s">
        <v>6</v>
      </c>
      <c r="D2872" s="374">
        <v>25.04</v>
      </c>
    </row>
    <row r="2873" spans="1:4" x14ac:dyDescent="0.25">
      <c r="A2873" s="373">
        <v>95779</v>
      </c>
      <c r="B2873" s="373" t="s">
        <v>5539</v>
      </c>
      <c r="C2873" s="373" t="s">
        <v>6</v>
      </c>
      <c r="D2873" s="374">
        <v>20.88</v>
      </c>
    </row>
    <row r="2874" spans="1:4" x14ac:dyDescent="0.25">
      <c r="A2874" s="373">
        <v>95780</v>
      </c>
      <c r="B2874" s="373" t="s">
        <v>5540</v>
      </c>
      <c r="C2874" s="373" t="s">
        <v>6</v>
      </c>
      <c r="D2874" s="374">
        <v>26.53</v>
      </c>
    </row>
    <row r="2875" spans="1:4" x14ac:dyDescent="0.25">
      <c r="A2875" s="373">
        <v>95781</v>
      </c>
      <c r="B2875" s="373" t="s">
        <v>5541</v>
      </c>
      <c r="C2875" s="373" t="s">
        <v>6</v>
      </c>
      <c r="D2875" s="374">
        <v>30.25</v>
      </c>
    </row>
    <row r="2876" spans="1:4" x14ac:dyDescent="0.25">
      <c r="A2876" s="373">
        <v>95782</v>
      </c>
      <c r="B2876" s="373" t="s">
        <v>5542</v>
      </c>
      <c r="C2876" s="373" t="s">
        <v>6</v>
      </c>
      <c r="D2876" s="374">
        <v>28.23</v>
      </c>
    </row>
    <row r="2877" spans="1:4" x14ac:dyDescent="0.25">
      <c r="A2877" s="373">
        <v>95785</v>
      </c>
      <c r="B2877" s="373" t="s">
        <v>5543</v>
      </c>
      <c r="C2877" s="373" t="s">
        <v>6</v>
      </c>
      <c r="D2877" s="374">
        <v>33.340000000000003</v>
      </c>
    </row>
    <row r="2878" spans="1:4" x14ac:dyDescent="0.25">
      <c r="A2878" s="373">
        <v>95787</v>
      </c>
      <c r="B2878" s="373" t="s">
        <v>5544</v>
      </c>
      <c r="C2878" s="373" t="s">
        <v>6</v>
      </c>
      <c r="D2878" s="374">
        <v>25.26</v>
      </c>
    </row>
    <row r="2879" spans="1:4" x14ac:dyDescent="0.25">
      <c r="A2879" s="373">
        <v>95789</v>
      </c>
      <c r="B2879" s="373" t="s">
        <v>5545</v>
      </c>
      <c r="C2879" s="373" t="s">
        <v>6</v>
      </c>
      <c r="D2879" s="374">
        <v>34.22</v>
      </c>
    </row>
    <row r="2880" spans="1:4" x14ac:dyDescent="0.25">
      <c r="A2880" s="373">
        <v>95791</v>
      </c>
      <c r="B2880" s="373" t="s">
        <v>5546</v>
      </c>
      <c r="C2880" s="373" t="s">
        <v>6</v>
      </c>
      <c r="D2880" s="374">
        <v>47.31</v>
      </c>
    </row>
    <row r="2881" spans="1:4" x14ac:dyDescent="0.25">
      <c r="A2881" s="373">
        <v>95795</v>
      </c>
      <c r="B2881" s="373" t="s">
        <v>5547</v>
      </c>
      <c r="C2881" s="373" t="s">
        <v>6</v>
      </c>
      <c r="D2881" s="374">
        <v>28.75</v>
      </c>
    </row>
    <row r="2882" spans="1:4" x14ac:dyDescent="0.25">
      <c r="A2882" s="373">
        <v>95796</v>
      </c>
      <c r="B2882" s="373" t="s">
        <v>5548</v>
      </c>
      <c r="C2882" s="373" t="s">
        <v>6</v>
      </c>
      <c r="D2882" s="374">
        <v>40.130000000000003</v>
      </c>
    </row>
    <row r="2883" spans="1:4" x14ac:dyDescent="0.25">
      <c r="A2883" s="373">
        <v>95797</v>
      </c>
      <c r="B2883" s="373" t="s">
        <v>5549</v>
      </c>
      <c r="C2883" s="373" t="s">
        <v>6</v>
      </c>
      <c r="D2883" s="374">
        <v>55.28</v>
      </c>
    </row>
    <row r="2884" spans="1:4" x14ac:dyDescent="0.25">
      <c r="A2884" s="373">
        <v>95801</v>
      </c>
      <c r="B2884" s="373" t="s">
        <v>5550</v>
      </c>
      <c r="C2884" s="373" t="s">
        <v>6</v>
      </c>
      <c r="D2884" s="374">
        <v>34.26</v>
      </c>
    </row>
    <row r="2885" spans="1:4" x14ac:dyDescent="0.25">
      <c r="A2885" s="373">
        <v>95802</v>
      </c>
      <c r="B2885" s="373" t="s">
        <v>5551</v>
      </c>
      <c r="C2885" s="373" t="s">
        <v>6</v>
      </c>
      <c r="D2885" s="374">
        <v>42.63</v>
      </c>
    </row>
    <row r="2886" spans="1:4" x14ac:dyDescent="0.25">
      <c r="A2886" s="373">
        <v>95803</v>
      </c>
      <c r="B2886" s="373" t="s">
        <v>5552</v>
      </c>
      <c r="C2886" s="373" t="s">
        <v>6</v>
      </c>
      <c r="D2886" s="374">
        <v>61.69</v>
      </c>
    </row>
    <row r="2887" spans="1:4" x14ac:dyDescent="0.25">
      <c r="A2887" s="373">
        <v>95804</v>
      </c>
      <c r="B2887" s="373" t="s">
        <v>5553</v>
      </c>
      <c r="C2887" s="373" t="s">
        <v>6</v>
      </c>
      <c r="D2887" s="374">
        <v>21.92</v>
      </c>
    </row>
    <row r="2888" spans="1:4" x14ac:dyDescent="0.25">
      <c r="A2888" s="373">
        <v>95805</v>
      </c>
      <c r="B2888" s="373" t="s">
        <v>5135</v>
      </c>
      <c r="C2888" s="373" t="s">
        <v>6</v>
      </c>
      <c r="D2888" s="374">
        <v>23.12</v>
      </c>
    </row>
    <row r="2889" spans="1:4" x14ac:dyDescent="0.25">
      <c r="A2889" s="373">
        <v>95806</v>
      </c>
      <c r="B2889" s="373" t="s">
        <v>5554</v>
      </c>
      <c r="C2889" s="373" t="s">
        <v>6</v>
      </c>
      <c r="D2889" s="374">
        <v>25.27</v>
      </c>
    </row>
    <row r="2890" spans="1:4" x14ac:dyDescent="0.25">
      <c r="A2890" s="373">
        <v>95807</v>
      </c>
      <c r="B2890" s="373" t="s">
        <v>5555</v>
      </c>
      <c r="C2890" s="373" t="s">
        <v>6</v>
      </c>
      <c r="D2890" s="374">
        <v>25.65</v>
      </c>
    </row>
    <row r="2891" spans="1:4" x14ac:dyDescent="0.25">
      <c r="A2891" s="373">
        <v>95808</v>
      </c>
      <c r="B2891" s="373" t="s">
        <v>5556</v>
      </c>
      <c r="C2891" s="373" t="s">
        <v>6</v>
      </c>
      <c r="D2891" s="374">
        <v>29.23</v>
      </c>
    </row>
    <row r="2892" spans="1:4" x14ac:dyDescent="0.25">
      <c r="A2892" s="373">
        <v>95809</v>
      </c>
      <c r="B2892" s="373" t="s">
        <v>5557</v>
      </c>
      <c r="C2892" s="373" t="s">
        <v>6</v>
      </c>
      <c r="D2892" s="374">
        <v>36.22</v>
      </c>
    </row>
    <row r="2893" spans="1:4" x14ac:dyDescent="0.25">
      <c r="A2893" s="373">
        <v>95810</v>
      </c>
      <c r="B2893" s="373" t="s">
        <v>5558</v>
      </c>
      <c r="C2893" s="373" t="s">
        <v>6</v>
      </c>
      <c r="D2893" s="374">
        <v>15.88</v>
      </c>
    </row>
    <row r="2894" spans="1:4" x14ac:dyDescent="0.25">
      <c r="A2894" s="373">
        <v>95811</v>
      </c>
      <c r="B2894" s="373" t="s">
        <v>5136</v>
      </c>
      <c r="C2894" s="373" t="s">
        <v>6</v>
      </c>
      <c r="D2894" s="374">
        <v>19.46</v>
      </c>
    </row>
    <row r="2895" spans="1:4" x14ac:dyDescent="0.25">
      <c r="A2895" s="373">
        <v>95812</v>
      </c>
      <c r="B2895" s="373" t="s">
        <v>5559</v>
      </c>
      <c r="C2895" s="373" t="s">
        <v>6</v>
      </c>
      <c r="D2895" s="374">
        <v>26.44</v>
      </c>
    </row>
    <row r="2896" spans="1:4" x14ac:dyDescent="0.25">
      <c r="A2896" s="373">
        <v>95813</v>
      </c>
      <c r="B2896" s="373" t="s">
        <v>5560</v>
      </c>
      <c r="C2896" s="373" t="s">
        <v>6</v>
      </c>
      <c r="D2896" s="374">
        <v>18.420000000000002</v>
      </c>
    </row>
    <row r="2897" spans="1:4" x14ac:dyDescent="0.25">
      <c r="A2897" s="373">
        <v>95814</v>
      </c>
      <c r="B2897" s="373" t="s">
        <v>5561</v>
      </c>
      <c r="C2897" s="373" t="s">
        <v>6</v>
      </c>
      <c r="D2897" s="374">
        <v>23.21</v>
      </c>
    </row>
    <row r="2898" spans="1:4" x14ac:dyDescent="0.25">
      <c r="A2898" s="373">
        <v>95815</v>
      </c>
      <c r="B2898" s="373" t="s">
        <v>5562</v>
      </c>
      <c r="C2898" s="373" t="s">
        <v>6</v>
      </c>
      <c r="D2898" s="374">
        <v>34.1</v>
      </c>
    </row>
    <row r="2899" spans="1:4" x14ac:dyDescent="0.25">
      <c r="A2899" s="373">
        <v>95816</v>
      </c>
      <c r="B2899" s="373" t="s">
        <v>5563</v>
      </c>
      <c r="C2899" s="373" t="s">
        <v>6</v>
      </c>
      <c r="D2899" s="374">
        <v>31</v>
      </c>
    </row>
    <row r="2900" spans="1:4" x14ac:dyDescent="0.25">
      <c r="A2900" s="373">
        <v>95817</v>
      </c>
      <c r="B2900" s="373" t="s">
        <v>5564</v>
      </c>
      <c r="C2900" s="373" t="s">
        <v>6</v>
      </c>
      <c r="D2900" s="374">
        <v>36.5</v>
      </c>
    </row>
    <row r="2901" spans="1:4" x14ac:dyDescent="0.25">
      <c r="A2901" s="373">
        <v>95818</v>
      </c>
      <c r="B2901" s="373" t="s">
        <v>5565</v>
      </c>
      <c r="C2901" s="373" t="s">
        <v>6</v>
      </c>
      <c r="D2901" s="374">
        <v>50.54</v>
      </c>
    </row>
    <row r="2902" spans="1:4" x14ac:dyDescent="0.25">
      <c r="A2902" s="373">
        <v>97881</v>
      </c>
      <c r="B2902" s="373" t="s">
        <v>4177</v>
      </c>
      <c r="C2902" s="373" t="s">
        <v>6</v>
      </c>
      <c r="D2902" s="374">
        <v>135.35</v>
      </c>
    </row>
    <row r="2903" spans="1:4" x14ac:dyDescent="0.25">
      <c r="A2903" s="373">
        <v>97882</v>
      </c>
      <c r="B2903" s="373" t="s">
        <v>4178</v>
      </c>
      <c r="C2903" s="373" t="s">
        <v>6</v>
      </c>
      <c r="D2903" s="374">
        <v>213.17</v>
      </c>
    </row>
    <row r="2904" spans="1:4" x14ac:dyDescent="0.25">
      <c r="A2904" s="373">
        <v>97883</v>
      </c>
      <c r="B2904" s="373" t="s">
        <v>4179</v>
      </c>
      <c r="C2904" s="373" t="s">
        <v>6</v>
      </c>
      <c r="D2904" s="374">
        <v>411.29</v>
      </c>
    </row>
    <row r="2905" spans="1:4" x14ac:dyDescent="0.25">
      <c r="A2905" s="373">
        <v>97884</v>
      </c>
      <c r="B2905" s="373" t="s">
        <v>4180</v>
      </c>
      <c r="C2905" s="373" t="s">
        <v>6</v>
      </c>
      <c r="D2905" s="374">
        <v>803.6</v>
      </c>
    </row>
    <row r="2906" spans="1:4" x14ac:dyDescent="0.25">
      <c r="A2906" s="373">
        <v>97885</v>
      </c>
      <c r="B2906" s="373" t="s">
        <v>4181</v>
      </c>
      <c r="C2906" s="373" t="s">
        <v>6</v>
      </c>
      <c r="D2906" s="375">
        <v>1236.03</v>
      </c>
    </row>
    <row r="2907" spans="1:4" x14ac:dyDescent="0.25">
      <c r="A2907" s="373">
        <v>97886</v>
      </c>
      <c r="B2907" s="373" t="s">
        <v>4182</v>
      </c>
      <c r="C2907" s="373" t="s">
        <v>6</v>
      </c>
      <c r="D2907" s="374">
        <v>166.95</v>
      </c>
    </row>
    <row r="2908" spans="1:4" x14ac:dyDescent="0.25">
      <c r="A2908" s="373">
        <v>97887</v>
      </c>
      <c r="B2908" s="373" t="s">
        <v>4183</v>
      </c>
      <c r="C2908" s="373" t="s">
        <v>6</v>
      </c>
      <c r="D2908" s="374">
        <v>262.27</v>
      </c>
    </row>
    <row r="2909" spans="1:4" x14ac:dyDescent="0.25">
      <c r="A2909" s="373">
        <v>97888</v>
      </c>
      <c r="B2909" s="373" t="s">
        <v>4184</v>
      </c>
      <c r="C2909" s="373" t="s">
        <v>6</v>
      </c>
      <c r="D2909" s="374">
        <v>506.14</v>
      </c>
    </row>
    <row r="2910" spans="1:4" x14ac:dyDescent="0.25">
      <c r="A2910" s="373">
        <v>97889</v>
      </c>
      <c r="B2910" s="373" t="s">
        <v>4185</v>
      </c>
      <c r="C2910" s="373" t="s">
        <v>6</v>
      </c>
      <c r="D2910" s="374">
        <v>687.81</v>
      </c>
    </row>
    <row r="2911" spans="1:4" x14ac:dyDescent="0.25">
      <c r="A2911" s="373">
        <v>97890</v>
      </c>
      <c r="B2911" s="373" t="s">
        <v>4186</v>
      </c>
      <c r="C2911" s="373" t="s">
        <v>6</v>
      </c>
      <c r="D2911" s="374">
        <v>793.3</v>
      </c>
    </row>
    <row r="2912" spans="1:4" x14ac:dyDescent="0.25">
      <c r="A2912" s="373">
        <v>97891</v>
      </c>
      <c r="B2912" s="373" t="s">
        <v>4187</v>
      </c>
      <c r="C2912" s="373" t="s">
        <v>6</v>
      </c>
      <c r="D2912" s="374">
        <v>206.71</v>
      </c>
    </row>
    <row r="2913" spans="1:4" x14ac:dyDescent="0.25">
      <c r="A2913" s="373">
        <v>97892</v>
      </c>
      <c r="B2913" s="373" t="s">
        <v>4188</v>
      </c>
      <c r="C2913" s="373" t="s">
        <v>6</v>
      </c>
      <c r="D2913" s="374">
        <v>388.74</v>
      </c>
    </row>
    <row r="2914" spans="1:4" x14ac:dyDescent="0.25">
      <c r="A2914" s="373">
        <v>97893</v>
      </c>
      <c r="B2914" s="373" t="s">
        <v>4189</v>
      </c>
      <c r="C2914" s="373" t="s">
        <v>6</v>
      </c>
      <c r="D2914" s="374">
        <v>538.04</v>
      </c>
    </row>
    <row r="2915" spans="1:4" x14ac:dyDescent="0.25">
      <c r="A2915" s="373">
        <v>97894</v>
      </c>
      <c r="B2915" s="373" t="s">
        <v>4190</v>
      </c>
      <c r="C2915" s="373" t="s">
        <v>6</v>
      </c>
      <c r="D2915" s="374">
        <v>611.80999999999995</v>
      </c>
    </row>
    <row r="2916" spans="1:4" x14ac:dyDescent="0.25">
      <c r="A2916" s="373">
        <v>104396</v>
      </c>
      <c r="B2916" s="373" t="s">
        <v>5566</v>
      </c>
      <c r="C2916" s="373" t="s">
        <v>6</v>
      </c>
      <c r="D2916" s="374">
        <v>21.79</v>
      </c>
    </row>
    <row r="2917" spans="1:4" x14ac:dyDescent="0.25">
      <c r="A2917" s="373">
        <v>104397</v>
      </c>
      <c r="B2917" s="373" t="s">
        <v>5567</v>
      </c>
      <c r="C2917" s="373" t="s">
        <v>6</v>
      </c>
      <c r="D2917" s="374">
        <v>25.91</v>
      </c>
    </row>
    <row r="2918" spans="1:4" x14ac:dyDescent="0.25">
      <c r="A2918" s="373">
        <v>104398</v>
      </c>
      <c r="B2918" s="373" t="s">
        <v>5568</v>
      </c>
      <c r="C2918" s="373" t="s">
        <v>6</v>
      </c>
      <c r="D2918" s="374">
        <v>25.63</v>
      </c>
    </row>
    <row r="2919" spans="1:4" x14ac:dyDescent="0.25">
      <c r="A2919" s="373">
        <v>104399</v>
      </c>
      <c r="B2919" s="373" t="s">
        <v>5569</v>
      </c>
      <c r="C2919" s="373" t="s">
        <v>6</v>
      </c>
      <c r="D2919" s="374">
        <v>27.9</v>
      </c>
    </row>
    <row r="2920" spans="1:4" x14ac:dyDescent="0.25">
      <c r="A2920" s="373">
        <v>104400</v>
      </c>
      <c r="B2920" s="373" t="s">
        <v>5570</v>
      </c>
      <c r="C2920" s="373" t="s">
        <v>6</v>
      </c>
      <c r="D2920" s="374">
        <v>35.65</v>
      </c>
    </row>
    <row r="2921" spans="1:4" x14ac:dyDescent="0.25">
      <c r="A2921" s="373">
        <v>104401</v>
      </c>
      <c r="B2921" s="373" t="s">
        <v>5571</v>
      </c>
      <c r="C2921" s="373" t="s">
        <v>6</v>
      </c>
      <c r="D2921" s="374">
        <v>24.31</v>
      </c>
    </row>
    <row r="2922" spans="1:4" x14ac:dyDescent="0.25">
      <c r="A2922" s="373">
        <v>104402</v>
      </c>
      <c r="B2922" s="373" t="s">
        <v>5572</v>
      </c>
      <c r="C2922" s="373" t="s">
        <v>6</v>
      </c>
      <c r="D2922" s="374">
        <v>25.39</v>
      </c>
    </row>
    <row r="2923" spans="1:4" x14ac:dyDescent="0.25">
      <c r="A2923" s="373">
        <v>104403</v>
      </c>
      <c r="B2923" s="373" t="s">
        <v>5573</v>
      </c>
      <c r="C2923" s="373" t="s">
        <v>6</v>
      </c>
      <c r="D2923" s="374">
        <v>31.46</v>
      </c>
    </row>
    <row r="2924" spans="1:4" x14ac:dyDescent="0.25">
      <c r="A2924" s="373">
        <v>104404</v>
      </c>
      <c r="B2924" s="373" t="s">
        <v>5574</v>
      </c>
      <c r="C2924" s="373" t="s">
        <v>6</v>
      </c>
      <c r="D2924" s="374">
        <v>32.56</v>
      </c>
    </row>
    <row r="2925" spans="1:4" x14ac:dyDescent="0.25">
      <c r="A2925" s="373">
        <v>104405</v>
      </c>
      <c r="B2925" s="373" t="s">
        <v>5575</v>
      </c>
      <c r="C2925" s="373" t="s">
        <v>6</v>
      </c>
      <c r="D2925" s="374">
        <v>43.87</v>
      </c>
    </row>
    <row r="2926" spans="1:4" x14ac:dyDescent="0.25">
      <c r="A2926" s="373">
        <v>93653</v>
      </c>
      <c r="B2926" s="373" t="s">
        <v>1659</v>
      </c>
      <c r="C2926" s="373" t="s">
        <v>6</v>
      </c>
      <c r="D2926" s="374">
        <v>15.85</v>
      </c>
    </row>
    <row r="2927" spans="1:4" x14ac:dyDescent="0.25">
      <c r="A2927" s="373">
        <v>93654</v>
      </c>
      <c r="B2927" s="373" t="s">
        <v>1660</v>
      </c>
      <c r="C2927" s="373" t="s">
        <v>6</v>
      </c>
      <c r="D2927" s="374">
        <v>16.45</v>
      </c>
    </row>
    <row r="2928" spans="1:4" x14ac:dyDescent="0.25">
      <c r="A2928" s="373">
        <v>93655</v>
      </c>
      <c r="B2928" s="373" t="s">
        <v>1661</v>
      </c>
      <c r="C2928" s="373" t="s">
        <v>6</v>
      </c>
      <c r="D2928" s="374">
        <v>17.649999999999999</v>
      </c>
    </row>
    <row r="2929" spans="1:4" x14ac:dyDescent="0.25">
      <c r="A2929" s="373">
        <v>93656</v>
      </c>
      <c r="B2929" s="373" t="s">
        <v>1662</v>
      </c>
      <c r="C2929" s="373" t="s">
        <v>6</v>
      </c>
      <c r="D2929" s="374">
        <v>17.649999999999999</v>
      </c>
    </row>
    <row r="2930" spans="1:4" x14ac:dyDescent="0.25">
      <c r="A2930" s="373">
        <v>93657</v>
      </c>
      <c r="B2930" s="373" t="s">
        <v>1663</v>
      </c>
      <c r="C2930" s="373" t="s">
        <v>6</v>
      </c>
      <c r="D2930" s="374">
        <v>19.11</v>
      </c>
    </row>
    <row r="2931" spans="1:4" x14ac:dyDescent="0.25">
      <c r="A2931" s="373">
        <v>93658</v>
      </c>
      <c r="B2931" s="373" t="s">
        <v>1664</v>
      </c>
      <c r="C2931" s="373" t="s">
        <v>6</v>
      </c>
      <c r="D2931" s="374">
        <v>27.69</v>
      </c>
    </row>
    <row r="2932" spans="1:4" x14ac:dyDescent="0.25">
      <c r="A2932" s="373">
        <v>93659</v>
      </c>
      <c r="B2932" s="373" t="s">
        <v>1665</v>
      </c>
      <c r="C2932" s="373" t="s">
        <v>6</v>
      </c>
      <c r="D2932" s="374">
        <v>30.61</v>
      </c>
    </row>
    <row r="2933" spans="1:4" x14ac:dyDescent="0.25">
      <c r="A2933" s="373">
        <v>93660</v>
      </c>
      <c r="B2933" s="373" t="s">
        <v>1666</v>
      </c>
      <c r="C2933" s="373" t="s">
        <v>6</v>
      </c>
      <c r="D2933" s="374">
        <v>80.709999999999994</v>
      </c>
    </row>
    <row r="2934" spans="1:4" x14ac:dyDescent="0.25">
      <c r="A2934" s="373">
        <v>93661</v>
      </c>
      <c r="B2934" s="373" t="s">
        <v>1667</v>
      </c>
      <c r="C2934" s="373" t="s">
        <v>6</v>
      </c>
      <c r="D2934" s="374">
        <v>81.900000000000006</v>
      </c>
    </row>
    <row r="2935" spans="1:4" x14ac:dyDescent="0.25">
      <c r="A2935" s="373">
        <v>93662</v>
      </c>
      <c r="B2935" s="373" t="s">
        <v>1668</v>
      </c>
      <c r="C2935" s="373" t="s">
        <v>6</v>
      </c>
      <c r="D2935" s="374">
        <v>84.31</v>
      </c>
    </row>
    <row r="2936" spans="1:4" x14ac:dyDescent="0.25">
      <c r="A2936" s="373">
        <v>93663</v>
      </c>
      <c r="B2936" s="373" t="s">
        <v>1669</v>
      </c>
      <c r="C2936" s="373" t="s">
        <v>6</v>
      </c>
      <c r="D2936" s="374">
        <v>84.31</v>
      </c>
    </row>
    <row r="2937" spans="1:4" x14ac:dyDescent="0.25">
      <c r="A2937" s="373">
        <v>93664</v>
      </c>
      <c r="B2937" s="373" t="s">
        <v>1670</v>
      </c>
      <c r="C2937" s="373" t="s">
        <v>6</v>
      </c>
      <c r="D2937" s="374">
        <v>87.22</v>
      </c>
    </row>
    <row r="2938" spans="1:4" x14ac:dyDescent="0.25">
      <c r="A2938" s="373">
        <v>93665</v>
      </c>
      <c r="B2938" s="373" t="s">
        <v>1671</v>
      </c>
      <c r="C2938" s="373" t="s">
        <v>6</v>
      </c>
      <c r="D2938" s="374">
        <v>90.55</v>
      </c>
    </row>
    <row r="2939" spans="1:4" x14ac:dyDescent="0.25">
      <c r="A2939" s="373">
        <v>93666</v>
      </c>
      <c r="B2939" s="373" t="s">
        <v>1672</v>
      </c>
      <c r="C2939" s="373" t="s">
        <v>6</v>
      </c>
      <c r="D2939" s="374">
        <v>96.39</v>
      </c>
    </row>
    <row r="2940" spans="1:4" x14ac:dyDescent="0.25">
      <c r="A2940" s="373">
        <v>93667</v>
      </c>
      <c r="B2940" s="373" t="s">
        <v>1673</v>
      </c>
      <c r="C2940" s="373" t="s">
        <v>6</v>
      </c>
      <c r="D2940" s="374">
        <v>100.38</v>
      </c>
    </row>
    <row r="2941" spans="1:4" x14ac:dyDescent="0.25">
      <c r="A2941" s="373">
        <v>93668</v>
      </c>
      <c r="B2941" s="373" t="s">
        <v>1674</v>
      </c>
      <c r="C2941" s="373" t="s">
        <v>6</v>
      </c>
      <c r="D2941" s="374">
        <v>102.18</v>
      </c>
    </row>
    <row r="2942" spans="1:4" x14ac:dyDescent="0.25">
      <c r="A2942" s="373">
        <v>93669</v>
      </c>
      <c r="B2942" s="373" t="s">
        <v>1675</v>
      </c>
      <c r="C2942" s="373" t="s">
        <v>6</v>
      </c>
      <c r="D2942" s="374">
        <v>105.79</v>
      </c>
    </row>
    <row r="2943" spans="1:4" x14ac:dyDescent="0.25">
      <c r="A2943" s="373">
        <v>93670</v>
      </c>
      <c r="B2943" s="373" t="s">
        <v>1676</v>
      </c>
      <c r="C2943" s="373" t="s">
        <v>6</v>
      </c>
      <c r="D2943" s="374">
        <v>105.79</v>
      </c>
    </row>
    <row r="2944" spans="1:4" x14ac:dyDescent="0.25">
      <c r="A2944" s="373">
        <v>93671</v>
      </c>
      <c r="B2944" s="373" t="s">
        <v>1677</v>
      </c>
      <c r="C2944" s="373" t="s">
        <v>6</v>
      </c>
      <c r="D2944" s="374">
        <v>110.15</v>
      </c>
    </row>
    <row r="2945" spans="1:4" x14ac:dyDescent="0.25">
      <c r="A2945" s="373">
        <v>93672</v>
      </c>
      <c r="B2945" s="373" t="s">
        <v>1678</v>
      </c>
      <c r="C2945" s="373" t="s">
        <v>6</v>
      </c>
      <c r="D2945" s="374">
        <v>116.89</v>
      </c>
    </row>
    <row r="2946" spans="1:4" x14ac:dyDescent="0.25">
      <c r="A2946" s="373">
        <v>93673</v>
      </c>
      <c r="B2946" s="373" t="s">
        <v>1679</v>
      </c>
      <c r="C2946" s="373" t="s">
        <v>6</v>
      </c>
      <c r="D2946" s="374">
        <v>125.65</v>
      </c>
    </row>
    <row r="2947" spans="1:4" x14ac:dyDescent="0.25">
      <c r="A2947" s="373">
        <v>97359</v>
      </c>
      <c r="B2947" s="373" t="s">
        <v>1680</v>
      </c>
      <c r="C2947" s="373" t="s">
        <v>6</v>
      </c>
      <c r="D2947" s="375">
        <v>5603.81</v>
      </c>
    </row>
    <row r="2948" spans="1:4" x14ac:dyDescent="0.25">
      <c r="A2948" s="373">
        <v>97360</v>
      </c>
      <c r="B2948" s="373" t="s">
        <v>1681</v>
      </c>
      <c r="C2948" s="373" t="s">
        <v>6</v>
      </c>
      <c r="D2948" s="375">
        <v>10848.4</v>
      </c>
    </row>
    <row r="2949" spans="1:4" x14ac:dyDescent="0.25">
      <c r="A2949" s="373">
        <v>97361</v>
      </c>
      <c r="B2949" s="373" t="s">
        <v>1682</v>
      </c>
      <c r="C2949" s="373" t="s">
        <v>6</v>
      </c>
      <c r="D2949" s="375">
        <v>14464.54</v>
      </c>
    </row>
    <row r="2950" spans="1:4" x14ac:dyDescent="0.25">
      <c r="A2950" s="373">
        <v>97362</v>
      </c>
      <c r="B2950" s="373" t="s">
        <v>1683</v>
      </c>
      <c r="C2950" s="373" t="s">
        <v>6</v>
      </c>
      <c r="D2950" s="375">
        <v>1467.5</v>
      </c>
    </row>
    <row r="2951" spans="1:4" x14ac:dyDescent="0.25">
      <c r="A2951" s="373">
        <v>101875</v>
      </c>
      <c r="B2951" s="373" t="s">
        <v>1684</v>
      </c>
      <c r="C2951" s="373" t="s">
        <v>6</v>
      </c>
      <c r="D2951" s="374">
        <v>321.39999999999998</v>
      </c>
    </row>
    <row r="2952" spans="1:4" x14ac:dyDescent="0.25">
      <c r="A2952" s="373">
        <v>101876</v>
      </c>
      <c r="B2952" s="373" t="s">
        <v>1685</v>
      </c>
      <c r="C2952" s="373" t="s">
        <v>6</v>
      </c>
      <c r="D2952" s="374">
        <v>117.3</v>
      </c>
    </row>
    <row r="2953" spans="1:4" x14ac:dyDescent="0.25">
      <c r="A2953" s="373">
        <v>101877</v>
      </c>
      <c r="B2953" s="373" t="s">
        <v>1686</v>
      </c>
      <c r="C2953" s="373" t="s">
        <v>6</v>
      </c>
      <c r="D2953" s="374">
        <v>78.819999999999993</v>
      </c>
    </row>
    <row r="2954" spans="1:4" x14ac:dyDescent="0.25">
      <c r="A2954" s="373">
        <v>101878</v>
      </c>
      <c r="B2954" s="373" t="s">
        <v>1687</v>
      </c>
      <c r="C2954" s="373" t="s">
        <v>6</v>
      </c>
      <c r="D2954" s="374">
        <v>448.03</v>
      </c>
    </row>
    <row r="2955" spans="1:4" x14ac:dyDescent="0.25">
      <c r="A2955" s="373">
        <v>101879</v>
      </c>
      <c r="B2955" s="373" t="s">
        <v>1688</v>
      </c>
      <c r="C2955" s="373" t="s">
        <v>6</v>
      </c>
      <c r="D2955" s="374">
        <v>462.74</v>
      </c>
    </row>
    <row r="2956" spans="1:4" x14ac:dyDescent="0.25">
      <c r="A2956" s="373">
        <v>101880</v>
      </c>
      <c r="B2956" s="373" t="s">
        <v>1689</v>
      </c>
      <c r="C2956" s="373" t="s">
        <v>6</v>
      </c>
      <c r="D2956" s="374">
        <v>533.79</v>
      </c>
    </row>
    <row r="2957" spans="1:4" x14ac:dyDescent="0.25">
      <c r="A2957" s="373">
        <v>101881</v>
      </c>
      <c r="B2957" s="373" t="s">
        <v>1690</v>
      </c>
      <c r="C2957" s="373" t="s">
        <v>6</v>
      </c>
      <c r="D2957" s="374">
        <v>761.95</v>
      </c>
    </row>
    <row r="2958" spans="1:4" x14ac:dyDescent="0.25">
      <c r="A2958" s="373">
        <v>101882</v>
      </c>
      <c r="B2958" s="373" t="s">
        <v>1691</v>
      </c>
      <c r="C2958" s="373" t="s">
        <v>6</v>
      </c>
      <c r="D2958" s="375">
        <v>1076.55</v>
      </c>
    </row>
    <row r="2959" spans="1:4" x14ac:dyDescent="0.25">
      <c r="A2959" s="373">
        <v>101883</v>
      </c>
      <c r="B2959" s="373" t="s">
        <v>1692</v>
      </c>
      <c r="C2959" s="373" t="s">
        <v>6</v>
      </c>
      <c r="D2959" s="374">
        <v>441.28</v>
      </c>
    </row>
    <row r="2960" spans="1:4" x14ac:dyDescent="0.25">
      <c r="A2960" s="373">
        <v>101890</v>
      </c>
      <c r="B2960" s="373" t="s">
        <v>1693</v>
      </c>
      <c r="C2960" s="373" t="s">
        <v>6</v>
      </c>
      <c r="D2960" s="374">
        <v>21.53</v>
      </c>
    </row>
    <row r="2961" spans="1:4" x14ac:dyDescent="0.25">
      <c r="A2961" s="373">
        <v>101891</v>
      </c>
      <c r="B2961" s="373" t="s">
        <v>1694</v>
      </c>
      <c r="C2961" s="373" t="s">
        <v>6</v>
      </c>
      <c r="D2961" s="374">
        <v>36.75</v>
      </c>
    </row>
    <row r="2962" spans="1:4" x14ac:dyDescent="0.25">
      <c r="A2962" s="373">
        <v>101892</v>
      </c>
      <c r="B2962" s="373" t="s">
        <v>1695</v>
      </c>
      <c r="C2962" s="373" t="s">
        <v>6</v>
      </c>
      <c r="D2962" s="374">
        <v>100.56</v>
      </c>
    </row>
    <row r="2963" spans="1:4" x14ac:dyDescent="0.25">
      <c r="A2963" s="373">
        <v>101893</v>
      </c>
      <c r="B2963" s="373" t="s">
        <v>1696</v>
      </c>
      <c r="C2963" s="373" t="s">
        <v>6</v>
      </c>
      <c r="D2963" s="374">
        <v>127.73</v>
      </c>
    </row>
    <row r="2964" spans="1:4" x14ac:dyDescent="0.25">
      <c r="A2964" s="373">
        <v>101894</v>
      </c>
      <c r="B2964" s="373" t="s">
        <v>1697</v>
      </c>
      <c r="C2964" s="373" t="s">
        <v>6</v>
      </c>
      <c r="D2964" s="374">
        <v>206.99</v>
      </c>
    </row>
    <row r="2965" spans="1:4" x14ac:dyDescent="0.25">
      <c r="A2965" s="373">
        <v>101895</v>
      </c>
      <c r="B2965" s="373" t="s">
        <v>1698</v>
      </c>
      <c r="C2965" s="373" t="s">
        <v>6</v>
      </c>
      <c r="D2965" s="374">
        <v>583.23</v>
      </c>
    </row>
    <row r="2966" spans="1:4" x14ac:dyDescent="0.25">
      <c r="A2966" s="373">
        <v>101896</v>
      </c>
      <c r="B2966" s="373" t="s">
        <v>1699</v>
      </c>
      <c r="C2966" s="373" t="s">
        <v>6</v>
      </c>
      <c r="D2966" s="374">
        <v>890.02</v>
      </c>
    </row>
    <row r="2967" spans="1:4" x14ac:dyDescent="0.25">
      <c r="A2967" s="373">
        <v>101897</v>
      </c>
      <c r="B2967" s="373" t="s">
        <v>1700</v>
      </c>
      <c r="C2967" s="373" t="s">
        <v>6</v>
      </c>
      <c r="D2967" s="375">
        <v>1440.65</v>
      </c>
    </row>
    <row r="2968" spans="1:4" x14ac:dyDescent="0.25">
      <c r="A2968" s="373">
        <v>101898</v>
      </c>
      <c r="B2968" s="373" t="s">
        <v>1701</v>
      </c>
      <c r="C2968" s="373" t="s">
        <v>6</v>
      </c>
      <c r="D2968" s="375">
        <v>1941.55</v>
      </c>
    </row>
    <row r="2969" spans="1:4" x14ac:dyDescent="0.25">
      <c r="A2969" s="373">
        <v>101899</v>
      </c>
      <c r="B2969" s="373" t="s">
        <v>1702</v>
      </c>
      <c r="C2969" s="373" t="s">
        <v>6</v>
      </c>
      <c r="D2969" s="375">
        <v>3133</v>
      </c>
    </row>
    <row r="2970" spans="1:4" x14ac:dyDescent="0.25">
      <c r="A2970" s="373">
        <v>101900</v>
      </c>
      <c r="B2970" s="373" t="s">
        <v>1703</v>
      </c>
      <c r="C2970" s="373" t="s">
        <v>6</v>
      </c>
      <c r="D2970" s="375">
        <v>6583.96</v>
      </c>
    </row>
    <row r="2971" spans="1:4" x14ac:dyDescent="0.25">
      <c r="A2971" s="373">
        <v>101901</v>
      </c>
      <c r="B2971" s="373" t="s">
        <v>1704</v>
      </c>
      <c r="C2971" s="373" t="s">
        <v>6</v>
      </c>
      <c r="D2971" s="374">
        <v>174.59</v>
      </c>
    </row>
    <row r="2972" spans="1:4" x14ac:dyDescent="0.25">
      <c r="A2972" s="373">
        <v>101902</v>
      </c>
      <c r="B2972" s="373" t="s">
        <v>1705</v>
      </c>
      <c r="C2972" s="373" t="s">
        <v>6</v>
      </c>
      <c r="D2972" s="374">
        <v>215.43</v>
      </c>
    </row>
    <row r="2973" spans="1:4" x14ac:dyDescent="0.25">
      <c r="A2973" s="373">
        <v>101903</v>
      </c>
      <c r="B2973" s="373" t="s">
        <v>1706</v>
      </c>
      <c r="C2973" s="373" t="s">
        <v>6</v>
      </c>
      <c r="D2973" s="374">
        <v>449.85</v>
      </c>
    </row>
    <row r="2974" spans="1:4" x14ac:dyDescent="0.25">
      <c r="A2974" s="373">
        <v>101904</v>
      </c>
      <c r="B2974" s="373" t="s">
        <v>1707</v>
      </c>
      <c r="C2974" s="373" t="s">
        <v>6</v>
      </c>
      <c r="D2974" s="375">
        <v>1663.35</v>
      </c>
    </row>
    <row r="2975" spans="1:4" x14ac:dyDescent="0.25">
      <c r="A2975" s="373">
        <v>101938</v>
      </c>
      <c r="B2975" s="373" t="s">
        <v>4191</v>
      </c>
      <c r="C2975" s="373" t="s">
        <v>6</v>
      </c>
      <c r="D2975" s="374">
        <v>158.04</v>
      </c>
    </row>
    <row r="2976" spans="1:4" x14ac:dyDescent="0.25">
      <c r="A2976" s="373">
        <v>101946</v>
      </c>
      <c r="B2976" s="373" t="s">
        <v>4192</v>
      </c>
      <c r="C2976" s="373" t="s">
        <v>6</v>
      </c>
      <c r="D2976" s="374">
        <v>206.97</v>
      </c>
    </row>
    <row r="2977" spans="1:4" x14ac:dyDescent="0.25">
      <c r="A2977" s="373">
        <v>91945</v>
      </c>
      <c r="B2977" s="373" t="s">
        <v>8342</v>
      </c>
      <c r="C2977" s="373" t="s">
        <v>6</v>
      </c>
      <c r="D2977" s="374">
        <v>14.21</v>
      </c>
    </row>
    <row r="2978" spans="1:4" x14ac:dyDescent="0.25">
      <c r="A2978" s="373">
        <v>91946</v>
      </c>
      <c r="B2978" s="373" t="s">
        <v>8343</v>
      </c>
      <c r="C2978" s="373" t="s">
        <v>6</v>
      </c>
      <c r="D2978" s="374">
        <v>11.37</v>
      </c>
    </row>
    <row r="2979" spans="1:4" x14ac:dyDescent="0.25">
      <c r="A2979" s="373">
        <v>91947</v>
      </c>
      <c r="B2979" s="373" t="s">
        <v>8344</v>
      </c>
      <c r="C2979" s="373" t="s">
        <v>6</v>
      </c>
      <c r="D2979" s="374">
        <v>9.59</v>
      </c>
    </row>
    <row r="2980" spans="1:4" x14ac:dyDescent="0.25">
      <c r="A2980" s="373">
        <v>91949</v>
      </c>
      <c r="B2980" s="373" t="s">
        <v>8345</v>
      </c>
      <c r="C2980" s="373" t="s">
        <v>6</v>
      </c>
      <c r="D2980" s="374">
        <v>20.58</v>
      </c>
    </row>
    <row r="2981" spans="1:4" x14ac:dyDescent="0.25">
      <c r="A2981" s="373">
        <v>91950</v>
      </c>
      <c r="B2981" s="373" t="s">
        <v>8346</v>
      </c>
      <c r="C2981" s="373" t="s">
        <v>6</v>
      </c>
      <c r="D2981" s="374">
        <v>17.13</v>
      </c>
    </row>
    <row r="2982" spans="1:4" x14ac:dyDescent="0.25">
      <c r="A2982" s="373">
        <v>91951</v>
      </c>
      <c r="B2982" s="373" t="s">
        <v>8347</v>
      </c>
      <c r="C2982" s="373" t="s">
        <v>6</v>
      </c>
      <c r="D2982" s="374">
        <v>15.06</v>
      </c>
    </row>
    <row r="2983" spans="1:4" x14ac:dyDescent="0.25">
      <c r="A2983" s="373">
        <v>91952</v>
      </c>
      <c r="B2983" s="373" t="s">
        <v>8348</v>
      </c>
      <c r="C2983" s="373" t="s">
        <v>6</v>
      </c>
      <c r="D2983" s="374">
        <v>19.28</v>
      </c>
    </row>
    <row r="2984" spans="1:4" x14ac:dyDescent="0.25">
      <c r="A2984" s="373">
        <v>91953</v>
      </c>
      <c r="B2984" s="373" t="s">
        <v>8349</v>
      </c>
      <c r="C2984" s="373" t="s">
        <v>6</v>
      </c>
      <c r="D2984" s="374">
        <v>30.65</v>
      </c>
    </row>
    <row r="2985" spans="1:4" x14ac:dyDescent="0.25">
      <c r="A2985" s="373">
        <v>91954</v>
      </c>
      <c r="B2985" s="373" t="s">
        <v>8350</v>
      </c>
      <c r="C2985" s="373" t="s">
        <v>6</v>
      </c>
      <c r="D2985" s="374">
        <v>25.83</v>
      </c>
    </row>
    <row r="2986" spans="1:4" x14ac:dyDescent="0.25">
      <c r="A2986" s="373">
        <v>91955</v>
      </c>
      <c r="B2986" s="373" t="s">
        <v>8351</v>
      </c>
      <c r="C2986" s="373" t="s">
        <v>6</v>
      </c>
      <c r="D2986" s="374">
        <v>37.200000000000003</v>
      </c>
    </row>
    <row r="2987" spans="1:4" x14ac:dyDescent="0.25">
      <c r="A2987" s="373">
        <v>91956</v>
      </c>
      <c r="B2987" s="373" t="s">
        <v>8352</v>
      </c>
      <c r="C2987" s="373" t="s">
        <v>6</v>
      </c>
      <c r="D2987" s="374">
        <v>42.08</v>
      </c>
    </row>
    <row r="2988" spans="1:4" x14ac:dyDescent="0.25">
      <c r="A2988" s="373">
        <v>91957</v>
      </c>
      <c r="B2988" s="373" t="s">
        <v>8353</v>
      </c>
      <c r="C2988" s="373" t="s">
        <v>6</v>
      </c>
      <c r="D2988" s="374">
        <v>53.45</v>
      </c>
    </row>
    <row r="2989" spans="1:4" x14ac:dyDescent="0.25">
      <c r="A2989" s="373">
        <v>91958</v>
      </c>
      <c r="B2989" s="373" t="s">
        <v>8354</v>
      </c>
      <c r="C2989" s="373" t="s">
        <v>6</v>
      </c>
      <c r="D2989" s="374">
        <v>35.58</v>
      </c>
    </row>
    <row r="2990" spans="1:4" x14ac:dyDescent="0.25">
      <c r="A2990" s="373">
        <v>91959</v>
      </c>
      <c r="B2990" s="373" t="s">
        <v>8355</v>
      </c>
      <c r="C2990" s="373" t="s">
        <v>6</v>
      </c>
      <c r="D2990" s="374">
        <v>46.95</v>
      </c>
    </row>
    <row r="2991" spans="1:4" x14ac:dyDescent="0.25">
      <c r="A2991" s="373">
        <v>91960</v>
      </c>
      <c r="B2991" s="373" t="s">
        <v>8356</v>
      </c>
      <c r="C2991" s="373" t="s">
        <v>6</v>
      </c>
      <c r="D2991" s="374">
        <v>48.68</v>
      </c>
    </row>
    <row r="2992" spans="1:4" x14ac:dyDescent="0.25">
      <c r="A2992" s="373">
        <v>91961</v>
      </c>
      <c r="B2992" s="373" t="s">
        <v>8357</v>
      </c>
      <c r="C2992" s="373" t="s">
        <v>6</v>
      </c>
      <c r="D2992" s="374">
        <v>60.05</v>
      </c>
    </row>
    <row r="2993" spans="1:4" x14ac:dyDescent="0.25">
      <c r="A2993" s="373">
        <v>91962</v>
      </c>
      <c r="B2993" s="373" t="s">
        <v>8358</v>
      </c>
      <c r="C2993" s="373" t="s">
        <v>6</v>
      </c>
      <c r="D2993" s="374">
        <v>64.95</v>
      </c>
    </row>
    <row r="2994" spans="1:4" x14ac:dyDescent="0.25">
      <c r="A2994" s="373">
        <v>91963</v>
      </c>
      <c r="B2994" s="373" t="s">
        <v>8359</v>
      </c>
      <c r="C2994" s="373" t="s">
        <v>6</v>
      </c>
      <c r="D2994" s="374">
        <v>76.319999999999993</v>
      </c>
    </row>
    <row r="2995" spans="1:4" x14ac:dyDescent="0.25">
      <c r="A2995" s="373">
        <v>91964</v>
      </c>
      <c r="B2995" s="373" t="s">
        <v>8360</v>
      </c>
      <c r="C2995" s="373" t="s">
        <v>6</v>
      </c>
      <c r="D2995" s="374">
        <v>58.39</v>
      </c>
    </row>
    <row r="2996" spans="1:4" x14ac:dyDescent="0.25">
      <c r="A2996" s="373">
        <v>91965</v>
      </c>
      <c r="B2996" s="373" t="s">
        <v>8361</v>
      </c>
      <c r="C2996" s="373" t="s">
        <v>6</v>
      </c>
      <c r="D2996" s="374">
        <v>69.760000000000005</v>
      </c>
    </row>
    <row r="2997" spans="1:4" x14ac:dyDescent="0.25">
      <c r="A2997" s="373">
        <v>91966</v>
      </c>
      <c r="B2997" s="373" t="s">
        <v>8362</v>
      </c>
      <c r="C2997" s="373" t="s">
        <v>6</v>
      </c>
      <c r="D2997" s="374">
        <v>51.89</v>
      </c>
    </row>
    <row r="2998" spans="1:4" x14ac:dyDescent="0.25">
      <c r="A2998" s="373">
        <v>91967</v>
      </c>
      <c r="B2998" s="373" t="s">
        <v>8363</v>
      </c>
      <c r="C2998" s="373" t="s">
        <v>6</v>
      </c>
      <c r="D2998" s="374">
        <v>63.26</v>
      </c>
    </row>
    <row r="2999" spans="1:4" x14ac:dyDescent="0.25">
      <c r="A2999" s="373">
        <v>91968</v>
      </c>
      <c r="B2999" s="373" t="s">
        <v>8364</v>
      </c>
      <c r="C2999" s="373" t="s">
        <v>6</v>
      </c>
      <c r="D2999" s="374">
        <v>71.489999999999995</v>
      </c>
    </row>
    <row r="3000" spans="1:4" x14ac:dyDescent="0.25">
      <c r="A3000" s="373">
        <v>91969</v>
      </c>
      <c r="B3000" s="373" t="s">
        <v>8365</v>
      </c>
      <c r="C3000" s="373" t="s">
        <v>6</v>
      </c>
      <c r="D3000" s="374">
        <v>82.86</v>
      </c>
    </row>
    <row r="3001" spans="1:4" x14ac:dyDescent="0.25">
      <c r="A3001" s="373">
        <v>91970</v>
      </c>
      <c r="B3001" s="373" t="s">
        <v>8366</v>
      </c>
      <c r="C3001" s="373" t="s">
        <v>6</v>
      </c>
      <c r="D3001" s="374">
        <v>75.03</v>
      </c>
    </row>
    <row r="3002" spans="1:4" x14ac:dyDescent="0.25">
      <c r="A3002" s="373">
        <v>91971</v>
      </c>
      <c r="B3002" s="373" t="s">
        <v>8367</v>
      </c>
      <c r="C3002" s="373" t="s">
        <v>6</v>
      </c>
      <c r="D3002" s="374">
        <v>92.16</v>
      </c>
    </row>
    <row r="3003" spans="1:4" x14ac:dyDescent="0.25">
      <c r="A3003" s="373">
        <v>91972</v>
      </c>
      <c r="B3003" s="373" t="s">
        <v>8368</v>
      </c>
      <c r="C3003" s="373" t="s">
        <v>6</v>
      </c>
      <c r="D3003" s="374">
        <v>81.64</v>
      </c>
    </row>
    <row r="3004" spans="1:4" x14ac:dyDescent="0.25">
      <c r="A3004" s="373">
        <v>91973</v>
      </c>
      <c r="B3004" s="373" t="s">
        <v>8369</v>
      </c>
      <c r="C3004" s="373" t="s">
        <v>6</v>
      </c>
      <c r="D3004" s="374">
        <v>98.77</v>
      </c>
    </row>
    <row r="3005" spans="1:4" x14ac:dyDescent="0.25">
      <c r="A3005" s="373">
        <v>91974</v>
      </c>
      <c r="B3005" s="373" t="s">
        <v>8370</v>
      </c>
      <c r="C3005" s="373" t="s">
        <v>6</v>
      </c>
      <c r="D3005" s="374">
        <v>68.48</v>
      </c>
    </row>
    <row r="3006" spans="1:4" x14ac:dyDescent="0.25">
      <c r="A3006" s="373">
        <v>91975</v>
      </c>
      <c r="B3006" s="373" t="s">
        <v>8371</v>
      </c>
      <c r="C3006" s="373" t="s">
        <v>6</v>
      </c>
      <c r="D3006" s="374">
        <v>85.61</v>
      </c>
    </row>
    <row r="3007" spans="1:4" x14ac:dyDescent="0.25">
      <c r="A3007" s="373">
        <v>91976</v>
      </c>
      <c r="B3007" s="373" t="s">
        <v>8372</v>
      </c>
      <c r="C3007" s="373" t="s">
        <v>6</v>
      </c>
      <c r="D3007" s="374">
        <v>101.15</v>
      </c>
    </row>
    <row r="3008" spans="1:4" x14ac:dyDescent="0.25">
      <c r="A3008" s="373">
        <v>91977</v>
      </c>
      <c r="B3008" s="373" t="s">
        <v>8373</v>
      </c>
      <c r="C3008" s="373" t="s">
        <v>6</v>
      </c>
      <c r="D3008" s="374">
        <v>118.28</v>
      </c>
    </row>
    <row r="3009" spans="1:4" x14ac:dyDescent="0.25">
      <c r="A3009" s="373">
        <v>91978</v>
      </c>
      <c r="B3009" s="373" t="s">
        <v>8374</v>
      </c>
      <c r="C3009" s="373" t="s">
        <v>6</v>
      </c>
      <c r="D3009" s="374">
        <v>41.83</v>
      </c>
    </row>
    <row r="3010" spans="1:4" x14ac:dyDescent="0.25">
      <c r="A3010" s="373">
        <v>91979</v>
      </c>
      <c r="B3010" s="373" t="s">
        <v>8375</v>
      </c>
      <c r="C3010" s="373" t="s">
        <v>6</v>
      </c>
      <c r="D3010" s="374">
        <v>53.2</v>
      </c>
    </row>
    <row r="3011" spans="1:4" x14ac:dyDescent="0.25">
      <c r="A3011" s="373">
        <v>91980</v>
      </c>
      <c r="B3011" s="373" t="s">
        <v>8376</v>
      </c>
      <c r="C3011" s="373" t="s">
        <v>6</v>
      </c>
      <c r="D3011" s="374">
        <v>40.4</v>
      </c>
    </row>
    <row r="3012" spans="1:4" x14ac:dyDescent="0.25">
      <c r="A3012" s="373">
        <v>91981</v>
      </c>
      <c r="B3012" s="373" t="s">
        <v>8377</v>
      </c>
      <c r="C3012" s="373" t="s">
        <v>6</v>
      </c>
      <c r="D3012" s="374">
        <v>51.77</v>
      </c>
    </row>
    <row r="3013" spans="1:4" x14ac:dyDescent="0.25">
      <c r="A3013" s="373">
        <v>91982</v>
      </c>
      <c r="B3013" s="373" t="s">
        <v>8378</v>
      </c>
      <c r="C3013" s="373" t="s">
        <v>6</v>
      </c>
      <c r="D3013" s="374">
        <v>101.86</v>
      </c>
    </row>
    <row r="3014" spans="1:4" x14ac:dyDescent="0.25">
      <c r="A3014" s="373">
        <v>91983</v>
      </c>
      <c r="B3014" s="373" t="s">
        <v>8379</v>
      </c>
      <c r="C3014" s="373" t="s">
        <v>6</v>
      </c>
      <c r="D3014" s="374">
        <v>113.23</v>
      </c>
    </row>
    <row r="3015" spans="1:4" x14ac:dyDescent="0.25">
      <c r="A3015" s="373">
        <v>91984</v>
      </c>
      <c r="B3015" s="373" t="s">
        <v>8380</v>
      </c>
      <c r="C3015" s="373" t="s">
        <v>6</v>
      </c>
      <c r="D3015" s="374">
        <v>17.96</v>
      </c>
    </row>
    <row r="3016" spans="1:4" x14ac:dyDescent="0.25">
      <c r="A3016" s="373">
        <v>91985</v>
      </c>
      <c r="B3016" s="373" t="s">
        <v>8381</v>
      </c>
      <c r="C3016" s="373" t="s">
        <v>6</v>
      </c>
      <c r="D3016" s="374">
        <v>29.33</v>
      </c>
    </row>
    <row r="3017" spans="1:4" x14ac:dyDescent="0.25">
      <c r="A3017" s="373">
        <v>91986</v>
      </c>
      <c r="B3017" s="373" t="s">
        <v>8382</v>
      </c>
      <c r="C3017" s="373" t="s">
        <v>6</v>
      </c>
      <c r="D3017" s="374">
        <v>39.15</v>
      </c>
    </row>
    <row r="3018" spans="1:4" x14ac:dyDescent="0.25">
      <c r="A3018" s="373">
        <v>91987</v>
      </c>
      <c r="B3018" s="373" t="s">
        <v>8383</v>
      </c>
      <c r="C3018" s="373" t="s">
        <v>6</v>
      </c>
      <c r="D3018" s="374">
        <v>50.52</v>
      </c>
    </row>
    <row r="3019" spans="1:4" x14ac:dyDescent="0.25">
      <c r="A3019" s="373">
        <v>91988</v>
      </c>
      <c r="B3019" s="373" t="s">
        <v>8384</v>
      </c>
      <c r="C3019" s="373" t="s">
        <v>6</v>
      </c>
      <c r="D3019" s="374">
        <v>22.76</v>
      </c>
    </row>
    <row r="3020" spans="1:4" x14ac:dyDescent="0.25">
      <c r="A3020" s="373">
        <v>91989</v>
      </c>
      <c r="B3020" s="373" t="s">
        <v>8385</v>
      </c>
      <c r="C3020" s="373" t="s">
        <v>6</v>
      </c>
      <c r="D3020" s="374">
        <v>34.130000000000003</v>
      </c>
    </row>
    <row r="3021" spans="1:4" x14ac:dyDescent="0.25">
      <c r="A3021" s="373">
        <v>91990</v>
      </c>
      <c r="B3021" s="373" t="s">
        <v>8386</v>
      </c>
      <c r="C3021" s="373" t="s">
        <v>6</v>
      </c>
      <c r="D3021" s="374">
        <v>33.79</v>
      </c>
    </row>
    <row r="3022" spans="1:4" x14ac:dyDescent="0.25">
      <c r="A3022" s="373">
        <v>91991</v>
      </c>
      <c r="B3022" s="373" t="s">
        <v>8387</v>
      </c>
      <c r="C3022" s="373" t="s">
        <v>6</v>
      </c>
      <c r="D3022" s="374">
        <v>36.39</v>
      </c>
    </row>
    <row r="3023" spans="1:4" x14ac:dyDescent="0.25">
      <c r="A3023" s="373">
        <v>91992</v>
      </c>
      <c r="B3023" s="373" t="s">
        <v>8388</v>
      </c>
      <c r="C3023" s="373" t="s">
        <v>6</v>
      </c>
      <c r="D3023" s="374">
        <v>45.16</v>
      </c>
    </row>
    <row r="3024" spans="1:4" x14ac:dyDescent="0.25">
      <c r="A3024" s="373">
        <v>91993</v>
      </c>
      <c r="B3024" s="373" t="s">
        <v>8389</v>
      </c>
      <c r="C3024" s="373" t="s">
        <v>6</v>
      </c>
      <c r="D3024" s="374">
        <v>47.76</v>
      </c>
    </row>
    <row r="3025" spans="1:4" x14ac:dyDescent="0.25">
      <c r="A3025" s="373">
        <v>91994</v>
      </c>
      <c r="B3025" s="373" t="s">
        <v>8390</v>
      </c>
      <c r="C3025" s="373" t="s">
        <v>6</v>
      </c>
      <c r="D3025" s="374">
        <v>24.48</v>
      </c>
    </row>
    <row r="3026" spans="1:4" x14ac:dyDescent="0.25">
      <c r="A3026" s="373">
        <v>91995</v>
      </c>
      <c r="B3026" s="373" t="s">
        <v>8391</v>
      </c>
      <c r="C3026" s="373" t="s">
        <v>6</v>
      </c>
      <c r="D3026" s="374">
        <v>27.08</v>
      </c>
    </row>
    <row r="3027" spans="1:4" x14ac:dyDescent="0.25">
      <c r="A3027" s="373">
        <v>91996</v>
      </c>
      <c r="B3027" s="373" t="s">
        <v>8392</v>
      </c>
      <c r="C3027" s="373" t="s">
        <v>6</v>
      </c>
      <c r="D3027" s="374">
        <v>35.85</v>
      </c>
    </row>
    <row r="3028" spans="1:4" x14ac:dyDescent="0.25">
      <c r="A3028" s="373">
        <v>91997</v>
      </c>
      <c r="B3028" s="373" t="s">
        <v>8393</v>
      </c>
      <c r="C3028" s="373" t="s">
        <v>6</v>
      </c>
      <c r="D3028" s="374">
        <v>38.450000000000003</v>
      </c>
    </row>
    <row r="3029" spans="1:4" x14ac:dyDescent="0.25">
      <c r="A3029" s="373">
        <v>91998</v>
      </c>
      <c r="B3029" s="373" t="s">
        <v>8394</v>
      </c>
      <c r="C3029" s="373" t="s">
        <v>6</v>
      </c>
      <c r="D3029" s="374">
        <v>20.88</v>
      </c>
    </row>
    <row r="3030" spans="1:4" x14ac:dyDescent="0.25">
      <c r="A3030" s="373">
        <v>91999</v>
      </c>
      <c r="B3030" s="373" t="s">
        <v>8395</v>
      </c>
      <c r="C3030" s="373" t="s">
        <v>6</v>
      </c>
      <c r="D3030" s="374">
        <v>23.48</v>
      </c>
    </row>
    <row r="3031" spans="1:4" x14ac:dyDescent="0.25">
      <c r="A3031" s="373">
        <v>92000</v>
      </c>
      <c r="B3031" s="373" t="s">
        <v>8396</v>
      </c>
      <c r="C3031" s="373" t="s">
        <v>6</v>
      </c>
      <c r="D3031" s="374">
        <v>32.25</v>
      </c>
    </row>
    <row r="3032" spans="1:4" x14ac:dyDescent="0.25">
      <c r="A3032" s="373">
        <v>92001</v>
      </c>
      <c r="B3032" s="373" t="s">
        <v>8397</v>
      </c>
      <c r="C3032" s="373" t="s">
        <v>6</v>
      </c>
      <c r="D3032" s="374">
        <v>34.85</v>
      </c>
    </row>
    <row r="3033" spans="1:4" x14ac:dyDescent="0.25">
      <c r="A3033" s="373">
        <v>92002</v>
      </c>
      <c r="B3033" s="373" t="s">
        <v>8398</v>
      </c>
      <c r="C3033" s="373" t="s">
        <v>6</v>
      </c>
      <c r="D3033" s="374">
        <v>45.98</v>
      </c>
    </row>
    <row r="3034" spans="1:4" x14ac:dyDescent="0.25">
      <c r="A3034" s="373">
        <v>92003</v>
      </c>
      <c r="B3034" s="373" t="s">
        <v>8399</v>
      </c>
      <c r="C3034" s="373" t="s">
        <v>6</v>
      </c>
      <c r="D3034" s="374">
        <v>51.18</v>
      </c>
    </row>
    <row r="3035" spans="1:4" x14ac:dyDescent="0.25">
      <c r="A3035" s="373">
        <v>92004</v>
      </c>
      <c r="B3035" s="373" t="s">
        <v>8400</v>
      </c>
      <c r="C3035" s="373" t="s">
        <v>6</v>
      </c>
      <c r="D3035" s="374">
        <v>57.35</v>
      </c>
    </row>
    <row r="3036" spans="1:4" x14ac:dyDescent="0.25">
      <c r="A3036" s="373">
        <v>92005</v>
      </c>
      <c r="B3036" s="373" t="s">
        <v>8401</v>
      </c>
      <c r="C3036" s="373" t="s">
        <v>6</v>
      </c>
      <c r="D3036" s="374">
        <v>62.55</v>
      </c>
    </row>
    <row r="3037" spans="1:4" x14ac:dyDescent="0.25">
      <c r="A3037" s="373">
        <v>92006</v>
      </c>
      <c r="B3037" s="373" t="s">
        <v>8402</v>
      </c>
      <c r="C3037" s="373" t="s">
        <v>6</v>
      </c>
      <c r="D3037" s="374">
        <v>38.729999999999997</v>
      </c>
    </row>
    <row r="3038" spans="1:4" x14ac:dyDescent="0.25">
      <c r="A3038" s="373">
        <v>92007</v>
      </c>
      <c r="B3038" s="373" t="s">
        <v>8403</v>
      </c>
      <c r="C3038" s="373" t="s">
        <v>6</v>
      </c>
      <c r="D3038" s="374">
        <v>43.93</v>
      </c>
    </row>
    <row r="3039" spans="1:4" x14ac:dyDescent="0.25">
      <c r="A3039" s="373">
        <v>92008</v>
      </c>
      <c r="B3039" s="373" t="s">
        <v>8404</v>
      </c>
      <c r="C3039" s="373" t="s">
        <v>6</v>
      </c>
      <c r="D3039" s="374">
        <v>50.1</v>
      </c>
    </row>
    <row r="3040" spans="1:4" x14ac:dyDescent="0.25">
      <c r="A3040" s="373">
        <v>92009</v>
      </c>
      <c r="B3040" s="373" t="s">
        <v>8405</v>
      </c>
      <c r="C3040" s="373" t="s">
        <v>6</v>
      </c>
      <c r="D3040" s="374">
        <v>55.3</v>
      </c>
    </row>
    <row r="3041" spans="1:4" x14ac:dyDescent="0.25">
      <c r="A3041" s="373">
        <v>92010</v>
      </c>
      <c r="B3041" s="373" t="s">
        <v>8406</v>
      </c>
      <c r="C3041" s="373" t="s">
        <v>6</v>
      </c>
      <c r="D3041" s="374">
        <v>67.44</v>
      </c>
    </row>
    <row r="3042" spans="1:4" x14ac:dyDescent="0.25">
      <c r="A3042" s="373">
        <v>92011</v>
      </c>
      <c r="B3042" s="373" t="s">
        <v>8407</v>
      </c>
      <c r="C3042" s="373" t="s">
        <v>6</v>
      </c>
      <c r="D3042" s="374">
        <v>75.239999999999995</v>
      </c>
    </row>
    <row r="3043" spans="1:4" x14ac:dyDescent="0.25">
      <c r="A3043" s="373">
        <v>92012</v>
      </c>
      <c r="B3043" s="373" t="s">
        <v>8408</v>
      </c>
      <c r="C3043" s="373" t="s">
        <v>6</v>
      </c>
      <c r="D3043" s="374">
        <v>78.81</v>
      </c>
    </row>
    <row r="3044" spans="1:4" x14ac:dyDescent="0.25">
      <c r="A3044" s="373">
        <v>92013</v>
      </c>
      <c r="B3044" s="373" t="s">
        <v>8409</v>
      </c>
      <c r="C3044" s="373" t="s">
        <v>6</v>
      </c>
      <c r="D3044" s="374">
        <v>86.61</v>
      </c>
    </row>
    <row r="3045" spans="1:4" x14ac:dyDescent="0.25">
      <c r="A3045" s="373">
        <v>92014</v>
      </c>
      <c r="B3045" s="373" t="s">
        <v>8410</v>
      </c>
      <c r="C3045" s="373" t="s">
        <v>6</v>
      </c>
      <c r="D3045" s="374">
        <v>56.59</v>
      </c>
    </row>
    <row r="3046" spans="1:4" x14ac:dyDescent="0.25">
      <c r="A3046" s="373">
        <v>92015</v>
      </c>
      <c r="B3046" s="373" t="s">
        <v>8411</v>
      </c>
      <c r="C3046" s="373" t="s">
        <v>6</v>
      </c>
      <c r="D3046" s="374">
        <v>64.39</v>
      </c>
    </row>
    <row r="3047" spans="1:4" x14ac:dyDescent="0.25">
      <c r="A3047" s="373">
        <v>92016</v>
      </c>
      <c r="B3047" s="373" t="s">
        <v>8412</v>
      </c>
      <c r="C3047" s="373" t="s">
        <v>6</v>
      </c>
      <c r="D3047" s="374">
        <v>67.959999999999994</v>
      </c>
    </row>
    <row r="3048" spans="1:4" x14ac:dyDescent="0.25">
      <c r="A3048" s="373">
        <v>92017</v>
      </c>
      <c r="B3048" s="373" t="s">
        <v>8413</v>
      </c>
      <c r="C3048" s="373" t="s">
        <v>6</v>
      </c>
      <c r="D3048" s="374">
        <v>75.760000000000005</v>
      </c>
    </row>
    <row r="3049" spans="1:4" x14ac:dyDescent="0.25">
      <c r="A3049" s="373">
        <v>92018</v>
      </c>
      <c r="B3049" s="373" t="s">
        <v>8414</v>
      </c>
      <c r="C3049" s="373" t="s">
        <v>6</v>
      </c>
      <c r="D3049" s="374">
        <v>74.98</v>
      </c>
    </row>
    <row r="3050" spans="1:4" x14ac:dyDescent="0.25">
      <c r="A3050" s="373">
        <v>92019</v>
      </c>
      <c r="B3050" s="373" t="s">
        <v>8415</v>
      </c>
      <c r="C3050" s="373" t="s">
        <v>6</v>
      </c>
      <c r="D3050" s="374">
        <v>92.11</v>
      </c>
    </row>
    <row r="3051" spans="1:4" x14ac:dyDescent="0.25">
      <c r="A3051" s="373">
        <v>92020</v>
      </c>
      <c r="B3051" s="373" t="s">
        <v>8416</v>
      </c>
      <c r="C3051" s="373" t="s">
        <v>6</v>
      </c>
      <c r="D3051" s="374">
        <v>110.94</v>
      </c>
    </row>
    <row r="3052" spans="1:4" x14ac:dyDescent="0.25">
      <c r="A3052" s="373">
        <v>92021</v>
      </c>
      <c r="B3052" s="373" t="s">
        <v>8417</v>
      </c>
      <c r="C3052" s="373" t="s">
        <v>6</v>
      </c>
      <c r="D3052" s="374">
        <v>128.07</v>
      </c>
    </row>
    <row r="3053" spans="1:4" x14ac:dyDescent="0.25">
      <c r="A3053" s="373">
        <v>92022</v>
      </c>
      <c r="B3053" s="373" t="s">
        <v>8418</v>
      </c>
      <c r="C3053" s="373" t="s">
        <v>6</v>
      </c>
      <c r="D3053" s="374">
        <v>40.729999999999997</v>
      </c>
    </row>
    <row r="3054" spans="1:4" x14ac:dyDescent="0.25">
      <c r="A3054" s="373">
        <v>92023</v>
      </c>
      <c r="B3054" s="373" t="s">
        <v>8419</v>
      </c>
      <c r="C3054" s="373" t="s">
        <v>6</v>
      </c>
      <c r="D3054" s="374">
        <v>52.1</v>
      </c>
    </row>
    <row r="3055" spans="1:4" x14ac:dyDescent="0.25">
      <c r="A3055" s="373">
        <v>92024</v>
      </c>
      <c r="B3055" s="373" t="s">
        <v>8420</v>
      </c>
      <c r="C3055" s="373" t="s">
        <v>6</v>
      </c>
      <c r="D3055" s="374">
        <v>62.25</v>
      </c>
    </row>
    <row r="3056" spans="1:4" x14ac:dyDescent="0.25">
      <c r="A3056" s="373">
        <v>92025</v>
      </c>
      <c r="B3056" s="373" t="s">
        <v>8421</v>
      </c>
      <c r="C3056" s="373" t="s">
        <v>6</v>
      </c>
      <c r="D3056" s="374">
        <v>73.62</v>
      </c>
    </row>
    <row r="3057" spans="1:4" x14ac:dyDescent="0.25">
      <c r="A3057" s="373">
        <v>92026</v>
      </c>
      <c r="B3057" s="373" t="s">
        <v>8422</v>
      </c>
      <c r="C3057" s="373" t="s">
        <v>6</v>
      </c>
      <c r="D3057" s="374">
        <v>57.04</v>
      </c>
    </row>
    <row r="3058" spans="1:4" x14ac:dyDescent="0.25">
      <c r="A3058" s="373">
        <v>92027</v>
      </c>
      <c r="B3058" s="373" t="s">
        <v>8423</v>
      </c>
      <c r="C3058" s="373" t="s">
        <v>6</v>
      </c>
      <c r="D3058" s="374">
        <v>68.41</v>
      </c>
    </row>
    <row r="3059" spans="1:4" x14ac:dyDescent="0.25">
      <c r="A3059" s="373">
        <v>92028</v>
      </c>
      <c r="B3059" s="373" t="s">
        <v>8424</v>
      </c>
      <c r="C3059" s="373" t="s">
        <v>6</v>
      </c>
      <c r="D3059" s="374">
        <v>47.33</v>
      </c>
    </row>
    <row r="3060" spans="1:4" x14ac:dyDescent="0.25">
      <c r="A3060" s="373">
        <v>92029</v>
      </c>
      <c r="B3060" s="373" t="s">
        <v>8425</v>
      </c>
      <c r="C3060" s="373" t="s">
        <v>6</v>
      </c>
      <c r="D3060" s="374">
        <v>58.7</v>
      </c>
    </row>
    <row r="3061" spans="1:4" x14ac:dyDescent="0.25">
      <c r="A3061" s="373">
        <v>92030</v>
      </c>
      <c r="B3061" s="373" t="s">
        <v>8426</v>
      </c>
      <c r="C3061" s="373" t="s">
        <v>6</v>
      </c>
      <c r="D3061" s="374">
        <v>68.790000000000006</v>
      </c>
    </row>
    <row r="3062" spans="1:4" x14ac:dyDescent="0.25">
      <c r="A3062" s="373">
        <v>92031</v>
      </c>
      <c r="B3062" s="373" t="s">
        <v>8427</v>
      </c>
      <c r="C3062" s="373" t="s">
        <v>6</v>
      </c>
      <c r="D3062" s="374">
        <v>80.16</v>
      </c>
    </row>
    <row r="3063" spans="1:4" x14ac:dyDescent="0.25">
      <c r="A3063" s="373">
        <v>92032</v>
      </c>
      <c r="B3063" s="373" t="s">
        <v>8428</v>
      </c>
      <c r="C3063" s="373" t="s">
        <v>6</v>
      </c>
      <c r="D3063" s="374">
        <v>70.14</v>
      </c>
    </row>
    <row r="3064" spans="1:4" x14ac:dyDescent="0.25">
      <c r="A3064" s="373">
        <v>92033</v>
      </c>
      <c r="B3064" s="373" t="s">
        <v>8429</v>
      </c>
      <c r="C3064" s="373" t="s">
        <v>6</v>
      </c>
      <c r="D3064" s="374">
        <v>81.510000000000005</v>
      </c>
    </row>
    <row r="3065" spans="1:4" x14ac:dyDescent="0.25">
      <c r="A3065" s="373">
        <v>92034</v>
      </c>
      <c r="B3065" s="373" t="s">
        <v>8430</v>
      </c>
      <c r="C3065" s="373" t="s">
        <v>6</v>
      </c>
      <c r="D3065" s="374">
        <v>63.6</v>
      </c>
    </row>
    <row r="3066" spans="1:4" x14ac:dyDescent="0.25">
      <c r="A3066" s="373">
        <v>92035</v>
      </c>
      <c r="B3066" s="373" t="s">
        <v>8431</v>
      </c>
      <c r="C3066" s="373" t="s">
        <v>6</v>
      </c>
      <c r="D3066" s="374">
        <v>74.97</v>
      </c>
    </row>
    <row r="3067" spans="1:4" x14ac:dyDescent="0.25">
      <c r="A3067" s="373">
        <v>97583</v>
      </c>
      <c r="B3067" s="373" t="s">
        <v>1722</v>
      </c>
      <c r="C3067" s="373" t="s">
        <v>6</v>
      </c>
      <c r="D3067" s="374">
        <v>73.52</v>
      </c>
    </row>
    <row r="3068" spans="1:4" x14ac:dyDescent="0.25">
      <c r="A3068" s="373">
        <v>97584</v>
      </c>
      <c r="B3068" s="373" t="s">
        <v>1723</v>
      </c>
      <c r="C3068" s="373" t="s">
        <v>6</v>
      </c>
      <c r="D3068" s="374">
        <v>102.3</v>
      </c>
    </row>
    <row r="3069" spans="1:4" x14ac:dyDescent="0.25">
      <c r="A3069" s="373">
        <v>97585</v>
      </c>
      <c r="B3069" s="373" t="s">
        <v>1724</v>
      </c>
      <c r="C3069" s="373" t="s">
        <v>6</v>
      </c>
      <c r="D3069" s="374">
        <v>98.67</v>
      </c>
    </row>
    <row r="3070" spans="1:4" x14ac:dyDescent="0.25">
      <c r="A3070" s="373">
        <v>97586</v>
      </c>
      <c r="B3070" s="373" t="s">
        <v>1725</v>
      </c>
      <c r="C3070" s="373" t="s">
        <v>6</v>
      </c>
      <c r="D3070" s="374">
        <v>133.41999999999999</v>
      </c>
    </row>
    <row r="3071" spans="1:4" x14ac:dyDescent="0.25">
      <c r="A3071" s="373">
        <v>97587</v>
      </c>
      <c r="B3071" s="373" t="s">
        <v>1726</v>
      </c>
      <c r="C3071" s="373" t="s">
        <v>6</v>
      </c>
      <c r="D3071" s="374">
        <v>241.89</v>
      </c>
    </row>
    <row r="3072" spans="1:4" x14ac:dyDescent="0.25">
      <c r="A3072" s="373">
        <v>97589</v>
      </c>
      <c r="B3072" s="373" t="s">
        <v>1727</v>
      </c>
      <c r="C3072" s="373" t="s">
        <v>6</v>
      </c>
      <c r="D3072" s="374">
        <v>40.78</v>
      </c>
    </row>
    <row r="3073" spans="1:4" x14ac:dyDescent="0.25">
      <c r="A3073" s="373">
        <v>97590</v>
      </c>
      <c r="B3073" s="373" t="s">
        <v>1728</v>
      </c>
      <c r="C3073" s="373" t="s">
        <v>6</v>
      </c>
      <c r="D3073" s="374">
        <v>88.8</v>
      </c>
    </row>
    <row r="3074" spans="1:4" x14ac:dyDescent="0.25">
      <c r="A3074" s="373">
        <v>97591</v>
      </c>
      <c r="B3074" s="373" t="s">
        <v>1729</v>
      </c>
      <c r="C3074" s="373" t="s">
        <v>6</v>
      </c>
      <c r="D3074" s="374">
        <v>118.84</v>
      </c>
    </row>
    <row r="3075" spans="1:4" x14ac:dyDescent="0.25">
      <c r="A3075" s="373">
        <v>97593</v>
      </c>
      <c r="B3075" s="373" t="s">
        <v>1730</v>
      </c>
      <c r="C3075" s="373" t="s">
        <v>6</v>
      </c>
      <c r="D3075" s="374">
        <v>125.26</v>
      </c>
    </row>
    <row r="3076" spans="1:4" x14ac:dyDescent="0.25">
      <c r="A3076" s="373">
        <v>97594</v>
      </c>
      <c r="B3076" s="373" t="s">
        <v>1731</v>
      </c>
      <c r="C3076" s="373" t="s">
        <v>6</v>
      </c>
      <c r="D3076" s="374">
        <v>118.92</v>
      </c>
    </row>
    <row r="3077" spans="1:4" x14ac:dyDescent="0.25">
      <c r="A3077" s="373">
        <v>97595</v>
      </c>
      <c r="B3077" s="373" t="s">
        <v>1732</v>
      </c>
      <c r="C3077" s="373" t="s">
        <v>6</v>
      </c>
      <c r="D3077" s="374">
        <v>88.11</v>
      </c>
    </row>
    <row r="3078" spans="1:4" x14ac:dyDescent="0.25">
      <c r="A3078" s="373">
        <v>97596</v>
      </c>
      <c r="B3078" s="373" t="s">
        <v>1733</v>
      </c>
      <c r="C3078" s="373" t="s">
        <v>6</v>
      </c>
      <c r="D3078" s="374">
        <v>62.17</v>
      </c>
    </row>
    <row r="3079" spans="1:4" x14ac:dyDescent="0.25">
      <c r="A3079" s="373">
        <v>97597</v>
      </c>
      <c r="B3079" s="373" t="s">
        <v>1734</v>
      </c>
      <c r="C3079" s="373" t="s">
        <v>6</v>
      </c>
      <c r="D3079" s="374">
        <v>60.73</v>
      </c>
    </row>
    <row r="3080" spans="1:4" x14ac:dyDescent="0.25">
      <c r="A3080" s="373">
        <v>97598</v>
      </c>
      <c r="B3080" s="373" t="s">
        <v>1735</v>
      </c>
      <c r="C3080" s="373" t="s">
        <v>6</v>
      </c>
      <c r="D3080" s="374">
        <v>57.41</v>
      </c>
    </row>
    <row r="3081" spans="1:4" x14ac:dyDescent="0.25">
      <c r="A3081" s="373">
        <v>97599</v>
      </c>
      <c r="B3081" s="373" t="s">
        <v>1736</v>
      </c>
      <c r="C3081" s="373" t="s">
        <v>6</v>
      </c>
      <c r="D3081" s="374">
        <v>23.96</v>
      </c>
    </row>
    <row r="3082" spans="1:4" x14ac:dyDescent="0.25">
      <c r="A3082" s="373">
        <v>97609</v>
      </c>
      <c r="B3082" s="373" t="s">
        <v>1737</v>
      </c>
      <c r="C3082" s="373" t="s">
        <v>6</v>
      </c>
      <c r="D3082" s="374">
        <v>14.91</v>
      </c>
    </row>
    <row r="3083" spans="1:4" x14ac:dyDescent="0.25">
      <c r="A3083" s="373">
        <v>97610</v>
      </c>
      <c r="B3083" s="373" t="s">
        <v>1738</v>
      </c>
      <c r="C3083" s="373" t="s">
        <v>6</v>
      </c>
      <c r="D3083" s="374">
        <v>15.83</v>
      </c>
    </row>
    <row r="3084" spans="1:4" x14ac:dyDescent="0.25">
      <c r="A3084" s="373">
        <v>97611</v>
      </c>
      <c r="B3084" s="373" t="s">
        <v>1739</v>
      </c>
      <c r="C3084" s="373" t="s">
        <v>6</v>
      </c>
      <c r="D3084" s="374">
        <v>24.82</v>
      </c>
    </row>
    <row r="3085" spans="1:4" x14ac:dyDescent="0.25">
      <c r="A3085" s="373">
        <v>97612</v>
      </c>
      <c r="B3085" s="373" t="s">
        <v>1740</v>
      </c>
      <c r="C3085" s="373" t="s">
        <v>6</v>
      </c>
      <c r="D3085" s="374">
        <v>27.08</v>
      </c>
    </row>
    <row r="3086" spans="1:4" x14ac:dyDescent="0.25">
      <c r="A3086" s="373">
        <v>97613</v>
      </c>
      <c r="B3086" s="373" t="s">
        <v>1741</v>
      </c>
      <c r="C3086" s="373" t="s">
        <v>6</v>
      </c>
      <c r="D3086" s="374">
        <v>34.56</v>
      </c>
    </row>
    <row r="3087" spans="1:4" x14ac:dyDescent="0.25">
      <c r="A3087" s="373">
        <v>97614</v>
      </c>
      <c r="B3087" s="373" t="s">
        <v>1742</v>
      </c>
      <c r="C3087" s="373" t="s">
        <v>6</v>
      </c>
      <c r="D3087" s="374">
        <v>61.58</v>
      </c>
    </row>
    <row r="3088" spans="1:4" x14ac:dyDescent="0.25">
      <c r="A3088" s="373">
        <v>97615</v>
      </c>
      <c r="B3088" s="373" t="s">
        <v>5576</v>
      </c>
      <c r="C3088" s="373" t="s">
        <v>6</v>
      </c>
      <c r="D3088" s="374">
        <v>49.14</v>
      </c>
    </row>
    <row r="3089" spans="1:4" x14ac:dyDescent="0.25">
      <c r="A3089" s="373">
        <v>97616</v>
      </c>
      <c r="B3089" s="373" t="s">
        <v>5577</v>
      </c>
      <c r="C3089" s="373" t="s">
        <v>6</v>
      </c>
      <c r="D3089" s="374">
        <v>55.91</v>
      </c>
    </row>
    <row r="3090" spans="1:4" x14ac:dyDescent="0.25">
      <c r="A3090" s="373">
        <v>97617</v>
      </c>
      <c r="B3090" s="373" t="s">
        <v>5578</v>
      </c>
      <c r="C3090" s="373" t="s">
        <v>6</v>
      </c>
      <c r="D3090" s="374">
        <v>55.56</v>
      </c>
    </row>
    <row r="3091" spans="1:4" x14ac:dyDescent="0.25">
      <c r="A3091" s="373">
        <v>97618</v>
      </c>
      <c r="B3091" s="373" t="s">
        <v>5579</v>
      </c>
      <c r="C3091" s="373" t="s">
        <v>6</v>
      </c>
      <c r="D3091" s="374">
        <v>52.31</v>
      </c>
    </row>
    <row r="3092" spans="1:4" x14ac:dyDescent="0.25">
      <c r="A3092" s="373">
        <v>100902</v>
      </c>
      <c r="B3092" s="373" t="s">
        <v>5580</v>
      </c>
      <c r="C3092" s="373" t="s">
        <v>6</v>
      </c>
      <c r="D3092" s="374">
        <v>24.05</v>
      </c>
    </row>
    <row r="3093" spans="1:4" x14ac:dyDescent="0.25">
      <c r="A3093" s="373">
        <v>100903</v>
      </c>
      <c r="B3093" s="373" t="s">
        <v>5581</v>
      </c>
      <c r="C3093" s="373" t="s">
        <v>6</v>
      </c>
      <c r="D3093" s="374">
        <v>28.11</v>
      </c>
    </row>
    <row r="3094" spans="1:4" x14ac:dyDescent="0.25">
      <c r="A3094" s="373">
        <v>100904</v>
      </c>
      <c r="B3094" s="373" t="s">
        <v>1743</v>
      </c>
      <c r="C3094" s="373" t="s">
        <v>6</v>
      </c>
      <c r="D3094" s="374">
        <v>73.52</v>
      </c>
    </row>
    <row r="3095" spans="1:4" x14ac:dyDescent="0.25">
      <c r="A3095" s="373">
        <v>100905</v>
      </c>
      <c r="B3095" s="373" t="s">
        <v>1744</v>
      </c>
      <c r="C3095" s="373" t="s">
        <v>6</v>
      </c>
      <c r="D3095" s="374">
        <v>197.33</v>
      </c>
    </row>
    <row r="3096" spans="1:4" x14ac:dyDescent="0.25">
      <c r="A3096" s="373">
        <v>100906</v>
      </c>
      <c r="B3096" s="373" t="s">
        <v>1745</v>
      </c>
      <c r="C3096" s="373" t="s">
        <v>6</v>
      </c>
      <c r="D3096" s="374">
        <v>266.83</v>
      </c>
    </row>
    <row r="3097" spans="1:4" x14ac:dyDescent="0.25">
      <c r="A3097" s="373">
        <v>100919</v>
      </c>
      <c r="B3097" s="373" t="s">
        <v>1746</v>
      </c>
      <c r="C3097" s="373" t="s">
        <v>6</v>
      </c>
      <c r="D3097" s="374">
        <v>70.400000000000006</v>
      </c>
    </row>
    <row r="3098" spans="1:4" x14ac:dyDescent="0.25">
      <c r="A3098" s="373">
        <v>100920</v>
      </c>
      <c r="B3098" s="373" t="s">
        <v>1747</v>
      </c>
      <c r="C3098" s="373" t="s">
        <v>6</v>
      </c>
      <c r="D3098" s="374">
        <v>120.24</v>
      </c>
    </row>
    <row r="3099" spans="1:4" x14ac:dyDescent="0.25">
      <c r="A3099" s="373">
        <v>100921</v>
      </c>
      <c r="B3099" s="373" t="s">
        <v>1748</v>
      </c>
      <c r="C3099" s="373" t="s">
        <v>6</v>
      </c>
      <c r="D3099" s="374">
        <v>58.38</v>
      </c>
    </row>
    <row r="3100" spans="1:4" x14ac:dyDescent="0.25">
      <c r="A3100" s="373">
        <v>100922</v>
      </c>
      <c r="B3100" s="373" t="s">
        <v>1749</v>
      </c>
      <c r="C3100" s="373" t="s">
        <v>6</v>
      </c>
      <c r="D3100" s="374">
        <v>41.82</v>
      </c>
    </row>
    <row r="3101" spans="1:4" x14ac:dyDescent="0.25">
      <c r="A3101" s="373">
        <v>100923</v>
      </c>
      <c r="B3101" s="373" t="s">
        <v>1750</v>
      </c>
      <c r="C3101" s="373" t="s">
        <v>6</v>
      </c>
      <c r="D3101" s="374">
        <v>48.02</v>
      </c>
    </row>
    <row r="3102" spans="1:4" x14ac:dyDescent="0.25">
      <c r="A3102" s="373">
        <v>103782</v>
      </c>
      <c r="B3102" s="373" t="s">
        <v>5582</v>
      </c>
      <c r="C3102" s="373" t="s">
        <v>6</v>
      </c>
      <c r="D3102" s="374">
        <v>33.799999999999997</v>
      </c>
    </row>
    <row r="3103" spans="1:4" x14ac:dyDescent="0.25">
      <c r="A3103" s="373">
        <v>101489</v>
      </c>
      <c r="B3103" s="373" t="s">
        <v>5583</v>
      </c>
      <c r="C3103" s="373" t="s">
        <v>6</v>
      </c>
      <c r="D3103" s="375">
        <v>1526.36</v>
      </c>
    </row>
    <row r="3104" spans="1:4" x14ac:dyDescent="0.25">
      <c r="A3104" s="373">
        <v>101490</v>
      </c>
      <c r="B3104" s="373" t="s">
        <v>5584</v>
      </c>
      <c r="C3104" s="373" t="s">
        <v>6</v>
      </c>
      <c r="D3104" s="375">
        <v>1631.63</v>
      </c>
    </row>
    <row r="3105" spans="1:4" x14ac:dyDescent="0.25">
      <c r="A3105" s="373">
        <v>101491</v>
      </c>
      <c r="B3105" s="373" t="s">
        <v>5585</v>
      </c>
      <c r="C3105" s="373" t="s">
        <v>6</v>
      </c>
      <c r="D3105" s="375">
        <v>1664.3</v>
      </c>
    </row>
    <row r="3106" spans="1:4" x14ac:dyDescent="0.25">
      <c r="A3106" s="373">
        <v>101492</v>
      </c>
      <c r="B3106" s="373" t="s">
        <v>5586</v>
      </c>
      <c r="C3106" s="373" t="s">
        <v>6</v>
      </c>
      <c r="D3106" s="375">
        <v>1820.25</v>
      </c>
    </row>
    <row r="3107" spans="1:4" x14ac:dyDescent="0.25">
      <c r="A3107" s="373">
        <v>101493</v>
      </c>
      <c r="B3107" s="373" t="s">
        <v>5587</v>
      </c>
      <c r="C3107" s="373" t="s">
        <v>6</v>
      </c>
      <c r="D3107" s="375">
        <v>1511.77</v>
      </c>
    </row>
    <row r="3108" spans="1:4" x14ac:dyDescent="0.25">
      <c r="A3108" s="373">
        <v>101494</v>
      </c>
      <c r="B3108" s="373" t="s">
        <v>5588</v>
      </c>
      <c r="C3108" s="373" t="s">
        <v>6</v>
      </c>
      <c r="D3108" s="375">
        <v>1617.04</v>
      </c>
    </row>
    <row r="3109" spans="1:4" x14ac:dyDescent="0.25">
      <c r="A3109" s="373">
        <v>101495</v>
      </c>
      <c r="B3109" s="373" t="s">
        <v>5589</v>
      </c>
      <c r="C3109" s="373" t="s">
        <v>6</v>
      </c>
      <c r="D3109" s="375">
        <v>1649.71</v>
      </c>
    </row>
    <row r="3110" spans="1:4" x14ac:dyDescent="0.25">
      <c r="A3110" s="373">
        <v>101496</v>
      </c>
      <c r="B3110" s="373" t="s">
        <v>5590</v>
      </c>
      <c r="C3110" s="373" t="s">
        <v>6</v>
      </c>
      <c r="D3110" s="375">
        <v>1805.66</v>
      </c>
    </row>
    <row r="3111" spans="1:4" x14ac:dyDescent="0.25">
      <c r="A3111" s="373">
        <v>101497</v>
      </c>
      <c r="B3111" s="373" t="s">
        <v>5591</v>
      </c>
      <c r="C3111" s="373" t="s">
        <v>6</v>
      </c>
      <c r="D3111" s="375">
        <v>1868.16</v>
      </c>
    </row>
    <row r="3112" spans="1:4" x14ac:dyDescent="0.25">
      <c r="A3112" s="373">
        <v>101498</v>
      </c>
      <c r="B3112" s="373" t="s">
        <v>5592</v>
      </c>
      <c r="C3112" s="373" t="s">
        <v>6</v>
      </c>
      <c r="D3112" s="375">
        <v>2027.5</v>
      </c>
    </row>
    <row r="3113" spans="1:4" x14ac:dyDescent="0.25">
      <c r="A3113" s="373">
        <v>101499</v>
      </c>
      <c r="B3113" s="373" t="s">
        <v>5593</v>
      </c>
      <c r="C3113" s="373" t="s">
        <v>6</v>
      </c>
      <c r="D3113" s="375">
        <v>2076.9499999999998</v>
      </c>
    </row>
    <row r="3114" spans="1:4" x14ac:dyDescent="0.25">
      <c r="A3114" s="373">
        <v>101500</v>
      </c>
      <c r="B3114" s="373" t="s">
        <v>5594</v>
      </c>
      <c r="C3114" s="373" t="s">
        <v>6</v>
      </c>
      <c r="D3114" s="375">
        <v>2296.69</v>
      </c>
    </row>
    <row r="3115" spans="1:4" x14ac:dyDescent="0.25">
      <c r="A3115" s="373">
        <v>101501</v>
      </c>
      <c r="B3115" s="373" t="s">
        <v>5595</v>
      </c>
      <c r="C3115" s="373" t="s">
        <v>6</v>
      </c>
      <c r="D3115" s="375">
        <v>1862.24</v>
      </c>
    </row>
    <row r="3116" spans="1:4" x14ac:dyDescent="0.25">
      <c r="A3116" s="373">
        <v>101502</v>
      </c>
      <c r="B3116" s="373" t="s">
        <v>5596</v>
      </c>
      <c r="C3116" s="373" t="s">
        <v>6</v>
      </c>
      <c r="D3116" s="375">
        <v>2021.58</v>
      </c>
    </row>
    <row r="3117" spans="1:4" x14ac:dyDescent="0.25">
      <c r="A3117" s="373">
        <v>101503</v>
      </c>
      <c r="B3117" s="373" t="s">
        <v>5597</v>
      </c>
      <c r="C3117" s="373" t="s">
        <v>6</v>
      </c>
      <c r="D3117" s="375">
        <v>2071.0300000000002</v>
      </c>
    </row>
    <row r="3118" spans="1:4" x14ac:dyDescent="0.25">
      <c r="A3118" s="373">
        <v>101504</v>
      </c>
      <c r="B3118" s="373" t="s">
        <v>5598</v>
      </c>
      <c r="C3118" s="373" t="s">
        <v>6</v>
      </c>
      <c r="D3118" s="375">
        <v>2290.77</v>
      </c>
    </row>
    <row r="3119" spans="1:4" x14ac:dyDescent="0.25">
      <c r="A3119" s="373">
        <v>101505</v>
      </c>
      <c r="B3119" s="373" t="s">
        <v>5599</v>
      </c>
      <c r="C3119" s="373" t="s">
        <v>6</v>
      </c>
      <c r="D3119" s="375">
        <v>1990.27</v>
      </c>
    </row>
    <row r="3120" spans="1:4" x14ac:dyDescent="0.25">
      <c r="A3120" s="373">
        <v>101506</v>
      </c>
      <c r="B3120" s="373" t="s">
        <v>5600</v>
      </c>
      <c r="C3120" s="373" t="s">
        <v>6</v>
      </c>
      <c r="D3120" s="375">
        <v>2202.73</v>
      </c>
    </row>
    <row r="3121" spans="1:4" x14ac:dyDescent="0.25">
      <c r="A3121" s="373">
        <v>101507</v>
      </c>
      <c r="B3121" s="373" t="s">
        <v>5601</v>
      </c>
      <c r="C3121" s="373" t="s">
        <v>6</v>
      </c>
      <c r="D3121" s="375">
        <v>2268.66</v>
      </c>
    </row>
    <row r="3122" spans="1:4" x14ac:dyDescent="0.25">
      <c r="A3122" s="373">
        <v>101508</v>
      </c>
      <c r="B3122" s="373" t="s">
        <v>5602</v>
      </c>
      <c r="C3122" s="373" t="s">
        <v>6</v>
      </c>
      <c r="D3122" s="375">
        <v>2551.06</v>
      </c>
    </row>
    <row r="3123" spans="1:4" x14ac:dyDescent="0.25">
      <c r="A3123" s="373">
        <v>101509</v>
      </c>
      <c r="B3123" s="373" t="s">
        <v>5603</v>
      </c>
      <c r="C3123" s="373" t="s">
        <v>6</v>
      </c>
      <c r="D3123" s="375">
        <v>1889.06</v>
      </c>
    </row>
    <row r="3124" spans="1:4" x14ac:dyDescent="0.25">
      <c r="A3124" s="373">
        <v>101510</v>
      </c>
      <c r="B3124" s="373" t="s">
        <v>5604</v>
      </c>
      <c r="C3124" s="373" t="s">
        <v>6</v>
      </c>
      <c r="D3124" s="375">
        <v>2101.52</v>
      </c>
    </row>
    <row r="3125" spans="1:4" x14ac:dyDescent="0.25">
      <c r="A3125" s="373">
        <v>101511</v>
      </c>
      <c r="B3125" s="373" t="s">
        <v>5605</v>
      </c>
      <c r="C3125" s="373" t="s">
        <v>6</v>
      </c>
      <c r="D3125" s="375">
        <v>2167.4499999999998</v>
      </c>
    </row>
    <row r="3126" spans="1:4" x14ac:dyDescent="0.25">
      <c r="A3126" s="373">
        <v>101512</v>
      </c>
      <c r="B3126" s="373" t="s">
        <v>5157</v>
      </c>
      <c r="C3126" s="373" t="s">
        <v>6</v>
      </c>
      <c r="D3126" s="375">
        <v>2449.85</v>
      </c>
    </row>
    <row r="3127" spans="1:4" x14ac:dyDescent="0.25">
      <c r="A3127" s="373">
        <v>101513</v>
      </c>
      <c r="B3127" s="373" t="s">
        <v>5606</v>
      </c>
      <c r="C3127" s="373" t="s">
        <v>6</v>
      </c>
      <c r="D3127" s="374">
        <v>862.19</v>
      </c>
    </row>
    <row r="3128" spans="1:4" x14ac:dyDescent="0.25">
      <c r="A3128" s="373">
        <v>101514</v>
      </c>
      <c r="B3128" s="373" t="s">
        <v>5607</v>
      </c>
      <c r="C3128" s="373" t="s">
        <v>6</v>
      </c>
      <c r="D3128" s="374">
        <v>988.52</v>
      </c>
    </row>
    <row r="3129" spans="1:4" x14ac:dyDescent="0.25">
      <c r="A3129" s="373">
        <v>101515</v>
      </c>
      <c r="B3129" s="373" t="s">
        <v>5608</v>
      </c>
      <c r="C3129" s="373" t="s">
        <v>6</v>
      </c>
      <c r="D3129" s="375">
        <v>1027.72</v>
      </c>
    </row>
    <row r="3130" spans="1:4" x14ac:dyDescent="0.25">
      <c r="A3130" s="373">
        <v>101516</v>
      </c>
      <c r="B3130" s="373" t="s">
        <v>5609</v>
      </c>
      <c r="C3130" s="373" t="s">
        <v>6</v>
      </c>
      <c r="D3130" s="375">
        <v>1176.75</v>
      </c>
    </row>
    <row r="3131" spans="1:4" x14ac:dyDescent="0.25">
      <c r="A3131" s="373">
        <v>101517</v>
      </c>
      <c r="B3131" s="373" t="s">
        <v>5610</v>
      </c>
      <c r="C3131" s="373" t="s">
        <v>6</v>
      </c>
      <c r="D3131" s="374">
        <v>847.6</v>
      </c>
    </row>
    <row r="3132" spans="1:4" x14ac:dyDescent="0.25">
      <c r="A3132" s="373">
        <v>101518</v>
      </c>
      <c r="B3132" s="373" t="s">
        <v>5611</v>
      </c>
      <c r="C3132" s="373" t="s">
        <v>6</v>
      </c>
      <c r="D3132" s="374">
        <v>973.93</v>
      </c>
    </row>
    <row r="3133" spans="1:4" x14ac:dyDescent="0.25">
      <c r="A3133" s="373">
        <v>101519</v>
      </c>
      <c r="B3133" s="373" t="s">
        <v>5612</v>
      </c>
      <c r="C3133" s="373" t="s">
        <v>6</v>
      </c>
      <c r="D3133" s="375">
        <v>1013.13</v>
      </c>
    </row>
    <row r="3134" spans="1:4" x14ac:dyDescent="0.25">
      <c r="A3134" s="373">
        <v>101520</v>
      </c>
      <c r="B3134" s="373" t="s">
        <v>5613</v>
      </c>
      <c r="C3134" s="373" t="s">
        <v>6</v>
      </c>
      <c r="D3134" s="375">
        <v>1162.1600000000001</v>
      </c>
    </row>
    <row r="3135" spans="1:4" x14ac:dyDescent="0.25">
      <c r="A3135" s="373">
        <v>101521</v>
      </c>
      <c r="B3135" s="373" t="s">
        <v>5614</v>
      </c>
      <c r="C3135" s="373" t="s">
        <v>6</v>
      </c>
      <c r="D3135" s="375">
        <v>1219.8900000000001</v>
      </c>
    </row>
    <row r="3136" spans="1:4" x14ac:dyDescent="0.25">
      <c r="A3136" s="373">
        <v>101522</v>
      </c>
      <c r="B3136" s="373" t="s">
        <v>5615</v>
      </c>
      <c r="C3136" s="373" t="s">
        <v>6</v>
      </c>
      <c r="D3136" s="375">
        <v>1409.38</v>
      </c>
    </row>
    <row r="3137" spans="1:4" x14ac:dyDescent="0.25">
      <c r="A3137" s="373">
        <v>101523</v>
      </c>
      <c r="B3137" s="373" t="s">
        <v>5616</v>
      </c>
      <c r="C3137" s="373" t="s">
        <v>6</v>
      </c>
      <c r="D3137" s="375">
        <v>1468.18</v>
      </c>
    </row>
    <row r="3138" spans="1:4" x14ac:dyDescent="0.25">
      <c r="A3138" s="373">
        <v>101524</v>
      </c>
      <c r="B3138" s="373" t="s">
        <v>5617</v>
      </c>
      <c r="C3138" s="373" t="s">
        <v>6</v>
      </c>
      <c r="D3138" s="375">
        <v>1691.72</v>
      </c>
    </row>
    <row r="3139" spans="1:4" x14ac:dyDescent="0.25">
      <c r="A3139" s="373">
        <v>101525</v>
      </c>
      <c r="B3139" s="373" t="s">
        <v>5618</v>
      </c>
      <c r="C3139" s="373" t="s">
        <v>6</v>
      </c>
      <c r="D3139" s="375">
        <v>1213.97</v>
      </c>
    </row>
    <row r="3140" spans="1:4" x14ac:dyDescent="0.25">
      <c r="A3140" s="373">
        <v>101526</v>
      </c>
      <c r="B3140" s="373" t="s">
        <v>5619</v>
      </c>
      <c r="C3140" s="373" t="s">
        <v>6</v>
      </c>
      <c r="D3140" s="375">
        <v>1403.46</v>
      </c>
    </row>
    <row r="3141" spans="1:4" x14ac:dyDescent="0.25">
      <c r="A3141" s="373">
        <v>101527</v>
      </c>
      <c r="B3141" s="373" t="s">
        <v>5620</v>
      </c>
      <c r="C3141" s="373" t="s">
        <v>6</v>
      </c>
      <c r="D3141" s="375">
        <v>1462.26</v>
      </c>
    </row>
    <row r="3142" spans="1:4" x14ac:dyDescent="0.25">
      <c r="A3142" s="373">
        <v>101528</v>
      </c>
      <c r="B3142" s="373" t="s">
        <v>5621</v>
      </c>
      <c r="C3142" s="373" t="s">
        <v>6</v>
      </c>
      <c r="D3142" s="375">
        <v>1685.8</v>
      </c>
    </row>
    <row r="3143" spans="1:4" x14ac:dyDescent="0.25">
      <c r="A3143" s="373">
        <v>101529</v>
      </c>
      <c r="B3143" s="373" t="s">
        <v>5622</v>
      </c>
      <c r="C3143" s="373" t="s">
        <v>6</v>
      </c>
      <c r="D3143" s="375">
        <v>1359.57</v>
      </c>
    </row>
    <row r="3144" spans="1:4" x14ac:dyDescent="0.25">
      <c r="A3144" s="373">
        <v>101530</v>
      </c>
      <c r="B3144" s="373" t="s">
        <v>5623</v>
      </c>
      <c r="C3144" s="373" t="s">
        <v>6</v>
      </c>
      <c r="D3144" s="375">
        <v>1612.22</v>
      </c>
    </row>
    <row r="3145" spans="1:4" x14ac:dyDescent="0.25">
      <c r="A3145" s="373">
        <v>101531</v>
      </c>
      <c r="B3145" s="373" t="s">
        <v>5624</v>
      </c>
      <c r="C3145" s="373" t="s">
        <v>6</v>
      </c>
      <c r="D3145" s="375">
        <v>1690.62</v>
      </c>
    </row>
    <row r="3146" spans="1:4" x14ac:dyDescent="0.25">
      <c r="A3146" s="373">
        <v>101532</v>
      </c>
      <c r="B3146" s="373" t="s">
        <v>5625</v>
      </c>
      <c r="C3146" s="373" t="s">
        <v>6</v>
      </c>
      <c r="D3146" s="375">
        <v>1988.68</v>
      </c>
    </row>
    <row r="3147" spans="1:4" x14ac:dyDescent="0.25">
      <c r="A3147" s="373">
        <v>101533</v>
      </c>
      <c r="B3147" s="373" t="s">
        <v>5626</v>
      </c>
      <c r="C3147" s="373" t="s">
        <v>6</v>
      </c>
      <c r="D3147" s="375">
        <v>1258.3599999999999</v>
      </c>
    </row>
    <row r="3148" spans="1:4" x14ac:dyDescent="0.25">
      <c r="A3148" s="373">
        <v>101534</v>
      </c>
      <c r="B3148" s="373" t="s">
        <v>5627</v>
      </c>
      <c r="C3148" s="373" t="s">
        <v>6</v>
      </c>
      <c r="D3148" s="375">
        <v>1511.01</v>
      </c>
    </row>
    <row r="3149" spans="1:4" x14ac:dyDescent="0.25">
      <c r="A3149" s="373">
        <v>101535</v>
      </c>
      <c r="B3149" s="373" t="s">
        <v>5628</v>
      </c>
      <c r="C3149" s="373" t="s">
        <v>6</v>
      </c>
      <c r="D3149" s="375">
        <v>1589.41</v>
      </c>
    </row>
    <row r="3150" spans="1:4" x14ac:dyDescent="0.25">
      <c r="A3150" s="373">
        <v>101536</v>
      </c>
      <c r="B3150" s="373" t="s">
        <v>5629</v>
      </c>
      <c r="C3150" s="373" t="s">
        <v>6</v>
      </c>
      <c r="D3150" s="375">
        <v>1887.47</v>
      </c>
    </row>
    <row r="3151" spans="1:4" x14ac:dyDescent="0.25">
      <c r="A3151" s="373">
        <v>101537</v>
      </c>
      <c r="B3151" s="373" t="s">
        <v>1751</v>
      </c>
      <c r="C3151" s="373" t="s">
        <v>6</v>
      </c>
      <c r="D3151" s="374">
        <v>116.22</v>
      </c>
    </row>
    <row r="3152" spans="1:4" x14ac:dyDescent="0.25">
      <c r="A3152" s="373">
        <v>101538</v>
      </c>
      <c r="B3152" s="373" t="s">
        <v>1752</v>
      </c>
      <c r="C3152" s="373" t="s">
        <v>6</v>
      </c>
      <c r="D3152" s="374">
        <v>52.14</v>
      </c>
    </row>
    <row r="3153" spans="1:4" x14ac:dyDescent="0.25">
      <c r="A3153" s="373">
        <v>101539</v>
      </c>
      <c r="B3153" s="373" t="s">
        <v>1753</v>
      </c>
      <c r="C3153" s="373" t="s">
        <v>6</v>
      </c>
      <c r="D3153" s="374">
        <v>85.33</v>
      </c>
    </row>
    <row r="3154" spans="1:4" x14ac:dyDescent="0.25">
      <c r="A3154" s="373">
        <v>101540</v>
      </c>
      <c r="B3154" s="373" t="s">
        <v>1754</v>
      </c>
      <c r="C3154" s="373" t="s">
        <v>6</v>
      </c>
      <c r="D3154" s="374">
        <v>144.85</v>
      </c>
    </row>
    <row r="3155" spans="1:4" x14ac:dyDescent="0.25">
      <c r="A3155" s="373">
        <v>101541</v>
      </c>
      <c r="B3155" s="373" t="s">
        <v>1755</v>
      </c>
      <c r="C3155" s="373" t="s">
        <v>6</v>
      </c>
      <c r="D3155" s="374">
        <v>188.69</v>
      </c>
    </row>
    <row r="3156" spans="1:4" x14ac:dyDescent="0.25">
      <c r="A3156" s="373">
        <v>101542</v>
      </c>
      <c r="B3156" s="373" t="s">
        <v>1756</v>
      </c>
      <c r="C3156" s="373" t="s">
        <v>6</v>
      </c>
      <c r="D3156" s="374">
        <v>39.229999999999997</v>
      </c>
    </row>
    <row r="3157" spans="1:4" x14ac:dyDescent="0.25">
      <c r="A3157" s="373">
        <v>101543</v>
      </c>
      <c r="B3157" s="373" t="s">
        <v>1757</v>
      </c>
      <c r="C3157" s="373" t="s">
        <v>6</v>
      </c>
      <c r="D3157" s="374">
        <v>69.3</v>
      </c>
    </row>
    <row r="3158" spans="1:4" x14ac:dyDescent="0.25">
      <c r="A3158" s="373">
        <v>101544</v>
      </c>
      <c r="B3158" s="373" t="s">
        <v>1758</v>
      </c>
      <c r="C3158" s="373" t="s">
        <v>6</v>
      </c>
      <c r="D3158" s="374">
        <v>111.26</v>
      </c>
    </row>
    <row r="3159" spans="1:4" x14ac:dyDescent="0.25">
      <c r="A3159" s="373">
        <v>101545</v>
      </c>
      <c r="B3159" s="373" t="s">
        <v>1759</v>
      </c>
      <c r="C3159" s="373" t="s">
        <v>6</v>
      </c>
      <c r="D3159" s="374">
        <v>162.15</v>
      </c>
    </row>
    <row r="3160" spans="1:4" x14ac:dyDescent="0.25">
      <c r="A3160" s="373">
        <v>101546</v>
      </c>
      <c r="B3160" s="373" t="s">
        <v>1760</v>
      </c>
      <c r="C3160" s="373" t="s">
        <v>6</v>
      </c>
      <c r="D3160" s="374">
        <v>26.47</v>
      </c>
    </row>
    <row r="3161" spans="1:4" x14ac:dyDescent="0.25">
      <c r="A3161" s="373">
        <v>101547</v>
      </c>
      <c r="B3161" s="373" t="s">
        <v>1761</v>
      </c>
      <c r="C3161" s="373" t="s">
        <v>6</v>
      </c>
      <c r="D3161" s="374">
        <v>82.39</v>
      </c>
    </row>
    <row r="3162" spans="1:4" x14ac:dyDescent="0.25">
      <c r="A3162" s="373">
        <v>101548</v>
      </c>
      <c r="B3162" s="373" t="s">
        <v>1762</v>
      </c>
      <c r="C3162" s="373" t="s">
        <v>6</v>
      </c>
      <c r="D3162" s="374">
        <v>6.74</v>
      </c>
    </row>
    <row r="3163" spans="1:4" x14ac:dyDescent="0.25">
      <c r="A3163" s="373">
        <v>101549</v>
      </c>
      <c r="B3163" s="373" t="s">
        <v>1763</v>
      </c>
      <c r="C3163" s="373" t="s">
        <v>6</v>
      </c>
      <c r="D3163" s="374">
        <v>17.829999999999998</v>
      </c>
    </row>
    <row r="3164" spans="1:4" x14ac:dyDescent="0.25">
      <c r="A3164" s="373">
        <v>101553</v>
      </c>
      <c r="B3164" s="373" t="s">
        <v>1764</v>
      </c>
      <c r="C3164" s="373" t="s">
        <v>6</v>
      </c>
      <c r="D3164" s="374">
        <v>18.13</v>
      </c>
    </row>
    <row r="3165" spans="1:4" x14ac:dyDescent="0.25">
      <c r="A3165" s="373">
        <v>101554</v>
      </c>
      <c r="B3165" s="373" t="s">
        <v>1765</v>
      </c>
      <c r="C3165" s="373" t="s">
        <v>6</v>
      </c>
      <c r="D3165" s="374">
        <v>12.76</v>
      </c>
    </row>
    <row r="3166" spans="1:4" x14ac:dyDescent="0.25">
      <c r="A3166" s="373">
        <v>101555</v>
      </c>
      <c r="B3166" s="373" t="s">
        <v>1766</v>
      </c>
      <c r="C3166" s="373" t="s">
        <v>6</v>
      </c>
      <c r="D3166" s="374">
        <v>7.86</v>
      </c>
    </row>
    <row r="3167" spans="1:4" x14ac:dyDescent="0.25">
      <c r="A3167" s="373">
        <v>101556</v>
      </c>
      <c r="B3167" s="373" t="s">
        <v>1767</v>
      </c>
      <c r="C3167" s="373" t="s">
        <v>6</v>
      </c>
      <c r="D3167" s="374">
        <v>7.08</v>
      </c>
    </row>
    <row r="3168" spans="1:4" x14ac:dyDescent="0.25">
      <c r="A3168" s="373">
        <v>101560</v>
      </c>
      <c r="B3168" s="373" t="s">
        <v>1768</v>
      </c>
      <c r="C3168" s="373" t="s">
        <v>16</v>
      </c>
      <c r="D3168" s="374">
        <v>10.99</v>
      </c>
    </row>
    <row r="3169" spans="1:4" x14ac:dyDescent="0.25">
      <c r="A3169" s="373">
        <v>101561</v>
      </c>
      <c r="B3169" s="373" t="s">
        <v>1769</v>
      </c>
      <c r="C3169" s="373" t="s">
        <v>16</v>
      </c>
      <c r="D3169" s="374">
        <v>17.47</v>
      </c>
    </row>
    <row r="3170" spans="1:4" x14ac:dyDescent="0.25">
      <c r="A3170" s="373">
        <v>101562</v>
      </c>
      <c r="B3170" s="373" t="s">
        <v>1770</v>
      </c>
      <c r="C3170" s="373" t="s">
        <v>16</v>
      </c>
      <c r="D3170" s="374">
        <v>27.05</v>
      </c>
    </row>
    <row r="3171" spans="1:4" x14ac:dyDescent="0.25">
      <c r="A3171" s="373">
        <v>101563</v>
      </c>
      <c r="B3171" s="373" t="s">
        <v>1771</v>
      </c>
      <c r="C3171" s="373" t="s">
        <v>16</v>
      </c>
      <c r="D3171" s="374">
        <v>38.19</v>
      </c>
    </row>
    <row r="3172" spans="1:4" x14ac:dyDescent="0.25">
      <c r="A3172" s="373">
        <v>101564</v>
      </c>
      <c r="B3172" s="373" t="s">
        <v>1772</v>
      </c>
      <c r="C3172" s="373" t="s">
        <v>16</v>
      </c>
      <c r="D3172" s="374">
        <v>56.45</v>
      </c>
    </row>
    <row r="3173" spans="1:4" x14ac:dyDescent="0.25">
      <c r="A3173" s="373">
        <v>101565</v>
      </c>
      <c r="B3173" s="373" t="s">
        <v>1773</v>
      </c>
      <c r="C3173" s="373" t="s">
        <v>16</v>
      </c>
      <c r="D3173" s="374">
        <v>78.94</v>
      </c>
    </row>
    <row r="3174" spans="1:4" x14ac:dyDescent="0.25">
      <c r="A3174" s="373">
        <v>101567</v>
      </c>
      <c r="B3174" s="373" t="s">
        <v>1774</v>
      </c>
      <c r="C3174" s="373" t="s">
        <v>16</v>
      </c>
      <c r="D3174" s="374">
        <v>102.46</v>
      </c>
    </row>
    <row r="3175" spans="1:4" x14ac:dyDescent="0.25">
      <c r="A3175" s="373">
        <v>101568</v>
      </c>
      <c r="B3175" s="373" t="s">
        <v>1775</v>
      </c>
      <c r="C3175" s="373" t="s">
        <v>16</v>
      </c>
      <c r="D3175" s="374">
        <v>133.97</v>
      </c>
    </row>
    <row r="3176" spans="1:4" x14ac:dyDescent="0.25">
      <c r="A3176" s="373">
        <v>101626</v>
      </c>
      <c r="B3176" s="373" t="s">
        <v>1776</v>
      </c>
      <c r="C3176" s="373" t="s">
        <v>6</v>
      </c>
      <c r="D3176" s="374">
        <v>143.21</v>
      </c>
    </row>
    <row r="3177" spans="1:4" x14ac:dyDescent="0.25">
      <c r="A3177" s="373">
        <v>101627</v>
      </c>
      <c r="B3177" s="373" t="s">
        <v>1777</v>
      </c>
      <c r="C3177" s="373" t="s">
        <v>6</v>
      </c>
      <c r="D3177" s="374">
        <v>221.89</v>
      </c>
    </row>
    <row r="3178" spans="1:4" x14ac:dyDescent="0.25">
      <c r="A3178" s="373">
        <v>101628</v>
      </c>
      <c r="B3178" s="373" t="s">
        <v>1778</v>
      </c>
      <c r="C3178" s="373" t="s">
        <v>6</v>
      </c>
      <c r="D3178" s="374">
        <v>106.82</v>
      </c>
    </row>
    <row r="3179" spans="1:4" x14ac:dyDescent="0.25">
      <c r="A3179" s="373">
        <v>101629</v>
      </c>
      <c r="B3179" s="373" t="s">
        <v>1779</v>
      </c>
      <c r="C3179" s="373" t="s">
        <v>6</v>
      </c>
      <c r="D3179" s="374">
        <v>125.56</v>
      </c>
    </row>
    <row r="3180" spans="1:4" x14ac:dyDescent="0.25">
      <c r="A3180" s="373">
        <v>101630</v>
      </c>
      <c r="B3180" s="373" t="s">
        <v>1780</v>
      </c>
      <c r="C3180" s="373" t="s">
        <v>6</v>
      </c>
      <c r="D3180" s="374">
        <v>78.97</v>
      </c>
    </row>
    <row r="3181" spans="1:4" x14ac:dyDescent="0.25">
      <c r="A3181" s="373">
        <v>101631</v>
      </c>
      <c r="B3181" s="373" t="s">
        <v>1781</v>
      </c>
      <c r="C3181" s="373" t="s">
        <v>6</v>
      </c>
      <c r="D3181" s="374">
        <v>36.909999999999997</v>
      </c>
    </row>
    <row r="3182" spans="1:4" x14ac:dyDescent="0.25">
      <c r="A3182" s="373">
        <v>101632</v>
      </c>
      <c r="B3182" s="373" t="s">
        <v>1782</v>
      </c>
      <c r="C3182" s="373" t="s">
        <v>6</v>
      </c>
      <c r="D3182" s="374">
        <v>31.66</v>
      </c>
    </row>
    <row r="3183" spans="1:4" x14ac:dyDescent="0.25">
      <c r="A3183" s="373">
        <v>101633</v>
      </c>
      <c r="B3183" s="373" t="s">
        <v>1783</v>
      </c>
      <c r="C3183" s="373" t="s">
        <v>6</v>
      </c>
      <c r="D3183" s="374">
        <v>98.11</v>
      </c>
    </row>
    <row r="3184" spans="1:4" x14ac:dyDescent="0.25">
      <c r="A3184" s="373">
        <v>101636</v>
      </c>
      <c r="B3184" s="373" t="s">
        <v>1784</v>
      </c>
      <c r="C3184" s="373" t="s">
        <v>6</v>
      </c>
      <c r="D3184" s="374">
        <v>146.13</v>
      </c>
    </row>
    <row r="3185" spans="1:4" x14ac:dyDescent="0.25">
      <c r="A3185" s="373">
        <v>101637</v>
      </c>
      <c r="B3185" s="373" t="s">
        <v>1785</v>
      </c>
      <c r="C3185" s="373" t="s">
        <v>6</v>
      </c>
      <c r="D3185" s="374">
        <v>140.38999999999999</v>
      </c>
    </row>
    <row r="3186" spans="1:4" x14ac:dyDescent="0.25">
      <c r="A3186" s="373">
        <v>101640</v>
      </c>
      <c r="B3186" s="373" t="s">
        <v>1786</v>
      </c>
      <c r="C3186" s="373" t="s">
        <v>6</v>
      </c>
      <c r="D3186" s="374">
        <v>104.5</v>
      </c>
    </row>
    <row r="3187" spans="1:4" x14ac:dyDescent="0.25">
      <c r="A3187" s="373">
        <v>101641</v>
      </c>
      <c r="B3187" s="373" t="s">
        <v>1787</v>
      </c>
      <c r="C3187" s="373" t="s">
        <v>6</v>
      </c>
      <c r="D3187" s="374">
        <v>54.04</v>
      </c>
    </row>
    <row r="3188" spans="1:4" x14ac:dyDescent="0.25">
      <c r="A3188" s="373">
        <v>101642</v>
      </c>
      <c r="B3188" s="373" t="s">
        <v>1788</v>
      </c>
      <c r="C3188" s="373" t="s">
        <v>6</v>
      </c>
      <c r="D3188" s="374">
        <v>27.02</v>
      </c>
    </row>
    <row r="3189" spans="1:4" x14ac:dyDescent="0.25">
      <c r="A3189" s="373">
        <v>101643</v>
      </c>
      <c r="B3189" s="373" t="s">
        <v>1789</v>
      </c>
      <c r="C3189" s="373" t="s">
        <v>6</v>
      </c>
      <c r="D3189" s="374">
        <v>47.14</v>
      </c>
    </row>
    <row r="3190" spans="1:4" x14ac:dyDescent="0.25">
      <c r="A3190" s="373">
        <v>101644</v>
      </c>
      <c r="B3190" s="373" t="s">
        <v>1790</v>
      </c>
      <c r="C3190" s="373" t="s">
        <v>6</v>
      </c>
      <c r="D3190" s="374">
        <v>63.86</v>
      </c>
    </row>
    <row r="3191" spans="1:4" x14ac:dyDescent="0.25">
      <c r="A3191" s="373">
        <v>101648</v>
      </c>
      <c r="B3191" s="373" t="s">
        <v>1791</v>
      </c>
      <c r="C3191" s="373" t="s">
        <v>6</v>
      </c>
      <c r="D3191" s="374">
        <v>57.01</v>
      </c>
    </row>
    <row r="3192" spans="1:4" x14ac:dyDescent="0.25">
      <c r="A3192" s="373">
        <v>101649</v>
      </c>
      <c r="B3192" s="373" t="s">
        <v>1792</v>
      </c>
      <c r="C3192" s="373" t="s">
        <v>6</v>
      </c>
      <c r="D3192" s="374">
        <v>65.72</v>
      </c>
    </row>
    <row r="3193" spans="1:4" x14ac:dyDescent="0.25">
      <c r="A3193" s="373">
        <v>101650</v>
      </c>
      <c r="B3193" s="373" t="s">
        <v>1793</v>
      </c>
      <c r="C3193" s="373" t="s">
        <v>6</v>
      </c>
      <c r="D3193" s="374">
        <v>76.41</v>
      </c>
    </row>
    <row r="3194" spans="1:4" x14ac:dyDescent="0.25">
      <c r="A3194" s="373">
        <v>101651</v>
      </c>
      <c r="B3194" s="373" t="s">
        <v>1794</v>
      </c>
      <c r="C3194" s="373" t="s">
        <v>6</v>
      </c>
      <c r="D3194" s="374">
        <v>68.45</v>
      </c>
    </row>
    <row r="3195" spans="1:4" x14ac:dyDescent="0.25">
      <c r="A3195" s="373">
        <v>101652</v>
      </c>
      <c r="B3195" s="373" t="s">
        <v>1795</v>
      </c>
      <c r="C3195" s="373" t="s">
        <v>6</v>
      </c>
      <c r="D3195" s="374">
        <v>443.05</v>
      </c>
    </row>
    <row r="3196" spans="1:4" x14ac:dyDescent="0.25">
      <c r="A3196" s="373">
        <v>101653</v>
      </c>
      <c r="B3196" s="373" t="s">
        <v>1796</v>
      </c>
      <c r="C3196" s="373" t="s">
        <v>6</v>
      </c>
      <c r="D3196" s="374">
        <v>257.62</v>
      </c>
    </row>
    <row r="3197" spans="1:4" x14ac:dyDescent="0.25">
      <c r="A3197" s="373">
        <v>101654</v>
      </c>
      <c r="B3197" s="373" t="s">
        <v>1797</v>
      </c>
      <c r="C3197" s="373" t="s">
        <v>6</v>
      </c>
      <c r="D3197" s="374">
        <v>257.25</v>
      </c>
    </row>
    <row r="3198" spans="1:4" x14ac:dyDescent="0.25">
      <c r="A3198" s="373">
        <v>101655</v>
      </c>
      <c r="B3198" s="373" t="s">
        <v>1798</v>
      </c>
      <c r="C3198" s="373" t="s">
        <v>6</v>
      </c>
      <c r="D3198" s="374">
        <v>409.51</v>
      </c>
    </row>
    <row r="3199" spans="1:4" x14ac:dyDescent="0.25">
      <c r="A3199" s="373">
        <v>101656</v>
      </c>
      <c r="B3199" s="373" t="s">
        <v>1799</v>
      </c>
      <c r="C3199" s="373" t="s">
        <v>6</v>
      </c>
      <c r="D3199" s="374">
        <v>445.06</v>
      </c>
    </row>
    <row r="3200" spans="1:4" x14ac:dyDescent="0.25">
      <c r="A3200" s="373">
        <v>101657</v>
      </c>
      <c r="B3200" s="373" t="s">
        <v>1800</v>
      </c>
      <c r="C3200" s="373" t="s">
        <v>6</v>
      </c>
      <c r="D3200" s="374">
        <v>520.79</v>
      </c>
    </row>
    <row r="3201" spans="1:4" x14ac:dyDescent="0.25">
      <c r="A3201" s="373">
        <v>101658</v>
      </c>
      <c r="B3201" s="373" t="s">
        <v>1801</v>
      </c>
      <c r="C3201" s="373" t="s">
        <v>6</v>
      </c>
      <c r="D3201" s="374">
        <v>676.5</v>
      </c>
    </row>
    <row r="3202" spans="1:4" x14ac:dyDescent="0.25">
      <c r="A3202" s="373">
        <v>101659</v>
      </c>
      <c r="B3202" s="373" t="s">
        <v>1802</v>
      </c>
      <c r="C3202" s="373" t="s">
        <v>6</v>
      </c>
      <c r="D3202" s="374">
        <v>773.35</v>
      </c>
    </row>
    <row r="3203" spans="1:4" x14ac:dyDescent="0.25">
      <c r="A3203" s="373">
        <v>101660</v>
      </c>
      <c r="B3203" s="373" t="s">
        <v>1803</v>
      </c>
      <c r="C3203" s="373" t="s">
        <v>6</v>
      </c>
      <c r="D3203" s="375">
        <v>1230.52</v>
      </c>
    </row>
    <row r="3204" spans="1:4" x14ac:dyDescent="0.25">
      <c r="A3204" s="373">
        <v>101661</v>
      </c>
      <c r="B3204" s="373" t="s">
        <v>1804</v>
      </c>
      <c r="C3204" s="373" t="s">
        <v>6</v>
      </c>
      <c r="D3204" s="374">
        <v>115.97</v>
      </c>
    </row>
    <row r="3205" spans="1:4" x14ac:dyDescent="0.25">
      <c r="A3205" s="373">
        <v>101662</v>
      </c>
      <c r="B3205" s="373" t="s">
        <v>1805</v>
      </c>
      <c r="C3205" s="373" t="s">
        <v>6</v>
      </c>
      <c r="D3205" s="374">
        <v>615.78</v>
      </c>
    </row>
    <row r="3206" spans="1:4" x14ac:dyDescent="0.25">
      <c r="A3206" s="373">
        <v>101663</v>
      </c>
      <c r="B3206" s="373" t="s">
        <v>1806</v>
      </c>
      <c r="C3206" s="373" t="s">
        <v>6</v>
      </c>
      <c r="D3206" s="374">
        <v>26.32</v>
      </c>
    </row>
    <row r="3207" spans="1:4" x14ac:dyDescent="0.25">
      <c r="A3207" s="373">
        <v>101664</v>
      </c>
      <c r="B3207" s="373" t="s">
        <v>1807</v>
      </c>
      <c r="C3207" s="373" t="s">
        <v>6</v>
      </c>
      <c r="D3207" s="374">
        <v>27.59</v>
      </c>
    </row>
    <row r="3208" spans="1:4" x14ac:dyDescent="0.25">
      <c r="A3208" s="373">
        <v>101665</v>
      </c>
      <c r="B3208" s="373" t="s">
        <v>1808</v>
      </c>
      <c r="C3208" s="373" t="s">
        <v>6</v>
      </c>
      <c r="D3208" s="374">
        <v>33.04</v>
      </c>
    </row>
    <row r="3209" spans="1:4" x14ac:dyDescent="0.25">
      <c r="A3209" s="373">
        <v>101666</v>
      </c>
      <c r="B3209" s="373" t="s">
        <v>1809</v>
      </c>
      <c r="C3209" s="373" t="s">
        <v>6</v>
      </c>
      <c r="D3209" s="374">
        <v>359.12</v>
      </c>
    </row>
    <row r="3210" spans="1:4" x14ac:dyDescent="0.25">
      <c r="A3210" s="373">
        <v>102085</v>
      </c>
      <c r="B3210" s="373" t="s">
        <v>4193</v>
      </c>
      <c r="C3210" s="373" t="s">
        <v>6</v>
      </c>
      <c r="D3210" s="374">
        <v>169.93</v>
      </c>
    </row>
    <row r="3211" spans="1:4" x14ac:dyDescent="0.25">
      <c r="A3211" s="373">
        <v>100578</v>
      </c>
      <c r="B3211" s="373" t="s">
        <v>1810</v>
      </c>
      <c r="C3211" s="373" t="s">
        <v>6</v>
      </c>
      <c r="D3211" s="374">
        <v>515</v>
      </c>
    </row>
    <row r="3212" spans="1:4" x14ac:dyDescent="0.25">
      <c r="A3212" s="373">
        <v>100579</v>
      </c>
      <c r="B3212" s="373" t="s">
        <v>1811</v>
      </c>
      <c r="C3212" s="373" t="s">
        <v>6</v>
      </c>
      <c r="D3212" s="374">
        <v>565.44000000000005</v>
      </c>
    </row>
    <row r="3213" spans="1:4" x14ac:dyDescent="0.25">
      <c r="A3213" s="373">
        <v>100580</v>
      </c>
      <c r="B3213" s="373" t="s">
        <v>1812</v>
      </c>
      <c r="C3213" s="373" t="s">
        <v>6</v>
      </c>
      <c r="D3213" s="374">
        <v>612.25</v>
      </c>
    </row>
    <row r="3214" spans="1:4" x14ac:dyDescent="0.25">
      <c r="A3214" s="373">
        <v>100581</v>
      </c>
      <c r="B3214" s="373" t="s">
        <v>1813</v>
      </c>
      <c r="C3214" s="373" t="s">
        <v>6</v>
      </c>
      <c r="D3214" s="374">
        <v>590.45000000000005</v>
      </c>
    </row>
    <row r="3215" spans="1:4" x14ac:dyDescent="0.25">
      <c r="A3215" s="373">
        <v>100582</v>
      </c>
      <c r="B3215" s="373" t="s">
        <v>1814</v>
      </c>
      <c r="C3215" s="373" t="s">
        <v>6</v>
      </c>
      <c r="D3215" s="374">
        <v>674.73</v>
      </c>
    </row>
    <row r="3216" spans="1:4" x14ac:dyDescent="0.25">
      <c r="A3216" s="373">
        <v>100583</v>
      </c>
      <c r="B3216" s="373" t="s">
        <v>1815</v>
      </c>
      <c r="C3216" s="373" t="s">
        <v>6</v>
      </c>
      <c r="D3216" s="374">
        <v>617</v>
      </c>
    </row>
    <row r="3217" spans="1:4" x14ac:dyDescent="0.25">
      <c r="A3217" s="373">
        <v>100584</v>
      </c>
      <c r="B3217" s="373" t="s">
        <v>1816</v>
      </c>
      <c r="C3217" s="373" t="s">
        <v>6</v>
      </c>
      <c r="D3217" s="374">
        <v>667.73</v>
      </c>
    </row>
    <row r="3218" spans="1:4" x14ac:dyDescent="0.25">
      <c r="A3218" s="373">
        <v>100585</v>
      </c>
      <c r="B3218" s="373" t="s">
        <v>1817</v>
      </c>
      <c r="C3218" s="373" t="s">
        <v>6</v>
      </c>
      <c r="D3218" s="374">
        <v>668.79</v>
      </c>
    </row>
    <row r="3219" spans="1:4" x14ac:dyDescent="0.25">
      <c r="A3219" s="373">
        <v>100586</v>
      </c>
      <c r="B3219" s="373" t="s">
        <v>1818</v>
      </c>
      <c r="C3219" s="373" t="s">
        <v>6</v>
      </c>
      <c r="D3219" s="374">
        <v>749.69</v>
      </c>
    </row>
    <row r="3220" spans="1:4" x14ac:dyDescent="0.25">
      <c r="A3220" s="373">
        <v>100587</v>
      </c>
      <c r="B3220" s="373" t="s">
        <v>1819</v>
      </c>
      <c r="C3220" s="373" t="s">
        <v>6</v>
      </c>
      <c r="D3220" s="374">
        <v>722.17</v>
      </c>
    </row>
    <row r="3221" spans="1:4" x14ac:dyDescent="0.25">
      <c r="A3221" s="373">
        <v>100588</v>
      </c>
      <c r="B3221" s="373" t="s">
        <v>1820</v>
      </c>
      <c r="C3221" s="373" t="s">
        <v>6</v>
      </c>
      <c r="D3221" s="374">
        <v>785.06</v>
      </c>
    </row>
    <row r="3222" spans="1:4" x14ac:dyDescent="0.25">
      <c r="A3222" s="373">
        <v>100589</v>
      </c>
      <c r="B3222" s="373" t="s">
        <v>1821</v>
      </c>
      <c r="C3222" s="373" t="s">
        <v>6</v>
      </c>
      <c r="D3222" s="374">
        <v>792.29</v>
      </c>
    </row>
    <row r="3223" spans="1:4" x14ac:dyDescent="0.25">
      <c r="A3223" s="373">
        <v>100590</v>
      </c>
      <c r="B3223" s="373" t="s">
        <v>1822</v>
      </c>
      <c r="C3223" s="373" t="s">
        <v>6</v>
      </c>
      <c r="D3223" s="374">
        <v>854.31</v>
      </c>
    </row>
    <row r="3224" spans="1:4" x14ac:dyDescent="0.25">
      <c r="A3224" s="373">
        <v>100591</v>
      </c>
      <c r="B3224" s="373" t="s">
        <v>1823</v>
      </c>
      <c r="C3224" s="373" t="s">
        <v>6</v>
      </c>
      <c r="D3224" s="374">
        <v>792.11</v>
      </c>
    </row>
    <row r="3225" spans="1:4" x14ac:dyDescent="0.25">
      <c r="A3225" s="373">
        <v>100592</v>
      </c>
      <c r="B3225" s="373" t="s">
        <v>1824</v>
      </c>
      <c r="C3225" s="373" t="s">
        <v>6</v>
      </c>
      <c r="D3225" s="374">
        <v>843.54</v>
      </c>
    </row>
    <row r="3226" spans="1:4" x14ac:dyDescent="0.25">
      <c r="A3226" s="373">
        <v>100593</v>
      </c>
      <c r="B3226" s="373" t="s">
        <v>1825</v>
      </c>
      <c r="C3226" s="373" t="s">
        <v>6</v>
      </c>
      <c r="D3226" s="374">
        <v>848.32</v>
      </c>
    </row>
    <row r="3227" spans="1:4" x14ac:dyDescent="0.25">
      <c r="A3227" s="373">
        <v>100594</v>
      </c>
      <c r="B3227" s="373" t="s">
        <v>1826</v>
      </c>
      <c r="C3227" s="373" t="s">
        <v>6</v>
      </c>
      <c r="D3227" s="374">
        <v>935.61</v>
      </c>
    </row>
    <row r="3228" spans="1:4" x14ac:dyDescent="0.25">
      <c r="A3228" s="373">
        <v>100595</v>
      </c>
      <c r="B3228" s="373" t="s">
        <v>1827</v>
      </c>
      <c r="C3228" s="373" t="s">
        <v>6</v>
      </c>
      <c r="D3228" s="375">
        <v>1016.87</v>
      </c>
    </row>
    <row r="3229" spans="1:4" x14ac:dyDescent="0.25">
      <c r="A3229" s="373">
        <v>100596</v>
      </c>
      <c r="B3229" s="373" t="s">
        <v>1828</v>
      </c>
      <c r="C3229" s="373" t="s">
        <v>6</v>
      </c>
      <c r="D3229" s="375">
        <v>1134.75</v>
      </c>
    </row>
    <row r="3230" spans="1:4" x14ac:dyDescent="0.25">
      <c r="A3230" s="373">
        <v>100597</v>
      </c>
      <c r="B3230" s="373" t="s">
        <v>1829</v>
      </c>
      <c r="C3230" s="373" t="s">
        <v>6</v>
      </c>
      <c r="D3230" s="375">
        <v>1169.3</v>
      </c>
    </row>
    <row r="3231" spans="1:4" x14ac:dyDescent="0.25">
      <c r="A3231" s="373">
        <v>100598</v>
      </c>
      <c r="B3231" s="373" t="s">
        <v>1830</v>
      </c>
      <c r="C3231" s="373" t="s">
        <v>6</v>
      </c>
      <c r="D3231" s="375">
        <v>1266.5</v>
      </c>
    </row>
    <row r="3232" spans="1:4" x14ac:dyDescent="0.25">
      <c r="A3232" s="373">
        <v>100599</v>
      </c>
      <c r="B3232" s="373" t="s">
        <v>1831</v>
      </c>
      <c r="C3232" s="373" t="s">
        <v>6</v>
      </c>
      <c r="D3232" s="374">
        <v>552.15</v>
      </c>
    </row>
    <row r="3233" spans="1:4" x14ac:dyDescent="0.25">
      <c r="A3233" s="373">
        <v>100600</v>
      </c>
      <c r="B3233" s="373" t="s">
        <v>1832</v>
      </c>
      <c r="C3233" s="373" t="s">
        <v>6</v>
      </c>
      <c r="D3233" s="374">
        <v>656.75</v>
      </c>
    </row>
    <row r="3234" spans="1:4" x14ac:dyDescent="0.25">
      <c r="A3234" s="373">
        <v>100601</v>
      </c>
      <c r="B3234" s="373" t="s">
        <v>1833</v>
      </c>
      <c r="C3234" s="373" t="s">
        <v>6</v>
      </c>
      <c r="D3234" s="374">
        <v>839.63</v>
      </c>
    </row>
    <row r="3235" spans="1:4" x14ac:dyDescent="0.25">
      <c r="A3235" s="373">
        <v>100602</v>
      </c>
      <c r="B3235" s="373" t="s">
        <v>1834</v>
      </c>
      <c r="C3235" s="373" t="s">
        <v>6</v>
      </c>
      <c r="D3235" s="375">
        <v>1067.73</v>
      </c>
    </row>
    <row r="3236" spans="1:4" x14ac:dyDescent="0.25">
      <c r="A3236" s="373">
        <v>100603</v>
      </c>
      <c r="B3236" s="373" t="s">
        <v>1835</v>
      </c>
      <c r="C3236" s="373" t="s">
        <v>6</v>
      </c>
      <c r="D3236" s="375">
        <v>1652.22</v>
      </c>
    </row>
    <row r="3237" spans="1:4" x14ac:dyDescent="0.25">
      <c r="A3237" s="373">
        <v>100604</v>
      </c>
      <c r="B3237" s="373" t="s">
        <v>1836</v>
      </c>
      <c r="C3237" s="373" t="s">
        <v>6</v>
      </c>
      <c r="D3237" s="374">
        <v>696.22</v>
      </c>
    </row>
    <row r="3238" spans="1:4" x14ac:dyDescent="0.25">
      <c r="A3238" s="373">
        <v>100605</v>
      </c>
      <c r="B3238" s="373" t="s">
        <v>1837</v>
      </c>
      <c r="C3238" s="373" t="s">
        <v>6</v>
      </c>
      <c r="D3238" s="375">
        <v>1115.53</v>
      </c>
    </row>
    <row r="3239" spans="1:4" x14ac:dyDescent="0.25">
      <c r="A3239" s="373">
        <v>100606</v>
      </c>
      <c r="B3239" s="373" t="s">
        <v>1838</v>
      </c>
      <c r="C3239" s="373" t="s">
        <v>6</v>
      </c>
      <c r="D3239" s="375">
        <v>1710.64</v>
      </c>
    </row>
    <row r="3240" spans="1:4" x14ac:dyDescent="0.25">
      <c r="A3240" s="373">
        <v>100607</v>
      </c>
      <c r="B3240" s="373" t="s">
        <v>1839</v>
      </c>
      <c r="C3240" s="373" t="s">
        <v>6</v>
      </c>
      <c r="D3240" s="374">
        <v>714.88</v>
      </c>
    </row>
    <row r="3241" spans="1:4" x14ac:dyDescent="0.25">
      <c r="A3241" s="373">
        <v>100608</v>
      </c>
      <c r="B3241" s="373" t="s">
        <v>1840</v>
      </c>
      <c r="C3241" s="373" t="s">
        <v>6</v>
      </c>
      <c r="D3241" s="375">
        <v>1139.1099999999999</v>
      </c>
    </row>
    <row r="3242" spans="1:4" x14ac:dyDescent="0.25">
      <c r="A3242" s="373">
        <v>100609</v>
      </c>
      <c r="B3242" s="373" t="s">
        <v>1841</v>
      </c>
      <c r="C3242" s="373" t="s">
        <v>6</v>
      </c>
      <c r="D3242" s="375">
        <v>1741.75</v>
      </c>
    </row>
    <row r="3243" spans="1:4" x14ac:dyDescent="0.25">
      <c r="A3243" s="373">
        <v>100610</v>
      </c>
      <c r="B3243" s="373" t="s">
        <v>1842</v>
      </c>
      <c r="C3243" s="373" t="s">
        <v>6</v>
      </c>
      <c r="D3243" s="374">
        <v>733.52</v>
      </c>
    </row>
    <row r="3244" spans="1:4" x14ac:dyDescent="0.25">
      <c r="A3244" s="373">
        <v>100611</v>
      </c>
      <c r="B3244" s="373" t="s">
        <v>1843</v>
      </c>
      <c r="C3244" s="373" t="s">
        <v>6</v>
      </c>
      <c r="D3244" s="374">
        <v>923.74</v>
      </c>
    </row>
    <row r="3245" spans="1:4" x14ac:dyDescent="0.25">
      <c r="A3245" s="373">
        <v>100612</v>
      </c>
      <c r="B3245" s="373" t="s">
        <v>1844</v>
      </c>
      <c r="C3245" s="373" t="s">
        <v>6</v>
      </c>
      <c r="D3245" s="375">
        <v>1162.18</v>
      </c>
    </row>
    <row r="3246" spans="1:4" x14ac:dyDescent="0.25">
      <c r="A3246" s="373">
        <v>100613</v>
      </c>
      <c r="B3246" s="373" t="s">
        <v>1845</v>
      </c>
      <c r="C3246" s="373" t="s">
        <v>6</v>
      </c>
      <c r="D3246" s="375">
        <v>1772.02</v>
      </c>
    </row>
    <row r="3247" spans="1:4" x14ac:dyDescent="0.25">
      <c r="A3247" s="373">
        <v>100614</v>
      </c>
      <c r="B3247" s="373" t="s">
        <v>1846</v>
      </c>
      <c r="C3247" s="373" t="s">
        <v>6</v>
      </c>
      <c r="D3247" s="374">
        <v>965.03</v>
      </c>
    </row>
    <row r="3248" spans="1:4" x14ac:dyDescent="0.25">
      <c r="A3248" s="373">
        <v>100615</v>
      </c>
      <c r="B3248" s="373" t="s">
        <v>1847</v>
      </c>
      <c r="C3248" s="373" t="s">
        <v>6</v>
      </c>
      <c r="D3248" s="375">
        <v>1207.8599999999999</v>
      </c>
    </row>
    <row r="3249" spans="1:4" x14ac:dyDescent="0.25">
      <c r="A3249" s="373">
        <v>100616</v>
      </c>
      <c r="B3249" s="373" t="s">
        <v>1848</v>
      </c>
      <c r="C3249" s="373" t="s">
        <v>6</v>
      </c>
      <c r="D3249" s="375">
        <v>1835.38</v>
      </c>
    </row>
    <row r="3250" spans="1:4" x14ac:dyDescent="0.25">
      <c r="A3250" s="373">
        <v>100617</v>
      </c>
      <c r="B3250" s="373" t="s">
        <v>1849</v>
      </c>
      <c r="C3250" s="373" t="s">
        <v>6</v>
      </c>
      <c r="D3250" s="375">
        <v>1253.23</v>
      </c>
    </row>
    <row r="3251" spans="1:4" x14ac:dyDescent="0.25">
      <c r="A3251" s="373">
        <v>100618</v>
      </c>
      <c r="B3251" s="373" t="s">
        <v>1850</v>
      </c>
      <c r="C3251" s="373" t="s">
        <v>6</v>
      </c>
      <c r="D3251" s="375">
        <v>1907.53</v>
      </c>
    </row>
    <row r="3252" spans="1:4" x14ac:dyDescent="0.25">
      <c r="A3252" s="373">
        <v>100619</v>
      </c>
      <c r="B3252" s="373" t="s">
        <v>1851</v>
      </c>
      <c r="C3252" s="373" t="s">
        <v>6</v>
      </c>
      <c r="D3252" s="374">
        <v>585.46</v>
      </c>
    </row>
    <row r="3253" spans="1:4" x14ac:dyDescent="0.25">
      <c r="A3253" s="373">
        <v>100620</v>
      </c>
      <c r="B3253" s="373" t="s">
        <v>1852</v>
      </c>
      <c r="C3253" s="373" t="s">
        <v>6</v>
      </c>
      <c r="D3253" s="375">
        <v>2788.38</v>
      </c>
    </row>
    <row r="3254" spans="1:4" x14ac:dyDescent="0.25">
      <c r="A3254" s="373">
        <v>100621</v>
      </c>
      <c r="B3254" s="373" t="s">
        <v>1853</v>
      </c>
      <c r="C3254" s="373" t="s">
        <v>6</v>
      </c>
      <c r="D3254" s="375">
        <v>3224.21</v>
      </c>
    </row>
    <row r="3255" spans="1:4" x14ac:dyDescent="0.25">
      <c r="A3255" s="373">
        <v>100622</v>
      </c>
      <c r="B3255" s="373" t="s">
        <v>74</v>
      </c>
      <c r="C3255" s="373" t="s">
        <v>6</v>
      </c>
      <c r="D3255" s="375">
        <v>2457.37</v>
      </c>
    </row>
    <row r="3256" spans="1:4" x14ac:dyDescent="0.25">
      <c r="A3256" s="373">
        <v>100623</v>
      </c>
      <c r="B3256" s="373" t="s">
        <v>1854</v>
      </c>
      <c r="C3256" s="373" t="s">
        <v>6</v>
      </c>
      <c r="D3256" s="375">
        <v>2625.91</v>
      </c>
    </row>
    <row r="3257" spans="1:4" x14ac:dyDescent="0.25">
      <c r="A3257" s="373">
        <v>97600</v>
      </c>
      <c r="B3257" s="373" t="s">
        <v>1855</v>
      </c>
      <c r="C3257" s="373" t="s">
        <v>6</v>
      </c>
      <c r="D3257" s="374">
        <v>432.07</v>
      </c>
    </row>
    <row r="3258" spans="1:4" x14ac:dyDescent="0.25">
      <c r="A3258" s="373">
        <v>97601</v>
      </c>
      <c r="B3258" s="373" t="s">
        <v>1856</v>
      </c>
      <c r="C3258" s="373" t="s">
        <v>6</v>
      </c>
      <c r="D3258" s="374">
        <v>452.19</v>
      </c>
    </row>
    <row r="3259" spans="1:4" x14ac:dyDescent="0.25">
      <c r="A3259" s="373">
        <v>97605</v>
      </c>
      <c r="B3259" s="373" t="s">
        <v>1857</v>
      </c>
      <c r="C3259" s="373" t="s">
        <v>6</v>
      </c>
      <c r="D3259" s="374">
        <v>79.59</v>
      </c>
    </row>
    <row r="3260" spans="1:4" x14ac:dyDescent="0.25">
      <c r="A3260" s="373">
        <v>97606</v>
      </c>
      <c r="B3260" s="373" t="s">
        <v>1858</v>
      </c>
      <c r="C3260" s="373" t="s">
        <v>6</v>
      </c>
      <c r="D3260" s="374">
        <v>89.5</v>
      </c>
    </row>
    <row r="3261" spans="1:4" x14ac:dyDescent="0.25">
      <c r="A3261" s="373">
        <v>97607</v>
      </c>
      <c r="B3261" s="373" t="s">
        <v>1859</v>
      </c>
      <c r="C3261" s="373" t="s">
        <v>6</v>
      </c>
      <c r="D3261" s="374">
        <v>95.86</v>
      </c>
    </row>
    <row r="3262" spans="1:4" x14ac:dyDescent="0.25">
      <c r="A3262" s="373">
        <v>97608</v>
      </c>
      <c r="B3262" s="373" t="s">
        <v>1860</v>
      </c>
      <c r="C3262" s="373" t="s">
        <v>6</v>
      </c>
      <c r="D3262" s="374">
        <v>105.77</v>
      </c>
    </row>
    <row r="3263" spans="1:4" x14ac:dyDescent="0.25">
      <c r="A3263" s="373">
        <v>102102</v>
      </c>
      <c r="B3263" s="373" t="s">
        <v>4194</v>
      </c>
      <c r="C3263" s="373" t="s">
        <v>6</v>
      </c>
      <c r="D3263" s="375">
        <v>10810.73</v>
      </c>
    </row>
    <row r="3264" spans="1:4" x14ac:dyDescent="0.25">
      <c r="A3264" s="373">
        <v>102103</v>
      </c>
      <c r="B3264" s="373" t="s">
        <v>4195</v>
      </c>
      <c r="C3264" s="373" t="s">
        <v>6</v>
      </c>
      <c r="D3264" s="375">
        <v>12034.08</v>
      </c>
    </row>
    <row r="3265" spans="1:4" x14ac:dyDescent="0.25">
      <c r="A3265" s="373">
        <v>102104</v>
      </c>
      <c r="B3265" s="373" t="s">
        <v>4196</v>
      </c>
      <c r="C3265" s="373" t="s">
        <v>6</v>
      </c>
      <c r="D3265" s="375">
        <v>15445.53</v>
      </c>
    </row>
    <row r="3266" spans="1:4" x14ac:dyDescent="0.25">
      <c r="A3266" s="373">
        <v>102105</v>
      </c>
      <c r="B3266" s="373" t="s">
        <v>4197</v>
      </c>
      <c r="C3266" s="373" t="s">
        <v>6</v>
      </c>
      <c r="D3266" s="375">
        <v>18990.18</v>
      </c>
    </row>
    <row r="3267" spans="1:4" x14ac:dyDescent="0.25">
      <c r="A3267" s="373">
        <v>102106</v>
      </c>
      <c r="B3267" s="373" t="s">
        <v>4198</v>
      </c>
      <c r="C3267" s="373" t="s">
        <v>6</v>
      </c>
      <c r="D3267" s="375">
        <v>23828.77</v>
      </c>
    </row>
    <row r="3268" spans="1:4" x14ac:dyDescent="0.25">
      <c r="A3268" s="373">
        <v>102107</v>
      </c>
      <c r="B3268" s="373" t="s">
        <v>4199</v>
      </c>
      <c r="C3268" s="373" t="s">
        <v>6</v>
      </c>
      <c r="D3268" s="375">
        <v>33262.230000000003</v>
      </c>
    </row>
    <row r="3269" spans="1:4" x14ac:dyDescent="0.25">
      <c r="A3269" s="373">
        <v>102108</v>
      </c>
      <c r="B3269" s="373" t="s">
        <v>4200</v>
      </c>
      <c r="C3269" s="373" t="s">
        <v>6</v>
      </c>
      <c r="D3269" s="375">
        <v>38738.92</v>
      </c>
    </row>
    <row r="3270" spans="1:4" x14ac:dyDescent="0.25">
      <c r="A3270" s="373">
        <v>102109</v>
      </c>
      <c r="B3270" s="373" t="s">
        <v>4201</v>
      </c>
      <c r="C3270" s="373" t="s">
        <v>6</v>
      </c>
      <c r="D3270" s="374">
        <v>67.13</v>
      </c>
    </row>
    <row r="3271" spans="1:4" x14ac:dyDescent="0.25">
      <c r="A3271" s="373">
        <v>102110</v>
      </c>
      <c r="B3271" s="373" t="s">
        <v>4202</v>
      </c>
      <c r="C3271" s="373" t="s">
        <v>6</v>
      </c>
      <c r="D3271" s="374">
        <v>221.22</v>
      </c>
    </row>
    <row r="3272" spans="1:4" x14ac:dyDescent="0.25">
      <c r="A3272" s="373">
        <v>103654</v>
      </c>
      <c r="B3272" s="373" t="s">
        <v>5630</v>
      </c>
      <c r="C3272" s="373" t="s">
        <v>6</v>
      </c>
      <c r="D3272" s="375">
        <v>62772.78</v>
      </c>
    </row>
    <row r="3273" spans="1:4" x14ac:dyDescent="0.25">
      <c r="A3273" s="373">
        <v>103655</v>
      </c>
      <c r="B3273" s="373" t="s">
        <v>5631</v>
      </c>
      <c r="C3273" s="373" t="s">
        <v>6</v>
      </c>
      <c r="D3273" s="375">
        <v>85996.26</v>
      </c>
    </row>
    <row r="3274" spans="1:4" x14ac:dyDescent="0.25">
      <c r="A3274" s="373">
        <v>103656</v>
      </c>
      <c r="B3274" s="373" t="s">
        <v>5632</v>
      </c>
      <c r="C3274" s="373" t="s">
        <v>6</v>
      </c>
      <c r="D3274" s="375">
        <v>120243.36</v>
      </c>
    </row>
    <row r="3275" spans="1:4" x14ac:dyDescent="0.25">
      <c r="A3275" s="373">
        <v>104473</v>
      </c>
      <c r="B3275" s="373" t="s">
        <v>7281</v>
      </c>
      <c r="C3275" s="373" t="s">
        <v>6</v>
      </c>
      <c r="D3275" s="374">
        <v>167.58</v>
      </c>
    </row>
    <row r="3276" spans="1:4" x14ac:dyDescent="0.25">
      <c r="A3276" s="373">
        <v>104474</v>
      </c>
      <c r="B3276" s="373" t="s">
        <v>7282</v>
      </c>
      <c r="C3276" s="373" t="s">
        <v>6</v>
      </c>
      <c r="D3276" s="374">
        <v>359.8</v>
      </c>
    </row>
    <row r="3277" spans="1:4" x14ac:dyDescent="0.25">
      <c r="A3277" s="373">
        <v>104475</v>
      </c>
      <c r="B3277" s="373" t="s">
        <v>7283</v>
      </c>
      <c r="C3277" s="373" t="s">
        <v>6</v>
      </c>
      <c r="D3277" s="374">
        <v>144.47</v>
      </c>
    </row>
    <row r="3278" spans="1:4" x14ac:dyDescent="0.25">
      <c r="A3278" s="373">
        <v>104476</v>
      </c>
      <c r="B3278" s="373" t="s">
        <v>7284</v>
      </c>
      <c r="C3278" s="373" t="s">
        <v>6</v>
      </c>
      <c r="D3278" s="374">
        <v>184.3</v>
      </c>
    </row>
    <row r="3279" spans="1:4" x14ac:dyDescent="0.25">
      <c r="A3279" s="373">
        <v>104477</v>
      </c>
      <c r="B3279" s="373" t="s">
        <v>7285</v>
      </c>
      <c r="C3279" s="373" t="s">
        <v>6</v>
      </c>
      <c r="D3279" s="374">
        <v>139.79</v>
      </c>
    </row>
    <row r="3280" spans="1:4" x14ac:dyDescent="0.25">
      <c r="A3280" s="373">
        <v>104478</v>
      </c>
      <c r="B3280" s="373" t="s">
        <v>7286</v>
      </c>
      <c r="C3280" s="373" t="s">
        <v>6</v>
      </c>
      <c r="D3280" s="374">
        <v>310.61</v>
      </c>
    </row>
    <row r="3281" spans="1:4" x14ac:dyDescent="0.25">
      <c r="A3281" s="373">
        <v>104479</v>
      </c>
      <c r="B3281" s="373" t="s">
        <v>7287</v>
      </c>
      <c r="C3281" s="373" t="s">
        <v>6</v>
      </c>
      <c r="D3281" s="374">
        <v>124.69</v>
      </c>
    </row>
    <row r="3282" spans="1:4" x14ac:dyDescent="0.25">
      <c r="A3282" s="373">
        <v>104480</v>
      </c>
      <c r="B3282" s="373" t="s">
        <v>7288</v>
      </c>
      <c r="C3282" s="373" t="s">
        <v>6</v>
      </c>
      <c r="D3282" s="374">
        <v>141.03</v>
      </c>
    </row>
    <row r="3283" spans="1:4" x14ac:dyDescent="0.25">
      <c r="A3283" s="373">
        <v>104481</v>
      </c>
      <c r="B3283" s="373" t="s">
        <v>7289</v>
      </c>
      <c r="C3283" s="373" t="s">
        <v>6</v>
      </c>
      <c r="D3283" s="374">
        <v>337.69</v>
      </c>
    </row>
    <row r="3284" spans="1:4" x14ac:dyDescent="0.25">
      <c r="A3284" s="373">
        <v>96973</v>
      </c>
      <c r="B3284" s="373" t="s">
        <v>8432</v>
      </c>
      <c r="C3284" s="373" t="s">
        <v>16</v>
      </c>
      <c r="D3284" s="374">
        <v>70.08</v>
      </c>
    </row>
    <row r="3285" spans="1:4" x14ac:dyDescent="0.25">
      <c r="A3285" s="373">
        <v>96974</v>
      </c>
      <c r="B3285" s="373" t="s">
        <v>8433</v>
      </c>
      <c r="C3285" s="373" t="s">
        <v>16</v>
      </c>
      <c r="D3285" s="374">
        <v>91.29</v>
      </c>
    </row>
    <row r="3286" spans="1:4" x14ac:dyDescent="0.25">
      <c r="A3286" s="373">
        <v>96975</v>
      </c>
      <c r="B3286" s="373" t="s">
        <v>8434</v>
      </c>
      <c r="C3286" s="373" t="s">
        <v>16</v>
      </c>
      <c r="D3286" s="374">
        <v>113.68</v>
      </c>
    </row>
    <row r="3287" spans="1:4" x14ac:dyDescent="0.25">
      <c r="A3287" s="373">
        <v>96976</v>
      </c>
      <c r="B3287" s="373" t="s">
        <v>8435</v>
      </c>
      <c r="C3287" s="373" t="s">
        <v>16</v>
      </c>
      <c r="D3287" s="374">
        <v>151.22999999999999</v>
      </c>
    </row>
    <row r="3288" spans="1:4" x14ac:dyDescent="0.25">
      <c r="A3288" s="373">
        <v>96977</v>
      </c>
      <c r="B3288" s="373" t="s">
        <v>8436</v>
      </c>
      <c r="C3288" s="373" t="s">
        <v>16</v>
      </c>
      <c r="D3288" s="374">
        <v>61.4</v>
      </c>
    </row>
    <row r="3289" spans="1:4" x14ac:dyDescent="0.25">
      <c r="A3289" s="373">
        <v>96978</v>
      </c>
      <c r="B3289" s="373" t="s">
        <v>8437</v>
      </c>
      <c r="C3289" s="373" t="s">
        <v>16</v>
      </c>
      <c r="D3289" s="374">
        <v>80.94</v>
      </c>
    </row>
    <row r="3290" spans="1:4" x14ac:dyDescent="0.25">
      <c r="A3290" s="373">
        <v>96979</v>
      </c>
      <c r="B3290" s="373" t="s">
        <v>8438</v>
      </c>
      <c r="C3290" s="373" t="s">
        <v>16</v>
      </c>
      <c r="D3290" s="374">
        <v>115.89</v>
      </c>
    </row>
    <row r="3291" spans="1:4" x14ac:dyDescent="0.25">
      <c r="A3291" s="373">
        <v>96984</v>
      </c>
      <c r="B3291" s="373" t="s">
        <v>8439</v>
      </c>
      <c r="C3291" s="373" t="s">
        <v>6</v>
      </c>
      <c r="D3291" s="374">
        <v>57.42</v>
      </c>
    </row>
    <row r="3292" spans="1:4" x14ac:dyDescent="0.25">
      <c r="A3292" s="373">
        <v>96985</v>
      </c>
      <c r="B3292" s="373" t="s">
        <v>8440</v>
      </c>
      <c r="C3292" s="373" t="s">
        <v>6</v>
      </c>
      <c r="D3292" s="374">
        <v>73.459999999999994</v>
      </c>
    </row>
    <row r="3293" spans="1:4" x14ac:dyDescent="0.25">
      <c r="A3293" s="373">
        <v>96986</v>
      </c>
      <c r="B3293" s="373" t="s">
        <v>8441</v>
      </c>
      <c r="C3293" s="373" t="s">
        <v>6</v>
      </c>
      <c r="D3293" s="374">
        <v>109.69</v>
      </c>
    </row>
    <row r="3294" spans="1:4" x14ac:dyDescent="0.25">
      <c r="A3294" s="373">
        <v>96987</v>
      </c>
      <c r="B3294" s="373" t="s">
        <v>8442</v>
      </c>
      <c r="C3294" s="373" t="s">
        <v>6</v>
      </c>
      <c r="D3294" s="374">
        <v>113.6</v>
      </c>
    </row>
    <row r="3295" spans="1:4" x14ac:dyDescent="0.25">
      <c r="A3295" s="373">
        <v>96988</v>
      </c>
      <c r="B3295" s="373" t="s">
        <v>8443</v>
      </c>
      <c r="C3295" s="373" t="s">
        <v>6</v>
      </c>
      <c r="D3295" s="374">
        <v>144.07</v>
      </c>
    </row>
    <row r="3296" spans="1:4" x14ac:dyDescent="0.25">
      <c r="A3296" s="373">
        <v>96989</v>
      </c>
      <c r="B3296" s="373" t="s">
        <v>8444</v>
      </c>
      <c r="C3296" s="373" t="s">
        <v>6</v>
      </c>
      <c r="D3296" s="374">
        <v>120.58</v>
      </c>
    </row>
    <row r="3297" spans="1:4" x14ac:dyDescent="0.25">
      <c r="A3297" s="373">
        <v>98463</v>
      </c>
      <c r="B3297" s="373" t="s">
        <v>8445</v>
      </c>
      <c r="C3297" s="373" t="s">
        <v>6</v>
      </c>
      <c r="D3297" s="374">
        <v>24.26</v>
      </c>
    </row>
    <row r="3298" spans="1:4" x14ac:dyDescent="0.25">
      <c r="A3298" s="373">
        <v>104746</v>
      </c>
      <c r="B3298" s="373" t="s">
        <v>8446</v>
      </c>
      <c r="C3298" s="373" t="s">
        <v>6</v>
      </c>
      <c r="D3298" s="374">
        <v>25.46</v>
      </c>
    </row>
    <row r="3299" spans="1:4" x14ac:dyDescent="0.25">
      <c r="A3299" s="373">
        <v>104749</v>
      </c>
      <c r="B3299" s="373" t="s">
        <v>8447</v>
      </c>
      <c r="C3299" s="373" t="s">
        <v>6</v>
      </c>
      <c r="D3299" s="374">
        <v>18.350000000000001</v>
      </c>
    </row>
    <row r="3300" spans="1:4" x14ac:dyDescent="0.25">
      <c r="A3300" s="373">
        <v>104750</v>
      </c>
      <c r="B3300" s="373" t="s">
        <v>8448</v>
      </c>
      <c r="C3300" s="373" t="s">
        <v>6</v>
      </c>
      <c r="D3300" s="374">
        <v>14.77</v>
      </c>
    </row>
    <row r="3301" spans="1:4" x14ac:dyDescent="0.25">
      <c r="A3301" s="373">
        <v>104751</v>
      </c>
      <c r="B3301" s="373" t="s">
        <v>8449</v>
      </c>
      <c r="C3301" s="373" t="s">
        <v>6</v>
      </c>
      <c r="D3301" s="374">
        <v>20.91</v>
      </c>
    </row>
    <row r="3302" spans="1:4" x14ac:dyDescent="0.25">
      <c r="A3302" s="373">
        <v>104752</v>
      </c>
      <c r="B3302" s="373" t="s">
        <v>8450</v>
      </c>
      <c r="C3302" s="373" t="s">
        <v>6</v>
      </c>
      <c r="D3302" s="374">
        <v>19.59</v>
      </c>
    </row>
    <row r="3303" spans="1:4" x14ac:dyDescent="0.25">
      <c r="A3303" s="373">
        <v>104753</v>
      </c>
      <c r="B3303" s="373" t="s">
        <v>8451</v>
      </c>
      <c r="C3303" s="373" t="s">
        <v>6</v>
      </c>
      <c r="D3303" s="374">
        <v>23.88</v>
      </c>
    </row>
    <row r="3304" spans="1:4" x14ac:dyDescent="0.25">
      <c r="A3304" s="373">
        <v>104754</v>
      </c>
      <c r="B3304" s="373" t="s">
        <v>8452</v>
      </c>
      <c r="C3304" s="373" t="s">
        <v>6</v>
      </c>
      <c r="D3304" s="374">
        <v>31.25</v>
      </c>
    </row>
    <row r="3305" spans="1:4" x14ac:dyDescent="0.25">
      <c r="A3305" s="373">
        <v>104755</v>
      </c>
      <c r="B3305" s="373" t="s">
        <v>8453</v>
      </c>
      <c r="C3305" s="373" t="s">
        <v>6</v>
      </c>
      <c r="D3305" s="374">
        <v>42.67</v>
      </c>
    </row>
    <row r="3306" spans="1:4" x14ac:dyDescent="0.25">
      <c r="A3306" s="373">
        <v>103490</v>
      </c>
      <c r="B3306" s="373" t="s">
        <v>5633</v>
      </c>
      <c r="C3306" s="373" t="s">
        <v>12</v>
      </c>
      <c r="D3306" s="375">
        <v>3078.13</v>
      </c>
    </row>
    <row r="3307" spans="1:4" x14ac:dyDescent="0.25">
      <c r="A3307" s="373">
        <v>103491</v>
      </c>
      <c r="B3307" s="373" t="s">
        <v>5634</v>
      </c>
      <c r="C3307" s="373" t="s">
        <v>12</v>
      </c>
      <c r="D3307" s="374">
        <v>883.61</v>
      </c>
    </row>
    <row r="3308" spans="1:4" x14ac:dyDescent="0.25">
      <c r="A3308" s="373">
        <v>104758</v>
      </c>
      <c r="B3308" s="373" t="s">
        <v>8454</v>
      </c>
      <c r="C3308" s="373" t="s">
        <v>6</v>
      </c>
      <c r="D3308" s="374">
        <v>14.34</v>
      </c>
    </row>
    <row r="3309" spans="1:4" x14ac:dyDescent="0.25">
      <c r="A3309" s="373">
        <v>104759</v>
      </c>
      <c r="B3309" s="373" t="s">
        <v>8455</v>
      </c>
      <c r="C3309" s="373" t="s">
        <v>6</v>
      </c>
      <c r="D3309" s="374">
        <v>38.229999999999997</v>
      </c>
    </row>
    <row r="3310" spans="1:4" x14ac:dyDescent="0.25">
      <c r="A3310" s="373">
        <v>104760</v>
      </c>
      <c r="B3310" s="373" t="s">
        <v>8456</v>
      </c>
      <c r="C3310" s="373" t="s">
        <v>6</v>
      </c>
      <c r="D3310" s="374">
        <v>55.84</v>
      </c>
    </row>
    <row r="3311" spans="1:4" x14ac:dyDescent="0.25">
      <c r="A3311" s="373">
        <v>104761</v>
      </c>
      <c r="B3311" s="373" t="s">
        <v>8457</v>
      </c>
      <c r="C3311" s="373" t="s">
        <v>6</v>
      </c>
      <c r="D3311" s="374">
        <v>8.58</v>
      </c>
    </row>
    <row r="3312" spans="1:4" x14ac:dyDescent="0.25">
      <c r="A3312" s="373">
        <v>104762</v>
      </c>
      <c r="B3312" s="373" t="s">
        <v>8458</v>
      </c>
      <c r="C3312" s="373" t="s">
        <v>6</v>
      </c>
      <c r="D3312" s="374">
        <v>22.87</v>
      </c>
    </row>
    <row r="3313" spans="1:4" x14ac:dyDescent="0.25">
      <c r="A3313" s="373">
        <v>104763</v>
      </c>
      <c r="B3313" s="373" t="s">
        <v>8459</v>
      </c>
      <c r="C3313" s="373" t="s">
        <v>6</v>
      </c>
      <c r="D3313" s="374">
        <v>33.4</v>
      </c>
    </row>
    <row r="3314" spans="1:4" x14ac:dyDescent="0.25">
      <c r="A3314" s="373">
        <v>104764</v>
      </c>
      <c r="B3314" s="373" t="s">
        <v>8460</v>
      </c>
      <c r="C3314" s="373" t="s">
        <v>16</v>
      </c>
      <c r="D3314" s="374">
        <v>20.66</v>
      </c>
    </row>
    <row r="3315" spans="1:4" x14ac:dyDescent="0.25">
      <c r="A3315" s="373">
        <v>104765</v>
      </c>
      <c r="B3315" s="373" t="s">
        <v>8461</v>
      </c>
      <c r="C3315" s="373" t="s">
        <v>16</v>
      </c>
      <c r="D3315" s="374">
        <v>16.21</v>
      </c>
    </row>
    <row r="3316" spans="1:4" x14ac:dyDescent="0.25">
      <c r="A3316" s="373">
        <v>104766</v>
      </c>
      <c r="B3316" s="373" t="s">
        <v>8462</v>
      </c>
      <c r="C3316" s="373" t="s">
        <v>16</v>
      </c>
      <c r="D3316" s="374">
        <v>15.11</v>
      </c>
    </row>
    <row r="3317" spans="1:4" x14ac:dyDescent="0.25">
      <c r="A3317" s="373">
        <v>104768</v>
      </c>
      <c r="B3317" s="373" t="s">
        <v>8463</v>
      </c>
      <c r="C3317" s="373" t="s">
        <v>6</v>
      </c>
      <c r="D3317" s="374">
        <v>0.6</v>
      </c>
    </row>
    <row r="3318" spans="1:4" x14ac:dyDescent="0.25">
      <c r="A3318" s="373">
        <v>104770</v>
      </c>
      <c r="B3318" s="373" t="s">
        <v>8464</v>
      </c>
      <c r="C3318" s="373" t="s">
        <v>6</v>
      </c>
      <c r="D3318" s="374">
        <v>1.62</v>
      </c>
    </row>
    <row r="3319" spans="1:4" x14ac:dyDescent="0.25">
      <c r="A3319" s="373">
        <v>104772</v>
      </c>
      <c r="B3319" s="373" t="s">
        <v>8465</v>
      </c>
      <c r="C3319" s="373" t="s">
        <v>6</v>
      </c>
      <c r="D3319" s="374">
        <v>2.36</v>
      </c>
    </row>
    <row r="3320" spans="1:4" x14ac:dyDescent="0.25">
      <c r="A3320" s="373">
        <v>104774</v>
      </c>
      <c r="B3320" s="373" t="s">
        <v>8466</v>
      </c>
      <c r="C3320" s="373" t="s">
        <v>6</v>
      </c>
      <c r="D3320" s="374">
        <v>2.08</v>
      </c>
    </row>
    <row r="3321" spans="1:4" x14ac:dyDescent="0.25">
      <c r="A3321" s="373">
        <v>104776</v>
      </c>
      <c r="B3321" s="373" t="s">
        <v>8467</v>
      </c>
      <c r="C3321" s="373" t="s">
        <v>6</v>
      </c>
      <c r="D3321" s="374">
        <v>5.59</v>
      </c>
    </row>
    <row r="3322" spans="1:4" x14ac:dyDescent="0.25">
      <c r="A3322" s="373">
        <v>104778</v>
      </c>
      <c r="B3322" s="373" t="s">
        <v>8468</v>
      </c>
      <c r="C3322" s="373" t="s">
        <v>6</v>
      </c>
      <c r="D3322" s="374">
        <v>8.17</v>
      </c>
    </row>
    <row r="3323" spans="1:4" x14ac:dyDescent="0.25">
      <c r="A3323" s="373">
        <v>104780</v>
      </c>
      <c r="B3323" s="373" t="s">
        <v>8469</v>
      </c>
      <c r="C3323" s="373" t="s">
        <v>16</v>
      </c>
      <c r="D3323" s="374">
        <v>4.78</v>
      </c>
    </row>
    <row r="3324" spans="1:4" x14ac:dyDescent="0.25">
      <c r="A3324" s="373">
        <v>104785</v>
      </c>
      <c r="B3324" s="373" t="s">
        <v>8470</v>
      </c>
      <c r="C3324" s="373" t="s">
        <v>16</v>
      </c>
      <c r="D3324" s="374">
        <v>11.41</v>
      </c>
    </row>
    <row r="3325" spans="1:4" x14ac:dyDescent="0.25">
      <c r="A3325" s="373">
        <v>96765</v>
      </c>
      <c r="B3325" s="373" t="s">
        <v>1863</v>
      </c>
      <c r="C3325" s="373" t="s">
        <v>6</v>
      </c>
      <c r="D3325" s="375">
        <v>1398.37</v>
      </c>
    </row>
    <row r="3326" spans="1:4" x14ac:dyDescent="0.25">
      <c r="A3326" s="373">
        <v>101905</v>
      </c>
      <c r="B3326" s="373" t="s">
        <v>5635</v>
      </c>
      <c r="C3326" s="373" t="s">
        <v>6</v>
      </c>
      <c r="D3326" s="374">
        <v>214.96</v>
      </c>
    </row>
    <row r="3327" spans="1:4" x14ac:dyDescent="0.25">
      <c r="A3327" s="373">
        <v>101906</v>
      </c>
      <c r="B3327" s="373" t="s">
        <v>5636</v>
      </c>
      <c r="C3327" s="373" t="s">
        <v>6</v>
      </c>
      <c r="D3327" s="374">
        <v>631.69000000000005</v>
      </c>
    </row>
    <row r="3328" spans="1:4" x14ac:dyDescent="0.25">
      <c r="A3328" s="373">
        <v>101907</v>
      </c>
      <c r="B3328" s="373" t="s">
        <v>5637</v>
      </c>
      <c r="C3328" s="373" t="s">
        <v>6</v>
      </c>
      <c r="D3328" s="374">
        <v>682.46</v>
      </c>
    </row>
    <row r="3329" spans="1:4" x14ac:dyDescent="0.25">
      <c r="A3329" s="373">
        <v>101908</v>
      </c>
      <c r="B3329" s="373" t="s">
        <v>5638</v>
      </c>
      <c r="C3329" s="373" t="s">
        <v>6</v>
      </c>
      <c r="D3329" s="374">
        <v>208.61</v>
      </c>
    </row>
    <row r="3330" spans="1:4" x14ac:dyDescent="0.25">
      <c r="A3330" s="373">
        <v>101909</v>
      </c>
      <c r="B3330" s="373" t="s">
        <v>5639</v>
      </c>
      <c r="C3330" s="373" t="s">
        <v>6</v>
      </c>
      <c r="D3330" s="374">
        <v>242.46</v>
      </c>
    </row>
    <row r="3331" spans="1:4" x14ac:dyDescent="0.25">
      <c r="A3331" s="373">
        <v>101910</v>
      </c>
      <c r="B3331" s="373" t="s">
        <v>5640</v>
      </c>
      <c r="C3331" s="373" t="s">
        <v>6</v>
      </c>
      <c r="D3331" s="374">
        <v>284.76</v>
      </c>
    </row>
    <row r="3332" spans="1:4" x14ac:dyDescent="0.25">
      <c r="A3332" s="373">
        <v>101911</v>
      </c>
      <c r="B3332" s="373" t="s">
        <v>5641</v>
      </c>
      <c r="C3332" s="373" t="s">
        <v>6</v>
      </c>
      <c r="D3332" s="374">
        <v>327.07</v>
      </c>
    </row>
    <row r="3333" spans="1:4" x14ac:dyDescent="0.25">
      <c r="A3333" s="373">
        <v>101912</v>
      </c>
      <c r="B3333" s="373" t="s">
        <v>1864</v>
      </c>
      <c r="C3333" s="373" t="s">
        <v>6</v>
      </c>
      <c r="D3333" s="375">
        <v>1799.71</v>
      </c>
    </row>
    <row r="3334" spans="1:4" x14ac:dyDescent="0.25">
      <c r="A3334" s="373">
        <v>101913</v>
      </c>
      <c r="B3334" s="373" t="s">
        <v>1865</v>
      </c>
      <c r="C3334" s="373" t="s">
        <v>6</v>
      </c>
      <c r="D3334" s="374">
        <v>343.71</v>
      </c>
    </row>
    <row r="3335" spans="1:4" x14ac:dyDescent="0.25">
      <c r="A3335" s="373">
        <v>101914</v>
      </c>
      <c r="B3335" s="373" t="s">
        <v>1866</v>
      </c>
      <c r="C3335" s="373" t="s">
        <v>6</v>
      </c>
      <c r="D3335" s="374">
        <v>438.53</v>
      </c>
    </row>
    <row r="3336" spans="1:4" x14ac:dyDescent="0.25">
      <c r="A3336" s="373">
        <v>101915</v>
      </c>
      <c r="B3336" s="373" t="s">
        <v>1867</v>
      </c>
      <c r="C3336" s="373" t="s">
        <v>6</v>
      </c>
      <c r="D3336" s="374">
        <v>314.01</v>
      </c>
    </row>
    <row r="3337" spans="1:4" x14ac:dyDescent="0.25">
      <c r="A3337" s="373">
        <v>101916</v>
      </c>
      <c r="B3337" s="373" t="s">
        <v>1868</v>
      </c>
      <c r="C3337" s="373" t="s">
        <v>6</v>
      </c>
      <c r="D3337" s="375">
        <v>3546.19</v>
      </c>
    </row>
    <row r="3338" spans="1:4" x14ac:dyDescent="0.25">
      <c r="A3338" s="373">
        <v>101917</v>
      </c>
      <c r="B3338" s="373" t="s">
        <v>1869</v>
      </c>
      <c r="C3338" s="373" t="s">
        <v>6</v>
      </c>
      <c r="D3338" s="374">
        <v>153.37</v>
      </c>
    </row>
    <row r="3339" spans="1:4" x14ac:dyDescent="0.25">
      <c r="A3339" s="373">
        <v>98261</v>
      </c>
      <c r="B3339" s="373" t="s">
        <v>1870</v>
      </c>
      <c r="C3339" s="373" t="s">
        <v>16</v>
      </c>
      <c r="D3339" s="374">
        <v>3.59</v>
      </c>
    </row>
    <row r="3340" spans="1:4" x14ac:dyDescent="0.25">
      <c r="A3340" s="373">
        <v>98262</v>
      </c>
      <c r="B3340" s="373" t="s">
        <v>84</v>
      </c>
      <c r="C3340" s="373" t="s">
        <v>16</v>
      </c>
      <c r="D3340" s="374">
        <v>4.33</v>
      </c>
    </row>
    <row r="3341" spans="1:4" x14ac:dyDescent="0.25">
      <c r="A3341" s="373">
        <v>98263</v>
      </c>
      <c r="B3341" s="373" t="s">
        <v>1871</v>
      </c>
      <c r="C3341" s="373" t="s">
        <v>16</v>
      </c>
      <c r="D3341" s="374">
        <v>4.5199999999999996</v>
      </c>
    </row>
    <row r="3342" spans="1:4" x14ac:dyDescent="0.25">
      <c r="A3342" s="373">
        <v>98264</v>
      </c>
      <c r="B3342" s="373" t="s">
        <v>1872</v>
      </c>
      <c r="C3342" s="373" t="s">
        <v>16</v>
      </c>
      <c r="D3342" s="374">
        <v>5.3</v>
      </c>
    </row>
    <row r="3343" spans="1:4" x14ac:dyDescent="0.25">
      <c r="A3343" s="373">
        <v>98265</v>
      </c>
      <c r="B3343" s="373" t="s">
        <v>1873</v>
      </c>
      <c r="C3343" s="373" t="s">
        <v>16</v>
      </c>
      <c r="D3343" s="374">
        <v>5.84</v>
      </c>
    </row>
    <row r="3344" spans="1:4" x14ac:dyDescent="0.25">
      <c r="A3344" s="373">
        <v>98266</v>
      </c>
      <c r="B3344" s="373" t="s">
        <v>1874</v>
      </c>
      <c r="C3344" s="373" t="s">
        <v>16</v>
      </c>
      <c r="D3344" s="374">
        <v>6.55</v>
      </c>
    </row>
    <row r="3345" spans="1:4" x14ac:dyDescent="0.25">
      <c r="A3345" s="373">
        <v>98267</v>
      </c>
      <c r="B3345" s="373" t="s">
        <v>1875</v>
      </c>
      <c r="C3345" s="373" t="s">
        <v>16</v>
      </c>
      <c r="D3345" s="374">
        <v>10.16</v>
      </c>
    </row>
    <row r="3346" spans="1:4" x14ac:dyDescent="0.25">
      <c r="A3346" s="373">
        <v>98268</v>
      </c>
      <c r="B3346" s="373" t="s">
        <v>1876</v>
      </c>
      <c r="C3346" s="373" t="s">
        <v>16</v>
      </c>
      <c r="D3346" s="374">
        <v>15.95</v>
      </c>
    </row>
    <row r="3347" spans="1:4" x14ac:dyDescent="0.25">
      <c r="A3347" s="373">
        <v>98269</v>
      </c>
      <c r="B3347" s="373" t="s">
        <v>1877</v>
      </c>
      <c r="C3347" s="373" t="s">
        <v>16</v>
      </c>
      <c r="D3347" s="374">
        <v>21.51</v>
      </c>
    </row>
    <row r="3348" spans="1:4" x14ac:dyDescent="0.25">
      <c r="A3348" s="373">
        <v>98270</v>
      </c>
      <c r="B3348" s="373" t="s">
        <v>1878</v>
      </c>
      <c r="C3348" s="373" t="s">
        <v>16</v>
      </c>
      <c r="D3348" s="374">
        <v>31.99</v>
      </c>
    </row>
    <row r="3349" spans="1:4" x14ac:dyDescent="0.25">
      <c r="A3349" s="373">
        <v>98271</v>
      </c>
      <c r="B3349" s="373" t="s">
        <v>1879</v>
      </c>
      <c r="C3349" s="373" t="s">
        <v>16</v>
      </c>
      <c r="D3349" s="374">
        <v>44.61</v>
      </c>
    </row>
    <row r="3350" spans="1:4" x14ac:dyDescent="0.25">
      <c r="A3350" s="373">
        <v>98272</v>
      </c>
      <c r="B3350" s="373" t="s">
        <v>1880</v>
      </c>
      <c r="C3350" s="373" t="s">
        <v>16</v>
      </c>
      <c r="D3350" s="374">
        <v>101.13</v>
      </c>
    </row>
    <row r="3351" spans="1:4" x14ac:dyDescent="0.25">
      <c r="A3351" s="373">
        <v>98273</v>
      </c>
      <c r="B3351" s="373" t="s">
        <v>1881</v>
      </c>
      <c r="C3351" s="373" t="s">
        <v>16</v>
      </c>
      <c r="D3351" s="374">
        <v>2.41</v>
      </c>
    </row>
    <row r="3352" spans="1:4" x14ac:dyDescent="0.25">
      <c r="A3352" s="373">
        <v>98274</v>
      </c>
      <c r="B3352" s="373" t="s">
        <v>1882</v>
      </c>
      <c r="C3352" s="373" t="s">
        <v>16</v>
      </c>
      <c r="D3352" s="374">
        <v>2.94</v>
      </c>
    </row>
    <row r="3353" spans="1:4" x14ac:dyDescent="0.25">
      <c r="A3353" s="373">
        <v>98275</v>
      </c>
      <c r="B3353" s="373" t="s">
        <v>1883</v>
      </c>
      <c r="C3353" s="373" t="s">
        <v>16</v>
      </c>
      <c r="D3353" s="374">
        <v>3.66</v>
      </c>
    </row>
    <row r="3354" spans="1:4" x14ac:dyDescent="0.25">
      <c r="A3354" s="373">
        <v>98276</v>
      </c>
      <c r="B3354" s="373" t="s">
        <v>1884</v>
      </c>
      <c r="C3354" s="373" t="s">
        <v>16</v>
      </c>
      <c r="D3354" s="374">
        <v>7.27</v>
      </c>
    </row>
    <row r="3355" spans="1:4" x14ac:dyDescent="0.25">
      <c r="A3355" s="373">
        <v>98277</v>
      </c>
      <c r="B3355" s="373" t="s">
        <v>1885</v>
      </c>
      <c r="C3355" s="373" t="s">
        <v>16</v>
      </c>
      <c r="D3355" s="374">
        <v>13.06</v>
      </c>
    </row>
    <row r="3356" spans="1:4" x14ac:dyDescent="0.25">
      <c r="A3356" s="373">
        <v>98278</v>
      </c>
      <c r="B3356" s="373" t="s">
        <v>1886</v>
      </c>
      <c r="C3356" s="373" t="s">
        <v>16</v>
      </c>
      <c r="D3356" s="374">
        <v>18.63</v>
      </c>
    </row>
    <row r="3357" spans="1:4" x14ac:dyDescent="0.25">
      <c r="A3357" s="373">
        <v>98279</v>
      </c>
      <c r="B3357" s="373" t="s">
        <v>1887</v>
      </c>
      <c r="C3357" s="373" t="s">
        <v>16</v>
      </c>
      <c r="D3357" s="374">
        <v>29.1</v>
      </c>
    </row>
    <row r="3358" spans="1:4" x14ac:dyDescent="0.25">
      <c r="A3358" s="373">
        <v>98280</v>
      </c>
      <c r="B3358" s="373" t="s">
        <v>1888</v>
      </c>
      <c r="C3358" s="373" t="s">
        <v>16</v>
      </c>
      <c r="D3358" s="374">
        <v>7.31</v>
      </c>
    </row>
    <row r="3359" spans="1:4" x14ac:dyDescent="0.25">
      <c r="A3359" s="373">
        <v>98281</v>
      </c>
      <c r="B3359" s="373" t="s">
        <v>82</v>
      </c>
      <c r="C3359" s="373" t="s">
        <v>16</v>
      </c>
      <c r="D3359" s="374">
        <v>8.0500000000000007</v>
      </c>
    </row>
    <row r="3360" spans="1:4" x14ac:dyDescent="0.25">
      <c r="A3360" s="373">
        <v>98282</v>
      </c>
      <c r="B3360" s="373" t="s">
        <v>1889</v>
      </c>
      <c r="C3360" s="373" t="s">
        <v>16</v>
      </c>
      <c r="D3360" s="374">
        <v>8.23</v>
      </c>
    </row>
    <row r="3361" spans="1:4" x14ac:dyDescent="0.25">
      <c r="A3361" s="373">
        <v>98283</v>
      </c>
      <c r="B3361" s="373" t="s">
        <v>1890</v>
      </c>
      <c r="C3361" s="373" t="s">
        <v>16</v>
      </c>
      <c r="D3361" s="374">
        <v>9.02</v>
      </c>
    </row>
    <row r="3362" spans="1:4" x14ac:dyDescent="0.25">
      <c r="A3362" s="373">
        <v>98284</v>
      </c>
      <c r="B3362" s="373" t="s">
        <v>1891</v>
      </c>
      <c r="C3362" s="373" t="s">
        <v>16</v>
      </c>
      <c r="D3362" s="374">
        <v>9.5500000000000007</v>
      </c>
    </row>
    <row r="3363" spans="1:4" x14ac:dyDescent="0.25">
      <c r="A3363" s="373">
        <v>98285</v>
      </c>
      <c r="B3363" s="373" t="s">
        <v>1892</v>
      </c>
      <c r="C3363" s="373" t="s">
        <v>16</v>
      </c>
      <c r="D3363" s="374">
        <v>10.27</v>
      </c>
    </row>
    <row r="3364" spans="1:4" x14ac:dyDescent="0.25">
      <c r="A3364" s="373">
        <v>98286</v>
      </c>
      <c r="B3364" s="373" t="s">
        <v>1893</v>
      </c>
      <c r="C3364" s="373" t="s">
        <v>16</v>
      </c>
      <c r="D3364" s="374">
        <v>13.88</v>
      </c>
    </row>
    <row r="3365" spans="1:4" x14ac:dyDescent="0.25">
      <c r="A3365" s="373">
        <v>98287</v>
      </c>
      <c r="B3365" s="373" t="s">
        <v>1894</v>
      </c>
      <c r="C3365" s="373" t="s">
        <v>16</v>
      </c>
      <c r="D3365" s="374">
        <v>1.36</v>
      </c>
    </row>
    <row r="3366" spans="1:4" x14ac:dyDescent="0.25">
      <c r="A3366" s="373">
        <v>98288</v>
      </c>
      <c r="B3366" s="373" t="s">
        <v>1895</v>
      </c>
      <c r="C3366" s="373" t="s">
        <v>16</v>
      </c>
      <c r="D3366" s="374">
        <v>2.1</v>
      </c>
    </row>
    <row r="3367" spans="1:4" x14ac:dyDescent="0.25">
      <c r="A3367" s="373">
        <v>98289</v>
      </c>
      <c r="B3367" s="373" t="s">
        <v>1896</v>
      </c>
      <c r="C3367" s="373" t="s">
        <v>16</v>
      </c>
      <c r="D3367" s="374">
        <v>2.29</v>
      </c>
    </row>
    <row r="3368" spans="1:4" x14ac:dyDescent="0.25">
      <c r="A3368" s="373">
        <v>98290</v>
      </c>
      <c r="B3368" s="373" t="s">
        <v>1897</v>
      </c>
      <c r="C3368" s="373" t="s">
        <v>16</v>
      </c>
      <c r="D3368" s="374">
        <v>3.07</v>
      </c>
    </row>
    <row r="3369" spans="1:4" x14ac:dyDescent="0.25">
      <c r="A3369" s="373">
        <v>98291</v>
      </c>
      <c r="B3369" s="373" t="s">
        <v>1898</v>
      </c>
      <c r="C3369" s="373" t="s">
        <v>16</v>
      </c>
      <c r="D3369" s="374">
        <v>3.61</v>
      </c>
    </row>
    <row r="3370" spans="1:4" x14ac:dyDescent="0.25">
      <c r="A3370" s="373">
        <v>98292</v>
      </c>
      <c r="B3370" s="373" t="s">
        <v>1899</v>
      </c>
      <c r="C3370" s="373" t="s">
        <v>16</v>
      </c>
      <c r="D3370" s="374">
        <v>4.32</v>
      </c>
    </row>
    <row r="3371" spans="1:4" x14ac:dyDescent="0.25">
      <c r="A3371" s="373">
        <v>98293</v>
      </c>
      <c r="B3371" s="373" t="s">
        <v>1900</v>
      </c>
      <c r="C3371" s="373" t="s">
        <v>16</v>
      </c>
      <c r="D3371" s="374">
        <v>7.93</v>
      </c>
    </row>
    <row r="3372" spans="1:4" x14ac:dyDescent="0.25">
      <c r="A3372" s="373">
        <v>98400</v>
      </c>
      <c r="B3372" s="373" t="s">
        <v>83</v>
      </c>
      <c r="C3372" s="373" t="s">
        <v>16</v>
      </c>
      <c r="D3372" s="374">
        <v>12.29</v>
      </c>
    </row>
    <row r="3373" spans="1:4" x14ac:dyDescent="0.25">
      <c r="A3373" s="373">
        <v>98401</v>
      </c>
      <c r="B3373" s="373" t="s">
        <v>1901</v>
      </c>
      <c r="C3373" s="373" t="s">
        <v>16</v>
      </c>
      <c r="D3373" s="374">
        <v>18.89</v>
      </c>
    </row>
    <row r="3374" spans="1:4" x14ac:dyDescent="0.25">
      <c r="A3374" s="373">
        <v>98402</v>
      </c>
      <c r="B3374" s="373" t="s">
        <v>1902</v>
      </c>
      <c r="C3374" s="373" t="s">
        <v>16</v>
      </c>
      <c r="D3374" s="374">
        <v>21.96</v>
      </c>
    </row>
    <row r="3375" spans="1:4" x14ac:dyDescent="0.25">
      <c r="A3375" s="373">
        <v>100556</v>
      </c>
      <c r="B3375" s="373" t="s">
        <v>1903</v>
      </c>
      <c r="C3375" s="373" t="s">
        <v>6</v>
      </c>
      <c r="D3375" s="374">
        <v>34.78</v>
      </c>
    </row>
    <row r="3376" spans="1:4" x14ac:dyDescent="0.25">
      <c r="A3376" s="373">
        <v>100557</v>
      </c>
      <c r="B3376" s="373" t="s">
        <v>1904</v>
      </c>
      <c r="C3376" s="373" t="s">
        <v>6</v>
      </c>
      <c r="D3376" s="374">
        <v>389.25</v>
      </c>
    </row>
    <row r="3377" spans="1:4" x14ac:dyDescent="0.25">
      <c r="A3377" s="373">
        <v>100560</v>
      </c>
      <c r="B3377" s="373" t="s">
        <v>1905</v>
      </c>
      <c r="C3377" s="373" t="s">
        <v>6</v>
      </c>
      <c r="D3377" s="374">
        <v>95.03</v>
      </c>
    </row>
    <row r="3378" spans="1:4" x14ac:dyDescent="0.25">
      <c r="A3378" s="373">
        <v>100561</v>
      </c>
      <c r="B3378" s="373" t="s">
        <v>86</v>
      </c>
      <c r="C3378" s="373" t="s">
        <v>6</v>
      </c>
      <c r="D3378" s="374">
        <v>166.81</v>
      </c>
    </row>
    <row r="3379" spans="1:4" x14ac:dyDescent="0.25">
      <c r="A3379" s="373">
        <v>100562</v>
      </c>
      <c r="B3379" s="373" t="s">
        <v>1906</v>
      </c>
      <c r="C3379" s="373" t="s">
        <v>6</v>
      </c>
      <c r="D3379" s="374">
        <v>254.41</v>
      </c>
    </row>
    <row r="3380" spans="1:4" x14ac:dyDescent="0.25">
      <c r="A3380" s="373">
        <v>100563</v>
      </c>
      <c r="B3380" s="373" t="s">
        <v>1907</v>
      </c>
      <c r="C3380" s="373" t="s">
        <v>6</v>
      </c>
      <c r="D3380" s="374">
        <v>363.83</v>
      </c>
    </row>
    <row r="3381" spans="1:4" x14ac:dyDescent="0.25">
      <c r="A3381" s="373">
        <v>101795</v>
      </c>
      <c r="B3381" s="373" t="s">
        <v>4203</v>
      </c>
      <c r="C3381" s="373" t="s">
        <v>6</v>
      </c>
      <c r="D3381" s="374">
        <v>595.54</v>
      </c>
    </row>
    <row r="3382" spans="1:4" x14ac:dyDescent="0.25">
      <c r="A3382" s="373">
        <v>101798</v>
      </c>
      <c r="B3382" s="373" t="s">
        <v>4204</v>
      </c>
      <c r="C3382" s="373" t="s">
        <v>6</v>
      </c>
      <c r="D3382" s="374">
        <v>366.97</v>
      </c>
    </row>
    <row r="3383" spans="1:4" x14ac:dyDescent="0.25">
      <c r="A3383" s="373">
        <v>101799</v>
      </c>
      <c r="B3383" s="373" t="s">
        <v>4205</v>
      </c>
      <c r="C3383" s="373" t="s">
        <v>6</v>
      </c>
      <c r="D3383" s="374">
        <v>890.84</v>
      </c>
    </row>
    <row r="3384" spans="1:4" x14ac:dyDescent="0.25">
      <c r="A3384" s="373">
        <v>98397</v>
      </c>
      <c r="B3384" s="373" t="s">
        <v>1908</v>
      </c>
      <c r="C3384" s="373" t="s">
        <v>3</v>
      </c>
      <c r="D3384" s="374">
        <v>12.66</v>
      </c>
    </row>
    <row r="3385" spans="1:4" x14ac:dyDescent="0.25">
      <c r="A3385" s="373">
        <v>103244</v>
      </c>
      <c r="B3385" s="373" t="s">
        <v>5642</v>
      </c>
      <c r="C3385" s="373" t="s">
        <v>6</v>
      </c>
      <c r="D3385" s="375">
        <v>2232.0700000000002</v>
      </c>
    </row>
    <row r="3386" spans="1:4" x14ac:dyDescent="0.25">
      <c r="A3386" s="373">
        <v>103245</v>
      </c>
      <c r="B3386" s="373" t="s">
        <v>5643</v>
      </c>
      <c r="C3386" s="373" t="s">
        <v>6</v>
      </c>
      <c r="D3386" s="375">
        <v>1761.43</v>
      </c>
    </row>
    <row r="3387" spans="1:4" x14ac:dyDescent="0.25">
      <c r="A3387" s="373">
        <v>103246</v>
      </c>
      <c r="B3387" s="373" t="s">
        <v>5644</v>
      </c>
      <c r="C3387" s="373" t="s">
        <v>6</v>
      </c>
      <c r="D3387" s="375">
        <v>1920.59</v>
      </c>
    </row>
    <row r="3388" spans="1:4" x14ac:dyDescent="0.25">
      <c r="A3388" s="373">
        <v>103247</v>
      </c>
      <c r="B3388" s="373" t="s">
        <v>5645</v>
      </c>
      <c r="C3388" s="373" t="s">
        <v>6</v>
      </c>
      <c r="D3388" s="375">
        <v>2476.86</v>
      </c>
    </row>
    <row r="3389" spans="1:4" x14ac:dyDescent="0.25">
      <c r="A3389" s="373">
        <v>103248</v>
      </c>
      <c r="B3389" s="373" t="s">
        <v>5646</v>
      </c>
      <c r="C3389" s="373" t="s">
        <v>6</v>
      </c>
      <c r="D3389" s="375">
        <v>2024.81</v>
      </c>
    </row>
    <row r="3390" spans="1:4" x14ac:dyDescent="0.25">
      <c r="A3390" s="373">
        <v>103249</v>
      </c>
      <c r="B3390" s="373" t="s">
        <v>5647</v>
      </c>
      <c r="C3390" s="373" t="s">
        <v>6</v>
      </c>
      <c r="D3390" s="375">
        <v>2175.02</v>
      </c>
    </row>
    <row r="3391" spans="1:4" x14ac:dyDescent="0.25">
      <c r="A3391" s="373">
        <v>103250</v>
      </c>
      <c r="B3391" s="373" t="s">
        <v>5648</v>
      </c>
      <c r="C3391" s="373" t="s">
        <v>6</v>
      </c>
      <c r="D3391" s="375">
        <v>3595.45</v>
      </c>
    </row>
    <row r="3392" spans="1:4" x14ac:dyDescent="0.25">
      <c r="A3392" s="373">
        <v>103251</v>
      </c>
      <c r="B3392" s="373" t="s">
        <v>5649</v>
      </c>
      <c r="C3392" s="373" t="s">
        <v>6</v>
      </c>
      <c r="D3392" s="375">
        <v>2840.45</v>
      </c>
    </row>
    <row r="3393" spans="1:4" x14ac:dyDescent="0.25">
      <c r="A3393" s="373">
        <v>103252</v>
      </c>
      <c r="B3393" s="373" t="s">
        <v>5650</v>
      </c>
      <c r="C3393" s="373" t="s">
        <v>6</v>
      </c>
      <c r="D3393" s="375">
        <v>3144.92</v>
      </c>
    </row>
    <row r="3394" spans="1:4" x14ac:dyDescent="0.25">
      <c r="A3394" s="373">
        <v>103253</v>
      </c>
      <c r="B3394" s="373" t="s">
        <v>5651</v>
      </c>
      <c r="C3394" s="373" t="s">
        <v>6</v>
      </c>
      <c r="D3394" s="375">
        <v>4899.5600000000004</v>
      </c>
    </row>
    <row r="3395" spans="1:4" x14ac:dyDescent="0.25">
      <c r="A3395" s="373">
        <v>103254</v>
      </c>
      <c r="B3395" s="373" t="s">
        <v>5652</v>
      </c>
      <c r="C3395" s="373" t="s">
        <v>6</v>
      </c>
      <c r="D3395" s="375">
        <v>3665.23</v>
      </c>
    </row>
    <row r="3396" spans="1:4" x14ac:dyDescent="0.25">
      <c r="A3396" s="373">
        <v>103255</v>
      </c>
      <c r="B3396" s="373" t="s">
        <v>5653</v>
      </c>
      <c r="C3396" s="373" t="s">
        <v>6</v>
      </c>
      <c r="D3396" s="375">
        <v>4100.7299999999996</v>
      </c>
    </row>
    <row r="3397" spans="1:4" x14ac:dyDescent="0.25">
      <c r="A3397" s="373">
        <v>103256</v>
      </c>
      <c r="B3397" s="373" t="s">
        <v>5654</v>
      </c>
      <c r="C3397" s="373" t="s">
        <v>6</v>
      </c>
      <c r="D3397" s="375">
        <v>9093.4599999999991</v>
      </c>
    </row>
    <row r="3398" spans="1:4" x14ac:dyDescent="0.25">
      <c r="A3398" s="373">
        <v>103257</v>
      </c>
      <c r="B3398" s="373" t="s">
        <v>5655</v>
      </c>
      <c r="C3398" s="373" t="s">
        <v>6</v>
      </c>
      <c r="D3398" s="375">
        <v>5195.88</v>
      </c>
    </row>
    <row r="3399" spans="1:4" x14ac:dyDescent="0.25">
      <c r="A3399" s="373">
        <v>103258</v>
      </c>
      <c r="B3399" s="373" t="s">
        <v>5656</v>
      </c>
      <c r="C3399" s="373" t="s">
        <v>6</v>
      </c>
      <c r="D3399" s="375">
        <v>10165.780000000001</v>
      </c>
    </row>
    <row r="3400" spans="1:4" x14ac:dyDescent="0.25">
      <c r="A3400" s="373">
        <v>103259</v>
      </c>
      <c r="B3400" s="373" t="s">
        <v>5657</v>
      </c>
      <c r="C3400" s="373" t="s">
        <v>6</v>
      </c>
      <c r="D3400" s="375">
        <v>5479.25</v>
      </c>
    </row>
    <row r="3401" spans="1:4" x14ac:dyDescent="0.25">
      <c r="A3401" s="373">
        <v>103260</v>
      </c>
      <c r="B3401" s="373" t="s">
        <v>5658</v>
      </c>
      <c r="C3401" s="373" t="s">
        <v>6</v>
      </c>
      <c r="D3401" s="375">
        <v>5628.39</v>
      </c>
    </row>
    <row r="3402" spans="1:4" x14ac:dyDescent="0.25">
      <c r="A3402" s="373">
        <v>103261</v>
      </c>
      <c r="B3402" s="373" t="s">
        <v>5659</v>
      </c>
      <c r="C3402" s="373" t="s">
        <v>6</v>
      </c>
      <c r="D3402" s="375">
        <v>11467.27</v>
      </c>
    </row>
    <row r="3403" spans="1:4" x14ac:dyDescent="0.25">
      <c r="A3403" s="373">
        <v>103262</v>
      </c>
      <c r="B3403" s="373" t="s">
        <v>5660</v>
      </c>
      <c r="C3403" s="373" t="s">
        <v>6</v>
      </c>
      <c r="D3403" s="375">
        <v>7197.2</v>
      </c>
    </row>
    <row r="3404" spans="1:4" x14ac:dyDescent="0.25">
      <c r="A3404" s="373">
        <v>103263</v>
      </c>
      <c r="B3404" s="373" t="s">
        <v>5661</v>
      </c>
      <c r="C3404" s="373" t="s">
        <v>6</v>
      </c>
      <c r="D3404" s="375">
        <v>15926.03</v>
      </c>
    </row>
    <row r="3405" spans="1:4" x14ac:dyDescent="0.25">
      <c r="A3405" s="373">
        <v>103264</v>
      </c>
      <c r="B3405" s="373" t="s">
        <v>5662</v>
      </c>
      <c r="C3405" s="373" t="s">
        <v>6</v>
      </c>
      <c r="D3405" s="375">
        <v>8934.7099999999991</v>
      </c>
    </row>
    <row r="3406" spans="1:4" x14ac:dyDescent="0.25">
      <c r="A3406" s="373">
        <v>103265</v>
      </c>
      <c r="B3406" s="373" t="s">
        <v>5663</v>
      </c>
      <c r="C3406" s="373" t="s">
        <v>6</v>
      </c>
      <c r="D3406" s="375">
        <v>19198.54</v>
      </c>
    </row>
    <row r="3407" spans="1:4" x14ac:dyDescent="0.25">
      <c r="A3407" s="373">
        <v>103266</v>
      </c>
      <c r="B3407" s="373" t="s">
        <v>5664</v>
      </c>
      <c r="C3407" s="373" t="s">
        <v>6</v>
      </c>
      <c r="D3407" s="375">
        <v>9977.57</v>
      </c>
    </row>
    <row r="3408" spans="1:4" x14ac:dyDescent="0.25">
      <c r="A3408" s="373">
        <v>103267</v>
      </c>
      <c r="B3408" s="373" t="s">
        <v>5665</v>
      </c>
      <c r="C3408" s="373" t="s">
        <v>6</v>
      </c>
      <c r="D3408" s="375">
        <v>5678.92</v>
      </c>
    </row>
    <row r="3409" spans="1:4" x14ac:dyDescent="0.25">
      <c r="A3409" s="373">
        <v>103268</v>
      </c>
      <c r="B3409" s="373" t="s">
        <v>5666</v>
      </c>
      <c r="C3409" s="373" t="s">
        <v>6</v>
      </c>
      <c r="D3409" s="375">
        <v>6741.16</v>
      </c>
    </row>
    <row r="3410" spans="1:4" x14ac:dyDescent="0.25">
      <c r="A3410" s="373">
        <v>103269</v>
      </c>
      <c r="B3410" s="373" t="s">
        <v>5667</v>
      </c>
      <c r="C3410" s="373" t="s">
        <v>6</v>
      </c>
      <c r="D3410" s="375">
        <v>6979.88</v>
      </c>
    </row>
    <row r="3411" spans="1:4" x14ac:dyDescent="0.25">
      <c r="A3411" s="373">
        <v>103270</v>
      </c>
      <c r="B3411" s="373" t="s">
        <v>5668</v>
      </c>
      <c r="C3411" s="373" t="s">
        <v>6</v>
      </c>
      <c r="D3411" s="375">
        <v>7245.25</v>
      </c>
    </row>
    <row r="3412" spans="1:4" x14ac:dyDescent="0.25">
      <c r="A3412" s="373">
        <v>103271</v>
      </c>
      <c r="B3412" s="373" t="s">
        <v>5669</v>
      </c>
      <c r="C3412" s="373" t="s">
        <v>6</v>
      </c>
      <c r="D3412" s="375">
        <v>10264.58</v>
      </c>
    </row>
    <row r="3413" spans="1:4" x14ac:dyDescent="0.25">
      <c r="A3413" s="373">
        <v>103272</v>
      </c>
      <c r="B3413" s="373" t="s">
        <v>5670</v>
      </c>
      <c r="C3413" s="373" t="s">
        <v>6</v>
      </c>
      <c r="D3413" s="375">
        <v>10602.04</v>
      </c>
    </row>
    <row r="3414" spans="1:4" x14ac:dyDescent="0.25">
      <c r="A3414" s="373">
        <v>103273</v>
      </c>
      <c r="B3414" s="373" t="s">
        <v>5671</v>
      </c>
      <c r="C3414" s="373" t="s">
        <v>6</v>
      </c>
      <c r="D3414" s="375">
        <v>10909.64</v>
      </c>
    </row>
    <row r="3415" spans="1:4" x14ac:dyDescent="0.25">
      <c r="A3415" s="373">
        <v>103274</v>
      </c>
      <c r="B3415" s="373" t="s">
        <v>5672</v>
      </c>
      <c r="C3415" s="373" t="s">
        <v>6</v>
      </c>
      <c r="D3415" s="375">
        <v>12496.75</v>
      </c>
    </row>
    <row r="3416" spans="1:4" x14ac:dyDescent="0.25">
      <c r="A3416" s="373">
        <v>103275</v>
      </c>
      <c r="B3416" s="373" t="s">
        <v>5673</v>
      </c>
      <c r="C3416" s="373" t="s">
        <v>6</v>
      </c>
      <c r="D3416" s="375">
        <v>12431.95</v>
      </c>
    </row>
    <row r="3417" spans="1:4" x14ac:dyDescent="0.25">
      <c r="A3417" s="373">
        <v>103276</v>
      </c>
      <c r="B3417" s="373" t="s">
        <v>5674</v>
      </c>
      <c r="C3417" s="373" t="s">
        <v>6</v>
      </c>
      <c r="D3417" s="375">
        <v>13045.8</v>
      </c>
    </row>
    <row r="3418" spans="1:4" x14ac:dyDescent="0.25">
      <c r="A3418" s="373">
        <v>103277</v>
      </c>
      <c r="B3418" s="373" t="s">
        <v>5675</v>
      </c>
      <c r="C3418" s="373" t="s">
        <v>6</v>
      </c>
      <c r="D3418" s="375">
        <v>24090.66</v>
      </c>
    </row>
    <row r="3419" spans="1:4" x14ac:dyDescent="0.25">
      <c r="A3419" s="373">
        <v>103278</v>
      </c>
      <c r="B3419" s="373" t="s">
        <v>5676</v>
      </c>
      <c r="C3419" s="373" t="s">
        <v>6</v>
      </c>
      <c r="D3419" s="375">
        <v>30834.28</v>
      </c>
    </row>
    <row r="3420" spans="1:4" x14ac:dyDescent="0.25">
      <c r="A3420" s="373">
        <v>103288</v>
      </c>
      <c r="B3420" s="373" t="s">
        <v>5677</v>
      </c>
      <c r="C3420" s="373" t="s">
        <v>6</v>
      </c>
      <c r="D3420" s="374">
        <v>14.32</v>
      </c>
    </row>
    <row r="3421" spans="1:4" x14ac:dyDescent="0.25">
      <c r="A3421" s="373">
        <v>103289</v>
      </c>
      <c r="B3421" s="373" t="s">
        <v>5678</v>
      </c>
      <c r="C3421" s="373" t="s">
        <v>16</v>
      </c>
      <c r="D3421" s="374">
        <v>33.58</v>
      </c>
    </row>
    <row r="3422" spans="1:4" x14ac:dyDescent="0.25">
      <c r="A3422" s="373">
        <v>103290</v>
      </c>
      <c r="B3422" s="373" t="s">
        <v>5679</v>
      </c>
      <c r="C3422" s="373" t="s">
        <v>16</v>
      </c>
      <c r="D3422" s="374">
        <v>53.36</v>
      </c>
    </row>
    <row r="3423" spans="1:4" x14ac:dyDescent="0.25">
      <c r="A3423" s="373">
        <v>103291</v>
      </c>
      <c r="B3423" s="373" t="s">
        <v>5680</v>
      </c>
      <c r="C3423" s="373" t="s">
        <v>16</v>
      </c>
      <c r="D3423" s="374">
        <v>66.8</v>
      </c>
    </row>
    <row r="3424" spans="1:4" x14ac:dyDescent="0.25">
      <c r="A3424" s="373">
        <v>103292</v>
      </c>
      <c r="B3424" s="373" t="s">
        <v>5681</v>
      </c>
      <c r="C3424" s="373" t="s">
        <v>16</v>
      </c>
      <c r="D3424" s="374">
        <v>80.790000000000006</v>
      </c>
    </row>
    <row r="3425" spans="1:4" x14ac:dyDescent="0.25">
      <c r="A3425" s="373">
        <v>101936</v>
      </c>
      <c r="B3425" s="373" t="s">
        <v>1909</v>
      </c>
      <c r="C3425" s="373" t="s">
        <v>6</v>
      </c>
      <c r="D3425" s="375">
        <v>8898.61</v>
      </c>
    </row>
    <row r="3426" spans="1:4" x14ac:dyDescent="0.25">
      <c r="A3426" s="373">
        <v>101937</v>
      </c>
      <c r="B3426" s="373" t="s">
        <v>1910</v>
      </c>
      <c r="C3426" s="373" t="s">
        <v>6</v>
      </c>
      <c r="D3426" s="375">
        <v>15779.16</v>
      </c>
    </row>
    <row r="3427" spans="1:4" x14ac:dyDescent="0.25">
      <c r="A3427" s="373">
        <v>98294</v>
      </c>
      <c r="B3427" s="373" t="s">
        <v>1911</v>
      </c>
      <c r="C3427" s="373" t="s">
        <v>16</v>
      </c>
      <c r="D3427" s="374">
        <v>5.9</v>
      </c>
    </row>
    <row r="3428" spans="1:4" x14ac:dyDescent="0.25">
      <c r="A3428" s="373">
        <v>98295</v>
      </c>
      <c r="B3428" s="373" t="s">
        <v>1912</v>
      </c>
      <c r="C3428" s="373" t="s">
        <v>16</v>
      </c>
      <c r="D3428" s="374">
        <v>5.22</v>
      </c>
    </row>
    <row r="3429" spans="1:4" x14ac:dyDescent="0.25">
      <c r="A3429" s="373">
        <v>98296</v>
      </c>
      <c r="B3429" s="373" t="s">
        <v>1913</v>
      </c>
      <c r="C3429" s="373" t="s">
        <v>16</v>
      </c>
      <c r="D3429" s="374">
        <v>8.61</v>
      </c>
    </row>
    <row r="3430" spans="1:4" x14ac:dyDescent="0.25">
      <c r="A3430" s="373">
        <v>98297</v>
      </c>
      <c r="B3430" s="373" t="s">
        <v>81</v>
      </c>
      <c r="C3430" s="373" t="s">
        <v>16</v>
      </c>
      <c r="D3430" s="374">
        <v>7.54</v>
      </c>
    </row>
    <row r="3431" spans="1:4" x14ac:dyDescent="0.25">
      <c r="A3431" s="373">
        <v>98298</v>
      </c>
      <c r="B3431" s="373" t="s">
        <v>5682</v>
      </c>
      <c r="C3431" s="373" t="s">
        <v>16</v>
      </c>
      <c r="D3431" s="374">
        <v>20.91</v>
      </c>
    </row>
    <row r="3432" spans="1:4" x14ac:dyDescent="0.25">
      <c r="A3432" s="373">
        <v>98299</v>
      </c>
      <c r="B3432" s="373" t="s">
        <v>5683</v>
      </c>
      <c r="C3432" s="373" t="s">
        <v>16</v>
      </c>
      <c r="D3432" s="374">
        <v>19.579999999999998</v>
      </c>
    </row>
    <row r="3433" spans="1:4" x14ac:dyDescent="0.25">
      <c r="A3433" s="373">
        <v>98300</v>
      </c>
      <c r="B3433" s="373" t="s">
        <v>5684</v>
      </c>
      <c r="C3433" s="373" t="s">
        <v>16</v>
      </c>
      <c r="D3433" s="374">
        <v>5.33</v>
      </c>
    </row>
    <row r="3434" spans="1:4" x14ac:dyDescent="0.25">
      <c r="A3434" s="373">
        <v>98301</v>
      </c>
      <c r="B3434" s="373" t="s">
        <v>1914</v>
      </c>
      <c r="C3434" s="373" t="s">
        <v>6</v>
      </c>
      <c r="D3434" s="374">
        <v>566.29999999999995</v>
      </c>
    </row>
    <row r="3435" spans="1:4" x14ac:dyDescent="0.25">
      <c r="A3435" s="373">
        <v>98302</v>
      </c>
      <c r="B3435" s="373" t="s">
        <v>80</v>
      </c>
      <c r="C3435" s="373" t="s">
        <v>6</v>
      </c>
      <c r="D3435" s="375">
        <v>1017.25</v>
      </c>
    </row>
    <row r="3436" spans="1:4" x14ac:dyDescent="0.25">
      <c r="A3436" s="373">
        <v>98304</v>
      </c>
      <c r="B3436" s="373" t="s">
        <v>1915</v>
      </c>
      <c r="C3436" s="373" t="s">
        <v>6</v>
      </c>
      <c r="D3436" s="375">
        <v>3127.92</v>
      </c>
    </row>
    <row r="3437" spans="1:4" x14ac:dyDescent="0.25">
      <c r="A3437" s="373">
        <v>98305</v>
      </c>
      <c r="B3437" s="373" t="s">
        <v>5685</v>
      </c>
      <c r="C3437" s="373" t="s">
        <v>6</v>
      </c>
      <c r="D3437" s="375">
        <v>2236.09</v>
      </c>
    </row>
    <row r="3438" spans="1:4" x14ac:dyDescent="0.25">
      <c r="A3438" s="373">
        <v>98306</v>
      </c>
      <c r="B3438" s="373" t="s">
        <v>5686</v>
      </c>
      <c r="C3438" s="373" t="s">
        <v>6</v>
      </c>
      <c r="D3438" s="374">
        <v>56.5</v>
      </c>
    </row>
    <row r="3439" spans="1:4" x14ac:dyDescent="0.25">
      <c r="A3439" s="373">
        <v>98307</v>
      </c>
      <c r="B3439" s="373" t="s">
        <v>1916</v>
      </c>
      <c r="C3439" s="373" t="s">
        <v>6</v>
      </c>
      <c r="D3439" s="374">
        <v>52.28</v>
      </c>
    </row>
    <row r="3440" spans="1:4" x14ac:dyDescent="0.25">
      <c r="A3440" s="373">
        <v>98308</v>
      </c>
      <c r="B3440" s="373" t="s">
        <v>85</v>
      </c>
      <c r="C3440" s="373" t="s">
        <v>6</v>
      </c>
      <c r="D3440" s="374">
        <v>33.9</v>
      </c>
    </row>
    <row r="3441" spans="1:4" x14ac:dyDescent="0.25">
      <c r="A3441" s="373">
        <v>98593</v>
      </c>
      <c r="B3441" s="373" t="s">
        <v>1917</v>
      </c>
      <c r="C3441" s="373" t="s">
        <v>6</v>
      </c>
      <c r="D3441" s="375">
        <v>2208.42</v>
      </c>
    </row>
    <row r="3442" spans="1:4" x14ac:dyDescent="0.25">
      <c r="A3442" s="373">
        <v>100553</v>
      </c>
      <c r="B3442" s="373" t="s">
        <v>5687</v>
      </c>
      <c r="C3442" s="373" t="s">
        <v>16</v>
      </c>
      <c r="D3442" s="374">
        <v>22.5</v>
      </c>
    </row>
    <row r="3443" spans="1:4" x14ac:dyDescent="0.25">
      <c r="A3443" s="373">
        <v>100554</v>
      </c>
      <c r="B3443" s="373" t="s">
        <v>5688</v>
      </c>
      <c r="C3443" s="373" t="s">
        <v>16</v>
      </c>
      <c r="D3443" s="374">
        <v>5.09</v>
      </c>
    </row>
    <row r="3444" spans="1:4" x14ac:dyDescent="0.25">
      <c r="A3444" s="373">
        <v>100555</v>
      </c>
      <c r="B3444" s="373" t="s">
        <v>5689</v>
      </c>
      <c r="C3444" s="373" t="s">
        <v>6</v>
      </c>
      <c r="D3444" s="375">
        <v>1123.94</v>
      </c>
    </row>
    <row r="3445" spans="1:4" x14ac:dyDescent="0.25">
      <c r="A3445" s="373">
        <v>89355</v>
      </c>
      <c r="B3445" s="373" t="s">
        <v>5690</v>
      </c>
      <c r="C3445" s="373" t="s">
        <v>16</v>
      </c>
      <c r="D3445" s="374">
        <v>19.149999999999999</v>
      </c>
    </row>
    <row r="3446" spans="1:4" x14ac:dyDescent="0.25">
      <c r="A3446" s="373">
        <v>89356</v>
      </c>
      <c r="B3446" s="373" t="s">
        <v>5691</v>
      </c>
      <c r="C3446" s="373" t="s">
        <v>16</v>
      </c>
      <c r="D3446" s="374">
        <v>22.08</v>
      </c>
    </row>
    <row r="3447" spans="1:4" x14ac:dyDescent="0.25">
      <c r="A3447" s="373">
        <v>89357</v>
      </c>
      <c r="B3447" s="373" t="s">
        <v>5692</v>
      </c>
      <c r="C3447" s="373" t="s">
        <v>16</v>
      </c>
      <c r="D3447" s="374">
        <v>30.56</v>
      </c>
    </row>
    <row r="3448" spans="1:4" x14ac:dyDescent="0.25">
      <c r="A3448" s="373">
        <v>89401</v>
      </c>
      <c r="B3448" s="373" t="s">
        <v>5693</v>
      </c>
      <c r="C3448" s="373" t="s">
        <v>16</v>
      </c>
      <c r="D3448" s="374">
        <v>10.25</v>
      </c>
    </row>
    <row r="3449" spans="1:4" x14ac:dyDescent="0.25">
      <c r="A3449" s="373">
        <v>89402</v>
      </c>
      <c r="B3449" s="373" t="s">
        <v>5694</v>
      </c>
      <c r="C3449" s="373" t="s">
        <v>16</v>
      </c>
      <c r="D3449" s="374">
        <v>11.77</v>
      </c>
    </row>
    <row r="3450" spans="1:4" x14ac:dyDescent="0.25">
      <c r="A3450" s="373">
        <v>89403</v>
      </c>
      <c r="B3450" s="373" t="s">
        <v>5695</v>
      </c>
      <c r="C3450" s="373" t="s">
        <v>16</v>
      </c>
      <c r="D3450" s="374">
        <v>18.3</v>
      </c>
    </row>
    <row r="3451" spans="1:4" x14ac:dyDescent="0.25">
      <c r="A3451" s="373">
        <v>89446</v>
      </c>
      <c r="B3451" s="373" t="s">
        <v>5696</v>
      </c>
      <c r="C3451" s="373" t="s">
        <v>16</v>
      </c>
      <c r="D3451" s="374">
        <v>5.3</v>
      </c>
    </row>
    <row r="3452" spans="1:4" x14ac:dyDescent="0.25">
      <c r="A3452" s="373">
        <v>89447</v>
      </c>
      <c r="B3452" s="373" t="s">
        <v>5697</v>
      </c>
      <c r="C3452" s="373" t="s">
        <v>16</v>
      </c>
      <c r="D3452" s="374">
        <v>10.58</v>
      </c>
    </row>
    <row r="3453" spans="1:4" x14ac:dyDescent="0.25">
      <c r="A3453" s="373">
        <v>89448</v>
      </c>
      <c r="B3453" s="373" t="s">
        <v>5698</v>
      </c>
      <c r="C3453" s="373" t="s">
        <v>16</v>
      </c>
      <c r="D3453" s="374">
        <v>16.22</v>
      </c>
    </row>
    <row r="3454" spans="1:4" x14ac:dyDescent="0.25">
      <c r="A3454" s="373">
        <v>89449</v>
      </c>
      <c r="B3454" s="373" t="s">
        <v>5699</v>
      </c>
      <c r="C3454" s="373" t="s">
        <v>16</v>
      </c>
      <c r="D3454" s="374">
        <v>17.940000000000001</v>
      </c>
    </row>
    <row r="3455" spans="1:4" x14ac:dyDescent="0.25">
      <c r="A3455" s="373">
        <v>89450</v>
      </c>
      <c r="B3455" s="373" t="s">
        <v>5700</v>
      </c>
      <c r="C3455" s="373" t="s">
        <v>16</v>
      </c>
      <c r="D3455" s="374">
        <v>28.79</v>
      </c>
    </row>
    <row r="3456" spans="1:4" x14ac:dyDescent="0.25">
      <c r="A3456" s="373">
        <v>89451</v>
      </c>
      <c r="B3456" s="373" t="s">
        <v>5701</v>
      </c>
      <c r="C3456" s="373" t="s">
        <v>16</v>
      </c>
      <c r="D3456" s="374">
        <v>46.93</v>
      </c>
    </row>
    <row r="3457" spans="1:4" x14ac:dyDescent="0.25">
      <c r="A3457" s="373">
        <v>89452</v>
      </c>
      <c r="B3457" s="373" t="s">
        <v>5702</v>
      </c>
      <c r="C3457" s="373" t="s">
        <v>16</v>
      </c>
      <c r="D3457" s="374">
        <v>64.680000000000007</v>
      </c>
    </row>
    <row r="3458" spans="1:4" x14ac:dyDescent="0.25">
      <c r="A3458" s="373">
        <v>89508</v>
      </c>
      <c r="B3458" s="373" t="s">
        <v>5703</v>
      </c>
      <c r="C3458" s="373" t="s">
        <v>16</v>
      </c>
      <c r="D3458" s="374">
        <v>15.19</v>
      </c>
    </row>
    <row r="3459" spans="1:4" x14ac:dyDescent="0.25">
      <c r="A3459" s="373">
        <v>89509</v>
      </c>
      <c r="B3459" s="373" t="s">
        <v>5704</v>
      </c>
      <c r="C3459" s="373" t="s">
        <v>16</v>
      </c>
      <c r="D3459" s="374">
        <v>20.53</v>
      </c>
    </row>
    <row r="3460" spans="1:4" x14ac:dyDescent="0.25">
      <c r="A3460" s="373">
        <v>89511</v>
      </c>
      <c r="B3460" s="373" t="s">
        <v>5705</v>
      </c>
      <c r="C3460" s="373" t="s">
        <v>16</v>
      </c>
      <c r="D3460" s="374">
        <v>34.94</v>
      </c>
    </row>
    <row r="3461" spans="1:4" x14ac:dyDescent="0.25">
      <c r="A3461" s="373">
        <v>89512</v>
      </c>
      <c r="B3461" s="373" t="s">
        <v>5706</v>
      </c>
      <c r="C3461" s="373" t="s">
        <v>16</v>
      </c>
      <c r="D3461" s="374">
        <v>44.39</v>
      </c>
    </row>
    <row r="3462" spans="1:4" x14ac:dyDescent="0.25">
      <c r="A3462" s="373">
        <v>89576</v>
      </c>
      <c r="B3462" s="373" t="s">
        <v>5707</v>
      </c>
      <c r="C3462" s="373" t="s">
        <v>16</v>
      </c>
      <c r="D3462" s="374">
        <v>23.66</v>
      </c>
    </row>
    <row r="3463" spans="1:4" x14ac:dyDescent="0.25">
      <c r="A3463" s="373">
        <v>89578</v>
      </c>
      <c r="B3463" s="373" t="s">
        <v>5708</v>
      </c>
      <c r="C3463" s="373" t="s">
        <v>16</v>
      </c>
      <c r="D3463" s="374">
        <v>29.4</v>
      </c>
    </row>
    <row r="3464" spans="1:4" x14ac:dyDescent="0.25">
      <c r="A3464" s="373">
        <v>89580</v>
      </c>
      <c r="B3464" s="373" t="s">
        <v>5709</v>
      </c>
      <c r="C3464" s="373" t="s">
        <v>16</v>
      </c>
      <c r="D3464" s="374">
        <v>60.74</v>
      </c>
    </row>
    <row r="3465" spans="1:4" x14ac:dyDescent="0.25">
      <c r="A3465" s="373">
        <v>89633</v>
      </c>
      <c r="B3465" s="373" t="s">
        <v>5710</v>
      </c>
      <c r="C3465" s="373" t="s">
        <v>16</v>
      </c>
      <c r="D3465" s="374">
        <v>22.49</v>
      </c>
    </row>
    <row r="3466" spans="1:4" x14ac:dyDescent="0.25">
      <c r="A3466" s="373">
        <v>89634</v>
      </c>
      <c r="B3466" s="373" t="s">
        <v>5711</v>
      </c>
      <c r="C3466" s="373" t="s">
        <v>16</v>
      </c>
      <c r="D3466" s="374">
        <v>31.7</v>
      </c>
    </row>
    <row r="3467" spans="1:4" x14ac:dyDescent="0.25">
      <c r="A3467" s="373">
        <v>89635</v>
      </c>
      <c r="B3467" s="373" t="s">
        <v>5712</v>
      </c>
      <c r="C3467" s="373" t="s">
        <v>16</v>
      </c>
      <c r="D3467" s="374">
        <v>45.9</v>
      </c>
    </row>
    <row r="3468" spans="1:4" x14ac:dyDescent="0.25">
      <c r="A3468" s="373">
        <v>89636</v>
      </c>
      <c r="B3468" s="373" t="s">
        <v>5713</v>
      </c>
      <c r="C3468" s="373" t="s">
        <v>16</v>
      </c>
      <c r="D3468" s="374">
        <v>57.52</v>
      </c>
    </row>
    <row r="3469" spans="1:4" x14ac:dyDescent="0.25">
      <c r="A3469" s="373">
        <v>89711</v>
      </c>
      <c r="B3469" s="373" t="s">
        <v>5137</v>
      </c>
      <c r="C3469" s="373" t="s">
        <v>16</v>
      </c>
      <c r="D3469" s="374">
        <v>19.600000000000001</v>
      </c>
    </row>
    <row r="3470" spans="1:4" x14ac:dyDescent="0.25">
      <c r="A3470" s="373">
        <v>89712</v>
      </c>
      <c r="B3470" s="373" t="s">
        <v>5138</v>
      </c>
      <c r="C3470" s="373" t="s">
        <v>16</v>
      </c>
      <c r="D3470" s="374">
        <v>24.76</v>
      </c>
    </row>
    <row r="3471" spans="1:4" x14ac:dyDescent="0.25">
      <c r="A3471" s="373">
        <v>89713</v>
      </c>
      <c r="B3471" s="373" t="s">
        <v>5714</v>
      </c>
      <c r="C3471" s="373" t="s">
        <v>16</v>
      </c>
      <c r="D3471" s="374">
        <v>30.8</v>
      </c>
    </row>
    <row r="3472" spans="1:4" x14ac:dyDescent="0.25">
      <c r="A3472" s="373">
        <v>89714</v>
      </c>
      <c r="B3472" s="373" t="s">
        <v>5139</v>
      </c>
      <c r="C3472" s="373" t="s">
        <v>16</v>
      </c>
      <c r="D3472" s="374">
        <v>34.46</v>
      </c>
    </row>
    <row r="3473" spans="1:4" x14ac:dyDescent="0.25">
      <c r="A3473" s="373">
        <v>89716</v>
      </c>
      <c r="B3473" s="373" t="s">
        <v>5715</v>
      </c>
      <c r="C3473" s="373" t="s">
        <v>16</v>
      </c>
      <c r="D3473" s="374">
        <v>22.35</v>
      </c>
    </row>
    <row r="3474" spans="1:4" x14ac:dyDescent="0.25">
      <c r="A3474" s="373">
        <v>89717</v>
      </c>
      <c r="B3474" s="373" t="s">
        <v>5716</v>
      </c>
      <c r="C3474" s="373" t="s">
        <v>16</v>
      </c>
      <c r="D3474" s="374">
        <v>34.86</v>
      </c>
    </row>
    <row r="3475" spans="1:4" x14ac:dyDescent="0.25">
      <c r="A3475" s="373">
        <v>89770</v>
      </c>
      <c r="B3475" s="373" t="s">
        <v>5717</v>
      </c>
      <c r="C3475" s="373" t="s">
        <v>16</v>
      </c>
      <c r="D3475" s="374">
        <v>36.369999999999997</v>
      </c>
    </row>
    <row r="3476" spans="1:4" x14ac:dyDescent="0.25">
      <c r="A3476" s="373">
        <v>89771</v>
      </c>
      <c r="B3476" s="373" t="s">
        <v>5718</v>
      </c>
      <c r="C3476" s="373" t="s">
        <v>16</v>
      </c>
      <c r="D3476" s="374">
        <v>48.54</v>
      </c>
    </row>
    <row r="3477" spans="1:4" x14ac:dyDescent="0.25">
      <c r="A3477" s="373">
        <v>89773</v>
      </c>
      <c r="B3477" s="373" t="s">
        <v>5719</v>
      </c>
      <c r="C3477" s="373" t="s">
        <v>16</v>
      </c>
      <c r="D3477" s="374">
        <v>113.9</v>
      </c>
    </row>
    <row r="3478" spans="1:4" x14ac:dyDescent="0.25">
      <c r="A3478" s="373">
        <v>89775</v>
      </c>
      <c r="B3478" s="373" t="s">
        <v>5720</v>
      </c>
      <c r="C3478" s="373" t="s">
        <v>16</v>
      </c>
      <c r="D3478" s="374">
        <v>177.97</v>
      </c>
    </row>
    <row r="3479" spans="1:4" x14ac:dyDescent="0.25">
      <c r="A3479" s="373">
        <v>89798</v>
      </c>
      <c r="B3479" s="373" t="s">
        <v>5721</v>
      </c>
      <c r="C3479" s="373" t="s">
        <v>16</v>
      </c>
      <c r="D3479" s="374">
        <v>12.03</v>
      </c>
    </row>
    <row r="3480" spans="1:4" x14ac:dyDescent="0.25">
      <c r="A3480" s="373">
        <v>89799</v>
      </c>
      <c r="B3480" s="373" t="s">
        <v>5722</v>
      </c>
      <c r="C3480" s="373" t="s">
        <v>16</v>
      </c>
      <c r="D3480" s="374">
        <v>20.239999999999998</v>
      </c>
    </row>
    <row r="3481" spans="1:4" x14ac:dyDescent="0.25">
      <c r="A3481" s="373">
        <v>89800</v>
      </c>
      <c r="B3481" s="373" t="s">
        <v>5723</v>
      </c>
      <c r="C3481" s="373" t="s">
        <v>16</v>
      </c>
      <c r="D3481" s="374">
        <v>26.1</v>
      </c>
    </row>
    <row r="3482" spans="1:4" x14ac:dyDescent="0.25">
      <c r="A3482" s="373">
        <v>89848</v>
      </c>
      <c r="B3482" s="373" t="s">
        <v>5724</v>
      </c>
      <c r="C3482" s="373" t="s">
        <v>16</v>
      </c>
      <c r="D3482" s="374">
        <v>25.01</v>
      </c>
    </row>
    <row r="3483" spans="1:4" x14ac:dyDescent="0.25">
      <c r="A3483" s="373">
        <v>89849</v>
      </c>
      <c r="B3483" s="373" t="s">
        <v>5725</v>
      </c>
      <c r="C3483" s="373" t="s">
        <v>16</v>
      </c>
      <c r="D3483" s="374">
        <v>50.88</v>
      </c>
    </row>
    <row r="3484" spans="1:4" x14ac:dyDescent="0.25">
      <c r="A3484" s="373">
        <v>89865</v>
      </c>
      <c r="B3484" s="373" t="s">
        <v>5726</v>
      </c>
      <c r="C3484" s="373" t="s">
        <v>16</v>
      </c>
      <c r="D3484" s="374">
        <v>16.2</v>
      </c>
    </row>
    <row r="3485" spans="1:4" x14ac:dyDescent="0.25">
      <c r="A3485" s="373">
        <v>92275</v>
      </c>
      <c r="B3485" s="373" t="s">
        <v>5727</v>
      </c>
      <c r="C3485" s="373" t="s">
        <v>16</v>
      </c>
      <c r="D3485" s="374">
        <v>61.03</v>
      </c>
    </row>
    <row r="3486" spans="1:4" x14ac:dyDescent="0.25">
      <c r="A3486" s="373">
        <v>92276</v>
      </c>
      <c r="B3486" s="373" t="s">
        <v>5728</v>
      </c>
      <c r="C3486" s="373" t="s">
        <v>16</v>
      </c>
      <c r="D3486" s="374">
        <v>77.510000000000005</v>
      </c>
    </row>
    <row r="3487" spans="1:4" x14ac:dyDescent="0.25">
      <c r="A3487" s="373">
        <v>92277</v>
      </c>
      <c r="B3487" s="373" t="s">
        <v>5729</v>
      </c>
      <c r="C3487" s="373" t="s">
        <v>16</v>
      </c>
      <c r="D3487" s="374">
        <v>112.07</v>
      </c>
    </row>
    <row r="3488" spans="1:4" x14ac:dyDescent="0.25">
      <c r="A3488" s="373">
        <v>92278</v>
      </c>
      <c r="B3488" s="373" t="s">
        <v>5730</v>
      </c>
      <c r="C3488" s="373" t="s">
        <v>16</v>
      </c>
      <c r="D3488" s="374">
        <v>150.88</v>
      </c>
    </row>
    <row r="3489" spans="1:4" x14ac:dyDescent="0.25">
      <c r="A3489" s="373">
        <v>92279</v>
      </c>
      <c r="B3489" s="373" t="s">
        <v>5731</v>
      </c>
      <c r="C3489" s="373" t="s">
        <v>16</v>
      </c>
      <c r="D3489" s="374">
        <v>218.19</v>
      </c>
    </row>
    <row r="3490" spans="1:4" x14ac:dyDescent="0.25">
      <c r="A3490" s="373">
        <v>92280</v>
      </c>
      <c r="B3490" s="373" t="s">
        <v>5732</v>
      </c>
      <c r="C3490" s="373" t="s">
        <v>16</v>
      </c>
      <c r="D3490" s="374">
        <v>306.45999999999998</v>
      </c>
    </row>
    <row r="3491" spans="1:4" x14ac:dyDescent="0.25">
      <c r="A3491" s="373">
        <v>92281</v>
      </c>
      <c r="B3491" s="373" t="s">
        <v>5733</v>
      </c>
      <c r="C3491" s="373" t="s">
        <v>16</v>
      </c>
      <c r="D3491" s="374">
        <v>132.71</v>
      </c>
    </row>
    <row r="3492" spans="1:4" x14ac:dyDescent="0.25">
      <c r="A3492" s="373">
        <v>92282</v>
      </c>
      <c r="B3492" s="373" t="s">
        <v>5734</v>
      </c>
      <c r="C3492" s="373" t="s">
        <v>16</v>
      </c>
      <c r="D3492" s="374">
        <v>152.11000000000001</v>
      </c>
    </row>
    <row r="3493" spans="1:4" x14ac:dyDescent="0.25">
      <c r="A3493" s="373">
        <v>92283</v>
      </c>
      <c r="B3493" s="373" t="s">
        <v>5735</v>
      </c>
      <c r="C3493" s="373" t="s">
        <v>16</v>
      </c>
      <c r="D3493" s="374">
        <v>206.34</v>
      </c>
    </row>
    <row r="3494" spans="1:4" x14ac:dyDescent="0.25">
      <c r="A3494" s="373">
        <v>92284</v>
      </c>
      <c r="B3494" s="373" t="s">
        <v>5736</v>
      </c>
      <c r="C3494" s="373" t="s">
        <v>16</v>
      </c>
      <c r="D3494" s="374">
        <v>258.33999999999997</v>
      </c>
    </row>
    <row r="3495" spans="1:4" x14ac:dyDescent="0.25">
      <c r="A3495" s="373">
        <v>92285</v>
      </c>
      <c r="B3495" s="373" t="s">
        <v>5737</v>
      </c>
      <c r="C3495" s="373" t="s">
        <v>16</v>
      </c>
      <c r="D3495" s="374">
        <v>346.61</v>
      </c>
    </row>
    <row r="3496" spans="1:4" x14ac:dyDescent="0.25">
      <c r="A3496" s="373">
        <v>92286</v>
      </c>
      <c r="B3496" s="373" t="s">
        <v>5738</v>
      </c>
      <c r="C3496" s="373" t="s">
        <v>16</v>
      </c>
      <c r="D3496" s="374">
        <v>436.67</v>
      </c>
    </row>
    <row r="3497" spans="1:4" x14ac:dyDescent="0.25">
      <c r="A3497" s="373">
        <v>92305</v>
      </c>
      <c r="B3497" s="373" t="s">
        <v>5739</v>
      </c>
      <c r="C3497" s="373" t="s">
        <v>16</v>
      </c>
      <c r="D3497" s="374">
        <v>40.549999999999997</v>
      </c>
    </row>
    <row r="3498" spans="1:4" x14ac:dyDescent="0.25">
      <c r="A3498" s="373">
        <v>92306</v>
      </c>
      <c r="B3498" s="373" t="s">
        <v>5740</v>
      </c>
      <c r="C3498" s="373" t="s">
        <v>16</v>
      </c>
      <c r="D3498" s="374">
        <v>66.22</v>
      </c>
    </row>
    <row r="3499" spans="1:4" x14ac:dyDescent="0.25">
      <c r="A3499" s="373">
        <v>92307</v>
      </c>
      <c r="B3499" s="373" t="s">
        <v>5741</v>
      </c>
      <c r="C3499" s="373" t="s">
        <v>16</v>
      </c>
      <c r="D3499" s="374">
        <v>82.93</v>
      </c>
    </row>
    <row r="3500" spans="1:4" x14ac:dyDescent="0.25">
      <c r="A3500" s="373">
        <v>92308</v>
      </c>
      <c r="B3500" s="373" t="s">
        <v>5742</v>
      </c>
      <c r="C3500" s="373" t="s">
        <v>16</v>
      </c>
      <c r="D3500" s="374">
        <v>58.41</v>
      </c>
    </row>
    <row r="3501" spans="1:4" x14ac:dyDescent="0.25">
      <c r="A3501" s="373">
        <v>92309</v>
      </c>
      <c r="B3501" s="373" t="s">
        <v>5743</v>
      </c>
      <c r="C3501" s="373" t="s">
        <v>16</v>
      </c>
      <c r="D3501" s="374">
        <v>140.47999999999999</v>
      </c>
    </row>
    <row r="3502" spans="1:4" x14ac:dyDescent="0.25">
      <c r="A3502" s="373">
        <v>92310</v>
      </c>
      <c r="B3502" s="373" t="s">
        <v>5744</v>
      </c>
      <c r="C3502" s="373" t="s">
        <v>16</v>
      </c>
      <c r="D3502" s="374">
        <v>160.12</v>
      </c>
    </row>
    <row r="3503" spans="1:4" x14ac:dyDescent="0.25">
      <c r="A3503" s="373">
        <v>92320</v>
      </c>
      <c r="B3503" s="373" t="s">
        <v>5745</v>
      </c>
      <c r="C3503" s="373" t="s">
        <v>16</v>
      </c>
      <c r="D3503" s="374">
        <v>51.21</v>
      </c>
    </row>
    <row r="3504" spans="1:4" x14ac:dyDescent="0.25">
      <c r="A3504" s="373">
        <v>92321</v>
      </c>
      <c r="B3504" s="373" t="s">
        <v>5746</v>
      </c>
      <c r="C3504" s="373" t="s">
        <v>16</v>
      </c>
      <c r="D3504" s="374">
        <v>84.6</v>
      </c>
    </row>
    <row r="3505" spans="1:4" x14ac:dyDescent="0.25">
      <c r="A3505" s="373">
        <v>92322</v>
      </c>
      <c r="B3505" s="373" t="s">
        <v>5747</v>
      </c>
      <c r="C3505" s="373" t="s">
        <v>16</v>
      </c>
      <c r="D3505" s="374">
        <v>107.91</v>
      </c>
    </row>
    <row r="3506" spans="1:4" x14ac:dyDescent="0.25">
      <c r="A3506" s="373">
        <v>92323</v>
      </c>
      <c r="B3506" s="373" t="s">
        <v>5748</v>
      </c>
      <c r="C3506" s="373" t="s">
        <v>16</v>
      </c>
      <c r="D3506" s="374">
        <v>66.52</v>
      </c>
    </row>
    <row r="3507" spans="1:4" x14ac:dyDescent="0.25">
      <c r="A3507" s="373">
        <v>92324</v>
      </c>
      <c r="B3507" s="373" t="s">
        <v>5749</v>
      </c>
      <c r="C3507" s="373" t="s">
        <v>16</v>
      </c>
      <c r="D3507" s="374">
        <v>156.30000000000001</v>
      </c>
    </row>
    <row r="3508" spans="1:4" x14ac:dyDescent="0.25">
      <c r="A3508" s="373">
        <v>92325</v>
      </c>
      <c r="B3508" s="373" t="s">
        <v>5750</v>
      </c>
      <c r="C3508" s="373" t="s">
        <v>16</v>
      </c>
      <c r="D3508" s="374">
        <v>182.54</v>
      </c>
    </row>
    <row r="3509" spans="1:4" x14ac:dyDescent="0.25">
      <c r="A3509" s="373">
        <v>92335</v>
      </c>
      <c r="B3509" s="373" t="s">
        <v>1918</v>
      </c>
      <c r="C3509" s="373" t="s">
        <v>16</v>
      </c>
      <c r="D3509" s="374">
        <v>87.9</v>
      </c>
    </row>
    <row r="3510" spans="1:4" x14ac:dyDescent="0.25">
      <c r="A3510" s="373">
        <v>92336</v>
      </c>
      <c r="B3510" s="373" t="s">
        <v>1919</v>
      </c>
      <c r="C3510" s="373" t="s">
        <v>16</v>
      </c>
      <c r="D3510" s="374">
        <v>108.01</v>
      </c>
    </row>
    <row r="3511" spans="1:4" x14ac:dyDescent="0.25">
      <c r="A3511" s="373">
        <v>92337</v>
      </c>
      <c r="B3511" s="373" t="s">
        <v>1920</v>
      </c>
      <c r="C3511" s="373" t="s">
        <v>16</v>
      </c>
      <c r="D3511" s="374">
        <v>142.34</v>
      </c>
    </row>
    <row r="3512" spans="1:4" x14ac:dyDescent="0.25">
      <c r="A3512" s="373">
        <v>92338</v>
      </c>
      <c r="B3512" s="373" t="s">
        <v>1921</v>
      </c>
      <c r="C3512" s="373" t="s">
        <v>16</v>
      </c>
      <c r="D3512" s="374">
        <v>149.19999999999999</v>
      </c>
    </row>
    <row r="3513" spans="1:4" x14ac:dyDescent="0.25">
      <c r="A3513" s="373">
        <v>92339</v>
      </c>
      <c r="B3513" s="373" t="s">
        <v>1922</v>
      </c>
      <c r="C3513" s="373" t="s">
        <v>16</v>
      </c>
      <c r="D3513" s="374">
        <v>227.58</v>
      </c>
    </row>
    <row r="3514" spans="1:4" x14ac:dyDescent="0.25">
      <c r="A3514" s="373">
        <v>92341</v>
      </c>
      <c r="B3514" s="373" t="s">
        <v>1923</v>
      </c>
      <c r="C3514" s="373" t="s">
        <v>16</v>
      </c>
      <c r="D3514" s="374">
        <v>97.69</v>
      </c>
    </row>
    <row r="3515" spans="1:4" x14ac:dyDescent="0.25">
      <c r="A3515" s="373">
        <v>92342</v>
      </c>
      <c r="B3515" s="373" t="s">
        <v>1924</v>
      </c>
      <c r="C3515" s="373" t="s">
        <v>16</v>
      </c>
      <c r="D3515" s="374">
        <v>117.86</v>
      </c>
    </row>
    <row r="3516" spans="1:4" x14ac:dyDescent="0.25">
      <c r="A3516" s="373">
        <v>92343</v>
      </c>
      <c r="B3516" s="373" t="s">
        <v>1925</v>
      </c>
      <c r="C3516" s="373" t="s">
        <v>16</v>
      </c>
      <c r="D3516" s="374">
        <v>152.27000000000001</v>
      </c>
    </row>
    <row r="3517" spans="1:4" x14ac:dyDescent="0.25">
      <c r="A3517" s="373">
        <v>92359</v>
      </c>
      <c r="B3517" s="373" t="s">
        <v>1926</v>
      </c>
      <c r="C3517" s="373" t="s">
        <v>16</v>
      </c>
      <c r="D3517" s="374">
        <v>71.459999999999994</v>
      </c>
    </row>
    <row r="3518" spans="1:4" x14ac:dyDescent="0.25">
      <c r="A3518" s="373">
        <v>92360</v>
      </c>
      <c r="B3518" s="373" t="s">
        <v>1927</v>
      </c>
      <c r="C3518" s="373" t="s">
        <v>16</v>
      </c>
      <c r="D3518" s="374">
        <v>95.54</v>
      </c>
    </row>
    <row r="3519" spans="1:4" x14ac:dyDescent="0.25">
      <c r="A3519" s="373">
        <v>92361</v>
      </c>
      <c r="B3519" s="373" t="s">
        <v>1928</v>
      </c>
      <c r="C3519" s="373" t="s">
        <v>16</v>
      </c>
      <c r="D3519" s="374">
        <v>128.83000000000001</v>
      </c>
    </row>
    <row r="3520" spans="1:4" x14ac:dyDescent="0.25">
      <c r="A3520" s="373">
        <v>92362</v>
      </c>
      <c r="B3520" s="373" t="s">
        <v>1929</v>
      </c>
      <c r="C3520" s="373" t="s">
        <v>16</v>
      </c>
      <c r="D3520" s="374">
        <v>206.4</v>
      </c>
    </row>
    <row r="3521" spans="1:4" x14ac:dyDescent="0.25">
      <c r="A3521" s="373">
        <v>92364</v>
      </c>
      <c r="B3521" s="373" t="s">
        <v>1930</v>
      </c>
      <c r="C3521" s="373" t="s">
        <v>16</v>
      </c>
      <c r="D3521" s="374">
        <v>53.36</v>
      </c>
    </row>
    <row r="3522" spans="1:4" x14ac:dyDescent="0.25">
      <c r="A3522" s="373">
        <v>92365</v>
      </c>
      <c r="B3522" s="373" t="s">
        <v>1931</v>
      </c>
      <c r="C3522" s="373" t="s">
        <v>16</v>
      </c>
      <c r="D3522" s="374">
        <v>61.41</v>
      </c>
    </row>
    <row r="3523" spans="1:4" x14ac:dyDescent="0.25">
      <c r="A3523" s="373">
        <v>92366</v>
      </c>
      <c r="B3523" s="373" t="s">
        <v>1932</v>
      </c>
      <c r="C3523" s="373" t="s">
        <v>16</v>
      </c>
      <c r="D3523" s="374">
        <v>85.59</v>
      </c>
    </row>
    <row r="3524" spans="1:4" x14ac:dyDescent="0.25">
      <c r="A3524" s="373">
        <v>92367</v>
      </c>
      <c r="B3524" s="373" t="s">
        <v>1933</v>
      </c>
      <c r="C3524" s="373" t="s">
        <v>16</v>
      </c>
      <c r="D3524" s="374">
        <v>105.2</v>
      </c>
    </row>
    <row r="3525" spans="1:4" x14ac:dyDescent="0.25">
      <c r="A3525" s="373">
        <v>92368</v>
      </c>
      <c r="B3525" s="373" t="s">
        <v>1934</v>
      </c>
      <c r="C3525" s="373" t="s">
        <v>16</v>
      </c>
      <c r="D3525" s="374">
        <v>139.12</v>
      </c>
    </row>
    <row r="3526" spans="1:4" x14ac:dyDescent="0.25">
      <c r="A3526" s="373">
        <v>92645</v>
      </c>
      <c r="B3526" s="373" t="s">
        <v>1935</v>
      </c>
      <c r="C3526" s="373" t="s">
        <v>16</v>
      </c>
      <c r="D3526" s="374">
        <v>75.12</v>
      </c>
    </row>
    <row r="3527" spans="1:4" x14ac:dyDescent="0.25">
      <c r="A3527" s="373">
        <v>92646</v>
      </c>
      <c r="B3527" s="373" t="s">
        <v>1936</v>
      </c>
      <c r="C3527" s="373" t="s">
        <v>16</v>
      </c>
      <c r="D3527" s="374">
        <v>99.2</v>
      </c>
    </row>
    <row r="3528" spans="1:4" x14ac:dyDescent="0.25">
      <c r="A3528" s="373">
        <v>92648</v>
      </c>
      <c r="B3528" s="373" t="s">
        <v>1937</v>
      </c>
      <c r="C3528" s="373" t="s">
        <v>16</v>
      </c>
      <c r="D3528" s="374">
        <v>108.53</v>
      </c>
    </row>
    <row r="3529" spans="1:4" x14ac:dyDescent="0.25">
      <c r="A3529" s="373">
        <v>92649</v>
      </c>
      <c r="B3529" s="373" t="s">
        <v>1938</v>
      </c>
      <c r="C3529" s="373" t="s">
        <v>16</v>
      </c>
      <c r="D3529" s="374">
        <v>132.51</v>
      </c>
    </row>
    <row r="3530" spans="1:4" x14ac:dyDescent="0.25">
      <c r="A3530" s="373">
        <v>92650</v>
      </c>
      <c r="B3530" s="373" t="s">
        <v>1939</v>
      </c>
      <c r="C3530" s="373" t="s">
        <v>16</v>
      </c>
      <c r="D3530" s="374">
        <v>210.06</v>
      </c>
    </row>
    <row r="3531" spans="1:4" x14ac:dyDescent="0.25">
      <c r="A3531" s="373">
        <v>92652</v>
      </c>
      <c r="B3531" s="373" t="s">
        <v>1940</v>
      </c>
      <c r="C3531" s="373" t="s">
        <v>16</v>
      </c>
      <c r="D3531" s="374">
        <v>57.83</v>
      </c>
    </row>
    <row r="3532" spans="1:4" x14ac:dyDescent="0.25">
      <c r="A3532" s="373">
        <v>92653</v>
      </c>
      <c r="B3532" s="373" t="s">
        <v>1941</v>
      </c>
      <c r="C3532" s="373" t="s">
        <v>16</v>
      </c>
      <c r="D3532" s="374">
        <v>65.930000000000007</v>
      </c>
    </row>
    <row r="3533" spans="1:4" x14ac:dyDescent="0.25">
      <c r="A3533" s="373">
        <v>92654</v>
      </c>
      <c r="B3533" s="373" t="s">
        <v>1942</v>
      </c>
      <c r="C3533" s="373" t="s">
        <v>16</v>
      </c>
      <c r="D3533" s="374">
        <v>90.09</v>
      </c>
    </row>
    <row r="3534" spans="1:4" x14ac:dyDescent="0.25">
      <c r="A3534" s="373">
        <v>92655</v>
      </c>
      <c r="B3534" s="373" t="s">
        <v>1943</v>
      </c>
      <c r="C3534" s="373" t="s">
        <v>16</v>
      </c>
      <c r="D3534" s="374">
        <v>109.81</v>
      </c>
    </row>
    <row r="3535" spans="1:4" x14ac:dyDescent="0.25">
      <c r="A3535" s="373">
        <v>92656</v>
      </c>
      <c r="B3535" s="373" t="s">
        <v>1944</v>
      </c>
      <c r="C3535" s="373" t="s">
        <v>16</v>
      </c>
      <c r="D3535" s="374">
        <v>143.71</v>
      </c>
    </row>
    <row r="3536" spans="1:4" x14ac:dyDescent="0.25">
      <c r="A3536" s="373">
        <v>92687</v>
      </c>
      <c r="B3536" s="373" t="s">
        <v>1945</v>
      </c>
      <c r="C3536" s="373" t="s">
        <v>16</v>
      </c>
      <c r="D3536" s="374">
        <v>27.04</v>
      </c>
    </row>
    <row r="3537" spans="1:4" x14ac:dyDescent="0.25">
      <c r="A3537" s="373">
        <v>92688</v>
      </c>
      <c r="B3537" s="373" t="s">
        <v>1946</v>
      </c>
      <c r="C3537" s="373" t="s">
        <v>16</v>
      </c>
      <c r="D3537" s="374">
        <v>37.799999999999997</v>
      </c>
    </row>
    <row r="3538" spans="1:4" x14ac:dyDescent="0.25">
      <c r="A3538" s="373">
        <v>92689</v>
      </c>
      <c r="B3538" s="373" t="s">
        <v>1947</v>
      </c>
      <c r="C3538" s="373" t="s">
        <v>16</v>
      </c>
      <c r="D3538" s="374">
        <v>52.49</v>
      </c>
    </row>
    <row r="3539" spans="1:4" x14ac:dyDescent="0.25">
      <c r="A3539" s="373">
        <v>92690</v>
      </c>
      <c r="B3539" s="373" t="s">
        <v>1948</v>
      </c>
      <c r="C3539" s="373" t="s">
        <v>16</v>
      </c>
      <c r="D3539" s="374">
        <v>74.599999999999994</v>
      </c>
    </row>
    <row r="3540" spans="1:4" x14ac:dyDescent="0.25">
      <c r="A3540" s="373">
        <v>92691</v>
      </c>
      <c r="B3540" s="373" t="s">
        <v>4206</v>
      </c>
      <c r="C3540" s="373" t="s">
        <v>16</v>
      </c>
      <c r="D3540" s="374">
        <v>95.79</v>
      </c>
    </row>
    <row r="3541" spans="1:4" x14ac:dyDescent="0.25">
      <c r="A3541" s="373">
        <v>94462</v>
      </c>
      <c r="B3541" s="373" t="s">
        <v>1949</v>
      </c>
      <c r="C3541" s="373" t="s">
        <v>16</v>
      </c>
      <c r="D3541" s="374">
        <v>96.47</v>
      </c>
    </row>
    <row r="3542" spans="1:4" x14ac:dyDescent="0.25">
      <c r="A3542" s="373">
        <v>94463</v>
      </c>
      <c r="B3542" s="373" t="s">
        <v>1950</v>
      </c>
      <c r="C3542" s="373" t="s">
        <v>16</v>
      </c>
      <c r="D3542" s="374">
        <v>113.3</v>
      </c>
    </row>
    <row r="3543" spans="1:4" x14ac:dyDescent="0.25">
      <c r="A3543" s="373">
        <v>94464</v>
      </c>
      <c r="B3543" s="373" t="s">
        <v>1951</v>
      </c>
      <c r="C3543" s="373" t="s">
        <v>16</v>
      </c>
      <c r="D3543" s="374">
        <v>159.77000000000001</v>
      </c>
    </row>
    <row r="3544" spans="1:4" x14ac:dyDescent="0.25">
      <c r="A3544" s="373">
        <v>94602</v>
      </c>
      <c r="B3544" s="373" t="s">
        <v>1952</v>
      </c>
      <c r="C3544" s="373" t="s">
        <v>16</v>
      </c>
      <c r="D3544" s="374">
        <v>229.74</v>
      </c>
    </row>
    <row r="3545" spans="1:4" x14ac:dyDescent="0.25">
      <c r="A3545" s="373">
        <v>94603</v>
      </c>
      <c r="B3545" s="373" t="s">
        <v>1953</v>
      </c>
      <c r="C3545" s="373" t="s">
        <v>16</v>
      </c>
      <c r="D3545" s="374">
        <v>310.83</v>
      </c>
    </row>
    <row r="3546" spans="1:4" x14ac:dyDescent="0.25">
      <c r="A3546" s="373">
        <v>94604</v>
      </c>
      <c r="B3546" s="373" t="s">
        <v>1954</v>
      </c>
      <c r="C3546" s="373" t="s">
        <v>16</v>
      </c>
      <c r="D3546" s="374">
        <v>426.41</v>
      </c>
    </row>
    <row r="3547" spans="1:4" x14ac:dyDescent="0.25">
      <c r="A3547" s="373">
        <v>94605</v>
      </c>
      <c r="B3547" s="373" t="s">
        <v>1955</v>
      </c>
      <c r="C3547" s="373" t="s">
        <v>16</v>
      </c>
      <c r="D3547" s="374">
        <v>612.54</v>
      </c>
    </row>
    <row r="3548" spans="1:4" x14ac:dyDescent="0.25">
      <c r="A3548" s="373">
        <v>94648</v>
      </c>
      <c r="B3548" s="373" t="s">
        <v>1956</v>
      </c>
      <c r="C3548" s="373" t="s">
        <v>16</v>
      </c>
      <c r="D3548" s="374">
        <v>10.49</v>
      </c>
    </row>
    <row r="3549" spans="1:4" x14ac:dyDescent="0.25">
      <c r="A3549" s="373">
        <v>94649</v>
      </c>
      <c r="B3549" s="373" t="s">
        <v>1957</v>
      </c>
      <c r="C3549" s="373" t="s">
        <v>16</v>
      </c>
      <c r="D3549" s="374">
        <v>15.55</v>
      </c>
    </row>
    <row r="3550" spans="1:4" x14ac:dyDescent="0.25">
      <c r="A3550" s="373">
        <v>94650</v>
      </c>
      <c r="B3550" s="373" t="s">
        <v>1958</v>
      </c>
      <c r="C3550" s="373" t="s">
        <v>16</v>
      </c>
      <c r="D3550" s="374">
        <v>23.31</v>
      </c>
    </row>
    <row r="3551" spans="1:4" x14ac:dyDescent="0.25">
      <c r="A3551" s="373">
        <v>94651</v>
      </c>
      <c r="B3551" s="373" t="s">
        <v>1959</v>
      </c>
      <c r="C3551" s="373" t="s">
        <v>16</v>
      </c>
      <c r="D3551" s="374">
        <v>24.73</v>
      </c>
    </row>
    <row r="3552" spans="1:4" x14ac:dyDescent="0.25">
      <c r="A3552" s="373">
        <v>94652</v>
      </c>
      <c r="B3552" s="373" t="s">
        <v>1960</v>
      </c>
      <c r="C3552" s="373" t="s">
        <v>16</v>
      </c>
      <c r="D3552" s="374">
        <v>39.590000000000003</v>
      </c>
    </row>
    <row r="3553" spans="1:4" x14ac:dyDescent="0.25">
      <c r="A3553" s="373">
        <v>94653</v>
      </c>
      <c r="B3553" s="373" t="s">
        <v>1961</v>
      </c>
      <c r="C3553" s="373" t="s">
        <v>16</v>
      </c>
      <c r="D3553" s="374">
        <v>56.32</v>
      </c>
    </row>
    <row r="3554" spans="1:4" x14ac:dyDescent="0.25">
      <c r="A3554" s="373">
        <v>94654</v>
      </c>
      <c r="B3554" s="373" t="s">
        <v>1962</v>
      </c>
      <c r="C3554" s="373" t="s">
        <v>16</v>
      </c>
      <c r="D3554" s="374">
        <v>80.58</v>
      </c>
    </row>
    <row r="3555" spans="1:4" x14ac:dyDescent="0.25">
      <c r="A3555" s="373">
        <v>94655</v>
      </c>
      <c r="B3555" s="373" t="s">
        <v>1963</v>
      </c>
      <c r="C3555" s="373" t="s">
        <v>16</v>
      </c>
      <c r="D3555" s="374">
        <v>112.08</v>
      </c>
    </row>
    <row r="3556" spans="1:4" x14ac:dyDescent="0.25">
      <c r="A3556" s="373">
        <v>94716</v>
      </c>
      <c r="B3556" s="373" t="s">
        <v>1964</v>
      </c>
      <c r="C3556" s="373" t="s">
        <v>16</v>
      </c>
      <c r="D3556" s="374">
        <v>21.02</v>
      </c>
    </row>
    <row r="3557" spans="1:4" x14ac:dyDescent="0.25">
      <c r="A3557" s="373">
        <v>94717</v>
      </c>
      <c r="B3557" s="373" t="s">
        <v>1965</v>
      </c>
      <c r="C3557" s="373" t="s">
        <v>16</v>
      </c>
      <c r="D3557" s="374">
        <v>32.1</v>
      </c>
    </row>
    <row r="3558" spans="1:4" x14ac:dyDescent="0.25">
      <c r="A3558" s="373">
        <v>94718</v>
      </c>
      <c r="B3558" s="373" t="s">
        <v>1966</v>
      </c>
      <c r="C3558" s="373" t="s">
        <v>16</v>
      </c>
      <c r="D3558" s="374">
        <v>41.57</v>
      </c>
    </row>
    <row r="3559" spans="1:4" x14ac:dyDescent="0.25">
      <c r="A3559" s="373">
        <v>94719</v>
      </c>
      <c r="B3559" s="373" t="s">
        <v>1967</v>
      </c>
      <c r="C3559" s="373" t="s">
        <v>16</v>
      </c>
      <c r="D3559" s="374">
        <v>53.1</v>
      </c>
    </row>
    <row r="3560" spans="1:4" x14ac:dyDescent="0.25">
      <c r="A3560" s="373">
        <v>94720</v>
      </c>
      <c r="B3560" s="373" t="s">
        <v>1968</v>
      </c>
      <c r="C3560" s="373" t="s">
        <v>16</v>
      </c>
      <c r="D3560" s="374">
        <v>77.7</v>
      </c>
    </row>
    <row r="3561" spans="1:4" x14ac:dyDescent="0.25">
      <c r="A3561" s="373">
        <v>94721</v>
      </c>
      <c r="B3561" s="373" t="s">
        <v>1969</v>
      </c>
      <c r="C3561" s="373" t="s">
        <v>16</v>
      </c>
      <c r="D3561" s="374">
        <v>117.59</v>
      </c>
    </row>
    <row r="3562" spans="1:4" x14ac:dyDescent="0.25">
      <c r="A3562" s="373">
        <v>94722</v>
      </c>
      <c r="B3562" s="373" t="s">
        <v>1970</v>
      </c>
      <c r="C3562" s="373" t="s">
        <v>16</v>
      </c>
      <c r="D3562" s="374">
        <v>203.73</v>
      </c>
    </row>
    <row r="3563" spans="1:4" x14ac:dyDescent="0.25">
      <c r="A3563" s="373">
        <v>94723</v>
      </c>
      <c r="B3563" s="373" t="s">
        <v>5751</v>
      </c>
      <c r="C3563" s="373" t="s">
        <v>16</v>
      </c>
      <c r="D3563" s="374">
        <v>363.84</v>
      </c>
    </row>
    <row r="3564" spans="1:4" x14ac:dyDescent="0.25">
      <c r="A3564" s="373">
        <v>95697</v>
      </c>
      <c r="B3564" s="373" t="s">
        <v>1971</v>
      </c>
      <c r="C3564" s="373" t="s">
        <v>16</v>
      </c>
      <c r="D3564" s="374">
        <v>104.87</v>
      </c>
    </row>
    <row r="3565" spans="1:4" x14ac:dyDescent="0.25">
      <c r="A3565" s="373">
        <v>96635</v>
      </c>
      <c r="B3565" s="373" t="s">
        <v>5752</v>
      </c>
      <c r="C3565" s="373" t="s">
        <v>16</v>
      </c>
      <c r="D3565" s="374">
        <v>39.619999999999997</v>
      </c>
    </row>
    <row r="3566" spans="1:4" x14ac:dyDescent="0.25">
      <c r="A3566" s="373">
        <v>96636</v>
      </c>
      <c r="B3566" s="373" t="s">
        <v>5753</v>
      </c>
      <c r="C3566" s="373" t="s">
        <v>16</v>
      </c>
      <c r="D3566" s="374">
        <v>42.11</v>
      </c>
    </row>
    <row r="3567" spans="1:4" x14ac:dyDescent="0.25">
      <c r="A3567" s="373">
        <v>96644</v>
      </c>
      <c r="B3567" s="373" t="s">
        <v>5754</v>
      </c>
      <c r="C3567" s="373" t="s">
        <v>16</v>
      </c>
      <c r="D3567" s="374">
        <v>22.56</v>
      </c>
    </row>
    <row r="3568" spans="1:4" x14ac:dyDescent="0.25">
      <c r="A3568" s="373">
        <v>96645</v>
      </c>
      <c r="B3568" s="373" t="s">
        <v>5755</v>
      </c>
      <c r="C3568" s="373" t="s">
        <v>16</v>
      </c>
      <c r="D3568" s="374">
        <v>19.86</v>
      </c>
    </row>
    <row r="3569" spans="1:4" x14ac:dyDescent="0.25">
      <c r="A3569" s="373">
        <v>96646</v>
      </c>
      <c r="B3569" s="373" t="s">
        <v>5756</v>
      </c>
      <c r="C3569" s="373" t="s">
        <v>16</v>
      </c>
      <c r="D3569" s="374">
        <v>24.49</v>
      </c>
    </row>
    <row r="3570" spans="1:4" x14ac:dyDescent="0.25">
      <c r="A3570" s="373">
        <v>96647</v>
      </c>
      <c r="B3570" s="373" t="s">
        <v>5757</v>
      </c>
      <c r="C3570" s="373" t="s">
        <v>16</v>
      </c>
      <c r="D3570" s="374">
        <v>24.56</v>
      </c>
    </row>
    <row r="3571" spans="1:4" x14ac:dyDescent="0.25">
      <c r="A3571" s="373">
        <v>96648</v>
      </c>
      <c r="B3571" s="373" t="s">
        <v>5758</v>
      </c>
      <c r="C3571" s="373" t="s">
        <v>16</v>
      </c>
      <c r="D3571" s="374">
        <v>30.55</v>
      </c>
    </row>
    <row r="3572" spans="1:4" x14ac:dyDescent="0.25">
      <c r="A3572" s="373">
        <v>96649</v>
      </c>
      <c r="B3572" s="373" t="s">
        <v>5759</v>
      </c>
      <c r="C3572" s="373" t="s">
        <v>16</v>
      </c>
      <c r="D3572" s="374">
        <v>40.770000000000003</v>
      </c>
    </row>
    <row r="3573" spans="1:4" x14ac:dyDescent="0.25">
      <c r="A3573" s="373">
        <v>96668</v>
      </c>
      <c r="B3573" s="373" t="s">
        <v>5760</v>
      </c>
      <c r="C3573" s="373" t="s">
        <v>16</v>
      </c>
      <c r="D3573" s="374">
        <v>18.02</v>
      </c>
    </row>
    <row r="3574" spans="1:4" x14ac:dyDescent="0.25">
      <c r="A3574" s="373">
        <v>96669</v>
      </c>
      <c r="B3574" s="373" t="s">
        <v>5761</v>
      </c>
      <c r="C3574" s="373" t="s">
        <v>16</v>
      </c>
      <c r="D3574" s="374">
        <v>17.440000000000001</v>
      </c>
    </row>
    <row r="3575" spans="1:4" x14ac:dyDescent="0.25">
      <c r="A3575" s="373">
        <v>96670</v>
      </c>
      <c r="B3575" s="373" t="s">
        <v>5762</v>
      </c>
      <c r="C3575" s="373" t="s">
        <v>16</v>
      </c>
      <c r="D3575" s="374">
        <v>22.74</v>
      </c>
    </row>
    <row r="3576" spans="1:4" x14ac:dyDescent="0.25">
      <c r="A3576" s="373">
        <v>96671</v>
      </c>
      <c r="B3576" s="373" t="s">
        <v>5763</v>
      </c>
      <c r="C3576" s="373" t="s">
        <v>16</v>
      </c>
      <c r="D3576" s="374">
        <v>34.72</v>
      </c>
    </row>
    <row r="3577" spans="1:4" x14ac:dyDescent="0.25">
      <c r="A3577" s="373">
        <v>96672</v>
      </c>
      <c r="B3577" s="373" t="s">
        <v>5764</v>
      </c>
      <c r="C3577" s="373" t="s">
        <v>16</v>
      </c>
      <c r="D3577" s="374">
        <v>53.24</v>
      </c>
    </row>
    <row r="3578" spans="1:4" x14ac:dyDescent="0.25">
      <c r="A3578" s="373">
        <v>96673</v>
      </c>
      <c r="B3578" s="373" t="s">
        <v>5765</v>
      </c>
      <c r="C3578" s="373" t="s">
        <v>16</v>
      </c>
      <c r="D3578" s="374">
        <v>67.239999999999995</v>
      </c>
    </row>
    <row r="3579" spans="1:4" x14ac:dyDescent="0.25">
      <c r="A3579" s="373">
        <v>96674</v>
      </c>
      <c r="B3579" s="373" t="s">
        <v>5766</v>
      </c>
      <c r="C3579" s="373" t="s">
        <v>16</v>
      </c>
      <c r="D3579" s="374">
        <v>109.45</v>
      </c>
    </row>
    <row r="3580" spans="1:4" x14ac:dyDescent="0.25">
      <c r="A3580" s="373">
        <v>96675</v>
      </c>
      <c r="B3580" s="373" t="s">
        <v>5767</v>
      </c>
      <c r="C3580" s="373" t="s">
        <v>16</v>
      </c>
      <c r="D3580" s="374">
        <v>159.63</v>
      </c>
    </row>
    <row r="3581" spans="1:4" x14ac:dyDescent="0.25">
      <c r="A3581" s="373">
        <v>96676</v>
      </c>
      <c r="B3581" s="373" t="s">
        <v>5768</v>
      </c>
      <c r="C3581" s="373" t="s">
        <v>16</v>
      </c>
      <c r="D3581" s="374">
        <v>22.48</v>
      </c>
    </row>
    <row r="3582" spans="1:4" x14ac:dyDescent="0.25">
      <c r="A3582" s="373">
        <v>96677</v>
      </c>
      <c r="B3582" s="373" t="s">
        <v>5769</v>
      </c>
      <c r="C3582" s="373" t="s">
        <v>16</v>
      </c>
      <c r="D3582" s="374">
        <v>29.38</v>
      </c>
    </row>
    <row r="3583" spans="1:4" x14ac:dyDescent="0.25">
      <c r="A3583" s="373">
        <v>96678</v>
      </c>
      <c r="B3583" s="373" t="s">
        <v>5770</v>
      </c>
      <c r="C3583" s="373" t="s">
        <v>16</v>
      </c>
      <c r="D3583" s="374">
        <v>40.630000000000003</v>
      </c>
    </row>
    <row r="3584" spans="1:4" x14ac:dyDescent="0.25">
      <c r="A3584" s="373">
        <v>96679</v>
      </c>
      <c r="B3584" s="373" t="s">
        <v>5771</v>
      </c>
      <c r="C3584" s="373" t="s">
        <v>16</v>
      </c>
      <c r="D3584" s="374">
        <v>60.92</v>
      </c>
    </row>
    <row r="3585" spans="1:4" x14ac:dyDescent="0.25">
      <c r="A3585" s="373">
        <v>96680</v>
      </c>
      <c r="B3585" s="373" t="s">
        <v>5772</v>
      </c>
      <c r="C3585" s="373" t="s">
        <v>16</v>
      </c>
      <c r="D3585" s="374">
        <v>101.43</v>
      </c>
    </row>
    <row r="3586" spans="1:4" x14ac:dyDescent="0.25">
      <c r="A3586" s="373">
        <v>96681</v>
      </c>
      <c r="B3586" s="373" t="s">
        <v>5773</v>
      </c>
      <c r="C3586" s="373" t="s">
        <v>16</v>
      </c>
      <c r="D3586" s="374">
        <v>136.80000000000001</v>
      </c>
    </row>
    <row r="3587" spans="1:4" x14ac:dyDescent="0.25">
      <c r="A3587" s="373">
        <v>96682</v>
      </c>
      <c r="B3587" s="373" t="s">
        <v>5774</v>
      </c>
      <c r="C3587" s="373" t="s">
        <v>16</v>
      </c>
      <c r="D3587" s="374">
        <v>226.78</v>
      </c>
    </row>
    <row r="3588" spans="1:4" x14ac:dyDescent="0.25">
      <c r="A3588" s="373">
        <v>96683</v>
      </c>
      <c r="B3588" s="373" t="s">
        <v>5775</v>
      </c>
      <c r="C3588" s="373" t="s">
        <v>16</v>
      </c>
      <c r="D3588" s="374">
        <v>311.75</v>
      </c>
    </row>
    <row r="3589" spans="1:4" x14ac:dyDescent="0.25">
      <c r="A3589" s="373">
        <v>96718</v>
      </c>
      <c r="B3589" s="373" t="s">
        <v>1972</v>
      </c>
      <c r="C3589" s="373" t="s">
        <v>16</v>
      </c>
      <c r="D3589" s="374">
        <v>10.72</v>
      </c>
    </row>
    <row r="3590" spans="1:4" x14ac:dyDescent="0.25">
      <c r="A3590" s="373">
        <v>96719</v>
      </c>
      <c r="B3590" s="373" t="s">
        <v>1973</v>
      </c>
      <c r="C3590" s="373" t="s">
        <v>16</v>
      </c>
      <c r="D3590" s="374">
        <v>20.11</v>
      </c>
    </row>
    <row r="3591" spans="1:4" x14ac:dyDescent="0.25">
      <c r="A3591" s="373">
        <v>96720</v>
      </c>
      <c r="B3591" s="373" t="s">
        <v>1974</v>
      </c>
      <c r="C3591" s="373" t="s">
        <v>16</v>
      </c>
      <c r="D3591" s="374">
        <v>18.489999999999998</v>
      </c>
    </row>
    <row r="3592" spans="1:4" x14ac:dyDescent="0.25">
      <c r="A3592" s="373">
        <v>96721</v>
      </c>
      <c r="B3592" s="373" t="s">
        <v>1975</v>
      </c>
      <c r="C3592" s="373" t="s">
        <v>16</v>
      </c>
      <c r="D3592" s="374">
        <v>22.49</v>
      </c>
    </row>
    <row r="3593" spans="1:4" x14ac:dyDescent="0.25">
      <c r="A3593" s="373">
        <v>96722</v>
      </c>
      <c r="B3593" s="373" t="s">
        <v>1976</v>
      </c>
      <c r="C3593" s="373" t="s">
        <v>16</v>
      </c>
      <c r="D3593" s="374">
        <v>36.03</v>
      </c>
    </row>
    <row r="3594" spans="1:4" x14ac:dyDescent="0.25">
      <c r="A3594" s="373">
        <v>96723</v>
      </c>
      <c r="B3594" s="373" t="s">
        <v>1977</v>
      </c>
      <c r="C3594" s="373" t="s">
        <v>16</v>
      </c>
      <c r="D3594" s="374">
        <v>51.83</v>
      </c>
    </row>
    <row r="3595" spans="1:4" x14ac:dyDescent="0.25">
      <c r="A3595" s="373">
        <v>96724</v>
      </c>
      <c r="B3595" s="373" t="s">
        <v>1978</v>
      </c>
      <c r="C3595" s="373" t="s">
        <v>16</v>
      </c>
      <c r="D3595" s="374">
        <v>69.19</v>
      </c>
    </row>
    <row r="3596" spans="1:4" x14ac:dyDescent="0.25">
      <c r="A3596" s="373">
        <v>96725</v>
      </c>
      <c r="B3596" s="373" t="s">
        <v>1979</v>
      </c>
      <c r="C3596" s="373" t="s">
        <v>16</v>
      </c>
      <c r="D3596" s="374">
        <v>106.26</v>
      </c>
    </row>
    <row r="3597" spans="1:4" x14ac:dyDescent="0.25">
      <c r="A3597" s="373">
        <v>96726</v>
      </c>
      <c r="B3597" s="373" t="s">
        <v>1980</v>
      </c>
      <c r="C3597" s="373" t="s">
        <v>16</v>
      </c>
      <c r="D3597" s="374">
        <v>150.72</v>
      </c>
    </row>
    <row r="3598" spans="1:4" x14ac:dyDescent="0.25">
      <c r="A3598" s="373">
        <v>96727</v>
      </c>
      <c r="B3598" s="373" t="s">
        <v>1981</v>
      </c>
      <c r="C3598" s="373" t="s">
        <v>16</v>
      </c>
      <c r="D3598" s="374">
        <v>18.010000000000002</v>
      </c>
    </row>
    <row r="3599" spans="1:4" x14ac:dyDescent="0.25">
      <c r="A3599" s="373">
        <v>96728</v>
      </c>
      <c r="B3599" s="373" t="s">
        <v>1982</v>
      </c>
      <c r="C3599" s="373" t="s">
        <v>16</v>
      </c>
      <c r="D3599" s="374">
        <v>22.38</v>
      </c>
    </row>
    <row r="3600" spans="1:4" x14ac:dyDescent="0.25">
      <c r="A3600" s="373">
        <v>96729</v>
      </c>
      <c r="B3600" s="373" t="s">
        <v>1983</v>
      </c>
      <c r="C3600" s="373" t="s">
        <v>16</v>
      </c>
      <c r="D3600" s="374">
        <v>29.37</v>
      </c>
    </row>
    <row r="3601" spans="1:4" x14ac:dyDescent="0.25">
      <c r="A3601" s="373">
        <v>96730</v>
      </c>
      <c r="B3601" s="373" t="s">
        <v>1984</v>
      </c>
      <c r="C3601" s="373" t="s">
        <v>16</v>
      </c>
      <c r="D3601" s="374">
        <v>38.65</v>
      </c>
    </row>
    <row r="3602" spans="1:4" x14ac:dyDescent="0.25">
      <c r="A3602" s="373">
        <v>96731</v>
      </c>
      <c r="B3602" s="373" t="s">
        <v>1985</v>
      </c>
      <c r="C3602" s="373" t="s">
        <v>16</v>
      </c>
      <c r="D3602" s="374">
        <v>60.19</v>
      </c>
    </row>
    <row r="3603" spans="1:4" x14ac:dyDescent="0.25">
      <c r="A3603" s="373">
        <v>96732</v>
      </c>
      <c r="B3603" s="373" t="s">
        <v>1986</v>
      </c>
      <c r="C3603" s="373" t="s">
        <v>16</v>
      </c>
      <c r="D3603" s="374">
        <v>96.16</v>
      </c>
    </row>
    <row r="3604" spans="1:4" x14ac:dyDescent="0.25">
      <c r="A3604" s="373">
        <v>96733</v>
      </c>
      <c r="B3604" s="373" t="s">
        <v>1987</v>
      </c>
      <c r="C3604" s="373" t="s">
        <v>16</v>
      </c>
      <c r="D3604" s="374">
        <v>133.15</v>
      </c>
    </row>
    <row r="3605" spans="1:4" x14ac:dyDescent="0.25">
      <c r="A3605" s="373">
        <v>96734</v>
      </c>
      <c r="B3605" s="373" t="s">
        <v>1988</v>
      </c>
      <c r="C3605" s="373" t="s">
        <v>16</v>
      </c>
      <c r="D3605" s="374">
        <v>213.66</v>
      </c>
    </row>
    <row r="3606" spans="1:4" x14ac:dyDescent="0.25">
      <c r="A3606" s="373">
        <v>96735</v>
      </c>
      <c r="B3606" s="373" t="s">
        <v>1989</v>
      </c>
      <c r="C3606" s="373" t="s">
        <v>16</v>
      </c>
      <c r="D3606" s="374">
        <v>281.72000000000003</v>
      </c>
    </row>
    <row r="3607" spans="1:4" x14ac:dyDescent="0.25">
      <c r="A3607" s="373">
        <v>96798</v>
      </c>
      <c r="B3607" s="373" t="s">
        <v>7290</v>
      </c>
      <c r="C3607" s="373" t="s">
        <v>16</v>
      </c>
      <c r="D3607" s="374">
        <v>7.96</v>
      </c>
    </row>
    <row r="3608" spans="1:4" x14ac:dyDescent="0.25">
      <c r="A3608" s="373">
        <v>96799</v>
      </c>
      <c r="B3608" s="373" t="s">
        <v>7291</v>
      </c>
      <c r="C3608" s="373" t="s">
        <v>16</v>
      </c>
      <c r="D3608" s="374">
        <v>10.199999999999999</v>
      </c>
    </row>
    <row r="3609" spans="1:4" x14ac:dyDescent="0.25">
      <c r="A3609" s="373">
        <v>96800</v>
      </c>
      <c r="B3609" s="373" t="s">
        <v>7292</v>
      </c>
      <c r="C3609" s="373" t="s">
        <v>16</v>
      </c>
      <c r="D3609" s="374">
        <v>13.96</v>
      </c>
    </row>
    <row r="3610" spans="1:4" x14ac:dyDescent="0.25">
      <c r="A3610" s="373">
        <v>96801</v>
      </c>
      <c r="B3610" s="373" t="s">
        <v>7293</v>
      </c>
      <c r="C3610" s="373" t="s">
        <v>16</v>
      </c>
      <c r="D3610" s="374">
        <v>21.32</v>
      </c>
    </row>
    <row r="3611" spans="1:4" x14ac:dyDescent="0.25">
      <c r="A3611" s="373">
        <v>97327</v>
      </c>
      <c r="B3611" s="373" t="s">
        <v>1990</v>
      </c>
      <c r="C3611" s="373" t="s">
        <v>16</v>
      </c>
      <c r="D3611" s="374">
        <v>29.17</v>
      </c>
    </row>
    <row r="3612" spans="1:4" x14ac:dyDescent="0.25">
      <c r="A3612" s="373">
        <v>97328</v>
      </c>
      <c r="B3612" s="373" t="s">
        <v>1991</v>
      </c>
      <c r="C3612" s="373" t="s">
        <v>16</v>
      </c>
      <c r="D3612" s="374">
        <v>48.9</v>
      </c>
    </row>
    <row r="3613" spans="1:4" x14ac:dyDescent="0.25">
      <c r="A3613" s="373">
        <v>97329</v>
      </c>
      <c r="B3613" s="373" t="s">
        <v>1992</v>
      </c>
      <c r="C3613" s="373" t="s">
        <v>16</v>
      </c>
      <c r="D3613" s="374">
        <v>62.24</v>
      </c>
    </row>
    <row r="3614" spans="1:4" x14ac:dyDescent="0.25">
      <c r="A3614" s="373">
        <v>97330</v>
      </c>
      <c r="B3614" s="373" t="s">
        <v>1993</v>
      </c>
      <c r="C3614" s="373" t="s">
        <v>16</v>
      </c>
      <c r="D3614" s="374">
        <v>76.180000000000007</v>
      </c>
    </row>
    <row r="3615" spans="1:4" x14ac:dyDescent="0.25">
      <c r="A3615" s="373">
        <v>97331</v>
      </c>
      <c r="B3615" s="373" t="s">
        <v>1994</v>
      </c>
      <c r="C3615" s="373" t="s">
        <v>16</v>
      </c>
      <c r="D3615" s="374">
        <v>29.49</v>
      </c>
    </row>
    <row r="3616" spans="1:4" x14ac:dyDescent="0.25">
      <c r="A3616" s="373">
        <v>97332</v>
      </c>
      <c r="B3616" s="373" t="s">
        <v>1995</v>
      </c>
      <c r="C3616" s="373" t="s">
        <v>16</v>
      </c>
      <c r="D3616" s="374">
        <v>49.27</v>
      </c>
    </row>
    <row r="3617" spans="1:4" x14ac:dyDescent="0.25">
      <c r="A3617" s="373">
        <v>97333</v>
      </c>
      <c r="B3617" s="373" t="s">
        <v>1996</v>
      </c>
      <c r="C3617" s="373" t="s">
        <v>16</v>
      </c>
      <c r="D3617" s="374">
        <v>62.71</v>
      </c>
    </row>
    <row r="3618" spans="1:4" x14ac:dyDescent="0.25">
      <c r="A3618" s="373">
        <v>97334</v>
      </c>
      <c r="B3618" s="373" t="s">
        <v>1997</v>
      </c>
      <c r="C3618" s="373" t="s">
        <v>16</v>
      </c>
      <c r="D3618" s="374">
        <v>76.7</v>
      </c>
    </row>
    <row r="3619" spans="1:4" x14ac:dyDescent="0.25">
      <c r="A3619" s="373">
        <v>97335</v>
      </c>
      <c r="B3619" s="373" t="s">
        <v>5776</v>
      </c>
      <c r="C3619" s="373" t="s">
        <v>16</v>
      </c>
      <c r="D3619" s="374">
        <v>87.97</v>
      </c>
    </row>
    <row r="3620" spans="1:4" x14ac:dyDescent="0.25">
      <c r="A3620" s="373">
        <v>97336</v>
      </c>
      <c r="B3620" s="373" t="s">
        <v>5777</v>
      </c>
      <c r="C3620" s="373" t="s">
        <v>16</v>
      </c>
      <c r="D3620" s="374">
        <v>111.95</v>
      </c>
    </row>
    <row r="3621" spans="1:4" x14ac:dyDescent="0.25">
      <c r="A3621" s="373">
        <v>97337</v>
      </c>
      <c r="B3621" s="373" t="s">
        <v>5778</v>
      </c>
      <c r="C3621" s="373" t="s">
        <v>16</v>
      </c>
      <c r="D3621" s="374">
        <v>168.44</v>
      </c>
    </row>
    <row r="3622" spans="1:4" x14ac:dyDescent="0.25">
      <c r="A3622" s="373">
        <v>97338</v>
      </c>
      <c r="B3622" s="373" t="s">
        <v>5779</v>
      </c>
      <c r="C3622" s="373" t="s">
        <v>16</v>
      </c>
      <c r="D3622" s="374">
        <v>202.69</v>
      </c>
    </row>
    <row r="3623" spans="1:4" x14ac:dyDescent="0.25">
      <c r="A3623" s="373">
        <v>97339</v>
      </c>
      <c r="B3623" s="373" t="s">
        <v>5780</v>
      </c>
      <c r="C3623" s="373" t="s">
        <v>16</v>
      </c>
      <c r="D3623" s="374">
        <v>218.19</v>
      </c>
    </row>
    <row r="3624" spans="1:4" x14ac:dyDescent="0.25">
      <c r="A3624" s="373">
        <v>97340</v>
      </c>
      <c r="B3624" s="373" t="s">
        <v>5781</v>
      </c>
      <c r="C3624" s="373" t="s">
        <v>16</v>
      </c>
      <c r="D3624" s="374">
        <v>219.36</v>
      </c>
    </row>
    <row r="3625" spans="1:4" x14ac:dyDescent="0.25">
      <c r="A3625" s="373">
        <v>97347</v>
      </c>
      <c r="B3625" s="373" t="s">
        <v>1998</v>
      </c>
      <c r="C3625" s="373" t="s">
        <v>16</v>
      </c>
      <c r="D3625" s="374">
        <v>106.02</v>
      </c>
    </row>
    <row r="3626" spans="1:4" x14ac:dyDescent="0.25">
      <c r="A3626" s="373">
        <v>97348</v>
      </c>
      <c r="B3626" s="373" t="s">
        <v>1999</v>
      </c>
      <c r="C3626" s="373" t="s">
        <v>16</v>
      </c>
      <c r="D3626" s="374">
        <v>146.47999999999999</v>
      </c>
    </row>
    <row r="3627" spans="1:4" x14ac:dyDescent="0.25">
      <c r="A3627" s="373">
        <v>97349</v>
      </c>
      <c r="B3627" s="373" t="s">
        <v>2000</v>
      </c>
      <c r="C3627" s="373" t="s">
        <v>16</v>
      </c>
      <c r="D3627" s="374">
        <v>211.18</v>
      </c>
    </row>
    <row r="3628" spans="1:4" x14ac:dyDescent="0.25">
      <c r="A3628" s="373">
        <v>97350</v>
      </c>
      <c r="B3628" s="373" t="s">
        <v>2001</v>
      </c>
      <c r="C3628" s="373" t="s">
        <v>16</v>
      </c>
      <c r="D3628" s="374">
        <v>256.43</v>
      </c>
    </row>
    <row r="3629" spans="1:4" x14ac:dyDescent="0.25">
      <c r="A3629" s="373">
        <v>97351</v>
      </c>
      <c r="B3629" s="373" t="s">
        <v>2002</v>
      </c>
      <c r="C3629" s="373" t="s">
        <v>16</v>
      </c>
      <c r="D3629" s="374">
        <v>354.6</v>
      </c>
    </row>
    <row r="3630" spans="1:4" x14ac:dyDescent="0.25">
      <c r="A3630" s="373">
        <v>97352</v>
      </c>
      <c r="B3630" s="373" t="s">
        <v>2003</v>
      </c>
      <c r="C3630" s="373" t="s">
        <v>16</v>
      </c>
      <c r="D3630" s="374">
        <v>459.59</v>
      </c>
    </row>
    <row r="3631" spans="1:4" x14ac:dyDescent="0.25">
      <c r="A3631" s="373">
        <v>97353</v>
      </c>
      <c r="B3631" s="373" t="s">
        <v>2004</v>
      </c>
      <c r="C3631" s="373" t="s">
        <v>16</v>
      </c>
      <c r="D3631" s="374">
        <v>69.47</v>
      </c>
    </row>
    <row r="3632" spans="1:4" x14ac:dyDescent="0.25">
      <c r="A3632" s="373">
        <v>97354</v>
      </c>
      <c r="B3632" s="373" t="s">
        <v>2005</v>
      </c>
      <c r="C3632" s="373" t="s">
        <v>16</v>
      </c>
      <c r="D3632" s="374">
        <v>110.49</v>
      </c>
    </row>
    <row r="3633" spans="1:4" x14ac:dyDescent="0.25">
      <c r="A3633" s="373">
        <v>97355</v>
      </c>
      <c r="B3633" s="373" t="s">
        <v>2006</v>
      </c>
      <c r="C3633" s="373" t="s">
        <v>16</v>
      </c>
      <c r="D3633" s="374">
        <v>151.27000000000001</v>
      </c>
    </row>
    <row r="3634" spans="1:4" x14ac:dyDescent="0.25">
      <c r="A3634" s="373">
        <v>97356</v>
      </c>
      <c r="B3634" s="373" t="s">
        <v>2007</v>
      </c>
      <c r="C3634" s="373" t="s">
        <v>16</v>
      </c>
      <c r="D3634" s="374">
        <v>79.28</v>
      </c>
    </row>
    <row r="3635" spans="1:4" x14ac:dyDescent="0.25">
      <c r="A3635" s="373">
        <v>97357</v>
      </c>
      <c r="B3635" s="373" t="s">
        <v>2008</v>
      </c>
      <c r="C3635" s="373" t="s">
        <v>16</v>
      </c>
      <c r="D3635" s="374">
        <v>127.33</v>
      </c>
    </row>
    <row r="3636" spans="1:4" x14ac:dyDescent="0.25">
      <c r="A3636" s="373">
        <v>97358</v>
      </c>
      <c r="B3636" s="373" t="s">
        <v>2009</v>
      </c>
      <c r="C3636" s="373" t="s">
        <v>16</v>
      </c>
      <c r="D3636" s="374">
        <v>174.23</v>
      </c>
    </row>
    <row r="3637" spans="1:4" x14ac:dyDescent="0.25">
      <c r="A3637" s="373">
        <v>97498</v>
      </c>
      <c r="B3637" s="373" t="s">
        <v>2010</v>
      </c>
      <c r="C3637" s="373" t="s">
        <v>16</v>
      </c>
      <c r="D3637" s="374">
        <v>43.32</v>
      </c>
    </row>
    <row r="3638" spans="1:4" x14ac:dyDescent="0.25">
      <c r="A3638" s="373">
        <v>97535</v>
      </c>
      <c r="B3638" s="373" t="s">
        <v>2011</v>
      </c>
      <c r="C3638" s="373" t="s">
        <v>16</v>
      </c>
      <c r="D3638" s="374">
        <v>47.78</v>
      </c>
    </row>
    <row r="3639" spans="1:4" x14ac:dyDescent="0.25">
      <c r="A3639" s="373">
        <v>97536</v>
      </c>
      <c r="B3639" s="373" t="s">
        <v>2012</v>
      </c>
      <c r="C3639" s="373" t="s">
        <v>16</v>
      </c>
      <c r="D3639" s="374">
        <v>58.05</v>
      </c>
    </row>
    <row r="3640" spans="1:4" x14ac:dyDescent="0.25">
      <c r="A3640" s="373">
        <v>100788</v>
      </c>
      <c r="B3640" s="373" t="s">
        <v>2013</v>
      </c>
      <c r="C3640" s="373" t="s">
        <v>6</v>
      </c>
      <c r="D3640" s="374">
        <v>834.3</v>
      </c>
    </row>
    <row r="3641" spans="1:4" x14ac:dyDescent="0.25">
      <c r="A3641" s="373">
        <v>100791</v>
      </c>
      <c r="B3641" s="373" t="s">
        <v>2014</v>
      </c>
      <c r="C3641" s="373" t="s">
        <v>16</v>
      </c>
      <c r="D3641" s="374">
        <v>17.14</v>
      </c>
    </row>
    <row r="3642" spans="1:4" x14ac:dyDescent="0.25">
      <c r="A3642" s="373">
        <v>100792</v>
      </c>
      <c r="B3642" s="373" t="s">
        <v>2015</v>
      </c>
      <c r="C3642" s="373" t="s">
        <v>16</v>
      </c>
      <c r="D3642" s="374">
        <v>24.79</v>
      </c>
    </row>
    <row r="3643" spans="1:4" x14ac:dyDescent="0.25">
      <c r="A3643" s="373">
        <v>100793</v>
      </c>
      <c r="B3643" s="373" t="s">
        <v>2016</v>
      </c>
      <c r="C3643" s="373" t="s">
        <v>16</v>
      </c>
      <c r="D3643" s="374">
        <v>32.72</v>
      </c>
    </row>
    <row r="3644" spans="1:4" x14ac:dyDescent="0.25">
      <c r="A3644" s="373">
        <v>100794</v>
      </c>
      <c r="B3644" s="373" t="s">
        <v>2017</v>
      </c>
      <c r="C3644" s="373" t="s">
        <v>16</v>
      </c>
      <c r="D3644" s="374">
        <v>43.93</v>
      </c>
    </row>
    <row r="3645" spans="1:4" x14ac:dyDescent="0.25">
      <c r="A3645" s="373">
        <v>100799</v>
      </c>
      <c r="B3645" s="373" t="s">
        <v>4207</v>
      </c>
      <c r="C3645" s="373" t="s">
        <v>16</v>
      </c>
      <c r="D3645" s="374">
        <v>17.600000000000001</v>
      </c>
    </row>
    <row r="3646" spans="1:4" x14ac:dyDescent="0.25">
      <c r="A3646" s="373">
        <v>100800</v>
      </c>
      <c r="B3646" s="373" t="s">
        <v>4208</v>
      </c>
      <c r="C3646" s="373" t="s">
        <v>16</v>
      </c>
      <c r="D3646" s="374">
        <v>25.25</v>
      </c>
    </row>
    <row r="3647" spans="1:4" x14ac:dyDescent="0.25">
      <c r="A3647" s="373">
        <v>100801</v>
      </c>
      <c r="B3647" s="373" t="s">
        <v>4209</v>
      </c>
      <c r="C3647" s="373" t="s">
        <v>16</v>
      </c>
      <c r="D3647" s="374">
        <v>33.18</v>
      </c>
    </row>
    <row r="3648" spans="1:4" x14ac:dyDescent="0.25">
      <c r="A3648" s="373">
        <v>100802</v>
      </c>
      <c r="B3648" s="373" t="s">
        <v>4210</v>
      </c>
      <c r="C3648" s="373" t="s">
        <v>16</v>
      </c>
      <c r="D3648" s="374">
        <v>44.39</v>
      </c>
    </row>
    <row r="3649" spans="1:4" x14ac:dyDescent="0.25">
      <c r="A3649" s="373">
        <v>100803</v>
      </c>
      <c r="B3649" s="373" t="s">
        <v>2018</v>
      </c>
      <c r="C3649" s="373" t="s">
        <v>16</v>
      </c>
      <c r="D3649" s="374">
        <v>16.190000000000001</v>
      </c>
    </row>
    <row r="3650" spans="1:4" x14ac:dyDescent="0.25">
      <c r="A3650" s="373">
        <v>100804</v>
      </c>
      <c r="B3650" s="373" t="s">
        <v>2019</v>
      </c>
      <c r="C3650" s="373" t="s">
        <v>16</v>
      </c>
      <c r="D3650" s="374">
        <v>23.67</v>
      </c>
    </row>
    <row r="3651" spans="1:4" x14ac:dyDescent="0.25">
      <c r="A3651" s="373">
        <v>100805</v>
      </c>
      <c r="B3651" s="373" t="s">
        <v>2020</v>
      </c>
      <c r="C3651" s="373" t="s">
        <v>16</v>
      </c>
      <c r="D3651" s="374">
        <v>31.37</v>
      </c>
    </row>
    <row r="3652" spans="1:4" x14ac:dyDescent="0.25">
      <c r="A3652" s="373">
        <v>100806</v>
      </c>
      <c r="B3652" s="373" t="s">
        <v>2021</v>
      </c>
      <c r="C3652" s="373" t="s">
        <v>16</v>
      </c>
      <c r="D3652" s="374">
        <v>42.27</v>
      </c>
    </row>
    <row r="3653" spans="1:4" x14ac:dyDescent="0.25">
      <c r="A3653" s="373">
        <v>100807</v>
      </c>
      <c r="B3653" s="373" t="s">
        <v>4211</v>
      </c>
      <c r="C3653" s="373" t="s">
        <v>16</v>
      </c>
      <c r="D3653" s="374">
        <v>22.98</v>
      </c>
    </row>
    <row r="3654" spans="1:4" x14ac:dyDescent="0.25">
      <c r="A3654" s="373">
        <v>100808</v>
      </c>
      <c r="B3654" s="373" t="s">
        <v>4212</v>
      </c>
      <c r="C3654" s="373" t="s">
        <v>16</v>
      </c>
      <c r="D3654" s="374">
        <v>31.64</v>
      </c>
    </row>
    <row r="3655" spans="1:4" x14ac:dyDescent="0.25">
      <c r="A3655" s="373">
        <v>100809</v>
      </c>
      <c r="B3655" s="373" t="s">
        <v>4213</v>
      </c>
      <c r="C3655" s="373" t="s">
        <v>16</v>
      </c>
      <c r="D3655" s="374">
        <v>40.83</v>
      </c>
    </row>
    <row r="3656" spans="1:4" x14ac:dyDescent="0.25">
      <c r="A3656" s="373">
        <v>100810</v>
      </c>
      <c r="B3656" s="373" t="s">
        <v>4214</v>
      </c>
      <c r="C3656" s="373" t="s">
        <v>16</v>
      </c>
      <c r="D3656" s="374">
        <v>53.78</v>
      </c>
    </row>
    <row r="3657" spans="1:4" x14ac:dyDescent="0.25">
      <c r="A3657" s="373">
        <v>101918</v>
      </c>
      <c r="B3657" s="373" t="s">
        <v>2022</v>
      </c>
      <c r="C3657" s="373" t="s">
        <v>16</v>
      </c>
      <c r="D3657" s="374">
        <v>202.7</v>
      </c>
    </row>
    <row r="3658" spans="1:4" x14ac:dyDescent="0.25">
      <c r="A3658" s="373">
        <v>101919</v>
      </c>
      <c r="B3658" s="373" t="s">
        <v>2023</v>
      </c>
      <c r="C3658" s="373" t="s">
        <v>6</v>
      </c>
      <c r="D3658" s="374">
        <v>448.81</v>
      </c>
    </row>
    <row r="3659" spans="1:4" x14ac:dyDescent="0.25">
      <c r="A3659" s="373">
        <v>101920</v>
      </c>
      <c r="B3659" s="373" t="s">
        <v>2024</v>
      </c>
      <c r="C3659" s="373" t="s">
        <v>6</v>
      </c>
      <c r="D3659" s="374">
        <v>209.84</v>
      </c>
    </row>
    <row r="3660" spans="1:4" x14ac:dyDescent="0.25">
      <c r="A3660" s="373">
        <v>101921</v>
      </c>
      <c r="B3660" s="373" t="s">
        <v>2025</v>
      </c>
      <c r="C3660" s="373" t="s">
        <v>6</v>
      </c>
      <c r="D3660" s="374">
        <v>240.61</v>
      </c>
    </row>
    <row r="3661" spans="1:4" x14ac:dyDescent="0.25">
      <c r="A3661" s="373">
        <v>101922</v>
      </c>
      <c r="B3661" s="373" t="s">
        <v>2026</v>
      </c>
      <c r="C3661" s="373" t="s">
        <v>6</v>
      </c>
      <c r="D3661" s="374">
        <v>240.61</v>
      </c>
    </row>
    <row r="3662" spans="1:4" x14ac:dyDescent="0.25">
      <c r="A3662" s="373">
        <v>101923</v>
      </c>
      <c r="B3662" s="373" t="s">
        <v>2027</v>
      </c>
      <c r="C3662" s="373" t="s">
        <v>6</v>
      </c>
      <c r="D3662" s="374">
        <v>240.61</v>
      </c>
    </row>
    <row r="3663" spans="1:4" x14ac:dyDescent="0.25">
      <c r="A3663" s="373">
        <v>101924</v>
      </c>
      <c r="B3663" s="373" t="s">
        <v>2028</v>
      </c>
      <c r="C3663" s="373" t="s">
        <v>6</v>
      </c>
      <c r="D3663" s="374">
        <v>196.96</v>
      </c>
    </row>
    <row r="3664" spans="1:4" x14ac:dyDescent="0.25">
      <c r="A3664" s="373">
        <v>101925</v>
      </c>
      <c r="B3664" s="373" t="s">
        <v>2029</v>
      </c>
      <c r="C3664" s="373" t="s">
        <v>6</v>
      </c>
      <c r="D3664" s="374">
        <v>330.89</v>
      </c>
    </row>
    <row r="3665" spans="1:4" x14ac:dyDescent="0.25">
      <c r="A3665" s="373">
        <v>101926</v>
      </c>
      <c r="B3665" s="373" t="s">
        <v>2030</v>
      </c>
      <c r="C3665" s="373" t="s">
        <v>6</v>
      </c>
      <c r="D3665" s="374">
        <v>426.05</v>
      </c>
    </row>
    <row r="3666" spans="1:4" x14ac:dyDescent="0.25">
      <c r="A3666" s="373">
        <v>101927</v>
      </c>
      <c r="B3666" s="373" t="s">
        <v>2031</v>
      </c>
      <c r="C3666" s="373" t="s">
        <v>16</v>
      </c>
      <c r="D3666" s="374">
        <v>188.78</v>
      </c>
    </row>
    <row r="3667" spans="1:4" x14ac:dyDescent="0.25">
      <c r="A3667" s="373">
        <v>101928</v>
      </c>
      <c r="B3667" s="373" t="s">
        <v>2032</v>
      </c>
      <c r="C3667" s="373" t="s">
        <v>6</v>
      </c>
      <c r="D3667" s="374">
        <v>454.15</v>
      </c>
    </row>
    <row r="3668" spans="1:4" x14ac:dyDescent="0.25">
      <c r="A3668" s="373">
        <v>101929</v>
      </c>
      <c r="B3668" s="373" t="s">
        <v>2033</v>
      </c>
      <c r="C3668" s="373" t="s">
        <v>6</v>
      </c>
      <c r="D3668" s="374">
        <v>215.18</v>
      </c>
    </row>
    <row r="3669" spans="1:4" x14ac:dyDescent="0.25">
      <c r="A3669" s="373">
        <v>101930</v>
      </c>
      <c r="B3669" s="373" t="s">
        <v>2034</v>
      </c>
      <c r="C3669" s="373" t="s">
        <v>6</v>
      </c>
      <c r="D3669" s="374">
        <v>245.95</v>
      </c>
    </row>
    <row r="3670" spans="1:4" x14ac:dyDescent="0.25">
      <c r="A3670" s="373">
        <v>101931</v>
      </c>
      <c r="B3670" s="373" t="s">
        <v>2035</v>
      </c>
      <c r="C3670" s="373" t="s">
        <v>6</v>
      </c>
      <c r="D3670" s="374">
        <v>245.95</v>
      </c>
    </row>
    <row r="3671" spans="1:4" x14ac:dyDescent="0.25">
      <c r="A3671" s="373">
        <v>101932</v>
      </c>
      <c r="B3671" s="373" t="s">
        <v>2036</v>
      </c>
      <c r="C3671" s="373" t="s">
        <v>6</v>
      </c>
      <c r="D3671" s="374">
        <v>245.95</v>
      </c>
    </row>
    <row r="3672" spans="1:4" x14ac:dyDescent="0.25">
      <c r="A3672" s="373">
        <v>101933</v>
      </c>
      <c r="B3672" s="373" t="s">
        <v>2037</v>
      </c>
      <c r="C3672" s="373" t="s">
        <v>6</v>
      </c>
      <c r="D3672" s="374">
        <v>202.3</v>
      </c>
    </row>
    <row r="3673" spans="1:4" x14ac:dyDescent="0.25">
      <c r="A3673" s="373">
        <v>101934</v>
      </c>
      <c r="B3673" s="373" t="s">
        <v>2038</v>
      </c>
      <c r="C3673" s="373" t="s">
        <v>6</v>
      </c>
      <c r="D3673" s="374">
        <v>338.9</v>
      </c>
    </row>
    <row r="3674" spans="1:4" x14ac:dyDescent="0.25">
      <c r="A3674" s="373">
        <v>101935</v>
      </c>
      <c r="B3674" s="373" t="s">
        <v>2039</v>
      </c>
      <c r="C3674" s="373" t="s">
        <v>6</v>
      </c>
      <c r="D3674" s="374">
        <v>436.71</v>
      </c>
    </row>
    <row r="3675" spans="1:4" x14ac:dyDescent="0.25">
      <c r="A3675" s="373">
        <v>103802</v>
      </c>
      <c r="B3675" s="373" t="s">
        <v>5782</v>
      </c>
      <c r="C3675" s="373" t="s">
        <v>16</v>
      </c>
      <c r="D3675" s="374">
        <v>42.6</v>
      </c>
    </row>
    <row r="3676" spans="1:4" x14ac:dyDescent="0.25">
      <c r="A3676" s="373">
        <v>103803</v>
      </c>
      <c r="B3676" s="373" t="s">
        <v>5783</v>
      </c>
      <c r="C3676" s="373" t="s">
        <v>16</v>
      </c>
      <c r="D3676" s="374">
        <v>73.23</v>
      </c>
    </row>
    <row r="3677" spans="1:4" x14ac:dyDescent="0.25">
      <c r="A3677" s="373">
        <v>103804</v>
      </c>
      <c r="B3677" s="373" t="s">
        <v>5784</v>
      </c>
      <c r="C3677" s="373" t="s">
        <v>16</v>
      </c>
      <c r="D3677" s="374">
        <v>89.12</v>
      </c>
    </row>
    <row r="3678" spans="1:4" x14ac:dyDescent="0.25">
      <c r="A3678" s="373">
        <v>103835</v>
      </c>
      <c r="B3678" s="373" t="s">
        <v>5785</v>
      </c>
      <c r="C3678" s="373" t="s">
        <v>16</v>
      </c>
      <c r="D3678" s="374">
        <v>66.5</v>
      </c>
    </row>
    <row r="3679" spans="1:4" x14ac:dyDescent="0.25">
      <c r="A3679" s="373">
        <v>103836</v>
      </c>
      <c r="B3679" s="373" t="s">
        <v>5786</v>
      </c>
      <c r="C3679" s="373" t="s">
        <v>16</v>
      </c>
      <c r="D3679" s="374">
        <v>103.79</v>
      </c>
    </row>
    <row r="3680" spans="1:4" x14ac:dyDescent="0.25">
      <c r="A3680" s="373">
        <v>103837</v>
      </c>
      <c r="B3680" s="373" t="s">
        <v>5787</v>
      </c>
      <c r="C3680" s="373" t="s">
        <v>16</v>
      </c>
      <c r="D3680" s="374">
        <v>131</v>
      </c>
    </row>
    <row r="3681" spans="1:4" x14ac:dyDescent="0.25">
      <c r="A3681" s="373">
        <v>103868</v>
      </c>
      <c r="B3681" s="373" t="s">
        <v>5788</v>
      </c>
      <c r="C3681" s="373" t="s">
        <v>16</v>
      </c>
      <c r="D3681" s="374">
        <v>51.8</v>
      </c>
    </row>
    <row r="3682" spans="1:4" x14ac:dyDescent="0.25">
      <c r="A3682" s="373">
        <v>103869</v>
      </c>
      <c r="B3682" s="373" t="s">
        <v>5789</v>
      </c>
      <c r="C3682" s="373" t="s">
        <v>16</v>
      </c>
      <c r="D3682" s="374">
        <v>79.67</v>
      </c>
    </row>
    <row r="3683" spans="1:4" x14ac:dyDescent="0.25">
      <c r="A3683" s="373">
        <v>103870</v>
      </c>
      <c r="B3683" s="373" t="s">
        <v>5790</v>
      </c>
      <c r="C3683" s="373" t="s">
        <v>16</v>
      </c>
      <c r="D3683" s="374">
        <v>98.28</v>
      </c>
    </row>
    <row r="3684" spans="1:4" x14ac:dyDescent="0.25">
      <c r="A3684" s="373">
        <v>103871</v>
      </c>
      <c r="B3684" s="373" t="s">
        <v>5791</v>
      </c>
      <c r="C3684" s="373" t="s">
        <v>16</v>
      </c>
      <c r="D3684" s="374">
        <v>66.989999999999995</v>
      </c>
    </row>
    <row r="3685" spans="1:4" x14ac:dyDescent="0.25">
      <c r="A3685" s="373">
        <v>103872</v>
      </c>
      <c r="B3685" s="373" t="s">
        <v>5792</v>
      </c>
      <c r="C3685" s="373" t="s">
        <v>16</v>
      </c>
      <c r="D3685" s="374">
        <v>151.27000000000001</v>
      </c>
    </row>
    <row r="3686" spans="1:4" x14ac:dyDescent="0.25">
      <c r="A3686" s="373">
        <v>103873</v>
      </c>
      <c r="B3686" s="373" t="s">
        <v>5793</v>
      </c>
      <c r="C3686" s="373" t="s">
        <v>16</v>
      </c>
      <c r="D3686" s="374">
        <v>172.8</v>
      </c>
    </row>
    <row r="3687" spans="1:4" x14ac:dyDescent="0.25">
      <c r="A3687" s="373">
        <v>103978</v>
      </c>
      <c r="B3687" s="373" t="s">
        <v>5794</v>
      </c>
      <c r="C3687" s="373" t="s">
        <v>16</v>
      </c>
      <c r="D3687" s="374">
        <v>25.28</v>
      </c>
    </row>
    <row r="3688" spans="1:4" x14ac:dyDescent="0.25">
      <c r="A3688" s="373">
        <v>103979</v>
      </c>
      <c r="B3688" s="373" t="s">
        <v>5795</v>
      </c>
      <c r="C3688" s="373" t="s">
        <v>16</v>
      </c>
      <c r="D3688" s="374">
        <v>28.75</v>
      </c>
    </row>
    <row r="3689" spans="1:4" x14ac:dyDescent="0.25">
      <c r="A3689" s="373">
        <v>104021</v>
      </c>
      <c r="B3689" s="373" t="s">
        <v>5796</v>
      </c>
      <c r="C3689" s="373" t="s">
        <v>16</v>
      </c>
      <c r="D3689" s="374">
        <v>57.9</v>
      </c>
    </row>
    <row r="3690" spans="1:4" x14ac:dyDescent="0.25">
      <c r="A3690" s="373">
        <v>104166</v>
      </c>
      <c r="B3690" s="373" t="s">
        <v>5797</v>
      </c>
      <c r="C3690" s="373" t="s">
        <v>16</v>
      </c>
      <c r="D3690" s="374">
        <v>66.25</v>
      </c>
    </row>
    <row r="3691" spans="1:4" x14ac:dyDescent="0.25">
      <c r="A3691" s="373">
        <v>104194</v>
      </c>
      <c r="B3691" s="373" t="s">
        <v>5798</v>
      </c>
      <c r="C3691" s="373" t="s">
        <v>16</v>
      </c>
      <c r="D3691" s="374">
        <v>21.27</v>
      </c>
    </row>
    <row r="3692" spans="1:4" x14ac:dyDescent="0.25">
      <c r="A3692" s="373">
        <v>104195</v>
      </c>
      <c r="B3692" s="373" t="s">
        <v>5799</v>
      </c>
      <c r="C3692" s="373" t="s">
        <v>16</v>
      </c>
      <c r="D3692" s="374">
        <v>22.65</v>
      </c>
    </row>
    <row r="3693" spans="1:4" x14ac:dyDescent="0.25">
      <c r="A3693" s="373">
        <v>104315</v>
      </c>
      <c r="B3693" s="373" t="s">
        <v>5800</v>
      </c>
      <c r="C3693" s="373" t="s">
        <v>16</v>
      </c>
      <c r="D3693" s="374">
        <v>15.1</v>
      </c>
    </row>
    <row r="3694" spans="1:4" x14ac:dyDescent="0.25">
      <c r="A3694" s="373">
        <v>104316</v>
      </c>
      <c r="B3694" s="373" t="s">
        <v>5801</v>
      </c>
      <c r="C3694" s="373" t="s">
        <v>16</v>
      </c>
      <c r="D3694" s="374">
        <v>22.12</v>
      </c>
    </row>
    <row r="3695" spans="1:4" x14ac:dyDescent="0.25">
      <c r="A3695" s="373">
        <v>89358</v>
      </c>
      <c r="B3695" s="373" t="s">
        <v>5802</v>
      </c>
      <c r="C3695" s="373" t="s">
        <v>6</v>
      </c>
      <c r="D3695" s="374">
        <v>7.45</v>
      </c>
    </row>
    <row r="3696" spans="1:4" x14ac:dyDescent="0.25">
      <c r="A3696" s="373">
        <v>89359</v>
      </c>
      <c r="B3696" s="373" t="s">
        <v>5803</v>
      </c>
      <c r="C3696" s="373" t="s">
        <v>6</v>
      </c>
      <c r="D3696" s="374">
        <v>7.99</v>
      </c>
    </row>
    <row r="3697" spans="1:4" x14ac:dyDescent="0.25">
      <c r="A3697" s="373">
        <v>89360</v>
      </c>
      <c r="B3697" s="373" t="s">
        <v>5804</v>
      </c>
      <c r="C3697" s="373" t="s">
        <v>6</v>
      </c>
      <c r="D3697" s="374">
        <v>8.98</v>
      </c>
    </row>
    <row r="3698" spans="1:4" x14ac:dyDescent="0.25">
      <c r="A3698" s="373">
        <v>89361</v>
      </c>
      <c r="B3698" s="373" t="s">
        <v>5805</v>
      </c>
      <c r="C3698" s="373" t="s">
        <v>6</v>
      </c>
      <c r="D3698" s="374">
        <v>9.06</v>
      </c>
    </row>
    <row r="3699" spans="1:4" x14ac:dyDescent="0.25">
      <c r="A3699" s="373">
        <v>89362</v>
      </c>
      <c r="B3699" s="373" t="s">
        <v>5806</v>
      </c>
      <c r="C3699" s="373" t="s">
        <v>6</v>
      </c>
      <c r="D3699" s="374">
        <v>8.86</v>
      </c>
    </row>
    <row r="3700" spans="1:4" x14ac:dyDescent="0.25">
      <c r="A3700" s="373">
        <v>89363</v>
      </c>
      <c r="B3700" s="373" t="s">
        <v>5807</v>
      </c>
      <c r="C3700" s="373" t="s">
        <v>6</v>
      </c>
      <c r="D3700" s="374">
        <v>9.65</v>
      </c>
    </row>
    <row r="3701" spans="1:4" x14ac:dyDescent="0.25">
      <c r="A3701" s="373">
        <v>89364</v>
      </c>
      <c r="B3701" s="373" t="s">
        <v>5808</v>
      </c>
      <c r="C3701" s="373" t="s">
        <v>6</v>
      </c>
      <c r="D3701" s="374">
        <v>11.15</v>
      </c>
    </row>
    <row r="3702" spans="1:4" x14ac:dyDescent="0.25">
      <c r="A3702" s="373">
        <v>89365</v>
      </c>
      <c r="B3702" s="373" t="s">
        <v>5809</v>
      </c>
      <c r="C3702" s="373" t="s">
        <v>6</v>
      </c>
      <c r="D3702" s="374">
        <v>10.61</v>
      </c>
    </row>
    <row r="3703" spans="1:4" x14ac:dyDescent="0.25">
      <c r="A3703" s="373">
        <v>89366</v>
      </c>
      <c r="B3703" s="373" t="s">
        <v>5810</v>
      </c>
      <c r="C3703" s="373" t="s">
        <v>6</v>
      </c>
      <c r="D3703" s="374">
        <v>15.65</v>
      </c>
    </row>
    <row r="3704" spans="1:4" x14ac:dyDescent="0.25">
      <c r="A3704" s="373">
        <v>89367</v>
      </c>
      <c r="B3704" s="373" t="s">
        <v>5811</v>
      </c>
      <c r="C3704" s="373" t="s">
        <v>6</v>
      </c>
      <c r="D3704" s="374">
        <v>12.32</v>
      </c>
    </row>
    <row r="3705" spans="1:4" x14ac:dyDescent="0.25">
      <c r="A3705" s="373">
        <v>89368</v>
      </c>
      <c r="B3705" s="373" t="s">
        <v>5812</v>
      </c>
      <c r="C3705" s="373" t="s">
        <v>6</v>
      </c>
      <c r="D3705" s="374">
        <v>14.06</v>
      </c>
    </row>
    <row r="3706" spans="1:4" x14ac:dyDescent="0.25">
      <c r="A3706" s="373">
        <v>89369</v>
      </c>
      <c r="B3706" s="373" t="s">
        <v>5813</v>
      </c>
      <c r="C3706" s="373" t="s">
        <v>6</v>
      </c>
      <c r="D3706" s="374">
        <v>16.399999999999999</v>
      </c>
    </row>
    <row r="3707" spans="1:4" x14ac:dyDescent="0.25">
      <c r="A3707" s="373">
        <v>89370</v>
      </c>
      <c r="B3707" s="373" t="s">
        <v>5814</v>
      </c>
      <c r="C3707" s="373" t="s">
        <v>6</v>
      </c>
      <c r="D3707" s="374">
        <v>14.39</v>
      </c>
    </row>
    <row r="3708" spans="1:4" x14ac:dyDescent="0.25">
      <c r="A3708" s="373">
        <v>89371</v>
      </c>
      <c r="B3708" s="373" t="s">
        <v>5815</v>
      </c>
      <c r="C3708" s="373" t="s">
        <v>6</v>
      </c>
      <c r="D3708" s="374">
        <v>5.62</v>
      </c>
    </row>
    <row r="3709" spans="1:4" x14ac:dyDescent="0.25">
      <c r="A3709" s="373">
        <v>89372</v>
      </c>
      <c r="B3709" s="373" t="s">
        <v>5816</v>
      </c>
      <c r="C3709" s="373" t="s">
        <v>6</v>
      </c>
      <c r="D3709" s="374">
        <v>15.56</v>
      </c>
    </row>
    <row r="3710" spans="1:4" x14ac:dyDescent="0.25">
      <c r="A3710" s="373">
        <v>89373</v>
      </c>
      <c r="B3710" s="373" t="s">
        <v>5817</v>
      </c>
      <c r="C3710" s="373" t="s">
        <v>6</v>
      </c>
      <c r="D3710" s="374">
        <v>6.75</v>
      </c>
    </row>
    <row r="3711" spans="1:4" x14ac:dyDescent="0.25">
      <c r="A3711" s="373">
        <v>89374</v>
      </c>
      <c r="B3711" s="373" t="s">
        <v>5818</v>
      </c>
      <c r="C3711" s="373" t="s">
        <v>6</v>
      </c>
      <c r="D3711" s="374">
        <v>9.74</v>
      </c>
    </row>
    <row r="3712" spans="1:4" x14ac:dyDescent="0.25">
      <c r="A3712" s="373">
        <v>89375</v>
      </c>
      <c r="B3712" s="373" t="s">
        <v>5819</v>
      </c>
      <c r="C3712" s="373" t="s">
        <v>6</v>
      </c>
      <c r="D3712" s="374">
        <v>11.54</v>
      </c>
    </row>
    <row r="3713" spans="1:4" x14ac:dyDescent="0.25">
      <c r="A3713" s="373">
        <v>89376</v>
      </c>
      <c r="B3713" s="373" t="s">
        <v>5820</v>
      </c>
      <c r="C3713" s="373" t="s">
        <v>6</v>
      </c>
      <c r="D3713" s="374">
        <v>5.34</v>
      </c>
    </row>
    <row r="3714" spans="1:4" x14ac:dyDescent="0.25">
      <c r="A3714" s="373">
        <v>89377</v>
      </c>
      <c r="B3714" s="373" t="s">
        <v>5821</v>
      </c>
      <c r="C3714" s="373" t="s">
        <v>6</v>
      </c>
      <c r="D3714" s="374">
        <v>9.82</v>
      </c>
    </row>
    <row r="3715" spans="1:4" x14ac:dyDescent="0.25">
      <c r="A3715" s="373">
        <v>89378</v>
      </c>
      <c r="B3715" s="373" t="s">
        <v>5822</v>
      </c>
      <c r="C3715" s="373" t="s">
        <v>6</v>
      </c>
      <c r="D3715" s="374">
        <v>6.63</v>
      </c>
    </row>
    <row r="3716" spans="1:4" x14ac:dyDescent="0.25">
      <c r="A3716" s="373">
        <v>89379</v>
      </c>
      <c r="B3716" s="373" t="s">
        <v>2040</v>
      </c>
      <c r="C3716" s="373" t="s">
        <v>6</v>
      </c>
      <c r="D3716" s="374">
        <v>18.28</v>
      </c>
    </row>
    <row r="3717" spans="1:4" x14ac:dyDescent="0.25">
      <c r="A3717" s="373">
        <v>89380</v>
      </c>
      <c r="B3717" s="373" t="s">
        <v>5823</v>
      </c>
      <c r="C3717" s="373" t="s">
        <v>6</v>
      </c>
      <c r="D3717" s="374">
        <v>9.57</v>
      </c>
    </row>
    <row r="3718" spans="1:4" x14ac:dyDescent="0.25">
      <c r="A3718" s="373">
        <v>89381</v>
      </c>
      <c r="B3718" s="373" t="s">
        <v>5824</v>
      </c>
      <c r="C3718" s="373" t="s">
        <v>6</v>
      </c>
      <c r="D3718" s="374">
        <v>11.97</v>
      </c>
    </row>
    <row r="3719" spans="1:4" x14ac:dyDescent="0.25">
      <c r="A3719" s="373">
        <v>89382</v>
      </c>
      <c r="B3719" s="373" t="s">
        <v>5825</v>
      </c>
      <c r="C3719" s="373" t="s">
        <v>6</v>
      </c>
      <c r="D3719" s="374">
        <v>13.88</v>
      </c>
    </row>
    <row r="3720" spans="1:4" x14ac:dyDescent="0.25">
      <c r="A3720" s="373">
        <v>89383</v>
      </c>
      <c r="B3720" s="373" t="s">
        <v>5826</v>
      </c>
      <c r="C3720" s="373" t="s">
        <v>6</v>
      </c>
      <c r="D3720" s="374">
        <v>6.23</v>
      </c>
    </row>
    <row r="3721" spans="1:4" x14ac:dyDescent="0.25">
      <c r="A3721" s="373">
        <v>89384</v>
      </c>
      <c r="B3721" s="373" t="s">
        <v>5827</v>
      </c>
      <c r="C3721" s="373" t="s">
        <v>6</v>
      </c>
      <c r="D3721" s="374">
        <v>12.56</v>
      </c>
    </row>
    <row r="3722" spans="1:4" x14ac:dyDescent="0.25">
      <c r="A3722" s="373">
        <v>89385</v>
      </c>
      <c r="B3722" s="373" t="s">
        <v>5828</v>
      </c>
      <c r="C3722" s="373" t="s">
        <v>6</v>
      </c>
      <c r="D3722" s="374">
        <v>6.86</v>
      </c>
    </row>
    <row r="3723" spans="1:4" x14ac:dyDescent="0.25">
      <c r="A3723" s="373">
        <v>89386</v>
      </c>
      <c r="B3723" s="373" t="s">
        <v>5829</v>
      </c>
      <c r="C3723" s="373" t="s">
        <v>6</v>
      </c>
      <c r="D3723" s="374">
        <v>9.11</v>
      </c>
    </row>
    <row r="3724" spans="1:4" x14ac:dyDescent="0.25">
      <c r="A3724" s="373">
        <v>89387</v>
      </c>
      <c r="B3724" s="373" t="s">
        <v>5830</v>
      </c>
      <c r="C3724" s="373" t="s">
        <v>6</v>
      </c>
      <c r="D3724" s="374">
        <v>29.25</v>
      </c>
    </row>
    <row r="3725" spans="1:4" x14ac:dyDescent="0.25">
      <c r="A3725" s="373">
        <v>89389</v>
      </c>
      <c r="B3725" s="373" t="s">
        <v>5831</v>
      </c>
      <c r="C3725" s="373" t="s">
        <v>6</v>
      </c>
      <c r="D3725" s="374">
        <v>10.98</v>
      </c>
    </row>
    <row r="3726" spans="1:4" x14ac:dyDescent="0.25">
      <c r="A3726" s="373">
        <v>89390</v>
      </c>
      <c r="B3726" s="373" t="s">
        <v>5832</v>
      </c>
      <c r="C3726" s="373" t="s">
        <v>6</v>
      </c>
      <c r="D3726" s="374">
        <v>20.7</v>
      </c>
    </row>
    <row r="3727" spans="1:4" x14ac:dyDescent="0.25">
      <c r="A3727" s="373">
        <v>89391</v>
      </c>
      <c r="B3727" s="373" t="s">
        <v>5833</v>
      </c>
      <c r="C3727" s="373" t="s">
        <v>6</v>
      </c>
      <c r="D3727" s="374">
        <v>8.24</v>
      </c>
    </row>
    <row r="3728" spans="1:4" x14ac:dyDescent="0.25">
      <c r="A3728" s="373">
        <v>89392</v>
      </c>
      <c r="B3728" s="373" t="s">
        <v>5834</v>
      </c>
      <c r="C3728" s="373" t="s">
        <v>6</v>
      </c>
      <c r="D3728" s="374">
        <v>23.77</v>
      </c>
    </row>
    <row r="3729" spans="1:4" x14ac:dyDescent="0.25">
      <c r="A3729" s="373">
        <v>89393</v>
      </c>
      <c r="B3729" s="373" t="s">
        <v>5835</v>
      </c>
      <c r="C3729" s="373" t="s">
        <v>6</v>
      </c>
      <c r="D3729" s="374">
        <v>10.35</v>
      </c>
    </row>
    <row r="3730" spans="1:4" x14ac:dyDescent="0.25">
      <c r="A3730" s="373">
        <v>89394</v>
      </c>
      <c r="B3730" s="373" t="s">
        <v>5836</v>
      </c>
      <c r="C3730" s="373" t="s">
        <v>6</v>
      </c>
      <c r="D3730" s="374">
        <v>17.899999999999999</v>
      </c>
    </row>
    <row r="3731" spans="1:4" x14ac:dyDescent="0.25">
      <c r="A3731" s="373">
        <v>89395</v>
      </c>
      <c r="B3731" s="373" t="s">
        <v>5837</v>
      </c>
      <c r="C3731" s="373" t="s">
        <v>6</v>
      </c>
      <c r="D3731" s="374">
        <v>12.25</v>
      </c>
    </row>
    <row r="3732" spans="1:4" x14ac:dyDescent="0.25">
      <c r="A3732" s="373">
        <v>89396</v>
      </c>
      <c r="B3732" s="373" t="s">
        <v>5838</v>
      </c>
      <c r="C3732" s="373" t="s">
        <v>6</v>
      </c>
      <c r="D3732" s="374">
        <v>19.63</v>
      </c>
    </row>
    <row r="3733" spans="1:4" x14ac:dyDescent="0.25">
      <c r="A3733" s="373">
        <v>89397</v>
      </c>
      <c r="B3733" s="373" t="s">
        <v>5839</v>
      </c>
      <c r="C3733" s="373" t="s">
        <v>6</v>
      </c>
      <c r="D3733" s="374">
        <v>14.03</v>
      </c>
    </row>
    <row r="3734" spans="1:4" x14ac:dyDescent="0.25">
      <c r="A3734" s="373">
        <v>89398</v>
      </c>
      <c r="B3734" s="373" t="s">
        <v>5840</v>
      </c>
      <c r="C3734" s="373" t="s">
        <v>6</v>
      </c>
      <c r="D3734" s="374">
        <v>17.23</v>
      </c>
    </row>
    <row r="3735" spans="1:4" x14ac:dyDescent="0.25">
      <c r="A3735" s="373">
        <v>89399</v>
      </c>
      <c r="B3735" s="373" t="s">
        <v>5841</v>
      </c>
      <c r="C3735" s="373" t="s">
        <v>6</v>
      </c>
      <c r="D3735" s="374">
        <v>23.85</v>
      </c>
    </row>
    <row r="3736" spans="1:4" x14ac:dyDescent="0.25">
      <c r="A3736" s="373">
        <v>89400</v>
      </c>
      <c r="B3736" s="373" t="s">
        <v>5842</v>
      </c>
      <c r="C3736" s="373" t="s">
        <v>6</v>
      </c>
      <c r="D3736" s="374">
        <v>18.989999999999998</v>
      </c>
    </row>
    <row r="3737" spans="1:4" x14ac:dyDescent="0.25">
      <c r="A3737" s="373">
        <v>89404</v>
      </c>
      <c r="B3737" s="373" t="s">
        <v>5843</v>
      </c>
      <c r="C3737" s="373" t="s">
        <v>6</v>
      </c>
      <c r="D3737" s="374">
        <v>6.8</v>
      </c>
    </row>
    <row r="3738" spans="1:4" x14ac:dyDescent="0.25">
      <c r="A3738" s="373">
        <v>89405</v>
      </c>
      <c r="B3738" s="373" t="s">
        <v>5844</v>
      </c>
      <c r="C3738" s="373" t="s">
        <v>6</v>
      </c>
      <c r="D3738" s="374">
        <v>7.34</v>
      </c>
    </row>
    <row r="3739" spans="1:4" x14ac:dyDescent="0.25">
      <c r="A3739" s="373">
        <v>89406</v>
      </c>
      <c r="B3739" s="373" t="s">
        <v>5845</v>
      </c>
      <c r="C3739" s="373" t="s">
        <v>6</v>
      </c>
      <c r="D3739" s="374">
        <v>8.33</v>
      </c>
    </row>
    <row r="3740" spans="1:4" x14ac:dyDescent="0.25">
      <c r="A3740" s="373">
        <v>89407</v>
      </c>
      <c r="B3740" s="373" t="s">
        <v>5846</v>
      </c>
      <c r="C3740" s="373" t="s">
        <v>6</v>
      </c>
      <c r="D3740" s="374">
        <v>8.41</v>
      </c>
    </row>
    <row r="3741" spans="1:4" x14ac:dyDescent="0.25">
      <c r="A3741" s="373">
        <v>89408</v>
      </c>
      <c r="B3741" s="373" t="s">
        <v>5847</v>
      </c>
      <c r="C3741" s="373" t="s">
        <v>6</v>
      </c>
      <c r="D3741" s="374">
        <v>8.1</v>
      </c>
    </row>
    <row r="3742" spans="1:4" x14ac:dyDescent="0.25">
      <c r="A3742" s="373">
        <v>89409</v>
      </c>
      <c r="B3742" s="373" t="s">
        <v>5848</v>
      </c>
      <c r="C3742" s="373" t="s">
        <v>6</v>
      </c>
      <c r="D3742" s="374">
        <v>8.89</v>
      </c>
    </row>
    <row r="3743" spans="1:4" x14ac:dyDescent="0.25">
      <c r="A3743" s="373">
        <v>89410</v>
      </c>
      <c r="B3743" s="373" t="s">
        <v>5849</v>
      </c>
      <c r="C3743" s="373" t="s">
        <v>6</v>
      </c>
      <c r="D3743" s="374">
        <v>10.39</v>
      </c>
    </row>
    <row r="3744" spans="1:4" x14ac:dyDescent="0.25">
      <c r="A3744" s="373">
        <v>89411</v>
      </c>
      <c r="B3744" s="373" t="s">
        <v>5850</v>
      </c>
      <c r="C3744" s="373" t="s">
        <v>6</v>
      </c>
      <c r="D3744" s="374">
        <v>9.85</v>
      </c>
    </row>
    <row r="3745" spans="1:4" x14ac:dyDescent="0.25">
      <c r="A3745" s="373">
        <v>89412</v>
      </c>
      <c r="B3745" s="373" t="s">
        <v>5851</v>
      </c>
      <c r="C3745" s="373" t="s">
        <v>6</v>
      </c>
      <c r="D3745" s="374">
        <v>9.25</v>
      </c>
    </row>
    <row r="3746" spans="1:4" x14ac:dyDescent="0.25">
      <c r="A3746" s="373">
        <v>89413</v>
      </c>
      <c r="B3746" s="373" t="s">
        <v>5852</v>
      </c>
      <c r="C3746" s="373" t="s">
        <v>6</v>
      </c>
      <c r="D3746" s="374">
        <v>11.43</v>
      </c>
    </row>
    <row r="3747" spans="1:4" x14ac:dyDescent="0.25">
      <c r="A3747" s="373">
        <v>89414</v>
      </c>
      <c r="B3747" s="373" t="s">
        <v>5853</v>
      </c>
      <c r="C3747" s="373" t="s">
        <v>6</v>
      </c>
      <c r="D3747" s="374">
        <v>13.17</v>
      </c>
    </row>
    <row r="3748" spans="1:4" x14ac:dyDescent="0.25">
      <c r="A3748" s="373">
        <v>89415</v>
      </c>
      <c r="B3748" s="373" t="s">
        <v>5854</v>
      </c>
      <c r="C3748" s="373" t="s">
        <v>6</v>
      </c>
      <c r="D3748" s="374">
        <v>15.51</v>
      </c>
    </row>
    <row r="3749" spans="1:4" x14ac:dyDescent="0.25">
      <c r="A3749" s="373">
        <v>89416</v>
      </c>
      <c r="B3749" s="373" t="s">
        <v>5855</v>
      </c>
      <c r="C3749" s="373" t="s">
        <v>6</v>
      </c>
      <c r="D3749" s="374">
        <v>13.5</v>
      </c>
    </row>
    <row r="3750" spans="1:4" x14ac:dyDescent="0.25">
      <c r="A3750" s="373">
        <v>89417</v>
      </c>
      <c r="B3750" s="373" t="s">
        <v>5856</v>
      </c>
      <c r="C3750" s="373" t="s">
        <v>6</v>
      </c>
      <c r="D3750" s="374">
        <v>5.18</v>
      </c>
    </row>
    <row r="3751" spans="1:4" x14ac:dyDescent="0.25">
      <c r="A3751" s="373">
        <v>89418</v>
      </c>
      <c r="B3751" s="373" t="s">
        <v>5857</v>
      </c>
      <c r="C3751" s="373" t="s">
        <v>6</v>
      </c>
      <c r="D3751" s="374">
        <v>15.12</v>
      </c>
    </row>
    <row r="3752" spans="1:4" x14ac:dyDescent="0.25">
      <c r="A3752" s="373">
        <v>89419</v>
      </c>
      <c r="B3752" s="373" t="s">
        <v>5858</v>
      </c>
      <c r="C3752" s="373" t="s">
        <v>6</v>
      </c>
      <c r="D3752" s="374">
        <v>6.28</v>
      </c>
    </row>
    <row r="3753" spans="1:4" x14ac:dyDescent="0.25">
      <c r="A3753" s="373">
        <v>89421</v>
      </c>
      <c r="B3753" s="373" t="s">
        <v>5859</v>
      </c>
      <c r="C3753" s="373" t="s">
        <v>6</v>
      </c>
      <c r="D3753" s="374">
        <v>11.1</v>
      </c>
    </row>
    <row r="3754" spans="1:4" x14ac:dyDescent="0.25">
      <c r="A3754" s="373">
        <v>89423</v>
      </c>
      <c r="B3754" s="373" t="s">
        <v>5860</v>
      </c>
      <c r="C3754" s="373" t="s">
        <v>6</v>
      </c>
      <c r="D3754" s="374">
        <v>9.3800000000000008</v>
      </c>
    </row>
    <row r="3755" spans="1:4" x14ac:dyDescent="0.25">
      <c r="A3755" s="373">
        <v>89424</v>
      </c>
      <c r="B3755" s="373" t="s">
        <v>5861</v>
      </c>
      <c r="C3755" s="373" t="s">
        <v>6</v>
      </c>
      <c r="D3755" s="374">
        <v>6.12</v>
      </c>
    </row>
    <row r="3756" spans="1:4" x14ac:dyDescent="0.25">
      <c r="A3756" s="373">
        <v>89425</v>
      </c>
      <c r="B3756" s="373" t="s">
        <v>5862</v>
      </c>
      <c r="C3756" s="373" t="s">
        <v>6</v>
      </c>
      <c r="D3756" s="374">
        <v>17.77</v>
      </c>
    </row>
    <row r="3757" spans="1:4" x14ac:dyDescent="0.25">
      <c r="A3757" s="373">
        <v>89426</v>
      </c>
      <c r="B3757" s="373" t="s">
        <v>5863</v>
      </c>
      <c r="C3757" s="373" t="s">
        <v>6</v>
      </c>
      <c r="D3757" s="374">
        <v>9.0299999999999994</v>
      </c>
    </row>
    <row r="3758" spans="1:4" x14ac:dyDescent="0.25">
      <c r="A3758" s="373">
        <v>89427</v>
      </c>
      <c r="B3758" s="373" t="s">
        <v>5864</v>
      </c>
      <c r="C3758" s="373" t="s">
        <v>6</v>
      </c>
      <c r="D3758" s="374">
        <v>11.5</v>
      </c>
    </row>
    <row r="3759" spans="1:4" x14ac:dyDescent="0.25">
      <c r="A3759" s="373">
        <v>89428</v>
      </c>
      <c r="B3759" s="373" t="s">
        <v>5865</v>
      </c>
      <c r="C3759" s="373" t="s">
        <v>6</v>
      </c>
      <c r="D3759" s="374">
        <v>13.37</v>
      </c>
    </row>
    <row r="3760" spans="1:4" x14ac:dyDescent="0.25">
      <c r="A3760" s="373">
        <v>89429</v>
      </c>
      <c r="B3760" s="373" t="s">
        <v>5866</v>
      </c>
      <c r="C3760" s="373" t="s">
        <v>6</v>
      </c>
      <c r="D3760" s="374">
        <v>5.76</v>
      </c>
    </row>
    <row r="3761" spans="1:4" x14ac:dyDescent="0.25">
      <c r="A3761" s="373">
        <v>89430</v>
      </c>
      <c r="B3761" s="373" t="s">
        <v>5867</v>
      </c>
      <c r="C3761" s="373" t="s">
        <v>6</v>
      </c>
      <c r="D3761" s="374">
        <v>12.05</v>
      </c>
    </row>
    <row r="3762" spans="1:4" x14ac:dyDescent="0.25">
      <c r="A3762" s="373">
        <v>89431</v>
      </c>
      <c r="B3762" s="373" t="s">
        <v>5868</v>
      </c>
      <c r="C3762" s="373" t="s">
        <v>6</v>
      </c>
      <c r="D3762" s="374">
        <v>8.51</v>
      </c>
    </row>
    <row r="3763" spans="1:4" x14ac:dyDescent="0.25">
      <c r="A3763" s="373">
        <v>89432</v>
      </c>
      <c r="B3763" s="373" t="s">
        <v>5869</v>
      </c>
      <c r="C3763" s="373" t="s">
        <v>6</v>
      </c>
      <c r="D3763" s="374">
        <v>28.65</v>
      </c>
    </row>
    <row r="3764" spans="1:4" x14ac:dyDescent="0.25">
      <c r="A3764" s="373">
        <v>89433</v>
      </c>
      <c r="B3764" s="373" t="s">
        <v>5870</v>
      </c>
      <c r="C3764" s="373" t="s">
        <v>6</v>
      </c>
      <c r="D3764" s="374">
        <v>12.5</v>
      </c>
    </row>
    <row r="3765" spans="1:4" x14ac:dyDescent="0.25">
      <c r="A3765" s="373">
        <v>89434</v>
      </c>
      <c r="B3765" s="373" t="s">
        <v>5871</v>
      </c>
      <c r="C3765" s="373" t="s">
        <v>6</v>
      </c>
      <c r="D3765" s="374">
        <v>10.44</v>
      </c>
    </row>
    <row r="3766" spans="1:4" x14ac:dyDescent="0.25">
      <c r="A3766" s="373">
        <v>89435</v>
      </c>
      <c r="B3766" s="373" t="s">
        <v>5872</v>
      </c>
      <c r="C3766" s="373" t="s">
        <v>6</v>
      </c>
      <c r="D3766" s="374">
        <v>20.100000000000001</v>
      </c>
    </row>
    <row r="3767" spans="1:4" x14ac:dyDescent="0.25">
      <c r="A3767" s="373">
        <v>89436</v>
      </c>
      <c r="B3767" s="373" t="s">
        <v>5873</v>
      </c>
      <c r="C3767" s="373" t="s">
        <v>6</v>
      </c>
      <c r="D3767" s="374">
        <v>7.7</v>
      </c>
    </row>
    <row r="3768" spans="1:4" x14ac:dyDescent="0.25">
      <c r="A3768" s="373">
        <v>89437</v>
      </c>
      <c r="B3768" s="373" t="s">
        <v>5874</v>
      </c>
      <c r="C3768" s="373" t="s">
        <v>6</v>
      </c>
      <c r="D3768" s="374">
        <v>23.17</v>
      </c>
    </row>
    <row r="3769" spans="1:4" x14ac:dyDescent="0.25">
      <c r="A3769" s="373">
        <v>89438</v>
      </c>
      <c r="B3769" s="373" t="s">
        <v>5875</v>
      </c>
      <c r="C3769" s="373" t="s">
        <v>6</v>
      </c>
      <c r="D3769" s="374">
        <v>9.48</v>
      </c>
    </row>
    <row r="3770" spans="1:4" x14ac:dyDescent="0.25">
      <c r="A3770" s="373">
        <v>89439</v>
      </c>
      <c r="B3770" s="373" t="s">
        <v>5876</v>
      </c>
      <c r="C3770" s="373" t="s">
        <v>6</v>
      </c>
      <c r="D3770" s="374">
        <v>10.98</v>
      </c>
    </row>
    <row r="3771" spans="1:4" x14ac:dyDescent="0.25">
      <c r="A3771" s="373">
        <v>89440</v>
      </c>
      <c r="B3771" s="373" t="s">
        <v>5877</v>
      </c>
      <c r="C3771" s="373" t="s">
        <v>6</v>
      </c>
      <c r="D3771" s="374">
        <v>11.25</v>
      </c>
    </row>
    <row r="3772" spans="1:4" x14ac:dyDescent="0.25">
      <c r="A3772" s="373">
        <v>89442</v>
      </c>
      <c r="B3772" s="373" t="s">
        <v>5878</v>
      </c>
      <c r="C3772" s="373" t="s">
        <v>6</v>
      </c>
      <c r="D3772" s="374">
        <v>13.1</v>
      </c>
    </row>
    <row r="3773" spans="1:4" x14ac:dyDescent="0.25">
      <c r="A3773" s="373">
        <v>89443</v>
      </c>
      <c r="B3773" s="373" t="s">
        <v>5879</v>
      </c>
      <c r="C3773" s="373" t="s">
        <v>6</v>
      </c>
      <c r="D3773" s="374">
        <v>16.05</v>
      </c>
    </row>
    <row r="3774" spans="1:4" x14ac:dyDescent="0.25">
      <c r="A3774" s="373">
        <v>89444</v>
      </c>
      <c r="B3774" s="373" t="s">
        <v>5880</v>
      </c>
      <c r="C3774" s="373" t="s">
        <v>6</v>
      </c>
      <c r="D3774" s="374">
        <v>23.28</v>
      </c>
    </row>
    <row r="3775" spans="1:4" x14ac:dyDescent="0.25">
      <c r="A3775" s="373">
        <v>89445</v>
      </c>
      <c r="B3775" s="373" t="s">
        <v>5881</v>
      </c>
      <c r="C3775" s="373" t="s">
        <v>6</v>
      </c>
      <c r="D3775" s="374">
        <v>17.91</v>
      </c>
    </row>
    <row r="3776" spans="1:4" x14ac:dyDescent="0.25">
      <c r="A3776" s="373">
        <v>89481</v>
      </c>
      <c r="B3776" s="373" t="s">
        <v>5882</v>
      </c>
      <c r="C3776" s="373" t="s">
        <v>6</v>
      </c>
      <c r="D3776" s="374">
        <v>5.0599999999999996</v>
      </c>
    </row>
    <row r="3777" spans="1:4" x14ac:dyDescent="0.25">
      <c r="A3777" s="373">
        <v>89485</v>
      </c>
      <c r="B3777" s="373" t="s">
        <v>5883</v>
      </c>
      <c r="C3777" s="373" t="s">
        <v>6</v>
      </c>
      <c r="D3777" s="374">
        <v>5.85</v>
      </c>
    </row>
    <row r="3778" spans="1:4" x14ac:dyDescent="0.25">
      <c r="A3778" s="373">
        <v>89489</v>
      </c>
      <c r="B3778" s="373" t="s">
        <v>5884</v>
      </c>
      <c r="C3778" s="373" t="s">
        <v>6</v>
      </c>
      <c r="D3778" s="374">
        <v>7.35</v>
      </c>
    </row>
    <row r="3779" spans="1:4" x14ac:dyDescent="0.25">
      <c r="A3779" s="373">
        <v>89490</v>
      </c>
      <c r="B3779" s="373" t="s">
        <v>5885</v>
      </c>
      <c r="C3779" s="373" t="s">
        <v>6</v>
      </c>
      <c r="D3779" s="374">
        <v>6.81</v>
      </c>
    </row>
    <row r="3780" spans="1:4" x14ac:dyDescent="0.25">
      <c r="A3780" s="373">
        <v>89492</v>
      </c>
      <c r="B3780" s="373" t="s">
        <v>5886</v>
      </c>
      <c r="C3780" s="373" t="s">
        <v>6</v>
      </c>
      <c r="D3780" s="374">
        <v>7.87</v>
      </c>
    </row>
    <row r="3781" spans="1:4" x14ac:dyDescent="0.25">
      <c r="A3781" s="373">
        <v>89493</v>
      </c>
      <c r="B3781" s="373" t="s">
        <v>5887</v>
      </c>
      <c r="C3781" s="373" t="s">
        <v>6</v>
      </c>
      <c r="D3781" s="374">
        <v>9.61</v>
      </c>
    </row>
    <row r="3782" spans="1:4" x14ac:dyDescent="0.25">
      <c r="A3782" s="373">
        <v>89494</v>
      </c>
      <c r="B3782" s="373" t="s">
        <v>5888</v>
      </c>
      <c r="C3782" s="373" t="s">
        <v>6</v>
      </c>
      <c r="D3782" s="374">
        <v>11.95</v>
      </c>
    </row>
    <row r="3783" spans="1:4" x14ac:dyDescent="0.25">
      <c r="A3783" s="373">
        <v>89496</v>
      </c>
      <c r="B3783" s="373" t="s">
        <v>5889</v>
      </c>
      <c r="C3783" s="373" t="s">
        <v>6</v>
      </c>
      <c r="D3783" s="374">
        <v>9.94</v>
      </c>
    </row>
    <row r="3784" spans="1:4" x14ac:dyDescent="0.25">
      <c r="A3784" s="373">
        <v>89497</v>
      </c>
      <c r="B3784" s="373" t="s">
        <v>5890</v>
      </c>
      <c r="C3784" s="373" t="s">
        <v>6</v>
      </c>
      <c r="D3784" s="374">
        <v>12.64</v>
      </c>
    </row>
    <row r="3785" spans="1:4" x14ac:dyDescent="0.25">
      <c r="A3785" s="373">
        <v>89498</v>
      </c>
      <c r="B3785" s="373" t="s">
        <v>5891</v>
      </c>
      <c r="C3785" s="373" t="s">
        <v>6</v>
      </c>
      <c r="D3785" s="374">
        <v>12.7</v>
      </c>
    </row>
    <row r="3786" spans="1:4" x14ac:dyDescent="0.25">
      <c r="A3786" s="373">
        <v>89499</v>
      </c>
      <c r="B3786" s="373" t="s">
        <v>5892</v>
      </c>
      <c r="C3786" s="373" t="s">
        <v>6</v>
      </c>
      <c r="D3786" s="374">
        <v>18.829999999999998</v>
      </c>
    </row>
    <row r="3787" spans="1:4" x14ac:dyDescent="0.25">
      <c r="A3787" s="373">
        <v>89500</v>
      </c>
      <c r="B3787" s="373" t="s">
        <v>5893</v>
      </c>
      <c r="C3787" s="373" t="s">
        <v>6</v>
      </c>
      <c r="D3787" s="374">
        <v>12.15</v>
      </c>
    </row>
    <row r="3788" spans="1:4" x14ac:dyDescent="0.25">
      <c r="A3788" s="373">
        <v>89501</v>
      </c>
      <c r="B3788" s="373" t="s">
        <v>5894</v>
      </c>
      <c r="C3788" s="373" t="s">
        <v>6</v>
      </c>
      <c r="D3788" s="374">
        <v>13.69</v>
      </c>
    </row>
    <row r="3789" spans="1:4" x14ac:dyDescent="0.25">
      <c r="A3789" s="373">
        <v>89502</v>
      </c>
      <c r="B3789" s="373" t="s">
        <v>5895</v>
      </c>
      <c r="C3789" s="373" t="s">
        <v>6</v>
      </c>
      <c r="D3789" s="374">
        <v>16.21</v>
      </c>
    </row>
    <row r="3790" spans="1:4" x14ac:dyDescent="0.25">
      <c r="A3790" s="373">
        <v>89503</v>
      </c>
      <c r="B3790" s="373" t="s">
        <v>5896</v>
      </c>
      <c r="C3790" s="373" t="s">
        <v>6</v>
      </c>
      <c r="D3790" s="374">
        <v>21.83</v>
      </c>
    </row>
    <row r="3791" spans="1:4" x14ac:dyDescent="0.25">
      <c r="A3791" s="373">
        <v>89504</v>
      </c>
      <c r="B3791" s="373" t="s">
        <v>5897</v>
      </c>
      <c r="C3791" s="373" t="s">
        <v>6</v>
      </c>
      <c r="D3791" s="374">
        <v>18.02</v>
      </c>
    </row>
    <row r="3792" spans="1:4" x14ac:dyDescent="0.25">
      <c r="A3792" s="373">
        <v>89505</v>
      </c>
      <c r="B3792" s="373" t="s">
        <v>5898</v>
      </c>
      <c r="C3792" s="373" t="s">
        <v>6</v>
      </c>
      <c r="D3792" s="374">
        <v>39.92</v>
      </c>
    </row>
    <row r="3793" spans="1:4" x14ac:dyDescent="0.25">
      <c r="A3793" s="373">
        <v>89506</v>
      </c>
      <c r="B3793" s="373" t="s">
        <v>5899</v>
      </c>
      <c r="C3793" s="373" t="s">
        <v>6</v>
      </c>
      <c r="D3793" s="374">
        <v>38.159999999999997</v>
      </c>
    </row>
    <row r="3794" spans="1:4" x14ac:dyDescent="0.25">
      <c r="A3794" s="373">
        <v>89507</v>
      </c>
      <c r="B3794" s="373" t="s">
        <v>5900</v>
      </c>
      <c r="C3794" s="373" t="s">
        <v>6</v>
      </c>
      <c r="D3794" s="374">
        <v>45.13</v>
      </c>
    </row>
    <row r="3795" spans="1:4" x14ac:dyDescent="0.25">
      <c r="A3795" s="373">
        <v>89510</v>
      </c>
      <c r="B3795" s="373" t="s">
        <v>5901</v>
      </c>
      <c r="C3795" s="373" t="s">
        <v>6</v>
      </c>
      <c r="D3795" s="374">
        <v>25.79</v>
      </c>
    </row>
    <row r="3796" spans="1:4" x14ac:dyDescent="0.25">
      <c r="A3796" s="373">
        <v>89513</v>
      </c>
      <c r="B3796" s="373" t="s">
        <v>5902</v>
      </c>
      <c r="C3796" s="373" t="s">
        <v>6</v>
      </c>
      <c r="D3796" s="374">
        <v>100.4</v>
      </c>
    </row>
    <row r="3797" spans="1:4" x14ac:dyDescent="0.25">
      <c r="A3797" s="373">
        <v>89514</v>
      </c>
      <c r="B3797" s="373" t="s">
        <v>5903</v>
      </c>
      <c r="C3797" s="373" t="s">
        <v>6</v>
      </c>
      <c r="D3797" s="374">
        <v>7.5</v>
      </c>
    </row>
    <row r="3798" spans="1:4" x14ac:dyDescent="0.25">
      <c r="A3798" s="373">
        <v>89515</v>
      </c>
      <c r="B3798" s="373" t="s">
        <v>5904</v>
      </c>
      <c r="C3798" s="373" t="s">
        <v>6</v>
      </c>
      <c r="D3798" s="374">
        <v>80.010000000000005</v>
      </c>
    </row>
    <row r="3799" spans="1:4" x14ac:dyDescent="0.25">
      <c r="A3799" s="373">
        <v>89516</v>
      </c>
      <c r="B3799" s="373" t="s">
        <v>5905</v>
      </c>
      <c r="C3799" s="373" t="s">
        <v>6</v>
      </c>
      <c r="D3799" s="374">
        <v>7.58</v>
      </c>
    </row>
    <row r="3800" spans="1:4" x14ac:dyDescent="0.25">
      <c r="A3800" s="373">
        <v>89517</v>
      </c>
      <c r="B3800" s="373" t="s">
        <v>5906</v>
      </c>
      <c r="C3800" s="373" t="s">
        <v>6</v>
      </c>
      <c r="D3800" s="374">
        <v>67</v>
      </c>
    </row>
    <row r="3801" spans="1:4" x14ac:dyDescent="0.25">
      <c r="A3801" s="373">
        <v>89518</v>
      </c>
      <c r="B3801" s="373" t="s">
        <v>5907</v>
      </c>
      <c r="C3801" s="373" t="s">
        <v>6</v>
      </c>
      <c r="D3801" s="374">
        <v>13.9</v>
      </c>
    </row>
    <row r="3802" spans="1:4" x14ac:dyDescent="0.25">
      <c r="A3802" s="373">
        <v>89519</v>
      </c>
      <c r="B3802" s="373" t="s">
        <v>5908</v>
      </c>
      <c r="C3802" s="373" t="s">
        <v>6</v>
      </c>
      <c r="D3802" s="374">
        <v>45.36</v>
      </c>
    </row>
    <row r="3803" spans="1:4" x14ac:dyDescent="0.25">
      <c r="A3803" s="373">
        <v>89520</v>
      </c>
      <c r="B3803" s="373" t="s">
        <v>5909</v>
      </c>
      <c r="C3803" s="373" t="s">
        <v>6</v>
      </c>
      <c r="D3803" s="374">
        <v>14.54</v>
      </c>
    </row>
    <row r="3804" spans="1:4" x14ac:dyDescent="0.25">
      <c r="A3804" s="373">
        <v>89521</v>
      </c>
      <c r="B3804" s="373" t="s">
        <v>5910</v>
      </c>
      <c r="C3804" s="373" t="s">
        <v>6</v>
      </c>
      <c r="D3804" s="374">
        <v>119.7</v>
      </c>
    </row>
    <row r="3805" spans="1:4" x14ac:dyDescent="0.25">
      <c r="A3805" s="373">
        <v>89522</v>
      </c>
      <c r="B3805" s="373" t="s">
        <v>5911</v>
      </c>
      <c r="C3805" s="373" t="s">
        <v>6</v>
      </c>
      <c r="D3805" s="374">
        <v>26.72</v>
      </c>
    </row>
    <row r="3806" spans="1:4" x14ac:dyDescent="0.25">
      <c r="A3806" s="373">
        <v>89523</v>
      </c>
      <c r="B3806" s="373" t="s">
        <v>5912</v>
      </c>
      <c r="C3806" s="373" t="s">
        <v>6</v>
      </c>
      <c r="D3806" s="374">
        <v>97.88</v>
      </c>
    </row>
    <row r="3807" spans="1:4" x14ac:dyDescent="0.25">
      <c r="A3807" s="373">
        <v>89524</v>
      </c>
      <c r="B3807" s="373" t="s">
        <v>5913</v>
      </c>
      <c r="C3807" s="373" t="s">
        <v>6</v>
      </c>
      <c r="D3807" s="374">
        <v>27.13</v>
      </c>
    </row>
    <row r="3808" spans="1:4" x14ac:dyDescent="0.25">
      <c r="A3808" s="373">
        <v>89525</v>
      </c>
      <c r="B3808" s="373" t="s">
        <v>5914</v>
      </c>
      <c r="C3808" s="373" t="s">
        <v>6</v>
      </c>
      <c r="D3808" s="374">
        <v>84.31</v>
      </c>
    </row>
    <row r="3809" spans="1:4" x14ac:dyDescent="0.25">
      <c r="A3809" s="373">
        <v>89526</v>
      </c>
      <c r="B3809" s="373" t="s">
        <v>5915</v>
      </c>
      <c r="C3809" s="373" t="s">
        <v>6</v>
      </c>
      <c r="D3809" s="374">
        <v>34.61</v>
      </c>
    </row>
    <row r="3810" spans="1:4" x14ac:dyDescent="0.25">
      <c r="A3810" s="373">
        <v>89527</v>
      </c>
      <c r="B3810" s="373" t="s">
        <v>5916</v>
      </c>
      <c r="C3810" s="373" t="s">
        <v>6</v>
      </c>
      <c r="D3810" s="374">
        <v>54.7</v>
      </c>
    </row>
    <row r="3811" spans="1:4" x14ac:dyDescent="0.25">
      <c r="A3811" s="373">
        <v>89528</v>
      </c>
      <c r="B3811" s="373" t="s">
        <v>5917</v>
      </c>
      <c r="C3811" s="373" t="s">
        <v>6</v>
      </c>
      <c r="D3811" s="374">
        <v>4.07</v>
      </c>
    </row>
    <row r="3812" spans="1:4" x14ac:dyDescent="0.25">
      <c r="A3812" s="373">
        <v>89529</v>
      </c>
      <c r="B3812" s="373" t="s">
        <v>5918</v>
      </c>
      <c r="C3812" s="373" t="s">
        <v>6</v>
      </c>
      <c r="D3812" s="374">
        <v>33.32</v>
      </c>
    </row>
    <row r="3813" spans="1:4" x14ac:dyDescent="0.25">
      <c r="A3813" s="373">
        <v>89530</v>
      </c>
      <c r="B3813" s="373" t="s">
        <v>5919</v>
      </c>
      <c r="C3813" s="373" t="s">
        <v>6</v>
      </c>
      <c r="D3813" s="374">
        <v>15.72</v>
      </c>
    </row>
    <row r="3814" spans="1:4" x14ac:dyDescent="0.25">
      <c r="A3814" s="373">
        <v>89531</v>
      </c>
      <c r="B3814" s="373" t="s">
        <v>5920</v>
      </c>
      <c r="C3814" s="373" t="s">
        <v>6</v>
      </c>
      <c r="D3814" s="374">
        <v>34.229999999999997</v>
      </c>
    </row>
    <row r="3815" spans="1:4" x14ac:dyDescent="0.25">
      <c r="A3815" s="373">
        <v>89532</v>
      </c>
      <c r="B3815" s="373" t="s">
        <v>5921</v>
      </c>
      <c r="C3815" s="373" t="s">
        <v>6</v>
      </c>
      <c r="D3815" s="374">
        <v>6.81</v>
      </c>
    </row>
    <row r="3816" spans="1:4" x14ac:dyDescent="0.25">
      <c r="A3816" s="373">
        <v>89535</v>
      </c>
      <c r="B3816" s="373" t="s">
        <v>5922</v>
      </c>
      <c r="C3816" s="373" t="s">
        <v>6</v>
      </c>
      <c r="D3816" s="374">
        <v>38.15</v>
      </c>
    </row>
    <row r="3817" spans="1:4" x14ac:dyDescent="0.25">
      <c r="A3817" s="373">
        <v>89536</v>
      </c>
      <c r="B3817" s="373" t="s">
        <v>5923</v>
      </c>
      <c r="C3817" s="373" t="s">
        <v>6</v>
      </c>
      <c r="D3817" s="374">
        <v>11.32</v>
      </c>
    </row>
    <row r="3818" spans="1:4" x14ac:dyDescent="0.25">
      <c r="A3818" s="373">
        <v>89540</v>
      </c>
      <c r="B3818" s="373" t="s">
        <v>5924</v>
      </c>
      <c r="C3818" s="373" t="s">
        <v>6</v>
      </c>
      <c r="D3818" s="374">
        <v>10</v>
      </c>
    </row>
    <row r="3819" spans="1:4" x14ac:dyDescent="0.25">
      <c r="A3819" s="373">
        <v>89541</v>
      </c>
      <c r="B3819" s="373" t="s">
        <v>5925</v>
      </c>
      <c r="C3819" s="373" t="s">
        <v>6</v>
      </c>
      <c r="D3819" s="374">
        <v>6.14</v>
      </c>
    </row>
    <row r="3820" spans="1:4" x14ac:dyDescent="0.25">
      <c r="A3820" s="373">
        <v>89542</v>
      </c>
      <c r="B3820" s="373" t="s">
        <v>5926</v>
      </c>
      <c r="C3820" s="373" t="s">
        <v>6</v>
      </c>
      <c r="D3820" s="374">
        <v>26.28</v>
      </c>
    </row>
    <row r="3821" spans="1:4" x14ac:dyDescent="0.25">
      <c r="A3821" s="373">
        <v>89544</v>
      </c>
      <c r="B3821" s="373" t="s">
        <v>5927</v>
      </c>
      <c r="C3821" s="373" t="s">
        <v>6</v>
      </c>
      <c r="D3821" s="374">
        <v>7.66</v>
      </c>
    </row>
    <row r="3822" spans="1:4" x14ac:dyDescent="0.25">
      <c r="A3822" s="373">
        <v>89545</v>
      </c>
      <c r="B3822" s="373" t="s">
        <v>5928</v>
      </c>
      <c r="C3822" s="373" t="s">
        <v>6</v>
      </c>
      <c r="D3822" s="374">
        <v>15.08</v>
      </c>
    </row>
    <row r="3823" spans="1:4" x14ac:dyDescent="0.25">
      <c r="A3823" s="373">
        <v>89546</v>
      </c>
      <c r="B3823" s="373" t="s">
        <v>5929</v>
      </c>
      <c r="C3823" s="373" t="s">
        <v>6</v>
      </c>
      <c r="D3823" s="374">
        <v>10.15</v>
      </c>
    </row>
    <row r="3824" spans="1:4" x14ac:dyDescent="0.25">
      <c r="A3824" s="373">
        <v>89547</v>
      </c>
      <c r="B3824" s="373" t="s">
        <v>5930</v>
      </c>
      <c r="C3824" s="373" t="s">
        <v>6</v>
      </c>
      <c r="D3824" s="374">
        <v>20.23</v>
      </c>
    </row>
    <row r="3825" spans="1:4" x14ac:dyDescent="0.25">
      <c r="A3825" s="373">
        <v>89548</v>
      </c>
      <c r="B3825" s="373" t="s">
        <v>5931</v>
      </c>
      <c r="C3825" s="373" t="s">
        <v>6</v>
      </c>
      <c r="D3825" s="374">
        <v>20.78</v>
      </c>
    </row>
    <row r="3826" spans="1:4" x14ac:dyDescent="0.25">
      <c r="A3826" s="373">
        <v>89549</v>
      </c>
      <c r="B3826" s="373" t="s">
        <v>5932</v>
      </c>
      <c r="C3826" s="373" t="s">
        <v>6</v>
      </c>
      <c r="D3826" s="374">
        <v>17.27</v>
      </c>
    </row>
    <row r="3827" spans="1:4" x14ac:dyDescent="0.25">
      <c r="A3827" s="373">
        <v>89550</v>
      </c>
      <c r="B3827" s="373" t="s">
        <v>5933</v>
      </c>
      <c r="C3827" s="373" t="s">
        <v>6</v>
      </c>
      <c r="D3827" s="374">
        <v>36.450000000000003</v>
      </c>
    </row>
    <row r="3828" spans="1:4" x14ac:dyDescent="0.25">
      <c r="A3828" s="373">
        <v>89551</v>
      </c>
      <c r="B3828" s="373" t="s">
        <v>5934</v>
      </c>
      <c r="C3828" s="373" t="s">
        <v>6</v>
      </c>
      <c r="D3828" s="374">
        <v>8.2200000000000006</v>
      </c>
    </row>
    <row r="3829" spans="1:4" x14ac:dyDescent="0.25">
      <c r="A3829" s="373">
        <v>89552</v>
      </c>
      <c r="B3829" s="373" t="s">
        <v>5935</v>
      </c>
      <c r="C3829" s="373" t="s">
        <v>6</v>
      </c>
      <c r="D3829" s="374">
        <v>17.73</v>
      </c>
    </row>
    <row r="3830" spans="1:4" x14ac:dyDescent="0.25">
      <c r="A3830" s="373">
        <v>89553</v>
      </c>
      <c r="B3830" s="373" t="s">
        <v>5936</v>
      </c>
      <c r="C3830" s="373" t="s">
        <v>6</v>
      </c>
      <c r="D3830" s="374">
        <v>5.48</v>
      </c>
    </row>
    <row r="3831" spans="1:4" x14ac:dyDescent="0.25">
      <c r="A3831" s="373">
        <v>89554</v>
      </c>
      <c r="B3831" s="373" t="s">
        <v>5937</v>
      </c>
      <c r="C3831" s="373" t="s">
        <v>6</v>
      </c>
      <c r="D3831" s="374">
        <v>25.81</v>
      </c>
    </row>
    <row r="3832" spans="1:4" x14ac:dyDescent="0.25">
      <c r="A3832" s="373">
        <v>89555</v>
      </c>
      <c r="B3832" s="373" t="s">
        <v>5938</v>
      </c>
      <c r="C3832" s="373" t="s">
        <v>6</v>
      </c>
      <c r="D3832" s="374">
        <v>20.8</v>
      </c>
    </row>
    <row r="3833" spans="1:4" x14ac:dyDescent="0.25">
      <c r="A3833" s="373">
        <v>89556</v>
      </c>
      <c r="B3833" s="373" t="s">
        <v>5939</v>
      </c>
      <c r="C3833" s="373" t="s">
        <v>6</v>
      </c>
      <c r="D3833" s="374">
        <v>35.86</v>
      </c>
    </row>
    <row r="3834" spans="1:4" x14ac:dyDescent="0.25">
      <c r="A3834" s="373">
        <v>89557</v>
      </c>
      <c r="B3834" s="373" t="s">
        <v>5940</v>
      </c>
      <c r="C3834" s="373" t="s">
        <v>6</v>
      </c>
      <c r="D3834" s="374">
        <v>28.59</v>
      </c>
    </row>
    <row r="3835" spans="1:4" x14ac:dyDescent="0.25">
      <c r="A3835" s="373">
        <v>89558</v>
      </c>
      <c r="B3835" s="373" t="s">
        <v>5941</v>
      </c>
      <c r="C3835" s="373" t="s">
        <v>6</v>
      </c>
      <c r="D3835" s="374">
        <v>9.35</v>
      </c>
    </row>
    <row r="3836" spans="1:4" x14ac:dyDescent="0.25">
      <c r="A3836" s="373">
        <v>89559</v>
      </c>
      <c r="B3836" s="373" t="s">
        <v>5942</v>
      </c>
      <c r="C3836" s="373" t="s">
        <v>6</v>
      </c>
      <c r="D3836" s="374">
        <v>59.03</v>
      </c>
    </row>
    <row r="3837" spans="1:4" x14ac:dyDescent="0.25">
      <c r="A3837" s="373">
        <v>89560</v>
      </c>
      <c r="B3837" s="373" t="s">
        <v>5943</v>
      </c>
      <c r="C3837" s="373" t="s">
        <v>6</v>
      </c>
      <c r="D3837" s="374">
        <v>33.69</v>
      </c>
    </row>
    <row r="3838" spans="1:4" x14ac:dyDescent="0.25">
      <c r="A3838" s="373">
        <v>89561</v>
      </c>
      <c r="B3838" s="373" t="s">
        <v>5944</v>
      </c>
      <c r="C3838" s="373" t="s">
        <v>6</v>
      </c>
      <c r="D3838" s="374">
        <v>13.28</v>
      </c>
    </row>
    <row r="3839" spans="1:4" x14ac:dyDescent="0.25">
      <c r="A3839" s="373">
        <v>89562</v>
      </c>
      <c r="B3839" s="373" t="s">
        <v>5945</v>
      </c>
      <c r="C3839" s="373" t="s">
        <v>6</v>
      </c>
      <c r="D3839" s="374">
        <v>9.94</v>
      </c>
    </row>
    <row r="3840" spans="1:4" x14ac:dyDescent="0.25">
      <c r="A3840" s="373">
        <v>89563</v>
      </c>
      <c r="B3840" s="373" t="s">
        <v>5946</v>
      </c>
      <c r="C3840" s="373" t="s">
        <v>6</v>
      </c>
      <c r="D3840" s="374">
        <v>31.08</v>
      </c>
    </row>
    <row r="3841" spans="1:4" x14ac:dyDescent="0.25">
      <c r="A3841" s="373">
        <v>89564</v>
      </c>
      <c r="B3841" s="373" t="s">
        <v>5947</v>
      </c>
      <c r="C3841" s="373" t="s">
        <v>6</v>
      </c>
      <c r="D3841" s="374">
        <v>15.02</v>
      </c>
    </row>
    <row r="3842" spans="1:4" x14ac:dyDescent="0.25">
      <c r="A3842" s="373">
        <v>89565</v>
      </c>
      <c r="B3842" s="373" t="s">
        <v>5948</v>
      </c>
      <c r="C3842" s="373" t="s">
        <v>6</v>
      </c>
      <c r="D3842" s="374">
        <v>49.77</v>
      </c>
    </row>
    <row r="3843" spans="1:4" x14ac:dyDescent="0.25">
      <c r="A3843" s="373">
        <v>89566</v>
      </c>
      <c r="B3843" s="373" t="s">
        <v>5949</v>
      </c>
      <c r="C3843" s="373" t="s">
        <v>6</v>
      </c>
      <c r="D3843" s="374">
        <v>42.42</v>
      </c>
    </row>
    <row r="3844" spans="1:4" x14ac:dyDescent="0.25">
      <c r="A3844" s="373">
        <v>89567</v>
      </c>
      <c r="B3844" s="373" t="s">
        <v>5950</v>
      </c>
      <c r="C3844" s="373" t="s">
        <v>6</v>
      </c>
      <c r="D3844" s="374">
        <v>71.27</v>
      </c>
    </row>
    <row r="3845" spans="1:4" x14ac:dyDescent="0.25">
      <c r="A3845" s="373">
        <v>89568</v>
      </c>
      <c r="B3845" s="373" t="s">
        <v>5951</v>
      </c>
      <c r="C3845" s="373" t="s">
        <v>6</v>
      </c>
      <c r="D3845" s="374">
        <v>31.22</v>
      </c>
    </row>
    <row r="3846" spans="1:4" x14ac:dyDescent="0.25">
      <c r="A3846" s="373">
        <v>89569</v>
      </c>
      <c r="B3846" s="373" t="s">
        <v>5952</v>
      </c>
      <c r="C3846" s="373" t="s">
        <v>6</v>
      </c>
      <c r="D3846" s="374">
        <v>82.67</v>
      </c>
    </row>
    <row r="3847" spans="1:4" x14ac:dyDescent="0.25">
      <c r="A3847" s="373">
        <v>89570</v>
      </c>
      <c r="B3847" s="373" t="s">
        <v>5953</v>
      </c>
      <c r="C3847" s="373" t="s">
        <v>6</v>
      </c>
      <c r="D3847" s="374">
        <v>10.98</v>
      </c>
    </row>
    <row r="3848" spans="1:4" x14ac:dyDescent="0.25">
      <c r="A3848" s="373">
        <v>89571</v>
      </c>
      <c r="B3848" s="373" t="s">
        <v>5954</v>
      </c>
      <c r="C3848" s="373" t="s">
        <v>6</v>
      </c>
      <c r="D3848" s="374">
        <v>62.02</v>
      </c>
    </row>
    <row r="3849" spans="1:4" x14ac:dyDescent="0.25">
      <c r="A3849" s="373">
        <v>89572</v>
      </c>
      <c r="B3849" s="373" t="s">
        <v>5955</v>
      </c>
      <c r="C3849" s="373" t="s">
        <v>6</v>
      </c>
      <c r="D3849" s="374">
        <v>8.33</v>
      </c>
    </row>
    <row r="3850" spans="1:4" x14ac:dyDescent="0.25">
      <c r="A3850" s="373">
        <v>89573</v>
      </c>
      <c r="B3850" s="373" t="s">
        <v>5956</v>
      </c>
      <c r="C3850" s="373" t="s">
        <v>6</v>
      </c>
      <c r="D3850" s="374">
        <v>67.69</v>
      </c>
    </row>
    <row r="3851" spans="1:4" x14ac:dyDescent="0.25">
      <c r="A3851" s="373">
        <v>89574</v>
      </c>
      <c r="B3851" s="373" t="s">
        <v>5957</v>
      </c>
      <c r="C3851" s="373" t="s">
        <v>6</v>
      </c>
      <c r="D3851" s="374">
        <v>136.38</v>
      </c>
    </row>
    <row r="3852" spans="1:4" x14ac:dyDescent="0.25">
      <c r="A3852" s="373">
        <v>89575</v>
      </c>
      <c r="B3852" s="373" t="s">
        <v>5958</v>
      </c>
      <c r="C3852" s="373" t="s">
        <v>6</v>
      </c>
      <c r="D3852" s="374">
        <v>11.1</v>
      </c>
    </row>
    <row r="3853" spans="1:4" x14ac:dyDescent="0.25">
      <c r="A3853" s="373">
        <v>89577</v>
      </c>
      <c r="B3853" s="373" t="s">
        <v>5959</v>
      </c>
      <c r="C3853" s="373" t="s">
        <v>6</v>
      </c>
      <c r="D3853" s="374">
        <v>35.57</v>
      </c>
    </row>
    <row r="3854" spans="1:4" x14ac:dyDescent="0.25">
      <c r="A3854" s="373">
        <v>89579</v>
      </c>
      <c r="B3854" s="373" t="s">
        <v>5960</v>
      </c>
      <c r="C3854" s="373" t="s">
        <v>6</v>
      </c>
      <c r="D3854" s="374">
        <v>11.25</v>
      </c>
    </row>
    <row r="3855" spans="1:4" x14ac:dyDescent="0.25">
      <c r="A3855" s="373">
        <v>89581</v>
      </c>
      <c r="B3855" s="373" t="s">
        <v>5961</v>
      </c>
      <c r="C3855" s="373" t="s">
        <v>6</v>
      </c>
      <c r="D3855" s="374">
        <v>30.39</v>
      </c>
    </row>
    <row r="3856" spans="1:4" x14ac:dyDescent="0.25">
      <c r="A3856" s="373">
        <v>89582</v>
      </c>
      <c r="B3856" s="373" t="s">
        <v>5962</v>
      </c>
      <c r="C3856" s="373" t="s">
        <v>6</v>
      </c>
      <c r="D3856" s="374">
        <v>30.8</v>
      </c>
    </row>
    <row r="3857" spans="1:4" x14ac:dyDescent="0.25">
      <c r="A3857" s="373">
        <v>89583</v>
      </c>
      <c r="B3857" s="373" t="s">
        <v>5963</v>
      </c>
      <c r="C3857" s="373" t="s">
        <v>6</v>
      </c>
      <c r="D3857" s="374">
        <v>38.28</v>
      </c>
    </row>
    <row r="3858" spans="1:4" x14ac:dyDescent="0.25">
      <c r="A3858" s="373">
        <v>89584</v>
      </c>
      <c r="B3858" s="373" t="s">
        <v>5964</v>
      </c>
      <c r="C3858" s="373" t="s">
        <v>6</v>
      </c>
      <c r="D3858" s="374">
        <v>39.94</v>
      </c>
    </row>
    <row r="3859" spans="1:4" x14ac:dyDescent="0.25">
      <c r="A3859" s="373">
        <v>89585</v>
      </c>
      <c r="B3859" s="373" t="s">
        <v>5965</v>
      </c>
      <c r="C3859" s="373" t="s">
        <v>6</v>
      </c>
      <c r="D3859" s="374">
        <v>40.85</v>
      </c>
    </row>
    <row r="3860" spans="1:4" x14ac:dyDescent="0.25">
      <c r="A3860" s="373">
        <v>89587</v>
      </c>
      <c r="B3860" s="373" t="s">
        <v>5966</v>
      </c>
      <c r="C3860" s="373" t="s">
        <v>6</v>
      </c>
      <c r="D3860" s="374">
        <v>44.77</v>
      </c>
    </row>
    <row r="3861" spans="1:4" x14ac:dyDescent="0.25">
      <c r="A3861" s="373">
        <v>89590</v>
      </c>
      <c r="B3861" s="373" t="s">
        <v>5967</v>
      </c>
      <c r="C3861" s="373" t="s">
        <v>6</v>
      </c>
      <c r="D3861" s="374">
        <v>119.2</v>
      </c>
    </row>
    <row r="3862" spans="1:4" x14ac:dyDescent="0.25">
      <c r="A3862" s="373">
        <v>89591</v>
      </c>
      <c r="B3862" s="373" t="s">
        <v>5968</v>
      </c>
      <c r="C3862" s="373" t="s">
        <v>6</v>
      </c>
      <c r="D3862" s="374">
        <v>116.41</v>
      </c>
    </row>
    <row r="3863" spans="1:4" x14ac:dyDescent="0.25">
      <c r="A3863" s="373">
        <v>89592</v>
      </c>
      <c r="B3863" s="373" t="s">
        <v>5969</v>
      </c>
      <c r="C3863" s="373" t="s">
        <v>6</v>
      </c>
      <c r="D3863" s="374">
        <v>140.91</v>
      </c>
    </row>
    <row r="3864" spans="1:4" x14ac:dyDescent="0.25">
      <c r="A3864" s="373">
        <v>89593</v>
      </c>
      <c r="B3864" s="373" t="s">
        <v>5970</v>
      </c>
      <c r="C3864" s="373" t="s">
        <v>6</v>
      </c>
      <c r="D3864" s="374">
        <v>23.99</v>
      </c>
    </row>
    <row r="3865" spans="1:4" x14ac:dyDescent="0.25">
      <c r="A3865" s="373">
        <v>89594</v>
      </c>
      <c r="B3865" s="373" t="s">
        <v>5971</v>
      </c>
      <c r="C3865" s="373" t="s">
        <v>6</v>
      </c>
      <c r="D3865" s="374">
        <v>34.630000000000003</v>
      </c>
    </row>
    <row r="3866" spans="1:4" x14ac:dyDescent="0.25">
      <c r="A3866" s="373">
        <v>89595</v>
      </c>
      <c r="B3866" s="373" t="s">
        <v>5972</v>
      </c>
      <c r="C3866" s="373" t="s">
        <v>6</v>
      </c>
      <c r="D3866" s="374">
        <v>13.91</v>
      </c>
    </row>
    <row r="3867" spans="1:4" x14ac:dyDescent="0.25">
      <c r="A3867" s="373">
        <v>89596</v>
      </c>
      <c r="B3867" s="373" t="s">
        <v>5973</v>
      </c>
      <c r="C3867" s="373" t="s">
        <v>6</v>
      </c>
      <c r="D3867" s="374">
        <v>10.02</v>
      </c>
    </row>
    <row r="3868" spans="1:4" x14ac:dyDescent="0.25">
      <c r="A3868" s="373">
        <v>89597</v>
      </c>
      <c r="B3868" s="373" t="s">
        <v>5974</v>
      </c>
      <c r="C3868" s="373" t="s">
        <v>6</v>
      </c>
      <c r="D3868" s="374">
        <v>21.83</v>
      </c>
    </row>
    <row r="3869" spans="1:4" x14ac:dyDescent="0.25">
      <c r="A3869" s="373">
        <v>89598</v>
      </c>
      <c r="B3869" s="373" t="s">
        <v>5975</v>
      </c>
      <c r="C3869" s="373" t="s">
        <v>6</v>
      </c>
      <c r="D3869" s="374">
        <v>48.02</v>
      </c>
    </row>
    <row r="3870" spans="1:4" x14ac:dyDescent="0.25">
      <c r="A3870" s="373">
        <v>89599</v>
      </c>
      <c r="B3870" s="373" t="s">
        <v>5976</v>
      </c>
      <c r="C3870" s="373" t="s">
        <v>6</v>
      </c>
      <c r="D3870" s="374">
        <v>22.69</v>
      </c>
    </row>
    <row r="3871" spans="1:4" x14ac:dyDescent="0.25">
      <c r="A3871" s="373">
        <v>89600</v>
      </c>
      <c r="B3871" s="373" t="s">
        <v>5977</v>
      </c>
      <c r="C3871" s="373" t="s">
        <v>6</v>
      </c>
      <c r="D3871" s="374">
        <v>23.22</v>
      </c>
    </row>
    <row r="3872" spans="1:4" x14ac:dyDescent="0.25">
      <c r="A3872" s="373">
        <v>89605</v>
      </c>
      <c r="B3872" s="373" t="s">
        <v>5978</v>
      </c>
      <c r="C3872" s="373" t="s">
        <v>6</v>
      </c>
      <c r="D3872" s="374">
        <v>19.87</v>
      </c>
    </row>
    <row r="3873" spans="1:4" x14ac:dyDescent="0.25">
      <c r="A3873" s="373">
        <v>89609</v>
      </c>
      <c r="B3873" s="373" t="s">
        <v>5979</v>
      </c>
      <c r="C3873" s="373" t="s">
        <v>6</v>
      </c>
      <c r="D3873" s="374">
        <v>81.03</v>
      </c>
    </row>
    <row r="3874" spans="1:4" x14ac:dyDescent="0.25">
      <c r="A3874" s="373">
        <v>89610</v>
      </c>
      <c r="B3874" s="373" t="s">
        <v>5980</v>
      </c>
      <c r="C3874" s="373" t="s">
        <v>6</v>
      </c>
      <c r="D3874" s="374">
        <v>18.8</v>
      </c>
    </row>
    <row r="3875" spans="1:4" x14ac:dyDescent="0.25">
      <c r="A3875" s="373">
        <v>89611</v>
      </c>
      <c r="B3875" s="373" t="s">
        <v>5981</v>
      </c>
      <c r="C3875" s="373" t="s">
        <v>6</v>
      </c>
      <c r="D3875" s="374">
        <v>30.94</v>
      </c>
    </row>
    <row r="3876" spans="1:4" x14ac:dyDescent="0.25">
      <c r="A3876" s="373">
        <v>89612</v>
      </c>
      <c r="B3876" s="373" t="s">
        <v>5982</v>
      </c>
      <c r="C3876" s="373" t="s">
        <v>6</v>
      </c>
      <c r="D3876" s="374">
        <v>159.27000000000001</v>
      </c>
    </row>
    <row r="3877" spans="1:4" x14ac:dyDescent="0.25">
      <c r="A3877" s="373">
        <v>89613</v>
      </c>
      <c r="B3877" s="373" t="s">
        <v>2041</v>
      </c>
      <c r="C3877" s="373" t="s">
        <v>6</v>
      </c>
      <c r="D3877" s="374">
        <v>29.42</v>
      </c>
    </row>
    <row r="3878" spans="1:4" x14ac:dyDescent="0.25">
      <c r="A3878" s="373">
        <v>89614</v>
      </c>
      <c r="B3878" s="373" t="s">
        <v>5983</v>
      </c>
      <c r="C3878" s="373" t="s">
        <v>6</v>
      </c>
      <c r="D3878" s="374">
        <v>57.64</v>
      </c>
    </row>
    <row r="3879" spans="1:4" x14ac:dyDescent="0.25">
      <c r="A3879" s="373">
        <v>89615</v>
      </c>
      <c r="B3879" s="373" t="s">
        <v>5984</v>
      </c>
      <c r="C3879" s="373" t="s">
        <v>6</v>
      </c>
      <c r="D3879" s="374">
        <v>188.13</v>
      </c>
    </row>
    <row r="3880" spans="1:4" x14ac:dyDescent="0.25">
      <c r="A3880" s="373">
        <v>89616</v>
      </c>
      <c r="B3880" s="373" t="s">
        <v>5985</v>
      </c>
      <c r="C3880" s="373" t="s">
        <v>6</v>
      </c>
      <c r="D3880" s="374">
        <v>39.33</v>
      </c>
    </row>
    <row r="3881" spans="1:4" x14ac:dyDescent="0.25">
      <c r="A3881" s="373">
        <v>89617</v>
      </c>
      <c r="B3881" s="373" t="s">
        <v>5986</v>
      </c>
      <c r="C3881" s="373" t="s">
        <v>6</v>
      </c>
      <c r="D3881" s="374">
        <v>7.17</v>
      </c>
    </row>
    <row r="3882" spans="1:4" x14ac:dyDescent="0.25">
      <c r="A3882" s="373">
        <v>89620</v>
      </c>
      <c r="B3882" s="373" t="s">
        <v>5987</v>
      </c>
      <c r="C3882" s="373" t="s">
        <v>6</v>
      </c>
      <c r="D3882" s="374">
        <v>11.33</v>
      </c>
    </row>
    <row r="3883" spans="1:4" x14ac:dyDescent="0.25">
      <c r="A3883" s="373">
        <v>89622</v>
      </c>
      <c r="B3883" s="373" t="s">
        <v>5988</v>
      </c>
      <c r="C3883" s="373" t="s">
        <v>6</v>
      </c>
      <c r="D3883" s="374">
        <v>13.5</v>
      </c>
    </row>
    <row r="3884" spans="1:4" x14ac:dyDescent="0.25">
      <c r="A3884" s="373">
        <v>89623</v>
      </c>
      <c r="B3884" s="373" t="s">
        <v>5989</v>
      </c>
      <c r="C3884" s="373" t="s">
        <v>6</v>
      </c>
      <c r="D3884" s="374">
        <v>18.579999999999998</v>
      </c>
    </row>
    <row r="3885" spans="1:4" x14ac:dyDescent="0.25">
      <c r="A3885" s="373">
        <v>89624</v>
      </c>
      <c r="B3885" s="373" t="s">
        <v>5990</v>
      </c>
      <c r="C3885" s="373" t="s">
        <v>6</v>
      </c>
      <c r="D3885" s="374">
        <v>17.170000000000002</v>
      </c>
    </row>
    <row r="3886" spans="1:4" x14ac:dyDescent="0.25">
      <c r="A3886" s="373">
        <v>89625</v>
      </c>
      <c r="B3886" s="373" t="s">
        <v>5991</v>
      </c>
      <c r="C3886" s="373" t="s">
        <v>6</v>
      </c>
      <c r="D3886" s="374">
        <v>21.74</v>
      </c>
    </row>
    <row r="3887" spans="1:4" x14ac:dyDescent="0.25">
      <c r="A3887" s="373">
        <v>89626</v>
      </c>
      <c r="B3887" s="373" t="s">
        <v>5992</v>
      </c>
      <c r="C3887" s="373" t="s">
        <v>6</v>
      </c>
      <c r="D3887" s="374">
        <v>28.91</v>
      </c>
    </row>
    <row r="3888" spans="1:4" x14ac:dyDescent="0.25">
      <c r="A3888" s="373">
        <v>89627</v>
      </c>
      <c r="B3888" s="373" t="s">
        <v>5993</v>
      </c>
      <c r="C3888" s="373" t="s">
        <v>6</v>
      </c>
      <c r="D3888" s="374">
        <v>19.260000000000002</v>
      </c>
    </row>
    <row r="3889" spans="1:4" x14ac:dyDescent="0.25">
      <c r="A3889" s="373">
        <v>89628</v>
      </c>
      <c r="B3889" s="373" t="s">
        <v>5994</v>
      </c>
      <c r="C3889" s="373" t="s">
        <v>6</v>
      </c>
      <c r="D3889" s="374">
        <v>46.09</v>
      </c>
    </row>
    <row r="3890" spans="1:4" x14ac:dyDescent="0.25">
      <c r="A3890" s="373">
        <v>89629</v>
      </c>
      <c r="B3890" s="373" t="s">
        <v>5995</v>
      </c>
      <c r="C3890" s="373" t="s">
        <v>6</v>
      </c>
      <c r="D3890" s="374">
        <v>77.75</v>
      </c>
    </row>
    <row r="3891" spans="1:4" x14ac:dyDescent="0.25">
      <c r="A3891" s="373">
        <v>89630</v>
      </c>
      <c r="B3891" s="373" t="s">
        <v>5996</v>
      </c>
      <c r="C3891" s="373" t="s">
        <v>6</v>
      </c>
      <c r="D3891" s="374">
        <v>58.91</v>
      </c>
    </row>
    <row r="3892" spans="1:4" x14ac:dyDescent="0.25">
      <c r="A3892" s="373">
        <v>89631</v>
      </c>
      <c r="B3892" s="373" t="s">
        <v>5997</v>
      </c>
      <c r="C3892" s="373" t="s">
        <v>6</v>
      </c>
      <c r="D3892" s="374">
        <v>102.13</v>
      </c>
    </row>
    <row r="3893" spans="1:4" x14ac:dyDescent="0.25">
      <c r="A3893" s="373">
        <v>89632</v>
      </c>
      <c r="B3893" s="373" t="s">
        <v>5998</v>
      </c>
      <c r="C3893" s="373" t="s">
        <v>6</v>
      </c>
      <c r="D3893" s="374">
        <v>118.52</v>
      </c>
    </row>
    <row r="3894" spans="1:4" x14ac:dyDescent="0.25">
      <c r="A3894" s="373">
        <v>89637</v>
      </c>
      <c r="B3894" s="373" t="s">
        <v>5999</v>
      </c>
      <c r="C3894" s="373" t="s">
        <v>6</v>
      </c>
      <c r="D3894" s="374">
        <v>9.67</v>
      </c>
    </row>
    <row r="3895" spans="1:4" x14ac:dyDescent="0.25">
      <c r="A3895" s="373">
        <v>89638</v>
      </c>
      <c r="B3895" s="373" t="s">
        <v>6000</v>
      </c>
      <c r="C3895" s="373" t="s">
        <v>6</v>
      </c>
      <c r="D3895" s="374">
        <v>10.39</v>
      </c>
    </row>
    <row r="3896" spans="1:4" x14ac:dyDescent="0.25">
      <c r="A3896" s="373">
        <v>89639</v>
      </c>
      <c r="B3896" s="373" t="s">
        <v>6001</v>
      </c>
      <c r="C3896" s="373" t="s">
        <v>6</v>
      </c>
      <c r="D3896" s="374">
        <v>10.9</v>
      </c>
    </row>
    <row r="3897" spans="1:4" x14ac:dyDescent="0.25">
      <c r="A3897" s="373">
        <v>89640</v>
      </c>
      <c r="B3897" s="373" t="s">
        <v>6002</v>
      </c>
      <c r="C3897" s="373" t="s">
        <v>6</v>
      </c>
      <c r="D3897" s="374">
        <v>16.350000000000001</v>
      </c>
    </row>
    <row r="3898" spans="1:4" x14ac:dyDescent="0.25">
      <c r="A3898" s="373">
        <v>89641</v>
      </c>
      <c r="B3898" s="373" t="s">
        <v>6003</v>
      </c>
      <c r="C3898" s="373" t="s">
        <v>6</v>
      </c>
      <c r="D3898" s="374">
        <v>12.57</v>
      </c>
    </row>
    <row r="3899" spans="1:4" x14ac:dyDescent="0.25">
      <c r="A3899" s="373">
        <v>89642</v>
      </c>
      <c r="B3899" s="373" t="s">
        <v>6004</v>
      </c>
      <c r="C3899" s="373" t="s">
        <v>6</v>
      </c>
      <c r="D3899" s="374">
        <v>13.83</v>
      </c>
    </row>
    <row r="3900" spans="1:4" x14ac:dyDescent="0.25">
      <c r="A3900" s="373">
        <v>89643</v>
      </c>
      <c r="B3900" s="373" t="s">
        <v>6005</v>
      </c>
      <c r="C3900" s="373" t="s">
        <v>6</v>
      </c>
      <c r="D3900" s="374">
        <v>14.84</v>
      </c>
    </row>
    <row r="3901" spans="1:4" x14ac:dyDescent="0.25">
      <c r="A3901" s="373">
        <v>89644</v>
      </c>
      <c r="B3901" s="373" t="s">
        <v>6006</v>
      </c>
      <c r="C3901" s="373" t="s">
        <v>6</v>
      </c>
      <c r="D3901" s="374">
        <v>19.89</v>
      </c>
    </row>
    <row r="3902" spans="1:4" x14ac:dyDescent="0.25">
      <c r="A3902" s="373">
        <v>89645</v>
      </c>
      <c r="B3902" s="373" t="s">
        <v>6007</v>
      </c>
      <c r="C3902" s="373" t="s">
        <v>6</v>
      </c>
      <c r="D3902" s="374">
        <v>27.37</v>
      </c>
    </row>
    <row r="3903" spans="1:4" x14ac:dyDescent="0.25">
      <c r="A3903" s="373">
        <v>89646</v>
      </c>
      <c r="B3903" s="373" t="s">
        <v>6008</v>
      </c>
      <c r="C3903" s="373" t="s">
        <v>6</v>
      </c>
      <c r="D3903" s="374">
        <v>18.48</v>
      </c>
    </row>
    <row r="3904" spans="1:4" x14ac:dyDescent="0.25">
      <c r="A3904" s="373">
        <v>89647</v>
      </c>
      <c r="B3904" s="373" t="s">
        <v>6009</v>
      </c>
      <c r="C3904" s="373" t="s">
        <v>6</v>
      </c>
      <c r="D3904" s="374">
        <v>17.96</v>
      </c>
    </row>
    <row r="3905" spans="1:4" x14ac:dyDescent="0.25">
      <c r="A3905" s="373">
        <v>89648</v>
      </c>
      <c r="B3905" s="373" t="s">
        <v>6010</v>
      </c>
      <c r="C3905" s="373" t="s">
        <v>6</v>
      </c>
      <c r="D3905" s="374">
        <v>21.9</v>
      </c>
    </row>
    <row r="3906" spans="1:4" x14ac:dyDescent="0.25">
      <c r="A3906" s="373">
        <v>89649</v>
      </c>
      <c r="B3906" s="373" t="s">
        <v>6011</v>
      </c>
      <c r="C3906" s="373" t="s">
        <v>6</v>
      </c>
      <c r="D3906" s="374">
        <v>26.62</v>
      </c>
    </row>
    <row r="3907" spans="1:4" x14ac:dyDescent="0.25">
      <c r="A3907" s="373">
        <v>89650</v>
      </c>
      <c r="B3907" s="373" t="s">
        <v>6012</v>
      </c>
      <c r="C3907" s="373" t="s">
        <v>6</v>
      </c>
      <c r="D3907" s="374">
        <v>25.33</v>
      </c>
    </row>
    <row r="3908" spans="1:4" x14ac:dyDescent="0.25">
      <c r="A3908" s="373">
        <v>89651</v>
      </c>
      <c r="B3908" s="373" t="s">
        <v>6013</v>
      </c>
      <c r="C3908" s="373" t="s">
        <v>6</v>
      </c>
      <c r="D3908" s="374">
        <v>6.67</v>
      </c>
    </row>
    <row r="3909" spans="1:4" x14ac:dyDescent="0.25">
      <c r="A3909" s="373">
        <v>89652</v>
      </c>
      <c r="B3909" s="373" t="s">
        <v>6014</v>
      </c>
      <c r="C3909" s="373" t="s">
        <v>6</v>
      </c>
      <c r="D3909" s="374">
        <v>10.67</v>
      </c>
    </row>
    <row r="3910" spans="1:4" x14ac:dyDescent="0.25">
      <c r="A3910" s="373">
        <v>89653</v>
      </c>
      <c r="B3910" s="373" t="s">
        <v>6015</v>
      </c>
      <c r="C3910" s="373" t="s">
        <v>6</v>
      </c>
      <c r="D3910" s="374">
        <v>14.74</v>
      </c>
    </row>
    <row r="3911" spans="1:4" x14ac:dyDescent="0.25">
      <c r="A3911" s="373">
        <v>89654</v>
      </c>
      <c r="B3911" s="373" t="s">
        <v>6016</v>
      </c>
      <c r="C3911" s="373" t="s">
        <v>6</v>
      </c>
      <c r="D3911" s="374">
        <v>16.91</v>
      </c>
    </row>
    <row r="3912" spans="1:4" x14ac:dyDescent="0.25">
      <c r="A3912" s="373">
        <v>89655</v>
      </c>
      <c r="B3912" s="373" t="s">
        <v>6017</v>
      </c>
      <c r="C3912" s="373" t="s">
        <v>6</v>
      </c>
      <c r="D3912" s="374">
        <v>19.95</v>
      </c>
    </row>
    <row r="3913" spans="1:4" x14ac:dyDescent="0.25">
      <c r="A3913" s="373">
        <v>89656</v>
      </c>
      <c r="B3913" s="373" t="s">
        <v>6018</v>
      </c>
      <c r="C3913" s="373" t="s">
        <v>6</v>
      </c>
      <c r="D3913" s="374">
        <v>18.66</v>
      </c>
    </row>
    <row r="3914" spans="1:4" x14ac:dyDescent="0.25">
      <c r="A3914" s="373">
        <v>89657</v>
      </c>
      <c r="B3914" s="373" t="s">
        <v>6019</v>
      </c>
      <c r="C3914" s="373" t="s">
        <v>6</v>
      </c>
      <c r="D3914" s="374">
        <v>11.96</v>
      </c>
    </row>
    <row r="3915" spans="1:4" x14ac:dyDescent="0.25">
      <c r="A3915" s="373">
        <v>89658</v>
      </c>
      <c r="B3915" s="373" t="s">
        <v>6020</v>
      </c>
      <c r="C3915" s="373" t="s">
        <v>6</v>
      </c>
      <c r="D3915" s="374">
        <v>8.91</v>
      </c>
    </row>
    <row r="3916" spans="1:4" x14ac:dyDescent="0.25">
      <c r="A3916" s="373">
        <v>89659</v>
      </c>
      <c r="B3916" s="373" t="s">
        <v>6021</v>
      </c>
      <c r="C3916" s="373" t="s">
        <v>6</v>
      </c>
      <c r="D3916" s="374">
        <v>14.96</v>
      </c>
    </row>
    <row r="3917" spans="1:4" x14ac:dyDescent="0.25">
      <c r="A3917" s="373">
        <v>89660</v>
      </c>
      <c r="B3917" s="373" t="s">
        <v>6022</v>
      </c>
      <c r="C3917" s="373" t="s">
        <v>6</v>
      </c>
      <c r="D3917" s="374">
        <v>9.07</v>
      </c>
    </row>
    <row r="3918" spans="1:4" x14ac:dyDescent="0.25">
      <c r="A3918" s="373">
        <v>89661</v>
      </c>
      <c r="B3918" s="373" t="s">
        <v>6023</v>
      </c>
      <c r="C3918" s="373" t="s">
        <v>6</v>
      </c>
      <c r="D3918" s="374">
        <v>19.920000000000002</v>
      </c>
    </row>
    <row r="3919" spans="1:4" x14ac:dyDescent="0.25">
      <c r="A3919" s="373">
        <v>89662</v>
      </c>
      <c r="B3919" s="373" t="s">
        <v>6024</v>
      </c>
      <c r="C3919" s="373" t="s">
        <v>6</v>
      </c>
      <c r="D3919" s="374">
        <v>25.71</v>
      </c>
    </row>
    <row r="3920" spans="1:4" x14ac:dyDescent="0.25">
      <c r="A3920" s="373">
        <v>89663</v>
      </c>
      <c r="B3920" s="373" t="s">
        <v>6025</v>
      </c>
      <c r="C3920" s="373" t="s">
        <v>6</v>
      </c>
      <c r="D3920" s="374">
        <v>25.03</v>
      </c>
    </row>
    <row r="3921" spans="1:4" x14ac:dyDescent="0.25">
      <c r="A3921" s="373">
        <v>89664</v>
      </c>
      <c r="B3921" s="373" t="s">
        <v>6026</v>
      </c>
      <c r="C3921" s="373" t="s">
        <v>6</v>
      </c>
      <c r="D3921" s="374">
        <v>14.9</v>
      </c>
    </row>
    <row r="3922" spans="1:4" x14ac:dyDescent="0.25">
      <c r="A3922" s="373">
        <v>89666</v>
      </c>
      <c r="B3922" s="373" t="s">
        <v>6027</v>
      </c>
      <c r="C3922" s="373" t="s">
        <v>6</v>
      </c>
      <c r="D3922" s="374">
        <v>7.02</v>
      </c>
    </row>
    <row r="3923" spans="1:4" x14ac:dyDescent="0.25">
      <c r="A3923" s="373">
        <v>89667</v>
      </c>
      <c r="B3923" s="373" t="s">
        <v>6028</v>
      </c>
      <c r="C3923" s="373" t="s">
        <v>6</v>
      </c>
      <c r="D3923" s="374">
        <v>38.89</v>
      </c>
    </row>
    <row r="3924" spans="1:4" x14ac:dyDescent="0.25">
      <c r="A3924" s="373">
        <v>89668</v>
      </c>
      <c r="B3924" s="373" t="s">
        <v>6029</v>
      </c>
      <c r="C3924" s="373" t="s">
        <v>6</v>
      </c>
      <c r="D3924" s="374">
        <v>24.44</v>
      </c>
    </row>
    <row r="3925" spans="1:4" x14ac:dyDescent="0.25">
      <c r="A3925" s="373">
        <v>89669</v>
      </c>
      <c r="B3925" s="373" t="s">
        <v>6030</v>
      </c>
      <c r="C3925" s="373" t="s">
        <v>6</v>
      </c>
      <c r="D3925" s="374">
        <v>30.27</v>
      </c>
    </row>
    <row r="3926" spans="1:4" x14ac:dyDescent="0.25">
      <c r="A3926" s="373">
        <v>89670</v>
      </c>
      <c r="B3926" s="373" t="s">
        <v>6031</v>
      </c>
      <c r="C3926" s="373" t="s">
        <v>6</v>
      </c>
      <c r="D3926" s="374">
        <v>12.91</v>
      </c>
    </row>
    <row r="3927" spans="1:4" x14ac:dyDescent="0.25">
      <c r="A3927" s="373">
        <v>89671</v>
      </c>
      <c r="B3927" s="373" t="s">
        <v>6032</v>
      </c>
      <c r="C3927" s="373" t="s">
        <v>6</v>
      </c>
      <c r="D3927" s="374">
        <v>40.29</v>
      </c>
    </row>
    <row r="3928" spans="1:4" x14ac:dyDescent="0.25">
      <c r="A3928" s="373">
        <v>89672</v>
      </c>
      <c r="B3928" s="373" t="s">
        <v>6033</v>
      </c>
      <c r="C3928" s="373" t="s">
        <v>6</v>
      </c>
      <c r="D3928" s="374">
        <v>20.440000000000001</v>
      </c>
    </row>
    <row r="3929" spans="1:4" x14ac:dyDescent="0.25">
      <c r="A3929" s="373">
        <v>89673</v>
      </c>
      <c r="B3929" s="373" t="s">
        <v>6034</v>
      </c>
      <c r="C3929" s="373" t="s">
        <v>6</v>
      </c>
      <c r="D3929" s="374">
        <v>32.03</v>
      </c>
    </row>
    <row r="3930" spans="1:4" x14ac:dyDescent="0.25">
      <c r="A3930" s="373">
        <v>89674</v>
      </c>
      <c r="B3930" s="373" t="s">
        <v>6035</v>
      </c>
      <c r="C3930" s="373" t="s">
        <v>6</v>
      </c>
      <c r="D3930" s="374">
        <v>25.88</v>
      </c>
    </row>
    <row r="3931" spans="1:4" x14ac:dyDescent="0.25">
      <c r="A3931" s="373">
        <v>89675</v>
      </c>
      <c r="B3931" s="373" t="s">
        <v>6036</v>
      </c>
      <c r="C3931" s="373" t="s">
        <v>6</v>
      </c>
      <c r="D3931" s="374">
        <v>63.46</v>
      </c>
    </row>
    <row r="3932" spans="1:4" x14ac:dyDescent="0.25">
      <c r="A3932" s="373">
        <v>89676</v>
      </c>
      <c r="B3932" s="373" t="s">
        <v>6037</v>
      </c>
      <c r="C3932" s="373" t="s">
        <v>6</v>
      </c>
      <c r="D3932" s="374">
        <v>30.65</v>
      </c>
    </row>
    <row r="3933" spans="1:4" x14ac:dyDescent="0.25">
      <c r="A3933" s="373">
        <v>89677</v>
      </c>
      <c r="B3933" s="373" t="s">
        <v>6038</v>
      </c>
      <c r="C3933" s="373" t="s">
        <v>6</v>
      </c>
      <c r="D3933" s="374">
        <v>69.760000000000005</v>
      </c>
    </row>
    <row r="3934" spans="1:4" x14ac:dyDescent="0.25">
      <c r="A3934" s="373">
        <v>89678</v>
      </c>
      <c r="B3934" s="373" t="s">
        <v>6039</v>
      </c>
      <c r="C3934" s="373" t="s">
        <v>6</v>
      </c>
      <c r="D3934" s="374">
        <v>11.07</v>
      </c>
    </row>
    <row r="3935" spans="1:4" x14ac:dyDescent="0.25">
      <c r="A3935" s="373">
        <v>89679</v>
      </c>
      <c r="B3935" s="373" t="s">
        <v>6040</v>
      </c>
      <c r="C3935" s="373" t="s">
        <v>6</v>
      </c>
      <c r="D3935" s="374">
        <v>109.98</v>
      </c>
    </row>
    <row r="3936" spans="1:4" x14ac:dyDescent="0.25">
      <c r="A3936" s="373">
        <v>89680</v>
      </c>
      <c r="B3936" s="373" t="s">
        <v>6041</v>
      </c>
      <c r="C3936" s="373" t="s">
        <v>6</v>
      </c>
      <c r="D3936" s="374">
        <v>19.89</v>
      </c>
    </row>
    <row r="3937" spans="1:4" x14ac:dyDescent="0.25">
      <c r="A3937" s="373">
        <v>89681</v>
      </c>
      <c r="B3937" s="373" t="s">
        <v>6042</v>
      </c>
      <c r="C3937" s="373" t="s">
        <v>6</v>
      </c>
      <c r="D3937" s="374">
        <v>80.099999999999994</v>
      </c>
    </row>
    <row r="3938" spans="1:4" x14ac:dyDescent="0.25">
      <c r="A3938" s="373">
        <v>89682</v>
      </c>
      <c r="B3938" s="373" t="s">
        <v>6043</v>
      </c>
      <c r="C3938" s="373" t="s">
        <v>6</v>
      </c>
      <c r="D3938" s="374">
        <v>26.99</v>
      </c>
    </row>
    <row r="3939" spans="1:4" x14ac:dyDescent="0.25">
      <c r="A3939" s="373">
        <v>89683</v>
      </c>
      <c r="B3939" s="373" t="s">
        <v>6044</v>
      </c>
      <c r="C3939" s="373" t="s">
        <v>6</v>
      </c>
      <c r="D3939" s="374">
        <v>247.43</v>
      </c>
    </row>
    <row r="3940" spans="1:4" x14ac:dyDescent="0.25">
      <c r="A3940" s="373">
        <v>89684</v>
      </c>
      <c r="B3940" s="373" t="s">
        <v>6045</v>
      </c>
      <c r="C3940" s="373" t="s">
        <v>6</v>
      </c>
      <c r="D3940" s="374">
        <v>37.159999999999997</v>
      </c>
    </row>
    <row r="3941" spans="1:4" x14ac:dyDescent="0.25">
      <c r="A3941" s="373">
        <v>89685</v>
      </c>
      <c r="B3941" s="373" t="s">
        <v>6046</v>
      </c>
      <c r="C3941" s="373" t="s">
        <v>6</v>
      </c>
      <c r="D3941" s="374">
        <v>54.66</v>
      </c>
    </row>
    <row r="3942" spans="1:4" x14ac:dyDescent="0.25">
      <c r="A3942" s="373">
        <v>89686</v>
      </c>
      <c r="B3942" s="373" t="s">
        <v>6047</v>
      </c>
      <c r="C3942" s="373" t="s">
        <v>6</v>
      </c>
      <c r="D3942" s="374">
        <v>46.5</v>
      </c>
    </row>
    <row r="3943" spans="1:4" x14ac:dyDescent="0.25">
      <c r="A3943" s="373">
        <v>89687</v>
      </c>
      <c r="B3943" s="373" t="s">
        <v>6048</v>
      </c>
      <c r="C3943" s="373" t="s">
        <v>6</v>
      </c>
      <c r="D3943" s="374">
        <v>47.31</v>
      </c>
    </row>
    <row r="3944" spans="1:4" x14ac:dyDescent="0.25">
      <c r="A3944" s="373">
        <v>89689</v>
      </c>
      <c r="B3944" s="373" t="s">
        <v>6049</v>
      </c>
      <c r="C3944" s="373" t="s">
        <v>6</v>
      </c>
      <c r="D3944" s="374">
        <v>31.59</v>
      </c>
    </row>
    <row r="3945" spans="1:4" x14ac:dyDescent="0.25">
      <c r="A3945" s="373">
        <v>89690</v>
      </c>
      <c r="B3945" s="373" t="s">
        <v>6050</v>
      </c>
      <c r="C3945" s="373" t="s">
        <v>6</v>
      </c>
      <c r="D3945" s="374">
        <v>80.12</v>
      </c>
    </row>
    <row r="3946" spans="1:4" x14ac:dyDescent="0.25">
      <c r="A3946" s="373">
        <v>89691</v>
      </c>
      <c r="B3946" s="373" t="s">
        <v>6051</v>
      </c>
      <c r="C3946" s="373" t="s">
        <v>6</v>
      </c>
      <c r="D3946" s="374">
        <v>12.59</v>
      </c>
    </row>
    <row r="3947" spans="1:4" x14ac:dyDescent="0.25">
      <c r="A3947" s="373">
        <v>89692</v>
      </c>
      <c r="B3947" s="373" t="s">
        <v>6052</v>
      </c>
      <c r="C3947" s="373" t="s">
        <v>6</v>
      </c>
      <c r="D3947" s="374">
        <v>90.2</v>
      </c>
    </row>
    <row r="3948" spans="1:4" x14ac:dyDescent="0.25">
      <c r="A3948" s="373">
        <v>89693</v>
      </c>
      <c r="B3948" s="373" t="s">
        <v>6053</v>
      </c>
      <c r="C3948" s="373" t="s">
        <v>6</v>
      </c>
      <c r="D3948" s="374">
        <v>70.87</v>
      </c>
    </row>
    <row r="3949" spans="1:4" x14ac:dyDescent="0.25">
      <c r="A3949" s="373">
        <v>89694</v>
      </c>
      <c r="B3949" s="373" t="s">
        <v>6054</v>
      </c>
      <c r="C3949" s="373" t="s">
        <v>6</v>
      </c>
      <c r="D3949" s="374">
        <v>17.739999999999998</v>
      </c>
    </row>
    <row r="3950" spans="1:4" x14ac:dyDescent="0.25">
      <c r="A3950" s="373">
        <v>89695</v>
      </c>
      <c r="B3950" s="373" t="s">
        <v>6055</v>
      </c>
      <c r="C3950" s="373" t="s">
        <v>6</v>
      </c>
      <c r="D3950" s="374">
        <v>15.37</v>
      </c>
    </row>
    <row r="3951" spans="1:4" x14ac:dyDescent="0.25">
      <c r="A3951" s="373">
        <v>89696</v>
      </c>
      <c r="B3951" s="373" t="s">
        <v>6056</v>
      </c>
      <c r="C3951" s="373" t="s">
        <v>6</v>
      </c>
      <c r="D3951" s="374">
        <v>75.22</v>
      </c>
    </row>
    <row r="3952" spans="1:4" x14ac:dyDescent="0.25">
      <c r="A3952" s="373">
        <v>89697</v>
      </c>
      <c r="B3952" s="373" t="s">
        <v>6057</v>
      </c>
      <c r="C3952" s="373" t="s">
        <v>6</v>
      </c>
      <c r="D3952" s="374">
        <v>16.52</v>
      </c>
    </row>
    <row r="3953" spans="1:4" x14ac:dyDescent="0.25">
      <c r="A3953" s="373">
        <v>89698</v>
      </c>
      <c r="B3953" s="373" t="s">
        <v>6058</v>
      </c>
      <c r="C3953" s="373" t="s">
        <v>6</v>
      </c>
      <c r="D3953" s="374">
        <v>234.91</v>
      </c>
    </row>
    <row r="3954" spans="1:4" x14ac:dyDescent="0.25">
      <c r="A3954" s="373">
        <v>89699</v>
      </c>
      <c r="B3954" s="373" t="s">
        <v>6059</v>
      </c>
      <c r="C3954" s="373" t="s">
        <v>6</v>
      </c>
      <c r="D3954" s="374">
        <v>177.79</v>
      </c>
    </row>
    <row r="3955" spans="1:4" x14ac:dyDescent="0.25">
      <c r="A3955" s="373">
        <v>89700</v>
      </c>
      <c r="B3955" s="373" t="s">
        <v>6060</v>
      </c>
      <c r="C3955" s="373" t="s">
        <v>6</v>
      </c>
      <c r="D3955" s="374">
        <v>20.34</v>
      </c>
    </row>
    <row r="3956" spans="1:4" x14ac:dyDescent="0.25">
      <c r="A3956" s="373">
        <v>89701</v>
      </c>
      <c r="B3956" s="373" t="s">
        <v>6061</v>
      </c>
      <c r="C3956" s="373" t="s">
        <v>6</v>
      </c>
      <c r="D3956" s="374">
        <v>175.49</v>
      </c>
    </row>
    <row r="3957" spans="1:4" x14ac:dyDescent="0.25">
      <c r="A3957" s="373">
        <v>89702</v>
      </c>
      <c r="B3957" s="373" t="s">
        <v>6062</v>
      </c>
      <c r="C3957" s="373" t="s">
        <v>6</v>
      </c>
      <c r="D3957" s="374">
        <v>19.89</v>
      </c>
    </row>
    <row r="3958" spans="1:4" x14ac:dyDescent="0.25">
      <c r="A3958" s="373">
        <v>89703</v>
      </c>
      <c r="B3958" s="373" t="s">
        <v>6063</v>
      </c>
      <c r="C3958" s="373" t="s">
        <v>6</v>
      </c>
      <c r="D3958" s="374">
        <v>40.14</v>
      </c>
    </row>
    <row r="3959" spans="1:4" x14ac:dyDescent="0.25">
      <c r="A3959" s="373">
        <v>89704</v>
      </c>
      <c r="B3959" s="373" t="s">
        <v>6064</v>
      </c>
      <c r="C3959" s="373" t="s">
        <v>6</v>
      </c>
      <c r="D3959" s="374">
        <v>135.91</v>
      </c>
    </row>
    <row r="3960" spans="1:4" x14ac:dyDescent="0.25">
      <c r="A3960" s="373">
        <v>89705</v>
      </c>
      <c r="B3960" s="373" t="s">
        <v>6065</v>
      </c>
      <c r="C3960" s="373" t="s">
        <v>6</v>
      </c>
      <c r="D3960" s="374">
        <v>23.29</v>
      </c>
    </row>
    <row r="3961" spans="1:4" x14ac:dyDescent="0.25">
      <c r="A3961" s="373">
        <v>89706</v>
      </c>
      <c r="B3961" s="373" t="s">
        <v>6066</v>
      </c>
      <c r="C3961" s="373" t="s">
        <v>6</v>
      </c>
      <c r="D3961" s="374">
        <v>48.21</v>
      </c>
    </row>
    <row r="3962" spans="1:4" x14ac:dyDescent="0.25">
      <c r="A3962" s="373">
        <v>89718</v>
      </c>
      <c r="B3962" s="373" t="s">
        <v>6067</v>
      </c>
      <c r="C3962" s="373" t="s">
        <v>16</v>
      </c>
      <c r="D3962" s="374">
        <v>44.55</v>
      </c>
    </row>
    <row r="3963" spans="1:4" x14ac:dyDescent="0.25">
      <c r="A3963" s="373">
        <v>89719</v>
      </c>
      <c r="B3963" s="373" t="s">
        <v>6068</v>
      </c>
      <c r="C3963" s="373" t="s">
        <v>6</v>
      </c>
      <c r="D3963" s="374">
        <v>11.89</v>
      </c>
    </row>
    <row r="3964" spans="1:4" x14ac:dyDescent="0.25">
      <c r="A3964" s="373">
        <v>89720</v>
      </c>
      <c r="B3964" s="373" t="s">
        <v>6069</v>
      </c>
      <c r="C3964" s="373" t="s">
        <v>6</v>
      </c>
      <c r="D3964" s="374">
        <v>13.15</v>
      </c>
    </row>
    <row r="3965" spans="1:4" x14ac:dyDescent="0.25">
      <c r="A3965" s="373">
        <v>89721</v>
      </c>
      <c r="B3965" s="373" t="s">
        <v>6070</v>
      </c>
      <c r="C3965" s="373" t="s">
        <v>6</v>
      </c>
      <c r="D3965" s="374">
        <v>14.16</v>
      </c>
    </row>
    <row r="3966" spans="1:4" x14ac:dyDescent="0.25">
      <c r="A3966" s="373">
        <v>89723</v>
      </c>
      <c r="B3966" s="373" t="s">
        <v>6071</v>
      </c>
      <c r="C3966" s="373" t="s">
        <v>6</v>
      </c>
      <c r="D3966" s="374">
        <v>17.68</v>
      </c>
    </row>
    <row r="3967" spans="1:4" x14ac:dyDescent="0.25">
      <c r="A3967" s="373">
        <v>89724</v>
      </c>
      <c r="B3967" s="373" t="s">
        <v>5140</v>
      </c>
      <c r="C3967" s="373" t="s">
        <v>6</v>
      </c>
      <c r="D3967" s="374">
        <v>9.51</v>
      </c>
    </row>
    <row r="3968" spans="1:4" x14ac:dyDescent="0.25">
      <c r="A3968" s="373">
        <v>89725</v>
      </c>
      <c r="B3968" s="373" t="s">
        <v>6072</v>
      </c>
      <c r="C3968" s="373" t="s">
        <v>6</v>
      </c>
      <c r="D3968" s="374">
        <v>17.16</v>
      </c>
    </row>
    <row r="3969" spans="1:4" x14ac:dyDescent="0.25">
      <c r="A3969" s="373">
        <v>89726</v>
      </c>
      <c r="B3969" s="373" t="s">
        <v>5141</v>
      </c>
      <c r="C3969" s="373" t="s">
        <v>6</v>
      </c>
      <c r="D3969" s="374">
        <v>9.7100000000000009</v>
      </c>
    </row>
    <row r="3970" spans="1:4" x14ac:dyDescent="0.25">
      <c r="A3970" s="373">
        <v>89727</v>
      </c>
      <c r="B3970" s="373" t="s">
        <v>6073</v>
      </c>
      <c r="C3970" s="373" t="s">
        <v>6</v>
      </c>
      <c r="D3970" s="374">
        <v>21.1</v>
      </c>
    </row>
    <row r="3971" spans="1:4" x14ac:dyDescent="0.25">
      <c r="A3971" s="373">
        <v>89728</v>
      </c>
      <c r="B3971" s="373" t="s">
        <v>6074</v>
      </c>
      <c r="C3971" s="373" t="s">
        <v>6</v>
      </c>
      <c r="D3971" s="374">
        <v>12.1</v>
      </c>
    </row>
    <row r="3972" spans="1:4" x14ac:dyDescent="0.25">
      <c r="A3972" s="373">
        <v>89729</v>
      </c>
      <c r="B3972" s="373" t="s">
        <v>6075</v>
      </c>
      <c r="C3972" s="373" t="s">
        <v>6</v>
      </c>
      <c r="D3972" s="374">
        <v>25.68</v>
      </c>
    </row>
    <row r="3973" spans="1:4" x14ac:dyDescent="0.25">
      <c r="A3973" s="373">
        <v>89730</v>
      </c>
      <c r="B3973" s="373" t="s">
        <v>6076</v>
      </c>
      <c r="C3973" s="373" t="s">
        <v>6</v>
      </c>
      <c r="D3973" s="374">
        <v>13.78</v>
      </c>
    </row>
    <row r="3974" spans="1:4" x14ac:dyDescent="0.25">
      <c r="A3974" s="373">
        <v>89731</v>
      </c>
      <c r="B3974" s="373" t="s">
        <v>5142</v>
      </c>
      <c r="C3974" s="373" t="s">
        <v>6</v>
      </c>
      <c r="D3974" s="374">
        <v>13.78</v>
      </c>
    </row>
    <row r="3975" spans="1:4" x14ac:dyDescent="0.25">
      <c r="A3975" s="373">
        <v>89732</v>
      </c>
      <c r="B3975" s="373" t="s">
        <v>6077</v>
      </c>
      <c r="C3975" s="373" t="s">
        <v>6</v>
      </c>
      <c r="D3975" s="374">
        <v>14.43</v>
      </c>
    </row>
    <row r="3976" spans="1:4" x14ac:dyDescent="0.25">
      <c r="A3976" s="373">
        <v>89733</v>
      </c>
      <c r="B3976" s="373" t="s">
        <v>6078</v>
      </c>
      <c r="C3976" s="373" t="s">
        <v>6</v>
      </c>
      <c r="D3976" s="374">
        <v>21.28</v>
      </c>
    </row>
    <row r="3977" spans="1:4" x14ac:dyDescent="0.25">
      <c r="A3977" s="373">
        <v>89734</v>
      </c>
      <c r="B3977" s="373" t="s">
        <v>6079</v>
      </c>
      <c r="C3977" s="373" t="s">
        <v>6</v>
      </c>
      <c r="D3977" s="374">
        <v>24.39</v>
      </c>
    </row>
    <row r="3978" spans="1:4" x14ac:dyDescent="0.25">
      <c r="A3978" s="373">
        <v>89735</v>
      </c>
      <c r="B3978" s="373" t="s">
        <v>6080</v>
      </c>
      <c r="C3978" s="373" t="s">
        <v>6</v>
      </c>
      <c r="D3978" s="374">
        <v>23.22</v>
      </c>
    </row>
    <row r="3979" spans="1:4" x14ac:dyDescent="0.25">
      <c r="A3979" s="373">
        <v>89736</v>
      </c>
      <c r="B3979" s="373" t="s">
        <v>6081</v>
      </c>
      <c r="C3979" s="373" t="s">
        <v>6</v>
      </c>
      <c r="D3979" s="374">
        <v>8.4499999999999993</v>
      </c>
    </row>
    <row r="3980" spans="1:4" x14ac:dyDescent="0.25">
      <c r="A3980" s="373">
        <v>89737</v>
      </c>
      <c r="B3980" s="373" t="s">
        <v>6082</v>
      </c>
      <c r="C3980" s="373" t="s">
        <v>6</v>
      </c>
      <c r="D3980" s="374">
        <v>20.77</v>
      </c>
    </row>
    <row r="3981" spans="1:4" x14ac:dyDescent="0.25">
      <c r="A3981" s="373">
        <v>89738</v>
      </c>
      <c r="B3981" s="373" t="s">
        <v>2042</v>
      </c>
      <c r="C3981" s="373" t="s">
        <v>6</v>
      </c>
      <c r="D3981" s="374">
        <v>14.5</v>
      </c>
    </row>
    <row r="3982" spans="1:4" x14ac:dyDescent="0.25">
      <c r="A3982" s="373">
        <v>89739</v>
      </c>
      <c r="B3982" s="373" t="s">
        <v>6083</v>
      </c>
      <c r="C3982" s="373" t="s">
        <v>6</v>
      </c>
      <c r="D3982" s="374">
        <v>21.64</v>
      </c>
    </row>
    <row r="3983" spans="1:4" x14ac:dyDescent="0.25">
      <c r="A3983" s="373">
        <v>89740</v>
      </c>
      <c r="B3983" s="373" t="s">
        <v>6084</v>
      </c>
      <c r="C3983" s="373" t="s">
        <v>6</v>
      </c>
      <c r="D3983" s="374">
        <v>8.6</v>
      </c>
    </row>
    <row r="3984" spans="1:4" x14ac:dyDescent="0.25">
      <c r="A3984" s="373">
        <v>89741</v>
      </c>
      <c r="B3984" s="373" t="s">
        <v>6085</v>
      </c>
      <c r="C3984" s="373" t="s">
        <v>6</v>
      </c>
      <c r="D3984" s="374">
        <v>19.46</v>
      </c>
    </row>
    <row r="3985" spans="1:4" x14ac:dyDescent="0.25">
      <c r="A3985" s="373">
        <v>89742</v>
      </c>
      <c r="B3985" s="373" t="s">
        <v>6086</v>
      </c>
      <c r="C3985" s="373" t="s">
        <v>6</v>
      </c>
      <c r="D3985" s="374">
        <v>35.92</v>
      </c>
    </row>
    <row r="3986" spans="1:4" x14ac:dyDescent="0.25">
      <c r="A3986" s="373">
        <v>89743</v>
      </c>
      <c r="B3986" s="373" t="s">
        <v>6087</v>
      </c>
      <c r="C3986" s="373" t="s">
        <v>6</v>
      </c>
      <c r="D3986" s="374">
        <v>54.18</v>
      </c>
    </row>
    <row r="3987" spans="1:4" x14ac:dyDescent="0.25">
      <c r="A3987" s="373">
        <v>89744</v>
      </c>
      <c r="B3987" s="373" t="s">
        <v>6088</v>
      </c>
      <c r="C3987" s="373" t="s">
        <v>6</v>
      </c>
      <c r="D3987" s="374">
        <v>25.38</v>
      </c>
    </row>
    <row r="3988" spans="1:4" x14ac:dyDescent="0.25">
      <c r="A3988" s="373">
        <v>89746</v>
      </c>
      <c r="B3988" s="373" t="s">
        <v>6089</v>
      </c>
      <c r="C3988" s="373" t="s">
        <v>6</v>
      </c>
      <c r="D3988" s="374">
        <v>26.12</v>
      </c>
    </row>
    <row r="3989" spans="1:4" x14ac:dyDescent="0.25">
      <c r="A3989" s="373">
        <v>89747</v>
      </c>
      <c r="B3989" s="373" t="s">
        <v>6090</v>
      </c>
      <c r="C3989" s="373" t="s">
        <v>6</v>
      </c>
      <c r="D3989" s="374">
        <v>24.57</v>
      </c>
    </row>
    <row r="3990" spans="1:4" x14ac:dyDescent="0.25">
      <c r="A3990" s="373">
        <v>89748</v>
      </c>
      <c r="B3990" s="373" t="s">
        <v>5143</v>
      </c>
      <c r="C3990" s="373" t="s">
        <v>6</v>
      </c>
      <c r="D3990" s="374">
        <v>38.72</v>
      </c>
    </row>
    <row r="3991" spans="1:4" x14ac:dyDescent="0.25">
      <c r="A3991" s="373">
        <v>89749</v>
      </c>
      <c r="B3991" s="373" t="s">
        <v>6091</v>
      </c>
      <c r="C3991" s="373" t="s">
        <v>6</v>
      </c>
      <c r="D3991" s="374">
        <v>14.44</v>
      </c>
    </row>
    <row r="3992" spans="1:4" x14ac:dyDescent="0.25">
      <c r="A3992" s="373">
        <v>89750</v>
      </c>
      <c r="B3992" s="373" t="s">
        <v>6092</v>
      </c>
      <c r="C3992" s="373" t="s">
        <v>6</v>
      </c>
      <c r="D3992" s="374">
        <v>69.81</v>
      </c>
    </row>
    <row r="3993" spans="1:4" x14ac:dyDescent="0.25">
      <c r="A3993" s="373">
        <v>89752</v>
      </c>
      <c r="B3993" s="373" t="s">
        <v>6093</v>
      </c>
      <c r="C3993" s="373" t="s">
        <v>6</v>
      </c>
      <c r="D3993" s="374">
        <v>7.1</v>
      </c>
    </row>
    <row r="3994" spans="1:4" x14ac:dyDescent="0.25">
      <c r="A3994" s="373">
        <v>89753</v>
      </c>
      <c r="B3994" s="373" t="s">
        <v>6094</v>
      </c>
      <c r="C3994" s="373" t="s">
        <v>6</v>
      </c>
      <c r="D3994" s="374">
        <v>8.5500000000000007</v>
      </c>
    </row>
    <row r="3995" spans="1:4" x14ac:dyDescent="0.25">
      <c r="A3995" s="373">
        <v>89754</v>
      </c>
      <c r="B3995" s="373" t="s">
        <v>6095</v>
      </c>
      <c r="C3995" s="373" t="s">
        <v>6</v>
      </c>
      <c r="D3995" s="374">
        <v>18.95</v>
      </c>
    </row>
    <row r="3996" spans="1:4" x14ac:dyDescent="0.25">
      <c r="A3996" s="373">
        <v>89755</v>
      </c>
      <c r="B3996" s="373" t="s">
        <v>6096</v>
      </c>
      <c r="C3996" s="373" t="s">
        <v>6</v>
      </c>
      <c r="D3996" s="374">
        <v>12.37</v>
      </c>
    </row>
    <row r="3997" spans="1:4" x14ac:dyDescent="0.25">
      <c r="A3997" s="373">
        <v>89756</v>
      </c>
      <c r="B3997" s="373" t="s">
        <v>6097</v>
      </c>
      <c r="C3997" s="373" t="s">
        <v>6</v>
      </c>
      <c r="D3997" s="374">
        <v>19.899999999999999</v>
      </c>
    </row>
    <row r="3998" spans="1:4" x14ac:dyDescent="0.25">
      <c r="A3998" s="373">
        <v>89757</v>
      </c>
      <c r="B3998" s="373" t="s">
        <v>6098</v>
      </c>
      <c r="C3998" s="373" t="s">
        <v>6</v>
      </c>
      <c r="D3998" s="374">
        <v>25.34</v>
      </c>
    </row>
    <row r="3999" spans="1:4" x14ac:dyDescent="0.25">
      <c r="A3999" s="373">
        <v>89758</v>
      </c>
      <c r="B3999" s="373" t="s">
        <v>6099</v>
      </c>
      <c r="C3999" s="373" t="s">
        <v>6</v>
      </c>
      <c r="D3999" s="374">
        <v>30.61</v>
      </c>
    </row>
    <row r="4000" spans="1:4" x14ac:dyDescent="0.25">
      <c r="A4000" s="373">
        <v>89759</v>
      </c>
      <c r="B4000" s="373" t="s">
        <v>6100</v>
      </c>
      <c r="C4000" s="373" t="s">
        <v>6</v>
      </c>
      <c r="D4000" s="374">
        <v>10.57</v>
      </c>
    </row>
    <row r="4001" spans="1:4" x14ac:dyDescent="0.25">
      <c r="A4001" s="373">
        <v>89760</v>
      </c>
      <c r="B4001" s="373" t="s">
        <v>6101</v>
      </c>
      <c r="C4001" s="373" t="s">
        <v>6</v>
      </c>
      <c r="D4001" s="374">
        <v>19.260000000000002</v>
      </c>
    </row>
    <row r="4002" spans="1:4" x14ac:dyDescent="0.25">
      <c r="A4002" s="373">
        <v>89761</v>
      </c>
      <c r="B4002" s="373" t="s">
        <v>6102</v>
      </c>
      <c r="C4002" s="373" t="s">
        <v>6</v>
      </c>
      <c r="D4002" s="374">
        <v>26.36</v>
      </c>
    </row>
    <row r="4003" spans="1:4" x14ac:dyDescent="0.25">
      <c r="A4003" s="373">
        <v>89762</v>
      </c>
      <c r="B4003" s="373" t="s">
        <v>6103</v>
      </c>
      <c r="C4003" s="373" t="s">
        <v>6</v>
      </c>
      <c r="D4003" s="374">
        <v>36.53</v>
      </c>
    </row>
    <row r="4004" spans="1:4" x14ac:dyDescent="0.25">
      <c r="A4004" s="373">
        <v>89763</v>
      </c>
      <c r="B4004" s="373" t="s">
        <v>6104</v>
      </c>
      <c r="C4004" s="373" t="s">
        <v>6</v>
      </c>
      <c r="D4004" s="374">
        <v>45.9</v>
      </c>
    </row>
    <row r="4005" spans="1:4" x14ac:dyDescent="0.25">
      <c r="A4005" s="373">
        <v>89764</v>
      </c>
      <c r="B4005" s="373" t="s">
        <v>6105</v>
      </c>
      <c r="C4005" s="373" t="s">
        <v>6</v>
      </c>
      <c r="D4005" s="374">
        <v>31.02</v>
      </c>
    </row>
    <row r="4006" spans="1:4" x14ac:dyDescent="0.25">
      <c r="A4006" s="373">
        <v>89765</v>
      </c>
      <c r="B4006" s="373" t="s">
        <v>6106</v>
      </c>
      <c r="C4006" s="373" t="s">
        <v>6</v>
      </c>
      <c r="D4006" s="374">
        <v>15.6</v>
      </c>
    </row>
    <row r="4007" spans="1:4" x14ac:dyDescent="0.25">
      <c r="A4007" s="373">
        <v>89767</v>
      </c>
      <c r="B4007" s="373" t="s">
        <v>6107</v>
      </c>
      <c r="C4007" s="373" t="s">
        <v>6</v>
      </c>
      <c r="D4007" s="374">
        <v>18.97</v>
      </c>
    </row>
    <row r="4008" spans="1:4" x14ac:dyDescent="0.25">
      <c r="A4008" s="373">
        <v>89768</v>
      </c>
      <c r="B4008" s="373" t="s">
        <v>6108</v>
      </c>
      <c r="C4008" s="373" t="s">
        <v>6</v>
      </c>
      <c r="D4008" s="374">
        <v>22.23</v>
      </c>
    </row>
    <row r="4009" spans="1:4" x14ac:dyDescent="0.25">
      <c r="A4009" s="373">
        <v>89769</v>
      </c>
      <c r="B4009" s="373" t="s">
        <v>6109</v>
      </c>
      <c r="C4009" s="373" t="s">
        <v>6</v>
      </c>
      <c r="D4009" s="374">
        <v>46.95</v>
      </c>
    </row>
    <row r="4010" spans="1:4" x14ac:dyDescent="0.25">
      <c r="A4010" s="373">
        <v>89772</v>
      </c>
      <c r="B4010" s="373" t="s">
        <v>6110</v>
      </c>
      <c r="C4010" s="373" t="s">
        <v>16</v>
      </c>
      <c r="D4010" s="374">
        <v>70.739999999999995</v>
      </c>
    </row>
    <row r="4011" spans="1:4" x14ac:dyDescent="0.25">
      <c r="A4011" s="373">
        <v>89774</v>
      </c>
      <c r="B4011" s="373" t="s">
        <v>6111</v>
      </c>
      <c r="C4011" s="373" t="s">
        <v>6</v>
      </c>
      <c r="D4011" s="374">
        <v>14.2</v>
      </c>
    </row>
    <row r="4012" spans="1:4" x14ac:dyDescent="0.25">
      <c r="A4012" s="373">
        <v>89776</v>
      </c>
      <c r="B4012" s="373" t="s">
        <v>6112</v>
      </c>
      <c r="C4012" s="373" t="s">
        <v>6</v>
      </c>
      <c r="D4012" s="374">
        <v>23.18</v>
      </c>
    </row>
    <row r="4013" spans="1:4" x14ac:dyDescent="0.25">
      <c r="A4013" s="373">
        <v>89777</v>
      </c>
      <c r="B4013" s="373" t="s">
        <v>6113</v>
      </c>
      <c r="C4013" s="373" t="s">
        <v>6</v>
      </c>
      <c r="D4013" s="374">
        <v>21.98</v>
      </c>
    </row>
    <row r="4014" spans="1:4" x14ac:dyDescent="0.25">
      <c r="A4014" s="373">
        <v>89778</v>
      </c>
      <c r="B4014" s="373" t="s">
        <v>6114</v>
      </c>
      <c r="C4014" s="373" t="s">
        <v>6</v>
      </c>
      <c r="D4014" s="374">
        <v>16.399999999999999</v>
      </c>
    </row>
    <row r="4015" spans="1:4" x14ac:dyDescent="0.25">
      <c r="A4015" s="373">
        <v>89779</v>
      </c>
      <c r="B4015" s="373" t="s">
        <v>6115</v>
      </c>
      <c r="C4015" s="373" t="s">
        <v>6</v>
      </c>
      <c r="D4015" s="374">
        <v>31.43</v>
      </c>
    </row>
    <row r="4016" spans="1:4" x14ac:dyDescent="0.25">
      <c r="A4016" s="373">
        <v>89780</v>
      </c>
      <c r="B4016" s="373" t="s">
        <v>6116</v>
      </c>
      <c r="C4016" s="373" t="s">
        <v>6</v>
      </c>
      <c r="D4016" s="374">
        <v>20.69</v>
      </c>
    </row>
    <row r="4017" spans="1:4" x14ac:dyDescent="0.25">
      <c r="A4017" s="373">
        <v>89781</v>
      </c>
      <c r="B4017" s="373" t="s">
        <v>6117</v>
      </c>
      <c r="C4017" s="373" t="s">
        <v>6</v>
      </c>
      <c r="D4017" s="374">
        <v>30.75</v>
      </c>
    </row>
    <row r="4018" spans="1:4" x14ac:dyDescent="0.25">
      <c r="A4018" s="373">
        <v>89782</v>
      </c>
      <c r="B4018" s="373" t="s">
        <v>6118</v>
      </c>
      <c r="C4018" s="373" t="s">
        <v>6</v>
      </c>
      <c r="D4018" s="374">
        <v>13.75</v>
      </c>
    </row>
    <row r="4019" spans="1:4" x14ac:dyDescent="0.25">
      <c r="A4019" s="373">
        <v>89783</v>
      </c>
      <c r="B4019" s="373" t="s">
        <v>6119</v>
      </c>
      <c r="C4019" s="373" t="s">
        <v>6</v>
      </c>
      <c r="D4019" s="374">
        <v>13.84</v>
      </c>
    </row>
    <row r="4020" spans="1:4" x14ac:dyDescent="0.25">
      <c r="A4020" s="373">
        <v>89784</v>
      </c>
      <c r="B4020" s="373" t="s">
        <v>5144</v>
      </c>
      <c r="C4020" s="373" t="s">
        <v>6</v>
      </c>
      <c r="D4020" s="374">
        <v>22.23</v>
      </c>
    </row>
    <row r="4021" spans="1:4" x14ac:dyDescent="0.25">
      <c r="A4021" s="373">
        <v>89785</v>
      </c>
      <c r="B4021" s="373" t="s">
        <v>6120</v>
      </c>
      <c r="C4021" s="373" t="s">
        <v>6</v>
      </c>
      <c r="D4021" s="374">
        <v>24.31</v>
      </c>
    </row>
    <row r="4022" spans="1:4" x14ac:dyDescent="0.25">
      <c r="A4022" s="373">
        <v>89786</v>
      </c>
      <c r="B4022" s="373" t="s">
        <v>6121</v>
      </c>
      <c r="C4022" s="373" t="s">
        <v>6</v>
      </c>
      <c r="D4022" s="374">
        <v>35.39</v>
      </c>
    </row>
    <row r="4023" spans="1:4" x14ac:dyDescent="0.25">
      <c r="A4023" s="373">
        <v>89787</v>
      </c>
      <c r="B4023" s="373" t="s">
        <v>6122</v>
      </c>
      <c r="C4023" s="373" t="s">
        <v>6</v>
      </c>
      <c r="D4023" s="374">
        <v>30.43</v>
      </c>
    </row>
    <row r="4024" spans="1:4" x14ac:dyDescent="0.25">
      <c r="A4024" s="373">
        <v>89788</v>
      </c>
      <c r="B4024" s="373" t="s">
        <v>6123</v>
      </c>
      <c r="C4024" s="373" t="s">
        <v>6</v>
      </c>
      <c r="D4024" s="374">
        <v>64.849999999999994</v>
      </c>
    </row>
    <row r="4025" spans="1:4" x14ac:dyDescent="0.25">
      <c r="A4025" s="373">
        <v>89789</v>
      </c>
      <c r="B4025" s="373" t="s">
        <v>6124</v>
      </c>
      <c r="C4025" s="373" t="s">
        <v>6</v>
      </c>
      <c r="D4025" s="374">
        <v>55.44</v>
      </c>
    </row>
    <row r="4026" spans="1:4" x14ac:dyDescent="0.25">
      <c r="A4026" s="373">
        <v>89790</v>
      </c>
      <c r="B4026" s="373" t="s">
        <v>6125</v>
      </c>
      <c r="C4026" s="373" t="s">
        <v>6</v>
      </c>
      <c r="D4026" s="374">
        <v>127.65</v>
      </c>
    </row>
    <row r="4027" spans="1:4" x14ac:dyDescent="0.25">
      <c r="A4027" s="373">
        <v>89791</v>
      </c>
      <c r="B4027" s="373" t="s">
        <v>6126</v>
      </c>
      <c r="C4027" s="373" t="s">
        <v>6</v>
      </c>
      <c r="D4027" s="374">
        <v>123.39</v>
      </c>
    </row>
    <row r="4028" spans="1:4" x14ac:dyDescent="0.25">
      <c r="A4028" s="373">
        <v>89792</v>
      </c>
      <c r="B4028" s="373" t="s">
        <v>6127</v>
      </c>
      <c r="C4028" s="373" t="s">
        <v>6</v>
      </c>
      <c r="D4028" s="374">
        <v>151.82</v>
      </c>
    </row>
    <row r="4029" spans="1:4" x14ac:dyDescent="0.25">
      <c r="A4029" s="373">
        <v>89793</v>
      </c>
      <c r="B4029" s="373" t="s">
        <v>6128</v>
      </c>
      <c r="C4029" s="373" t="s">
        <v>6</v>
      </c>
      <c r="D4029" s="374">
        <v>178.33</v>
      </c>
    </row>
    <row r="4030" spans="1:4" x14ac:dyDescent="0.25">
      <c r="A4030" s="373">
        <v>89794</v>
      </c>
      <c r="B4030" s="373" t="s">
        <v>6129</v>
      </c>
      <c r="C4030" s="373" t="s">
        <v>6</v>
      </c>
      <c r="D4030" s="374">
        <v>16.82</v>
      </c>
    </row>
    <row r="4031" spans="1:4" x14ac:dyDescent="0.25">
      <c r="A4031" s="373">
        <v>89795</v>
      </c>
      <c r="B4031" s="373" t="s">
        <v>6130</v>
      </c>
      <c r="C4031" s="373" t="s">
        <v>6</v>
      </c>
      <c r="D4031" s="374">
        <v>37.229999999999997</v>
      </c>
    </row>
    <row r="4032" spans="1:4" x14ac:dyDescent="0.25">
      <c r="A4032" s="373">
        <v>89796</v>
      </c>
      <c r="B4032" s="373" t="s">
        <v>5145</v>
      </c>
      <c r="C4032" s="373" t="s">
        <v>6</v>
      </c>
      <c r="D4032" s="374">
        <v>39.72</v>
      </c>
    </row>
    <row r="4033" spans="1:4" x14ac:dyDescent="0.25">
      <c r="A4033" s="373">
        <v>89797</v>
      </c>
      <c r="B4033" s="373" t="s">
        <v>6131</v>
      </c>
      <c r="C4033" s="373" t="s">
        <v>6</v>
      </c>
      <c r="D4033" s="374">
        <v>46.85</v>
      </c>
    </row>
    <row r="4034" spans="1:4" x14ac:dyDescent="0.25">
      <c r="A4034" s="373">
        <v>89801</v>
      </c>
      <c r="B4034" s="373" t="s">
        <v>6132</v>
      </c>
      <c r="C4034" s="373" t="s">
        <v>6</v>
      </c>
      <c r="D4034" s="374">
        <v>9.02</v>
      </c>
    </row>
    <row r="4035" spans="1:4" x14ac:dyDescent="0.25">
      <c r="A4035" s="373">
        <v>89802</v>
      </c>
      <c r="B4035" s="373" t="s">
        <v>6133</v>
      </c>
      <c r="C4035" s="373" t="s">
        <v>6</v>
      </c>
      <c r="D4035" s="374">
        <v>9.67</v>
      </c>
    </row>
    <row r="4036" spans="1:4" x14ac:dyDescent="0.25">
      <c r="A4036" s="373">
        <v>89803</v>
      </c>
      <c r="B4036" s="373" t="s">
        <v>6134</v>
      </c>
      <c r="C4036" s="373" t="s">
        <v>6</v>
      </c>
      <c r="D4036" s="374">
        <v>16.52</v>
      </c>
    </row>
    <row r="4037" spans="1:4" x14ac:dyDescent="0.25">
      <c r="A4037" s="373">
        <v>89804</v>
      </c>
      <c r="B4037" s="373" t="s">
        <v>6135</v>
      </c>
      <c r="C4037" s="373" t="s">
        <v>6</v>
      </c>
      <c r="D4037" s="374">
        <v>18.46</v>
      </c>
    </row>
    <row r="4038" spans="1:4" x14ac:dyDescent="0.25">
      <c r="A4038" s="373">
        <v>89805</v>
      </c>
      <c r="B4038" s="373" t="s">
        <v>6136</v>
      </c>
      <c r="C4038" s="373" t="s">
        <v>6</v>
      </c>
      <c r="D4038" s="374">
        <v>18.96</v>
      </c>
    </row>
    <row r="4039" spans="1:4" x14ac:dyDescent="0.25">
      <c r="A4039" s="373">
        <v>89806</v>
      </c>
      <c r="B4039" s="373" t="s">
        <v>6137</v>
      </c>
      <c r="C4039" s="373" t="s">
        <v>6</v>
      </c>
      <c r="D4039" s="374">
        <v>19.829999999999998</v>
      </c>
    </row>
    <row r="4040" spans="1:4" x14ac:dyDescent="0.25">
      <c r="A4040" s="373">
        <v>89807</v>
      </c>
      <c r="B4040" s="373" t="s">
        <v>6138</v>
      </c>
      <c r="C4040" s="373" t="s">
        <v>6</v>
      </c>
      <c r="D4040" s="374">
        <v>34.11</v>
      </c>
    </row>
    <row r="4041" spans="1:4" x14ac:dyDescent="0.25">
      <c r="A4041" s="373">
        <v>89808</v>
      </c>
      <c r="B4041" s="373" t="s">
        <v>6139</v>
      </c>
      <c r="C4041" s="373" t="s">
        <v>6</v>
      </c>
      <c r="D4041" s="374">
        <v>52.37</v>
      </c>
    </row>
    <row r="4042" spans="1:4" x14ac:dyDescent="0.25">
      <c r="A4042" s="373">
        <v>89809</v>
      </c>
      <c r="B4042" s="373" t="s">
        <v>6140</v>
      </c>
      <c r="C4042" s="373" t="s">
        <v>6</v>
      </c>
      <c r="D4042" s="374">
        <v>26.5</v>
      </c>
    </row>
    <row r="4043" spans="1:4" x14ac:dyDescent="0.25">
      <c r="A4043" s="373">
        <v>89810</v>
      </c>
      <c r="B4043" s="373" t="s">
        <v>6141</v>
      </c>
      <c r="C4043" s="373" t="s">
        <v>6</v>
      </c>
      <c r="D4043" s="374">
        <v>27.24</v>
      </c>
    </row>
    <row r="4044" spans="1:4" x14ac:dyDescent="0.25">
      <c r="A4044" s="373">
        <v>89811</v>
      </c>
      <c r="B4044" s="373" t="s">
        <v>6142</v>
      </c>
      <c r="C4044" s="373" t="s">
        <v>6</v>
      </c>
      <c r="D4044" s="374">
        <v>39.840000000000003</v>
      </c>
    </row>
    <row r="4045" spans="1:4" x14ac:dyDescent="0.25">
      <c r="A4045" s="373">
        <v>89812</v>
      </c>
      <c r="B4045" s="373" t="s">
        <v>6143</v>
      </c>
      <c r="C4045" s="373" t="s">
        <v>6</v>
      </c>
      <c r="D4045" s="374">
        <v>70.930000000000007</v>
      </c>
    </row>
    <row r="4046" spans="1:4" x14ac:dyDescent="0.25">
      <c r="A4046" s="373">
        <v>89813</v>
      </c>
      <c r="B4046" s="373" t="s">
        <v>6144</v>
      </c>
      <c r="C4046" s="373" t="s">
        <v>6</v>
      </c>
      <c r="D4046" s="374">
        <v>5.29</v>
      </c>
    </row>
    <row r="4047" spans="1:4" x14ac:dyDescent="0.25">
      <c r="A4047" s="373">
        <v>89814</v>
      </c>
      <c r="B4047" s="373" t="s">
        <v>6145</v>
      </c>
      <c r="C4047" s="373" t="s">
        <v>6</v>
      </c>
      <c r="D4047" s="374">
        <v>15.76</v>
      </c>
    </row>
    <row r="4048" spans="1:4" x14ac:dyDescent="0.25">
      <c r="A4048" s="373">
        <v>89815</v>
      </c>
      <c r="B4048" s="373" t="s">
        <v>6146</v>
      </c>
      <c r="C4048" s="373" t="s">
        <v>6</v>
      </c>
      <c r="D4048" s="374">
        <v>23.92</v>
      </c>
    </row>
    <row r="4049" spans="1:4" x14ac:dyDescent="0.25">
      <c r="A4049" s="373">
        <v>89816</v>
      </c>
      <c r="B4049" s="373" t="s">
        <v>6147</v>
      </c>
      <c r="C4049" s="373" t="s">
        <v>6</v>
      </c>
      <c r="D4049" s="374">
        <v>34.090000000000003</v>
      </c>
    </row>
    <row r="4050" spans="1:4" x14ac:dyDescent="0.25">
      <c r="A4050" s="373">
        <v>89817</v>
      </c>
      <c r="B4050" s="373" t="s">
        <v>6148</v>
      </c>
      <c r="C4050" s="373" t="s">
        <v>6</v>
      </c>
      <c r="D4050" s="374">
        <v>12.94</v>
      </c>
    </row>
    <row r="4051" spans="1:4" x14ac:dyDescent="0.25">
      <c r="A4051" s="373">
        <v>89818</v>
      </c>
      <c r="B4051" s="373" t="s">
        <v>6149</v>
      </c>
      <c r="C4051" s="373" t="s">
        <v>6</v>
      </c>
      <c r="D4051" s="374">
        <v>43.51</v>
      </c>
    </row>
    <row r="4052" spans="1:4" x14ac:dyDescent="0.25">
      <c r="A4052" s="373">
        <v>89819</v>
      </c>
      <c r="B4052" s="373" t="s">
        <v>6150</v>
      </c>
      <c r="C4052" s="373" t="s">
        <v>6</v>
      </c>
      <c r="D4052" s="374">
        <v>21.95</v>
      </c>
    </row>
    <row r="4053" spans="1:4" x14ac:dyDescent="0.25">
      <c r="A4053" s="373">
        <v>89821</v>
      </c>
      <c r="B4053" s="373" t="s">
        <v>6151</v>
      </c>
      <c r="C4053" s="373" t="s">
        <v>6</v>
      </c>
      <c r="D4053" s="374">
        <v>17.149999999999999</v>
      </c>
    </row>
    <row r="4054" spans="1:4" x14ac:dyDescent="0.25">
      <c r="A4054" s="373">
        <v>89822</v>
      </c>
      <c r="B4054" s="373" t="s">
        <v>6152</v>
      </c>
      <c r="C4054" s="373" t="s">
        <v>6</v>
      </c>
      <c r="D4054" s="374">
        <v>21.83</v>
      </c>
    </row>
    <row r="4055" spans="1:4" x14ac:dyDescent="0.25">
      <c r="A4055" s="373">
        <v>89823</v>
      </c>
      <c r="B4055" s="373" t="s">
        <v>6153</v>
      </c>
      <c r="C4055" s="373" t="s">
        <v>6</v>
      </c>
      <c r="D4055" s="374">
        <v>32.18</v>
      </c>
    </row>
    <row r="4056" spans="1:4" x14ac:dyDescent="0.25">
      <c r="A4056" s="373">
        <v>89824</v>
      </c>
      <c r="B4056" s="373" t="s">
        <v>6154</v>
      </c>
      <c r="C4056" s="373" t="s">
        <v>6</v>
      </c>
      <c r="D4056" s="374">
        <v>32.270000000000003</v>
      </c>
    </row>
    <row r="4057" spans="1:4" x14ac:dyDescent="0.25">
      <c r="A4057" s="373">
        <v>89825</v>
      </c>
      <c r="B4057" s="373" t="s">
        <v>6155</v>
      </c>
      <c r="C4057" s="373" t="s">
        <v>6</v>
      </c>
      <c r="D4057" s="374">
        <v>15.88</v>
      </c>
    </row>
    <row r="4058" spans="1:4" x14ac:dyDescent="0.25">
      <c r="A4058" s="373">
        <v>89826</v>
      </c>
      <c r="B4058" s="373" t="s">
        <v>6156</v>
      </c>
      <c r="C4058" s="373" t="s">
        <v>6</v>
      </c>
      <c r="D4058" s="374">
        <v>101.4</v>
      </c>
    </row>
    <row r="4059" spans="1:4" x14ac:dyDescent="0.25">
      <c r="A4059" s="373">
        <v>89827</v>
      </c>
      <c r="B4059" s="373" t="s">
        <v>6157</v>
      </c>
      <c r="C4059" s="373" t="s">
        <v>6</v>
      </c>
      <c r="D4059" s="374">
        <v>17.96</v>
      </c>
    </row>
    <row r="4060" spans="1:4" x14ac:dyDescent="0.25">
      <c r="A4060" s="373">
        <v>89828</v>
      </c>
      <c r="B4060" s="373" t="s">
        <v>6158</v>
      </c>
      <c r="C4060" s="373" t="s">
        <v>6</v>
      </c>
      <c r="D4060" s="374">
        <v>49.29</v>
      </c>
    </row>
    <row r="4061" spans="1:4" x14ac:dyDescent="0.25">
      <c r="A4061" s="373">
        <v>89829</v>
      </c>
      <c r="B4061" s="373" t="s">
        <v>6159</v>
      </c>
      <c r="C4061" s="373" t="s">
        <v>6</v>
      </c>
      <c r="D4061" s="374">
        <v>32.97</v>
      </c>
    </row>
    <row r="4062" spans="1:4" x14ac:dyDescent="0.25">
      <c r="A4062" s="373">
        <v>89830</v>
      </c>
      <c r="B4062" s="373" t="s">
        <v>6160</v>
      </c>
      <c r="C4062" s="373" t="s">
        <v>6</v>
      </c>
      <c r="D4062" s="374">
        <v>34.81</v>
      </c>
    </row>
    <row r="4063" spans="1:4" x14ac:dyDescent="0.25">
      <c r="A4063" s="373">
        <v>89831</v>
      </c>
      <c r="B4063" s="373" t="s">
        <v>6161</v>
      </c>
      <c r="C4063" s="373" t="s">
        <v>6</v>
      </c>
      <c r="D4063" s="374">
        <v>52.45</v>
      </c>
    </row>
    <row r="4064" spans="1:4" x14ac:dyDescent="0.25">
      <c r="A4064" s="373">
        <v>89832</v>
      </c>
      <c r="B4064" s="373" t="s">
        <v>6162</v>
      </c>
      <c r="C4064" s="373" t="s">
        <v>6</v>
      </c>
      <c r="D4064" s="374">
        <v>34.369999999999997</v>
      </c>
    </row>
    <row r="4065" spans="1:4" x14ac:dyDescent="0.25">
      <c r="A4065" s="373">
        <v>89833</v>
      </c>
      <c r="B4065" s="373" t="s">
        <v>6163</v>
      </c>
      <c r="C4065" s="373" t="s">
        <v>6</v>
      </c>
      <c r="D4065" s="374">
        <v>41.23</v>
      </c>
    </row>
    <row r="4066" spans="1:4" x14ac:dyDescent="0.25">
      <c r="A4066" s="373">
        <v>89834</v>
      </c>
      <c r="B4066" s="373" t="s">
        <v>6164</v>
      </c>
      <c r="C4066" s="373" t="s">
        <v>6</v>
      </c>
      <c r="D4066" s="374">
        <v>48.36</v>
      </c>
    </row>
    <row r="4067" spans="1:4" x14ac:dyDescent="0.25">
      <c r="A4067" s="373">
        <v>89835</v>
      </c>
      <c r="B4067" s="373" t="s">
        <v>6165</v>
      </c>
      <c r="C4067" s="373" t="s">
        <v>6</v>
      </c>
      <c r="D4067" s="374">
        <v>36.799999999999997</v>
      </c>
    </row>
    <row r="4068" spans="1:4" x14ac:dyDescent="0.25">
      <c r="A4068" s="373">
        <v>89836</v>
      </c>
      <c r="B4068" s="373" t="s">
        <v>6166</v>
      </c>
      <c r="C4068" s="373" t="s">
        <v>6</v>
      </c>
      <c r="D4068" s="374">
        <v>159.08000000000001</v>
      </c>
    </row>
    <row r="4069" spans="1:4" x14ac:dyDescent="0.25">
      <c r="A4069" s="373">
        <v>89837</v>
      </c>
      <c r="B4069" s="373" t="s">
        <v>6167</v>
      </c>
      <c r="C4069" s="373" t="s">
        <v>6</v>
      </c>
      <c r="D4069" s="374">
        <v>107.38</v>
      </c>
    </row>
    <row r="4070" spans="1:4" x14ac:dyDescent="0.25">
      <c r="A4070" s="373">
        <v>89838</v>
      </c>
      <c r="B4070" s="373" t="s">
        <v>6168</v>
      </c>
      <c r="C4070" s="373" t="s">
        <v>6</v>
      </c>
      <c r="D4070" s="374">
        <v>123.19</v>
      </c>
    </row>
    <row r="4071" spans="1:4" x14ac:dyDescent="0.25">
      <c r="A4071" s="373">
        <v>89839</v>
      </c>
      <c r="B4071" s="373" t="s">
        <v>6169</v>
      </c>
      <c r="C4071" s="373" t="s">
        <v>6</v>
      </c>
      <c r="D4071" s="374">
        <v>139.34</v>
      </c>
    </row>
    <row r="4072" spans="1:4" x14ac:dyDescent="0.25">
      <c r="A4072" s="373">
        <v>89840</v>
      </c>
      <c r="B4072" s="373" t="s">
        <v>6170</v>
      </c>
      <c r="C4072" s="373" t="s">
        <v>6</v>
      </c>
      <c r="D4072" s="374">
        <v>146.09</v>
      </c>
    </row>
    <row r="4073" spans="1:4" x14ac:dyDescent="0.25">
      <c r="A4073" s="373">
        <v>89841</v>
      </c>
      <c r="B4073" s="373" t="s">
        <v>6171</v>
      </c>
      <c r="C4073" s="373" t="s">
        <v>6</v>
      </c>
      <c r="D4073" s="374">
        <v>211.63</v>
      </c>
    </row>
    <row r="4074" spans="1:4" x14ac:dyDescent="0.25">
      <c r="A4074" s="373">
        <v>89842</v>
      </c>
      <c r="B4074" s="373" t="s">
        <v>6172</v>
      </c>
      <c r="C4074" s="373" t="s">
        <v>6</v>
      </c>
      <c r="D4074" s="374">
        <v>42.06</v>
      </c>
    </row>
    <row r="4075" spans="1:4" x14ac:dyDescent="0.25">
      <c r="A4075" s="373">
        <v>89844</v>
      </c>
      <c r="B4075" s="373" t="s">
        <v>6173</v>
      </c>
      <c r="C4075" s="373" t="s">
        <v>6</v>
      </c>
      <c r="D4075" s="374">
        <v>52.79</v>
      </c>
    </row>
    <row r="4076" spans="1:4" x14ac:dyDescent="0.25">
      <c r="A4076" s="373">
        <v>89845</v>
      </c>
      <c r="B4076" s="373" t="s">
        <v>6174</v>
      </c>
      <c r="C4076" s="373" t="s">
        <v>6</v>
      </c>
      <c r="D4076" s="374">
        <v>81.91</v>
      </c>
    </row>
    <row r="4077" spans="1:4" x14ac:dyDescent="0.25">
      <c r="A4077" s="373">
        <v>89846</v>
      </c>
      <c r="B4077" s="373" t="s">
        <v>6175</v>
      </c>
      <c r="C4077" s="373" t="s">
        <v>6</v>
      </c>
      <c r="D4077" s="374">
        <v>172.07</v>
      </c>
    </row>
    <row r="4078" spans="1:4" x14ac:dyDescent="0.25">
      <c r="A4078" s="373">
        <v>89847</v>
      </c>
      <c r="B4078" s="373" t="s">
        <v>6176</v>
      </c>
      <c r="C4078" s="373" t="s">
        <v>6</v>
      </c>
      <c r="D4078" s="374">
        <v>206.73</v>
      </c>
    </row>
    <row r="4079" spans="1:4" x14ac:dyDescent="0.25">
      <c r="A4079" s="373">
        <v>89850</v>
      </c>
      <c r="B4079" s="373" t="s">
        <v>6177</v>
      </c>
      <c r="C4079" s="373" t="s">
        <v>6</v>
      </c>
      <c r="D4079" s="374">
        <v>29.27</v>
      </c>
    </row>
    <row r="4080" spans="1:4" x14ac:dyDescent="0.25">
      <c r="A4080" s="373">
        <v>89851</v>
      </c>
      <c r="B4080" s="373" t="s">
        <v>6178</v>
      </c>
      <c r="C4080" s="373" t="s">
        <v>6</v>
      </c>
      <c r="D4080" s="374">
        <v>30.01</v>
      </c>
    </row>
    <row r="4081" spans="1:4" x14ac:dyDescent="0.25">
      <c r="A4081" s="373">
        <v>89852</v>
      </c>
      <c r="B4081" s="373" t="s">
        <v>6179</v>
      </c>
      <c r="C4081" s="373" t="s">
        <v>6</v>
      </c>
      <c r="D4081" s="374">
        <v>42.61</v>
      </c>
    </row>
    <row r="4082" spans="1:4" x14ac:dyDescent="0.25">
      <c r="A4082" s="373">
        <v>89853</v>
      </c>
      <c r="B4082" s="373" t="s">
        <v>6180</v>
      </c>
      <c r="C4082" s="373" t="s">
        <v>6</v>
      </c>
      <c r="D4082" s="374">
        <v>73.7</v>
      </c>
    </row>
    <row r="4083" spans="1:4" x14ac:dyDescent="0.25">
      <c r="A4083" s="373">
        <v>89854</v>
      </c>
      <c r="B4083" s="373" t="s">
        <v>6181</v>
      </c>
      <c r="C4083" s="373" t="s">
        <v>6</v>
      </c>
      <c r="D4083" s="374">
        <v>95.78</v>
      </c>
    </row>
    <row r="4084" spans="1:4" x14ac:dyDescent="0.25">
      <c r="A4084" s="373">
        <v>89855</v>
      </c>
      <c r="B4084" s="373" t="s">
        <v>6182</v>
      </c>
      <c r="C4084" s="373" t="s">
        <v>6</v>
      </c>
      <c r="D4084" s="374">
        <v>100.41</v>
      </c>
    </row>
    <row r="4085" spans="1:4" x14ac:dyDescent="0.25">
      <c r="A4085" s="373">
        <v>89856</v>
      </c>
      <c r="B4085" s="373" t="s">
        <v>6183</v>
      </c>
      <c r="C4085" s="373" t="s">
        <v>6</v>
      </c>
      <c r="D4085" s="374">
        <v>19</v>
      </c>
    </row>
    <row r="4086" spans="1:4" x14ac:dyDescent="0.25">
      <c r="A4086" s="373">
        <v>89857</v>
      </c>
      <c r="B4086" s="373" t="s">
        <v>6184</v>
      </c>
      <c r="C4086" s="373" t="s">
        <v>6</v>
      </c>
      <c r="D4086" s="374">
        <v>34.03</v>
      </c>
    </row>
    <row r="4087" spans="1:4" x14ac:dyDescent="0.25">
      <c r="A4087" s="373">
        <v>89860</v>
      </c>
      <c r="B4087" s="373" t="s">
        <v>6185</v>
      </c>
      <c r="C4087" s="373" t="s">
        <v>6</v>
      </c>
      <c r="D4087" s="374">
        <v>44.92</v>
      </c>
    </row>
    <row r="4088" spans="1:4" x14ac:dyDescent="0.25">
      <c r="A4088" s="373">
        <v>89861</v>
      </c>
      <c r="B4088" s="373" t="s">
        <v>6186</v>
      </c>
      <c r="C4088" s="373" t="s">
        <v>6</v>
      </c>
      <c r="D4088" s="374">
        <v>52.05</v>
      </c>
    </row>
    <row r="4089" spans="1:4" x14ac:dyDescent="0.25">
      <c r="A4089" s="373">
        <v>89866</v>
      </c>
      <c r="B4089" s="373" t="s">
        <v>6187</v>
      </c>
      <c r="C4089" s="373" t="s">
        <v>6</v>
      </c>
      <c r="D4089" s="374">
        <v>6.89</v>
      </c>
    </row>
    <row r="4090" spans="1:4" x14ac:dyDescent="0.25">
      <c r="A4090" s="373">
        <v>89867</v>
      </c>
      <c r="B4090" s="373" t="s">
        <v>6188</v>
      </c>
      <c r="C4090" s="373" t="s">
        <v>6</v>
      </c>
      <c r="D4090" s="374">
        <v>7.68</v>
      </c>
    </row>
    <row r="4091" spans="1:4" x14ac:dyDescent="0.25">
      <c r="A4091" s="373">
        <v>89868</v>
      </c>
      <c r="B4091" s="373" t="s">
        <v>6189</v>
      </c>
      <c r="C4091" s="373" t="s">
        <v>6</v>
      </c>
      <c r="D4091" s="374">
        <v>5.29</v>
      </c>
    </row>
    <row r="4092" spans="1:4" x14ac:dyDescent="0.25">
      <c r="A4092" s="373">
        <v>89869</v>
      </c>
      <c r="B4092" s="373" t="s">
        <v>6190</v>
      </c>
      <c r="C4092" s="373" t="s">
        <v>6</v>
      </c>
      <c r="D4092" s="374">
        <v>9.6199999999999992</v>
      </c>
    </row>
    <row r="4093" spans="1:4" x14ac:dyDescent="0.25">
      <c r="A4093" s="373">
        <v>89979</v>
      </c>
      <c r="B4093" s="373" t="s">
        <v>6191</v>
      </c>
      <c r="C4093" s="373" t="s">
        <v>6</v>
      </c>
      <c r="D4093" s="374">
        <v>24</v>
      </c>
    </row>
    <row r="4094" spans="1:4" x14ac:dyDescent="0.25">
      <c r="A4094" s="373">
        <v>89981</v>
      </c>
      <c r="B4094" s="373" t="s">
        <v>6192</v>
      </c>
      <c r="C4094" s="373" t="s">
        <v>6</v>
      </c>
      <c r="D4094" s="374">
        <v>21.24</v>
      </c>
    </row>
    <row r="4095" spans="1:4" x14ac:dyDescent="0.25">
      <c r="A4095" s="373">
        <v>90373</v>
      </c>
      <c r="B4095" s="373" t="s">
        <v>6193</v>
      </c>
      <c r="C4095" s="373" t="s">
        <v>6</v>
      </c>
      <c r="D4095" s="374">
        <v>12.44</v>
      </c>
    </row>
    <row r="4096" spans="1:4" x14ac:dyDescent="0.25">
      <c r="A4096" s="373">
        <v>90374</v>
      </c>
      <c r="B4096" s="373" t="s">
        <v>6194</v>
      </c>
      <c r="C4096" s="373" t="s">
        <v>6</v>
      </c>
      <c r="D4096" s="374">
        <v>21.29</v>
      </c>
    </row>
    <row r="4097" spans="1:4" x14ac:dyDescent="0.25">
      <c r="A4097" s="373">
        <v>92287</v>
      </c>
      <c r="B4097" s="373" t="s">
        <v>6195</v>
      </c>
      <c r="C4097" s="373" t="s">
        <v>6</v>
      </c>
      <c r="D4097" s="374">
        <v>18.47</v>
      </c>
    </row>
    <row r="4098" spans="1:4" x14ac:dyDescent="0.25">
      <c r="A4098" s="373">
        <v>92288</v>
      </c>
      <c r="B4098" s="373" t="s">
        <v>6196</v>
      </c>
      <c r="C4098" s="373" t="s">
        <v>6</v>
      </c>
      <c r="D4098" s="374">
        <v>29.35</v>
      </c>
    </row>
    <row r="4099" spans="1:4" x14ac:dyDescent="0.25">
      <c r="A4099" s="373">
        <v>92289</v>
      </c>
      <c r="B4099" s="373" t="s">
        <v>6197</v>
      </c>
      <c r="C4099" s="373" t="s">
        <v>6</v>
      </c>
      <c r="D4099" s="374">
        <v>52.52</v>
      </c>
    </row>
    <row r="4100" spans="1:4" x14ac:dyDescent="0.25">
      <c r="A4100" s="373">
        <v>92290</v>
      </c>
      <c r="B4100" s="373" t="s">
        <v>6198</v>
      </c>
      <c r="C4100" s="373" t="s">
        <v>6</v>
      </c>
      <c r="D4100" s="374">
        <v>79.959999999999994</v>
      </c>
    </row>
    <row r="4101" spans="1:4" x14ac:dyDescent="0.25">
      <c r="A4101" s="373">
        <v>92291</v>
      </c>
      <c r="B4101" s="373" t="s">
        <v>6199</v>
      </c>
      <c r="C4101" s="373" t="s">
        <v>6</v>
      </c>
      <c r="D4101" s="374">
        <v>124.28</v>
      </c>
    </row>
    <row r="4102" spans="1:4" x14ac:dyDescent="0.25">
      <c r="A4102" s="373">
        <v>92292</v>
      </c>
      <c r="B4102" s="373" t="s">
        <v>6200</v>
      </c>
      <c r="C4102" s="373" t="s">
        <v>6</v>
      </c>
      <c r="D4102" s="374">
        <v>388.72</v>
      </c>
    </row>
    <row r="4103" spans="1:4" x14ac:dyDescent="0.25">
      <c r="A4103" s="373">
        <v>92293</v>
      </c>
      <c r="B4103" s="373" t="s">
        <v>6201</v>
      </c>
      <c r="C4103" s="373" t="s">
        <v>6</v>
      </c>
      <c r="D4103" s="374">
        <v>10.4</v>
      </c>
    </row>
    <row r="4104" spans="1:4" x14ac:dyDescent="0.25">
      <c r="A4104" s="373">
        <v>92294</v>
      </c>
      <c r="B4104" s="373" t="s">
        <v>6202</v>
      </c>
      <c r="C4104" s="373" t="s">
        <v>6</v>
      </c>
      <c r="D4104" s="374">
        <v>17.829999999999998</v>
      </c>
    </row>
    <row r="4105" spans="1:4" x14ac:dyDescent="0.25">
      <c r="A4105" s="373">
        <v>92295</v>
      </c>
      <c r="B4105" s="373" t="s">
        <v>6203</v>
      </c>
      <c r="C4105" s="373" t="s">
        <v>6</v>
      </c>
      <c r="D4105" s="374">
        <v>34.03</v>
      </c>
    </row>
    <row r="4106" spans="1:4" x14ac:dyDescent="0.25">
      <c r="A4106" s="373">
        <v>92296</v>
      </c>
      <c r="B4106" s="373" t="s">
        <v>6204</v>
      </c>
      <c r="C4106" s="373" t="s">
        <v>6</v>
      </c>
      <c r="D4106" s="374">
        <v>45.19</v>
      </c>
    </row>
    <row r="4107" spans="1:4" x14ac:dyDescent="0.25">
      <c r="A4107" s="373">
        <v>92297</v>
      </c>
      <c r="B4107" s="373" t="s">
        <v>6205</v>
      </c>
      <c r="C4107" s="373" t="s">
        <v>6</v>
      </c>
      <c r="D4107" s="374">
        <v>70.39</v>
      </c>
    </row>
    <row r="4108" spans="1:4" x14ac:dyDescent="0.25">
      <c r="A4108" s="373">
        <v>92298</v>
      </c>
      <c r="B4108" s="373" t="s">
        <v>6206</v>
      </c>
      <c r="C4108" s="373" t="s">
        <v>6</v>
      </c>
      <c r="D4108" s="374">
        <v>199.87</v>
      </c>
    </row>
    <row r="4109" spans="1:4" x14ac:dyDescent="0.25">
      <c r="A4109" s="373">
        <v>92299</v>
      </c>
      <c r="B4109" s="373" t="s">
        <v>6207</v>
      </c>
      <c r="C4109" s="373" t="s">
        <v>6</v>
      </c>
      <c r="D4109" s="374">
        <v>24.29</v>
      </c>
    </row>
    <row r="4110" spans="1:4" x14ac:dyDescent="0.25">
      <c r="A4110" s="373">
        <v>92300</v>
      </c>
      <c r="B4110" s="373" t="s">
        <v>6208</v>
      </c>
      <c r="C4110" s="373" t="s">
        <v>6</v>
      </c>
      <c r="D4110" s="374">
        <v>37.25</v>
      </c>
    </row>
    <row r="4111" spans="1:4" x14ac:dyDescent="0.25">
      <c r="A4111" s="373">
        <v>92301</v>
      </c>
      <c r="B4111" s="373" t="s">
        <v>6209</v>
      </c>
      <c r="C4111" s="373" t="s">
        <v>6</v>
      </c>
      <c r="D4111" s="374">
        <v>74.709999999999994</v>
      </c>
    </row>
    <row r="4112" spans="1:4" x14ac:dyDescent="0.25">
      <c r="A4112" s="373">
        <v>92302</v>
      </c>
      <c r="B4112" s="373" t="s">
        <v>6210</v>
      </c>
      <c r="C4112" s="373" t="s">
        <v>6</v>
      </c>
      <c r="D4112" s="374">
        <v>98.89</v>
      </c>
    </row>
    <row r="4113" spans="1:4" x14ac:dyDescent="0.25">
      <c r="A4113" s="373">
        <v>92303</v>
      </c>
      <c r="B4113" s="373" t="s">
        <v>6211</v>
      </c>
      <c r="C4113" s="373" t="s">
        <v>6</v>
      </c>
      <c r="D4113" s="374">
        <v>182.63</v>
      </c>
    </row>
    <row r="4114" spans="1:4" x14ac:dyDescent="0.25">
      <c r="A4114" s="373">
        <v>92304</v>
      </c>
      <c r="B4114" s="373" t="s">
        <v>6212</v>
      </c>
      <c r="C4114" s="373" t="s">
        <v>6</v>
      </c>
      <c r="D4114" s="374">
        <v>477.72</v>
      </c>
    </row>
    <row r="4115" spans="1:4" x14ac:dyDescent="0.25">
      <c r="A4115" s="373">
        <v>92311</v>
      </c>
      <c r="B4115" s="373" t="s">
        <v>6213</v>
      </c>
      <c r="C4115" s="373" t="s">
        <v>6</v>
      </c>
      <c r="D4115" s="374">
        <v>13.14</v>
      </c>
    </row>
    <row r="4116" spans="1:4" x14ac:dyDescent="0.25">
      <c r="A4116" s="373">
        <v>92312</v>
      </c>
      <c r="B4116" s="373" t="s">
        <v>6214</v>
      </c>
      <c r="C4116" s="373" t="s">
        <v>6</v>
      </c>
      <c r="D4116" s="374">
        <v>22.35</v>
      </c>
    </row>
    <row r="4117" spans="1:4" x14ac:dyDescent="0.25">
      <c r="A4117" s="373">
        <v>92313</v>
      </c>
      <c r="B4117" s="373" t="s">
        <v>6215</v>
      </c>
      <c r="C4117" s="373" t="s">
        <v>6</v>
      </c>
      <c r="D4117" s="374">
        <v>32.94</v>
      </c>
    </row>
    <row r="4118" spans="1:4" x14ac:dyDescent="0.25">
      <c r="A4118" s="373">
        <v>92314</v>
      </c>
      <c r="B4118" s="373" t="s">
        <v>6216</v>
      </c>
      <c r="C4118" s="373" t="s">
        <v>6</v>
      </c>
      <c r="D4118" s="374">
        <v>8.73</v>
      </c>
    </row>
    <row r="4119" spans="1:4" x14ac:dyDescent="0.25">
      <c r="A4119" s="373">
        <v>92315</v>
      </c>
      <c r="B4119" s="373" t="s">
        <v>6217</v>
      </c>
      <c r="C4119" s="373" t="s">
        <v>6</v>
      </c>
      <c r="D4119" s="374">
        <v>13.01</v>
      </c>
    </row>
    <row r="4120" spans="1:4" x14ac:dyDescent="0.25">
      <c r="A4120" s="373">
        <v>92316</v>
      </c>
      <c r="B4120" s="373" t="s">
        <v>6218</v>
      </c>
      <c r="C4120" s="373" t="s">
        <v>6</v>
      </c>
      <c r="D4120" s="374">
        <v>20.239999999999998</v>
      </c>
    </row>
    <row r="4121" spans="1:4" x14ac:dyDescent="0.25">
      <c r="A4121" s="373">
        <v>92317</v>
      </c>
      <c r="B4121" s="373" t="s">
        <v>6219</v>
      </c>
      <c r="C4121" s="373" t="s">
        <v>6</v>
      </c>
      <c r="D4121" s="374">
        <v>18.37</v>
      </c>
    </row>
    <row r="4122" spans="1:4" x14ac:dyDescent="0.25">
      <c r="A4122" s="373">
        <v>92318</v>
      </c>
      <c r="B4122" s="373" t="s">
        <v>6220</v>
      </c>
      <c r="C4122" s="373" t="s">
        <v>6</v>
      </c>
      <c r="D4122" s="374">
        <v>29.48</v>
      </c>
    </row>
    <row r="4123" spans="1:4" x14ac:dyDescent="0.25">
      <c r="A4123" s="373">
        <v>92319</v>
      </c>
      <c r="B4123" s="373" t="s">
        <v>6221</v>
      </c>
      <c r="C4123" s="373" t="s">
        <v>6</v>
      </c>
      <c r="D4123" s="374">
        <v>42.04</v>
      </c>
    </row>
    <row r="4124" spans="1:4" x14ac:dyDescent="0.25">
      <c r="A4124" s="373">
        <v>92326</v>
      </c>
      <c r="B4124" s="373" t="s">
        <v>6222</v>
      </c>
      <c r="C4124" s="373" t="s">
        <v>6</v>
      </c>
      <c r="D4124" s="374">
        <v>13.75</v>
      </c>
    </row>
    <row r="4125" spans="1:4" x14ac:dyDescent="0.25">
      <c r="A4125" s="373">
        <v>92327</v>
      </c>
      <c r="B4125" s="373" t="s">
        <v>6223</v>
      </c>
      <c r="C4125" s="373" t="s">
        <v>6</v>
      </c>
      <c r="D4125" s="374">
        <v>25.23</v>
      </c>
    </row>
    <row r="4126" spans="1:4" x14ac:dyDescent="0.25">
      <c r="A4126" s="373">
        <v>92328</v>
      </c>
      <c r="B4126" s="373" t="s">
        <v>6224</v>
      </c>
      <c r="C4126" s="373" t="s">
        <v>6</v>
      </c>
      <c r="D4126" s="374">
        <v>38.07</v>
      </c>
    </row>
    <row r="4127" spans="1:4" x14ac:dyDescent="0.25">
      <c r="A4127" s="373">
        <v>92329</v>
      </c>
      <c r="B4127" s="373" t="s">
        <v>6225</v>
      </c>
      <c r="C4127" s="373" t="s">
        <v>6</v>
      </c>
      <c r="D4127" s="374">
        <v>8.89</v>
      </c>
    </row>
    <row r="4128" spans="1:4" x14ac:dyDescent="0.25">
      <c r="A4128" s="373">
        <v>92330</v>
      </c>
      <c r="B4128" s="373" t="s">
        <v>6226</v>
      </c>
      <c r="C4128" s="373" t="s">
        <v>6</v>
      </c>
      <c r="D4128" s="374">
        <v>14.94</v>
      </c>
    </row>
    <row r="4129" spans="1:4" x14ac:dyDescent="0.25">
      <c r="A4129" s="373">
        <v>92331</v>
      </c>
      <c r="B4129" s="373" t="s">
        <v>6227</v>
      </c>
      <c r="C4129" s="373" t="s">
        <v>6</v>
      </c>
      <c r="D4129" s="374">
        <v>23.68</v>
      </c>
    </row>
    <row r="4130" spans="1:4" x14ac:dyDescent="0.25">
      <c r="A4130" s="373">
        <v>92332</v>
      </c>
      <c r="B4130" s="373" t="s">
        <v>6228</v>
      </c>
      <c r="C4130" s="373" t="s">
        <v>6</v>
      </c>
      <c r="D4130" s="374">
        <v>18.7</v>
      </c>
    </row>
    <row r="4131" spans="1:4" x14ac:dyDescent="0.25">
      <c r="A4131" s="373">
        <v>92333</v>
      </c>
      <c r="B4131" s="373" t="s">
        <v>6229</v>
      </c>
      <c r="C4131" s="373" t="s">
        <v>6</v>
      </c>
      <c r="D4131" s="374">
        <v>33.32</v>
      </c>
    </row>
    <row r="4132" spans="1:4" x14ac:dyDescent="0.25">
      <c r="A4132" s="373">
        <v>92334</v>
      </c>
      <c r="B4132" s="373" t="s">
        <v>6230</v>
      </c>
      <c r="C4132" s="373" t="s">
        <v>6</v>
      </c>
      <c r="D4132" s="374">
        <v>48.89</v>
      </c>
    </row>
    <row r="4133" spans="1:4" x14ac:dyDescent="0.25">
      <c r="A4133" s="373">
        <v>92344</v>
      </c>
      <c r="B4133" s="373" t="s">
        <v>2043</v>
      </c>
      <c r="C4133" s="373" t="s">
        <v>6</v>
      </c>
      <c r="D4133" s="374">
        <v>69.510000000000005</v>
      </c>
    </row>
    <row r="4134" spans="1:4" x14ac:dyDescent="0.25">
      <c r="A4134" s="373">
        <v>92345</v>
      </c>
      <c r="B4134" s="373" t="s">
        <v>2044</v>
      </c>
      <c r="C4134" s="373" t="s">
        <v>6</v>
      </c>
      <c r="D4134" s="374">
        <v>69.48</v>
      </c>
    </row>
    <row r="4135" spans="1:4" x14ac:dyDescent="0.25">
      <c r="A4135" s="373">
        <v>92346</v>
      </c>
      <c r="B4135" s="373" t="s">
        <v>2045</v>
      </c>
      <c r="C4135" s="373" t="s">
        <v>6</v>
      </c>
      <c r="D4135" s="374">
        <v>93.08</v>
      </c>
    </row>
    <row r="4136" spans="1:4" x14ac:dyDescent="0.25">
      <c r="A4136" s="373">
        <v>92347</v>
      </c>
      <c r="B4136" s="373" t="s">
        <v>2046</v>
      </c>
      <c r="C4136" s="373" t="s">
        <v>6</v>
      </c>
      <c r="D4136" s="374">
        <v>104.55</v>
      </c>
    </row>
    <row r="4137" spans="1:4" x14ac:dyDescent="0.25">
      <c r="A4137" s="373">
        <v>92348</v>
      </c>
      <c r="B4137" s="373" t="s">
        <v>2047</v>
      </c>
      <c r="C4137" s="373" t="s">
        <v>6</v>
      </c>
      <c r="D4137" s="374">
        <v>133.41</v>
      </c>
    </row>
    <row r="4138" spans="1:4" x14ac:dyDescent="0.25">
      <c r="A4138" s="373">
        <v>92349</v>
      </c>
      <c r="B4138" s="373" t="s">
        <v>2048</v>
      </c>
      <c r="C4138" s="373" t="s">
        <v>6</v>
      </c>
      <c r="D4138" s="374">
        <v>143.62</v>
      </c>
    </row>
    <row r="4139" spans="1:4" x14ac:dyDescent="0.25">
      <c r="A4139" s="373">
        <v>92350</v>
      </c>
      <c r="B4139" s="373" t="s">
        <v>2049</v>
      </c>
      <c r="C4139" s="373" t="s">
        <v>6</v>
      </c>
      <c r="D4139" s="374">
        <v>103.34</v>
      </c>
    </row>
    <row r="4140" spans="1:4" x14ac:dyDescent="0.25">
      <c r="A4140" s="373">
        <v>92351</v>
      </c>
      <c r="B4140" s="373" t="s">
        <v>2050</v>
      </c>
      <c r="C4140" s="373" t="s">
        <v>6</v>
      </c>
      <c r="D4140" s="374">
        <v>100.79</v>
      </c>
    </row>
    <row r="4141" spans="1:4" x14ac:dyDescent="0.25">
      <c r="A4141" s="373">
        <v>92352</v>
      </c>
      <c r="B4141" s="373" t="s">
        <v>2051</v>
      </c>
      <c r="C4141" s="373" t="s">
        <v>6</v>
      </c>
      <c r="D4141" s="374">
        <v>161.72</v>
      </c>
    </row>
    <row r="4142" spans="1:4" x14ac:dyDescent="0.25">
      <c r="A4142" s="373">
        <v>92353</v>
      </c>
      <c r="B4142" s="373" t="s">
        <v>2052</v>
      </c>
      <c r="C4142" s="373" t="s">
        <v>6</v>
      </c>
      <c r="D4142" s="374">
        <v>150.49</v>
      </c>
    </row>
    <row r="4143" spans="1:4" x14ac:dyDescent="0.25">
      <c r="A4143" s="373">
        <v>92354</v>
      </c>
      <c r="B4143" s="373" t="s">
        <v>2053</v>
      </c>
      <c r="C4143" s="373" t="s">
        <v>6</v>
      </c>
      <c r="D4143" s="374">
        <v>217.78</v>
      </c>
    </row>
    <row r="4144" spans="1:4" x14ac:dyDescent="0.25">
      <c r="A4144" s="373">
        <v>92355</v>
      </c>
      <c r="B4144" s="373" t="s">
        <v>2054</v>
      </c>
      <c r="C4144" s="373" t="s">
        <v>6</v>
      </c>
      <c r="D4144" s="374">
        <v>196.14</v>
      </c>
    </row>
    <row r="4145" spans="1:4" x14ac:dyDescent="0.25">
      <c r="A4145" s="373">
        <v>92356</v>
      </c>
      <c r="B4145" s="373" t="s">
        <v>2055</v>
      </c>
      <c r="C4145" s="373" t="s">
        <v>6</v>
      </c>
      <c r="D4145" s="374">
        <v>134.31</v>
      </c>
    </row>
    <row r="4146" spans="1:4" x14ac:dyDescent="0.25">
      <c r="A4146" s="373">
        <v>92357</v>
      </c>
      <c r="B4146" s="373" t="s">
        <v>2056</v>
      </c>
      <c r="C4146" s="373" t="s">
        <v>6</v>
      </c>
      <c r="D4146" s="374">
        <v>206.29</v>
      </c>
    </row>
    <row r="4147" spans="1:4" x14ac:dyDescent="0.25">
      <c r="A4147" s="373">
        <v>92358</v>
      </c>
      <c r="B4147" s="373" t="s">
        <v>2057</v>
      </c>
      <c r="C4147" s="373" t="s">
        <v>6</v>
      </c>
      <c r="D4147" s="374">
        <v>259.39999999999998</v>
      </c>
    </row>
    <row r="4148" spans="1:4" x14ac:dyDescent="0.25">
      <c r="A4148" s="373">
        <v>92369</v>
      </c>
      <c r="B4148" s="373" t="s">
        <v>2058</v>
      </c>
      <c r="C4148" s="373" t="s">
        <v>6</v>
      </c>
      <c r="D4148" s="374">
        <v>35.74</v>
      </c>
    </row>
    <row r="4149" spans="1:4" x14ac:dyDescent="0.25">
      <c r="A4149" s="373">
        <v>92370</v>
      </c>
      <c r="B4149" s="373" t="s">
        <v>2059</v>
      </c>
      <c r="C4149" s="373" t="s">
        <v>6</v>
      </c>
      <c r="D4149" s="374">
        <v>37.799999999999997</v>
      </c>
    </row>
    <row r="4150" spans="1:4" x14ac:dyDescent="0.25">
      <c r="A4150" s="373">
        <v>92371</v>
      </c>
      <c r="B4150" s="373" t="s">
        <v>2060</v>
      </c>
      <c r="C4150" s="373" t="s">
        <v>6</v>
      </c>
      <c r="D4150" s="374">
        <v>43.9</v>
      </c>
    </row>
    <row r="4151" spans="1:4" x14ac:dyDescent="0.25">
      <c r="A4151" s="373">
        <v>92372</v>
      </c>
      <c r="B4151" s="373" t="s">
        <v>2061</v>
      </c>
      <c r="C4151" s="373" t="s">
        <v>6</v>
      </c>
      <c r="D4151" s="374">
        <v>45.83</v>
      </c>
    </row>
    <row r="4152" spans="1:4" x14ac:dyDescent="0.25">
      <c r="A4152" s="373">
        <v>92373</v>
      </c>
      <c r="B4152" s="373" t="s">
        <v>2062</v>
      </c>
      <c r="C4152" s="373" t="s">
        <v>6</v>
      </c>
      <c r="D4152" s="374">
        <v>52.47</v>
      </c>
    </row>
    <row r="4153" spans="1:4" x14ac:dyDescent="0.25">
      <c r="A4153" s="373">
        <v>92374</v>
      </c>
      <c r="B4153" s="373" t="s">
        <v>2063</v>
      </c>
      <c r="C4153" s="373" t="s">
        <v>6</v>
      </c>
      <c r="D4153" s="374">
        <v>52.84</v>
      </c>
    </row>
    <row r="4154" spans="1:4" x14ac:dyDescent="0.25">
      <c r="A4154" s="373">
        <v>92375</v>
      </c>
      <c r="B4154" s="373" t="s">
        <v>2064</v>
      </c>
      <c r="C4154" s="373" t="s">
        <v>6</v>
      </c>
      <c r="D4154" s="374">
        <v>69.47</v>
      </c>
    </row>
    <row r="4155" spans="1:4" x14ac:dyDescent="0.25">
      <c r="A4155" s="373">
        <v>92376</v>
      </c>
      <c r="B4155" s="373" t="s">
        <v>2065</v>
      </c>
      <c r="C4155" s="373" t="s">
        <v>6</v>
      </c>
      <c r="D4155" s="374">
        <v>69.44</v>
      </c>
    </row>
    <row r="4156" spans="1:4" x14ac:dyDescent="0.25">
      <c r="A4156" s="373">
        <v>92377</v>
      </c>
      <c r="B4156" s="373" t="s">
        <v>2066</v>
      </c>
      <c r="C4156" s="373" t="s">
        <v>6</v>
      </c>
      <c r="D4156" s="374">
        <v>94.65</v>
      </c>
    </row>
    <row r="4157" spans="1:4" x14ac:dyDescent="0.25">
      <c r="A4157" s="373">
        <v>92378</v>
      </c>
      <c r="B4157" s="373" t="s">
        <v>2067</v>
      </c>
      <c r="C4157" s="373" t="s">
        <v>6</v>
      </c>
      <c r="D4157" s="374">
        <v>106.12</v>
      </c>
    </row>
    <row r="4158" spans="1:4" x14ac:dyDescent="0.25">
      <c r="A4158" s="373">
        <v>92379</v>
      </c>
      <c r="B4158" s="373" t="s">
        <v>2068</v>
      </c>
      <c r="C4158" s="373" t="s">
        <v>6</v>
      </c>
      <c r="D4158" s="374">
        <v>136.63999999999999</v>
      </c>
    </row>
    <row r="4159" spans="1:4" x14ac:dyDescent="0.25">
      <c r="A4159" s="373">
        <v>92380</v>
      </c>
      <c r="B4159" s="373" t="s">
        <v>2069</v>
      </c>
      <c r="C4159" s="373" t="s">
        <v>6</v>
      </c>
      <c r="D4159" s="374">
        <v>146.85</v>
      </c>
    </row>
    <row r="4160" spans="1:4" x14ac:dyDescent="0.25">
      <c r="A4160" s="373">
        <v>92381</v>
      </c>
      <c r="B4160" s="373" t="s">
        <v>2070</v>
      </c>
      <c r="C4160" s="373" t="s">
        <v>6</v>
      </c>
      <c r="D4160" s="374">
        <v>54.25</v>
      </c>
    </row>
    <row r="4161" spans="1:4" x14ac:dyDescent="0.25">
      <c r="A4161" s="373">
        <v>92382</v>
      </c>
      <c r="B4161" s="373" t="s">
        <v>2071</v>
      </c>
      <c r="C4161" s="373" t="s">
        <v>6</v>
      </c>
      <c r="D4161" s="374">
        <v>51.51</v>
      </c>
    </row>
    <row r="4162" spans="1:4" x14ac:dyDescent="0.25">
      <c r="A4162" s="373">
        <v>92383</v>
      </c>
      <c r="B4162" s="373" t="s">
        <v>2072</v>
      </c>
      <c r="C4162" s="373" t="s">
        <v>6</v>
      </c>
      <c r="D4162" s="374">
        <v>69.86</v>
      </c>
    </row>
    <row r="4163" spans="1:4" x14ac:dyDescent="0.25">
      <c r="A4163" s="373">
        <v>92384</v>
      </c>
      <c r="B4163" s="373" t="s">
        <v>2073</v>
      </c>
      <c r="C4163" s="373" t="s">
        <v>6</v>
      </c>
      <c r="D4163" s="374">
        <v>64.41</v>
      </c>
    </row>
    <row r="4164" spans="1:4" x14ac:dyDescent="0.25">
      <c r="A4164" s="373">
        <v>92385</v>
      </c>
      <c r="B4164" s="373" t="s">
        <v>2074</v>
      </c>
      <c r="C4164" s="373" t="s">
        <v>6</v>
      </c>
      <c r="D4164" s="374">
        <v>80.63</v>
      </c>
    </row>
    <row r="4165" spans="1:4" x14ac:dyDescent="0.25">
      <c r="A4165" s="373">
        <v>92386</v>
      </c>
      <c r="B4165" s="373" t="s">
        <v>2075</v>
      </c>
      <c r="C4165" s="373" t="s">
        <v>6</v>
      </c>
      <c r="D4165" s="374">
        <v>76.87</v>
      </c>
    </row>
    <row r="4166" spans="1:4" x14ac:dyDescent="0.25">
      <c r="A4166" s="373">
        <v>92387</v>
      </c>
      <c r="B4166" s="373" t="s">
        <v>2076</v>
      </c>
      <c r="C4166" s="373" t="s">
        <v>6</v>
      </c>
      <c r="D4166" s="374">
        <v>103.25</v>
      </c>
    </row>
    <row r="4167" spans="1:4" x14ac:dyDescent="0.25">
      <c r="A4167" s="373">
        <v>92388</v>
      </c>
      <c r="B4167" s="373" t="s">
        <v>2077</v>
      </c>
      <c r="C4167" s="373" t="s">
        <v>6</v>
      </c>
      <c r="D4167" s="374">
        <v>100.7</v>
      </c>
    </row>
    <row r="4168" spans="1:4" x14ac:dyDescent="0.25">
      <c r="A4168" s="373">
        <v>92389</v>
      </c>
      <c r="B4168" s="373" t="s">
        <v>2078</v>
      </c>
      <c r="C4168" s="373" t="s">
        <v>6</v>
      </c>
      <c r="D4168" s="374">
        <v>164.12</v>
      </c>
    </row>
    <row r="4169" spans="1:4" x14ac:dyDescent="0.25">
      <c r="A4169" s="373">
        <v>92390</v>
      </c>
      <c r="B4169" s="373" t="s">
        <v>2079</v>
      </c>
      <c r="C4169" s="373" t="s">
        <v>6</v>
      </c>
      <c r="D4169" s="374">
        <v>152.88999999999999</v>
      </c>
    </row>
    <row r="4170" spans="1:4" x14ac:dyDescent="0.25">
      <c r="A4170" s="373">
        <v>92635</v>
      </c>
      <c r="B4170" s="373" t="s">
        <v>2080</v>
      </c>
      <c r="C4170" s="373" t="s">
        <v>6</v>
      </c>
      <c r="D4170" s="374">
        <v>222.61</v>
      </c>
    </row>
    <row r="4171" spans="1:4" x14ac:dyDescent="0.25">
      <c r="A4171" s="373">
        <v>92636</v>
      </c>
      <c r="B4171" s="373" t="s">
        <v>2081</v>
      </c>
      <c r="C4171" s="373" t="s">
        <v>6</v>
      </c>
      <c r="D4171" s="374">
        <v>200.97</v>
      </c>
    </row>
    <row r="4172" spans="1:4" x14ac:dyDescent="0.25">
      <c r="A4172" s="373">
        <v>92637</v>
      </c>
      <c r="B4172" s="373" t="s">
        <v>2082</v>
      </c>
      <c r="C4172" s="373" t="s">
        <v>6</v>
      </c>
      <c r="D4172" s="374">
        <v>69.69</v>
      </c>
    </row>
    <row r="4173" spans="1:4" x14ac:dyDescent="0.25">
      <c r="A4173" s="373">
        <v>92638</v>
      </c>
      <c r="B4173" s="373" t="s">
        <v>2083</v>
      </c>
      <c r="C4173" s="373" t="s">
        <v>6</v>
      </c>
      <c r="D4173" s="374">
        <v>86.55</v>
      </c>
    </row>
    <row r="4174" spans="1:4" x14ac:dyDescent="0.25">
      <c r="A4174" s="373">
        <v>92639</v>
      </c>
      <c r="B4174" s="373" t="s">
        <v>2084</v>
      </c>
      <c r="C4174" s="373" t="s">
        <v>6</v>
      </c>
      <c r="D4174" s="374">
        <v>101.02</v>
      </c>
    </row>
    <row r="4175" spans="1:4" x14ac:dyDescent="0.25">
      <c r="A4175" s="373">
        <v>92640</v>
      </c>
      <c r="B4175" s="373" t="s">
        <v>2085</v>
      </c>
      <c r="C4175" s="373" t="s">
        <v>6</v>
      </c>
      <c r="D4175" s="374">
        <v>134.16999999999999</v>
      </c>
    </row>
    <row r="4176" spans="1:4" x14ac:dyDescent="0.25">
      <c r="A4176" s="373">
        <v>92642</v>
      </c>
      <c r="B4176" s="373" t="s">
        <v>2086</v>
      </c>
      <c r="C4176" s="373" t="s">
        <v>6</v>
      </c>
      <c r="D4176" s="374">
        <v>209.42</v>
      </c>
    </row>
    <row r="4177" spans="1:4" x14ac:dyDescent="0.25">
      <c r="A4177" s="373">
        <v>92644</v>
      </c>
      <c r="B4177" s="373" t="s">
        <v>2087</v>
      </c>
      <c r="C4177" s="373" t="s">
        <v>6</v>
      </c>
      <c r="D4177" s="374">
        <v>265.85000000000002</v>
      </c>
    </row>
    <row r="4178" spans="1:4" x14ac:dyDescent="0.25">
      <c r="A4178" s="373">
        <v>92657</v>
      </c>
      <c r="B4178" s="373" t="s">
        <v>2088</v>
      </c>
      <c r="C4178" s="373" t="s">
        <v>6</v>
      </c>
      <c r="D4178" s="374">
        <v>27.04</v>
      </c>
    </row>
    <row r="4179" spans="1:4" x14ac:dyDescent="0.25">
      <c r="A4179" s="373">
        <v>92658</v>
      </c>
      <c r="B4179" s="373" t="s">
        <v>2089</v>
      </c>
      <c r="C4179" s="373" t="s">
        <v>6</v>
      </c>
      <c r="D4179" s="374">
        <v>29.1</v>
      </c>
    </row>
    <row r="4180" spans="1:4" x14ac:dyDescent="0.25">
      <c r="A4180" s="373">
        <v>92659</v>
      </c>
      <c r="B4180" s="373" t="s">
        <v>2090</v>
      </c>
      <c r="C4180" s="373" t="s">
        <v>6</v>
      </c>
      <c r="D4180" s="374">
        <v>34.01</v>
      </c>
    </row>
    <row r="4181" spans="1:4" x14ac:dyDescent="0.25">
      <c r="A4181" s="373">
        <v>92660</v>
      </c>
      <c r="B4181" s="373" t="s">
        <v>2091</v>
      </c>
      <c r="C4181" s="373" t="s">
        <v>6</v>
      </c>
      <c r="D4181" s="374">
        <v>35.94</v>
      </c>
    </row>
    <row r="4182" spans="1:4" x14ac:dyDescent="0.25">
      <c r="A4182" s="373">
        <v>92661</v>
      </c>
      <c r="B4182" s="373" t="s">
        <v>2092</v>
      </c>
      <c r="C4182" s="373" t="s">
        <v>6</v>
      </c>
      <c r="D4182" s="374">
        <v>41.2</v>
      </c>
    </row>
    <row r="4183" spans="1:4" x14ac:dyDescent="0.25">
      <c r="A4183" s="373">
        <v>92662</v>
      </c>
      <c r="B4183" s="373" t="s">
        <v>2093</v>
      </c>
      <c r="C4183" s="373" t="s">
        <v>6</v>
      </c>
      <c r="D4183" s="374">
        <v>41.57</v>
      </c>
    </row>
    <row r="4184" spans="1:4" x14ac:dyDescent="0.25">
      <c r="A4184" s="373">
        <v>92663</v>
      </c>
      <c r="B4184" s="373" t="s">
        <v>2094</v>
      </c>
      <c r="C4184" s="373" t="s">
        <v>6</v>
      </c>
      <c r="D4184" s="374">
        <v>56.49</v>
      </c>
    </row>
    <row r="4185" spans="1:4" x14ac:dyDescent="0.25">
      <c r="A4185" s="373">
        <v>92664</v>
      </c>
      <c r="B4185" s="373" t="s">
        <v>2095</v>
      </c>
      <c r="C4185" s="373" t="s">
        <v>6</v>
      </c>
      <c r="D4185" s="374">
        <v>56.46</v>
      </c>
    </row>
    <row r="4186" spans="1:4" x14ac:dyDescent="0.25">
      <c r="A4186" s="373">
        <v>92665</v>
      </c>
      <c r="B4186" s="373" t="s">
        <v>2096</v>
      </c>
      <c r="C4186" s="373" t="s">
        <v>6</v>
      </c>
      <c r="D4186" s="374">
        <v>79.08</v>
      </c>
    </row>
    <row r="4187" spans="1:4" x14ac:dyDescent="0.25">
      <c r="A4187" s="373">
        <v>92666</v>
      </c>
      <c r="B4187" s="373" t="s">
        <v>2097</v>
      </c>
      <c r="C4187" s="373" t="s">
        <v>6</v>
      </c>
      <c r="D4187" s="374">
        <v>90.55</v>
      </c>
    </row>
    <row r="4188" spans="1:4" x14ac:dyDescent="0.25">
      <c r="A4188" s="373">
        <v>92667</v>
      </c>
      <c r="B4188" s="373" t="s">
        <v>2098</v>
      </c>
      <c r="C4188" s="373" t="s">
        <v>6</v>
      </c>
      <c r="D4188" s="374">
        <v>118.55</v>
      </c>
    </row>
    <row r="4189" spans="1:4" x14ac:dyDescent="0.25">
      <c r="A4189" s="373">
        <v>92668</v>
      </c>
      <c r="B4189" s="373" t="s">
        <v>2099</v>
      </c>
      <c r="C4189" s="373" t="s">
        <v>6</v>
      </c>
      <c r="D4189" s="374">
        <v>128.76</v>
      </c>
    </row>
    <row r="4190" spans="1:4" x14ac:dyDescent="0.25">
      <c r="A4190" s="373">
        <v>92669</v>
      </c>
      <c r="B4190" s="373" t="s">
        <v>2100</v>
      </c>
      <c r="C4190" s="373" t="s">
        <v>6</v>
      </c>
      <c r="D4190" s="374">
        <v>41.17</v>
      </c>
    </row>
    <row r="4191" spans="1:4" x14ac:dyDescent="0.25">
      <c r="A4191" s="373">
        <v>92670</v>
      </c>
      <c r="B4191" s="373" t="s">
        <v>2101</v>
      </c>
      <c r="C4191" s="373" t="s">
        <v>6</v>
      </c>
      <c r="D4191" s="374">
        <v>38.43</v>
      </c>
    </row>
    <row r="4192" spans="1:4" x14ac:dyDescent="0.25">
      <c r="A4192" s="373">
        <v>92671</v>
      </c>
      <c r="B4192" s="373" t="s">
        <v>2102</v>
      </c>
      <c r="C4192" s="373" t="s">
        <v>6</v>
      </c>
      <c r="D4192" s="374">
        <v>55.04</v>
      </c>
    </row>
    <row r="4193" spans="1:4" x14ac:dyDescent="0.25">
      <c r="A4193" s="373">
        <v>92672</v>
      </c>
      <c r="B4193" s="373" t="s">
        <v>2103</v>
      </c>
      <c r="C4193" s="373" t="s">
        <v>6</v>
      </c>
      <c r="D4193" s="374">
        <v>49.59</v>
      </c>
    </row>
    <row r="4194" spans="1:4" x14ac:dyDescent="0.25">
      <c r="A4194" s="373">
        <v>92673</v>
      </c>
      <c r="B4194" s="373" t="s">
        <v>2104</v>
      </c>
      <c r="C4194" s="373" t="s">
        <v>6</v>
      </c>
      <c r="D4194" s="374">
        <v>63.74</v>
      </c>
    </row>
    <row r="4195" spans="1:4" x14ac:dyDescent="0.25">
      <c r="A4195" s="373">
        <v>92674</v>
      </c>
      <c r="B4195" s="373" t="s">
        <v>2105</v>
      </c>
      <c r="C4195" s="373" t="s">
        <v>6</v>
      </c>
      <c r="D4195" s="374">
        <v>59.98</v>
      </c>
    </row>
    <row r="4196" spans="1:4" x14ac:dyDescent="0.25">
      <c r="A4196" s="373">
        <v>92675</v>
      </c>
      <c r="B4196" s="373" t="s">
        <v>2106</v>
      </c>
      <c r="C4196" s="373" t="s">
        <v>6</v>
      </c>
      <c r="D4196" s="374">
        <v>83.83</v>
      </c>
    </row>
    <row r="4197" spans="1:4" x14ac:dyDescent="0.25">
      <c r="A4197" s="373">
        <v>92676</v>
      </c>
      <c r="B4197" s="373" t="s">
        <v>2107</v>
      </c>
      <c r="C4197" s="373" t="s">
        <v>6</v>
      </c>
      <c r="D4197" s="374">
        <v>81.28</v>
      </c>
    </row>
    <row r="4198" spans="1:4" x14ac:dyDescent="0.25">
      <c r="A4198" s="373">
        <v>92677</v>
      </c>
      <c r="B4198" s="373" t="s">
        <v>2108</v>
      </c>
      <c r="C4198" s="373" t="s">
        <v>6</v>
      </c>
      <c r="D4198" s="374">
        <v>140.83000000000001</v>
      </c>
    </row>
    <row r="4199" spans="1:4" x14ac:dyDescent="0.25">
      <c r="A4199" s="373">
        <v>92678</v>
      </c>
      <c r="B4199" s="373" t="s">
        <v>2109</v>
      </c>
      <c r="C4199" s="373" t="s">
        <v>6</v>
      </c>
      <c r="D4199" s="374">
        <v>129.6</v>
      </c>
    </row>
    <row r="4200" spans="1:4" x14ac:dyDescent="0.25">
      <c r="A4200" s="373">
        <v>92679</v>
      </c>
      <c r="B4200" s="373" t="s">
        <v>2110</v>
      </c>
      <c r="C4200" s="373" t="s">
        <v>6</v>
      </c>
      <c r="D4200" s="374">
        <v>195.5</v>
      </c>
    </row>
    <row r="4201" spans="1:4" x14ac:dyDescent="0.25">
      <c r="A4201" s="373">
        <v>92680</v>
      </c>
      <c r="B4201" s="373" t="s">
        <v>2111</v>
      </c>
      <c r="C4201" s="373" t="s">
        <v>6</v>
      </c>
      <c r="D4201" s="374">
        <v>173.86</v>
      </c>
    </row>
    <row r="4202" spans="1:4" x14ac:dyDescent="0.25">
      <c r="A4202" s="373">
        <v>92681</v>
      </c>
      <c r="B4202" s="373" t="s">
        <v>2112</v>
      </c>
      <c r="C4202" s="373" t="s">
        <v>6</v>
      </c>
      <c r="D4202" s="374">
        <v>52.25</v>
      </c>
    </row>
    <row r="4203" spans="1:4" x14ac:dyDescent="0.25">
      <c r="A4203" s="373">
        <v>92682</v>
      </c>
      <c r="B4203" s="373" t="s">
        <v>2113</v>
      </c>
      <c r="C4203" s="373" t="s">
        <v>6</v>
      </c>
      <c r="D4203" s="374">
        <v>66.72</v>
      </c>
    </row>
    <row r="4204" spans="1:4" x14ac:dyDescent="0.25">
      <c r="A4204" s="373">
        <v>92683</v>
      </c>
      <c r="B4204" s="373" t="s">
        <v>2114</v>
      </c>
      <c r="C4204" s="373" t="s">
        <v>6</v>
      </c>
      <c r="D4204" s="374">
        <v>78.52</v>
      </c>
    </row>
    <row r="4205" spans="1:4" x14ac:dyDescent="0.25">
      <c r="A4205" s="373">
        <v>92684</v>
      </c>
      <c r="B4205" s="373" t="s">
        <v>2115</v>
      </c>
      <c r="C4205" s="373" t="s">
        <v>6</v>
      </c>
      <c r="D4205" s="374">
        <v>108.25</v>
      </c>
    </row>
    <row r="4206" spans="1:4" x14ac:dyDescent="0.25">
      <c r="A4206" s="373">
        <v>92685</v>
      </c>
      <c r="B4206" s="373" t="s">
        <v>2116</v>
      </c>
      <c r="C4206" s="373" t="s">
        <v>6</v>
      </c>
      <c r="D4206" s="374">
        <v>178.39</v>
      </c>
    </row>
    <row r="4207" spans="1:4" x14ac:dyDescent="0.25">
      <c r="A4207" s="373">
        <v>92686</v>
      </c>
      <c r="B4207" s="373" t="s">
        <v>2117</v>
      </c>
      <c r="C4207" s="373" t="s">
        <v>6</v>
      </c>
      <c r="D4207" s="374">
        <v>229.68</v>
      </c>
    </row>
    <row r="4208" spans="1:4" x14ac:dyDescent="0.25">
      <c r="A4208" s="373">
        <v>92692</v>
      </c>
      <c r="B4208" s="373" t="s">
        <v>2118</v>
      </c>
      <c r="C4208" s="373" t="s">
        <v>6</v>
      </c>
      <c r="D4208" s="374">
        <v>14.44</v>
      </c>
    </row>
    <row r="4209" spans="1:4" x14ac:dyDescent="0.25">
      <c r="A4209" s="373">
        <v>92693</v>
      </c>
      <c r="B4209" s="373" t="s">
        <v>2119</v>
      </c>
      <c r="C4209" s="373" t="s">
        <v>6</v>
      </c>
      <c r="D4209" s="374">
        <v>14.9</v>
      </c>
    </row>
    <row r="4210" spans="1:4" x14ac:dyDescent="0.25">
      <c r="A4210" s="373">
        <v>92694</v>
      </c>
      <c r="B4210" s="373" t="s">
        <v>2120</v>
      </c>
      <c r="C4210" s="373" t="s">
        <v>6</v>
      </c>
      <c r="D4210" s="374">
        <v>22.68</v>
      </c>
    </row>
    <row r="4211" spans="1:4" x14ac:dyDescent="0.25">
      <c r="A4211" s="373">
        <v>92695</v>
      </c>
      <c r="B4211" s="373" t="s">
        <v>2121</v>
      </c>
      <c r="C4211" s="373" t="s">
        <v>6</v>
      </c>
      <c r="D4211" s="374">
        <v>23.14</v>
      </c>
    </row>
    <row r="4212" spans="1:4" x14ac:dyDescent="0.25">
      <c r="A4212" s="373">
        <v>92696</v>
      </c>
      <c r="B4212" s="373" t="s">
        <v>2122</v>
      </c>
      <c r="C4212" s="373" t="s">
        <v>6</v>
      </c>
      <c r="D4212" s="374">
        <v>35.369999999999997</v>
      </c>
    </row>
    <row r="4213" spans="1:4" x14ac:dyDescent="0.25">
      <c r="A4213" s="373">
        <v>92697</v>
      </c>
      <c r="B4213" s="373" t="s">
        <v>2123</v>
      </c>
      <c r="C4213" s="373" t="s">
        <v>6</v>
      </c>
      <c r="D4213" s="374">
        <v>37.43</v>
      </c>
    </row>
    <row r="4214" spans="1:4" x14ac:dyDescent="0.25">
      <c r="A4214" s="373">
        <v>92698</v>
      </c>
      <c r="B4214" s="373" t="s">
        <v>2124</v>
      </c>
      <c r="C4214" s="373" t="s">
        <v>6</v>
      </c>
      <c r="D4214" s="374">
        <v>21.33</v>
      </c>
    </row>
    <row r="4215" spans="1:4" x14ac:dyDescent="0.25">
      <c r="A4215" s="373">
        <v>92699</v>
      </c>
      <c r="B4215" s="373" t="s">
        <v>2125</v>
      </c>
      <c r="C4215" s="373" t="s">
        <v>6</v>
      </c>
      <c r="D4215" s="374">
        <v>19.84</v>
      </c>
    </row>
    <row r="4216" spans="1:4" x14ac:dyDescent="0.25">
      <c r="A4216" s="373">
        <v>92700</v>
      </c>
      <c r="B4216" s="373" t="s">
        <v>2126</v>
      </c>
      <c r="C4216" s="373" t="s">
        <v>6</v>
      </c>
      <c r="D4216" s="374">
        <v>34.549999999999997</v>
      </c>
    </row>
    <row r="4217" spans="1:4" x14ac:dyDescent="0.25">
      <c r="A4217" s="373">
        <v>92701</v>
      </c>
      <c r="B4217" s="373" t="s">
        <v>2127</v>
      </c>
      <c r="C4217" s="373" t="s">
        <v>6</v>
      </c>
      <c r="D4217" s="374">
        <v>32.33</v>
      </c>
    </row>
    <row r="4218" spans="1:4" x14ac:dyDescent="0.25">
      <c r="A4218" s="373">
        <v>92702</v>
      </c>
      <c r="B4218" s="373" t="s">
        <v>2128</v>
      </c>
      <c r="C4218" s="373" t="s">
        <v>6</v>
      </c>
      <c r="D4218" s="374">
        <v>53.73</v>
      </c>
    </row>
    <row r="4219" spans="1:4" x14ac:dyDescent="0.25">
      <c r="A4219" s="373">
        <v>92703</v>
      </c>
      <c r="B4219" s="373" t="s">
        <v>2129</v>
      </c>
      <c r="C4219" s="373" t="s">
        <v>6</v>
      </c>
      <c r="D4219" s="374">
        <v>50.99</v>
      </c>
    </row>
    <row r="4220" spans="1:4" x14ac:dyDescent="0.25">
      <c r="A4220" s="373">
        <v>92704</v>
      </c>
      <c r="B4220" s="373" t="s">
        <v>2130</v>
      </c>
      <c r="C4220" s="373" t="s">
        <v>6</v>
      </c>
      <c r="D4220" s="374">
        <v>26.74</v>
      </c>
    </row>
    <row r="4221" spans="1:4" x14ac:dyDescent="0.25">
      <c r="A4221" s="373">
        <v>92705</v>
      </c>
      <c r="B4221" s="373" t="s">
        <v>2131</v>
      </c>
      <c r="C4221" s="373" t="s">
        <v>6</v>
      </c>
      <c r="D4221" s="374">
        <v>42.65</v>
      </c>
    </row>
    <row r="4222" spans="1:4" x14ac:dyDescent="0.25">
      <c r="A4222" s="373">
        <v>92706</v>
      </c>
      <c r="B4222" s="373" t="s">
        <v>2132</v>
      </c>
      <c r="C4222" s="373" t="s">
        <v>6</v>
      </c>
      <c r="D4222" s="374">
        <v>69</v>
      </c>
    </row>
    <row r="4223" spans="1:4" x14ac:dyDescent="0.25">
      <c r="A4223" s="373">
        <v>92889</v>
      </c>
      <c r="B4223" s="373" t="s">
        <v>2133</v>
      </c>
      <c r="C4223" s="373" t="s">
        <v>6</v>
      </c>
      <c r="D4223" s="374">
        <v>143.97</v>
      </c>
    </row>
    <row r="4224" spans="1:4" x14ac:dyDescent="0.25">
      <c r="A4224" s="373">
        <v>92890</v>
      </c>
      <c r="B4224" s="373" t="s">
        <v>2134</v>
      </c>
      <c r="C4224" s="373" t="s">
        <v>6</v>
      </c>
      <c r="D4224" s="374">
        <v>221.14</v>
      </c>
    </row>
    <row r="4225" spans="1:4" x14ac:dyDescent="0.25">
      <c r="A4225" s="373">
        <v>92891</v>
      </c>
      <c r="B4225" s="373" t="s">
        <v>2135</v>
      </c>
      <c r="C4225" s="373" t="s">
        <v>6</v>
      </c>
      <c r="D4225" s="374">
        <v>327.16000000000003</v>
      </c>
    </row>
    <row r="4226" spans="1:4" x14ac:dyDescent="0.25">
      <c r="A4226" s="373">
        <v>92892</v>
      </c>
      <c r="B4226" s="373" t="s">
        <v>2136</v>
      </c>
      <c r="C4226" s="373" t="s">
        <v>6</v>
      </c>
      <c r="D4226" s="374">
        <v>59.97</v>
      </c>
    </row>
    <row r="4227" spans="1:4" x14ac:dyDescent="0.25">
      <c r="A4227" s="373">
        <v>92893</v>
      </c>
      <c r="B4227" s="373" t="s">
        <v>2137</v>
      </c>
      <c r="C4227" s="373" t="s">
        <v>6</v>
      </c>
      <c r="D4227" s="374">
        <v>87.04</v>
      </c>
    </row>
    <row r="4228" spans="1:4" x14ac:dyDescent="0.25">
      <c r="A4228" s="373">
        <v>92894</v>
      </c>
      <c r="B4228" s="373" t="s">
        <v>2138</v>
      </c>
      <c r="C4228" s="373" t="s">
        <v>6</v>
      </c>
      <c r="D4228" s="374">
        <v>104.56</v>
      </c>
    </row>
    <row r="4229" spans="1:4" x14ac:dyDescent="0.25">
      <c r="A4229" s="373">
        <v>92895</v>
      </c>
      <c r="B4229" s="373" t="s">
        <v>2139</v>
      </c>
      <c r="C4229" s="373" t="s">
        <v>6</v>
      </c>
      <c r="D4229" s="374">
        <v>143.93</v>
      </c>
    </row>
    <row r="4230" spans="1:4" x14ac:dyDescent="0.25">
      <c r="A4230" s="373">
        <v>92896</v>
      </c>
      <c r="B4230" s="373" t="s">
        <v>2140</v>
      </c>
      <c r="C4230" s="373" t="s">
        <v>6</v>
      </c>
      <c r="D4230" s="374">
        <v>222.71</v>
      </c>
    </row>
    <row r="4231" spans="1:4" x14ac:dyDescent="0.25">
      <c r="A4231" s="373">
        <v>92897</v>
      </c>
      <c r="B4231" s="373" t="s">
        <v>2141</v>
      </c>
      <c r="C4231" s="373" t="s">
        <v>6</v>
      </c>
      <c r="D4231" s="374">
        <v>330.39</v>
      </c>
    </row>
    <row r="4232" spans="1:4" x14ac:dyDescent="0.25">
      <c r="A4232" s="373">
        <v>92898</v>
      </c>
      <c r="B4232" s="373" t="s">
        <v>2142</v>
      </c>
      <c r="C4232" s="373" t="s">
        <v>6</v>
      </c>
      <c r="D4232" s="374">
        <v>51.27</v>
      </c>
    </row>
    <row r="4233" spans="1:4" x14ac:dyDescent="0.25">
      <c r="A4233" s="373">
        <v>92899</v>
      </c>
      <c r="B4233" s="373" t="s">
        <v>2143</v>
      </c>
      <c r="C4233" s="373" t="s">
        <v>6</v>
      </c>
      <c r="D4233" s="374">
        <v>77.150000000000006</v>
      </c>
    </row>
    <row r="4234" spans="1:4" x14ac:dyDescent="0.25">
      <c r="A4234" s="373">
        <v>92900</v>
      </c>
      <c r="B4234" s="373" t="s">
        <v>2144</v>
      </c>
      <c r="C4234" s="373" t="s">
        <v>6</v>
      </c>
      <c r="D4234" s="374">
        <v>93.29</v>
      </c>
    </row>
    <row r="4235" spans="1:4" x14ac:dyDescent="0.25">
      <c r="A4235" s="373">
        <v>92901</v>
      </c>
      <c r="B4235" s="373" t="s">
        <v>2145</v>
      </c>
      <c r="C4235" s="373" t="s">
        <v>6</v>
      </c>
      <c r="D4235" s="374">
        <v>130.94999999999999</v>
      </c>
    </row>
    <row r="4236" spans="1:4" x14ac:dyDescent="0.25">
      <c r="A4236" s="373">
        <v>92902</v>
      </c>
      <c r="B4236" s="373" t="s">
        <v>2146</v>
      </c>
      <c r="C4236" s="373" t="s">
        <v>6</v>
      </c>
      <c r="D4236" s="374">
        <v>207.14</v>
      </c>
    </row>
    <row r="4237" spans="1:4" x14ac:dyDescent="0.25">
      <c r="A4237" s="373">
        <v>92903</v>
      </c>
      <c r="B4237" s="373" t="s">
        <v>2147</v>
      </c>
      <c r="C4237" s="373" t="s">
        <v>6</v>
      </c>
      <c r="D4237" s="374">
        <v>312.3</v>
      </c>
    </row>
    <row r="4238" spans="1:4" x14ac:dyDescent="0.25">
      <c r="A4238" s="373">
        <v>92904</v>
      </c>
      <c r="B4238" s="373" t="s">
        <v>2148</v>
      </c>
      <c r="C4238" s="373" t="s">
        <v>6</v>
      </c>
      <c r="D4238" s="374">
        <v>35.25</v>
      </c>
    </row>
    <row r="4239" spans="1:4" x14ac:dyDescent="0.25">
      <c r="A4239" s="373">
        <v>92905</v>
      </c>
      <c r="B4239" s="373" t="s">
        <v>2149</v>
      </c>
      <c r="C4239" s="373" t="s">
        <v>6</v>
      </c>
      <c r="D4239" s="374">
        <v>49.84</v>
      </c>
    </row>
    <row r="4240" spans="1:4" x14ac:dyDescent="0.25">
      <c r="A4240" s="373">
        <v>92906</v>
      </c>
      <c r="B4240" s="373" t="s">
        <v>2150</v>
      </c>
      <c r="C4240" s="373" t="s">
        <v>6</v>
      </c>
      <c r="D4240" s="374">
        <v>59.6</v>
      </c>
    </row>
    <row r="4241" spans="1:4" x14ac:dyDescent="0.25">
      <c r="A4241" s="373">
        <v>92907</v>
      </c>
      <c r="B4241" s="373" t="s">
        <v>2151</v>
      </c>
      <c r="C4241" s="373" t="s">
        <v>6</v>
      </c>
      <c r="D4241" s="374">
        <v>73.81</v>
      </c>
    </row>
    <row r="4242" spans="1:4" x14ac:dyDescent="0.25">
      <c r="A4242" s="373">
        <v>92908</v>
      </c>
      <c r="B4242" s="373" t="s">
        <v>2152</v>
      </c>
      <c r="C4242" s="373" t="s">
        <v>6</v>
      </c>
      <c r="D4242" s="374">
        <v>73.81</v>
      </c>
    </row>
    <row r="4243" spans="1:4" x14ac:dyDescent="0.25">
      <c r="A4243" s="373">
        <v>92909</v>
      </c>
      <c r="B4243" s="373" t="s">
        <v>2153</v>
      </c>
      <c r="C4243" s="373" t="s">
        <v>6</v>
      </c>
      <c r="D4243" s="374">
        <v>73.81</v>
      </c>
    </row>
    <row r="4244" spans="1:4" x14ac:dyDescent="0.25">
      <c r="A4244" s="373">
        <v>92910</v>
      </c>
      <c r="B4244" s="373" t="s">
        <v>2154</v>
      </c>
      <c r="C4244" s="373" t="s">
        <v>6</v>
      </c>
      <c r="D4244" s="374">
        <v>109.4</v>
      </c>
    </row>
    <row r="4245" spans="1:4" x14ac:dyDescent="0.25">
      <c r="A4245" s="373">
        <v>92911</v>
      </c>
      <c r="B4245" s="373" t="s">
        <v>2155</v>
      </c>
      <c r="C4245" s="373" t="s">
        <v>6</v>
      </c>
      <c r="D4245" s="374">
        <v>109.4</v>
      </c>
    </row>
    <row r="4246" spans="1:4" x14ac:dyDescent="0.25">
      <c r="A4246" s="373">
        <v>92912</v>
      </c>
      <c r="B4246" s="373" t="s">
        <v>2156</v>
      </c>
      <c r="C4246" s="373" t="s">
        <v>6</v>
      </c>
      <c r="D4246" s="374">
        <v>149.38999999999999</v>
      </c>
    </row>
    <row r="4247" spans="1:4" x14ac:dyDescent="0.25">
      <c r="A4247" s="373">
        <v>92913</v>
      </c>
      <c r="B4247" s="373" t="s">
        <v>2157</v>
      </c>
      <c r="C4247" s="373" t="s">
        <v>6</v>
      </c>
      <c r="D4247" s="374">
        <v>152.08000000000001</v>
      </c>
    </row>
    <row r="4248" spans="1:4" x14ac:dyDescent="0.25">
      <c r="A4248" s="373">
        <v>92914</v>
      </c>
      <c r="B4248" s="373" t="s">
        <v>2158</v>
      </c>
      <c r="C4248" s="373" t="s">
        <v>6</v>
      </c>
      <c r="D4248" s="374">
        <v>152.08000000000001</v>
      </c>
    </row>
    <row r="4249" spans="1:4" x14ac:dyDescent="0.25">
      <c r="A4249" s="373">
        <v>92918</v>
      </c>
      <c r="B4249" s="373" t="s">
        <v>2159</v>
      </c>
      <c r="C4249" s="373" t="s">
        <v>6</v>
      </c>
      <c r="D4249" s="374">
        <v>37.630000000000003</v>
      </c>
    </row>
    <row r="4250" spans="1:4" x14ac:dyDescent="0.25">
      <c r="A4250" s="373">
        <v>92920</v>
      </c>
      <c r="B4250" s="373" t="s">
        <v>2160</v>
      </c>
      <c r="C4250" s="373" t="s">
        <v>6</v>
      </c>
      <c r="D4250" s="374">
        <v>37.92</v>
      </c>
    </row>
    <row r="4251" spans="1:4" x14ac:dyDescent="0.25">
      <c r="A4251" s="373">
        <v>92925</v>
      </c>
      <c r="B4251" s="373" t="s">
        <v>2161</v>
      </c>
      <c r="C4251" s="373" t="s">
        <v>6</v>
      </c>
      <c r="D4251" s="374">
        <v>47.36</v>
      </c>
    </row>
    <row r="4252" spans="1:4" x14ac:dyDescent="0.25">
      <c r="A4252" s="373">
        <v>92926</v>
      </c>
      <c r="B4252" s="373" t="s">
        <v>2162</v>
      </c>
      <c r="C4252" s="373" t="s">
        <v>6</v>
      </c>
      <c r="D4252" s="374">
        <v>47.35</v>
      </c>
    </row>
    <row r="4253" spans="1:4" x14ac:dyDescent="0.25">
      <c r="A4253" s="373">
        <v>92927</v>
      </c>
      <c r="B4253" s="373" t="s">
        <v>2163</v>
      </c>
      <c r="C4253" s="373" t="s">
        <v>6</v>
      </c>
      <c r="D4253" s="374">
        <v>47.35</v>
      </c>
    </row>
    <row r="4254" spans="1:4" x14ac:dyDescent="0.25">
      <c r="A4254" s="373">
        <v>92928</v>
      </c>
      <c r="B4254" s="373" t="s">
        <v>2164</v>
      </c>
      <c r="C4254" s="373" t="s">
        <v>6</v>
      </c>
      <c r="D4254" s="374">
        <v>54.44</v>
      </c>
    </row>
    <row r="4255" spans="1:4" x14ac:dyDescent="0.25">
      <c r="A4255" s="373">
        <v>92929</v>
      </c>
      <c r="B4255" s="373" t="s">
        <v>2165</v>
      </c>
      <c r="C4255" s="373" t="s">
        <v>6</v>
      </c>
      <c r="D4255" s="374">
        <v>54.44</v>
      </c>
    </row>
    <row r="4256" spans="1:4" x14ac:dyDescent="0.25">
      <c r="A4256" s="373">
        <v>92930</v>
      </c>
      <c r="B4256" s="373" t="s">
        <v>2166</v>
      </c>
      <c r="C4256" s="373" t="s">
        <v>6</v>
      </c>
      <c r="D4256" s="374">
        <v>54.44</v>
      </c>
    </row>
    <row r="4257" spans="1:4" x14ac:dyDescent="0.25">
      <c r="A4257" s="373">
        <v>92931</v>
      </c>
      <c r="B4257" s="373" t="s">
        <v>2167</v>
      </c>
      <c r="C4257" s="373" t="s">
        <v>6</v>
      </c>
      <c r="D4257" s="374">
        <v>73.77</v>
      </c>
    </row>
    <row r="4258" spans="1:4" x14ac:dyDescent="0.25">
      <c r="A4258" s="373">
        <v>92932</v>
      </c>
      <c r="B4258" s="373" t="s">
        <v>2168</v>
      </c>
      <c r="C4258" s="373" t="s">
        <v>6</v>
      </c>
      <c r="D4258" s="374">
        <v>73.77</v>
      </c>
    </row>
    <row r="4259" spans="1:4" x14ac:dyDescent="0.25">
      <c r="A4259" s="373">
        <v>92933</v>
      </c>
      <c r="B4259" s="373" t="s">
        <v>2169</v>
      </c>
      <c r="C4259" s="373" t="s">
        <v>6</v>
      </c>
      <c r="D4259" s="374">
        <v>73.77</v>
      </c>
    </row>
    <row r="4260" spans="1:4" x14ac:dyDescent="0.25">
      <c r="A4260" s="373">
        <v>92934</v>
      </c>
      <c r="B4260" s="373" t="s">
        <v>2170</v>
      </c>
      <c r="C4260" s="373" t="s">
        <v>6</v>
      </c>
      <c r="D4260" s="374">
        <v>110.97</v>
      </c>
    </row>
    <row r="4261" spans="1:4" x14ac:dyDescent="0.25">
      <c r="A4261" s="373">
        <v>92935</v>
      </c>
      <c r="B4261" s="373" t="s">
        <v>2171</v>
      </c>
      <c r="C4261" s="373" t="s">
        <v>6</v>
      </c>
      <c r="D4261" s="374">
        <v>110.97</v>
      </c>
    </row>
    <row r="4262" spans="1:4" x14ac:dyDescent="0.25">
      <c r="A4262" s="373">
        <v>92936</v>
      </c>
      <c r="B4262" s="373" t="s">
        <v>2172</v>
      </c>
      <c r="C4262" s="373" t="s">
        <v>6</v>
      </c>
      <c r="D4262" s="374">
        <v>155.31</v>
      </c>
    </row>
    <row r="4263" spans="1:4" x14ac:dyDescent="0.25">
      <c r="A4263" s="373">
        <v>92937</v>
      </c>
      <c r="B4263" s="373" t="s">
        <v>2173</v>
      </c>
      <c r="C4263" s="373" t="s">
        <v>6</v>
      </c>
      <c r="D4263" s="374">
        <v>155.31</v>
      </c>
    </row>
    <row r="4264" spans="1:4" x14ac:dyDescent="0.25">
      <c r="A4264" s="373">
        <v>92938</v>
      </c>
      <c r="B4264" s="373" t="s">
        <v>2174</v>
      </c>
      <c r="C4264" s="373" t="s">
        <v>6</v>
      </c>
      <c r="D4264" s="374">
        <v>28.93</v>
      </c>
    </row>
    <row r="4265" spans="1:4" x14ac:dyDescent="0.25">
      <c r="A4265" s="373">
        <v>92939</v>
      </c>
      <c r="B4265" s="373" t="s">
        <v>2175</v>
      </c>
      <c r="C4265" s="373" t="s">
        <v>6</v>
      </c>
      <c r="D4265" s="374">
        <v>29.22</v>
      </c>
    </row>
    <row r="4266" spans="1:4" x14ac:dyDescent="0.25">
      <c r="A4266" s="373">
        <v>92940</v>
      </c>
      <c r="B4266" s="373" t="s">
        <v>2176</v>
      </c>
      <c r="C4266" s="373" t="s">
        <v>6</v>
      </c>
      <c r="D4266" s="374">
        <v>37.47</v>
      </c>
    </row>
    <row r="4267" spans="1:4" x14ac:dyDescent="0.25">
      <c r="A4267" s="373">
        <v>92941</v>
      </c>
      <c r="B4267" s="373" t="s">
        <v>2177</v>
      </c>
      <c r="C4267" s="373" t="s">
        <v>6</v>
      </c>
      <c r="D4267" s="374">
        <v>37.46</v>
      </c>
    </row>
    <row r="4268" spans="1:4" x14ac:dyDescent="0.25">
      <c r="A4268" s="373">
        <v>92942</v>
      </c>
      <c r="B4268" s="373" t="s">
        <v>2178</v>
      </c>
      <c r="C4268" s="373" t="s">
        <v>6</v>
      </c>
      <c r="D4268" s="374">
        <v>37.46</v>
      </c>
    </row>
    <row r="4269" spans="1:4" x14ac:dyDescent="0.25">
      <c r="A4269" s="373">
        <v>92943</v>
      </c>
      <c r="B4269" s="373" t="s">
        <v>2179</v>
      </c>
      <c r="C4269" s="373" t="s">
        <v>6</v>
      </c>
      <c r="D4269" s="374">
        <v>43.17</v>
      </c>
    </row>
    <row r="4270" spans="1:4" x14ac:dyDescent="0.25">
      <c r="A4270" s="373">
        <v>92944</v>
      </c>
      <c r="B4270" s="373" t="s">
        <v>2180</v>
      </c>
      <c r="C4270" s="373" t="s">
        <v>6</v>
      </c>
      <c r="D4270" s="374">
        <v>43.17</v>
      </c>
    </row>
    <row r="4271" spans="1:4" x14ac:dyDescent="0.25">
      <c r="A4271" s="373">
        <v>92945</v>
      </c>
      <c r="B4271" s="373" t="s">
        <v>2181</v>
      </c>
      <c r="C4271" s="373" t="s">
        <v>6</v>
      </c>
      <c r="D4271" s="374">
        <v>43.17</v>
      </c>
    </row>
    <row r="4272" spans="1:4" x14ac:dyDescent="0.25">
      <c r="A4272" s="373">
        <v>92946</v>
      </c>
      <c r="B4272" s="373" t="s">
        <v>2182</v>
      </c>
      <c r="C4272" s="373" t="s">
        <v>6</v>
      </c>
      <c r="D4272" s="374">
        <v>60.79</v>
      </c>
    </row>
    <row r="4273" spans="1:4" x14ac:dyDescent="0.25">
      <c r="A4273" s="373">
        <v>92947</v>
      </c>
      <c r="B4273" s="373" t="s">
        <v>2183</v>
      </c>
      <c r="C4273" s="373" t="s">
        <v>6</v>
      </c>
      <c r="D4273" s="374">
        <v>60.79</v>
      </c>
    </row>
    <row r="4274" spans="1:4" x14ac:dyDescent="0.25">
      <c r="A4274" s="373">
        <v>92948</v>
      </c>
      <c r="B4274" s="373" t="s">
        <v>2184</v>
      </c>
      <c r="C4274" s="373" t="s">
        <v>6</v>
      </c>
      <c r="D4274" s="374">
        <v>60.79</v>
      </c>
    </row>
    <row r="4275" spans="1:4" x14ac:dyDescent="0.25">
      <c r="A4275" s="373">
        <v>92949</v>
      </c>
      <c r="B4275" s="373" t="s">
        <v>2185</v>
      </c>
      <c r="C4275" s="373" t="s">
        <v>6</v>
      </c>
      <c r="D4275" s="374">
        <v>95.4</v>
      </c>
    </row>
    <row r="4276" spans="1:4" x14ac:dyDescent="0.25">
      <c r="A4276" s="373">
        <v>92950</v>
      </c>
      <c r="B4276" s="373" t="s">
        <v>2186</v>
      </c>
      <c r="C4276" s="373" t="s">
        <v>6</v>
      </c>
      <c r="D4276" s="374">
        <v>95.4</v>
      </c>
    </row>
    <row r="4277" spans="1:4" x14ac:dyDescent="0.25">
      <c r="A4277" s="373">
        <v>92951</v>
      </c>
      <c r="B4277" s="373" t="s">
        <v>2187</v>
      </c>
      <c r="C4277" s="373" t="s">
        <v>6</v>
      </c>
      <c r="D4277" s="374">
        <v>137.22</v>
      </c>
    </row>
    <row r="4278" spans="1:4" x14ac:dyDescent="0.25">
      <c r="A4278" s="373">
        <v>92952</v>
      </c>
      <c r="B4278" s="373" t="s">
        <v>2188</v>
      </c>
      <c r="C4278" s="373" t="s">
        <v>6</v>
      </c>
      <c r="D4278" s="374">
        <v>137.22</v>
      </c>
    </row>
    <row r="4279" spans="1:4" x14ac:dyDescent="0.25">
      <c r="A4279" s="373">
        <v>92953</v>
      </c>
      <c r="B4279" s="373" t="s">
        <v>2189</v>
      </c>
      <c r="C4279" s="373" t="s">
        <v>6</v>
      </c>
      <c r="D4279" s="374">
        <v>24.63</v>
      </c>
    </row>
    <row r="4280" spans="1:4" x14ac:dyDescent="0.25">
      <c r="A4280" s="373">
        <v>93050</v>
      </c>
      <c r="B4280" s="373" t="s">
        <v>6231</v>
      </c>
      <c r="C4280" s="373" t="s">
        <v>6</v>
      </c>
      <c r="D4280" s="374">
        <v>11.85</v>
      </c>
    </row>
    <row r="4281" spans="1:4" x14ac:dyDescent="0.25">
      <c r="A4281" s="373">
        <v>93052</v>
      </c>
      <c r="B4281" s="373" t="s">
        <v>6232</v>
      </c>
      <c r="C4281" s="373" t="s">
        <v>6</v>
      </c>
      <c r="D4281" s="374">
        <v>568.16999999999996</v>
      </c>
    </row>
    <row r="4282" spans="1:4" x14ac:dyDescent="0.25">
      <c r="A4282" s="373">
        <v>93054</v>
      </c>
      <c r="B4282" s="373" t="s">
        <v>6233</v>
      </c>
      <c r="C4282" s="373" t="s">
        <v>6</v>
      </c>
      <c r="D4282" s="374">
        <v>23.86</v>
      </c>
    </row>
    <row r="4283" spans="1:4" x14ac:dyDescent="0.25">
      <c r="A4283" s="373">
        <v>93055</v>
      </c>
      <c r="B4283" s="373" t="s">
        <v>6234</v>
      </c>
      <c r="C4283" s="373" t="s">
        <v>6</v>
      </c>
      <c r="D4283" s="374">
        <v>48.69</v>
      </c>
    </row>
    <row r="4284" spans="1:4" x14ac:dyDescent="0.25">
      <c r="A4284" s="373">
        <v>93056</v>
      </c>
      <c r="B4284" s="373" t="s">
        <v>6235</v>
      </c>
      <c r="C4284" s="373" t="s">
        <v>6</v>
      </c>
      <c r="D4284" s="374">
        <v>17.829999999999998</v>
      </c>
    </row>
    <row r="4285" spans="1:4" x14ac:dyDescent="0.25">
      <c r="A4285" s="373">
        <v>93057</v>
      </c>
      <c r="B4285" s="373" t="s">
        <v>6236</v>
      </c>
      <c r="C4285" s="373" t="s">
        <v>6</v>
      </c>
      <c r="D4285" s="374">
        <v>14.79</v>
      </c>
    </row>
    <row r="4286" spans="1:4" x14ac:dyDescent="0.25">
      <c r="A4286" s="373">
        <v>93058</v>
      </c>
      <c r="B4286" s="373" t="s">
        <v>6237</v>
      </c>
      <c r="C4286" s="373" t="s">
        <v>6</v>
      </c>
      <c r="D4286" s="374">
        <v>624.99</v>
      </c>
    </row>
    <row r="4287" spans="1:4" x14ac:dyDescent="0.25">
      <c r="A4287" s="373">
        <v>93059</v>
      </c>
      <c r="B4287" s="373" t="s">
        <v>6238</v>
      </c>
      <c r="C4287" s="373" t="s">
        <v>6</v>
      </c>
      <c r="D4287" s="374">
        <v>31.44</v>
      </c>
    </row>
    <row r="4288" spans="1:4" x14ac:dyDescent="0.25">
      <c r="A4288" s="373">
        <v>93060</v>
      </c>
      <c r="B4288" s="373" t="s">
        <v>6239</v>
      </c>
      <c r="C4288" s="373" t="s">
        <v>6</v>
      </c>
      <c r="D4288" s="374">
        <v>85.57</v>
      </c>
    </row>
    <row r="4289" spans="1:4" x14ac:dyDescent="0.25">
      <c r="A4289" s="373">
        <v>93061</v>
      </c>
      <c r="B4289" s="373" t="s">
        <v>6240</v>
      </c>
      <c r="C4289" s="373" t="s">
        <v>6</v>
      </c>
      <c r="D4289" s="374">
        <v>34.17</v>
      </c>
    </row>
    <row r="4290" spans="1:4" x14ac:dyDescent="0.25">
      <c r="A4290" s="373">
        <v>93062</v>
      </c>
      <c r="B4290" s="373" t="s">
        <v>6241</v>
      </c>
      <c r="C4290" s="373" t="s">
        <v>6</v>
      </c>
      <c r="D4290" s="374">
        <v>28.78</v>
      </c>
    </row>
    <row r="4291" spans="1:4" x14ac:dyDescent="0.25">
      <c r="A4291" s="373">
        <v>93063</v>
      </c>
      <c r="B4291" s="373" t="s">
        <v>6242</v>
      </c>
      <c r="C4291" s="373" t="s">
        <v>6</v>
      </c>
      <c r="D4291" s="374">
        <v>716.11</v>
      </c>
    </row>
    <row r="4292" spans="1:4" x14ac:dyDescent="0.25">
      <c r="A4292" s="373">
        <v>93064</v>
      </c>
      <c r="B4292" s="373" t="s">
        <v>6243</v>
      </c>
      <c r="C4292" s="373" t="s">
        <v>6</v>
      </c>
      <c r="D4292" s="374">
        <v>52.7</v>
      </c>
    </row>
    <row r="4293" spans="1:4" x14ac:dyDescent="0.25">
      <c r="A4293" s="373">
        <v>93065</v>
      </c>
      <c r="B4293" s="373" t="s">
        <v>6244</v>
      </c>
      <c r="C4293" s="373" t="s">
        <v>6</v>
      </c>
      <c r="D4293" s="374">
        <v>47.32</v>
      </c>
    </row>
    <row r="4294" spans="1:4" x14ac:dyDescent="0.25">
      <c r="A4294" s="373">
        <v>93066</v>
      </c>
      <c r="B4294" s="373" t="s">
        <v>6245</v>
      </c>
      <c r="C4294" s="373" t="s">
        <v>6</v>
      </c>
      <c r="D4294" s="374">
        <v>898.72</v>
      </c>
    </row>
    <row r="4295" spans="1:4" x14ac:dyDescent="0.25">
      <c r="A4295" s="373">
        <v>93067</v>
      </c>
      <c r="B4295" s="373" t="s">
        <v>6246</v>
      </c>
      <c r="C4295" s="373" t="s">
        <v>6</v>
      </c>
      <c r="D4295" s="374">
        <v>78.569999999999993</v>
      </c>
    </row>
    <row r="4296" spans="1:4" x14ac:dyDescent="0.25">
      <c r="A4296" s="373">
        <v>93068</v>
      </c>
      <c r="B4296" s="373" t="s">
        <v>6247</v>
      </c>
      <c r="C4296" s="373" t="s">
        <v>6</v>
      </c>
      <c r="D4296" s="374">
        <v>66.77</v>
      </c>
    </row>
    <row r="4297" spans="1:4" x14ac:dyDescent="0.25">
      <c r="A4297" s="373">
        <v>93069</v>
      </c>
      <c r="B4297" s="373" t="s">
        <v>6248</v>
      </c>
      <c r="C4297" s="373" t="s">
        <v>6</v>
      </c>
      <c r="D4297" s="375">
        <v>1245.8499999999999</v>
      </c>
    </row>
    <row r="4298" spans="1:4" x14ac:dyDescent="0.25">
      <c r="A4298" s="373">
        <v>93070</v>
      </c>
      <c r="B4298" s="373" t="s">
        <v>6249</v>
      </c>
      <c r="C4298" s="373" t="s">
        <v>6</v>
      </c>
      <c r="D4298" s="374">
        <v>199.87</v>
      </c>
    </row>
    <row r="4299" spans="1:4" x14ac:dyDescent="0.25">
      <c r="A4299" s="373">
        <v>93071</v>
      </c>
      <c r="B4299" s="373" t="s">
        <v>6250</v>
      </c>
      <c r="C4299" s="373" t="s">
        <v>6</v>
      </c>
      <c r="D4299" s="374">
        <v>183.77</v>
      </c>
    </row>
    <row r="4300" spans="1:4" x14ac:dyDescent="0.25">
      <c r="A4300" s="373">
        <v>93072</v>
      </c>
      <c r="B4300" s="373" t="s">
        <v>6251</v>
      </c>
      <c r="C4300" s="373" t="s">
        <v>6</v>
      </c>
      <c r="D4300" s="375">
        <v>1644.3</v>
      </c>
    </row>
    <row r="4301" spans="1:4" x14ac:dyDescent="0.25">
      <c r="A4301" s="373">
        <v>93074</v>
      </c>
      <c r="B4301" s="373" t="s">
        <v>6252</v>
      </c>
      <c r="C4301" s="373" t="s">
        <v>6</v>
      </c>
      <c r="D4301" s="374">
        <v>13.5</v>
      </c>
    </row>
    <row r="4302" spans="1:4" x14ac:dyDescent="0.25">
      <c r="A4302" s="373">
        <v>93075</v>
      </c>
      <c r="B4302" s="373" t="s">
        <v>6253</v>
      </c>
      <c r="C4302" s="373" t="s">
        <v>6</v>
      </c>
      <c r="D4302" s="374">
        <v>20.71</v>
      </c>
    </row>
    <row r="4303" spans="1:4" x14ac:dyDescent="0.25">
      <c r="A4303" s="373">
        <v>93076</v>
      </c>
      <c r="B4303" s="373" t="s">
        <v>6254</v>
      </c>
      <c r="C4303" s="373" t="s">
        <v>6</v>
      </c>
      <c r="D4303" s="374">
        <v>22.04</v>
      </c>
    </row>
    <row r="4304" spans="1:4" x14ac:dyDescent="0.25">
      <c r="A4304" s="373">
        <v>93077</v>
      </c>
      <c r="B4304" s="373" t="s">
        <v>6255</v>
      </c>
      <c r="C4304" s="373" t="s">
        <v>6</v>
      </c>
      <c r="D4304" s="374">
        <v>29.55</v>
      </c>
    </row>
    <row r="4305" spans="1:4" x14ac:dyDescent="0.25">
      <c r="A4305" s="373">
        <v>93078</v>
      </c>
      <c r="B4305" s="373" t="s">
        <v>6256</v>
      </c>
      <c r="C4305" s="373" t="s">
        <v>6</v>
      </c>
      <c r="D4305" s="374">
        <v>33.21</v>
      </c>
    </row>
    <row r="4306" spans="1:4" x14ac:dyDescent="0.25">
      <c r="A4306" s="373">
        <v>93079</v>
      </c>
      <c r="B4306" s="373" t="s">
        <v>6257</v>
      </c>
      <c r="C4306" s="373" t="s">
        <v>6</v>
      </c>
      <c r="D4306" s="374">
        <v>31</v>
      </c>
    </row>
    <row r="4307" spans="1:4" x14ac:dyDescent="0.25">
      <c r="A4307" s="373">
        <v>93080</v>
      </c>
      <c r="B4307" s="373" t="s">
        <v>6258</v>
      </c>
      <c r="C4307" s="373" t="s">
        <v>6</v>
      </c>
      <c r="D4307" s="374">
        <v>8.77</v>
      </c>
    </row>
    <row r="4308" spans="1:4" x14ac:dyDescent="0.25">
      <c r="A4308" s="373">
        <v>93081</v>
      </c>
      <c r="B4308" s="373" t="s">
        <v>6259</v>
      </c>
      <c r="C4308" s="373" t="s">
        <v>6</v>
      </c>
      <c r="D4308" s="374">
        <v>19.649999999999999</v>
      </c>
    </row>
    <row r="4309" spans="1:4" x14ac:dyDescent="0.25">
      <c r="A4309" s="373">
        <v>93082</v>
      </c>
      <c r="B4309" s="373" t="s">
        <v>6260</v>
      </c>
      <c r="C4309" s="373" t="s">
        <v>6</v>
      </c>
      <c r="D4309" s="374">
        <v>25.53</v>
      </c>
    </row>
    <row r="4310" spans="1:4" x14ac:dyDescent="0.25">
      <c r="A4310" s="373">
        <v>93083</v>
      </c>
      <c r="B4310" s="373" t="s">
        <v>6261</v>
      </c>
      <c r="C4310" s="373" t="s">
        <v>6</v>
      </c>
      <c r="D4310" s="374">
        <v>491.65</v>
      </c>
    </row>
    <row r="4311" spans="1:4" x14ac:dyDescent="0.25">
      <c r="A4311" s="373">
        <v>93084</v>
      </c>
      <c r="B4311" s="373" t="s">
        <v>6262</v>
      </c>
      <c r="C4311" s="373" t="s">
        <v>6</v>
      </c>
      <c r="D4311" s="374">
        <v>14.46</v>
      </c>
    </row>
    <row r="4312" spans="1:4" x14ac:dyDescent="0.25">
      <c r="A4312" s="373">
        <v>93085</v>
      </c>
      <c r="B4312" s="373" t="s">
        <v>6263</v>
      </c>
      <c r="C4312" s="373" t="s">
        <v>6</v>
      </c>
      <c r="D4312" s="374">
        <v>15.25</v>
      </c>
    </row>
    <row r="4313" spans="1:4" x14ac:dyDescent="0.25">
      <c r="A4313" s="373">
        <v>93086</v>
      </c>
      <c r="B4313" s="373" t="s">
        <v>6264</v>
      </c>
      <c r="C4313" s="373" t="s">
        <v>6</v>
      </c>
      <c r="D4313" s="374">
        <v>570.78</v>
      </c>
    </row>
    <row r="4314" spans="1:4" x14ac:dyDescent="0.25">
      <c r="A4314" s="373">
        <v>93087</v>
      </c>
      <c r="B4314" s="373" t="s">
        <v>6265</v>
      </c>
      <c r="C4314" s="373" t="s">
        <v>6</v>
      </c>
      <c r="D4314" s="374">
        <v>20.57</v>
      </c>
    </row>
    <row r="4315" spans="1:4" x14ac:dyDescent="0.25">
      <c r="A4315" s="373">
        <v>93088</v>
      </c>
      <c r="B4315" s="373" t="s">
        <v>6266</v>
      </c>
      <c r="C4315" s="373" t="s">
        <v>6</v>
      </c>
      <c r="D4315" s="374">
        <v>25.5</v>
      </c>
    </row>
    <row r="4316" spans="1:4" x14ac:dyDescent="0.25">
      <c r="A4316" s="373">
        <v>93089</v>
      </c>
      <c r="B4316" s="373" t="s">
        <v>6267</v>
      </c>
      <c r="C4316" s="373" t="s">
        <v>6</v>
      </c>
      <c r="D4316" s="374">
        <v>51.3</v>
      </c>
    </row>
    <row r="4317" spans="1:4" x14ac:dyDescent="0.25">
      <c r="A4317" s="373">
        <v>93090</v>
      </c>
      <c r="B4317" s="373" t="s">
        <v>6268</v>
      </c>
      <c r="C4317" s="373" t="s">
        <v>6</v>
      </c>
      <c r="D4317" s="374">
        <v>20.239999999999998</v>
      </c>
    </row>
    <row r="4318" spans="1:4" x14ac:dyDescent="0.25">
      <c r="A4318" s="373">
        <v>93091</v>
      </c>
      <c r="B4318" s="373" t="s">
        <v>6269</v>
      </c>
      <c r="C4318" s="373" t="s">
        <v>6</v>
      </c>
      <c r="D4318" s="374">
        <v>17.29</v>
      </c>
    </row>
    <row r="4319" spans="1:4" x14ac:dyDescent="0.25">
      <c r="A4319" s="373">
        <v>93092</v>
      </c>
      <c r="B4319" s="373" t="s">
        <v>6270</v>
      </c>
      <c r="C4319" s="373" t="s">
        <v>6</v>
      </c>
      <c r="D4319" s="374">
        <v>627.4</v>
      </c>
    </row>
    <row r="4320" spans="1:4" x14ac:dyDescent="0.25">
      <c r="A4320" s="373">
        <v>93093</v>
      </c>
      <c r="B4320" s="373" t="s">
        <v>6271</v>
      </c>
      <c r="C4320" s="373" t="s">
        <v>6</v>
      </c>
      <c r="D4320" s="374">
        <v>32.65</v>
      </c>
    </row>
    <row r="4321" spans="1:4" x14ac:dyDescent="0.25">
      <c r="A4321" s="373">
        <v>93094</v>
      </c>
      <c r="B4321" s="373" t="s">
        <v>6272</v>
      </c>
      <c r="C4321" s="373" t="s">
        <v>6</v>
      </c>
      <c r="D4321" s="374">
        <v>87.98</v>
      </c>
    </row>
    <row r="4322" spans="1:4" x14ac:dyDescent="0.25">
      <c r="A4322" s="373">
        <v>93097</v>
      </c>
      <c r="B4322" s="373" t="s">
        <v>6273</v>
      </c>
      <c r="C4322" s="373" t="s">
        <v>6</v>
      </c>
      <c r="D4322" s="374">
        <v>13.74</v>
      </c>
    </row>
    <row r="4323" spans="1:4" x14ac:dyDescent="0.25">
      <c r="A4323" s="373">
        <v>93098</v>
      </c>
      <c r="B4323" s="373" t="s">
        <v>6274</v>
      </c>
      <c r="C4323" s="373" t="s">
        <v>6</v>
      </c>
      <c r="D4323" s="374">
        <v>20.83</v>
      </c>
    </row>
    <row r="4324" spans="1:4" x14ac:dyDescent="0.25">
      <c r="A4324" s="373">
        <v>93099</v>
      </c>
      <c r="B4324" s="373" t="s">
        <v>6275</v>
      </c>
      <c r="C4324" s="373" t="s">
        <v>6</v>
      </c>
      <c r="D4324" s="374">
        <v>24.92</v>
      </c>
    </row>
    <row r="4325" spans="1:4" x14ac:dyDescent="0.25">
      <c r="A4325" s="373">
        <v>93100</v>
      </c>
      <c r="B4325" s="373" t="s">
        <v>6276</v>
      </c>
      <c r="C4325" s="373" t="s">
        <v>6</v>
      </c>
      <c r="D4325" s="374">
        <v>30.98</v>
      </c>
    </row>
    <row r="4326" spans="1:4" x14ac:dyDescent="0.25">
      <c r="A4326" s="373">
        <v>93101</v>
      </c>
      <c r="B4326" s="373" t="s">
        <v>6277</v>
      </c>
      <c r="C4326" s="373" t="s">
        <v>6</v>
      </c>
      <c r="D4326" s="374">
        <v>34.65</v>
      </c>
    </row>
    <row r="4327" spans="1:4" x14ac:dyDescent="0.25">
      <c r="A4327" s="373">
        <v>93102</v>
      </c>
      <c r="B4327" s="373" t="s">
        <v>6278</v>
      </c>
      <c r="C4327" s="373" t="s">
        <v>6</v>
      </c>
      <c r="D4327" s="374">
        <v>36.130000000000003</v>
      </c>
    </row>
    <row r="4328" spans="1:4" x14ac:dyDescent="0.25">
      <c r="A4328" s="373">
        <v>93103</v>
      </c>
      <c r="B4328" s="373" t="s">
        <v>6279</v>
      </c>
      <c r="C4328" s="373" t="s">
        <v>6</v>
      </c>
      <c r="D4328" s="374">
        <v>8.93</v>
      </c>
    </row>
    <row r="4329" spans="1:4" x14ac:dyDescent="0.25">
      <c r="A4329" s="373">
        <v>93104</v>
      </c>
      <c r="B4329" s="373" t="s">
        <v>6280</v>
      </c>
      <c r="C4329" s="373" t="s">
        <v>6</v>
      </c>
      <c r="D4329" s="374">
        <v>19.739999999999998</v>
      </c>
    </row>
    <row r="4330" spans="1:4" x14ac:dyDescent="0.25">
      <c r="A4330" s="373">
        <v>93105</v>
      </c>
      <c r="B4330" s="373" t="s">
        <v>6281</v>
      </c>
      <c r="C4330" s="373" t="s">
        <v>6</v>
      </c>
      <c r="D4330" s="374">
        <v>25.69</v>
      </c>
    </row>
    <row r="4331" spans="1:4" x14ac:dyDescent="0.25">
      <c r="A4331" s="373">
        <v>93106</v>
      </c>
      <c r="B4331" s="373" t="s">
        <v>6282</v>
      </c>
      <c r="C4331" s="373" t="s">
        <v>6</v>
      </c>
      <c r="D4331" s="374">
        <v>491.81</v>
      </c>
    </row>
    <row r="4332" spans="1:4" x14ac:dyDescent="0.25">
      <c r="A4332" s="373">
        <v>93107</v>
      </c>
      <c r="B4332" s="373" t="s">
        <v>6283</v>
      </c>
      <c r="C4332" s="373" t="s">
        <v>6</v>
      </c>
      <c r="D4332" s="374">
        <v>16.39</v>
      </c>
    </row>
    <row r="4333" spans="1:4" x14ac:dyDescent="0.25">
      <c r="A4333" s="373">
        <v>93108</v>
      </c>
      <c r="B4333" s="373" t="s">
        <v>6284</v>
      </c>
      <c r="C4333" s="373" t="s">
        <v>6</v>
      </c>
      <c r="D4333" s="374">
        <v>13.82</v>
      </c>
    </row>
    <row r="4334" spans="1:4" x14ac:dyDescent="0.25">
      <c r="A4334" s="373">
        <v>93109</v>
      </c>
      <c r="B4334" s="373" t="s">
        <v>6285</v>
      </c>
      <c r="C4334" s="373" t="s">
        <v>6</v>
      </c>
      <c r="D4334" s="374">
        <v>572.71</v>
      </c>
    </row>
    <row r="4335" spans="1:4" x14ac:dyDescent="0.25">
      <c r="A4335" s="373">
        <v>93110</v>
      </c>
      <c r="B4335" s="373" t="s">
        <v>6286</v>
      </c>
      <c r="C4335" s="373" t="s">
        <v>6</v>
      </c>
      <c r="D4335" s="374">
        <v>21.53</v>
      </c>
    </row>
    <row r="4336" spans="1:4" x14ac:dyDescent="0.25">
      <c r="A4336" s="373">
        <v>93111</v>
      </c>
      <c r="B4336" s="373" t="s">
        <v>6287</v>
      </c>
      <c r="C4336" s="373" t="s">
        <v>6</v>
      </c>
      <c r="D4336" s="374">
        <v>26.13</v>
      </c>
    </row>
    <row r="4337" spans="1:4" x14ac:dyDescent="0.25">
      <c r="A4337" s="373">
        <v>93112</v>
      </c>
      <c r="B4337" s="373" t="s">
        <v>6288</v>
      </c>
      <c r="C4337" s="373" t="s">
        <v>6</v>
      </c>
      <c r="D4337" s="374">
        <v>53.23</v>
      </c>
    </row>
    <row r="4338" spans="1:4" x14ac:dyDescent="0.25">
      <c r="A4338" s="373">
        <v>93113</v>
      </c>
      <c r="B4338" s="373" t="s">
        <v>6289</v>
      </c>
      <c r="C4338" s="373" t="s">
        <v>6</v>
      </c>
      <c r="D4338" s="374">
        <v>23.68</v>
      </c>
    </row>
    <row r="4339" spans="1:4" x14ac:dyDescent="0.25">
      <c r="A4339" s="373">
        <v>93114</v>
      </c>
      <c r="B4339" s="373" t="s">
        <v>6290</v>
      </c>
      <c r="C4339" s="373" t="s">
        <v>6</v>
      </c>
      <c r="D4339" s="374">
        <v>34.380000000000003</v>
      </c>
    </row>
    <row r="4340" spans="1:4" x14ac:dyDescent="0.25">
      <c r="A4340" s="373">
        <v>93115</v>
      </c>
      <c r="B4340" s="373" t="s">
        <v>6291</v>
      </c>
      <c r="C4340" s="373" t="s">
        <v>6</v>
      </c>
      <c r="D4340" s="374">
        <v>91.42</v>
      </c>
    </row>
    <row r="4341" spans="1:4" x14ac:dyDescent="0.25">
      <c r="A4341" s="373">
        <v>93116</v>
      </c>
      <c r="B4341" s="373" t="s">
        <v>6292</v>
      </c>
      <c r="C4341" s="373" t="s">
        <v>6</v>
      </c>
      <c r="D4341" s="374">
        <v>630.84</v>
      </c>
    </row>
    <row r="4342" spans="1:4" x14ac:dyDescent="0.25">
      <c r="A4342" s="373">
        <v>93117</v>
      </c>
      <c r="B4342" s="373" t="s">
        <v>6293</v>
      </c>
      <c r="C4342" s="373" t="s">
        <v>6</v>
      </c>
      <c r="D4342" s="374">
        <v>62.44</v>
      </c>
    </row>
    <row r="4343" spans="1:4" x14ac:dyDescent="0.25">
      <c r="A4343" s="373">
        <v>93118</v>
      </c>
      <c r="B4343" s="373" t="s">
        <v>6294</v>
      </c>
      <c r="C4343" s="373" t="s">
        <v>6</v>
      </c>
      <c r="D4343" s="374">
        <v>91.98</v>
      </c>
    </row>
    <row r="4344" spans="1:4" x14ac:dyDescent="0.25">
      <c r="A4344" s="373">
        <v>93119</v>
      </c>
      <c r="B4344" s="373" t="s">
        <v>6295</v>
      </c>
      <c r="C4344" s="373" t="s">
        <v>6</v>
      </c>
      <c r="D4344" s="374">
        <v>18.16</v>
      </c>
    </row>
    <row r="4345" spans="1:4" x14ac:dyDescent="0.25">
      <c r="A4345" s="373">
        <v>93120</v>
      </c>
      <c r="B4345" s="373" t="s">
        <v>6296</v>
      </c>
      <c r="C4345" s="373" t="s">
        <v>6</v>
      </c>
      <c r="D4345" s="374">
        <v>27.61</v>
      </c>
    </row>
    <row r="4346" spans="1:4" x14ac:dyDescent="0.25">
      <c r="A4346" s="373">
        <v>93121</v>
      </c>
      <c r="B4346" s="373" t="s">
        <v>6297</v>
      </c>
      <c r="C4346" s="373" t="s">
        <v>6</v>
      </c>
      <c r="D4346" s="374">
        <v>31.27</v>
      </c>
    </row>
    <row r="4347" spans="1:4" x14ac:dyDescent="0.25">
      <c r="A4347" s="373">
        <v>93122</v>
      </c>
      <c r="B4347" s="373" t="s">
        <v>6298</v>
      </c>
      <c r="C4347" s="373" t="s">
        <v>6</v>
      </c>
      <c r="D4347" s="374">
        <v>27.41</v>
      </c>
    </row>
    <row r="4348" spans="1:4" x14ac:dyDescent="0.25">
      <c r="A4348" s="373">
        <v>93123</v>
      </c>
      <c r="B4348" s="373" t="s">
        <v>6299</v>
      </c>
      <c r="C4348" s="373" t="s">
        <v>6</v>
      </c>
      <c r="D4348" s="374">
        <v>62.03</v>
      </c>
    </row>
    <row r="4349" spans="1:4" x14ac:dyDescent="0.25">
      <c r="A4349" s="373">
        <v>93124</v>
      </c>
      <c r="B4349" s="373" t="s">
        <v>6300</v>
      </c>
      <c r="C4349" s="373" t="s">
        <v>6</v>
      </c>
      <c r="D4349" s="374">
        <v>97.8</v>
      </c>
    </row>
    <row r="4350" spans="1:4" x14ac:dyDescent="0.25">
      <c r="A4350" s="373">
        <v>93125</v>
      </c>
      <c r="B4350" s="373" t="s">
        <v>6301</v>
      </c>
      <c r="C4350" s="373" t="s">
        <v>6</v>
      </c>
      <c r="D4350" s="374">
        <v>144.04</v>
      </c>
    </row>
    <row r="4351" spans="1:4" x14ac:dyDescent="0.25">
      <c r="A4351" s="373">
        <v>93126</v>
      </c>
      <c r="B4351" s="373" t="s">
        <v>6302</v>
      </c>
      <c r="C4351" s="373" t="s">
        <v>6</v>
      </c>
      <c r="D4351" s="374">
        <v>320.01</v>
      </c>
    </row>
    <row r="4352" spans="1:4" x14ac:dyDescent="0.25">
      <c r="A4352" s="373">
        <v>93133</v>
      </c>
      <c r="B4352" s="373" t="s">
        <v>6303</v>
      </c>
      <c r="C4352" s="373" t="s">
        <v>6</v>
      </c>
      <c r="D4352" s="374">
        <v>19.98</v>
      </c>
    </row>
    <row r="4353" spans="1:4" x14ac:dyDescent="0.25">
      <c r="A4353" s="373">
        <v>94465</v>
      </c>
      <c r="B4353" s="373" t="s">
        <v>2190</v>
      </c>
      <c r="C4353" s="373" t="s">
        <v>6</v>
      </c>
      <c r="D4353" s="374">
        <v>55.73</v>
      </c>
    </row>
    <row r="4354" spans="1:4" x14ac:dyDescent="0.25">
      <c r="A4354" s="373">
        <v>94466</v>
      </c>
      <c r="B4354" s="373" t="s">
        <v>2191</v>
      </c>
      <c r="C4354" s="373" t="s">
        <v>6</v>
      </c>
      <c r="D4354" s="374">
        <v>55.76</v>
      </c>
    </row>
    <row r="4355" spans="1:4" x14ac:dyDescent="0.25">
      <c r="A4355" s="373">
        <v>94467</v>
      </c>
      <c r="B4355" s="373" t="s">
        <v>2192</v>
      </c>
      <c r="C4355" s="373" t="s">
        <v>6</v>
      </c>
      <c r="D4355" s="374">
        <v>88.05</v>
      </c>
    </row>
    <row r="4356" spans="1:4" x14ac:dyDescent="0.25">
      <c r="A4356" s="373">
        <v>94468</v>
      </c>
      <c r="B4356" s="373" t="s">
        <v>2193</v>
      </c>
      <c r="C4356" s="373" t="s">
        <v>6</v>
      </c>
      <c r="D4356" s="374">
        <v>76.58</v>
      </c>
    </row>
    <row r="4357" spans="1:4" x14ac:dyDescent="0.25">
      <c r="A4357" s="373">
        <v>94469</v>
      </c>
      <c r="B4357" s="373" t="s">
        <v>2194</v>
      </c>
      <c r="C4357" s="373" t="s">
        <v>6</v>
      </c>
      <c r="D4357" s="374">
        <v>128.59</v>
      </c>
    </row>
    <row r="4358" spans="1:4" x14ac:dyDescent="0.25">
      <c r="A4358" s="373">
        <v>94470</v>
      </c>
      <c r="B4358" s="373" t="s">
        <v>2195</v>
      </c>
      <c r="C4358" s="373" t="s">
        <v>6</v>
      </c>
      <c r="D4358" s="374">
        <v>118.38</v>
      </c>
    </row>
    <row r="4359" spans="1:4" x14ac:dyDescent="0.25">
      <c r="A4359" s="373">
        <v>94471</v>
      </c>
      <c r="B4359" s="373" t="s">
        <v>2196</v>
      </c>
      <c r="C4359" s="373" t="s">
        <v>6</v>
      </c>
      <c r="D4359" s="374">
        <v>80.22</v>
      </c>
    </row>
    <row r="4360" spans="1:4" x14ac:dyDescent="0.25">
      <c r="A4360" s="373">
        <v>94472</v>
      </c>
      <c r="B4360" s="373" t="s">
        <v>2197</v>
      </c>
      <c r="C4360" s="373" t="s">
        <v>6</v>
      </c>
      <c r="D4360" s="374">
        <v>82.77</v>
      </c>
    </row>
    <row r="4361" spans="1:4" x14ac:dyDescent="0.25">
      <c r="A4361" s="373">
        <v>94473</v>
      </c>
      <c r="B4361" s="373" t="s">
        <v>2198</v>
      </c>
      <c r="C4361" s="373" t="s">
        <v>6</v>
      </c>
      <c r="D4361" s="374">
        <v>125.89</v>
      </c>
    </row>
    <row r="4362" spans="1:4" x14ac:dyDescent="0.25">
      <c r="A4362" s="373">
        <v>94474</v>
      </c>
      <c r="B4362" s="373" t="s">
        <v>2199</v>
      </c>
      <c r="C4362" s="373" t="s">
        <v>6</v>
      </c>
      <c r="D4362" s="374">
        <v>137.12</v>
      </c>
    </row>
    <row r="4363" spans="1:4" x14ac:dyDescent="0.25">
      <c r="A4363" s="373">
        <v>94475</v>
      </c>
      <c r="B4363" s="373" t="s">
        <v>2200</v>
      </c>
      <c r="C4363" s="373" t="s">
        <v>6</v>
      </c>
      <c r="D4363" s="374">
        <v>173.64</v>
      </c>
    </row>
    <row r="4364" spans="1:4" x14ac:dyDescent="0.25">
      <c r="A4364" s="373">
        <v>94476</v>
      </c>
      <c r="B4364" s="373" t="s">
        <v>2201</v>
      </c>
      <c r="C4364" s="373" t="s">
        <v>6</v>
      </c>
      <c r="D4364" s="374">
        <v>195.28</v>
      </c>
    </row>
    <row r="4365" spans="1:4" x14ac:dyDescent="0.25">
      <c r="A4365" s="373">
        <v>94477</v>
      </c>
      <c r="B4365" s="373" t="s">
        <v>2202</v>
      </c>
      <c r="C4365" s="373" t="s">
        <v>6</v>
      </c>
      <c r="D4365" s="374">
        <v>106.74</v>
      </c>
    </row>
    <row r="4366" spans="1:4" x14ac:dyDescent="0.25">
      <c r="A4366" s="373">
        <v>94478</v>
      </c>
      <c r="B4366" s="373" t="s">
        <v>2203</v>
      </c>
      <c r="C4366" s="373" t="s">
        <v>6</v>
      </c>
      <c r="D4366" s="374">
        <v>173.3</v>
      </c>
    </row>
    <row r="4367" spans="1:4" x14ac:dyDescent="0.25">
      <c r="A4367" s="373">
        <v>94479</v>
      </c>
      <c r="B4367" s="373" t="s">
        <v>2204</v>
      </c>
      <c r="C4367" s="373" t="s">
        <v>6</v>
      </c>
      <c r="D4367" s="374">
        <v>229.26</v>
      </c>
    </row>
    <row r="4368" spans="1:4" x14ac:dyDescent="0.25">
      <c r="A4368" s="373">
        <v>94606</v>
      </c>
      <c r="B4368" s="373" t="s">
        <v>2205</v>
      </c>
      <c r="C4368" s="373" t="s">
        <v>6</v>
      </c>
      <c r="D4368" s="374">
        <v>84.66</v>
      </c>
    </row>
    <row r="4369" spans="1:4" x14ac:dyDescent="0.25">
      <c r="A4369" s="373">
        <v>94608</v>
      </c>
      <c r="B4369" s="373" t="s">
        <v>2206</v>
      </c>
      <c r="C4369" s="373" t="s">
        <v>6</v>
      </c>
      <c r="D4369" s="374">
        <v>210.55</v>
      </c>
    </row>
    <row r="4370" spans="1:4" x14ac:dyDescent="0.25">
      <c r="A4370" s="373">
        <v>94610</v>
      </c>
      <c r="B4370" s="373" t="s">
        <v>2207</v>
      </c>
      <c r="C4370" s="373" t="s">
        <v>6</v>
      </c>
      <c r="D4370" s="374">
        <v>313.44</v>
      </c>
    </row>
    <row r="4371" spans="1:4" x14ac:dyDescent="0.25">
      <c r="A4371" s="373">
        <v>94612</v>
      </c>
      <c r="B4371" s="373" t="s">
        <v>2208</v>
      </c>
      <c r="C4371" s="373" t="s">
        <v>6</v>
      </c>
      <c r="D4371" s="374">
        <v>440.53</v>
      </c>
    </row>
    <row r="4372" spans="1:4" x14ac:dyDescent="0.25">
      <c r="A4372" s="373">
        <v>94614</v>
      </c>
      <c r="B4372" s="373" t="s">
        <v>2209</v>
      </c>
      <c r="C4372" s="373" t="s">
        <v>6</v>
      </c>
      <c r="D4372" s="374">
        <v>143.5</v>
      </c>
    </row>
    <row r="4373" spans="1:4" x14ac:dyDescent="0.25">
      <c r="A4373" s="373">
        <v>94615</v>
      </c>
      <c r="B4373" s="373" t="s">
        <v>2210</v>
      </c>
      <c r="C4373" s="373" t="s">
        <v>6</v>
      </c>
      <c r="D4373" s="374">
        <v>163.26</v>
      </c>
    </row>
    <row r="4374" spans="1:4" x14ac:dyDescent="0.25">
      <c r="A4374" s="373">
        <v>94616</v>
      </c>
      <c r="B4374" s="373" t="s">
        <v>2211</v>
      </c>
      <c r="C4374" s="373" t="s">
        <v>6</v>
      </c>
      <c r="D4374" s="374">
        <v>403.25</v>
      </c>
    </row>
    <row r="4375" spans="1:4" x14ac:dyDescent="0.25">
      <c r="A4375" s="373">
        <v>94617</v>
      </c>
      <c r="B4375" s="373" t="s">
        <v>2212</v>
      </c>
      <c r="C4375" s="373" t="s">
        <v>6</v>
      </c>
      <c r="D4375" s="374">
        <v>334.54</v>
      </c>
    </row>
    <row r="4376" spans="1:4" x14ac:dyDescent="0.25">
      <c r="A4376" s="373">
        <v>94618</v>
      </c>
      <c r="B4376" s="373" t="s">
        <v>2213</v>
      </c>
      <c r="C4376" s="373" t="s">
        <v>6</v>
      </c>
      <c r="D4376" s="374">
        <v>395.76</v>
      </c>
    </row>
    <row r="4377" spans="1:4" x14ac:dyDescent="0.25">
      <c r="A4377" s="373">
        <v>94620</v>
      </c>
      <c r="B4377" s="373" t="s">
        <v>2214</v>
      </c>
      <c r="C4377" s="373" t="s">
        <v>6</v>
      </c>
      <c r="D4377" s="374">
        <v>909.77</v>
      </c>
    </row>
    <row r="4378" spans="1:4" x14ac:dyDescent="0.25">
      <c r="A4378" s="373">
        <v>94622</v>
      </c>
      <c r="B4378" s="373" t="s">
        <v>2215</v>
      </c>
      <c r="C4378" s="373" t="s">
        <v>6</v>
      </c>
      <c r="D4378" s="374">
        <v>210.27</v>
      </c>
    </row>
    <row r="4379" spans="1:4" x14ac:dyDescent="0.25">
      <c r="A4379" s="373">
        <v>94623</v>
      </c>
      <c r="B4379" s="373" t="s">
        <v>2216</v>
      </c>
      <c r="C4379" s="373" t="s">
        <v>6</v>
      </c>
      <c r="D4379" s="374">
        <v>499.19</v>
      </c>
    </row>
    <row r="4380" spans="1:4" x14ac:dyDescent="0.25">
      <c r="A4380" s="373">
        <v>94624</v>
      </c>
      <c r="B4380" s="373" t="s">
        <v>2217</v>
      </c>
      <c r="C4380" s="373" t="s">
        <v>6</v>
      </c>
      <c r="D4380" s="374">
        <v>761.14</v>
      </c>
    </row>
    <row r="4381" spans="1:4" x14ac:dyDescent="0.25">
      <c r="A4381" s="373">
        <v>94625</v>
      </c>
      <c r="B4381" s="373" t="s">
        <v>2218</v>
      </c>
      <c r="C4381" s="373" t="s">
        <v>6</v>
      </c>
      <c r="D4381" s="375">
        <v>1587.88</v>
      </c>
    </row>
    <row r="4382" spans="1:4" x14ac:dyDescent="0.25">
      <c r="A4382" s="373">
        <v>94656</v>
      </c>
      <c r="B4382" s="373" t="s">
        <v>2219</v>
      </c>
      <c r="C4382" s="373" t="s">
        <v>6</v>
      </c>
      <c r="D4382" s="374">
        <v>6.2</v>
      </c>
    </row>
    <row r="4383" spans="1:4" x14ac:dyDescent="0.25">
      <c r="A4383" s="373">
        <v>94657</v>
      </c>
      <c r="B4383" s="373" t="s">
        <v>2220</v>
      </c>
      <c r="C4383" s="373" t="s">
        <v>6</v>
      </c>
      <c r="D4383" s="374">
        <v>6.13</v>
      </c>
    </row>
    <row r="4384" spans="1:4" x14ac:dyDescent="0.25">
      <c r="A4384" s="373">
        <v>94658</v>
      </c>
      <c r="B4384" s="373" t="s">
        <v>2221</v>
      </c>
      <c r="C4384" s="373" t="s">
        <v>6</v>
      </c>
      <c r="D4384" s="374">
        <v>7.11</v>
      </c>
    </row>
    <row r="4385" spans="1:4" x14ac:dyDescent="0.25">
      <c r="A4385" s="373">
        <v>94659</v>
      </c>
      <c r="B4385" s="373" t="s">
        <v>2222</v>
      </c>
      <c r="C4385" s="373" t="s">
        <v>6</v>
      </c>
      <c r="D4385" s="374">
        <v>7.32</v>
      </c>
    </row>
    <row r="4386" spans="1:4" x14ac:dyDescent="0.25">
      <c r="A4386" s="373">
        <v>94660</v>
      </c>
      <c r="B4386" s="373" t="s">
        <v>2223</v>
      </c>
      <c r="C4386" s="373" t="s">
        <v>6</v>
      </c>
      <c r="D4386" s="374">
        <v>11.9</v>
      </c>
    </row>
    <row r="4387" spans="1:4" x14ac:dyDescent="0.25">
      <c r="A4387" s="373">
        <v>94661</v>
      </c>
      <c r="B4387" s="373" t="s">
        <v>2224</v>
      </c>
      <c r="C4387" s="373" t="s">
        <v>6</v>
      </c>
      <c r="D4387" s="374">
        <v>12.45</v>
      </c>
    </row>
    <row r="4388" spans="1:4" x14ac:dyDescent="0.25">
      <c r="A4388" s="373">
        <v>94662</v>
      </c>
      <c r="B4388" s="373" t="s">
        <v>2225</v>
      </c>
      <c r="C4388" s="373" t="s">
        <v>6</v>
      </c>
      <c r="D4388" s="374">
        <v>12.66</v>
      </c>
    </row>
    <row r="4389" spans="1:4" x14ac:dyDescent="0.25">
      <c r="A4389" s="373">
        <v>94663</v>
      </c>
      <c r="B4389" s="373" t="s">
        <v>2226</v>
      </c>
      <c r="C4389" s="373" t="s">
        <v>6</v>
      </c>
      <c r="D4389" s="374">
        <v>12.56</v>
      </c>
    </row>
    <row r="4390" spans="1:4" x14ac:dyDescent="0.25">
      <c r="A4390" s="373">
        <v>94664</v>
      </c>
      <c r="B4390" s="373" t="s">
        <v>2227</v>
      </c>
      <c r="C4390" s="373" t="s">
        <v>6</v>
      </c>
      <c r="D4390" s="374">
        <v>26.26</v>
      </c>
    </row>
    <row r="4391" spans="1:4" x14ac:dyDescent="0.25">
      <c r="A4391" s="373">
        <v>94665</v>
      </c>
      <c r="B4391" s="373" t="s">
        <v>2228</v>
      </c>
      <c r="C4391" s="373" t="s">
        <v>6</v>
      </c>
      <c r="D4391" s="374">
        <v>28.47</v>
      </c>
    </row>
    <row r="4392" spans="1:4" x14ac:dyDescent="0.25">
      <c r="A4392" s="373">
        <v>94666</v>
      </c>
      <c r="B4392" s="373" t="s">
        <v>2229</v>
      </c>
      <c r="C4392" s="373" t="s">
        <v>6</v>
      </c>
      <c r="D4392" s="374">
        <v>34.619999999999997</v>
      </c>
    </row>
    <row r="4393" spans="1:4" x14ac:dyDescent="0.25">
      <c r="A4393" s="373">
        <v>94667</v>
      </c>
      <c r="B4393" s="373" t="s">
        <v>2230</v>
      </c>
      <c r="C4393" s="373" t="s">
        <v>6</v>
      </c>
      <c r="D4393" s="374">
        <v>34.71</v>
      </c>
    </row>
    <row r="4394" spans="1:4" x14ac:dyDescent="0.25">
      <c r="A4394" s="373">
        <v>94668</v>
      </c>
      <c r="B4394" s="373" t="s">
        <v>2231</v>
      </c>
      <c r="C4394" s="373" t="s">
        <v>6</v>
      </c>
      <c r="D4394" s="374">
        <v>54.07</v>
      </c>
    </row>
    <row r="4395" spans="1:4" x14ac:dyDescent="0.25">
      <c r="A4395" s="373">
        <v>94669</v>
      </c>
      <c r="B4395" s="373" t="s">
        <v>2232</v>
      </c>
      <c r="C4395" s="373" t="s">
        <v>6</v>
      </c>
      <c r="D4395" s="374">
        <v>71.319999999999993</v>
      </c>
    </row>
    <row r="4396" spans="1:4" x14ac:dyDescent="0.25">
      <c r="A4396" s="373">
        <v>94670</v>
      </c>
      <c r="B4396" s="373" t="s">
        <v>2233</v>
      </c>
      <c r="C4396" s="373" t="s">
        <v>6</v>
      </c>
      <c r="D4396" s="374">
        <v>70.709999999999994</v>
      </c>
    </row>
    <row r="4397" spans="1:4" x14ac:dyDescent="0.25">
      <c r="A4397" s="373">
        <v>94671</v>
      </c>
      <c r="B4397" s="373" t="s">
        <v>2234</v>
      </c>
      <c r="C4397" s="373" t="s">
        <v>6</v>
      </c>
      <c r="D4397" s="374">
        <v>102.28</v>
      </c>
    </row>
    <row r="4398" spans="1:4" x14ac:dyDescent="0.25">
      <c r="A4398" s="373">
        <v>94672</v>
      </c>
      <c r="B4398" s="373" t="s">
        <v>2235</v>
      </c>
      <c r="C4398" s="373" t="s">
        <v>6</v>
      </c>
      <c r="D4398" s="374">
        <v>9.6</v>
      </c>
    </row>
    <row r="4399" spans="1:4" x14ac:dyDescent="0.25">
      <c r="A4399" s="373">
        <v>94673</v>
      </c>
      <c r="B4399" s="373" t="s">
        <v>2236</v>
      </c>
      <c r="C4399" s="373" t="s">
        <v>6</v>
      </c>
      <c r="D4399" s="374">
        <v>10.17</v>
      </c>
    </row>
    <row r="4400" spans="1:4" x14ac:dyDescent="0.25">
      <c r="A4400" s="373">
        <v>94674</v>
      </c>
      <c r="B4400" s="373" t="s">
        <v>2237</v>
      </c>
      <c r="C4400" s="373" t="s">
        <v>6</v>
      </c>
      <c r="D4400" s="374">
        <v>9.6</v>
      </c>
    </row>
    <row r="4401" spans="1:4" x14ac:dyDescent="0.25">
      <c r="A4401" s="373">
        <v>94675</v>
      </c>
      <c r="B4401" s="373" t="s">
        <v>2238</v>
      </c>
      <c r="C4401" s="373" t="s">
        <v>6</v>
      </c>
      <c r="D4401" s="374">
        <v>13.68</v>
      </c>
    </row>
    <row r="4402" spans="1:4" x14ac:dyDescent="0.25">
      <c r="A4402" s="373">
        <v>94676</v>
      </c>
      <c r="B4402" s="373" t="s">
        <v>2239</v>
      </c>
      <c r="C4402" s="373" t="s">
        <v>6</v>
      </c>
      <c r="D4402" s="374">
        <v>16.760000000000002</v>
      </c>
    </row>
    <row r="4403" spans="1:4" x14ac:dyDescent="0.25">
      <c r="A4403" s="373">
        <v>94677</v>
      </c>
      <c r="B4403" s="373" t="s">
        <v>2240</v>
      </c>
      <c r="C4403" s="373" t="s">
        <v>6</v>
      </c>
      <c r="D4403" s="374">
        <v>22.95</v>
      </c>
    </row>
    <row r="4404" spans="1:4" x14ac:dyDescent="0.25">
      <c r="A4404" s="373">
        <v>94678</v>
      </c>
      <c r="B4404" s="373" t="s">
        <v>2241</v>
      </c>
      <c r="C4404" s="373" t="s">
        <v>6</v>
      </c>
      <c r="D4404" s="374">
        <v>15.84</v>
      </c>
    </row>
    <row r="4405" spans="1:4" x14ac:dyDescent="0.25">
      <c r="A4405" s="373">
        <v>94679</v>
      </c>
      <c r="B4405" s="373" t="s">
        <v>2242</v>
      </c>
      <c r="C4405" s="373" t="s">
        <v>6</v>
      </c>
      <c r="D4405" s="374">
        <v>23.98</v>
      </c>
    </row>
    <row r="4406" spans="1:4" x14ac:dyDescent="0.25">
      <c r="A4406" s="373">
        <v>94680</v>
      </c>
      <c r="B4406" s="373" t="s">
        <v>2243</v>
      </c>
      <c r="C4406" s="373" t="s">
        <v>6</v>
      </c>
      <c r="D4406" s="374">
        <v>48.49</v>
      </c>
    </row>
    <row r="4407" spans="1:4" x14ac:dyDescent="0.25">
      <c r="A4407" s="373">
        <v>94681</v>
      </c>
      <c r="B4407" s="373" t="s">
        <v>2244</v>
      </c>
      <c r="C4407" s="373" t="s">
        <v>6</v>
      </c>
      <c r="D4407" s="374">
        <v>53.7</v>
      </c>
    </row>
    <row r="4408" spans="1:4" x14ac:dyDescent="0.25">
      <c r="A4408" s="373">
        <v>94682</v>
      </c>
      <c r="B4408" s="373" t="s">
        <v>2245</v>
      </c>
      <c r="C4408" s="373" t="s">
        <v>6</v>
      </c>
      <c r="D4408" s="374">
        <v>105.56</v>
      </c>
    </row>
    <row r="4409" spans="1:4" x14ac:dyDescent="0.25">
      <c r="A4409" s="373">
        <v>94683</v>
      </c>
      <c r="B4409" s="373" t="s">
        <v>2246</v>
      </c>
      <c r="C4409" s="373" t="s">
        <v>6</v>
      </c>
      <c r="D4409" s="374">
        <v>72.16</v>
      </c>
    </row>
    <row r="4410" spans="1:4" x14ac:dyDescent="0.25">
      <c r="A4410" s="373">
        <v>94684</v>
      </c>
      <c r="B4410" s="373" t="s">
        <v>2247</v>
      </c>
      <c r="C4410" s="373" t="s">
        <v>6</v>
      </c>
      <c r="D4410" s="374">
        <v>137.68</v>
      </c>
    </row>
    <row r="4411" spans="1:4" x14ac:dyDescent="0.25">
      <c r="A4411" s="373">
        <v>94685</v>
      </c>
      <c r="B4411" s="373" t="s">
        <v>2248</v>
      </c>
      <c r="C4411" s="373" t="s">
        <v>6</v>
      </c>
      <c r="D4411" s="374">
        <v>102.29</v>
      </c>
    </row>
    <row r="4412" spans="1:4" x14ac:dyDescent="0.25">
      <c r="A4412" s="373">
        <v>94686</v>
      </c>
      <c r="B4412" s="373" t="s">
        <v>2249</v>
      </c>
      <c r="C4412" s="373" t="s">
        <v>6</v>
      </c>
      <c r="D4412" s="374">
        <v>243.62</v>
      </c>
    </row>
    <row r="4413" spans="1:4" x14ac:dyDescent="0.25">
      <c r="A4413" s="373">
        <v>94687</v>
      </c>
      <c r="B4413" s="373" t="s">
        <v>2250</v>
      </c>
      <c r="C4413" s="373" t="s">
        <v>6</v>
      </c>
      <c r="D4413" s="374">
        <v>220.12</v>
      </c>
    </row>
    <row r="4414" spans="1:4" x14ac:dyDescent="0.25">
      <c r="A4414" s="373">
        <v>94688</v>
      </c>
      <c r="B4414" s="373" t="s">
        <v>2251</v>
      </c>
      <c r="C4414" s="373" t="s">
        <v>6</v>
      </c>
      <c r="D4414" s="374">
        <v>10.94</v>
      </c>
    </row>
    <row r="4415" spans="1:4" x14ac:dyDescent="0.25">
      <c r="A4415" s="373">
        <v>94689</v>
      </c>
      <c r="B4415" s="373" t="s">
        <v>2252</v>
      </c>
      <c r="C4415" s="373" t="s">
        <v>6</v>
      </c>
      <c r="D4415" s="374">
        <v>13.99</v>
      </c>
    </row>
    <row r="4416" spans="1:4" x14ac:dyDescent="0.25">
      <c r="A4416" s="373">
        <v>94690</v>
      </c>
      <c r="B4416" s="373" t="s">
        <v>2253</v>
      </c>
      <c r="C4416" s="373" t="s">
        <v>6</v>
      </c>
      <c r="D4416" s="374">
        <v>13.53</v>
      </c>
    </row>
    <row r="4417" spans="1:4" x14ac:dyDescent="0.25">
      <c r="A4417" s="373">
        <v>94691</v>
      </c>
      <c r="B4417" s="373" t="s">
        <v>2254</v>
      </c>
      <c r="C4417" s="373" t="s">
        <v>6</v>
      </c>
      <c r="D4417" s="374">
        <v>16.48</v>
      </c>
    </row>
    <row r="4418" spans="1:4" x14ac:dyDescent="0.25">
      <c r="A4418" s="373">
        <v>94692</v>
      </c>
      <c r="B4418" s="373" t="s">
        <v>2255</v>
      </c>
      <c r="C4418" s="373" t="s">
        <v>6</v>
      </c>
      <c r="D4418" s="374">
        <v>24.21</v>
      </c>
    </row>
    <row r="4419" spans="1:4" x14ac:dyDescent="0.25">
      <c r="A4419" s="373">
        <v>94693</v>
      </c>
      <c r="B4419" s="373" t="s">
        <v>2256</v>
      </c>
      <c r="C4419" s="373" t="s">
        <v>6</v>
      </c>
      <c r="D4419" s="374">
        <v>23.65</v>
      </c>
    </row>
    <row r="4420" spans="1:4" x14ac:dyDescent="0.25">
      <c r="A4420" s="373">
        <v>94694</v>
      </c>
      <c r="B4420" s="373" t="s">
        <v>2257</v>
      </c>
      <c r="C4420" s="373" t="s">
        <v>6</v>
      </c>
      <c r="D4420" s="374">
        <v>24.63</v>
      </c>
    </row>
    <row r="4421" spans="1:4" x14ac:dyDescent="0.25">
      <c r="A4421" s="373">
        <v>94695</v>
      </c>
      <c r="B4421" s="373" t="s">
        <v>2258</v>
      </c>
      <c r="C4421" s="373" t="s">
        <v>6</v>
      </c>
      <c r="D4421" s="374">
        <v>33.17</v>
      </c>
    </row>
    <row r="4422" spans="1:4" x14ac:dyDescent="0.25">
      <c r="A4422" s="373">
        <v>94696</v>
      </c>
      <c r="B4422" s="373" t="s">
        <v>2259</v>
      </c>
      <c r="C4422" s="373" t="s">
        <v>6</v>
      </c>
      <c r="D4422" s="374">
        <v>58.08</v>
      </c>
    </row>
    <row r="4423" spans="1:4" x14ac:dyDescent="0.25">
      <c r="A4423" s="373">
        <v>94697</v>
      </c>
      <c r="B4423" s="373" t="s">
        <v>2260</v>
      </c>
      <c r="C4423" s="373" t="s">
        <v>6</v>
      </c>
      <c r="D4423" s="374">
        <v>84.86</v>
      </c>
    </row>
    <row r="4424" spans="1:4" x14ac:dyDescent="0.25">
      <c r="A4424" s="373">
        <v>94698</v>
      </c>
      <c r="B4424" s="373" t="s">
        <v>2261</v>
      </c>
      <c r="C4424" s="373" t="s">
        <v>6</v>
      </c>
      <c r="D4424" s="374">
        <v>69.849999999999994</v>
      </c>
    </row>
    <row r="4425" spans="1:4" x14ac:dyDescent="0.25">
      <c r="A4425" s="373">
        <v>94699</v>
      </c>
      <c r="B4425" s="373" t="s">
        <v>2262</v>
      </c>
      <c r="C4425" s="373" t="s">
        <v>6</v>
      </c>
      <c r="D4425" s="374">
        <v>126.98</v>
      </c>
    </row>
    <row r="4426" spans="1:4" x14ac:dyDescent="0.25">
      <c r="A4426" s="373">
        <v>94700</v>
      </c>
      <c r="B4426" s="373" t="s">
        <v>2263</v>
      </c>
      <c r="C4426" s="373" t="s">
        <v>6</v>
      </c>
      <c r="D4426" s="374">
        <v>147.54</v>
      </c>
    </row>
    <row r="4427" spans="1:4" x14ac:dyDescent="0.25">
      <c r="A4427" s="373">
        <v>94701</v>
      </c>
      <c r="B4427" s="373" t="s">
        <v>2264</v>
      </c>
      <c r="C4427" s="373" t="s">
        <v>6</v>
      </c>
      <c r="D4427" s="374">
        <v>217.58</v>
      </c>
    </row>
    <row r="4428" spans="1:4" x14ac:dyDescent="0.25">
      <c r="A4428" s="373">
        <v>94702</v>
      </c>
      <c r="B4428" s="373" t="s">
        <v>2265</v>
      </c>
      <c r="C4428" s="373" t="s">
        <v>6</v>
      </c>
      <c r="D4428" s="374">
        <v>192.01</v>
      </c>
    </row>
    <row r="4429" spans="1:4" x14ac:dyDescent="0.25">
      <c r="A4429" s="373">
        <v>94703</v>
      </c>
      <c r="B4429" s="373" t="s">
        <v>2266</v>
      </c>
      <c r="C4429" s="373" t="s">
        <v>6</v>
      </c>
      <c r="D4429" s="374">
        <v>20.57</v>
      </c>
    </row>
    <row r="4430" spans="1:4" x14ac:dyDescent="0.25">
      <c r="A4430" s="373">
        <v>94704</v>
      </c>
      <c r="B4430" s="373" t="s">
        <v>2267</v>
      </c>
      <c r="C4430" s="373" t="s">
        <v>6</v>
      </c>
      <c r="D4430" s="374">
        <v>26.85</v>
      </c>
    </row>
    <row r="4431" spans="1:4" x14ac:dyDescent="0.25">
      <c r="A4431" s="373">
        <v>94705</v>
      </c>
      <c r="B4431" s="373" t="s">
        <v>2268</v>
      </c>
      <c r="C4431" s="373" t="s">
        <v>6</v>
      </c>
      <c r="D4431" s="374">
        <v>36.17</v>
      </c>
    </row>
    <row r="4432" spans="1:4" x14ac:dyDescent="0.25">
      <c r="A4432" s="373">
        <v>94706</v>
      </c>
      <c r="B4432" s="373" t="s">
        <v>2269</v>
      </c>
      <c r="C4432" s="373" t="s">
        <v>6</v>
      </c>
      <c r="D4432" s="374">
        <v>43.04</v>
      </c>
    </row>
    <row r="4433" spans="1:4" x14ac:dyDescent="0.25">
      <c r="A4433" s="373">
        <v>94707</v>
      </c>
      <c r="B4433" s="373" t="s">
        <v>2270</v>
      </c>
      <c r="C4433" s="373" t="s">
        <v>6</v>
      </c>
      <c r="D4433" s="374">
        <v>62.85</v>
      </c>
    </row>
    <row r="4434" spans="1:4" x14ac:dyDescent="0.25">
      <c r="A4434" s="373">
        <v>94713</v>
      </c>
      <c r="B4434" s="373" t="s">
        <v>2271</v>
      </c>
      <c r="C4434" s="373" t="s">
        <v>6</v>
      </c>
      <c r="D4434" s="374">
        <v>238.36</v>
      </c>
    </row>
    <row r="4435" spans="1:4" x14ac:dyDescent="0.25">
      <c r="A4435" s="373">
        <v>94714</v>
      </c>
      <c r="B4435" s="373" t="s">
        <v>2272</v>
      </c>
      <c r="C4435" s="373" t="s">
        <v>6</v>
      </c>
      <c r="D4435" s="374">
        <v>331.17</v>
      </c>
    </row>
    <row r="4436" spans="1:4" x14ac:dyDescent="0.25">
      <c r="A4436" s="373">
        <v>94715</v>
      </c>
      <c r="B4436" s="373" t="s">
        <v>2273</v>
      </c>
      <c r="C4436" s="373" t="s">
        <v>6</v>
      </c>
      <c r="D4436" s="374">
        <v>292.52999999999997</v>
      </c>
    </row>
    <row r="4437" spans="1:4" x14ac:dyDescent="0.25">
      <c r="A4437" s="373">
        <v>94724</v>
      </c>
      <c r="B4437" s="373" t="s">
        <v>2274</v>
      </c>
      <c r="C4437" s="373" t="s">
        <v>6</v>
      </c>
      <c r="D4437" s="374">
        <v>21.54</v>
      </c>
    </row>
    <row r="4438" spans="1:4" x14ac:dyDescent="0.25">
      <c r="A4438" s="373">
        <v>94725</v>
      </c>
      <c r="B4438" s="373" t="s">
        <v>2275</v>
      </c>
      <c r="C4438" s="373" t="s">
        <v>6</v>
      </c>
      <c r="D4438" s="374">
        <v>5.88</v>
      </c>
    </row>
    <row r="4439" spans="1:4" x14ac:dyDescent="0.25">
      <c r="A4439" s="373">
        <v>94726</v>
      </c>
      <c r="B4439" s="373" t="s">
        <v>2276</v>
      </c>
      <c r="C4439" s="373" t="s">
        <v>6</v>
      </c>
      <c r="D4439" s="374">
        <v>26.6</v>
      </c>
    </row>
    <row r="4440" spans="1:4" x14ac:dyDescent="0.25">
      <c r="A4440" s="373">
        <v>94727</v>
      </c>
      <c r="B4440" s="373" t="s">
        <v>2277</v>
      </c>
      <c r="C4440" s="373" t="s">
        <v>6</v>
      </c>
      <c r="D4440" s="374">
        <v>8.1999999999999993</v>
      </c>
    </row>
    <row r="4441" spans="1:4" x14ac:dyDescent="0.25">
      <c r="A4441" s="373">
        <v>94728</v>
      </c>
      <c r="B4441" s="373" t="s">
        <v>2278</v>
      </c>
      <c r="C4441" s="373" t="s">
        <v>6</v>
      </c>
      <c r="D4441" s="374">
        <v>41.61</v>
      </c>
    </row>
    <row r="4442" spans="1:4" x14ac:dyDescent="0.25">
      <c r="A4442" s="373">
        <v>94729</v>
      </c>
      <c r="B4442" s="373" t="s">
        <v>2279</v>
      </c>
      <c r="C4442" s="373" t="s">
        <v>6</v>
      </c>
      <c r="D4442" s="374">
        <v>14.81</v>
      </c>
    </row>
    <row r="4443" spans="1:4" x14ac:dyDescent="0.25">
      <c r="A4443" s="373">
        <v>94730</v>
      </c>
      <c r="B4443" s="373" t="s">
        <v>2280</v>
      </c>
      <c r="C4443" s="373" t="s">
        <v>6</v>
      </c>
      <c r="D4443" s="374">
        <v>49.73</v>
      </c>
    </row>
    <row r="4444" spans="1:4" x14ac:dyDescent="0.25">
      <c r="A4444" s="373">
        <v>94731</v>
      </c>
      <c r="B4444" s="373" t="s">
        <v>2281</v>
      </c>
      <c r="C4444" s="373" t="s">
        <v>6</v>
      </c>
      <c r="D4444" s="374">
        <v>18.420000000000002</v>
      </c>
    </row>
    <row r="4445" spans="1:4" x14ac:dyDescent="0.25">
      <c r="A4445" s="373">
        <v>94732</v>
      </c>
      <c r="B4445" s="373" t="s">
        <v>6304</v>
      </c>
      <c r="C4445" s="373" t="s">
        <v>6</v>
      </c>
      <c r="D4445" s="374">
        <v>81.37</v>
      </c>
    </row>
    <row r="4446" spans="1:4" x14ac:dyDescent="0.25">
      <c r="A4446" s="373">
        <v>94733</v>
      </c>
      <c r="B4446" s="373" t="s">
        <v>2282</v>
      </c>
      <c r="C4446" s="373" t="s">
        <v>6</v>
      </c>
      <c r="D4446" s="374">
        <v>34.92</v>
      </c>
    </row>
    <row r="4447" spans="1:4" x14ac:dyDescent="0.25">
      <c r="A4447" s="373">
        <v>94734</v>
      </c>
      <c r="B4447" s="373" t="s">
        <v>6305</v>
      </c>
      <c r="C4447" s="373" t="s">
        <v>6</v>
      </c>
      <c r="D4447" s="374">
        <v>287.83999999999997</v>
      </c>
    </row>
    <row r="4448" spans="1:4" x14ac:dyDescent="0.25">
      <c r="A4448" s="373">
        <v>94736</v>
      </c>
      <c r="B4448" s="373" t="s">
        <v>6306</v>
      </c>
      <c r="C4448" s="373" t="s">
        <v>6</v>
      </c>
      <c r="D4448" s="374">
        <v>422.35</v>
      </c>
    </row>
    <row r="4449" spans="1:4" x14ac:dyDescent="0.25">
      <c r="A4449" s="373">
        <v>94737</v>
      </c>
      <c r="B4449" s="373" t="s">
        <v>2283</v>
      </c>
      <c r="C4449" s="373" t="s">
        <v>6</v>
      </c>
      <c r="D4449" s="374">
        <v>143.33000000000001</v>
      </c>
    </row>
    <row r="4450" spans="1:4" x14ac:dyDescent="0.25">
      <c r="A4450" s="373">
        <v>94738</v>
      </c>
      <c r="B4450" s="373" t="s">
        <v>6307</v>
      </c>
      <c r="C4450" s="373" t="s">
        <v>6</v>
      </c>
      <c r="D4450" s="375">
        <v>1258.5899999999999</v>
      </c>
    </row>
    <row r="4451" spans="1:4" x14ac:dyDescent="0.25">
      <c r="A4451" s="373">
        <v>94739</v>
      </c>
      <c r="B4451" s="373" t="s">
        <v>6308</v>
      </c>
      <c r="C4451" s="373" t="s">
        <v>6</v>
      </c>
      <c r="D4451" s="374">
        <v>163.81</v>
      </c>
    </row>
    <row r="4452" spans="1:4" x14ac:dyDescent="0.25">
      <c r="A4452" s="373">
        <v>94740</v>
      </c>
      <c r="B4452" s="373" t="s">
        <v>2284</v>
      </c>
      <c r="C4452" s="373" t="s">
        <v>6</v>
      </c>
      <c r="D4452" s="374">
        <v>9.09</v>
      </c>
    </row>
    <row r="4453" spans="1:4" x14ac:dyDescent="0.25">
      <c r="A4453" s="373">
        <v>94741</v>
      </c>
      <c r="B4453" s="373" t="s">
        <v>2285</v>
      </c>
      <c r="C4453" s="373" t="s">
        <v>6</v>
      </c>
      <c r="D4453" s="374">
        <v>11.36</v>
      </c>
    </row>
    <row r="4454" spans="1:4" x14ac:dyDescent="0.25">
      <c r="A4454" s="373">
        <v>94742</v>
      </c>
      <c r="B4454" s="373" t="s">
        <v>2286</v>
      </c>
      <c r="C4454" s="373" t="s">
        <v>6</v>
      </c>
      <c r="D4454" s="374">
        <v>12.94</v>
      </c>
    </row>
    <row r="4455" spans="1:4" x14ac:dyDescent="0.25">
      <c r="A4455" s="373">
        <v>94743</v>
      </c>
      <c r="B4455" s="373" t="s">
        <v>2287</v>
      </c>
      <c r="C4455" s="373" t="s">
        <v>6</v>
      </c>
      <c r="D4455" s="374">
        <v>16.36</v>
      </c>
    </row>
    <row r="4456" spans="1:4" x14ac:dyDescent="0.25">
      <c r="A4456" s="373">
        <v>94744</v>
      </c>
      <c r="B4456" s="373" t="s">
        <v>2288</v>
      </c>
      <c r="C4456" s="373" t="s">
        <v>6</v>
      </c>
      <c r="D4456" s="374">
        <v>20.77</v>
      </c>
    </row>
    <row r="4457" spans="1:4" x14ac:dyDescent="0.25">
      <c r="A4457" s="373">
        <v>94746</v>
      </c>
      <c r="B4457" s="373" t="s">
        <v>2289</v>
      </c>
      <c r="C4457" s="373" t="s">
        <v>6</v>
      </c>
      <c r="D4457" s="374">
        <v>27.86</v>
      </c>
    </row>
    <row r="4458" spans="1:4" x14ac:dyDescent="0.25">
      <c r="A4458" s="373">
        <v>94748</v>
      </c>
      <c r="B4458" s="373" t="s">
        <v>2290</v>
      </c>
      <c r="C4458" s="373" t="s">
        <v>6</v>
      </c>
      <c r="D4458" s="374">
        <v>64.760000000000005</v>
      </c>
    </row>
    <row r="4459" spans="1:4" x14ac:dyDescent="0.25">
      <c r="A4459" s="373">
        <v>94750</v>
      </c>
      <c r="B4459" s="373" t="s">
        <v>2291</v>
      </c>
      <c r="C4459" s="373" t="s">
        <v>6</v>
      </c>
      <c r="D4459" s="374">
        <v>124.2</v>
      </c>
    </row>
    <row r="4460" spans="1:4" x14ac:dyDescent="0.25">
      <c r="A4460" s="373">
        <v>94752</v>
      </c>
      <c r="B4460" s="373" t="s">
        <v>2292</v>
      </c>
      <c r="C4460" s="373" t="s">
        <v>6</v>
      </c>
      <c r="D4460" s="374">
        <v>153.71</v>
      </c>
    </row>
    <row r="4461" spans="1:4" x14ac:dyDescent="0.25">
      <c r="A4461" s="373">
        <v>94754</v>
      </c>
      <c r="B4461" s="373" t="s">
        <v>6309</v>
      </c>
      <c r="C4461" s="373" t="s">
        <v>6</v>
      </c>
      <c r="D4461" s="374">
        <v>204.21</v>
      </c>
    </row>
    <row r="4462" spans="1:4" x14ac:dyDescent="0.25">
      <c r="A4462" s="373">
        <v>94756</v>
      </c>
      <c r="B4462" s="373" t="s">
        <v>2293</v>
      </c>
      <c r="C4462" s="373" t="s">
        <v>6</v>
      </c>
      <c r="D4462" s="374">
        <v>11.51</v>
      </c>
    </row>
    <row r="4463" spans="1:4" x14ac:dyDescent="0.25">
      <c r="A4463" s="373">
        <v>94757</v>
      </c>
      <c r="B4463" s="373" t="s">
        <v>2294</v>
      </c>
      <c r="C4463" s="373" t="s">
        <v>6</v>
      </c>
      <c r="D4463" s="374">
        <v>15.38</v>
      </c>
    </row>
    <row r="4464" spans="1:4" x14ac:dyDescent="0.25">
      <c r="A4464" s="373">
        <v>94758</v>
      </c>
      <c r="B4464" s="373" t="s">
        <v>2295</v>
      </c>
      <c r="C4464" s="373" t="s">
        <v>6</v>
      </c>
      <c r="D4464" s="374">
        <v>39.76</v>
      </c>
    </row>
    <row r="4465" spans="1:4" x14ac:dyDescent="0.25">
      <c r="A4465" s="373">
        <v>94759</v>
      </c>
      <c r="B4465" s="373" t="s">
        <v>2296</v>
      </c>
      <c r="C4465" s="373" t="s">
        <v>6</v>
      </c>
      <c r="D4465" s="374">
        <v>48.15</v>
      </c>
    </row>
    <row r="4466" spans="1:4" x14ac:dyDescent="0.25">
      <c r="A4466" s="373">
        <v>94760</v>
      </c>
      <c r="B4466" s="373" t="s">
        <v>2297</v>
      </c>
      <c r="C4466" s="373" t="s">
        <v>6</v>
      </c>
      <c r="D4466" s="374">
        <v>80.87</v>
      </c>
    </row>
    <row r="4467" spans="1:4" x14ac:dyDescent="0.25">
      <c r="A4467" s="373">
        <v>94761</v>
      </c>
      <c r="B4467" s="373" t="s">
        <v>2298</v>
      </c>
      <c r="C4467" s="373" t="s">
        <v>6</v>
      </c>
      <c r="D4467" s="374">
        <v>166.32</v>
      </c>
    </row>
    <row r="4468" spans="1:4" x14ac:dyDescent="0.25">
      <c r="A4468" s="373">
        <v>94762</v>
      </c>
      <c r="B4468" s="373" t="s">
        <v>2299</v>
      </c>
      <c r="C4468" s="373" t="s">
        <v>6</v>
      </c>
      <c r="D4468" s="374">
        <v>207.34</v>
      </c>
    </row>
    <row r="4469" spans="1:4" x14ac:dyDescent="0.25">
      <c r="A4469" s="373">
        <v>94763</v>
      </c>
      <c r="B4469" s="373" t="s">
        <v>6310</v>
      </c>
      <c r="C4469" s="373" t="s">
        <v>6</v>
      </c>
      <c r="D4469" s="374">
        <v>250.4</v>
      </c>
    </row>
    <row r="4470" spans="1:4" x14ac:dyDescent="0.25">
      <c r="A4470" s="373">
        <v>94764</v>
      </c>
      <c r="B4470" s="373" t="s">
        <v>6311</v>
      </c>
      <c r="C4470" s="373" t="s">
        <v>6</v>
      </c>
      <c r="D4470" s="374">
        <v>29.92</v>
      </c>
    </row>
    <row r="4471" spans="1:4" x14ac:dyDescent="0.25">
      <c r="A4471" s="373">
        <v>94765</v>
      </c>
      <c r="B4471" s="373" t="s">
        <v>6312</v>
      </c>
      <c r="C4471" s="373" t="s">
        <v>6</v>
      </c>
      <c r="D4471" s="374">
        <v>32.369999999999997</v>
      </c>
    </row>
    <row r="4472" spans="1:4" x14ac:dyDescent="0.25">
      <c r="A4472" s="373">
        <v>94766</v>
      </c>
      <c r="B4472" s="373" t="s">
        <v>6313</v>
      </c>
      <c r="C4472" s="373" t="s">
        <v>6</v>
      </c>
      <c r="D4472" s="374">
        <v>35.619999999999997</v>
      </c>
    </row>
    <row r="4473" spans="1:4" x14ac:dyDescent="0.25">
      <c r="A4473" s="373">
        <v>94767</v>
      </c>
      <c r="B4473" s="373" t="s">
        <v>6314</v>
      </c>
      <c r="C4473" s="373" t="s">
        <v>6</v>
      </c>
      <c r="D4473" s="374">
        <v>52.08</v>
      </c>
    </row>
    <row r="4474" spans="1:4" x14ac:dyDescent="0.25">
      <c r="A4474" s="373">
        <v>94768</v>
      </c>
      <c r="B4474" s="373" t="s">
        <v>6315</v>
      </c>
      <c r="C4474" s="373" t="s">
        <v>6</v>
      </c>
      <c r="D4474" s="374">
        <v>58.47</v>
      </c>
    </row>
    <row r="4475" spans="1:4" x14ac:dyDescent="0.25">
      <c r="A4475" s="373">
        <v>94769</v>
      </c>
      <c r="B4475" s="373" t="s">
        <v>6316</v>
      </c>
      <c r="C4475" s="373" t="s">
        <v>6</v>
      </c>
      <c r="D4475" s="374">
        <v>80.290000000000006</v>
      </c>
    </row>
    <row r="4476" spans="1:4" x14ac:dyDescent="0.25">
      <c r="A4476" s="373">
        <v>94770</v>
      </c>
      <c r="B4476" s="373" t="s">
        <v>6317</v>
      </c>
      <c r="C4476" s="373" t="s">
        <v>6</v>
      </c>
      <c r="D4476" s="374">
        <v>34.840000000000003</v>
      </c>
    </row>
    <row r="4477" spans="1:4" x14ac:dyDescent="0.25">
      <c r="A4477" s="373">
        <v>94771</v>
      </c>
      <c r="B4477" s="373" t="s">
        <v>6318</v>
      </c>
      <c r="C4477" s="373" t="s">
        <v>6</v>
      </c>
      <c r="D4477" s="374">
        <v>37.29</v>
      </c>
    </row>
    <row r="4478" spans="1:4" x14ac:dyDescent="0.25">
      <c r="A4478" s="373">
        <v>94772</v>
      </c>
      <c r="B4478" s="373" t="s">
        <v>6319</v>
      </c>
      <c r="C4478" s="373" t="s">
        <v>6</v>
      </c>
      <c r="D4478" s="374">
        <v>40.54</v>
      </c>
    </row>
    <row r="4479" spans="1:4" x14ac:dyDescent="0.25">
      <c r="A4479" s="373">
        <v>94773</v>
      </c>
      <c r="B4479" s="373" t="s">
        <v>6320</v>
      </c>
      <c r="C4479" s="373" t="s">
        <v>6</v>
      </c>
      <c r="D4479" s="374">
        <v>57</v>
      </c>
    </row>
    <row r="4480" spans="1:4" x14ac:dyDescent="0.25">
      <c r="A4480" s="373">
        <v>94774</v>
      </c>
      <c r="B4480" s="373" t="s">
        <v>6321</v>
      </c>
      <c r="C4480" s="373" t="s">
        <v>6</v>
      </c>
      <c r="D4480" s="374">
        <v>63.39</v>
      </c>
    </row>
    <row r="4481" spans="1:4" x14ac:dyDescent="0.25">
      <c r="A4481" s="373">
        <v>94775</v>
      </c>
      <c r="B4481" s="373" t="s">
        <v>6322</v>
      </c>
      <c r="C4481" s="373" t="s">
        <v>6</v>
      </c>
      <c r="D4481" s="374">
        <v>86.83</v>
      </c>
    </row>
    <row r="4482" spans="1:4" x14ac:dyDescent="0.25">
      <c r="A4482" s="373">
        <v>94783</v>
      </c>
      <c r="B4482" s="373" t="s">
        <v>2300</v>
      </c>
      <c r="C4482" s="373" t="s">
        <v>6</v>
      </c>
      <c r="D4482" s="374">
        <v>19.559999999999999</v>
      </c>
    </row>
    <row r="4483" spans="1:4" x14ac:dyDescent="0.25">
      <c r="A4483" s="373">
        <v>94785</v>
      </c>
      <c r="B4483" s="373" t="s">
        <v>2301</v>
      </c>
      <c r="C4483" s="373" t="s">
        <v>6</v>
      </c>
      <c r="D4483" s="374">
        <v>23.47</v>
      </c>
    </row>
    <row r="4484" spans="1:4" x14ac:dyDescent="0.25">
      <c r="A4484" s="373">
        <v>94789</v>
      </c>
      <c r="B4484" s="373" t="s">
        <v>2302</v>
      </c>
      <c r="C4484" s="373" t="s">
        <v>6</v>
      </c>
      <c r="D4484" s="374">
        <v>227.87</v>
      </c>
    </row>
    <row r="4485" spans="1:4" x14ac:dyDescent="0.25">
      <c r="A4485" s="373">
        <v>94790</v>
      </c>
      <c r="B4485" s="373" t="s">
        <v>2303</v>
      </c>
      <c r="C4485" s="373" t="s">
        <v>6</v>
      </c>
      <c r="D4485" s="374">
        <v>313.55</v>
      </c>
    </row>
    <row r="4486" spans="1:4" x14ac:dyDescent="0.25">
      <c r="A4486" s="373">
        <v>94791</v>
      </c>
      <c r="B4486" s="373" t="s">
        <v>2304</v>
      </c>
      <c r="C4486" s="373" t="s">
        <v>6</v>
      </c>
      <c r="D4486" s="374">
        <v>412.86</v>
      </c>
    </row>
    <row r="4487" spans="1:4" x14ac:dyDescent="0.25">
      <c r="A4487" s="373">
        <v>94863</v>
      </c>
      <c r="B4487" s="373" t="s">
        <v>2305</v>
      </c>
      <c r="C4487" s="373" t="s">
        <v>6</v>
      </c>
      <c r="D4487" s="374">
        <v>118.59</v>
      </c>
    </row>
    <row r="4488" spans="1:4" x14ac:dyDescent="0.25">
      <c r="A4488" s="373">
        <v>95237</v>
      </c>
      <c r="B4488" s="373" t="s">
        <v>6323</v>
      </c>
      <c r="C4488" s="373" t="s">
        <v>6</v>
      </c>
      <c r="D4488" s="374">
        <v>23.46</v>
      </c>
    </row>
    <row r="4489" spans="1:4" x14ac:dyDescent="0.25">
      <c r="A4489" s="373">
        <v>95693</v>
      </c>
      <c r="B4489" s="373" t="s">
        <v>6324</v>
      </c>
      <c r="C4489" s="373" t="s">
        <v>6</v>
      </c>
      <c r="D4489" s="374">
        <v>46.05</v>
      </c>
    </row>
    <row r="4490" spans="1:4" x14ac:dyDescent="0.25">
      <c r="A4490" s="373">
        <v>95694</v>
      </c>
      <c r="B4490" s="373" t="s">
        <v>6325</v>
      </c>
      <c r="C4490" s="373" t="s">
        <v>6</v>
      </c>
      <c r="D4490" s="374">
        <v>47.6</v>
      </c>
    </row>
    <row r="4491" spans="1:4" x14ac:dyDescent="0.25">
      <c r="A4491" s="373">
        <v>95695</v>
      </c>
      <c r="B4491" s="373" t="s">
        <v>6326</v>
      </c>
      <c r="C4491" s="373" t="s">
        <v>6</v>
      </c>
      <c r="D4491" s="374">
        <v>54.22</v>
      </c>
    </row>
    <row r="4492" spans="1:4" x14ac:dyDescent="0.25">
      <c r="A4492" s="373">
        <v>95696</v>
      </c>
      <c r="B4492" s="373" t="s">
        <v>2306</v>
      </c>
      <c r="C4492" s="373" t="s">
        <v>6</v>
      </c>
      <c r="D4492" s="374">
        <v>43.99</v>
      </c>
    </row>
    <row r="4493" spans="1:4" x14ac:dyDescent="0.25">
      <c r="A4493" s="373">
        <v>96637</v>
      </c>
      <c r="B4493" s="373" t="s">
        <v>6327</v>
      </c>
      <c r="C4493" s="373" t="s">
        <v>6</v>
      </c>
      <c r="D4493" s="374">
        <v>14.72</v>
      </c>
    </row>
    <row r="4494" spans="1:4" x14ac:dyDescent="0.25">
      <c r="A4494" s="373">
        <v>96638</v>
      </c>
      <c r="B4494" s="373" t="s">
        <v>6328</v>
      </c>
      <c r="C4494" s="373" t="s">
        <v>6</v>
      </c>
      <c r="D4494" s="374">
        <v>15.13</v>
      </c>
    </row>
    <row r="4495" spans="1:4" x14ac:dyDescent="0.25">
      <c r="A4495" s="373">
        <v>96639</v>
      </c>
      <c r="B4495" s="373" t="s">
        <v>6329</v>
      </c>
      <c r="C4495" s="373" t="s">
        <v>6</v>
      </c>
      <c r="D4495" s="374">
        <v>10.3</v>
      </c>
    </row>
    <row r="4496" spans="1:4" x14ac:dyDescent="0.25">
      <c r="A4496" s="373">
        <v>96640</v>
      </c>
      <c r="B4496" s="373" t="s">
        <v>6330</v>
      </c>
      <c r="C4496" s="373" t="s">
        <v>6</v>
      </c>
      <c r="D4496" s="374">
        <v>25.88</v>
      </c>
    </row>
    <row r="4497" spans="1:4" x14ac:dyDescent="0.25">
      <c r="A4497" s="373">
        <v>96641</v>
      </c>
      <c r="B4497" s="373" t="s">
        <v>6331</v>
      </c>
      <c r="C4497" s="373" t="s">
        <v>6</v>
      </c>
      <c r="D4497" s="374">
        <v>16.989999999999998</v>
      </c>
    </row>
    <row r="4498" spans="1:4" x14ac:dyDescent="0.25">
      <c r="A4498" s="373">
        <v>96642</v>
      </c>
      <c r="B4498" s="373" t="s">
        <v>6332</v>
      </c>
      <c r="C4498" s="373" t="s">
        <v>6</v>
      </c>
      <c r="D4498" s="374">
        <v>19.34</v>
      </c>
    </row>
    <row r="4499" spans="1:4" x14ac:dyDescent="0.25">
      <c r="A4499" s="373">
        <v>96643</v>
      </c>
      <c r="B4499" s="373" t="s">
        <v>6333</v>
      </c>
      <c r="C4499" s="373" t="s">
        <v>6</v>
      </c>
      <c r="D4499" s="374">
        <v>45.15</v>
      </c>
    </row>
    <row r="4500" spans="1:4" x14ac:dyDescent="0.25">
      <c r="A4500" s="373">
        <v>96650</v>
      </c>
      <c r="B4500" s="373" t="s">
        <v>6334</v>
      </c>
      <c r="C4500" s="373" t="s">
        <v>6</v>
      </c>
      <c r="D4500" s="374">
        <v>8.41</v>
      </c>
    </row>
    <row r="4501" spans="1:4" x14ac:dyDescent="0.25">
      <c r="A4501" s="373">
        <v>96651</v>
      </c>
      <c r="B4501" s="373" t="s">
        <v>6335</v>
      </c>
      <c r="C4501" s="373" t="s">
        <v>6</v>
      </c>
      <c r="D4501" s="374">
        <v>8.82</v>
      </c>
    </row>
    <row r="4502" spans="1:4" x14ac:dyDescent="0.25">
      <c r="A4502" s="373">
        <v>96652</v>
      </c>
      <c r="B4502" s="373" t="s">
        <v>6336</v>
      </c>
      <c r="C4502" s="373" t="s">
        <v>6</v>
      </c>
      <c r="D4502" s="374">
        <v>10.07</v>
      </c>
    </row>
    <row r="4503" spans="1:4" x14ac:dyDescent="0.25">
      <c r="A4503" s="373">
        <v>96653</v>
      </c>
      <c r="B4503" s="373" t="s">
        <v>6337</v>
      </c>
      <c r="C4503" s="373" t="s">
        <v>6</v>
      </c>
      <c r="D4503" s="374">
        <v>13.53</v>
      </c>
    </row>
    <row r="4504" spans="1:4" x14ac:dyDescent="0.25">
      <c r="A4504" s="373">
        <v>96654</v>
      </c>
      <c r="B4504" s="373" t="s">
        <v>6338</v>
      </c>
      <c r="C4504" s="373" t="s">
        <v>6</v>
      </c>
      <c r="D4504" s="374">
        <v>15.46</v>
      </c>
    </row>
    <row r="4505" spans="1:4" x14ac:dyDescent="0.25">
      <c r="A4505" s="373">
        <v>96655</v>
      </c>
      <c r="B4505" s="373" t="s">
        <v>6339</v>
      </c>
      <c r="C4505" s="373" t="s">
        <v>6</v>
      </c>
      <c r="D4505" s="374">
        <v>21.07</v>
      </c>
    </row>
    <row r="4506" spans="1:4" x14ac:dyDescent="0.25">
      <c r="A4506" s="373">
        <v>96656</v>
      </c>
      <c r="B4506" s="373" t="s">
        <v>6340</v>
      </c>
      <c r="C4506" s="373" t="s">
        <v>6</v>
      </c>
      <c r="D4506" s="374">
        <v>6.08</v>
      </c>
    </row>
    <row r="4507" spans="1:4" x14ac:dyDescent="0.25">
      <c r="A4507" s="373">
        <v>96657</v>
      </c>
      <c r="B4507" s="373" t="s">
        <v>6341</v>
      </c>
      <c r="C4507" s="373" t="s">
        <v>6</v>
      </c>
      <c r="D4507" s="374">
        <v>23.99</v>
      </c>
    </row>
    <row r="4508" spans="1:4" x14ac:dyDescent="0.25">
      <c r="A4508" s="373">
        <v>96658</v>
      </c>
      <c r="B4508" s="373" t="s">
        <v>6342</v>
      </c>
      <c r="C4508" s="373" t="s">
        <v>6</v>
      </c>
      <c r="D4508" s="374">
        <v>15.1</v>
      </c>
    </row>
    <row r="4509" spans="1:4" x14ac:dyDescent="0.25">
      <c r="A4509" s="373">
        <v>96659</v>
      </c>
      <c r="B4509" s="373" t="s">
        <v>6343</v>
      </c>
      <c r="C4509" s="373" t="s">
        <v>6</v>
      </c>
      <c r="D4509" s="374">
        <v>8.09</v>
      </c>
    </row>
    <row r="4510" spans="1:4" x14ac:dyDescent="0.25">
      <c r="A4510" s="373">
        <v>96660</v>
      </c>
      <c r="B4510" s="373" t="s">
        <v>6344</v>
      </c>
      <c r="C4510" s="373" t="s">
        <v>6</v>
      </c>
      <c r="D4510" s="374">
        <v>32.78</v>
      </c>
    </row>
    <row r="4511" spans="1:4" x14ac:dyDescent="0.25">
      <c r="A4511" s="373">
        <v>96661</v>
      </c>
      <c r="B4511" s="373" t="s">
        <v>6345</v>
      </c>
      <c r="C4511" s="373" t="s">
        <v>6</v>
      </c>
      <c r="D4511" s="374">
        <v>32.46</v>
      </c>
    </row>
    <row r="4512" spans="1:4" x14ac:dyDescent="0.25">
      <c r="A4512" s="373">
        <v>96662</v>
      </c>
      <c r="B4512" s="373" t="s">
        <v>6346</v>
      </c>
      <c r="C4512" s="373" t="s">
        <v>6</v>
      </c>
      <c r="D4512" s="374">
        <v>9.09</v>
      </c>
    </row>
    <row r="4513" spans="1:4" x14ac:dyDescent="0.25">
      <c r="A4513" s="373">
        <v>96663</v>
      </c>
      <c r="B4513" s="373" t="s">
        <v>6347</v>
      </c>
      <c r="C4513" s="373" t="s">
        <v>6</v>
      </c>
      <c r="D4513" s="374">
        <v>15.8</v>
      </c>
    </row>
    <row r="4514" spans="1:4" x14ac:dyDescent="0.25">
      <c r="A4514" s="373">
        <v>96664</v>
      </c>
      <c r="B4514" s="373" t="s">
        <v>6348</v>
      </c>
      <c r="C4514" s="373" t="s">
        <v>6</v>
      </c>
      <c r="D4514" s="374">
        <v>17.45</v>
      </c>
    </row>
    <row r="4515" spans="1:4" x14ac:dyDescent="0.25">
      <c r="A4515" s="373">
        <v>96665</v>
      </c>
      <c r="B4515" s="373" t="s">
        <v>6349</v>
      </c>
      <c r="C4515" s="373" t="s">
        <v>6</v>
      </c>
      <c r="D4515" s="374">
        <v>10.9</v>
      </c>
    </row>
    <row r="4516" spans="1:4" x14ac:dyDescent="0.25">
      <c r="A4516" s="373">
        <v>96666</v>
      </c>
      <c r="B4516" s="373" t="s">
        <v>6350</v>
      </c>
      <c r="C4516" s="373" t="s">
        <v>6</v>
      </c>
      <c r="D4516" s="374">
        <v>16.14</v>
      </c>
    </row>
    <row r="4517" spans="1:4" x14ac:dyDescent="0.25">
      <c r="A4517" s="373">
        <v>96667</v>
      </c>
      <c r="B4517" s="373" t="s">
        <v>6351</v>
      </c>
      <c r="C4517" s="373" t="s">
        <v>6</v>
      </c>
      <c r="D4517" s="374">
        <v>23.22</v>
      </c>
    </row>
    <row r="4518" spans="1:4" x14ac:dyDescent="0.25">
      <c r="A4518" s="373">
        <v>96684</v>
      </c>
      <c r="B4518" s="373" t="s">
        <v>6352</v>
      </c>
      <c r="C4518" s="373" t="s">
        <v>6</v>
      </c>
      <c r="D4518" s="374">
        <v>10.68</v>
      </c>
    </row>
    <row r="4519" spans="1:4" x14ac:dyDescent="0.25">
      <c r="A4519" s="373">
        <v>96685</v>
      </c>
      <c r="B4519" s="373" t="s">
        <v>6353</v>
      </c>
      <c r="C4519" s="373" t="s">
        <v>6</v>
      </c>
      <c r="D4519" s="374">
        <v>11.09</v>
      </c>
    </row>
    <row r="4520" spans="1:4" x14ac:dyDescent="0.25">
      <c r="A4520" s="373">
        <v>96686</v>
      </c>
      <c r="B4520" s="373" t="s">
        <v>6354</v>
      </c>
      <c r="C4520" s="373" t="s">
        <v>6</v>
      </c>
      <c r="D4520" s="374">
        <v>13.82</v>
      </c>
    </row>
    <row r="4521" spans="1:4" x14ac:dyDescent="0.25">
      <c r="A4521" s="373">
        <v>96687</v>
      </c>
      <c r="B4521" s="373" t="s">
        <v>6355</v>
      </c>
      <c r="C4521" s="373" t="s">
        <v>6</v>
      </c>
      <c r="D4521" s="374">
        <v>17.28</v>
      </c>
    </row>
    <row r="4522" spans="1:4" x14ac:dyDescent="0.25">
      <c r="A4522" s="373">
        <v>96688</v>
      </c>
      <c r="B4522" s="373" t="s">
        <v>6356</v>
      </c>
      <c r="C4522" s="373" t="s">
        <v>6</v>
      </c>
      <c r="D4522" s="374">
        <v>20.89</v>
      </c>
    </row>
    <row r="4523" spans="1:4" x14ac:dyDescent="0.25">
      <c r="A4523" s="373">
        <v>96689</v>
      </c>
      <c r="B4523" s="373" t="s">
        <v>6357</v>
      </c>
      <c r="C4523" s="373" t="s">
        <v>6</v>
      </c>
      <c r="D4523" s="374">
        <v>26.5</v>
      </c>
    </row>
    <row r="4524" spans="1:4" x14ac:dyDescent="0.25">
      <c r="A4524" s="373">
        <v>96690</v>
      </c>
      <c r="B4524" s="373" t="s">
        <v>6358</v>
      </c>
      <c r="C4524" s="373" t="s">
        <v>6</v>
      </c>
      <c r="D4524" s="374">
        <v>29.38</v>
      </c>
    </row>
    <row r="4525" spans="1:4" x14ac:dyDescent="0.25">
      <c r="A4525" s="373">
        <v>96691</v>
      </c>
      <c r="B4525" s="373" t="s">
        <v>6359</v>
      </c>
      <c r="C4525" s="373" t="s">
        <v>6</v>
      </c>
      <c r="D4525" s="374">
        <v>38.270000000000003</v>
      </c>
    </row>
    <row r="4526" spans="1:4" x14ac:dyDescent="0.25">
      <c r="A4526" s="373">
        <v>96692</v>
      </c>
      <c r="B4526" s="373" t="s">
        <v>6360</v>
      </c>
      <c r="C4526" s="373" t="s">
        <v>6</v>
      </c>
      <c r="D4526" s="374">
        <v>42.02</v>
      </c>
    </row>
    <row r="4527" spans="1:4" x14ac:dyDescent="0.25">
      <c r="A4527" s="373">
        <v>96693</v>
      </c>
      <c r="B4527" s="373" t="s">
        <v>6361</v>
      </c>
      <c r="C4527" s="373" t="s">
        <v>6</v>
      </c>
      <c r="D4527" s="374">
        <v>57.89</v>
      </c>
    </row>
    <row r="4528" spans="1:4" x14ac:dyDescent="0.25">
      <c r="A4528" s="373">
        <v>96694</v>
      </c>
      <c r="B4528" s="373" t="s">
        <v>6362</v>
      </c>
      <c r="C4528" s="373" t="s">
        <v>6</v>
      </c>
      <c r="D4528" s="374">
        <v>91.53</v>
      </c>
    </row>
    <row r="4529" spans="1:4" x14ac:dyDescent="0.25">
      <c r="A4529" s="373">
        <v>96695</v>
      </c>
      <c r="B4529" s="373" t="s">
        <v>6363</v>
      </c>
      <c r="C4529" s="373" t="s">
        <v>6</v>
      </c>
      <c r="D4529" s="374">
        <v>101.2</v>
      </c>
    </row>
    <row r="4530" spans="1:4" x14ac:dyDescent="0.25">
      <c r="A4530" s="373">
        <v>96696</v>
      </c>
      <c r="B4530" s="373" t="s">
        <v>6364</v>
      </c>
      <c r="C4530" s="373" t="s">
        <v>6</v>
      </c>
      <c r="D4530" s="374">
        <v>114.5</v>
      </c>
    </row>
    <row r="4531" spans="1:4" x14ac:dyDescent="0.25">
      <c r="A4531" s="373">
        <v>96697</v>
      </c>
      <c r="B4531" s="373" t="s">
        <v>6365</v>
      </c>
      <c r="C4531" s="373" t="s">
        <v>6</v>
      </c>
      <c r="D4531" s="374">
        <v>345.29</v>
      </c>
    </row>
    <row r="4532" spans="1:4" x14ac:dyDescent="0.25">
      <c r="A4532" s="373">
        <v>96698</v>
      </c>
      <c r="B4532" s="373" t="s">
        <v>6366</v>
      </c>
      <c r="C4532" s="373" t="s">
        <v>6</v>
      </c>
      <c r="D4532" s="374">
        <v>7.6</v>
      </c>
    </row>
    <row r="4533" spans="1:4" x14ac:dyDescent="0.25">
      <c r="A4533" s="373">
        <v>96699</v>
      </c>
      <c r="B4533" s="373" t="s">
        <v>6367</v>
      </c>
      <c r="C4533" s="373" t="s">
        <v>6</v>
      </c>
      <c r="D4533" s="374">
        <v>25.51</v>
      </c>
    </row>
    <row r="4534" spans="1:4" x14ac:dyDescent="0.25">
      <c r="A4534" s="373">
        <v>96700</v>
      </c>
      <c r="B4534" s="373" t="s">
        <v>6368</v>
      </c>
      <c r="C4534" s="373" t="s">
        <v>6</v>
      </c>
      <c r="D4534" s="374">
        <v>16.62</v>
      </c>
    </row>
    <row r="4535" spans="1:4" x14ac:dyDescent="0.25">
      <c r="A4535" s="373">
        <v>96701</v>
      </c>
      <c r="B4535" s="373" t="s">
        <v>6369</v>
      </c>
      <c r="C4535" s="373" t="s">
        <v>6</v>
      </c>
      <c r="D4535" s="374">
        <v>10.58</v>
      </c>
    </row>
    <row r="4536" spans="1:4" x14ac:dyDescent="0.25">
      <c r="A4536" s="373">
        <v>96702</v>
      </c>
      <c r="B4536" s="373" t="s">
        <v>6370</v>
      </c>
      <c r="C4536" s="373" t="s">
        <v>6</v>
      </c>
      <c r="D4536" s="374">
        <v>11.1</v>
      </c>
    </row>
    <row r="4537" spans="1:4" x14ac:dyDescent="0.25">
      <c r="A4537" s="373">
        <v>96703</v>
      </c>
      <c r="B4537" s="373" t="s">
        <v>6371</v>
      </c>
      <c r="C4537" s="373" t="s">
        <v>6</v>
      </c>
      <c r="D4537" s="374">
        <v>19.41</v>
      </c>
    </row>
    <row r="4538" spans="1:4" x14ac:dyDescent="0.25">
      <c r="A4538" s="373">
        <v>96704</v>
      </c>
      <c r="B4538" s="373" t="s">
        <v>6372</v>
      </c>
      <c r="C4538" s="373" t="s">
        <v>6</v>
      </c>
      <c r="D4538" s="374">
        <v>20.02</v>
      </c>
    </row>
    <row r="4539" spans="1:4" x14ac:dyDescent="0.25">
      <c r="A4539" s="373">
        <v>96705</v>
      </c>
      <c r="B4539" s="373" t="s">
        <v>6373</v>
      </c>
      <c r="C4539" s="373" t="s">
        <v>6</v>
      </c>
      <c r="D4539" s="374">
        <v>23.55</v>
      </c>
    </row>
    <row r="4540" spans="1:4" x14ac:dyDescent="0.25">
      <c r="A4540" s="373">
        <v>96706</v>
      </c>
      <c r="B4540" s="373" t="s">
        <v>6374</v>
      </c>
      <c r="C4540" s="373" t="s">
        <v>6</v>
      </c>
      <c r="D4540" s="374">
        <v>35.26</v>
      </c>
    </row>
    <row r="4541" spans="1:4" x14ac:dyDescent="0.25">
      <c r="A4541" s="373">
        <v>96707</v>
      </c>
      <c r="B4541" s="373" t="s">
        <v>6375</v>
      </c>
      <c r="C4541" s="373" t="s">
        <v>6</v>
      </c>
      <c r="D4541" s="374">
        <v>57.44</v>
      </c>
    </row>
    <row r="4542" spans="1:4" x14ac:dyDescent="0.25">
      <c r="A4542" s="373">
        <v>96708</v>
      </c>
      <c r="B4542" s="373" t="s">
        <v>6376</v>
      </c>
      <c r="C4542" s="373" t="s">
        <v>6</v>
      </c>
      <c r="D4542" s="374">
        <v>87.75</v>
      </c>
    </row>
    <row r="4543" spans="1:4" x14ac:dyDescent="0.25">
      <c r="A4543" s="373">
        <v>96709</v>
      </c>
      <c r="B4543" s="373" t="s">
        <v>6377</v>
      </c>
      <c r="C4543" s="373" t="s">
        <v>6</v>
      </c>
      <c r="D4543" s="374">
        <v>112.13</v>
      </c>
    </row>
    <row r="4544" spans="1:4" x14ac:dyDescent="0.25">
      <c r="A4544" s="373">
        <v>96710</v>
      </c>
      <c r="B4544" s="373" t="s">
        <v>6378</v>
      </c>
      <c r="C4544" s="373" t="s">
        <v>6</v>
      </c>
      <c r="D4544" s="374">
        <v>13.95</v>
      </c>
    </row>
    <row r="4545" spans="1:4" x14ac:dyDescent="0.25">
      <c r="A4545" s="373">
        <v>96711</v>
      </c>
      <c r="B4545" s="373" t="s">
        <v>6379</v>
      </c>
      <c r="C4545" s="373" t="s">
        <v>6</v>
      </c>
      <c r="D4545" s="374">
        <v>21.13</v>
      </c>
    </row>
    <row r="4546" spans="1:4" x14ac:dyDescent="0.25">
      <c r="A4546" s="373">
        <v>96712</v>
      </c>
      <c r="B4546" s="373" t="s">
        <v>6380</v>
      </c>
      <c r="C4546" s="373" t="s">
        <v>6</v>
      </c>
      <c r="D4546" s="374">
        <v>30.44</v>
      </c>
    </row>
    <row r="4547" spans="1:4" x14ac:dyDescent="0.25">
      <c r="A4547" s="373">
        <v>96713</v>
      </c>
      <c r="B4547" s="373" t="s">
        <v>6381</v>
      </c>
      <c r="C4547" s="373" t="s">
        <v>6</v>
      </c>
      <c r="D4547" s="374">
        <v>47.43</v>
      </c>
    </row>
    <row r="4548" spans="1:4" x14ac:dyDescent="0.25">
      <c r="A4548" s="373">
        <v>96714</v>
      </c>
      <c r="B4548" s="373" t="s">
        <v>6382</v>
      </c>
      <c r="C4548" s="373" t="s">
        <v>6</v>
      </c>
      <c r="D4548" s="374">
        <v>68.010000000000005</v>
      </c>
    </row>
    <row r="4549" spans="1:4" x14ac:dyDescent="0.25">
      <c r="A4549" s="373">
        <v>96715</v>
      </c>
      <c r="B4549" s="373" t="s">
        <v>6383</v>
      </c>
      <c r="C4549" s="373" t="s">
        <v>6</v>
      </c>
      <c r="D4549" s="374">
        <v>123.16</v>
      </c>
    </row>
    <row r="4550" spans="1:4" x14ac:dyDescent="0.25">
      <c r="A4550" s="373">
        <v>96716</v>
      </c>
      <c r="B4550" s="373" t="s">
        <v>6384</v>
      </c>
      <c r="C4550" s="373" t="s">
        <v>6</v>
      </c>
      <c r="D4550" s="374">
        <v>160.87</v>
      </c>
    </row>
    <row r="4551" spans="1:4" x14ac:dyDescent="0.25">
      <c r="A4551" s="373">
        <v>96717</v>
      </c>
      <c r="B4551" s="373" t="s">
        <v>6385</v>
      </c>
      <c r="C4551" s="373" t="s">
        <v>6</v>
      </c>
      <c r="D4551" s="374">
        <v>312.32</v>
      </c>
    </row>
    <row r="4552" spans="1:4" x14ac:dyDescent="0.25">
      <c r="A4552" s="373">
        <v>96736</v>
      </c>
      <c r="B4552" s="373" t="s">
        <v>2307</v>
      </c>
      <c r="C4552" s="373" t="s">
        <v>6</v>
      </c>
      <c r="D4552" s="374">
        <v>6.43</v>
      </c>
    </row>
    <row r="4553" spans="1:4" x14ac:dyDescent="0.25">
      <c r="A4553" s="373">
        <v>96737</v>
      </c>
      <c r="B4553" s="373" t="s">
        <v>2308</v>
      </c>
      <c r="C4553" s="373" t="s">
        <v>6</v>
      </c>
      <c r="D4553" s="374">
        <v>6.21</v>
      </c>
    </row>
    <row r="4554" spans="1:4" x14ac:dyDescent="0.25">
      <c r="A4554" s="373">
        <v>96738</v>
      </c>
      <c r="B4554" s="373" t="s">
        <v>2309</v>
      </c>
      <c r="C4554" s="373" t="s">
        <v>6</v>
      </c>
      <c r="D4554" s="374">
        <v>24.12</v>
      </c>
    </row>
    <row r="4555" spans="1:4" x14ac:dyDescent="0.25">
      <c r="A4555" s="373">
        <v>96739</v>
      </c>
      <c r="B4555" s="373" t="s">
        <v>2310</v>
      </c>
      <c r="C4555" s="373" t="s">
        <v>6</v>
      </c>
      <c r="D4555" s="374">
        <v>9.11</v>
      </c>
    </row>
    <row r="4556" spans="1:4" x14ac:dyDescent="0.25">
      <c r="A4556" s="373">
        <v>96740</v>
      </c>
      <c r="B4556" s="373" t="s">
        <v>2311</v>
      </c>
      <c r="C4556" s="373" t="s">
        <v>6</v>
      </c>
      <c r="D4556" s="374">
        <v>33.9</v>
      </c>
    </row>
    <row r="4557" spans="1:4" x14ac:dyDescent="0.25">
      <c r="A4557" s="373">
        <v>96741</v>
      </c>
      <c r="B4557" s="373" t="s">
        <v>2312</v>
      </c>
      <c r="C4557" s="373" t="s">
        <v>6</v>
      </c>
      <c r="D4557" s="374">
        <v>16.600000000000001</v>
      </c>
    </row>
    <row r="4558" spans="1:4" x14ac:dyDescent="0.25">
      <c r="A4558" s="373">
        <v>96742</v>
      </c>
      <c r="B4558" s="373" t="s">
        <v>2313</v>
      </c>
      <c r="C4558" s="373" t="s">
        <v>6</v>
      </c>
      <c r="D4558" s="374">
        <v>21.73</v>
      </c>
    </row>
    <row r="4559" spans="1:4" x14ac:dyDescent="0.25">
      <c r="A4559" s="373">
        <v>96743</v>
      </c>
      <c r="B4559" s="373" t="s">
        <v>2314</v>
      </c>
      <c r="C4559" s="373" t="s">
        <v>6</v>
      </c>
      <c r="D4559" s="374">
        <v>31.25</v>
      </c>
    </row>
    <row r="4560" spans="1:4" x14ac:dyDescent="0.25">
      <c r="A4560" s="373">
        <v>96744</v>
      </c>
      <c r="B4560" s="373" t="s">
        <v>2315</v>
      </c>
      <c r="C4560" s="373" t="s">
        <v>6</v>
      </c>
      <c r="D4560" s="374">
        <v>56.37</v>
      </c>
    </row>
    <row r="4561" spans="1:4" x14ac:dyDescent="0.25">
      <c r="A4561" s="373">
        <v>96745</v>
      </c>
      <c r="B4561" s="373" t="s">
        <v>2316</v>
      </c>
      <c r="C4561" s="373" t="s">
        <v>6</v>
      </c>
      <c r="D4561" s="374">
        <v>84.15</v>
      </c>
    </row>
    <row r="4562" spans="1:4" x14ac:dyDescent="0.25">
      <c r="A4562" s="373">
        <v>96746</v>
      </c>
      <c r="B4562" s="373" t="s">
        <v>2317</v>
      </c>
      <c r="C4562" s="373" t="s">
        <v>6</v>
      </c>
      <c r="D4562" s="374">
        <v>112.38</v>
      </c>
    </row>
    <row r="4563" spans="1:4" x14ac:dyDescent="0.25">
      <c r="A4563" s="373">
        <v>96747</v>
      </c>
      <c r="B4563" s="373" t="s">
        <v>2318</v>
      </c>
      <c r="C4563" s="373" t="s">
        <v>6</v>
      </c>
      <c r="D4563" s="374">
        <v>7.89</v>
      </c>
    </row>
    <row r="4564" spans="1:4" x14ac:dyDescent="0.25">
      <c r="A4564" s="373">
        <v>96748</v>
      </c>
      <c r="B4564" s="373" t="s">
        <v>2319</v>
      </c>
      <c r="C4564" s="373" t="s">
        <v>6</v>
      </c>
      <c r="D4564" s="374">
        <v>8.57</v>
      </c>
    </row>
    <row r="4565" spans="1:4" x14ac:dyDescent="0.25">
      <c r="A4565" s="373">
        <v>96749</v>
      </c>
      <c r="B4565" s="373" t="s">
        <v>2320</v>
      </c>
      <c r="C4565" s="373" t="s">
        <v>6</v>
      </c>
      <c r="D4565" s="374">
        <v>11.61</v>
      </c>
    </row>
    <row r="4566" spans="1:4" x14ac:dyDescent="0.25">
      <c r="A4566" s="373">
        <v>96750</v>
      </c>
      <c r="B4566" s="373" t="s">
        <v>2321</v>
      </c>
      <c r="C4566" s="373" t="s">
        <v>6</v>
      </c>
      <c r="D4566" s="374">
        <v>16.66</v>
      </c>
    </row>
    <row r="4567" spans="1:4" x14ac:dyDescent="0.25">
      <c r="A4567" s="373">
        <v>96751</v>
      </c>
      <c r="B4567" s="373" t="s">
        <v>2322</v>
      </c>
      <c r="C4567" s="373" t="s">
        <v>6</v>
      </c>
      <c r="D4567" s="374">
        <v>26.59</v>
      </c>
    </row>
    <row r="4568" spans="1:4" x14ac:dyDescent="0.25">
      <c r="A4568" s="373">
        <v>96752</v>
      </c>
      <c r="B4568" s="373" t="s">
        <v>2323</v>
      </c>
      <c r="C4568" s="373" t="s">
        <v>6</v>
      </c>
      <c r="D4568" s="374">
        <v>35.96</v>
      </c>
    </row>
    <row r="4569" spans="1:4" x14ac:dyDescent="0.25">
      <c r="A4569" s="373">
        <v>96753</v>
      </c>
      <c r="B4569" s="373" t="s">
        <v>2324</v>
      </c>
      <c r="C4569" s="373" t="s">
        <v>6</v>
      </c>
      <c r="D4569" s="374">
        <v>89.92</v>
      </c>
    </row>
    <row r="4570" spans="1:4" x14ac:dyDescent="0.25">
      <c r="A4570" s="373">
        <v>96754</v>
      </c>
      <c r="B4570" s="373" t="s">
        <v>2325</v>
      </c>
      <c r="C4570" s="373" t="s">
        <v>6</v>
      </c>
      <c r="D4570" s="374">
        <v>109.09</v>
      </c>
    </row>
    <row r="4571" spans="1:4" x14ac:dyDescent="0.25">
      <c r="A4571" s="373">
        <v>96755</v>
      </c>
      <c r="B4571" s="373" t="s">
        <v>2326</v>
      </c>
      <c r="C4571" s="373" t="s">
        <v>6</v>
      </c>
      <c r="D4571" s="374">
        <v>345.67</v>
      </c>
    </row>
    <row r="4572" spans="1:4" x14ac:dyDescent="0.25">
      <c r="A4572" s="373">
        <v>96756</v>
      </c>
      <c r="B4572" s="373" t="s">
        <v>2327</v>
      </c>
      <c r="C4572" s="373" t="s">
        <v>6</v>
      </c>
      <c r="D4572" s="374">
        <v>20.54</v>
      </c>
    </row>
    <row r="4573" spans="1:4" x14ac:dyDescent="0.25">
      <c r="A4573" s="373">
        <v>96757</v>
      </c>
      <c r="B4573" s="373" t="s">
        <v>2328</v>
      </c>
      <c r="C4573" s="373" t="s">
        <v>6</v>
      </c>
      <c r="D4573" s="374">
        <v>24.82</v>
      </c>
    </row>
    <row r="4574" spans="1:4" x14ac:dyDescent="0.25">
      <c r="A4574" s="373">
        <v>96758</v>
      </c>
      <c r="B4574" s="373" t="s">
        <v>2329</v>
      </c>
      <c r="C4574" s="373" t="s">
        <v>6</v>
      </c>
      <c r="D4574" s="374">
        <v>18.190000000000001</v>
      </c>
    </row>
    <row r="4575" spans="1:4" x14ac:dyDescent="0.25">
      <c r="A4575" s="373">
        <v>96759</v>
      </c>
      <c r="B4575" s="373" t="s">
        <v>2330</v>
      </c>
      <c r="C4575" s="373" t="s">
        <v>6</v>
      </c>
      <c r="D4575" s="374">
        <v>24.82</v>
      </c>
    </row>
    <row r="4576" spans="1:4" x14ac:dyDescent="0.25">
      <c r="A4576" s="373">
        <v>96760</v>
      </c>
      <c r="B4576" s="373" t="s">
        <v>2331</v>
      </c>
      <c r="C4576" s="373" t="s">
        <v>6</v>
      </c>
      <c r="D4576" s="374">
        <v>43.74</v>
      </c>
    </row>
    <row r="4577" spans="1:4" x14ac:dyDescent="0.25">
      <c r="A4577" s="373">
        <v>96761</v>
      </c>
      <c r="B4577" s="373" t="s">
        <v>2332</v>
      </c>
      <c r="C4577" s="373" t="s">
        <v>6</v>
      </c>
      <c r="D4577" s="374">
        <v>59.94</v>
      </c>
    </row>
    <row r="4578" spans="1:4" x14ac:dyDescent="0.25">
      <c r="A4578" s="373">
        <v>96762</v>
      </c>
      <c r="B4578" s="373" t="s">
        <v>2333</v>
      </c>
      <c r="C4578" s="373" t="s">
        <v>6</v>
      </c>
      <c r="D4578" s="374">
        <v>120.97</v>
      </c>
    </row>
    <row r="4579" spans="1:4" x14ac:dyDescent="0.25">
      <c r="A4579" s="373">
        <v>96763</v>
      </c>
      <c r="B4579" s="373" t="s">
        <v>2334</v>
      </c>
      <c r="C4579" s="373" t="s">
        <v>6</v>
      </c>
      <c r="D4579" s="374">
        <v>153.63</v>
      </c>
    </row>
    <row r="4580" spans="1:4" x14ac:dyDescent="0.25">
      <c r="A4580" s="373">
        <v>96764</v>
      </c>
      <c r="B4580" s="373" t="s">
        <v>2335</v>
      </c>
      <c r="C4580" s="373" t="s">
        <v>6</v>
      </c>
      <c r="D4580" s="374">
        <v>312.83999999999997</v>
      </c>
    </row>
    <row r="4581" spans="1:4" x14ac:dyDescent="0.25">
      <c r="A4581" s="373">
        <v>96802</v>
      </c>
      <c r="B4581" s="373" t="s">
        <v>7294</v>
      </c>
      <c r="C4581" s="373" t="s">
        <v>6</v>
      </c>
      <c r="D4581" s="374">
        <v>369.64</v>
      </c>
    </row>
    <row r="4582" spans="1:4" x14ac:dyDescent="0.25">
      <c r="A4582" s="373">
        <v>96803</v>
      </c>
      <c r="B4582" s="373" t="s">
        <v>7295</v>
      </c>
      <c r="C4582" s="373" t="s">
        <v>6</v>
      </c>
      <c r="D4582" s="374">
        <v>67.12</v>
      </c>
    </row>
    <row r="4583" spans="1:4" x14ac:dyDescent="0.25">
      <c r="A4583" s="373">
        <v>96804</v>
      </c>
      <c r="B4583" s="373" t="s">
        <v>7296</v>
      </c>
      <c r="C4583" s="373" t="s">
        <v>6</v>
      </c>
      <c r="D4583" s="374">
        <v>107.87</v>
      </c>
    </row>
    <row r="4584" spans="1:4" x14ac:dyDescent="0.25">
      <c r="A4584" s="373">
        <v>96805</v>
      </c>
      <c r="B4584" s="373" t="s">
        <v>7297</v>
      </c>
      <c r="C4584" s="373" t="s">
        <v>6</v>
      </c>
      <c r="D4584" s="374">
        <v>190.78</v>
      </c>
    </row>
    <row r="4585" spans="1:4" x14ac:dyDescent="0.25">
      <c r="A4585" s="373">
        <v>96806</v>
      </c>
      <c r="B4585" s="373" t="s">
        <v>7298</v>
      </c>
      <c r="C4585" s="373" t="s">
        <v>6</v>
      </c>
      <c r="D4585" s="374">
        <v>73.23</v>
      </c>
    </row>
    <row r="4586" spans="1:4" x14ac:dyDescent="0.25">
      <c r="A4586" s="373">
        <v>96807</v>
      </c>
      <c r="B4586" s="373" t="s">
        <v>7299</v>
      </c>
      <c r="C4586" s="373" t="s">
        <v>6</v>
      </c>
      <c r="D4586" s="374">
        <v>117.45</v>
      </c>
    </row>
    <row r="4587" spans="1:4" x14ac:dyDescent="0.25">
      <c r="A4587" s="373">
        <v>96808</v>
      </c>
      <c r="B4587" s="373" t="s">
        <v>7300</v>
      </c>
      <c r="C4587" s="373" t="s">
        <v>6</v>
      </c>
      <c r="D4587" s="374">
        <v>14.94</v>
      </c>
    </row>
    <row r="4588" spans="1:4" x14ac:dyDescent="0.25">
      <c r="A4588" s="373">
        <v>96809</v>
      </c>
      <c r="B4588" s="373" t="s">
        <v>7301</v>
      </c>
      <c r="C4588" s="373" t="s">
        <v>6</v>
      </c>
      <c r="D4588" s="374">
        <v>16.5</v>
      </c>
    </row>
    <row r="4589" spans="1:4" x14ac:dyDescent="0.25">
      <c r="A4589" s="373">
        <v>96810</v>
      </c>
      <c r="B4589" s="373" t="s">
        <v>7302</v>
      </c>
      <c r="C4589" s="373" t="s">
        <v>6</v>
      </c>
      <c r="D4589" s="374">
        <v>17.91</v>
      </c>
    </row>
    <row r="4590" spans="1:4" x14ac:dyDescent="0.25">
      <c r="A4590" s="373">
        <v>96811</v>
      </c>
      <c r="B4590" s="373" t="s">
        <v>7303</v>
      </c>
      <c r="C4590" s="373" t="s">
        <v>6</v>
      </c>
      <c r="D4590" s="374">
        <v>18.88</v>
      </c>
    </row>
    <row r="4591" spans="1:4" x14ac:dyDescent="0.25">
      <c r="A4591" s="373">
        <v>96812</v>
      </c>
      <c r="B4591" s="373" t="s">
        <v>7304</v>
      </c>
      <c r="C4591" s="373" t="s">
        <v>6</v>
      </c>
      <c r="D4591" s="374">
        <v>17.2</v>
      </c>
    </row>
    <row r="4592" spans="1:4" x14ac:dyDescent="0.25">
      <c r="A4592" s="373">
        <v>96813</v>
      </c>
      <c r="B4592" s="373" t="s">
        <v>7305</v>
      </c>
      <c r="C4592" s="373" t="s">
        <v>6</v>
      </c>
      <c r="D4592" s="374">
        <v>19.600000000000001</v>
      </c>
    </row>
    <row r="4593" spans="1:4" x14ac:dyDescent="0.25">
      <c r="A4593" s="373">
        <v>96814</v>
      </c>
      <c r="B4593" s="373" t="s">
        <v>7306</v>
      </c>
      <c r="C4593" s="373" t="s">
        <v>6</v>
      </c>
      <c r="D4593" s="374">
        <v>14.11</v>
      </c>
    </row>
    <row r="4594" spans="1:4" x14ac:dyDescent="0.25">
      <c r="A4594" s="373">
        <v>96815</v>
      </c>
      <c r="B4594" s="373" t="s">
        <v>7307</v>
      </c>
      <c r="C4594" s="373" t="s">
        <v>6</v>
      </c>
      <c r="D4594" s="374">
        <v>29.36</v>
      </c>
    </row>
    <row r="4595" spans="1:4" x14ac:dyDescent="0.25">
      <c r="A4595" s="373">
        <v>96816</v>
      </c>
      <c r="B4595" s="373" t="s">
        <v>7308</v>
      </c>
      <c r="C4595" s="373" t="s">
        <v>6</v>
      </c>
      <c r="D4595" s="374">
        <v>22.15</v>
      </c>
    </row>
    <row r="4596" spans="1:4" x14ac:dyDescent="0.25">
      <c r="A4596" s="373">
        <v>96817</v>
      </c>
      <c r="B4596" s="373" t="s">
        <v>7309</v>
      </c>
      <c r="C4596" s="373" t="s">
        <v>6</v>
      </c>
      <c r="D4596" s="374">
        <v>29.6</v>
      </c>
    </row>
    <row r="4597" spans="1:4" x14ac:dyDescent="0.25">
      <c r="A4597" s="373">
        <v>96818</v>
      </c>
      <c r="B4597" s="373" t="s">
        <v>7310</v>
      </c>
      <c r="C4597" s="373" t="s">
        <v>6</v>
      </c>
      <c r="D4597" s="374">
        <v>19</v>
      </c>
    </row>
    <row r="4598" spans="1:4" x14ac:dyDescent="0.25">
      <c r="A4598" s="373">
        <v>96819</v>
      </c>
      <c r="B4598" s="373" t="s">
        <v>7311</v>
      </c>
      <c r="C4598" s="373" t="s">
        <v>6</v>
      </c>
      <c r="D4598" s="374">
        <v>20.36</v>
      </c>
    </row>
    <row r="4599" spans="1:4" x14ac:dyDescent="0.25">
      <c r="A4599" s="373">
        <v>96820</v>
      </c>
      <c r="B4599" s="373" t="s">
        <v>7312</v>
      </c>
      <c r="C4599" s="373" t="s">
        <v>6</v>
      </c>
      <c r="D4599" s="374">
        <v>35.31</v>
      </c>
    </row>
    <row r="4600" spans="1:4" x14ac:dyDescent="0.25">
      <c r="A4600" s="373">
        <v>96821</v>
      </c>
      <c r="B4600" s="373" t="s">
        <v>7313</v>
      </c>
      <c r="C4600" s="373" t="s">
        <v>6</v>
      </c>
      <c r="D4600" s="374">
        <v>32.950000000000003</v>
      </c>
    </row>
    <row r="4601" spans="1:4" x14ac:dyDescent="0.25">
      <c r="A4601" s="373">
        <v>96822</v>
      </c>
      <c r="B4601" s="373" t="s">
        <v>7314</v>
      </c>
      <c r="C4601" s="373" t="s">
        <v>6</v>
      </c>
      <c r="D4601" s="374">
        <v>26.75</v>
      </c>
    </row>
    <row r="4602" spans="1:4" x14ac:dyDescent="0.25">
      <c r="A4602" s="373">
        <v>96823</v>
      </c>
      <c r="B4602" s="373" t="s">
        <v>7315</v>
      </c>
      <c r="C4602" s="373" t="s">
        <v>6</v>
      </c>
      <c r="D4602" s="374">
        <v>9.92</v>
      </c>
    </row>
    <row r="4603" spans="1:4" x14ac:dyDescent="0.25">
      <c r="A4603" s="373">
        <v>96824</v>
      </c>
      <c r="B4603" s="373" t="s">
        <v>7316</v>
      </c>
      <c r="C4603" s="373" t="s">
        <v>6</v>
      </c>
      <c r="D4603" s="374">
        <v>15.47</v>
      </c>
    </row>
    <row r="4604" spans="1:4" x14ac:dyDescent="0.25">
      <c r="A4604" s="373">
        <v>96826</v>
      </c>
      <c r="B4604" s="373" t="s">
        <v>7317</v>
      </c>
      <c r="C4604" s="373" t="s">
        <v>6</v>
      </c>
      <c r="D4604" s="374">
        <v>11.51</v>
      </c>
    </row>
    <row r="4605" spans="1:4" x14ac:dyDescent="0.25">
      <c r="A4605" s="373">
        <v>96827</v>
      </c>
      <c r="B4605" s="373" t="s">
        <v>7318</v>
      </c>
      <c r="C4605" s="373" t="s">
        <v>6</v>
      </c>
      <c r="D4605" s="374">
        <v>16.88</v>
      </c>
    </row>
    <row r="4606" spans="1:4" x14ac:dyDescent="0.25">
      <c r="A4606" s="373">
        <v>96828</v>
      </c>
      <c r="B4606" s="373" t="s">
        <v>7319</v>
      </c>
      <c r="C4606" s="373" t="s">
        <v>6</v>
      </c>
      <c r="D4606" s="374">
        <v>20.81</v>
      </c>
    </row>
    <row r="4607" spans="1:4" x14ac:dyDescent="0.25">
      <c r="A4607" s="373">
        <v>96829</v>
      </c>
      <c r="B4607" s="373" t="s">
        <v>7320</v>
      </c>
      <c r="C4607" s="373" t="s">
        <v>6</v>
      </c>
      <c r="D4607" s="374">
        <v>16.170000000000002</v>
      </c>
    </row>
    <row r="4608" spans="1:4" x14ac:dyDescent="0.25">
      <c r="A4608" s="373">
        <v>96830</v>
      </c>
      <c r="B4608" s="373" t="s">
        <v>7321</v>
      </c>
      <c r="C4608" s="373" t="s">
        <v>6</v>
      </c>
      <c r="D4608" s="374">
        <v>18.18</v>
      </c>
    </row>
    <row r="4609" spans="1:4" x14ac:dyDescent="0.25">
      <c r="A4609" s="373">
        <v>96832</v>
      </c>
      <c r="B4609" s="373" t="s">
        <v>7322</v>
      </c>
      <c r="C4609" s="373" t="s">
        <v>6</v>
      </c>
      <c r="D4609" s="374">
        <v>26.19</v>
      </c>
    </row>
    <row r="4610" spans="1:4" x14ac:dyDescent="0.25">
      <c r="A4610" s="373">
        <v>96833</v>
      </c>
      <c r="B4610" s="373" t="s">
        <v>7323</v>
      </c>
      <c r="C4610" s="373" t="s">
        <v>6</v>
      </c>
      <c r="D4610" s="374">
        <v>20.65</v>
      </c>
    </row>
    <row r="4611" spans="1:4" x14ac:dyDescent="0.25">
      <c r="A4611" s="373">
        <v>96834</v>
      </c>
      <c r="B4611" s="373" t="s">
        <v>7324</v>
      </c>
      <c r="C4611" s="373" t="s">
        <v>6</v>
      </c>
      <c r="D4611" s="374">
        <v>24.63</v>
      </c>
    </row>
    <row r="4612" spans="1:4" x14ac:dyDescent="0.25">
      <c r="A4612" s="373">
        <v>96836</v>
      </c>
      <c r="B4612" s="373" t="s">
        <v>7325</v>
      </c>
      <c r="C4612" s="373" t="s">
        <v>6</v>
      </c>
      <c r="D4612" s="374">
        <v>29.56</v>
      </c>
    </row>
    <row r="4613" spans="1:4" x14ac:dyDescent="0.25">
      <c r="A4613" s="373">
        <v>96837</v>
      </c>
      <c r="B4613" s="373" t="s">
        <v>7326</v>
      </c>
      <c r="C4613" s="373" t="s">
        <v>6</v>
      </c>
      <c r="D4613" s="374">
        <v>18.38</v>
      </c>
    </row>
    <row r="4614" spans="1:4" x14ac:dyDescent="0.25">
      <c r="A4614" s="373">
        <v>96838</v>
      </c>
      <c r="B4614" s="373" t="s">
        <v>7327</v>
      </c>
      <c r="C4614" s="373" t="s">
        <v>6</v>
      </c>
      <c r="D4614" s="374">
        <v>22.11</v>
      </c>
    </row>
    <row r="4615" spans="1:4" x14ac:dyDescent="0.25">
      <c r="A4615" s="373">
        <v>96839</v>
      </c>
      <c r="B4615" s="373" t="s">
        <v>7328</v>
      </c>
      <c r="C4615" s="373" t="s">
        <v>6</v>
      </c>
      <c r="D4615" s="374">
        <v>22.87</v>
      </c>
    </row>
    <row r="4616" spans="1:4" x14ac:dyDescent="0.25">
      <c r="A4616" s="373">
        <v>96840</v>
      </c>
      <c r="B4616" s="373" t="s">
        <v>7329</v>
      </c>
      <c r="C4616" s="373" t="s">
        <v>6</v>
      </c>
      <c r="D4616" s="374">
        <v>22.2</v>
      </c>
    </row>
    <row r="4617" spans="1:4" x14ac:dyDescent="0.25">
      <c r="A4617" s="373">
        <v>96841</v>
      </c>
      <c r="B4617" s="373" t="s">
        <v>7330</v>
      </c>
      <c r="C4617" s="373" t="s">
        <v>6</v>
      </c>
      <c r="D4617" s="374">
        <v>24.57</v>
      </c>
    </row>
    <row r="4618" spans="1:4" x14ac:dyDescent="0.25">
      <c r="A4618" s="373">
        <v>96842</v>
      </c>
      <c r="B4618" s="373" t="s">
        <v>7331</v>
      </c>
      <c r="C4618" s="373" t="s">
        <v>6</v>
      </c>
      <c r="D4618" s="374">
        <v>28.13</v>
      </c>
    </row>
    <row r="4619" spans="1:4" x14ac:dyDescent="0.25">
      <c r="A4619" s="373">
        <v>96843</v>
      </c>
      <c r="B4619" s="373" t="s">
        <v>7332</v>
      </c>
      <c r="C4619" s="373" t="s">
        <v>6</v>
      </c>
      <c r="D4619" s="374">
        <v>25.59</v>
      </c>
    </row>
    <row r="4620" spans="1:4" x14ac:dyDescent="0.25">
      <c r="A4620" s="373">
        <v>96844</v>
      </c>
      <c r="B4620" s="373" t="s">
        <v>7333</v>
      </c>
      <c r="C4620" s="373" t="s">
        <v>6</v>
      </c>
      <c r="D4620" s="374">
        <v>29.46</v>
      </c>
    </row>
    <row r="4621" spans="1:4" x14ac:dyDescent="0.25">
      <c r="A4621" s="373">
        <v>96845</v>
      </c>
      <c r="B4621" s="373" t="s">
        <v>7334</v>
      </c>
      <c r="C4621" s="373" t="s">
        <v>6</v>
      </c>
      <c r="D4621" s="374">
        <v>34.99</v>
      </c>
    </row>
    <row r="4622" spans="1:4" x14ac:dyDescent="0.25">
      <c r="A4622" s="373">
        <v>96846</v>
      </c>
      <c r="B4622" s="373" t="s">
        <v>7335</v>
      </c>
      <c r="C4622" s="373" t="s">
        <v>6</v>
      </c>
      <c r="D4622" s="374">
        <v>32.82</v>
      </c>
    </row>
    <row r="4623" spans="1:4" x14ac:dyDescent="0.25">
      <c r="A4623" s="373">
        <v>96847</v>
      </c>
      <c r="B4623" s="373" t="s">
        <v>7336</v>
      </c>
      <c r="C4623" s="373" t="s">
        <v>6</v>
      </c>
      <c r="D4623" s="374">
        <v>32.369999999999997</v>
      </c>
    </row>
    <row r="4624" spans="1:4" x14ac:dyDescent="0.25">
      <c r="A4624" s="373">
        <v>96848</v>
      </c>
      <c r="B4624" s="373" t="s">
        <v>7337</v>
      </c>
      <c r="C4624" s="373" t="s">
        <v>6</v>
      </c>
      <c r="D4624" s="374">
        <v>46.46</v>
      </c>
    </row>
    <row r="4625" spans="1:4" x14ac:dyDescent="0.25">
      <c r="A4625" s="373">
        <v>96849</v>
      </c>
      <c r="B4625" s="373" t="s">
        <v>7338</v>
      </c>
      <c r="C4625" s="373" t="s">
        <v>6</v>
      </c>
      <c r="D4625" s="374">
        <v>14.67</v>
      </c>
    </row>
    <row r="4626" spans="1:4" x14ac:dyDescent="0.25">
      <c r="A4626" s="373">
        <v>96850</v>
      </c>
      <c r="B4626" s="373" t="s">
        <v>7339</v>
      </c>
      <c r="C4626" s="373" t="s">
        <v>6</v>
      </c>
      <c r="D4626" s="374">
        <v>20.63</v>
      </c>
    </row>
    <row r="4627" spans="1:4" x14ac:dyDescent="0.25">
      <c r="A4627" s="373">
        <v>96852</v>
      </c>
      <c r="B4627" s="373" t="s">
        <v>7340</v>
      </c>
      <c r="C4627" s="373" t="s">
        <v>6</v>
      </c>
      <c r="D4627" s="374">
        <v>18.670000000000002</v>
      </c>
    </row>
    <row r="4628" spans="1:4" x14ac:dyDescent="0.25">
      <c r="A4628" s="373">
        <v>96853</v>
      </c>
      <c r="B4628" s="373" t="s">
        <v>7341</v>
      </c>
      <c r="C4628" s="373" t="s">
        <v>6</v>
      </c>
      <c r="D4628" s="374">
        <v>22.17</v>
      </c>
    </row>
    <row r="4629" spans="1:4" x14ac:dyDescent="0.25">
      <c r="A4629" s="373">
        <v>96854</v>
      </c>
      <c r="B4629" s="373" t="s">
        <v>7342</v>
      </c>
      <c r="C4629" s="373" t="s">
        <v>6</v>
      </c>
      <c r="D4629" s="374">
        <v>27.32</v>
      </c>
    </row>
    <row r="4630" spans="1:4" x14ac:dyDescent="0.25">
      <c r="A4630" s="373">
        <v>96855</v>
      </c>
      <c r="B4630" s="373" t="s">
        <v>7343</v>
      </c>
      <c r="C4630" s="373" t="s">
        <v>6</v>
      </c>
      <c r="D4630" s="374">
        <v>29.34</v>
      </c>
    </row>
    <row r="4631" spans="1:4" x14ac:dyDescent="0.25">
      <c r="A4631" s="373">
        <v>96856</v>
      </c>
      <c r="B4631" s="373" t="s">
        <v>7344</v>
      </c>
      <c r="C4631" s="373" t="s">
        <v>6</v>
      </c>
      <c r="D4631" s="374">
        <v>31.37</v>
      </c>
    </row>
    <row r="4632" spans="1:4" x14ac:dyDescent="0.25">
      <c r="A4632" s="373">
        <v>96860</v>
      </c>
      <c r="B4632" s="373" t="s">
        <v>7345</v>
      </c>
      <c r="C4632" s="373" t="s">
        <v>6</v>
      </c>
      <c r="D4632" s="374">
        <v>26.3</v>
      </c>
    </row>
    <row r="4633" spans="1:4" x14ac:dyDescent="0.25">
      <c r="A4633" s="373">
        <v>96861</v>
      </c>
      <c r="B4633" s="373" t="s">
        <v>7346</v>
      </c>
      <c r="C4633" s="373" t="s">
        <v>6</v>
      </c>
      <c r="D4633" s="374">
        <v>33.26</v>
      </c>
    </row>
    <row r="4634" spans="1:4" x14ac:dyDescent="0.25">
      <c r="A4634" s="373">
        <v>96862</v>
      </c>
      <c r="B4634" s="373" t="s">
        <v>7347</v>
      </c>
      <c r="C4634" s="373" t="s">
        <v>6</v>
      </c>
      <c r="D4634" s="374">
        <v>32.340000000000003</v>
      </c>
    </row>
    <row r="4635" spans="1:4" x14ac:dyDescent="0.25">
      <c r="A4635" s="373">
        <v>96863</v>
      </c>
      <c r="B4635" s="373" t="s">
        <v>7348</v>
      </c>
      <c r="C4635" s="373" t="s">
        <v>6</v>
      </c>
      <c r="D4635" s="374">
        <v>34.06</v>
      </c>
    </row>
    <row r="4636" spans="1:4" x14ac:dyDescent="0.25">
      <c r="A4636" s="373">
        <v>96864</v>
      </c>
      <c r="B4636" s="373" t="s">
        <v>7349</v>
      </c>
      <c r="C4636" s="373" t="s">
        <v>6</v>
      </c>
      <c r="D4636" s="374">
        <v>45.74</v>
      </c>
    </row>
    <row r="4637" spans="1:4" x14ac:dyDescent="0.25">
      <c r="A4637" s="373">
        <v>96865</v>
      </c>
      <c r="B4637" s="373" t="s">
        <v>7350</v>
      </c>
      <c r="C4637" s="373" t="s">
        <v>6</v>
      </c>
      <c r="D4637" s="374">
        <v>40.19</v>
      </c>
    </row>
    <row r="4638" spans="1:4" x14ac:dyDescent="0.25">
      <c r="A4638" s="373">
        <v>96866</v>
      </c>
      <c r="B4638" s="373" t="s">
        <v>7351</v>
      </c>
      <c r="C4638" s="373" t="s">
        <v>6</v>
      </c>
      <c r="D4638" s="374">
        <v>59.52</v>
      </c>
    </row>
    <row r="4639" spans="1:4" x14ac:dyDescent="0.25">
      <c r="A4639" s="373">
        <v>96868</v>
      </c>
      <c r="B4639" s="373" t="s">
        <v>7352</v>
      </c>
      <c r="C4639" s="373" t="s">
        <v>6</v>
      </c>
      <c r="D4639" s="374">
        <v>17.170000000000002</v>
      </c>
    </row>
    <row r="4640" spans="1:4" x14ac:dyDescent="0.25">
      <c r="A4640" s="373">
        <v>96869</v>
      </c>
      <c r="B4640" s="373" t="s">
        <v>7353</v>
      </c>
      <c r="C4640" s="373" t="s">
        <v>6</v>
      </c>
      <c r="D4640" s="374">
        <v>26.35</v>
      </c>
    </row>
    <row r="4641" spans="1:4" x14ac:dyDescent="0.25">
      <c r="A4641" s="373">
        <v>96870</v>
      </c>
      <c r="B4641" s="373" t="s">
        <v>7354</v>
      </c>
      <c r="C4641" s="373" t="s">
        <v>6</v>
      </c>
      <c r="D4641" s="374">
        <v>39.619999999999997</v>
      </c>
    </row>
    <row r="4642" spans="1:4" x14ac:dyDescent="0.25">
      <c r="A4642" s="373">
        <v>96871</v>
      </c>
      <c r="B4642" s="373" t="s">
        <v>7355</v>
      </c>
      <c r="C4642" s="373" t="s">
        <v>6</v>
      </c>
      <c r="D4642" s="374">
        <v>45.28</v>
      </c>
    </row>
    <row r="4643" spans="1:4" x14ac:dyDescent="0.25">
      <c r="A4643" s="373">
        <v>96872</v>
      </c>
      <c r="B4643" s="373" t="s">
        <v>7356</v>
      </c>
      <c r="C4643" s="373" t="s">
        <v>6</v>
      </c>
      <c r="D4643" s="374">
        <v>41.91</v>
      </c>
    </row>
    <row r="4644" spans="1:4" x14ac:dyDescent="0.25">
      <c r="A4644" s="373">
        <v>96873</v>
      </c>
      <c r="B4644" s="373" t="s">
        <v>7357</v>
      </c>
      <c r="C4644" s="373" t="s">
        <v>6</v>
      </c>
      <c r="D4644" s="374">
        <v>55.89</v>
      </c>
    </row>
    <row r="4645" spans="1:4" x14ac:dyDescent="0.25">
      <c r="A4645" s="373">
        <v>96874</v>
      </c>
      <c r="B4645" s="373" t="s">
        <v>7358</v>
      </c>
      <c r="C4645" s="373" t="s">
        <v>6</v>
      </c>
      <c r="D4645" s="374">
        <v>50.99</v>
      </c>
    </row>
    <row r="4646" spans="1:4" x14ac:dyDescent="0.25">
      <c r="A4646" s="373">
        <v>96875</v>
      </c>
      <c r="B4646" s="373" t="s">
        <v>7359</v>
      </c>
      <c r="C4646" s="373" t="s">
        <v>6</v>
      </c>
      <c r="D4646" s="374">
        <v>66.97</v>
      </c>
    </row>
    <row r="4647" spans="1:4" x14ac:dyDescent="0.25">
      <c r="A4647" s="373">
        <v>96876</v>
      </c>
      <c r="B4647" s="373" t="s">
        <v>7360</v>
      </c>
      <c r="C4647" s="373" t="s">
        <v>6</v>
      </c>
      <c r="D4647" s="374">
        <v>159.12</v>
      </c>
    </row>
    <row r="4648" spans="1:4" x14ac:dyDescent="0.25">
      <c r="A4648" s="373">
        <v>96878</v>
      </c>
      <c r="B4648" s="373" t="s">
        <v>7361</v>
      </c>
      <c r="C4648" s="373" t="s">
        <v>6</v>
      </c>
      <c r="D4648" s="374">
        <v>178.26</v>
      </c>
    </row>
    <row r="4649" spans="1:4" x14ac:dyDescent="0.25">
      <c r="A4649" s="373">
        <v>96879</v>
      </c>
      <c r="B4649" s="373" t="s">
        <v>7362</v>
      </c>
      <c r="C4649" s="373" t="s">
        <v>6</v>
      </c>
      <c r="D4649" s="374">
        <v>172.82</v>
      </c>
    </row>
    <row r="4650" spans="1:4" x14ac:dyDescent="0.25">
      <c r="A4650" s="373">
        <v>96881</v>
      </c>
      <c r="B4650" s="373" t="s">
        <v>7363</v>
      </c>
      <c r="C4650" s="373" t="s">
        <v>6</v>
      </c>
      <c r="D4650" s="374">
        <v>204.4</v>
      </c>
    </row>
    <row r="4651" spans="1:4" x14ac:dyDescent="0.25">
      <c r="A4651" s="373">
        <v>97425</v>
      </c>
      <c r="B4651" s="373" t="s">
        <v>2336</v>
      </c>
      <c r="C4651" s="373" t="s">
        <v>6</v>
      </c>
      <c r="D4651" s="374">
        <v>32.83</v>
      </c>
    </row>
    <row r="4652" spans="1:4" x14ac:dyDescent="0.25">
      <c r="A4652" s="373">
        <v>97426</v>
      </c>
      <c r="B4652" s="373" t="s">
        <v>2337</v>
      </c>
      <c r="C4652" s="373" t="s">
        <v>6</v>
      </c>
      <c r="D4652" s="374">
        <v>40.340000000000003</v>
      </c>
    </row>
    <row r="4653" spans="1:4" x14ac:dyDescent="0.25">
      <c r="A4653" s="373">
        <v>97427</v>
      </c>
      <c r="B4653" s="373" t="s">
        <v>2338</v>
      </c>
      <c r="C4653" s="373" t="s">
        <v>6</v>
      </c>
      <c r="D4653" s="374">
        <v>46.02</v>
      </c>
    </row>
    <row r="4654" spans="1:4" x14ac:dyDescent="0.25">
      <c r="A4654" s="373">
        <v>97428</v>
      </c>
      <c r="B4654" s="373" t="s">
        <v>2339</v>
      </c>
      <c r="C4654" s="373" t="s">
        <v>6</v>
      </c>
      <c r="D4654" s="374">
        <v>59.2</v>
      </c>
    </row>
    <row r="4655" spans="1:4" x14ac:dyDescent="0.25">
      <c r="A4655" s="373">
        <v>97429</v>
      </c>
      <c r="B4655" s="373" t="s">
        <v>2340</v>
      </c>
      <c r="C4655" s="373" t="s">
        <v>6</v>
      </c>
      <c r="D4655" s="374">
        <v>71.33</v>
      </c>
    </row>
    <row r="4656" spans="1:4" x14ac:dyDescent="0.25">
      <c r="A4656" s="373">
        <v>97430</v>
      </c>
      <c r="B4656" s="373" t="s">
        <v>2341</v>
      </c>
      <c r="C4656" s="373" t="s">
        <v>6</v>
      </c>
      <c r="D4656" s="374">
        <v>40.369999999999997</v>
      </c>
    </row>
    <row r="4657" spans="1:4" x14ac:dyDescent="0.25">
      <c r="A4657" s="373">
        <v>97431</v>
      </c>
      <c r="B4657" s="373" t="s">
        <v>2342</v>
      </c>
      <c r="C4657" s="373" t="s">
        <v>6</v>
      </c>
      <c r="D4657" s="374">
        <v>44.98</v>
      </c>
    </row>
    <row r="4658" spans="1:4" x14ac:dyDescent="0.25">
      <c r="A4658" s="373">
        <v>97432</v>
      </c>
      <c r="B4658" s="373" t="s">
        <v>2343</v>
      </c>
      <c r="C4658" s="373" t="s">
        <v>6</v>
      </c>
      <c r="D4658" s="374">
        <v>50.75</v>
      </c>
    </row>
    <row r="4659" spans="1:4" x14ac:dyDescent="0.25">
      <c r="A4659" s="373">
        <v>97433</v>
      </c>
      <c r="B4659" s="373" t="s">
        <v>2344</v>
      </c>
      <c r="C4659" s="373" t="s">
        <v>6</v>
      </c>
      <c r="D4659" s="374">
        <v>93.28</v>
      </c>
    </row>
    <row r="4660" spans="1:4" x14ac:dyDescent="0.25">
      <c r="A4660" s="373">
        <v>97434</v>
      </c>
      <c r="B4660" s="373" t="s">
        <v>2345</v>
      </c>
      <c r="C4660" s="373" t="s">
        <v>6</v>
      </c>
      <c r="D4660" s="374">
        <v>95.08</v>
      </c>
    </row>
    <row r="4661" spans="1:4" x14ac:dyDescent="0.25">
      <c r="A4661" s="373">
        <v>97435</v>
      </c>
      <c r="B4661" s="373" t="s">
        <v>2346</v>
      </c>
      <c r="C4661" s="373" t="s">
        <v>6</v>
      </c>
      <c r="D4661" s="374">
        <v>109.15</v>
      </c>
    </row>
    <row r="4662" spans="1:4" x14ac:dyDescent="0.25">
      <c r="A4662" s="373">
        <v>97436</v>
      </c>
      <c r="B4662" s="373" t="s">
        <v>2347</v>
      </c>
      <c r="C4662" s="373" t="s">
        <v>6</v>
      </c>
      <c r="D4662" s="374">
        <v>112.59</v>
      </c>
    </row>
    <row r="4663" spans="1:4" x14ac:dyDescent="0.25">
      <c r="A4663" s="373">
        <v>97437</v>
      </c>
      <c r="B4663" s="373" t="s">
        <v>2348</v>
      </c>
      <c r="C4663" s="373" t="s">
        <v>6</v>
      </c>
      <c r="D4663" s="374">
        <v>124.95</v>
      </c>
    </row>
    <row r="4664" spans="1:4" x14ac:dyDescent="0.25">
      <c r="A4664" s="373">
        <v>97438</v>
      </c>
      <c r="B4664" s="373" t="s">
        <v>2349</v>
      </c>
      <c r="C4664" s="373" t="s">
        <v>6</v>
      </c>
      <c r="D4664" s="374">
        <v>128.63</v>
      </c>
    </row>
    <row r="4665" spans="1:4" x14ac:dyDescent="0.25">
      <c r="A4665" s="373">
        <v>97439</v>
      </c>
      <c r="B4665" s="373" t="s">
        <v>2350</v>
      </c>
      <c r="C4665" s="373" t="s">
        <v>6</v>
      </c>
      <c r="D4665" s="374">
        <v>141.54</v>
      </c>
    </row>
    <row r="4666" spans="1:4" x14ac:dyDescent="0.25">
      <c r="A4666" s="373">
        <v>97440</v>
      </c>
      <c r="B4666" s="373" t="s">
        <v>2351</v>
      </c>
      <c r="C4666" s="373" t="s">
        <v>6</v>
      </c>
      <c r="D4666" s="374">
        <v>169.83</v>
      </c>
    </row>
    <row r="4667" spans="1:4" x14ac:dyDescent="0.25">
      <c r="A4667" s="373">
        <v>97442</v>
      </c>
      <c r="B4667" s="373" t="s">
        <v>2352</v>
      </c>
      <c r="C4667" s="373" t="s">
        <v>6</v>
      </c>
      <c r="D4667" s="374">
        <v>187.5</v>
      </c>
    </row>
    <row r="4668" spans="1:4" x14ac:dyDescent="0.25">
      <c r="A4668" s="373">
        <v>97443</v>
      </c>
      <c r="B4668" s="373" t="s">
        <v>2353</v>
      </c>
      <c r="C4668" s="373" t="s">
        <v>6</v>
      </c>
      <c r="D4668" s="374">
        <v>120.84</v>
      </c>
    </row>
    <row r="4669" spans="1:4" x14ac:dyDescent="0.25">
      <c r="A4669" s="373">
        <v>97444</v>
      </c>
      <c r="B4669" s="373" t="s">
        <v>2354</v>
      </c>
      <c r="C4669" s="373" t="s">
        <v>6</v>
      </c>
      <c r="D4669" s="374">
        <v>144.01</v>
      </c>
    </row>
    <row r="4670" spans="1:4" x14ac:dyDescent="0.25">
      <c r="A4670" s="373">
        <v>97446</v>
      </c>
      <c r="B4670" s="373" t="s">
        <v>2355</v>
      </c>
      <c r="C4670" s="373" t="s">
        <v>6</v>
      </c>
      <c r="D4670" s="374">
        <v>255.4</v>
      </c>
    </row>
    <row r="4671" spans="1:4" x14ac:dyDescent="0.25">
      <c r="A4671" s="373">
        <v>97447</v>
      </c>
      <c r="B4671" s="373" t="s">
        <v>2356</v>
      </c>
      <c r="C4671" s="373" t="s">
        <v>6</v>
      </c>
      <c r="D4671" s="374">
        <v>255.4</v>
      </c>
    </row>
    <row r="4672" spans="1:4" x14ac:dyDescent="0.25">
      <c r="A4672" s="373">
        <v>97449</v>
      </c>
      <c r="B4672" s="373" t="s">
        <v>2357</v>
      </c>
      <c r="C4672" s="373" t="s">
        <v>6</v>
      </c>
      <c r="D4672" s="374">
        <v>271.64999999999998</v>
      </c>
    </row>
    <row r="4673" spans="1:4" x14ac:dyDescent="0.25">
      <c r="A4673" s="373">
        <v>97450</v>
      </c>
      <c r="B4673" s="373" t="s">
        <v>2358</v>
      </c>
      <c r="C4673" s="373" t="s">
        <v>6</v>
      </c>
      <c r="D4673" s="374">
        <v>334.76</v>
      </c>
    </row>
    <row r="4674" spans="1:4" x14ac:dyDescent="0.25">
      <c r="A4674" s="373">
        <v>97452</v>
      </c>
      <c r="B4674" s="373" t="s">
        <v>2359</v>
      </c>
      <c r="C4674" s="373" t="s">
        <v>6</v>
      </c>
      <c r="D4674" s="374">
        <v>200.26</v>
      </c>
    </row>
    <row r="4675" spans="1:4" x14ac:dyDescent="0.25">
      <c r="A4675" s="373">
        <v>97453</v>
      </c>
      <c r="B4675" s="373" t="s">
        <v>2360</v>
      </c>
      <c r="C4675" s="373" t="s">
        <v>6</v>
      </c>
      <c r="D4675" s="374">
        <v>213.49</v>
      </c>
    </row>
    <row r="4676" spans="1:4" x14ac:dyDescent="0.25">
      <c r="A4676" s="373">
        <v>97454</v>
      </c>
      <c r="B4676" s="373" t="s">
        <v>2361</v>
      </c>
      <c r="C4676" s="373" t="s">
        <v>6</v>
      </c>
      <c r="D4676" s="374">
        <v>349.69</v>
      </c>
    </row>
    <row r="4677" spans="1:4" x14ac:dyDescent="0.25">
      <c r="A4677" s="373">
        <v>97455</v>
      </c>
      <c r="B4677" s="373" t="s">
        <v>2362</v>
      </c>
      <c r="C4677" s="373" t="s">
        <v>6</v>
      </c>
      <c r="D4677" s="374">
        <v>370.84</v>
      </c>
    </row>
    <row r="4678" spans="1:4" x14ac:dyDescent="0.25">
      <c r="A4678" s="373">
        <v>97456</v>
      </c>
      <c r="B4678" s="373" t="s">
        <v>2363</v>
      </c>
      <c r="C4678" s="373" t="s">
        <v>6</v>
      </c>
      <c r="D4678" s="374">
        <v>811.24</v>
      </c>
    </row>
    <row r="4679" spans="1:4" x14ac:dyDescent="0.25">
      <c r="A4679" s="373">
        <v>97457</v>
      </c>
      <c r="B4679" s="373" t="s">
        <v>2364</v>
      </c>
      <c r="C4679" s="373" t="s">
        <v>6</v>
      </c>
      <c r="D4679" s="374">
        <v>716.32</v>
      </c>
    </row>
    <row r="4680" spans="1:4" x14ac:dyDescent="0.25">
      <c r="A4680" s="373">
        <v>97458</v>
      </c>
      <c r="B4680" s="373" t="s">
        <v>2365</v>
      </c>
      <c r="C4680" s="373" t="s">
        <v>6</v>
      </c>
      <c r="D4680" s="374">
        <v>320.14999999999998</v>
      </c>
    </row>
    <row r="4681" spans="1:4" x14ac:dyDescent="0.25">
      <c r="A4681" s="373">
        <v>97459</v>
      </c>
      <c r="B4681" s="373" t="s">
        <v>2366</v>
      </c>
      <c r="C4681" s="373" t="s">
        <v>6</v>
      </c>
      <c r="D4681" s="374">
        <v>561.27</v>
      </c>
    </row>
    <row r="4682" spans="1:4" x14ac:dyDescent="0.25">
      <c r="A4682" s="373">
        <v>97460</v>
      </c>
      <c r="B4682" s="373" t="s">
        <v>2367</v>
      </c>
      <c r="C4682" s="373" t="s">
        <v>6</v>
      </c>
      <c r="D4682" s="374">
        <v>872.27</v>
      </c>
    </row>
    <row r="4683" spans="1:4" x14ac:dyDescent="0.25">
      <c r="A4683" s="373">
        <v>97461</v>
      </c>
      <c r="B4683" s="373" t="s">
        <v>2368</v>
      </c>
      <c r="C4683" s="373" t="s">
        <v>6</v>
      </c>
      <c r="D4683" s="374">
        <v>38.33</v>
      </c>
    </row>
    <row r="4684" spans="1:4" x14ac:dyDescent="0.25">
      <c r="A4684" s="373">
        <v>97462</v>
      </c>
      <c r="B4684" s="373" t="s">
        <v>2369</v>
      </c>
      <c r="C4684" s="373" t="s">
        <v>6</v>
      </c>
      <c r="D4684" s="374">
        <v>31.54</v>
      </c>
    </row>
    <row r="4685" spans="1:4" x14ac:dyDescent="0.25">
      <c r="A4685" s="373">
        <v>97464</v>
      </c>
      <c r="B4685" s="373" t="s">
        <v>2370</v>
      </c>
      <c r="C4685" s="373" t="s">
        <v>6</v>
      </c>
      <c r="D4685" s="374">
        <v>55.63</v>
      </c>
    </row>
    <row r="4686" spans="1:4" x14ac:dyDescent="0.25">
      <c r="A4686" s="373">
        <v>97465</v>
      </c>
      <c r="B4686" s="373" t="s">
        <v>2371</v>
      </c>
      <c r="C4686" s="373" t="s">
        <v>6</v>
      </c>
      <c r="D4686" s="374">
        <v>67.08</v>
      </c>
    </row>
    <row r="4687" spans="1:4" x14ac:dyDescent="0.25">
      <c r="A4687" s="373">
        <v>97467</v>
      </c>
      <c r="B4687" s="373" t="s">
        <v>2372</v>
      </c>
      <c r="C4687" s="373" t="s">
        <v>6</v>
      </c>
      <c r="D4687" s="374">
        <v>70.66</v>
      </c>
    </row>
    <row r="4688" spans="1:4" x14ac:dyDescent="0.25">
      <c r="A4688" s="373">
        <v>97468</v>
      </c>
      <c r="B4688" s="373" t="s">
        <v>2373</v>
      </c>
      <c r="C4688" s="373" t="s">
        <v>6</v>
      </c>
      <c r="D4688" s="374">
        <v>85.32</v>
      </c>
    </row>
    <row r="4689" spans="1:4" x14ac:dyDescent="0.25">
      <c r="A4689" s="373">
        <v>97470</v>
      </c>
      <c r="B4689" s="373" t="s">
        <v>2374</v>
      </c>
      <c r="C4689" s="373" t="s">
        <v>6</v>
      </c>
      <c r="D4689" s="374">
        <v>105.39</v>
      </c>
    </row>
    <row r="4690" spans="1:4" x14ac:dyDescent="0.25">
      <c r="A4690" s="373">
        <v>97471</v>
      </c>
      <c r="B4690" s="373" t="s">
        <v>2375</v>
      </c>
      <c r="C4690" s="373" t="s">
        <v>6</v>
      </c>
      <c r="D4690" s="374">
        <v>128.56</v>
      </c>
    </row>
    <row r="4691" spans="1:4" x14ac:dyDescent="0.25">
      <c r="A4691" s="373">
        <v>97474</v>
      </c>
      <c r="B4691" s="373" t="s">
        <v>2376</v>
      </c>
      <c r="C4691" s="373" t="s">
        <v>6</v>
      </c>
      <c r="D4691" s="374">
        <v>195.72</v>
      </c>
    </row>
    <row r="4692" spans="1:4" x14ac:dyDescent="0.25">
      <c r="A4692" s="373">
        <v>97475</v>
      </c>
      <c r="B4692" s="373" t="s">
        <v>2377</v>
      </c>
      <c r="C4692" s="373" t="s">
        <v>6</v>
      </c>
      <c r="D4692" s="374">
        <v>242.57</v>
      </c>
    </row>
    <row r="4693" spans="1:4" x14ac:dyDescent="0.25">
      <c r="A4693" s="373">
        <v>97477</v>
      </c>
      <c r="B4693" s="373" t="s">
        <v>2378</v>
      </c>
      <c r="C4693" s="373" t="s">
        <v>6</v>
      </c>
      <c r="D4693" s="374">
        <v>261.47000000000003</v>
      </c>
    </row>
    <row r="4694" spans="1:4" x14ac:dyDescent="0.25">
      <c r="A4694" s="373">
        <v>97478</v>
      </c>
      <c r="B4694" s="373" t="s">
        <v>2379</v>
      </c>
      <c r="C4694" s="373" t="s">
        <v>6</v>
      </c>
      <c r="D4694" s="374">
        <v>324.58</v>
      </c>
    </row>
    <row r="4695" spans="1:4" x14ac:dyDescent="0.25">
      <c r="A4695" s="373">
        <v>97479</v>
      </c>
      <c r="B4695" s="373" t="s">
        <v>2380</v>
      </c>
      <c r="C4695" s="373" t="s">
        <v>6</v>
      </c>
      <c r="D4695" s="374">
        <v>62.11</v>
      </c>
    </row>
    <row r="4696" spans="1:4" x14ac:dyDescent="0.25">
      <c r="A4696" s="373">
        <v>97480</v>
      </c>
      <c r="B4696" s="373" t="s">
        <v>2381</v>
      </c>
      <c r="C4696" s="373" t="s">
        <v>6</v>
      </c>
      <c r="D4696" s="374">
        <v>62.11</v>
      </c>
    </row>
    <row r="4697" spans="1:4" x14ac:dyDescent="0.25">
      <c r="A4697" s="373">
        <v>97481</v>
      </c>
      <c r="B4697" s="373" t="s">
        <v>2382</v>
      </c>
      <c r="C4697" s="373" t="s">
        <v>6</v>
      </c>
      <c r="D4697" s="374">
        <v>90.71</v>
      </c>
    </row>
    <row r="4698" spans="1:4" x14ac:dyDescent="0.25">
      <c r="A4698" s="373">
        <v>97482</v>
      </c>
      <c r="B4698" s="373" t="s">
        <v>2383</v>
      </c>
      <c r="C4698" s="373" t="s">
        <v>6</v>
      </c>
      <c r="D4698" s="374">
        <v>90.71</v>
      </c>
    </row>
    <row r="4699" spans="1:4" x14ac:dyDescent="0.25">
      <c r="A4699" s="373">
        <v>97483</v>
      </c>
      <c r="B4699" s="373" t="s">
        <v>2384</v>
      </c>
      <c r="C4699" s="373" t="s">
        <v>6</v>
      </c>
      <c r="D4699" s="374">
        <v>127.81</v>
      </c>
    </row>
    <row r="4700" spans="1:4" x14ac:dyDescent="0.25">
      <c r="A4700" s="373">
        <v>97484</v>
      </c>
      <c r="B4700" s="373" t="s">
        <v>2385</v>
      </c>
      <c r="C4700" s="373" t="s">
        <v>6</v>
      </c>
      <c r="D4700" s="374">
        <v>127.81</v>
      </c>
    </row>
    <row r="4701" spans="1:4" x14ac:dyDescent="0.25">
      <c r="A4701" s="373">
        <v>97485</v>
      </c>
      <c r="B4701" s="373" t="s">
        <v>2386</v>
      </c>
      <c r="C4701" s="373" t="s">
        <v>6</v>
      </c>
      <c r="D4701" s="374">
        <v>177.11</v>
      </c>
    </row>
    <row r="4702" spans="1:4" x14ac:dyDescent="0.25">
      <c r="A4702" s="373">
        <v>97486</v>
      </c>
      <c r="B4702" s="373" t="s">
        <v>2387</v>
      </c>
      <c r="C4702" s="373" t="s">
        <v>6</v>
      </c>
      <c r="D4702" s="374">
        <v>190.34</v>
      </c>
    </row>
    <row r="4703" spans="1:4" x14ac:dyDescent="0.25">
      <c r="A4703" s="373">
        <v>97487</v>
      </c>
      <c r="B4703" s="373" t="s">
        <v>2388</v>
      </c>
      <c r="C4703" s="373" t="s">
        <v>6</v>
      </c>
      <c r="D4703" s="374">
        <v>330.49</v>
      </c>
    </row>
    <row r="4704" spans="1:4" x14ac:dyDescent="0.25">
      <c r="A4704" s="373">
        <v>97488</v>
      </c>
      <c r="B4704" s="373" t="s">
        <v>2389</v>
      </c>
      <c r="C4704" s="373" t="s">
        <v>6</v>
      </c>
      <c r="D4704" s="374">
        <v>351.64</v>
      </c>
    </row>
    <row r="4705" spans="1:4" x14ac:dyDescent="0.25">
      <c r="A4705" s="373">
        <v>97489</v>
      </c>
      <c r="B4705" s="373" t="s">
        <v>2390</v>
      </c>
      <c r="C4705" s="373" t="s">
        <v>6</v>
      </c>
      <c r="D4705" s="374">
        <v>795.93</v>
      </c>
    </row>
    <row r="4706" spans="1:4" x14ac:dyDescent="0.25">
      <c r="A4706" s="373">
        <v>97490</v>
      </c>
      <c r="B4706" s="373" t="s">
        <v>2391</v>
      </c>
      <c r="C4706" s="373" t="s">
        <v>6</v>
      </c>
      <c r="D4706" s="374">
        <v>701.01</v>
      </c>
    </row>
    <row r="4707" spans="1:4" x14ac:dyDescent="0.25">
      <c r="A4707" s="373">
        <v>97491</v>
      </c>
      <c r="B4707" s="373" t="s">
        <v>2392</v>
      </c>
      <c r="C4707" s="373" t="s">
        <v>6</v>
      </c>
      <c r="D4707" s="374">
        <v>96.83</v>
      </c>
    </row>
    <row r="4708" spans="1:4" x14ac:dyDescent="0.25">
      <c r="A4708" s="373">
        <v>97492</v>
      </c>
      <c r="B4708" s="373" t="s">
        <v>2393</v>
      </c>
      <c r="C4708" s="373" t="s">
        <v>6</v>
      </c>
      <c r="D4708" s="374">
        <v>143.06</v>
      </c>
    </row>
    <row r="4709" spans="1:4" x14ac:dyDescent="0.25">
      <c r="A4709" s="373">
        <v>97493</v>
      </c>
      <c r="B4709" s="373" t="s">
        <v>2394</v>
      </c>
      <c r="C4709" s="373" t="s">
        <v>6</v>
      </c>
      <c r="D4709" s="374">
        <v>184.76</v>
      </c>
    </row>
    <row r="4710" spans="1:4" x14ac:dyDescent="0.25">
      <c r="A4710" s="373">
        <v>97494</v>
      </c>
      <c r="B4710" s="373" t="s">
        <v>2395</v>
      </c>
      <c r="C4710" s="373" t="s">
        <v>6</v>
      </c>
      <c r="D4710" s="374">
        <v>289.24</v>
      </c>
    </row>
    <row r="4711" spans="1:4" x14ac:dyDescent="0.25">
      <c r="A4711" s="373">
        <v>97495</v>
      </c>
      <c r="B4711" s="373" t="s">
        <v>2396</v>
      </c>
      <c r="C4711" s="373" t="s">
        <v>6</v>
      </c>
      <c r="D4711" s="374">
        <v>535.62</v>
      </c>
    </row>
    <row r="4712" spans="1:4" x14ac:dyDescent="0.25">
      <c r="A4712" s="373">
        <v>97496</v>
      </c>
      <c r="B4712" s="373" t="s">
        <v>2397</v>
      </c>
      <c r="C4712" s="373" t="s">
        <v>6</v>
      </c>
      <c r="D4712" s="374">
        <v>851.9</v>
      </c>
    </row>
    <row r="4713" spans="1:4" x14ac:dyDescent="0.25">
      <c r="A4713" s="373">
        <v>97499</v>
      </c>
      <c r="B4713" s="373" t="s">
        <v>2398</v>
      </c>
      <c r="C4713" s="373" t="s">
        <v>6</v>
      </c>
      <c r="D4713" s="374">
        <v>35.83</v>
      </c>
    </row>
    <row r="4714" spans="1:4" x14ac:dyDescent="0.25">
      <c r="A4714" s="373">
        <v>97500</v>
      </c>
      <c r="B4714" s="373" t="s">
        <v>2399</v>
      </c>
      <c r="C4714" s="373" t="s">
        <v>6</v>
      </c>
      <c r="D4714" s="374">
        <v>29.04</v>
      </c>
    </row>
    <row r="4715" spans="1:4" x14ac:dyDescent="0.25">
      <c r="A4715" s="373">
        <v>97502</v>
      </c>
      <c r="B4715" s="373" t="s">
        <v>2400</v>
      </c>
      <c r="C4715" s="373" t="s">
        <v>6</v>
      </c>
      <c r="D4715" s="374">
        <v>51</v>
      </c>
    </row>
    <row r="4716" spans="1:4" x14ac:dyDescent="0.25">
      <c r="A4716" s="373">
        <v>97503</v>
      </c>
      <c r="B4716" s="373" t="s">
        <v>2401</v>
      </c>
      <c r="C4716" s="373" t="s">
        <v>6</v>
      </c>
      <c r="D4716" s="374">
        <v>62.68</v>
      </c>
    </row>
    <row r="4717" spans="1:4" x14ac:dyDescent="0.25">
      <c r="A4717" s="373">
        <v>97505</v>
      </c>
      <c r="B4717" s="373" t="s">
        <v>2402</v>
      </c>
      <c r="C4717" s="373" t="s">
        <v>6</v>
      </c>
      <c r="D4717" s="374">
        <v>64.14</v>
      </c>
    </row>
    <row r="4718" spans="1:4" x14ac:dyDescent="0.25">
      <c r="A4718" s="373">
        <v>97506</v>
      </c>
      <c r="B4718" s="373" t="s">
        <v>2403</v>
      </c>
      <c r="C4718" s="373" t="s">
        <v>6</v>
      </c>
      <c r="D4718" s="374">
        <v>78.8</v>
      </c>
    </row>
    <row r="4719" spans="1:4" x14ac:dyDescent="0.25">
      <c r="A4719" s="373">
        <v>97508</v>
      </c>
      <c r="B4719" s="373" t="s">
        <v>2404</v>
      </c>
      <c r="C4719" s="373" t="s">
        <v>6</v>
      </c>
      <c r="D4719" s="374">
        <v>96.15</v>
      </c>
    </row>
    <row r="4720" spans="1:4" x14ac:dyDescent="0.25">
      <c r="A4720" s="373">
        <v>97509</v>
      </c>
      <c r="B4720" s="373" t="s">
        <v>2405</v>
      </c>
      <c r="C4720" s="373" t="s">
        <v>6</v>
      </c>
      <c r="D4720" s="374">
        <v>119.32</v>
      </c>
    </row>
    <row r="4721" spans="1:4" x14ac:dyDescent="0.25">
      <c r="A4721" s="373">
        <v>97511</v>
      </c>
      <c r="B4721" s="373" t="s">
        <v>2406</v>
      </c>
      <c r="C4721" s="373" t="s">
        <v>6</v>
      </c>
      <c r="D4721" s="374">
        <v>182.46</v>
      </c>
    </row>
    <row r="4722" spans="1:4" x14ac:dyDescent="0.25">
      <c r="A4722" s="373">
        <v>97512</v>
      </c>
      <c r="B4722" s="373" t="s">
        <v>2407</v>
      </c>
      <c r="C4722" s="373" t="s">
        <v>6</v>
      </c>
      <c r="D4722" s="374">
        <v>229.31</v>
      </c>
    </row>
    <row r="4723" spans="1:4" x14ac:dyDescent="0.25">
      <c r="A4723" s="373">
        <v>97514</v>
      </c>
      <c r="B4723" s="373" t="s">
        <v>2408</v>
      </c>
      <c r="C4723" s="373" t="s">
        <v>6</v>
      </c>
      <c r="D4723" s="374">
        <v>244.02</v>
      </c>
    </row>
    <row r="4724" spans="1:4" x14ac:dyDescent="0.25">
      <c r="A4724" s="373">
        <v>97515</v>
      </c>
      <c r="B4724" s="373" t="s">
        <v>2409</v>
      </c>
      <c r="C4724" s="373" t="s">
        <v>6</v>
      </c>
      <c r="D4724" s="374">
        <v>307.13</v>
      </c>
    </row>
    <row r="4725" spans="1:4" x14ac:dyDescent="0.25">
      <c r="A4725" s="373">
        <v>97517</v>
      </c>
      <c r="B4725" s="373" t="s">
        <v>2410</v>
      </c>
      <c r="C4725" s="373" t="s">
        <v>6</v>
      </c>
      <c r="D4725" s="374">
        <v>58.37</v>
      </c>
    </row>
    <row r="4726" spans="1:4" x14ac:dyDescent="0.25">
      <c r="A4726" s="373">
        <v>97518</v>
      </c>
      <c r="B4726" s="373" t="s">
        <v>2411</v>
      </c>
      <c r="C4726" s="373" t="s">
        <v>6</v>
      </c>
      <c r="D4726" s="374">
        <v>58.37</v>
      </c>
    </row>
    <row r="4727" spans="1:4" x14ac:dyDescent="0.25">
      <c r="A4727" s="373">
        <v>97519</v>
      </c>
      <c r="B4727" s="373" t="s">
        <v>2412</v>
      </c>
      <c r="C4727" s="373" t="s">
        <v>6</v>
      </c>
      <c r="D4727" s="374">
        <v>84.1</v>
      </c>
    </row>
    <row r="4728" spans="1:4" x14ac:dyDescent="0.25">
      <c r="A4728" s="373">
        <v>97520</v>
      </c>
      <c r="B4728" s="373" t="s">
        <v>2413</v>
      </c>
      <c r="C4728" s="373" t="s">
        <v>6</v>
      </c>
      <c r="D4728" s="374">
        <v>84.1</v>
      </c>
    </row>
    <row r="4729" spans="1:4" x14ac:dyDescent="0.25">
      <c r="A4729" s="373">
        <v>97521</v>
      </c>
      <c r="B4729" s="373" t="s">
        <v>2414</v>
      </c>
      <c r="C4729" s="373" t="s">
        <v>6</v>
      </c>
      <c r="D4729" s="374">
        <v>117.99</v>
      </c>
    </row>
    <row r="4730" spans="1:4" x14ac:dyDescent="0.25">
      <c r="A4730" s="373">
        <v>97522</v>
      </c>
      <c r="B4730" s="373" t="s">
        <v>2415</v>
      </c>
      <c r="C4730" s="373" t="s">
        <v>6</v>
      </c>
      <c r="D4730" s="374">
        <v>117.99</v>
      </c>
    </row>
    <row r="4731" spans="1:4" x14ac:dyDescent="0.25">
      <c r="A4731" s="373">
        <v>97523</v>
      </c>
      <c r="B4731" s="373" t="s">
        <v>2416</v>
      </c>
      <c r="C4731" s="373" t="s">
        <v>6</v>
      </c>
      <c r="D4731" s="374">
        <v>163.25</v>
      </c>
    </row>
    <row r="4732" spans="1:4" x14ac:dyDescent="0.25">
      <c r="A4732" s="373">
        <v>97524</v>
      </c>
      <c r="B4732" s="373" t="s">
        <v>2417</v>
      </c>
      <c r="C4732" s="373" t="s">
        <v>6</v>
      </c>
      <c r="D4732" s="374">
        <v>176.48</v>
      </c>
    </row>
    <row r="4733" spans="1:4" x14ac:dyDescent="0.25">
      <c r="A4733" s="373">
        <v>97525</v>
      </c>
      <c r="B4733" s="373" t="s">
        <v>2418</v>
      </c>
      <c r="C4733" s="373" t="s">
        <v>6</v>
      </c>
      <c r="D4733" s="374">
        <v>310.48</v>
      </c>
    </row>
    <row r="4734" spans="1:4" x14ac:dyDescent="0.25">
      <c r="A4734" s="373">
        <v>97526</v>
      </c>
      <c r="B4734" s="373" t="s">
        <v>2419</v>
      </c>
      <c r="C4734" s="373" t="s">
        <v>6</v>
      </c>
      <c r="D4734" s="374">
        <v>331.63</v>
      </c>
    </row>
    <row r="4735" spans="1:4" x14ac:dyDescent="0.25">
      <c r="A4735" s="373">
        <v>97527</v>
      </c>
      <c r="B4735" s="373" t="s">
        <v>2420</v>
      </c>
      <c r="C4735" s="373" t="s">
        <v>6</v>
      </c>
      <c r="D4735" s="374">
        <v>769.84</v>
      </c>
    </row>
    <row r="4736" spans="1:4" x14ac:dyDescent="0.25">
      <c r="A4736" s="373">
        <v>97528</v>
      </c>
      <c r="B4736" s="373" t="s">
        <v>2421</v>
      </c>
      <c r="C4736" s="373" t="s">
        <v>6</v>
      </c>
      <c r="D4736" s="374">
        <v>674.92</v>
      </c>
    </row>
    <row r="4737" spans="1:4" x14ac:dyDescent="0.25">
      <c r="A4737" s="373">
        <v>97529</v>
      </c>
      <c r="B4737" s="373" t="s">
        <v>2422</v>
      </c>
      <c r="C4737" s="373" t="s">
        <v>6</v>
      </c>
      <c r="D4737" s="374">
        <v>91.92</v>
      </c>
    </row>
    <row r="4738" spans="1:4" x14ac:dyDescent="0.25">
      <c r="A4738" s="373">
        <v>97530</v>
      </c>
      <c r="B4738" s="373" t="s">
        <v>2423</v>
      </c>
      <c r="C4738" s="373" t="s">
        <v>6</v>
      </c>
      <c r="D4738" s="374">
        <v>134.25</v>
      </c>
    </row>
    <row r="4739" spans="1:4" x14ac:dyDescent="0.25">
      <c r="A4739" s="373">
        <v>97531</v>
      </c>
      <c r="B4739" s="373" t="s">
        <v>2424</v>
      </c>
      <c r="C4739" s="373" t="s">
        <v>6</v>
      </c>
      <c r="D4739" s="374">
        <v>171.64</v>
      </c>
    </row>
    <row r="4740" spans="1:4" x14ac:dyDescent="0.25">
      <c r="A4740" s="373">
        <v>97532</v>
      </c>
      <c r="B4740" s="373" t="s">
        <v>2425</v>
      </c>
      <c r="C4740" s="373" t="s">
        <v>6</v>
      </c>
      <c r="D4740" s="374">
        <v>270.76</v>
      </c>
    </row>
    <row r="4741" spans="1:4" x14ac:dyDescent="0.25">
      <c r="A4741" s="373">
        <v>97533</v>
      </c>
      <c r="B4741" s="373" t="s">
        <v>2426</v>
      </c>
      <c r="C4741" s="373" t="s">
        <v>6</v>
      </c>
      <c r="D4741" s="374">
        <v>512.91</v>
      </c>
    </row>
    <row r="4742" spans="1:4" x14ac:dyDescent="0.25">
      <c r="A4742" s="373">
        <v>97534</v>
      </c>
      <c r="B4742" s="373" t="s">
        <v>2427</v>
      </c>
      <c r="C4742" s="373" t="s">
        <v>6</v>
      </c>
      <c r="D4742" s="374">
        <v>817.09</v>
      </c>
    </row>
    <row r="4743" spans="1:4" x14ac:dyDescent="0.25">
      <c r="A4743" s="373">
        <v>97537</v>
      </c>
      <c r="B4743" s="373" t="s">
        <v>2428</v>
      </c>
      <c r="C4743" s="373" t="s">
        <v>6</v>
      </c>
      <c r="D4743" s="374">
        <v>26.37</v>
      </c>
    </row>
    <row r="4744" spans="1:4" x14ac:dyDescent="0.25">
      <c r="A4744" s="373">
        <v>97540</v>
      </c>
      <c r="B4744" s="373" t="s">
        <v>2429</v>
      </c>
      <c r="C4744" s="373" t="s">
        <v>6</v>
      </c>
      <c r="D4744" s="374">
        <v>34.67</v>
      </c>
    </row>
    <row r="4745" spans="1:4" x14ac:dyDescent="0.25">
      <c r="A4745" s="373">
        <v>97541</v>
      </c>
      <c r="B4745" s="373" t="s">
        <v>2430</v>
      </c>
      <c r="C4745" s="373" t="s">
        <v>6</v>
      </c>
      <c r="D4745" s="374">
        <v>29.04</v>
      </c>
    </row>
    <row r="4746" spans="1:4" x14ac:dyDescent="0.25">
      <c r="A4746" s="373">
        <v>97543</v>
      </c>
      <c r="B4746" s="373" t="s">
        <v>2431</v>
      </c>
      <c r="C4746" s="373" t="s">
        <v>6</v>
      </c>
      <c r="D4746" s="374">
        <v>55.24</v>
      </c>
    </row>
    <row r="4747" spans="1:4" x14ac:dyDescent="0.25">
      <c r="A4747" s="373">
        <v>97544</v>
      </c>
      <c r="B4747" s="373" t="s">
        <v>2432</v>
      </c>
      <c r="C4747" s="373" t="s">
        <v>6</v>
      </c>
      <c r="D4747" s="374">
        <v>48.45</v>
      </c>
    </row>
    <row r="4748" spans="1:4" x14ac:dyDescent="0.25">
      <c r="A4748" s="373">
        <v>97546</v>
      </c>
      <c r="B4748" s="373" t="s">
        <v>2433</v>
      </c>
      <c r="C4748" s="373" t="s">
        <v>6</v>
      </c>
      <c r="D4748" s="374">
        <v>36.68</v>
      </c>
    </row>
    <row r="4749" spans="1:4" x14ac:dyDescent="0.25">
      <c r="A4749" s="373">
        <v>97547</v>
      </c>
      <c r="B4749" s="373" t="s">
        <v>2434</v>
      </c>
      <c r="C4749" s="373" t="s">
        <v>6</v>
      </c>
      <c r="D4749" s="374">
        <v>36.68</v>
      </c>
    </row>
    <row r="4750" spans="1:4" x14ac:dyDescent="0.25">
      <c r="A4750" s="373">
        <v>97548</v>
      </c>
      <c r="B4750" s="373" t="s">
        <v>2435</v>
      </c>
      <c r="C4750" s="373" t="s">
        <v>6</v>
      </c>
      <c r="D4750" s="374">
        <v>53.65</v>
      </c>
    </row>
    <row r="4751" spans="1:4" x14ac:dyDescent="0.25">
      <c r="A4751" s="373">
        <v>97549</v>
      </c>
      <c r="B4751" s="373" t="s">
        <v>2436</v>
      </c>
      <c r="C4751" s="373" t="s">
        <v>6</v>
      </c>
      <c r="D4751" s="374">
        <v>53.65</v>
      </c>
    </row>
    <row r="4752" spans="1:4" x14ac:dyDescent="0.25">
      <c r="A4752" s="373">
        <v>97550</v>
      </c>
      <c r="B4752" s="373" t="s">
        <v>2437</v>
      </c>
      <c r="C4752" s="373" t="s">
        <v>6</v>
      </c>
      <c r="D4752" s="374">
        <v>87.53</v>
      </c>
    </row>
    <row r="4753" spans="1:4" x14ac:dyDescent="0.25">
      <c r="A4753" s="373">
        <v>97551</v>
      </c>
      <c r="B4753" s="373" t="s">
        <v>2438</v>
      </c>
      <c r="C4753" s="373" t="s">
        <v>6</v>
      </c>
      <c r="D4753" s="374">
        <v>87.53</v>
      </c>
    </row>
    <row r="4754" spans="1:4" x14ac:dyDescent="0.25">
      <c r="A4754" s="373">
        <v>97552</v>
      </c>
      <c r="B4754" s="373" t="s">
        <v>2439</v>
      </c>
      <c r="C4754" s="373" t="s">
        <v>6</v>
      </c>
      <c r="D4754" s="374">
        <v>53.82</v>
      </c>
    </row>
    <row r="4755" spans="1:4" x14ac:dyDescent="0.25">
      <c r="A4755" s="373">
        <v>97553</v>
      </c>
      <c r="B4755" s="373" t="s">
        <v>2440</v>
      </c>
      <c r="C4755" s="373" t="s">
        <v>6</v>
      </c>
      <c r="D4755" s="374">
        <v>76.44</v>
      </c>
    </row>
    <row r="4756" spans="1:4" x14ac:dyDescent="0.25">
      <c r="A4756" s="373">
        <v>97554</v>
      </c>
      <c r="B4756" s="373" t="s">
        <v>2441</v>
      </c>
      <c r="C4756" s="373" t="s">
        <v>6</v>
      </c>
      <c r="D4756" s="374">
        <v>130.83000000000001</v>
      </c>
    </row>
    <row r="4757" spans="1:4" x14ac:dyDescent="0.25">
      <c r="A4757" s="373">
        <v>98602</v>
      </c>
      <c r="B4757" s="373" t="s">
        <v>6386</v>
      </c>
      <c r="C4757" s="373" t="s">
        <v>6</v>
      </c>
      <c r="D4757" s="374">
        <v>19.27</v>
      </c>
    </row>
    <row r="4758" spans="1:4" x14ac:dyDescent="0.25">
      <c r="A4758" s="373">
        <v>103805</v>
      </c>
      <c r="B4758" s="373" t="s">
        <v>6387</v>
      </c>
      <c r="C4758" s="373" t="s">
        <v>6</v>
      </c>
      <c r="D4758" s="374">
        <v>17.91</v>
      </c>
    </row>
    <row r="4759" spans="1:4" x14ac:dyDescent="0.25">
      <c r="A4759" s="373">
        <v>103806</v>
      </c>
      <c r="B4759" s="373" t="s">
        <v>6388</v>
      </c>
      <c r="C4759" s="373" t="s">
        <v>6</v>
      </c>
      <c r="D4759" s="374">
        <v>17.87</v>
      </c>
    </row>
    <row r="4760" spans="1:4" x14ac:dyDescent="0.25">
      <c r="A4760" s="373">
        <v>103807</v>
      </c>
      <c r="B4760" s="373" t="s">
        <v>6389</v>
      </c>
      <c r="C4760" s="373" t="s">
        <v>6</v>
      </c>
      <c r="D4760" s="374">
        <v>22.9</v>
      </c>
    </row>
    <row r="4761" spans="1:4" x14ac:dyDescent="0.25">
      <c r="A4761" s="373">
        <v>103808</v>
      </c>
      <c r="B4761" s="373" t="s">
        <v>6390</v>
      </c>
      <c r="C4761" s="373" t="s">
        <v>6</v>
      </c>
      <c r="D4761" s="374">
        <v>33.75</v>
      </c>
    </row>
    <row r="4762" spans="1:4" x14ac:dyDescent="0.25">
      <c r="A4762" s="373">
        <v>103809</v>
      </c>
      <c r="B4762" s="373" t="s">
        <v>6391</v>
      </c>
      <c r="C4762" s="373" t="s">
        <v>6</v>
      </c>
      <c r="D4762" s="374">
        <v>33.44</v>
      </c>
    </row>
    <row r="4763" spans="1:4" x14ac:dyDescent="0.25">
      <c r="A4763" s="373">
        <v>103810</v>
      </c>
      <c r="B4763" s="373" t="s">
        <v>6392</v>
      </c>
      <c r="C4763" s="373" t="s">
        <v>6</v>
      </c>
      <c r="D4763" s="374">
        <v>35.24</v>
      </c>
    </row>
    <row r="4764" spans="1:4" x14ac:dyDescent="0.25">
      <c r="A4764" s="373">
        <v>103811</v>
      </c>
      <c r="B4764" s="373" t="s">
        <v>6393</v>
      </c>
      <c r="C4764" s="373" t="s">
        <v>6</v>
      </c>
      <c r="D4764" s="374">
        <v>38.92</v>
      </c>
    </row>
    <row r="4765" spans="1:4" x14ac:dyDescent="0.25">
      <c r="A4765" s="373">
        <v>103812</v>
      </c>
      <c r="B4765" s="373" t="s">
        <v>6394</v>
      </c>
      <c r="C4765" s="373" t="s">
        <v>6</v>
      </c>
      <c r="D4765" s="374">
        <v>50.38</v>
      </c>
    </row>
    <row r="4766" spans="1:4" x14ac:dyDescent="0.25">
      <c r="A4766" s="373">
        <v>103813</v>
      </c>
      <c r="B4766" s="373" t="s">
        <v>6395</v>
      </c>
      <c r="C4766" s="373" t="s">
        <v>6</v>
      </c>
      <c r="D4766" s="374">
        <v>48.44</v>
      </c>
    </row>
    <row r="4767" spans="1:4" x14ac:dyDescent="0.25">
      <c r="A4767" s="373">
        <v>103814</v>
      </c>
      <c r="B4767" s="373" t="s">
        <v>6396</v>
      </c>
      <c r="C4767" s="373" t="s">
        <v>6</v>
      </c>
      <c r="D4767" s="374">
        <v>11.67</v>
      </c>
    </row>
    <row r="4768" spans="1:4" x14ac:dyDescent="0.25">
      <c r="A4768" s="373">
        <v>103815</v>
      </c>
      <c r="B4768" s="373" t="s">
        <v>6397</v>
      </c>
      <c r="C4768" s="373" t="s">
        <v>6</v>
      </c>
      <c r="D4768" s="374">
        <v>11.71</v>
      </c>
    </row>
    <row r="4769" spans="1:4" x14ac:dyDescent="0.25">
      <c r="A4769" s="373">
        <v>103816</v>
      </c>
      <c r="B4769" s="373" t="s">
        <v>6398</v>
      </c>
      <c r="C4769" s="373" t="s">
        <v>6</v>
      </c>
      <c r="D4769" s="374">
        <v>28.47</v>
      </c>
    </row>
    <row r="4770" spans="1:4" x14ac:dyDescent="0.25">
      <c r="A4770" s="373">
        <v>103817</v>
      </c>
      <c r="B4770" s="373" t="s">
        <v>6399</v>
      </c>
      <c r="C4770" s="373" t="s">
        <v>6</v>
      </c>
      <c r="D4770" s="374">
        <v>494.59</v>
      </c>
    </row>
    <row r="4771" spans="1:4" x14ac:dyDescent="0.25">
      <c r="A4771" s="373">
        <v>103818</v>
      </c>
      <c r="B4771" s="373" t="s">
        <v>6400</v>
      </c>
      <c r="C4771" s="373" t="s">
        <v>6</v>
      </c>
      <c r="D4771" s="374">
        <v>21.13</v>
      </c>
    </row>
    <row r="4772" spans="1:4" x14ac:dyDescent="0.25">
      <c r="A4772" s="373">
        <v>103819</v>
      </c>
      <c r="B4772" s="373" t="s">
        <v>6401</v>
      </c>
      <c r="C4772" s="373" t="s">
        <v>6</v>
      </c>
      <c r="D4772" s="374">
        <v>20.67</v>
      </c>
    </row>
    <row r="4773" spans="1:4" x14ac:dyDescent="0.25">
      <c r="A4773" s="373">
        <v>103820</v>
      </c>
      <c r="B4773" s="373" t="s">
        <v>6402</v>
      </c>
      <c r="C4773" s="373" t="s">
        <v>6</v>
      </c>
      <c r="D4773" s="374">
        <v>22.12</v>
      </c>
    </row>
    <row r="4774" spans="1:4" x14ac:dyDescent="0.25">
      <c r="A4774" s="373">
        <v>103821</v>
      </c>
      <c r="B4774" s="373" t="s">
        <v>6403</v>
      </c>
      <c r="C4774" s="373" t="s">
        <v>6</v>
      </c>
      <c r="D4774" s="374">
        <v>578.44000000000005</v>
      </c>
    </row>
    <row r="4775" spans="1:4" x14ac:dyDescent="0.25">
      <c r="A4775" s="373">
        <v>103822</v>
      </c>
      <c r="B4775" s="373" t="s">
        <v>6404</v>
      </c>
      <c r="C4775" s="373" t="s">
        <v>6</v>
      </c>
      <c r="D4775" s="374">
        <v>58.96</v>
      </c>
    </row>
    <row r="4776" spans="1:4" x14ac:dyDescent="0.25">
      <c r="A4776" s="373">
        <v>103823</v>
      </c>
      <c r="B4776" s="373" t="s">
        <v>6405</v>
      </c>
      <c r="C4776" s="373" t="s">
        <v>6</v>
      </c>
      <c r="D4776" s="374">
        <v>18.07</v>
      </c>
    </row>
    <row r="4777" spans="1:4" x14ac:dyDescent="0.25">
      <c r="A4777" s="373">
        <v>103824</v>
      </c>
      <c r="B4777" s="373" t="s">
        <v>6406</v>
      </c>
      <c r="C4777" s="373" t="s">
        <v>6</v>
      </c>
      <c r="D4777" s="374">
        <v>24.4</v>
      </c>
    </row>
    <row r="4778" spans="1:4" x14ac:dyDescent="0.25">
      <c r="A4778" s="373">
        <v>103825</v>
      </c>
      <c r="B4778" s="373" t="s">
        <v>6407</v>
      </c>
      <c r="C4778" s="373" t="s">
        <v>6</v>
      </c>
      <c r="D4778" s="374">
        <v>28.99</v>
      </c>
    </row>
    <row r="4779" spans="1:4" x14ac:dyDescent="0.25">
      <c r="A4779" s="373">
        <v>103826</v>
      </c>
      <c r="B4779" s="373" t="s">
        <v>6408</v>
      </c>
      <c r="C4779" s="373" t="s">
        <v>6</v>
      </c>
      <c r="D4779" s="374">
        <v>31.41</v>
      </c>
    </row>
    <row r="4780" spans="1:4" x14ac:dyDescent="0.25">
      <c r="A4780" s="373">
        <v>103827</v>
      </c>
      <c r="B4780" s="373" t="s">
        <v>6409</v>
      </c>
      <c r="C4780" s="373" t="s">
        <v>6</v>
      </c>
      <c r="D4780" s="374">
        <v>31.41</v>
      </c>
    </row>
    <row r="4781" spans="1:4" x14ac:dyDescent="0.25">
      <c r="A4781" s="373">
        <v>103828</v>
      </c>
      <c r="B4781" s="373" t="s">
        <v>6410</v>
      </c>
      <c r="C4781" s="373" t="s">
        <v>6</v>
      </c>
      <c r="D4781" s="374">
        <v>99.15</v>
      </c>
    </row>
    <row r="4782" spans="1:4" x14ac:dyDescent="0.25">
      <c r="A4782" s="373">
        <v>103829</v>
      </c>
      <c r="B4782" s="373" t="s">
        <v>6411</v>
      </c>
      <c r="C4782" s="373" t="s">
        <v>6</v>
      </c>
      <c r="D4782" s="374">
        <v>638.57000000000005</v>
      </c>
    </row>
    <row r="4783" spans="1:4" x14ac:dyDescent="0.25">
      <c r="A4783" s="373">
        <v>103830</v>
      </c>
      <c r="B4783" s="373" t="s">
        <v>6412</v>
      </c>
      <c r="C4783" s="373" t="s">
        <v>6</v>
      </c>
      <c r="D4783" s="374">
        <v>38.25</v>
      </c>
    </row>
    <row r="4784" spans="1:4" x14ac:dyDescent="0.25">
      <c r="A4784" s="373">
        <v>103831</v>
      </c>
      <c r="B4784" s="373" t="s">
        <v>6413</v>
      </c>
      <c r="C4784" s="373" t="s">
        <v>6</v>
      </c>
      <c r="D4784" s="374">
        <v>27</v>
      </c>
    </row>
    <row r="4785" spans="1:4" x14ac:dyDescent="0.25">
      <c r="A4785" s="373">
        <v>103832</v>
      </c>
      <c r="B4785" s="373" t="s">
        <v>6414</v>
      </c>
      <c r="C4785" s="373" t="s">
        <v>6</v>
      </c>
      <c r="D4785" s="374">
        <v>24.21</v>
      </c>
    </row>
    <row r="4786" spans="1:4" x14ac:dyDescent="0.25">
      <c r="A4786" s="373">
        <v>103833</v>
      </c>
      <c r="B4786" s="373" t="s">
        <v>6415</v>
      </c>
      <c r="C4786" s="373" t="s">
        <v>6</v>
      </c>
      <c r="D4786" s="374">
        <v>44.72</v>
      </c>
    </row>
    <row r="4787" spans="1:4" x14ac:dyDescent="0.25">
      <c r="A4787" s="373">
        <v>103834</v>
      </c>
      <c r="B4787" s="373" t="s">
        <v>6416</v>
      </c>
      <c r="C4787" s="373" t="s">
        <v>6</v>
      </c>
      <c r="D4787" s="374">
        <v>65.34</v>
      </c>
    </row>
    <row r="4788" spans="1:4" x14ac:dyDescent="0.25">
      <c r="A4788" s="373">
        <v>103838</v>
      </c>
      <c r="B4788" s="373" t="s">
        <v>6417</v>
      </c>
      <c r="C4788" s="373" t="s">
        <v>6</v>
      </c>
      <c r="D4788" s="374">
        <v>17.239999999999998</v>
      </c>
    </row>
    <row r="4789" spans="1:4" x14ac:dyDescent="0.25">
      <c r="A4789" s="373">
        <v>103839</v>
      </c>
      <c r="B4789" s="373" t="s">
        <v>6418</v>
      </c>
      <c r="C4789" s="373" t="s">
        <v>6</v>
      </c>
      <c r="D4789" s="374">
        <v>17.2</v>
      </c>
    </row>
    <row r="4790" spans="1:4" x14ac:dyDescent="0.25">
      <c r="A4790" s="373">
        <v>103840</v>
      </c>
      <c r="B4790" s="373" t="s">
        <v>6419</v>
      </c>
      <c r="C4790" s="373" t="s">
        <v>6</v>
      </c>
      <c r="D4790" s="374">
        <v>22.55</v>
      </c>
    </row>
    <row r="4791" spans="1:4" x14ac:dyDescent="0.25">
      <c r="A4791" s="373">
        <v>103841</v>
      </c>
      <c r="B4791" s="373" t="s">
        <v>6420</v>
      </c>
      <c r="C4791" s="373" t="s">
        <v>6</v>
      </c>
      <c r="D4791" s="374">
        <v>28.54</v>
      </c>
    </row>
    <row r="4792" spans="1:4" x14ac:dyDescent="0.25">
      <c r="A4792" s="373">
        <v>103842</v>
      </c>
      <c r="B4792" s="373" t="s">
        <v>6421</v>
      </c>
      <c r="C4792" s="373" t="s">
        <v>6</v>
      </c>
      <c r="D4792" s="374">
        <v>28.23</v>
      </c>
    </row>
    <row r="4793" spans="1:4" x14ac:dyDescent="0.25">
      <c r="A4793" s="373">
        <v>103843</v>
      </c>
      <c r="B4793" s="373" t="s">
        <v>6422</v>
      </c>
      <c r="C4793" s="373" t="s">
        <v>6</v>
      </c>
      <c r="D4793" s="374">
        <v>32.64</v>
      </c>
    </row>
    <row r="4794" spans="1:4" x14ac:dyDescent="0.25">
      <c r="A4794" s="373">
        <v>103844</v>
      </c>
      <c r="B4794" s="373" t="s">
        <v>6423</v>
      </c>
      <c r="C4794" s="373" t="s">
        <v>6</v>
      </c>
      <c r="D4794" s="374">
        <v>36.299999999999997</v>
      </c>
    </row>
    <row r="4795" spans="1:4" x14ac:dyDescent="0.25">
      <c r="A4795" s="373">
        <v>103845</v>
      </c>
      <c r="B4795" s="373" t="s">
        <v>6424</v>
      </c>
      <c r="C4795" s="373" t="s">
        <v>6</v>
      </c>
      <c r="D4795" s="374">
        <v>41.24</v>
      </c>
    </row>
    <row r="4796" spans="1:4" x14ac:dyDescent="0.25">
      <c r="A4796" s="373">
        <v>103846</v>
      </c>
      <c r="B4796" s="373" t="s">
        <v>6425</v>
      </c>
      <c r="C4796" s="373" t="s">
        <v>6</v>
      </c>
      <c r="D4796" s="374">
        <v>39.299999999999997</v>
      </c>
    </row>
    <row r="4797" spans="1:4" x14ac:dyDescent="0.25">
      <c r="A4797" s="373">
        <v>103847</v>
      </c>
      <c r="B4797" s="373" t="s">
        <v>6426</v>
      </c>
      <c r="C4797" s="373" t="s">
        <v>6</v>
      </c>
      <c r="D4797" s="374">
        <v>11.23</v>
      </c>
    </row>
    <row r="4798" spans="1:4" x14ac:dyDescent="0.25">
      <c r="A4798" s="373">
        <v>103848</v>
      </c>
      <c r="B4798" s="373" t="s">
        <v>6427</v>
      </c>
      <c r="C4798" s="373" t="s">
        <v>6</v>
      </c>
      <c r="D4798" s="374">
        <v>11.27</v>
      </c>
    </row>
    <row r="4799" spans="1:4" x14ac:dyDescent="0.25">
      <c r="A4799" s="373">
        <v>103849</v>
      </c>
      <c r="B4799" s="373" t="s">
        <v>6428</v>
      </c>
      <c r="C4799" s="373" t="s">
        <v>6</v>
      </c>
      <c r="D4799" s="374">
        <v>28.03</v>
      </c>
    </row>
    <row r="4800" spans="1:4" x14ac:dyDescent="0.25">
      <c r="A4800" s="373">
        <v>103850</v>
      </c>
      <c r="B4800" s="373" t="s">
        <v>6429</v>
      </c>
      <c r="C4800" s="373" t="s">
        <v>6</v>
      </c>
      <c r="D4800" s="374">
        <v>494.15</v>
      </c>
    </row>
    <row r="4801" spans="1:4" x14ac:dyDescent="0.25">
      <c r="A4801" s="373">
        <v>103851</v>
      </c>
      <c r="B4801" s="373" t="s">
        <v>6430</v>
      </c>
      <c r="C4801" s="373" t="s">
        <v>6</v>
      </c>
      <c r="D4801" s="374">
        <v>20.91</v>
      </c>
    </row>
    <row r="4802" spans="1:4" x14ac:dyDescent="0.25">
      <c r="A4802" s="373">
        <v>103852</v>
      </c>
      <c r="B4802" s="373" t="s">
        <v>6431</v>
      </c>
      <c r="C4802" s="373" t="s">
        <v>6</v>
      </c>
      <c r="D4802" s="374">
        <v>17.170000000000002</v>
      </c>
    </row>
    <row r="4803" spans="1:4" x14ac:dyDescent="0.25">
      <c r="A4803" s="373">
        <v>103853</v>
      </c>
      <c r="B4803" s="373" t="s">
        <v>6432</v>
      </c>
      <c r="C4803" s="373" t="s">
        <v>6</v>
      </c>
      <c r="D4803" s="374">
        <v>18.62</v>
      </c>
    </row>
    <row r="4804" spans="1:4" x14ac:dyDescent="0.25">
      <c r="A4804" s="373">
        <v>103854</v>
      </c>
      <c r="B4804" s="373" t="s">
        <v>6433</v>
      </c>
      <c r="C4804" s="373" t="s">
        <v>6</v>
      </c>
      <c r="D4804" s="374">
        <v>574.94000000000005</v>
      </c>
    </row>
    <row r="4805" spans="1:4" x14ac:dyDescent="0.25">
      <c r="A4805" s="373">
        <v>103855</v>
      </c>
      <c r="B4805" s="373" t="s">
        <v>6434</v>
      </c>
      <c r="C4805" s="373" t="s">
        <v>6</v>
      </c>
      <c r="D4805" s="374">
        <v>55.46</v>
      </c>
    </row>
    <row r="4806" spans="1:4" x14ac:dyDescent="0.25">
      <c r="A4806" s="373">
        <v>103856</v>
      </c>
      <c r="B4806" s="373" t="s">
        <v>6435</v>
      </c>
      <c r="C4806" s="373" t="s">
        <v>6</v>
      </c>
      <c r="D4806" s="374">
        <v>16.2</v>
      </c>
    </row>
    <row r="4807" spans="1:4" x14ac:dyDescent="0.25">
      <c r="A4807" s="373">
        <v>103857</v>
      </c>
      <c r="B4807" s="373" t="s">
        <v>6436</v>
      </c>
      <c r="C4807" s="373" t="s">
        <v>6</v>
      </c>
      <c r="D4807" s="374">
        <v>22.65</v>
      </c>
    </row>
    <row r="4808" spans="1:4" x14ac:dyDescent="0.25">
      <c r="A4808" s="373">
        <v>103858</v>
      </c>
      <c r="B4808" s="373" t="s">
        <v>6437</v>
      </c>
      <c r="C4808" s="373" t="s">
        <v>6</v>
      </c>
      <c r="D4808" s="374">
        <v>27.24</v>
      </c>
    </row>
    <row r="4809" spans="1:4" x14ac:dyDescent="0.25">
      <c r="A4809" s="373">
        <v>103859</v>
      </c>
      <c r="B4809" s="373" t="s">
        <v>6438</v>
      </c>
      <c r="C4809" s="373" t="s">
        <v>6</v>
      </c>
      <c r="D4809" s="374">
        <v>25.81</v>
      </c>
    </row>
    <row r="4810" spans="1:4" x14ac:dyDescent="0.25">
      <c r="A4810" s="373">
        <v>103860</v>
      </c>
      <c r="B4810" s="373" t="s">
        <v>6439</v>
      </c>
      <c r="C4810" s="373" t="s">
        <v>6</v>
      </c>
      <c r="D4810" s="374">
        <v>25.81</v>
      </c>
    </row>
    <row r="4811" spans="1:4" x14ac:dyDescent="0.25">
      <c r="A4811" s="373">
        <v>103861</v>
      </c>
      <c r="B4811" s="373" t="s">
        <v>6440</v>
      </c>
      <c r="C4811" s="373" t="s">
        <v>6</v>
      </c>
      <c r="D4811" s="374">
        <v>93.55</v>
      </c>
    </row>
    <row r="4812" spans="1:4" x14ac:dyDescent="0.25">
      <c r="A4812" s="373">
        <v>103862</v>
      </c>
      <c r="B4812" s="373" t="s">
        <v>6441</v>
      </c>
      <c r="C4812" s="373" t="s">
        <v>6</v>
      </c>
      <c r="D4812" s="374">
        <v>632.97</v>
      </c>
    </row>
    <row r="4813" spans="1:4" x14ac:dyDescent="0.25">
      <c r="A4813" s="373">
        <v>103863</v>
      </c>
      <c r="B4813" s="373" t="s">
        <v>6442</v>
      </c>
      <c r="C4813" s="373" t="s">
        <v>6</v>
      </c>
      <c r="D4813" s="374">
        <v>35.43</v>
      </c>
    </row>
    <row r="4814" spans="1:4" x14ac:dyDescent="0.25">
      <c r="A4814" s="373">
        <v>103864</v>
      </c>
      <c r="B4814" s="373" t="s">
        <v>6443</v>
      </c>
      <c r="C4814" s="373" t="s">
        <v>6</v>
      </c>
      <c r="D4814" s="374">
        <v>22.29</v>
      </c>
    </row>
    <row r="4815" spans="1:4" x14ac:dyDescent="0.25">
      <c r="A4815" s="373">
        <v>103865</v>
      </c>
      <c r="B4815" s="373" t="s">
        <v>6444</v>
      </c>
      <c r="C4815" s="373" t="s">
        <v>6</v>
      </c>
      <c r="D4815" s="374">
        <v>23.31</v>
      </c>
    </row>
    <row r="4816" spans="1:4" x14ac:dyDescent="0.25">
      <c r="A4816" s="373">
        <v>103866</v>
      </c>
      <c r="B4816" s="373" t="s">
        <v>6445</v>
      </c>
      <c r="C4816" s="373" t="s">
        <v>6</v>
      </c>
      <c r="D4816" s="374">
        <v>37.74</v>
      </c>
    </row>
    <row r="4817" spans="1:4" x14ac:dyDescent="0.25">
      <c r="A4817" s="373">
        <v>103867</v>
      </c>
      <c r="B4817" s="373" t="s">
        <v>6446</v>
      </c>
      <c r="C4817" s="373" t="s">
        <v>6</v>
      </c>
      <c r="D4817" s="374">
        <v>53.14</v>
      </c>
    </row>
    <row r="4818" spans="1:4" x14ac:dyDescent="0.25">
      <c r="A4818" s="373">
        <v>103874</v>
      </c>
      <c r="B4818" s="373" t="s">
        <v>6447</v>
      </c>
      <c r="C4818" s="373" t="s">
        <v>6</v>
      </c>
      <c r="D4818" s="374">
        <v>17.96</v>
      </c>
    </row>
    <row r="4819" spans="1:4" x14ac:dyDescent="0.25">
      <c r="A4819" s="373">
        <v>103875</v>
      </c>
      <c r="B4819" s="373" t="s">
        <v>6448</v>
      </c>
      <c r="C4819" s="373" t="s">
        <v>6</v>
      </c>
      <c r="D4819" s="374">
        <v>17.920000000000002</v>
      </c>
    </row>
    <row r="4820" spans="1:4" x14ac:dyDescent="0.25">
      <c r="A4820" s="373">
        <v>103876</v>
      </c>
      <c r="B4820" s="373" t="s">
        <v>6449</v>
      </c>
      <c r="C4820" s="373" t="s">
        <v>6</v>
      </c>
      <c r="D4820" s="374">
        <v>22.92</v>
      </c>
    </row>
    <row r="4821" spans="1:4" x14ac:dyDescent="0.25">
      <c r="A4821" s="373">
        <v>103877</v>
      </c>
      <c r="B4821" s="373" t="s">
        <v>6450</v>
      </c>
      <c r="C4821" s="373" t="s">
        <v>6</v>
      </c>
      <c r="D4821" s="374">
        <v>27.76</v>
      </c>
    </row>
    <row r="4822" spans="1:4" x14ac:dyDescent="0.25">
      <c r="A4822" s="373">
        <v>103878</v>
      </c>
      <c r="B4822" s="373" t="s">
        <v>6451</v>
      </c>
      <c r="C4822" s="373" t="s">
        <v>6</v>
      </c>
      <c r="D4822" s="374">
        <v>27.45</v>
      </c>
    </row>
    <row r="4823" spans="1:4" x14ac:dyDescent="0.25">
      <c r="A4823" s="373">
        <v>103879</v>
      </c>
      <c r="B4823" s="373" t="s">
        <v>6452</v>
      </c>
      <c r="C4823" s="373" t="s">
        <v>6</v>
      </c>
      <c r="D4823" s="374">
        <v>32.25</v>
      </c>
    </row>
    <row r="4824" spans="1:4" x14ac:dyDescent="0.25">
      <c r="A4824" s="373">
        <v>103880</v>
      </c>
      <c r="B4824" s="373" t="s">
        <v>6453</v>
      </c>
      <c r="C4824" s="373" t="s">
        <v>6</v>
      </c>
      <c r="D4824" s="374">
        <v>35.92</v>
      </c>
    </row>
    <row r="4825" spans="1:4" x14ac:dyDescent="0.25">
      <c r="A4825" s="373">
        <v>103881</v>
      </c>
      <c r="B4825" s="373" t="s">
        <v>6454</v>
      </c>
      <c r="C4825" s="373" t="s">
        <v>6</v>
      </c>
      <c r="D4825" s="374">
        <v>39.200000000000003</v>
      </c>
    </row>
    <row r="4826" spans="1:4" x14ac:dyDescent="0.25">
      <c r="A4826" s="373">
        <v>103882</v>
      </c>
      <c r="B4826" s="373" t="s">
        <v>6455</v>
      </c>
      <c r="C4826" s="373" t="s">
        <v>6</v>
      </c>
      <c r="D4826" s="374">
        <v>37.26</v>
      </c>
    </row>
    <row r="4827" spans="1:4" x14ac:dyDescent="0.25">
      <c r="A4827" s="373">
        <v>103883</v>
      </c>
      <c r="B4827" s="373" t="s">
        <v>6456</v>
      </c>
      <c r="C4827" s="373" t="s">
        <v>6</v>
      </c>
      <c r="D4827" s="374">
        <v>11.68</v>
      </c>
    </row>
    <row r="4828" spans="1:4" x14ac:dyDescent="0.25">
      <c r="A4828" s="373">
        <v>103884</v>
      </c>
      <c r="B4828" s="373" t="s">
        <v>6457</v>
      </c>
      <c r="C4828" s="373" t="s">
        <v>6</v>
      </c>
      <c r="D4828" s="374">
        <v>11.72</v>
      </c>
    </row>
    <row r="4829" spans="1:4" x14ac:dyDescent="0.25">
      <c r="A4829" s="373">
        <v>103885</v>
      </c>
      <c r="B4829" s="373" t="s">
        <v>6458</v>
      </c>
      <c r="C4829" s="373" t="s">
        <v>6</v>
      </c>
      <c r="D4829" s="374">
        <v>28.48</v>
      </c>
    </row>
    <row r="4830" spans="1:4" x14ac:dyDescent="0.25">
      <c r="A4830" s="373">
        <v>103886</v>
      </c>
      <c r="B4830" s="373" t="s">
        <v>6459</v>
      </c>
      <c r="C4830" s="373" t="s">
        <v>6</v>
      </c>
      <c r="D4830" s="374">
        <v>494.6</v>
      </c>
    </row>
    <row r="4831" spans="1:4" x14ac:dyDescent="0.25">
      <c r="A4831" s="373">
        <v>103887</v>
      </c>
      <c r="B4831" s="373" t="s">
        <v>6460</v>
      </c>
      <c r="C4831" s="373" t="s">
        <v>6</v>
      </c>
      <c r="D4831" s="374">
        <v>21.14</v>
      </c>
    </row>
    <row r="4832" spans="1:4" x14ac:dyDescent="0.25">
      <c r="A4832" s="373">
        <v>103888</v>
      </c>
      <c r="B4832" s="373" t="s">
        <v>6461</v>
      </c>
      <c r="C4832" s="373" t="s">
        <v>6</v>
      </c>
      <c r="D4832" s="374">
        <v>16.62</v>
      </c>
    </row>
    <row r="4833" spans="1:4" x14ac:dyDescent="0.25">
      <c r="A4833" s="373">
        <v>103889</v>
      </c>
      <c r="B4833" s="373" t="s">
        <v>6462</v>
      </c>
      <c r="C4833" s="373" t="s">
        <v>6</v>
      </c>
      <c r="D4833" s="374">
        <v>18.07</v>
      </c>
    </row>
    <row r="4834" spans="1:4" x14ac:dyDescent="0.25">
      <c r="A4834" s="373">
        <v>103890</v>
      </c>
      <c r="B4834" s="373" t="s">
        <v>6463</v>
      </c>
      <c r="C4834" s="373" t="s">
        <v>6</v>
      </c>
      <c r="D4834" s="374">
        <v>574.39</v>
      </c>
    </row>
    <row r="4835" spans="1:4" x14ac:dyDescent="0.25">
      <c r="A4835" s="373">
        <v>103891</v>
      </c>
      <c r="B4835" s="373" t="s">
        <v>6464</v>
      </c>
      <c r="C4835" s="373" t="s">
        <v>6</v>
      </c>
      <c r="D4835" s="374">
        <v>54.91</v>
      </c>
    </row>
    <row r="4836" spans="1:4" x14ac:dyDescent="0.25">
      <c r="A4836" s="373">
        <v>103892</v>
      </c>
      <c r="B4836" s="373" t="s">
        <v>6465</v>
      </c>
      <c r="C4836" s="373" t="s">
        <v>6</v>
      </c>
      <c r="D4836" s="374">
        <v>16.23</v>
      </c>
    </row>
    <row r="4837" spans="1:4" x14ac:dyDescent="0.25">
      <c r="A4837" s="373">
        <v>103893</v>
      </c>
      <c r="B4837" s="373" t="s">
        <v>6466</v>
      </c>
      <c r="C4837" s="373" t="s">
        <v>6</v>
      </c>
      <c r="D4837" s="374">
        <v>22.37</v>
      </c>
    </row>
    <row r="4838" spans="1:4" x14ac:dyDescent="0.25">
      <c r="A4838" s="373">
        <v>103894</v>
      </c>
      <c r="B4838" s="373" t="s">
        <v>6467</v>
      </c>
      <c r="C4838" s="373" t="s">
        <v>6</v>
      </c>
      <c r="D4838" s="374">
        <v>26.97</v>
      </c>
    </row>
    <row r="4839" spans="1:4" x14ac:dyDescent="0.25">
      <c r="A4839" s="373">
        <v>103895</v>
      </c>
      <c r="B4839" s="373" t="s">
        <v>6468</v>
      </c>
      <c r="C4839" s="373" t="s">
        <v>6</v>
      </c>
      <c r="D4839" s="374">
        <v>24.42</v>
      </c>
    </row>
    <row r="4840" spans="1:4" x14ac:dyDescent="0.25">
      <c r="A4840" s="373">
        <v>103896</v>
      </c>
      <c r="B4840" s="373" t="s">
        <v>6469</v>
      </c>
      <c r="C4840" s="373" t="s">
        <v>6</v>
      </c>
      <c r="D4840" s="374">
        <v>24.42</v>
      </c>
    </row>
    <row r="4841" spans="1:4" x14ac:dyDescent="0.25">
      <c r="A4841" s="373">
        <v>103897</v>
      </c>
      <c r="B4841" s="373" t="s">
        <v>6470</v>
      </c>
      <c r="C4841" s="373" t="s">
        <v>6</v>
      </c>
      <c r="D4841" s="374">
        <v>92.16</v>
      </c>
    </row>
    <row r="4842" spans="1:4" x14ac:dyDescent="0.25">
      <c r="A4842" s="373">
        <v>103898</v>
      </c>
      <c r="B4842" s="373" t="s">
        <v>6471</v>
      </c>
      <c r="C4842" s="373" t="s">
        <v>6</v>
      </c>
      <c r="D4842" s="374">
        <v>631.58000000000004</v>
      </c>
    </row>
    <row r="4843" spans="1:4" x14ac:dyDescent="0.25">
      <c r="A4843" s="373">
        <v>103899</v>
      </c>
      <c r="B4843" s="373" t="s">
        <v>6472</v>
      </c>
      <c r="C4843" s="373" t="s">
        <v>6</v>
      </c>
      <c r="D4843" s="374">
        <v>34.74</v>
      </c>
    </row>
    <row r="4844" spans="1:4" x14ac:dyDescent="0.25">
      <c r="A4844" s="373">
        <v>103900</v>
      </c>
      <c r="B4844" s="373" t="s">
        <v>6473</v>
      </c>
      <c r="C4844" s="373" t="s">
        <v>6</v>
      </c>
      <c r="D4844" s="374">
        <v>21.19</v>
      </c>
    </row>
    <row r="4845" spans="1:4" x14ac:dyDescent="0.25">
      <c r="A4845" s="373">
        <v>103901</v>
      </c>
      <c r="B4845" s="373" t="s">
        <v>6474</v>
      </c>
      <c r="C4845" s="373" t="s">
        <v>6</v>
      </c>
      <c r="D4845" s="374">
        <v>24.26</v>
      </c>
    </row>
    <row r="4846" spans="1:4" x14ac:dyDescent="0.25">
      <c r="A4846" s="373">
        <v>103902</v>
      </c>
      <c r="B4846" s="373" t="s">
        <v>6475</v>
      </c>
      <c r="C4846" s="373" t="s">
        <v>6</v>
      </c>
      <c r="D4846" s="374">
        <v>36.68</v>
      </c>
    </row>
    <row r="4847" spans="1:4" x14ac:dyDescent="0.25">
      <c r="A4847" s="373">
        <v>103903</v>
      </c>
      <c r="B4847" s="373" t="s">
        <v>6476</v>
      </c>
      <c r="C4847" s="373" t="s">
        <v>6</v>
      </c>
      <c r="D4847" s="374">
        <v>50.39</v>
      </c>
    </row>
    <row r="4848" spans="1:4" x14ac:dyDescent="0.25">
      <c r="A4848" s="373">
        <v>103947</v>
      </c>
      <c r="B4848" s="373" t="s">
        <v>6477</v>
      </c>
      <c r="C4848" s="373" t="s">
        <v>6</v>
      </c>
      <c r="D4848" s="374">
        <v>5.93</v>
      </c>
    </row>
    <row r="4849" spans="1:4" x14ac:dyDescent="0.25">
      <c r="A4849" s="373">
        <v>103948</v>
      </c>
      <c r="B4849" s="373" t="s">
        <v>6478</v>
      </c>
      <c r="C4849" s="373" t="s">
        <v>6</v>
      </c>
      <c r="D4849" s="374">
        <v>7.39</v>
      </c>
    </row>
    <row r="4850" spans="1:4" x14ac:dyDescent="0.25">
      <c r="A4850" s="373">
        <v>103949</v>
      </c>
      <c r="B4850" s="373" t="s">
        <v>6479</v>
      </c>
      <c r="C4850" s="373" t="s">
        <v>6</v>
      </c>
      <c r="D4850" s="374">
        <v>8.81</v>
      </c>
    </row>
    <row r="4851" spans="1:4" x14ac:dyDescent="0.25">
      <c r="A4851" s="373">
        <v>103950</v>
      </c>
      <c r="B4851" s="373" t="s">
        <v>6480</v>
      </c>
      <c r="C4851" s="373" t="s">
        <v>6</v>
      </c>
      <c r="D4851" s="374">
        <v>10.27</v>
      </c>
    </row>
    <row r="4852" spans="1:4" x14ac:dyDescent="0.25">
      <c r="A4852" s="373">
        <v>103951</v>
      </c>
      <c r="B4852" s="373" t="s">
        <v>6481</v>
      </c>
      <c r="C4852" s="373" t="s">
        <v>6</v>
      </c>
      <c r="D4852" s="374">
        <v>14.22</v>
      </c>
    </row>
    <row r="4853" spans="1:4" x14ac:dyDescent="0.25">
      <c r="A4853" s="373">
        <v>103952</v>
      </c>
      <c r="B4853" s="373" t="s">
        <v>6482</v>
      </c>
      <c r="C4853" s="373" t="s">
        <v>6</v>
      </c>
      <c r="D4853" s="374">
        <v>5.46</v>
      </c>
    </row>
    <row r="4854" spans="1:4" x14ac:dyDescent="0.25">
      <c r="A4854" s="373">
        <v>103953</v>
      </c>
      <c r="B4854" s="373" t="s">
        <v>6483</v>
      </c>
      <c r="C4854" s="373" t="s">
        <v>6</v>
      </c>
      <c r="D4854" s="374">
        <v>6.85</v>
      </c>
    </row>
    <row r="4855" spans="1:4" x14ac:dyDescent="0.25">
      <c r="A4855" s="373">
        <v>103954</v>
      </c>
      <c r="B4855" s="373" t="s">
        <v>6484</v>
      </c>
      <c r="C4855" s="373" t="s">
        <v>6</v>
      </c>
      <c r="D4855" s="374">
        <v>8.2899999999999991</v>
      </c>
    </row>
    <row r="4856" spans="1:4" x14ac:dyDescent="0.25">
      <c r="A4856" s="373">
        <v>103955</v>
      </c>
      <c r="B4856" s="373" t="s">
        <v>6485</v>
      </c>
      <c r="C4856" s="373" t="s">
        <v>6</v>
      </c>
      <c r="D4856" s="374">
        <v>9.57</v>
      </c>
    </row>
    <row r="4857" spans="1:4" x14ac:dyDescent="0.25">
      <c r="A4857" s="373">
        <v>103956</v>
      </c>
      <c r="B4857" s="373" t="s">
        <v>6486</v>
      </c>
      <c r="C4857" s="373" t="s">
        <v>6</v>
      </c>
      <c r="D4857" s="374">
        <v>13.41</v>
      </c>
    </row>
    <row r="4858" spans="1:4" x14ac:dyDescent="0.25">
      <c r="A4858" s="373">
        <v>103957</v>
      </c>
      <c r="B4858" s="373" t="s">
        <v>6487</v>
      </c>
      <c r="C4858" s="373" t="s">
        <v>6</v>
      </c>
      <c r="D4858" s="374">
        <v>4.63</v>
      </c>
    </row>
    <row r="4859" spans="1:4" x14ac:dyDescent="0.25">
      <c r="A4859" s="373">
        <v>103958</v>
      </c>
      <c r="B4859" s="373" t="s">
        <v>6488</v>
      </c>
      <c r="C4859" s="373" t="s">
        <v>6</v>
      </c>
      <c r="D4859" s="374">
        <v>9.56</v>
      </c>
    </row>
    <row r="4860" spans="1:4" x14ac:dyDescent="0.25">
      <c r="A4860" s="373">
        <v>103959</v>
      </c>
      <c r="B4860" s="373" t="s">
        <v>6489</v>
      </c>
      <c r="C4860" s="373" t="s">
        <v>6</v>
      </c>
      <c r="D4860" s="374">
        <v>14.39</v>
      </c>
    </row>
    <row r="4861" spans="1:4" x14ac:dyDescent="0.25">
      <c r="A4861" s="373">
        <v>103962</v>
      </c>
      <c r="B4861" s="373" t="s">
        <v>6490</v>
      </c>
      <c r="C4861" s="373" t="s">
        <v>6</v>
      </c>
      <c r="D4861" s="374">
        <v>6.16</v>
      </c>
    </row>
    <row r="4862" spans="1:4" x14ac:dyDescent="0.25">
      <c r="A4862" s="373">
        <v>103964</v>
      </c>
      <c r="B4862" s="373" t="s">
        <v>6491</v>
      </c>
      <c r="C4862" s="373" t="s">
        <v>6</v>
      </c>
      <c r="D4862" s="374">
        <v>7.84</v>
      </c>
    </row>
    <row r="4863" spans="1:4" x14ac:dyDescent="0.25">
      <c r="A4863" s="373">
        <v>103966</v>
      </c>
      <c r="B4863" s="373" t="s">
        <v>6492</v>
      </c>
      <c r="C4863" s="373" t="s">
        <v>6</v>
      </c>
      <c r="D4863" s="374">
        <v>9.25</v>
      </c>
    </row>
    <row r="4864" spans="1:4" x14ac:dyDescent="0.25">
      <c r="A4864" s="373">
        <v>103967</v>
      </c>
      <c r="B4864" s="373" t="s">
        <v>6493</v>
      </c>
      <c r="C4864" s="373" t="s">
        <v>6</v>
      </c>
      <c r="D4864" s="374">
        <v>11.17</v>
      </c>
    </row>
    <row r="4865" spans="1:4" x14ac:dyDescent="0.25">
      <c r="A4865" s="373">
        <v>103968</v>
      </c>
      <c r="B4865" s="373" t="s">
        <v>6494</v>
      </c>
      <c r="C4865" s="373" t="s">
        <v>6</v>
      </c>
      <c r="D4865" s="374">
        <v>16.07</v>
      </c>
    </row>
    <row r="4866" spans="1:4" x14ac:dyDescent="0.25">
      <c r="A4866" s="373">
        <v>103969</v>
      </c>
      <c r="B4866" s="373" t="s">
        <v>6495</v>
      </c>
      <c r="C4866" s="373" t="s">
        <v>6</v>
      </c>
      <c r="D4866" s="374">
        <v>19</v>
      </c>
    </row>
    <row r="4867" spans="1:4" x14ac:dyDescent="0.25">
      <c r="A4867" s="373">
        <v>103971</v>
      </c>
      <c r="B4867" s="373" t="s">
        <v>6496</v>
      </c>
      <c r="C4867" s="373" t="s">
        <v>6</v>
      </c>
      <c r="D4867" s="374">
        <v>24.19</v>
      </c>
    </row>
    <row r="4868" spans="1:4" x14ac:dyDescent="0.25">
      <c r="A4868" s="373">
        <v>103972</v>
      </c>
      <c r="B4868" s="373" t="s">
        <v>6497</v>
      </c>
      <c r="C4868" s="373" t="s">
        <v>6</v>
      </c>
      <c r="D4868" s="374">
        <v>28.02</v>
      </c>
    </row>
    <row r="4869" spans="1:4" x14ac:dyDescent="0.25">
      <c r="A4869" s="373">
        <v>103974</v>
      </c>
      <c r="B4869" s="373" t="s">
        <v>6498</v>
      </c>
      <c r="C4869" s="373" t="s">
        <v>6</v>
      </c>
      <c r="D4869" s="374">
        <v>10.1</v>
      </c>
    </row>
    <row r="4870" spans="1:4" x14ac:dyDescent="0.25">
      <c r="A4870" s="373">
        <v>103975</v>
      </c>
      <c r="B4870" s="373" t="s">
        <v>6499</v>
      </c>
      <c r="C4870" s="373" t="s">
        <v>6</v>
      </c>
      <c r="D4870" s="374">
        <v>17.05</v>
      </c>
    </row>
    <row r="4871" spans="1:4" x14ac:dyDescent="0.25">
      <c r="A4871" s="373">
        <v>103976</v>
      </c>
      <c r="B4871" s="373" t="s">
        <v>6500</v>
      </c>
      <c r="C4871" s="373" t="s">
        <v>6</v>
      </c>
      <c r="D4871" s="374">
        <v>24.71</v>
      </c>
    </row>
    <row r="4872" spans="1:4" x14ac:dyDescent="0.25">
      <c r="A4872" s="373">
        <v>103977</v>
      </c>
      <c r="B4872" s="373" t="s">
        <v>6501</v>
      </c>
      <c r="C4872" s="373" t="s">
        <v>6</v>
      </c>
      <c r="D4872" s="374">
        <v>6.71</v>
      </c>
    </row>
    <row r="4873" spans="1:4" x14ac:dyDescent="0.25">
      <c r="A4873" s="373">
        <v>103980</v>
      </c>
      <c r="B4873" s="373" t="s">
        <v>6502</v>
      </c>
      <c r="C4873" s="373" t="s">
        <v>6</v>
      </c>
      <c r="D4873" s="374">
        <v>16.72</v>
      </c>
    </row>
    <row r="4874" spans="1:4" x14ac:dyDescent="0.25">
      <c r="A4874" s="373">
        <v>103981</v>
      </c>
      <c r="B4874" s="373" t="s">
        <v>6503</v>
      </c>
      <c r="C4874" s="373" t="s">
        <v>6</v>
      </c>
      <c r="D4874" s="374">
        <v>16.78</v>
      </c>
    </row>
    <row r="4875" spans="1:4" x14ac:dyDescent="0.25">
      <c r="A4875" s="373">
        <v>103982</v>
      </c>
      <c r="B4875" s="373" t="s">
        <v>6504</v>
      </c>
      <c r="C4875" s="373" t="s">
        <v>6</v>
      </c>
      <c r="D4875" s="374">
        <v>22.91</v>
      </c>
    </row>
    <row r="4876" spans="1:4" x14ac:dyDescent="0.25">
      <c r="A4876" s="373">
        <v>103983</v>
      </c>
      <c r="B4876" s="373" t="s">
        <v>6505</v>
      </c>
      <c r="C4876" s="373" t="s">
        <v>6</v>
      </c>
      <c r="D4876" s="374">
        <v>16.23</v>
      </c>
    </row>
    <row r="4877" spans="1:4" x14ac:dyDescent="0.25">
      <c r="A4877" s="373">
        <v>103984</v>
      </c>
      <c r="B4877" s="373" t="s">
        <v>6506</v>
      </c>
      <c r="C4877" s="373" t="s">
        <v>6</v>
      </c>
      <c r="D4877" s="374">
        <v>18.47</v>
      </c>
    </row>
    <row r="4878" spans="1:4" x14ac:dyDescent="0.25">
      <c r="A4878" s="373">
        <v>103985</v>
      </c>
      <c r="B4878" s="373" t="s">
        <v>6507</v>
      </c>
      <c r="C4878" s="373" t="s">
        <v>6</v>
      </c>
      <c r="D4878" s="374">
        <v>20.99</v>
      </c>
    </row>
    <row r="4879" spans="1:4" x14ac:dyDescent="0.25">
      <c r="A4879" s="373">
        <v>103986</v>
      </c>
      <c r="B4879" s="373" t="s">
        <v>6508</v>
      </c>
      <c r="C4879" s="373" t="s">
        <v>6</v>
      </c>
      <c r="D4879" s="374">
        <v>26.61</v>
      </c>
    </row>
    <row r="4880" spans="1:4" x14ac:dyDescent="0.25">
      <c r="A4880" s="373">
        <v>103987</v>
      </c>
      <c r="B4880" s="373" t="s">
        <v>6509</v>
      </c>
      <c r="C4880" s="373" t="s">
        <v>6</v>
      </c>
      <c r="D4880" s="374">
        <v>22.8</v>
      </c>
    </row>
    <row r="4881" spans="1:4" x14ac:dyDescent="0.25">
      <c r="A4881" s="373">
        <v>103988</v>
      </c>
      <c r="B4881" s="373" t="s">
        <v>6510</v>
      </c>
      <c r="C4881" s="373" t="s">
        <v>6</v>
      </c>
      <c r="D4881" s="374">
        <v>12.11</v>
      </c>
    </row>
    <row r="4882" spans="1:4" x14ac:dyDescent="0.25">
      <c r="A4882" s="373">
        <v>103990</v>
      </c>
      <c r="B4882" s="373" t="s">
        <v>6511</v>
      </c>
      <c r="C4882" s="373" t="s">
        <v>6</v>
      </c>
      <c r="D4882" s="374">
        <v>33.979999999999997</v>
      </c>
    </row>
    <row r="4883" spans="1:4" x14ac:dyDescent="0.25">
      <c r="A4883" s="373">
        <v>103991</v>
      </c>
      <c r="B4883" s="373" t="s">
        <v>6512</v>
      </c>
      <c r="C4883" s="373" t="s">
        <v>6</v>
      </c>
      <c r="D4883" s="374">
        <v>17.579999999999998</v>
      </c>
    </row>
    <row r="4884" spans="1:4" x14ac:dyDescent="0.25">
      <c r="A4884" s="373">
        <v>103992</v>
      </c>
      <c r="B4884" s="373" t="s">
        <v>6513</v>
      </c>
      <c r="C4884" s="373" t="s">
        <v>6</v>
      </c>
      <c r="D4884" s="374">
        <v>10.89</v>
      </c>
    </row>
    <row r="4885" spans="1:4" x14ac:dyDescent="0.25">
      <c r="A4885" s="373">
        <v>103993</v>
      </c>
      <c r="B4885" s="373" t="s">
        <v>6514</v>
      </c>
      <c r="C4885" s="373" t="s">
        <v>6</v>
      </c>
      <c r="D4885" s="374">
        <v>9.27</v>
      </c>
    </row>
    <row r="4886" spans="1:4" x14ac:dyDescent="0.25">
      <c r="A4886" s="373">
        <v>103994</v>
      </c>
      <c r="B4886" s="373" t="s">
        <v>6515</v>
      </c>
      <c r="C4886" s="373" t="s">
        <v>6</v>
      </c>
      <c r="D4886" s="374">
        <v>13.52</v>
      </c>
    </row>
    <row r="4887" spans="1:4" x14ac:dyDescent="0.25">
      <c r="A4887" s="373">
        <v>103995</v>
      </c>
      <c r="B4887" s="373" t="s">
        <v>6516</v>
      </c>
      <c r="C4887" s="373" t="s">
        <v>6</v>
      </c>
      <c r="D4887" s="374">
        <v>14.31</v>
      </c>
    </row>
    <row r="4888" spans="1:4" x14ac:dyDescent="0.25">
      <c r="A4888" s="373">
        <v>103996</v>
      </c>
      <c r="B4888" s="373" t="s">
        <v>6517</v>
      </c>
      <c r="C4888" s="373" t="s">
        <v>6</v>
      </c>
      <c r="D4888" s="374">
        <v>38.78</v>
      </c>
    </row>
    <row r="4889" spans="1:4" x14ac:dyDescent="0.25">
      <c r="A4889" s="373">
        <v>103997</v>
      </c>
      <c r="B4889" s="373" t="s">
        <v>6518</v>
      </c>
      <c r="C4889" s="373" t="s">
        <v>6</v>
      </c>
      <c r="D4889" s="374">
        <v>37.840000000000003</v>
      </c>
    </row>
    <row r="4890" spans="1:4" x14ac:dyDescent="0.25">
      <c r="A4890" s="373">
        <v>103998</v>
      </c>
      <c r="B4890" s="373" t="s">
        <v>6519</v>
      </c>
      <c r="C4890" s="373" t="s">
        <v>6</v>
      </c>
      <c r="D4890" s="374">
        <v>13.89</v>
      </c>
    </row>
    <row r="4891" spans="1:4" x14ac:dyDescent="0.25">
      <c r="A4891" s="373">
        <v>103999</v>
      </c>
      <c r="B4891" s="373" t="s">
        <v>6520</v>
      </c>
      <c r="C4891" s="373" t="s">
        <v>6</v>
      </c>
      <c r="D4891" s="374">
        <v>11.89</v>
      </c>
    </row>
    <row r="4892" spans="1:4" x14ac:dyDescent="0.25">
      <c r="A4892" s="373">
        <v>104000</v>
      </c>
      <c r="B4892" s="373" t="s">
        <v>6521</v>
      </c>
      <c r="C4892" s="373" t="s">
        <v>6</v>
      </c>
      <c r="D4892" s="374">
        <v>27.05</v>
      </c>
    </row>
    <row r="4893" spans="1:4" x14ac:dyDescent="0.25">
      <c r="A4893" s="373">
        <v>104001</v>
      </c>
      <c r="B4893" s="373" t="s">
        <v>6522</v>
      </c>
      <c r="C4893" s="373" t="s">
        <v>6</v>
      </c>
      <c r="D4893" s="374">
        <v>13.08</v>
      </c>
    </row>
    <row r="4894" spans="1:4" x14ac:dyDescent="0.25">
      <c r="A4894" s="373">
        <v>104002</v>
      </c>
      <c r="B4894" s="373" t="s">
        <v>6523</v>
      </c>
      <c r="C4894" s="373" t="s">
        <v>6</v>
      </c>
      <c r="D4894" s="374">
        <v>16.7</v>
      </c>
    </row>
    <row r="4895" spans="1:4" x14ac:dyDescent="0.25">
      <c r="A4895" s="373">
        <v>104003</v>
      </c>
      <c r="B4895" s="373" t="s">
        <v>6524</v>
      </c>
      <c r="C4895" s="373" t="s">
        <v>6</v>
      </c>
      <c r="D4895" s="374">
        <v>13.96</v>
      </c>
    </row>
    <row r="4896" spans="1:4" x14ac:dyDescent="0.25">
      <c r="A4896" s="373">
        <v>104004</v>
      </c>
      <c r="B4896" s="373" t="s">
        <v>6525</v>
      </c>
      <c r="C4896" s="373" t="s">
        <v>6</v>
      </c>
      <c r="D4896" s="374">
        <v>28.13</v>
      </c>
    </row>
    <row r="4897" spans="1:4" x14ac:dyDescent="0.25">
      <c r="A4897" s="373">
        <v>104005</v>
      </c>
      <c r="B4897" s="373" t="s">
        <v>6526</v>
      </c>
      <c r="C4897" s="373" t="s">
        <v>6</v>
      </c>
      <c r="D4897" s="374">
        <v>34.82</v>
      </c>
    </row>
    <row r="4898" spans="1:4" x14ac:dyDescent="0.25">
      <c r="A4898" s="373">
        <v>104006</v>
      </c>
      <c r="B4898" s="373" t="s">
        <v>6527</v>
      </c>
      <c r="C4898" s="373" t="s">
        <v>6</v>
      </c>
      <c r="D4898" s="374">
        <v>23.93</v>
      </c>
    </row>
    <row r="4899" spans="1:4" x14ac:dyDescent="0.25">
      <c r="A4899" s="373">
        <v>104007</v>
      </c>
      <c r="B4899" s="373" t="s">
        <v>6528</v>
      </c>
      <c r="C4899" s="373" t="s">
        <v>6</v>
      </c>
      <c r="D4899" s="374">
        <v>20.95</v>
      </c>
    </row>
    <row r="4900" spans="1:4" x14ac:dyDescent="0.25">
      <c r="A4900" s="373">
        <v>104008</v>
      </c>
      <c r="B4900" s="373" t="s">
        <v>6529</v>
      </c>
      <c r="C4900" s="373" t="s">
        <v>6</v>
      </c>
      <c r="D4900" s="374">
        <v>30.27</v>
      </c>
    </row>
    <row r="4901" spans="1:4" x14ac:dyDescent="0.25">
      <c r="A4901" s="373">
        <v>104009</v>
      </c>
      <c r="B4901" s="373" t="s">
        <v>6530</v>
      </c>
      <c r="C4901" s="373" t="s">
        <v>6</v>
      </c>
      <c r="D4901" s="374">
        <v>12.55</v>
      </c>
    </row>
    <row r="4902" spans="1:4" x14ac:dyDescent="0.25">
      <c r="A4902" s="373">
        <v>104011</v>
      </c>
      <c r="B4902" s="373" t="s">
        <v>6531</v>
      </c>
      <c r="C4902" s="373" t="s">
        <v>6</v>
      </c>
      <c r="D4902" s="374">
        <v>24</v>
      </c>
    </row>
    <row r="4903" spans="1:4" x14ac:dyDescent="0.25">
      <c r="A4903" s="373">
        <v>104012</v>
      </c>
      <c r="B4903" s="373" t="s">
        <v>6532</v>
      </c>
      <c r="C4903" s="373" t="s">
        <v>6</v>
      </c>
      <c r="D4903" s="374">
        <v>22.23</v>
      </c>
    </row>
    <row r="4904" spans="1:4" x14ac:dyDescent="0.25">
      <c r="A4904" s="373">
        <v>104014</v>
      </c>
      <c r="B4904" s="373" t="s">
        <v>6533</v>
      </c>
      <c r="C4904" s="373" t="s">
        <v>6</v>
      </c>
      <c r="D4904" s="374">
        <v>10.24</v>
      </c>
    </row>
    <row r="4905" spans="1:4" x14ac:dyDescent="0.25">
      <c r="A4905" s="373">
        <v>104015</v>
      </c>
      <c r="B4905" s="373" t="s">
        <v>6534</v>
      </c>
      <c r="C4905" s="373" t="s">
        <v>6</v>
      </c>
      <c r="D4905" s="374">
        <v>15.1</v>
      </c>
    </row>
    <row r="4906" spans="1:4" x14ac:dyDescent="0.25">
      <c r="A4906" s="373">
        <v>104016</v>
      </c>
      <c r="B4906" s="373" t="s">
        <v>6535</v>
      </c>
      <c r="C4906" s="373" t="s">
        <v>6</v>
      </c>
      <c r="D4906" s="374">
        <v>20.18</v>
      </c>
    </row>
    <row r="4907" spans="1:4" x14ac:dyDescent="0.25">
      <c r="A4907" s="373">
        <v>104017</v>
      </c>
      <c r="B4907" s="373" t="s">
        <v>6536</v>
      </c>
      <c r="C4907" s="373" t="s">
        <v>6</v>
      </c>
      <c r="D4907" s="374">
        <v>38.950000000000003</v>
      </c>
    </row>
    <row r="4908" spans="1:4" x14ac:dyDescent="0.25">
      <c r="A4908" s="373">
        <v>104018</v>
      </c>
      <c r="B4908" s="373" t="s">
        <v>8471</v>
      </c>
      <c r="C4908" s="373" t="s">
        <v>6</v>
      </c>
      <c r="D4908" s="374">
        <v>19.190000000000001</v>
      </c>
    </row>
    <row r="4909" spans="1:4" x14ac:dyDescent="0.25">
      <c r="A4909" s="373">
        <v>104019</v>
      </c>
      <c r="B4909" s="373" t="s">
        <v>6537</v>
      </c>
      <c r="C4909" s="373" t="s">
        <v>6</v>
      </c>
      <c r="D4909" s="374">
        <v>37.79</v>
      </c>
    </row>
    <row r="4910" spans="1:4" x14ac:dyDescent="0.25">
      <c r="A4910" s="373">
        <v>104020</v>
      </c>
      <c r="B4910" s="373" t="s">
        <v>6538</v>
      </c>
      <c r="C4910" s="373" t="s">
        <v>6</v>
      </c>
      <c r="D4910" s="374">
        <v>46.65</v>
      </c>
    </row>
    <row r="4911" spans="1:4" x14ac:dyDescent="0.25">
      <c r="A4911" s="373">
        <v>104022</v>
      </c>
      <c r="B4911" s="373" t="s">
        <v>6539</v>
      </c>
      <c r="C4911" s="373" t="s">
        <v>6</v>
      </c>
      <c r="D4911" s="374">
        <v>58.32</v>
      </c>
    </row>
    <row r="4912" spans="1:4" x14ac:dyDescent="0.25">
      <c r="A4912" s="373">
        <v>104023</v>
      </c>
      <c r="B4912" s="373" t="s">
        <v>6540</v>
      </c>
      <c r="C4912" s="373" t="s">
        <v>6</v>
      </c>
      <c r="D4912" s="374">
        <v>34.89</v>
      </c>
    </row>
    <row r="4913" spans="1:4" x14ac:dyDescent="0.25">
      <c r="A4913" s="373">
        <v>104024</v>
      </c>
      <c r="B4913" s="373" t="s">
        <v>6541</v>
      </c>
      <c r="C4913" s="373" t="s">
        <v>6</v>
      </c>
      <c r="D4913" s="374">
        <v>34.57</v>
      </c>
    </row>
    <row r="4914" spans="1:4" x14ac:dyDescent="0.25">
      <c r="A4914" s="373">
        <v>104025</v>
      </c>
      <c r="B4914" s="373" t="s">
        <v>6542</v>
      </c>
      <c r="C4914" s="373" t="s">
        <v>6</v>
      </c>
      <c r="D4914" s="374">
        <v>24.6</v>
      </c>
    </row>
    <row r="4915" spans="1:4" x14ac:dyDescent="0.25">
      <c r="A4915" s="373">
        <v>104026</v>
      </c>
      <c r="B4915" s="373" t="s">
        <v>6543</v>
      </c>
      <c r="C4915" s="373" t="s">
        <v>6</v>
      </c>
      <c r="D4915" s="374">
        <v>35.04</v>
      </c>
    </row>
    <row r="4916" spans="1:4" x14ac:dyDescent="0.25">
      <c r="A4916" s="373">
        <v>104027</v>
      </c>
      <c r="B4916" s="373" t="s">
        <v>6544</v>
      </c>
      <c r="C4916" s="373" t="s">
        <v>6</v>
      </c>
      <c r="D4916" s="374">
        <v>52.06</v>
      </c>
    </row>
    <row r="4917" spans="1:4" x14ac:dyDescent="0.25">
      <c r="A4917" s="373">
        <v>104028</v>
      </c>
      <c r="B4917" s="373" t="s">
        <v>6545</v>
      </c>
      <c r="C4917" s="373" t="s">
        <v>6</v>
      </c>
      <c r="D4917" s="374">
        <v>104</v>
      </c>
    </row>
    <row r="4918" spans="1:4" x14ac:dyDescent="0.25">
      <c r="A4918" s="373">
        <v>104029</v>
      </c>
      <c r="B4918" s="373" t="s">
        <v>6546</v>
      </c>
      <c r="C4918" s="373" t="s">
        <v>6</v>
      </c>
      <c r="D4918" s="374">
        <v>55.05</v>
      </c>
    </row>
    <row r="4919" spans="1:4" x14ac:dyDescent="0.25">
      <c r="A4919" s="373">
        <v>104030</v>
      </c>
      <c r="B4919" s="373" t="s">
        <v>6547</v>
      </c>
      <c r="C4919" s="373" t="s">
        <v>6</v>
      </c>
      <c r="D4919" s="374">
        <v>51.86</v>
      </c>
    </row>
    <row r="4920" spans="1:4" x14ac:dyDescent="0.25">
      <c r="A4920" s="373">
        <v>104159</v>
      </c>
      <c r="B4920" s="373" t="s">
        <v>6548</v>
      </c>
      <c r="C4920" s="373" t="s">
        <v>6</v>
      </c>
      <c r="D4920" s="374">
        <v>36.450000000000003</v>
      </c>
    </row>
    <row r="4921" spans="1:4" x14ac:dyDescent="0.25">
      <c r="A4921" s="373">
        <v>104167</v>
      </c>
      <c r="B4921" s="373" t="s">
        <v>6549</v>
      </c>
      <c r="C4921" s="373" t="s">
        <v>6</v>
      </c>
      <c r="D4921" s="374">
        <v>109.48</v>
      </c>
    </row>
    <row r="4922" spans="1:4" x14ac:dyDescent="0.25">
      <c r="A4922" s="373">
        <v>104168</v>
      </c>
      <c r="B4922" s="373" t="s">
        <v>6550</v>
      </c>
      <c r="C4922" s="373" t="s">
        <v>6</v>
      </c>
      <c r="D4922" s="374">
        <v>106.69</v>
      </c>
    </row>
    <row r="4923" spans="1:4" x14ac:dyDescent="0.25">
      <c r="A4923" s="373">
        <v>104169</v>
      </c>
      <c r="B4923" s="373" t="s">
        <v>6551</v>
      </c>
      <c r="C4923" s="373" t="s">
        <v>6</v>
      </c>
      <c r="D4923" s="374">
        <v>131.19</v>
      </c>
    </row>
    <row r="4924" spans="1:4" x14ac:dyDescent="0.25">
      <c r="A4924" s="373">
        <v>104170</v>
      </c>
      <c r="B4924" s="373" t="s">
        <v>6552</v>
      </c>
      <c r="C4924" s="373" t="s">
        <v>6</v>
      </c>
      <c r="D4924" s="374">
        <v>63.09</v>
      </c>
    </row>
    <row r="4925" spans="1:4" x14ac:dyDescent="0.25">
      <c r="A4925" s="373">
        <v>104171</v>
      </c>
      <c r="B4925" s="373" t="s">
        <v>6553</v>
      </c>
      <c r="C4925" s="373" t="s">
        <v>6</v>
      </c>
      <c r="D4925" s="374">
        <v>84.65</v>
      </c>
    </row>
    <row r="4926" spans="1:4" x14ac:dyDescent="0.25">
      <c r="A4926" s="373">
        <v>104172</v>
      </c>
      <c r="B4926" s="373" t="s">
        <v>6554</v>
      </c>
      <c r="C4926" s="373" t="s">
        <v>6</v>
      </c>
      <c r="D4926" s="374">
        <v>240.95</v>
      </c>
    </row>
    <row r="4927" spans="1:4" x14ac:dyDescent="0.25">
      <c r="A4927" s="373">
        <v>104173</v>
      </c>
      <c r="B4927" s="373" t="s">
        <v>6555</v>
      </c>
      <c r="C4927" s="373" t="s">
        <v>6</v>
      </c>
      <c r="D4927" s="374">
        <v>75.67</v>
      </c>
    </row>
    <row r="4928" spans="1:4" x14ac:dyDescent="0.25">
      <c r="A4928" s="373">
        <v>104174</v>
      </c>
      <c r="B4928" s="373" t="s">
        <v>6556</v>
      </c>
      <c r="C4928" s="373" t="s">
        <v>6</v>
      </c>
      <c r="D4928" s="374">
        <v>167.56</v>
      </c>
    </row>
    <row r="4929" spans="1:4" x14ac:dyDescent="0.25">
      <c r="A4929" s="373">
        <v>104175</v>
      </c>
      <c r="B4929" s="373" t="s">
        <v>6557</v>
      </c>
      <c r="C4929" s="373" t="s">
        <v>6</v>
      </c>
      <c r="D4929" s="374">
        <v>125.68</v>
      </c>
    </row>
    <row r="4930" spans="1:4" x14ac:dyDescent="0.25">
      <c r="A4930" s="373">
        <v>104176</v>
      </c>
      <c r="B4930" s="373" t="s">
        <v>6558</v>
      </c>
      <c r="C4930" s="373" t="s">
        <v>6</v>
      </c>
      <c r="D4930" s="374">
        <v>221.95</v>
      </c>
    </row>
    <row r="4931" spans="1:4" x14ac:dyDescent="0.25">
      <c r="A4931" s="373">
        <v>104177</v>
      </c>
      <c r="B4931" s="373" t="s">
        <v>6559</v>
      </c>
      <c r="C4931" s="373" t="s">
        <v>6</v>
      </c>
      <c r="D4931" s="374">
        <v>162.53</v>
      </c>
    </row>
    <row r="4932" spans="1:4" x14ac:dyDescent="0.25">
      <c r="A4932" s="373">
        <v>104178</v>
      </c>
      <c r="B4932" s="373" t="s">
        <v>6560</v>
      </c>
      <c r="C4932" s="373" t="s">
        <v>6</v>
      </c>
      <c r="D4932" s="374">
        <v>19.47</v>
      </c>
    </row>
    <row r="4933" spans="1:4" x14ac:dyDescent="0.25">
      <c r="A4933" s="373">
        <v>104179</v>
      </c>
      <c r="B4933" s="373" t="s">
        <v>6561</v>
      </c>
      <c r="C4933" s="373" t="s">
        <v>6</v>
      </c>
      <c r="D4933" s="374">
        <v>73.64</v>
      </c>
    </row>
    <row r="4934" spans="1:4" x14ac:dyDescent="0.25">
      <c r="A4934" s="373">
        <v>104191</v>
      </c>
      <c r="B4934" s="373" t="s">
        <v>6562</v>
      </c>
      <c r="C4934" s="373" t="s">
        <v>6</v>
      </c>
      <c r="D4934" s="374">
        <v>9.9600000000000009</v>
      </c>
    </row>
    <row r="4935" spans="1:4" x14ac:dyDescent="0.25">
      <c r="A4935" s="373">
        <v>104192</v>
      </c>
      <c r="B4935" s="373" t="s">
        <v>6563</v>
      </c>
      <c r="C4935" s="373" t="s">
        <v>6</v>
      </c>
      <c r="D4935" s="374">
        <v>28.35</v>
      </c>
    </row>
    <row r="4936" spans="1:4" x14ac:dyDescent="0.25">
      <c r="A4936" s="373">
        <v>104193</v>
      </c>
      <c r="B4936" s="373" t="s">
        <v>6564</v>
      </c>
      <c r="C4936" s="373" t="s">
        <v>6</v>
      </c>
      <c r="D4936" s="374">
        <v>169.37</v>
      </c>
    </row>
    <row r="4937" spans="1:4" x14ac:dyDescent="0.25">
      <c r="A4937" s="373">
        <v>104196</v>
      </c>
      <c r="B4937" s="373" t="s">
        <v>6565</v>
      </c>
      <c r="C4937" s="373" t="s">
        <v>6</v>
      </c>
      <c r="D4937" s="374">
        <v>15.77</v>
      </c>
    </row>
    <row r="4938" spans="1:4" x14ac:dyDescent="0.25">
      <c r="A4938" s="373">
        <v>104197</v>
      </c>
      <c r="B4938" s="373" t="s">
        <v>6566</v>
      </c>
      <c r="C4938" s="373" t="s">
        <v>6</v>
      </c>
      <c r="D4938" s="374">
        <v>29.3</v>
      </c>
    </row>
    <row r="4939" spans="1:4" x14ac:dyDescent="0.25">
      <c r="A4939" s="373">
        <v>104198</v>
      </c>
      <c r="B4939" s="373" t="s">
        <v>6567</v>
      </c>
      <c r="C4939" s="373" t="s">
        <v>6</v>
      </c>
      <c r="D4939" s="374">
        <v>7.28</v>
      </c>
    </row>
    <row r="4940" spans="1:4" x14ac:dyDescent="0.25">
      <c r="A4940" s="373">
        <v>104199</v>
      </c>
      <c r="B4940" s="373" t="s">
        <v>6568</v>
      </c>
      <c r="C4940" s="373" t="s">
        <v>6</v>
      </c>
      <c r="D4940" s="374">
        <v>7.03</v>
      </c>
    </row>
    <row r="4941" spans="1:4" x14ac:dyDescent="0.25">
      <c r="A4941" s="373">
        <v>104200</v>
      </c>
      <c r="B4941" s="373" t="s">
        <v>6569</v>
      </c>
      <c r="C4941" s="373" t="s">
        <v>6</v>
      </c>
      <c r="D4941" s="374">
        <v>5.84</v>
      </c>
    </row>
    <row r="4942" spans="1:4" x14ac:dyDescent="0.25">
      <c r="A4942" s="373">
        <v>104201</v>
      </c>
      <c r="B4942" s="373" t="s">
        <v>6570</v>
      </c>
      <c r="C4942" s="373" t="s">
        <v>6</v>
      </c>
      <c r="D4942" s="374">
        <v>19.39</v>
      </c>
    </row>
    <row r="4943" spans="1:4" x14ac:dyDescent="0.25">
      <c r="A4943" s="373">
        <v>104202</v>
      </c>
      <c r="B4943" s="373" t="s">
        <v>6571</v>
      </c>
      <c r="C4943" s="373" t="s">
        <v>6</v>
      </c>
      <c r="D4943" s="374">
        <v>10.52</v>
      </c>
    </row>
    <row r="4944" spans="1:4" x14ac:dyDescent="0.25">
      <c r="A4944" s="373">
        <v>104317</v>
      </c>
      <c r="B4944" s="373" t="s">
        <v>6572</v>
      </c>
      <c r="C4944" s="373" t="s">
        <v>6</v>
      </c>
      <c r="D4944" s="374">
        <v>6.27</v>
      </c>
    </row>
    <row r="4945" spans="1:4" x14ac:dyDescent="0.25">
      <c r="A4945" s="373">
        <v>104318</v>
      </c>
      <c r="B4945" s="373" t="s">
        <v>6573</v>
      </c>
      <c r="C4945" s="373" t="s">
        <v>6</v>
      </c>
      <c r="D4945" s="374">
        <v>6.81</v>
      </c>
    </row>
    <row r="4946" spans="1:4" x14ac:dyDescent="0.25">
      <c r="A4946" s="373">
        <v>104319</v>
      </c>
      <c r="B4946" s="373" t="s">
        <v>6574</v>
      </c>
      <c r="C4946" s="373" t="s">
        <v>6</v>
      </c>
      <c r="D4946" s="374">
        <v>9.34</v>
      </c>
    </row>
    <row r="4947" spans="1:4" x14ac:dyDescent="0.25">
      <c r="A4947" s="373">
        <v>104320</v>
      </c>
      <c r="B4947" s="373" t="s">
        <v>6575</v>
      </c>
      <c r="C4947" s="373" t="s">
        <v>6</v>
      </c>
      <c r="D4947" s="374">
        <v>11.08</v>
      </c>
    </row>
    <row r="4948" spans="1:4" x14ac:dyDescent="0.25">
      <c r="A4948" s="373">
        <v>104321</v>
      </c>
      <c r="B4948" s="373" t="s">
        <v>6576</v>
      </c>
      <c r="C4948" s="373" t="s">
        <v>6</v>
      </c>
      <c r="D4948" s="374">
        <v>4.8499999999999996</v>
      </c>
    </row>
    <row r="4949" spans="1:4" x14ac:dyDescent="0.25">
      <c r="A4949" s="373">
        <v>104322</v>
      </c>
      <c r="B4949" s="373" t="s">
        <v>6577</v>
      </c>
      <c r="C4949" s="373" t="s">
        <v>6</v>
      </c>
      <c r="D4949" s="374">
        <v>7.09</v>
      </c>
    </row>
    <row r="4950" spans="1:4" x14ac:dyDescent="0.25">
      <c r="A4950" s="373">
        <v>104323</v>
      </c>
      <c r="B4950" s="373" t="s">
        <v>6578</v>
      </c>
      <c r="C4950" s="373" t="s">
        <v>6</v>
      </c>
      <c r="D4950" s="374">
        <v>8.7799999999999994</v>
      </c>
    </row>
    <row r="4951" spans="1:4" x14ac:dyDescent="0.25">
      <c r="A4951" s="373">
        <v>104324</v>
      </c>
      <c r="B4951" s="373" t="s">
        <v>6579</v>
      </c>
      <c r="C4951" s="373" t="s">
        <v>6</v>
      </c>
      <c r="D4951" s="374">
        <v>13.25</v>
      </c>
    </row>
    <row r="4952" spans="1:4" x14ac:dyDescent="0.25">
      <c r="A4952" s="373">
        <v>104341</v>
      </c>
      <c r="B4952" s="373" t="s">
        <v>6580</v>
      </c>
      <c r="C4952" s="373" t="s">
        <v>6</v>
      </c>
      <c r="D4952" s="374">
        <v>10.039999999999999</v>
      </c>
    </row>
    <row r="4953" spans="1:4" x14ac:dyDescent="0.25">
      <c r="A4953" s="373">
        <v>104343</v>
      </c>
      <c r="B4953" s="373" t="s">
        <v>6581</v>
      </c>
      <c r="C4953" s="373" t="s">
        <v>6</v>
      </c>
      <c r="D4953" s="374">
        <v>31.06</v>
      </c>
    </row>
    <row r="4954" spans="1:4" x14ac:dyDescent="0.25">
      <c r="A4954" s="373">
        <v>104344</v>
      </c>
      <c r="B4954" s="373" t="s">
        <v>6582</v>
      </c>
      <c r="C4954" s="373" t="s">
        <v>6</v>
      </c>
      <c r="D4954" s="374">
        <v>37.31</v>
      </c>
    </row>
    <row r="4955" spans="1:4" x14ac:dyDescent="0.25">
      <c r="A4955" s="373">
        <v>104345</v>
      </c>
      <c r="B4955" s="373" t="s">
        <v>6583</v>
      </c>
      <c r="C4955" s="373" t="s">
        <v>6</v>
      </c>
      <c r="D4955" s="374">
        <v>39.15</v>
      </c>
    </row>
    <row r="4956" spans="1:4" x14ac:dyDescent="0.25">
      <c r="A4956" s="373">
        <v>104346</v>
      </c>
      <c r="B4956" s="373" t="s">
        <v>6584</v>
      </c>
      <c r="C4956" s="373" t="s">
        <v>6</v>
      </c>
      <c r="D4956" s="374">
        <v>41.23</v>
      </c>
    </row>
    <row r="4957" spans="1:4" x14ac:dyDescent="0.25">
      <c r="A4957" s="373">
        <v>104347</v>
      </c>
      <c r="B4957" s="373" t="s">
        <v>6585</v>
      </c>
      <c r="C4957" s="373" t="s">
        <v>6</v>
      </c>
      <c r="D4957" s="374">
        <v>43.6</v>
      </c>
    </row>
    <row r="4958" spans="1:4" x14ac:dyDescent="0.25">
      <c r="A4958" s="373">
        <v>104348</v>
      </c>
      <c r="B4958" s="373" t="s">
        <v>6586</v>
      </c>
      <c r="C4958" s="373" t="s">
        <v>6</v>
      </c>
      <c r="D4958" s="374">
        <v>9.94</v>
      </c>
    </row>
    <row r="4959" spans="1:4" x14ac:dyDescent="0.25">
      <c r="A4959" s="373">
        <v>104350</v>
      </c>
      <c r="B4959" s="373" t="s">
        <v>6587</v>
      </c>
      <c r="C4959" s="373" t="s">
        <v>6</v>
      </c>
      <c r="D4959" s="374">
        <v>27.32</v>
      </c>
    </row>
    <row r="4960" spans="1:4" x14ac:dyDescent="0.25">
      <c r="A4960" s="373">
        <v>104351</v>
      </c>
      <c r="B4960" s="373" t="s">
        <v>6588</v>
      </c>
      <c r="C4960" s="373" t="s">
        <v>6</v>
      </c>
      <c r="D4960" s="374">
        <v>20.66</v>
      </c>
    </row>
    <row r="4961" spans="1:4" x14ac:dyDescent="0.25">
      <c r="A4961" s="373">
        <v>104352</v>
      </c>
      <c r="B4961" s="373" t="s">
        <v>6589</v>
      </c>
      <c r="C4961" s="373" t="s">
        <v>6</v>
      </c>
      <c r="D4961" s="374">
        <v>36.19</v>
      </c>
    </row>
    <row r="4962" spans="1:4" x14ac:dyDescent="0.25">
      <c r="A4962" s="373">
        <v>104353</v>
      </c>
      <c r="B4962" s="373" t="s">
        <v>6590</v>
      </c>
      <c r="C4962" s="373" t="s">
        <v>6</v>
      </c>
      <c r="D4962" s="374">
        <v>38.03</v>
      </c>
    </row>
    <row r="4963" spans="1:4" x14ac:dyDescent="0.25">
      <c r="A4963" s="373">
        <v>104354</v>
      </c>
      <c r="B4963" s="373" t="s">
        <v>6591</v>
      </c>
      <c r="C4963" s="373" t="s">
        <v>6</v>
      </c>
      <c r="D4963" s="374">
        <v>41.43</v>
      </c>
    </row>
    <row r="4964" spans="1:4" x14ac:dyDescent="0.25">
      <c r="A4964" s="373">
        <v>104355</v>
      </c>
      <c r="B4964" s="373" t="s">
        <v>6592</v>
      </c>
      <c r="C4964" s="373" t="s">
        <v>6</v>
      </c>
      <c r="D4964" s="374">
        <v>43.8</v>
      </c>
    </row>
    <row r="4965" spans="1:4" x14ac:dyDescent="0.25">
      <c r="A4965" s="373">
        <v>104356</v>
      </c>
      <c r="B4965" s="373" t="s">
        <v>6593</v>
      </c>
      <c r="C4965" s="373" t="s">
        <v>6</v>
      </c>
      <c r="D4965" s="374">
        <v>27.49</v>
      </c>
    </row>
    <row r="4966" spans="1:4" x14ac:dyDescent="0.25">
      <c r="A4966" s="373">
        <v>104357</v>
      </c>
      <c r="B4966" s="373" t="s">
        <v>6594</v>
      </c>
      <c r="C4966" s="373" t="s">
        <v>6</v>
      </c>
      <c r="D4966" s="374">
        <v>17.39</v>
      </c>
    </row>
    <row r="4967" spans="1:4" x14ac:dyDescent="0.25">
      <c r="A4967" s="373">
        <v>104576</v>
      </c>
      <c r="B4967" s="373" t="s">
        <v>8472</v>
      </c>
      <c r="C4967" s="373" t="s">
        <v>6</v>
      </c>
      <c r="D4967" s="374">
        <v>14.11</v>
      </c>
    </row>
    <row r="4968" spans="1:4" x14ac:dyDescent="0.25">
      <c r="A4968" s="373">
        <v>104577</v>
      </c>
      <c r="B4968" s="373" t="s">
        <v>8473</v>
      </c>
      <c r="C4968" s="373" t="s">
        <v>6</v>
      </c>
      <c r="D4968" s="374">
        <v>19</v>
      </c>
    </row>
    <row r="4969" spans="1:4" x14ac:dyDescent="0.25">
      <c r="A4969" s="373">
        <v>104578</v>
      </c>
      <c r="B4969" s="373" t="s">
        <v>8474</v>
      </c>
      <c r="C4969" s="373" t="s">
        <v>6</v>
      </c>
      <c r="D4969" s="374">
        <v>20.36</v>
      </c>
    </row>
    <row r="4970" spans="1:4" x14ac:dyDescent="0.25">
      <c r="A4970" s="373">
        <v>104579</v>
      </c>
      <c r="B4970" s="373" t="s">
        <v>8475</v>
      </c>
      <c r="C4970" s="373" t="s">
        <v>6</v>
      </c>
      <c r="D4970" s="374">
        <v>26.75</v>
      </c>
    </row>
    <row r="4971" spans="1:4" x14ac:dyDescent="0.25">
      <c r="A4971" s="373">
        <v>104581</v>
      </c>
      <c r="B4971" s="373" t="s">
        <v>8476</v>
      </c>
      <c r="C4971" s="373" t="s">
        <v>6</v>
      </c>
      <c r="D4971" s="374">
        <v>12.88</v>
      </c>
    </row>
    <row r="4972" spans="1:4" x14ac:dyDescent="0.25">
      <c r="A4972" s="373">
        <v>104582</v>
      </c>
      <c r="B4972" s="373" t="s">
        <v>8477</v>
      </c>
      <c r="C4972" s="373" t="s">
        <v>6</v>
      </c>
      <c r="D4972" s="374">
        <v>16.45</v>
      </c>
    </row>
    <row r="4973" spans="1:4" x14ac:dyDescent="0.25">
      <c r="A4973" s="373">
        <v>104583</v>
      </c>
      <c r="B4973" s="373" t="s">
        <v>8478</v>
      </c>
      <c r="C4973" s="373" t="s">
        <v>6</v>
      </c>
      <c r="D4973" s="374">
        <v>26.45</v>
      </c>
    </row>
    <row r="4974" spans="1:4" x14ac:dyDescent="0.25">
      <c r="A4974" s="373">
        <v>104584</v>
      </c>
      <c r="B4974" s="373" t="s">
        <v>8479</v>
      </c>
      <c r="C4974" s="373" t="s">
        <v>6</v>
      </c>
      <c r="D4974" s="374">
        <v>31.73</v>
      </c>
    </row>
    <row r="4975" spans="1:4" x14ac:dyDescent="0.25">
      <c r="A4975" s="373">
        <v>97895</v>
      </c>
      <c r="B4975" s="373" t="s">
        <v>4215</v>
      </c>
      <c r="C4975" s="373" t="s">
        <v>6</v>
      </c>
      <c r="D4975" s="374">
        <v>181.6</v>
      </c>
    </row>
    <row r="4976" spans="1:4" x14ac:dyDescent="0.25">
      <c r="A4976" s="373">
        <v>97896</v>
      </c>
      <c r="B4976" s="373" t="s">
        <v>4216</v>
      </c>
      <c r="C4976" s="373" t="s">
        <v>6</v>
      </c>
      <c r="D4976" s="374">
        <v>335.45</v>
      </c>
    </row>
    <row r="4977" spans="1:4" x14ac:dyDescent="0.25">
      <c r="A4977" s="373">
        <v>97897</v>
      </c>
      <c r="B4977" s="373" t="s">
        <v>4217</v>
      </c>
      <c r="C4977" s="373" t="s">
        <v>6</v>
      </c>
      <c r="D4977" s="374">
        <v>435.61</v>
      </c>
    </row>
    <row r="4978" spans="1:4" x14ac:dyDescent="0.25">
      <c r="A4978" s="373">
        <v>97898</v>
      </c>
      <c r="B4978" s="373" t="s">
        <v>4218</v>
      </c>
      <c r="C4978" s="373" t="s">
        <v>6</v>
      </c>
      <c r="D4978" s="374">
        <v>841.81</v>
      </c>
    </row>
    <row r="4979" spans="1:4" x14ac:dyDescent="0.25">
      <c r="A4979" s="373">
        <v>97900</v>
      </c>
      <c r="B4979" s="373" t="s">
        <v>4219</v>
      </c>
      <c r="C4979" s="373" t="s">
        <v>6</v>
      </c>
      <c r="D4979" s="374">
        <v>185.63</v>
      </c>
    </row>
    <row r="4980" spans="1:4" x14ac:dyDescent="0.25">
      <c r="A4980" s="373">
        <v>97901</v>
      </c>
      <c r="B4980" s="373" t="s">
        <v>4220</v>
      </c>
      <c r="C4980" s="373" t="s">
        <v>6</v>
      </c>
      <c r="D4980" s="374">
        <v>290.93</v>
      </c>
    </row>
    <row r="4981" spans="1:4" x14ac:dyDescent="0.25">
      <c r="A4981" s="373">
        <v>97902</v>
      </c>
      <c r="B4981" s="373" t="s">
        <v>4221</v>
      </c>
      <c r="C4981" s="373" t="s">
        <v>6</v>
      </c>
      <c r="D4981" s="374">
        <v>565.26</v>
      </c>
    </row>
    <row r="4982" spans="1:4" x14ac:dyDescent="0.25">
      <c r="A4982" s="373">
        <v>97903</v>
      </c>
      <c r="B4982" s="373" t="s">
        <v>4222</v>
      </c>
      <c r="C4982" s="373" t="s">
        <v>6</v>
      </c>
      <c r="D4982" s="374">
        <v>787.82</v>
      </c>
    </row>
    <row r="4983" spans="1:4" x14ac:dyDescent="0.25">
      <c r="A4983" s="373">
        <v>97904</v>
      </c>
      <c r="B4983" s="373" t="s">
        <v>4223</v>
      </c>
      <c r="C4983" s="373" t="s">
        <v>6</v>
      </c>
      <c r="D4983" s="374">
        <v>940.2</v>
      </c>
    </row>
    <row r="4984" spans="1:4" x14ac:dyDescent="0.25">
      <c r="A4984" s="373">
        <v>97905</v>
      </c>
      <c r="B4984" s="373" t="s">
        <v>4224</v>
      </c>
      <c r="C4984" s="373" t="s">
        <v>6</v>
      </c>
      <c r="D4984" s="374">
        <v>241.81</v>
      </c>
    </row>
    <row r="4985" spans="1:4" x14ac:dyDescent="0.25">
      <c r="A4985" s="373">
        <v>97906</v>
      </c>
      <c r="B4985" s="373" t="s">
        <v>4225</v>
      </c>
      <c r="C4985" s="373" t="s">
        <v>6</v>
      </c>
      <c r="D4985" s="374">
        <v>450.35</v>
      </c>
    </row>
    <row r="4986" spans="1:4" x14ac:dyDescent="0.25">
      <c r="A4986" s="373">
        <v>97907</v>
      </c>
      <c r="B4986" s="373" t="s">
        <v>4226</v>
      </c>
      <c r="C4986" s="373" t="s">
        <v>6</v>
      </c>
      <c r="D4986" s="374">
        <v>641.21</v>
      </c>
    </row>
    <row r="4987" spans="1:4" x14ac:dyDescent="0.25">
      <c r="A4987" s="373">
        <v>97908</v>
      </c>
      <c r="B4987" s="373" t="s">
        <v>4227</v>
      </c>
      <c r="C4987" s="373" t="s">
        <v>6</v>
      </c>
      <c r="D4987" s="374">
        <v>766.72</v>
      </c>
    </row>
    <row r="4988" spans="1:4" x14ac:dyDescent="0.25">
      <c r="A4988" s="373">
        <v>98102</v>
      </c>
      <c r="B4988" s="373" t="s">
        <v>4228</v>
      </c>
      <c r="C4988" s="373" t="s">
        <v>6</v>
      </c>
      <c r="D4988" s="374">
        <v>172.43</v>
      </c>
    </row>
    <row r="4989" spans="1:4" x14ac:dyDescent="0.25">
      <c r="A4989" s="373">
        <v>98104</v>
      </c>
      <c r="B4989" s="373" t="s">
        <v>4229</v>
      </c>
      <c r="C4989" s="373" t="s">
        <v>6</v>
      </c>
      <c r="D4989" s="374">
        <v>362.51</v>
      </c>
    </row>
    <row r="4990" spans="1:4" x14ac:dyDescent="0.25">
      <c r="A4990" s="373">
        <v>98105</v>
      </c>
      <c r="B4990" s="373" t="s">
        <v>4230</v>
      </c>
      <c r="C4990" s="373" t="s">
        <v>6</v>
      </c>
      <c r="D4990" s="374">
        <v>632.35</v>
      </c>
    </row>
    <row r="4991" spans="1:4" x14ac:dyDescent="0.25">
      <c r="A4991" s="373">
        <v>98106</v>
      </c>
      <c r="B4991" s="373" t="s">
        <v>4231</v>
      </c>
      <c r="C4991" s="373" t="s">
        <v>6</v>
      </c>
      <c r="D4991" s="375">
        <v>1042.81</v>
      </c>
    </row>
    <row r="4992" spans="1:4" x14ac:dyDescent="0.25">
      <c r="A4992" s="373">
        <v>98107</v>
      </c>
      <c r="B4992" s="373" t="s">
        <v>4232</v>
      </c>
      <c r="C4992" s="373" t="s">
        <v>6</v>
      </c>
      <c r="D4992" s="374">
        <v>273.72000000000003</v>
      </c>
    </row>
    <row r="4993" spans="1:4" x14ac:dyDescent="0.25">
      <c r="A4993" s="373">
        <v>98108</v>
      </c>
      <c r="B4993" s="373" t="s">
        <v>4233</v>
      </c>
      <c r="C4993" s="373" t="s">
        <v>6</v>
      </c>
      <c r="D4993" s="374">
        <v>488.92</v>
      </c>
    </row>
    <row r="4994" spans="1:4" x14ac:dyDescent="0.25">
      <c r="A4994" s="373">
        <v>99250</v>
      </c>
      <c r="B4994" s="373" t="s">
        <v>4234</v>
      </c>
      <c r="C4994" s="373" t="s">
        <v>6</v>
      </c>
      <c r="D4994" s="374">
        <v>180.62</v>
      </c>
    </row>
    <row r="4995" spans="1:4" x14ac:dyDescent="0.25">
      <c r="A4995" s="373">
        <v>99251</v>
      </c>
      <c r="B4995" s="373" t="s">
        <v>4235</v>
      </c>
      <c r="C4995" s="373" t="s">
        <v>6</v>
      </c>
      <c r="D4995" s="374">
        <v>282.33</v>
      </c>
    </row>
    <row r="4996" spans="1:4" x14ac:dyDescent="0.25">
      <c r="A4996" s="373">
        <v>99253</v>
      </c>
      <c r="B4996" s="373" t="s">
        <v>4236</v>
      </c>
      <c r="C4996" s="373" t="s">
        <v>6</v>
      </c>
      <c r="D4996" s="374">
        <v>545.97</v>
      </c>
    </row>
    <row r="4997" spans="1:4" x14ac:dyDescent="0.25">
      <c r="A4997" s="373">
        <v>99255</v>
      </c>
      <c r="B4997" s="373" t="s">
        <v>4237</v>
      </c>
      <c r="C4997" s="373" t="s">
        <v>6</v>
      </c>
      <c r="D4997" s="374">
        <v>761.37</v>
      </c>
    </row>
    <row r="4998" spans="1:4" x14ac:dyDescent="0.25">
      <c r="A4998" s="373">
        <v>99257</v>
      </c>
      <c r="B4998" s="373" t="s">
        <v>4238</v>
      </c>
      <c r="C4998" s="373" t="s">
        <v>6</v>
      </c>
      <c r="D4998" s="374">
        <v>905.99</v>
      </c>
    </row>
    <row r="4999" spans="1:4" x14ac:dyDescent="0.25">
      <c r="A4999" s="373">
        <v>99258</v>
      </c>
      <c r="B4999" s="373" t="s">
        <v>4239</v>
      </c>
      <c r="C4999" s="373" t="s">
        <v>6</v>
      </c>
      <c r="D4999" s="374">
        <v>236.35</v>
      </c>
    </row>
    <row r="5000" spans="1:4" x14ac:dyDescent="0.25">
      <c r="A5000" s="373">
        <v>99260</v>
      </c>
      <c r="B5000" s="373" t="s">
        <v>4240</v>
      </c>
      <c r="C5000" s="373" t="s">
        <v>6</v>
      </c>
      <c r="D5000" s="374">
        <v>438.2</v>
      </c>
    </row>
    <row r="5001" spans="1:4" x14ac:dyDescent="0.25">
      <c r="A5001" s="373">
        <v>99262</v>
      </c>
      <c r="B5001" s="373" t="s">
        <v>4241</v>
      </c>
      <c r="C5001" s="373" t="s">
        <v>6</v>
      </c>
      <c r="D5001" s="374">
        <v>623.87</v>
      </c>
    </row>
    <row r="5002" spans="1:4" x14ac:dyDescent="0.25">
      <c r="A5002" s="373">
        <v>99264</v>
      </c>
      <c r="B5002" s="373" t="s">
        <v>4242</v>
      </c>
      <c r="C5002" s="373" t="s">
        <v>6</v>
      </c>
      <c r="D5002" s="374">
        <v>743.29</v>
      </c>
    </row>
    <row r="5003" spans="1:4" x14ac:dyDescent="0.25">
      <c r="A5003" s="373">
        <v>102587</v>
      </c>
      <c r="B5003" s="373" t="s">
        <v>4402</v>
      </c>
      <c r="C5003" s="373" t="s">
        <v>6</v>
      </c>
      <c r="D5003" s="374">
        <v>3.22</v>
      </c>
    </row>
    <row r="5004" spans="1:4" x14ac:dyDescent="0.25">
      <c r="A5004" s="373">
        <v>102588</v>
      </c>
      <c r="B5004" s="373" t="s">
        <v>4403</v>
      </c>
      <c r="C5004" s="373" t="s">
        <v>6</v>
      </c>
      <c r="D5004" s="374">
        <v>4.6399999999999997</v>
      </c>
    </row>
    <row r="5005" spans="1:4" x14ac:dyDescent="0.25">
      <c r="A5005" s="373">
        <v>102589</v>
      </c>
      <c r="B5005" s="373" t="s">
        <v>4404</v>
      </c>
      <c r="C5005" s="373" t="s">
        <v>6</v>
      </c>
      <c r="D5005" s="374">
        <v>3.57</v>
      </c>
    </row>
    <row r="5006" spans="1:4" x14ac:dyDescent="0.25">
      <c r="A5006" s="373">
        <v>102590</v>
      </c>
      <c r="B5006" s="373" t="s">
        <v>4405</v>
      </c>
      <c r="C5006" s="373" t="s">
        <v>6</v>
      </c>
      <c r="D5006" s="374">
        <v>5.01</v>
      </c>
    </row>
    <row r="5007" spans="1:4" x14ac:dyDescent="0.25">
      <c r="A5007" s="373">
        <v>102591</v>
      </c>
      <c r="B5007" s="373" t="s">
        <v>4406</v>
      </c>
      <c r="C5007" s="373" t="s">
        <v>6</v>
      </c>
      <c r="D5007" s="374">
        <v>3.93</v>
      </c>
    </row>
    <row r="5008" spans="1:4" x14ac:dyDescent="0.25">
      <c r="A5008" s="373">
        <v>102592</v>
      </c>
      <c r="B5008" s="373" t="s">
        <v>4407</v>
      </c>
      <c r="C5008" s="373" t="s">
        <v>6</v>
      </c>
      <c r="D5008" s="374">
        <v>5.37</v>
      </c>
    </row>
    <row r="5009" spans="1:4" x14ac:dyDescent="0.25">
      <c r="A5009" s="373">
        <v>102593</v>
      </c>
      <c r="B5009" s="373" t="s">
        <v>4408</v>
      </c>
      <c r="C5009" s="373" t="s">
        <v>6</v>
      </c>
      <c r="D5009" s="374">
        <v>4.4400000000000004</v>
      </c>
    </row>
    <row r="5010" spans="1:4" x14ac:dyDescent="0.25">
      <c r="A5010" s="373">
        <v>102594</v>
      </c>
      <c r="B5010" s="373" t="s">
        <v>4409</v>
      </c>
      <c r="C5010" s="373" t="s">
        <v>6</v>
      </c>
      <c r="D5010" s="374">
        <v>5.88</v>
      </c>
    </row>
    <row r="5011" spans="1:4" x14ac:dyDescent="0.25">
      <c r="A5011" s="373">
        <v>102595</v>
      </c>
      <c r="B5011" s="373" t="s">
        <v>4410</v>
      </c>
      <c r="C5011" s="373" t="s">
        <v>6</v>
      </c>
      <c r="D5011" s="374">
        <v>5.0199999999999996</v>
      </c>
    </row>
    <row r="5012" spans="1:4" x14ac:dyDescent="0.25">
      <c r="A5012" s="373">
        <v>102596</v>
      </c>
      <c r="B5012" s="373" t="s">
        <v>4411</v>
      </c>
      <c r="C5012" s="373" t="s">
        <v>6</v>
      </c>
      <c r="D5012" s="374">
        <v>6.46</v>
      </c>
    </row>
    <row r="5013" spans="1:4" x14ac:dyDescent="0.25">
      <c r="A5013" s="373">
        <v>102597</v>
      </c>
      <c r="B5013" s="373" t="s">
        <v>4412</v>
      </c>
      <c r="C5013" s="373" t="s">
        <v>6</v>
      </c>
      <c r="D5013" s="374">
        <v>5.75</v>
      </c>
    </row>
    <row r="5014" spans="1:4" x14ac:dyDescent="0.25">
      <c r="A5014" s="373">
        <v>102598</v>
      </c>
      <c r="B5014" s="373" t="s">
        <v>4413</v>
      </c>
      <c r="C5014" s="373" t="s">
        <v>6</v>
      </c>
      <c r="D5014" s="374">
        <v>7.18</v>
      </c>
    </row>
    <row r="5015" spans="1:4" x14ac:dyDescent="0.25">
      <c r="A5015" s="373">
        <v>102599</v>
      </c>
      <c r="B5015" s="373" t="s">
        <v>4414</v>
      </c>
      <c r="C5015" s="373" t="s">
        <v>6</v>
      </c>
      <c r="D5015" s="374">
        <v>6.47</v>
      </c>
    </row>
    <row r="5016" spans="1:4" x14ac:dyDescent="0.25">
      <c r="A5016" s="373">
        <v>102600</v>
      </c>
      <c r="B5016" s="373" t="s">
        <v>4415</v>
      </c>
      <c r="C5016" s="373" t="s">
        <v>6</v>
      </c>
      <c r="D5016" s="374">
        <v>7.91</v>
      </c>
    </row>
    <row r="5017" spans="1:4" x14ac:dyDescent="0.25">
      <c r="A5017" s="373">
        <v>102601</v>
      </c>
      <c r="B5017" s="373" t="s">
        <v>4416</v>
      </c>
      <c r="C5017" s="373" t="s">
        <v>6</v>
      </c>
      <c r="D5017" s="374">
        <v>7.56</v>
      </c>
    </row>
    <row r="5018" spans="1:4" x14ac:dyDescent="0.25">
      <c r="A5018" s="373">
        <v>102602</v>
      </c>
      <c r="B5018" s="373" t="s">
        <v>4417</v>
      </c>
      <c r="C5018" s="373" t="s">
        <v>6</v>
      </c>
      <c r="D5018" s="374">
        <v>9</v>
      </c>
    </row>
    <row r="5019" spans="1:4" x14ac:dyDescent="0.25">
      <c r="A5019" s="373">
        <v>102603</v>
      </c>
      <c r="B5019" s="373" t="s">
        <v>4418</v>
      </c>
      <c r="C5019" s="373" t="s">
        <v>6</v>
      </c>
      <c r="D5019" s="374">
        <v>9.3699999999999992</v>
      </c>
    </row>
    <row r="5020" spans="1:4" x14ac:dyDescent="0.25">
      <c r="A5020" s="373">
        <v>102604</v>
      </c>
      <c r="B5020" s="373" t="s">
        <v>4419</v>
      </c>
      <c r="C5020" s="373" t="s">
        <v>6</v>
      </c>
      <c r="D5020" s="374">
        <v>10.81</v>
      </c>
    </row>
    <row r="5021" spans="1:4" x14ac:dyDescent="0.25">
      <c r="A5021" s="373">
        <v>102605</v>
      </c>
      <c r="B5021" s="373" t="s">
        <v>4420</v>
      </c>
      <c r="C5021" s="373" t="s">
        <v>6</v>
      </c>
      <c r="D5021" s="374">
        <v>306.60000000000002</v>
      </c>
    </row>
    <row r="5022" spans="1:4" x14ac:dyDescent="0.25">
      <c r="A5022" s="373">
        <v>102606</v>
      </c>
      <c r="B5022" s="373" t="s">
        <v>4421</v>
      </c>
      <c r="C5022" s="373" t="s">
        <v>6</v>
      </c>
      <c r="D5022" s="374">
        <v>472.74</v>
      </c>
    </row>
    <row r="5023" spans="1:4" x14ac:dyDescent="0.25">
      <c r="A5023" s="373">
        <v>102607</v>
      </c>
      <c r="B5023" s="373" t="s">
        <v>4422</v>
      </c>
      <c r="C5023" s="373" t="s">
        <v>6</v>
      </c>
      <c r="D5023" s="374">
        <v>505.94</v>
      </c>
    </row>
    <row r="5024" spans="1:4" x14ac:dyDescent="0.25">
      <c r="A5024" s="373">
        <v>102608</v>
      </c>
      <c r="B5024" s="373" t="s">
        <v>4423</v>
      </c>
      <c r="C5024" s="373" t="s">
        <v>6</v>
      </c>
      <c r="D5024" s="375">
        <v>1161.01</v>
      </c>
    </row>
    <row r="5025" spans="1:4" x14ac:dyDescent="0.25">
      <c r="A5025" s="373">
        <v>102609</v>
      </c>
      <c r="B5025" s="373" t="s">
        <v>4424</v>
      </c>
      <c r="C5025" s="373" t="s">
        <v>6</v>
      </c>
      <c r="D5025" s="375">
        <v>1318.86</v>
      </c>
    </row>
    <row r="5026" spans="1:4" x14ac:dyDescent="0.25">
      <c r="A5026" s="373">
        <v>102610</v>
      </c>
      <c r="B5026" s="373" t="s">
        <v>8480</v>
      </c>
      <c r="C5026" s="373" t="s">
        <v>6</v>
      </c>
      <c r="D5026" s="375">
        <v>2267.85</v>
      </c>
    </row>
    <row r="5027" spans="1:4" x14ac:dyDescent="0.25">
      <c r="A5027" s="373">
        <v>102611</v>
      </c>
      <c r="B5027" s="373" t="s">
        <v>4425</v>
      </c>
      <c r="C5027" s="373" t="s">
        <v>6</v>
      </c>
      <c r="D5027" s="374">
        <v>509.94</v>
      </c>
    </row>
    <row r="5028" spans="1:4" x14ac:dyDescent="0.25">
      <c r="A5028" s="373">
        <v>102612</v>
      </c>
      <c r="B5028" s="373" t="s">
        <v>8481</v>
      </c>
      <c r="C5028" s="373" t="s">
        <v>6</v>
      </c>
      <c r="D5028" s="374">
        <v>732.46</v>
      </c>
    </row>
    <row r="5029" spans="1:4" x14ac:dyDescent="0.25">
      <c r="A5029" s="373">
        <v>102613</v>
      </c>
      <c r="B5029" s="373" t="s">
        <v>4426</v>
      </c>
      <c r="C5029" s="373" t="s">
        <v>6</v>
      </c>
      <c r="D5029" s="374">
        <v>709.75</v>
      </c>
    </row>
    <row r="5030" spans="1:4" x14ac:dyDescent="0.25">
      <c r="A5030" s="373">
        <v>102614</v>
      </c>
      <c r="B5030" s="373" t="s">
        <v>4427</v>
      </c>
      <c r="C5030" s="373" t="s">
        <v>6</v>
      </c>
      <c r="D5030" s="375">
        <v>1091.67</v>
      </c>
    </row>
    <row r="5031" spans="1:4" x14ac:dyDescent="0.25">
      <c r="A5031" s="373">
        <v>102615</v>
      </c>
      <c r="B5031" s="373" t="s">
        <v>4428</v>
      </c>
      <c r="C5031" s="373" t="s">
        <v>6</v>
      </c>
      <c r="D5031" s="375">
        <v>1370.06</v>
      </c>
    </row>
    <row r="5032" spans="1:4" x14ac:dyDescent="0.25">
      <c r="A5032" s="373">
        <v>102616</v>
      </c>
      <c r="B5032" s="373" t="s">
        <v>8482</v>
      </c>
      <c r="C5032" s="373" t="s">
        <v>6</v>
      </c>
      <c r="D5032" s="375">
        <v>2028.49</v>
      </c>
    </row>
    <row r="5033" spans="1:4" x14ac:dyDescent="0.25">
      <c r="A5033" s="373">
        <v>102617</v>
      </c>
      <c r="B5033" s="373" t="s">
        <v>4429</v>
      </c>
      <c r="C5033" s="373" t="s">
        <v>6</v>
      </c>
      <c r="D5033" s="375">
        <v>3654.23</v>
      </c>
    </row>
    <row r="5034" spans="1:4" x14ac:dyDescent="0.25">
      <c r="A5034" s="373">
        <v>102618</v>
      </c>
      <c r="B5034" s="373" t="s">
        <v>8483</v>
      </c>
      <c r="C5034" s="373" t="s">
        <v>6</v>
      </c>
      <c r="D5034" s="375">
        <v>4416.21</v>
      </c>
    </row>
    <row r="5035" spans="1:4" x14ac:dyDescent="0.25">
      <c r="A5035" s="373">
        <v>102619</v>
      </c>
      <c r="B5035" s="373" t="s">
        <v>4430</v>
      </c>
      <c r="C5035" s="373" t="s">
        <v>6</v>
      </c>
      <c r="D5035" s="375">
        <v>5962.14</v>
      </c>
    </row>
    <row r="5036" spans="1:4" x14ac:dyDescent="0.25">
      <c r="A5036" s="373">
        <v>102620</v>
      </c>
      <c r="B5036" s="373" t="s">
        <v>8484</v>
      </c>
      <c r="C5036" s="373" t="s">
        <v>6</v>
      </c>
      <c r="D5036" s="375">
        <v>8706.49</v>
      </c>
    </row>
    <row r="5037" spans="1:4" x14ac:dyDescent="0.25">
      <c r="A5037" s="373">
        <v>102621</v>
      </c>
      <c r="B5037" s="373" t="s">
        <v>8485</v>
      </c>
      <c r="C5037" s="373" t="s">
        <v>6</v>
      </c>
      <c r="D5037" s="375">
        <v>13435.73</v>
      </c>
    </row>
    <row r="5038" spans="1:4" x14ac:dyDescent="0.25">
      <c r="A5038" s="373">
        <v>102622</v>
      </c>
      <c r="B5038" s="373" t="s">
        <v>4431</v>
      </c>
      <c r="C5038" s="373" t="s">
        <v>6</v>
      </c>
      <c r="D5038" s="374">
        <v>725.63</v>
      </c>
    </row>
    <row r="5039" spans="1:4" x14ac:dyDescent="0.25">
      <c r="A5039" s="373">
        <v>102623</v>
      </c>
      <c r="B5039" s="373" t="s">
        <v>4432</v>
      </c>
      <c r="C5039" s="373" t="s">
        <v>6</v>
      </c>
      <c r="D5039" s="374">
        <v>986.5</v>
      </c>
    </row>
    <row r="5040" spans="1:4" x14ac:dyDescent="0.25">
      <c r="A5040" s="373">
        <v>89482</v>
      </c>
      <c r="B5040" s="373" t="s">
        <v>5146</v>
      </c>
      <c r="C5040" s="373" t="s">
        <v>6</v>
      </c>
      <c r="D5040" s="374">
        <v>46.75</v>
      </c>
    </row>
    <row r="5041" spans="1:4" x14ac:dyDescent="0.25">
      <c r="A5041" s="373">
        <v>89491</v>
      </c>
      <c r="B5041" s="373" t="s">
        <v>6595</v>
      </c>
      <c r="C5041" s="373" t="s">
        <v>6</v>
      </c>
      <c r="D5041" s="374">
        <v>121.5</v>
      </c>
    </row>
    <row r="5042" spans="1:4" x14ac:dyDescent="0.25">
      <c r="A5042" s="373">
        <v>89495</v>
      </c>
      <c r="B5042" s="373" t="s">
        <v>6596</v>
      </c>
      <c r="C5042" s="373" t="s">
        <v>6</v>
      </c>
      <c r="D5042" s="374">
        <v>21.82</v>
      </c>
    </row>
    <row r="5043" spans="1:4" x14ac:dyDescent="0.25">
      <c r="A5043" s="373">
        <v>89707</v>
      </c>
      <c r="B5043" s="373" t="s">
        <v>6597</v>
      </c>
      <c r="C5043" s="373" t="s">
        <v>6</v>
      </c>
      <c r="D5043" s="374">
        <v>55.11</v>
      </c>
    </row>
    <row r="5044" spans="1:4" x14ac:dyDescent="0.25">
      <c r="A5044" s="373">
        <v>89708</v>
      </c>
      <c r="B5044" s="373" t="s">
        <v>6598</v>
      </c>
      <c r="C5044" s="373" t="s">
        <v>6</v>
      </c>
      <c r="D5044" s="374">
        <v>124.48</v>
      </c>
    </row>
    <row r="5045" spans="1:4" x14ac:dyDescent="0.25">
      <c r="A5045" s="373">
        <v>89709</v>
      </c>
      <c r="B5045" s="373" t="s">
        <v>5148</v>
      </c>
      <c r="C5045" s="373" t="s">
        <v>6</v>
      </c>
      <c r="D5045" s="374">
        <v>24.33</v>
      </c>
    </row>
    <row r="5046" spans="1:4" x14ac:dyDescent="0.25">
      <c r="A5046" s="373">
        <v>89710</v>
      </c>
      <c r="B5046" s="373" t="s">
        <v>6599</v>
      </c>
      <c r="C5046" s="373" t="s">
        <v>6</v>
      </c>
      <c r="D5046" s="374">
        <v>20.94</v>
      </c>
    </row>
    <row r="5047" spans="1:4" x14ac:dyDescent="0.25">
      <c r="A5047" s="373">
        <v>104326</v>
      </c>
      <c r="B5047" s="373" t="s">
        <v>6600</v>
      </c>
      <c r="C5047" s="373" t="s">
        <v>6</v>
      </c>
      <c r="D5047" s="374">
        <v>23.04</v>
      </c>
    </row>
    <row r="5048" spans="1:4" x14ac:dyDescent="0.25">
      <c r="A5048" s="373">
        <v>104327</v>
      </c>
      <c r="B5048" s="373" t="s">
        <v>6601</v>
      </c>
      <c r="C5048" s="373" t="s">
        <v>6</v>
      </c>
      <c r="D5048" s="374">
        <v>21.8</v>
      </c>
    </row>
    <row r="5049" spans="1:4" x14ac:dyDescent="0.25">
      <c r="A5049" s="373">
        <v>104328</v>
      </c>
      <c r="B5049" s="373" t="s">
        <v>6602</v>
      </c>
      <c r="C5049" s="373" t="s">
        <v>6</v>
      </c>
      <c r="D5049" s="374">
        <v>83.63</v>
      </c>
    </row>
    <row r="5050" spans="1:4" x14ac:dyDescent="0.25">
      <c r="A5050" s="373">
        <v>104329</v>
      </c>
      <c r="B5050" s="373" t="s">
        <v>6603</v>
      </c>
      <c r="C5050" s="373" t="s">
        <v>6</v>
      </c>
      <c r="D5050" s="374">
        <v>95.72</v>
      </c>
    </row>
    <row r="5051" spans="1:4" x14ac:dyDescent="0.25">
      <c r="A5051" s="373">
        <v>86872</v>
      </c>
      <c r="B5051" s="373" t="s">
        <v>2442</v>
      </c>
      <c r="C5051" s="373" t="s">
        <v>6</v>
      </c>
      <c r="D5051" s="374">
        <v>727.57</v>
      </c>
    </row>
    <row r="5052" spans="1:4" x14ac:dyDescent="0.25">
      <c r="A5052" s="373">
        <v>86874</v>
      </c>
      <c r="B5052" s="373" t="s">
        <v>2443</v>
      </c>
      <c r="C5052" s="373" t="s">
        <v>6</v>
      </c>
      <c r="D5052" s="374">
        <v>509.74</v>
      </c>
    </row>
    <row r="5053" spans="1:4" x14ac:dyDescent="0.25">
      <c r="A5053" s="373">
        <v>86875</v>
      </c>
      <c r="B5053" s="373" t="s">
        <v>2444</v>
      </c>
      <c r="C5053" s="373" t="s">
        <v>6</v>
      </c>
      <c r="D5053" s="374">
        <v>571.54999999999995</v>
      </c>
    </row>
    <row r="5054" spans="1:4" x14ac:dyDescent="0.25">
      <c r="A5054" s="373">
        <v>86876</v>
      </c>
      <c r="B5054" s="373" t="s">
        <v>2445</v>
      </c>
      <c r="C5054" s="373" t="s">
        <v>6</v>
      </c>
      <c r="D5054" s="374">
        <v>325.94</v>
      </c>
    </row>
    <row r="5055" spans="1:4" x14ac:dyDescent="0.25">
      <c r="A5055" s="373">
        <v>86877</v>
      </c>
      <c r="B5055" s="373" t="s">
        <v>2446</v>
      </c>
      <c r="C5055" s="373" t="s">
        <v>6</v>
      </c>
      <c r="D5055" s="374">
        <v>56.9</v>
      </c>
    </row>
    <row r="5056" spans="1:4" x14ac:dyDescent="0.25">
      <c r="A5056" s="373">
        <v>86878</v>
      </c>
      <c r="B5056" s="373" t="s">
        <v>2447</v>
      </c>
      <c r="C5056" s="373" t="s">
        <v>6</v>
      </c>
      <c r="D5056" s="374">
        <v>61.27</v>
      </c>
    </row>
    <row r="5057" spans="1:4" x14ac:dyDescent="0.25">
      <c r="A5057" s="373">
        <v>86879</v>
      </c>
      <c r="B5057" s="373" t="s">
        <v>2448</v>
      </c>
      <c r="C5057" s="373" t="s">
        <v>6</v>
      </c>
      <c r="D5057" s="374">
        <v>9.31</v>
      </c>
    </row>
    <row r="5058" spans="1:4" x14ac:dyDescent="0.25">
      <c r="A5058" s="373">
        <v>86880</v>
      </c>
      <c r="B5058" s="373" t="s">
        <v>2449</v>
      </c>
      <c r="C5058" s="373" t="s">
        <v>6</v>
      </c>
      <c r="D5058" s="374">
        <v>25.55</v>
      </c>
    </row>
    <row r="5059" spans="1:4" x14ac:dyDescent="0.25">
      <c r="A5059" s="373">
        <v>86881</v>
      </c>
      <c r="B5059" s="373" t="s">
        <v>2450</v>
      </c>
      <c r="C5059" s="373" t="s">
        <v>6</v>
      </c>
      <c r="D5059" s="374">
        <v>171.42</v>
      </c>
    </row>
    <row r="5060" spans="1:4" x14ac:dyDescent="0.25">
      <c r="A5060" s="373">
        <v>86882</v>
      </c>
      <c r="B5060" s="373" t="s">
        <v>2451</v>
      </c>
      <c r="C5060" s="373" t="s">
        <v>6</v>
      </c>
      <c r="D5060" s="374">
        <v>21.62</v>
      </c>
    </row>
    <row r="5061" spans="1:4" x14ac:dyDescent="0.25">
      <c r="A5061" s="373">
        <v>86883</v>
      </c>
      <c r="B5061" s="373" t="s">
        <v>2452</v>
      </c>
      <c r="C5061" s="373" t="s">
        <v>6</v>
      </c>
      <c r="D5061" s="374">
        <v>11.74</v>
      </c>
    </row>
    <row r="5062" spans="1:4" x14ac:dyDescent="0.25">
      <c r="A5062" s="373">
        <v>86884</v>
      </c>
      <c r="B5062" s="373" t="s">
        <v>2453</v>
      </c>
      <c r="C5062" s="373" t="s">
        <v>6</v>
      </c>
      <c r="D5062" s="374">
        <v>10.36</v>
      </c>
    </row>
    <row r="5063" spans="1:4" x14ac:dyDescent="0.25">
      <c r="A5063" s="373">
        <v>86885</v>
      </c>
      <c r="B5063" s="373" t="s">
        <v>2454</v>
      </c>
      <c r="C5063" s="373" t="s">
        <v>6</v>
      </c>
      <c r="D5063" s="374">
        <v>11.77</v>
      </c>
    </row>
    <row r="5064" spans="1:4" x14ac:dyDescent="0.25">
      <c r="A5064" s="373">
        <v>86886</v>
      </c>
      <c r="B5064" s="373" t="s">
        <v>2455</v>
      </c>
      <c r="C5064" s="373" t="s">
        <v>6</v>
      </c>
      <c r="D5064" s="374">
        <v>42.24</v>
      </c>
    </row>
    <row r="5065" spans="1:4" x14ac:dyDescent="0.25">
      <c r="A5065" s="373">
        <v>86887</v>
      </c>
      <c r="B5065" s="373" t="s">
        <v>2456</v>
      </c>
      <c r="C5065" s="373" t="s">
        <v>6</v>
      </c>
      <c r="D5065" s="374">
        <v>45.77</v>
      </c>
    </row>
    <row r="5066" spans="1:4" x14ac:dyDescent="0.25">
      <c r="A5066" s="373">
        <v>86888</v>
      </c>
      <c r="B5066" s="373" t="s">
        <v>2457</v>
      </c>
      <c r="C5066" s="373" t="s">
        <v>6</v>
      </c>
      <c r="D5066" s="374">
        <v>495.47</v>
      </c>
    </row>
    <row r="5067" spans="1:4" x14ac:dyDescent="0.25">
      <c r="A5067" s="373">
        <v>86889</v>
      </c>
      <c r="B5067" s="373" t="s">
        <v>2458</v>
      </c>
      <c r="C5067" s="373" t="s">
        <v>6</v>
      </c>
      <c r="D5067" s="374">
        <v>651.33000000000004</v>
      </c>
    </row>
    <row r="5068" spans="1:4" x14ac:dyDescent="0.25">
      <c r="A5068" s="373">
        <v>86893</v>
      </c>
      <c r="B5068" s="373" t="s">
        <v>2459</v>
      </c>
      <c r="C5068" s="373" t="s">
        <v>6</v>
      </c>
      <c r="D5068" s="374">
        <v>493.46</v>
      </c>
    </row>
    <row r="5069" spans="1:4" x14ac:dyDescent="0.25">
      <c r="A5069" s="373">
        <v>86894</v>
      </c>
      <c r="B5069" s="373" t="s">
        <v>2460</v>
      </c>
      <c r="C5069" s="373" t="s">
        <v>6</v>
      </c>
      <c r="D5069" s="374">
        <v>318.98</v>
      </c>
    </row>
    <row r="5070" spans="1:4" x14ac:dyDescent="0.25">
      <c r="A5070" s="373">
        <v>86895</v>
      </c>
      <c r="B5070" s="373" t="s">
        <v>2461</v>
      </c>
      <c r="C5070" s="373" t="s">
        <v>6</v>
      </c>
      <c r="D5070" s="374">
        <v>324.36</v>
      </c>
    </row>
    <row r="5071" spans="1:4" x14ac:dyDescent="0.25">
      <c r="A5071" s="373">
        <v>86899</v>
      </c>
      <c r="B5071" s="373" t="s">
        <v>2462</v>
      </c>
      <c r="C5071" s="373" t="s">
        <v>6</v>
      </c>
      <c r="D5071" s="374">
        <v>265.14</v>
      </c>
    </row>
    <row r="5072" spans="1:4" x14ac:dyDescent="0.25">
      <c r="A5072" s="373">
        <v>86900</v>
      </c>
      <c r="B5072" s="373" t="s">
        <v>2463</v>
      </c>
      <c r="C5072" s="373" t="s">
        <v>6</v>
      </c>
      <c r="D5072" s="374">
        <v>217.07</v>
      </c>
    </row>
    <row r="5073" spans="1:4" x14ac:dyDescent="0.25">
      <c r="A5073" s="373">
        <v>86901</v>
      </c>
      <c r="B5073" s="373" t="s">
        <v>53</v>
      </c>
      <c r="C5073" s="373" t="s">
        <v>6</v>
      </c>
      <c r="D5073" s="374">
        <v>146.97</v>
      </c>
    </row>
    <row r="5074" spans="1:4" x14ac:dyDescent="0.25">
      <c r="A5074" s="373">
        <v>86902</v>
      </c>
      <c r="B5074" s="373" t="s">
        <v>2464</v>
      </c>
      <c r="C5074" s="373" t="s">
        <v>6</v>
      </c>
      <c r="D5074" s="374">
        <v>317.99</v>
      </c>
    </row>
    <row r="5075" spans="1:4" x14ac:dyDescent="0.25">
      <c r="A5075" s="373">
        <v>86903</v>
      </c>
      <c r="B5075" s="373" t="s">
        <v>2465</v>
      </c>
      <c r="C5075" s="373" t="s">
        <v>6</v>
      </c>
      <c r="D5075" s="374">
        <v>358.28</v>
      </c>
    </row>
    <row r="5076" spans="1:4" x14ac:dyDescent="0.25">
      <c r="A5076" s="373">
        <v>86904</v>
      </c>
      <c r="B5076" s="373" t="s">
        <v>2466</v>
      </c>
      <c r="C5076" s="373" t="s">
        <v>6</v>
      </c>
      <c r="D5076" s="374">
        <v>149.05000000000001</v>
      </c>
    </row>
    <row r="5077" spans="1:4" x14ac:dyDescent="0.25">
      <c r="A5077" s="373">
        <v>86905</v>
      </c>
      <c r="B5077" s="373" t="s">
        <v>2467</v>
      </c>
      <c r="C5077" s="373" t="s">
        <v>6</v>
      </c>
      <c r="D5077" s="374">
        <v>373.14</v>
      </c>
    </row>
    <row r="5078" spans="1:4" x14ac:dyDescent="0.25">
      <c r="A5078" s="373">
        <v>86906</v>
      </c>
      <c r="B5078" s="373" t="s">
        <v>2468</v>
      </c>
      <c r="C5078" s="373" t="s">
        <v>6</v>
      </c>
      <c r="D5078" s="374">
        <v>69.06</v>
      </c>
    </row>
    <row r="5079" spans="1:4" x14ac:dyDescent="0.25">
      <c r="A5079" s="373">
        <v>86908</v>
      </c>
      <c r="B5079" s="373" t="s">
        <v>2469</v>
      </c>
      <c r="C5079" s="373" t="s">
        <v>6</v>
      </c>
      <c r="D5079" s="374">
        <v>446.04</v>
      </c>
    </row>
    <row r="5080" spans="1:4" x14ac:dyDescent="0.25">
      <c r="A5080" s="373">
        <v>86909</v>
      </c>
      <c r="B5080" s="373" t="s">
        <v>2470</v>
      </c>
      <c r="C5080" s="373" t="s">
        <v>6</v>
      </c>
      <c r="D5080" s="374">
        <v>119.93</v>
      </c>
    </row>
    <row r="5081" spans="1:4" x14ac:dyDescent="0.25">
      <c r="A5081" s="373">
        <v>86910</v>
      </c>
      <c r="B5081" s="373" t="s">
        <v>2471</v>
      </c>
      <c r="C5081" s="373" t="s">
        <v>6</v>
      </c>
      <c r="D5081" s="374">
        <v>117.95</v>
      </c>
    </row>
    <row r="5082" spans="1:4" x14ac:dyDescent="0.25">
      <c r="A5082" s="373">
        <v>86911</v>
      </c>
      <c r="B5082" s="373" t="s">
        <v>2472</v>
      </c>
      <c r="C5082" s="373" t="s">
        <v>6</v>
      </c>
      <c r="D5082" s="374">
        <v>80.83</v>
      </c>
    </row>
    <row r="5083" spans="1:4" x14ac:dyDescent="0.25">
      <c r="A5083" s="373">
        <v>86913</v>
      </c>
      <c r="B5083" s="373" t="s">
        <v>2473</v>
      </c>
      <c r="C5083" s="373" t="s">
        <v>6</v>
      </c>
      <c r="D5083" s="374">
        <v>50.81</v>
      </c>
    </row>
    <row r="5084" spans="1:4" x14ac:dyDescent="0.25">
      <c r="A5084" s="373">
        <v>86914</v>
      </c>
      <c r="B5084" s="373" t="s">
        <v>2474</v>
      </c>
      <c r="C5084" s="373" t="s">
        <v>6</v>
      </c>
      <c r="D5084" s="374">
        <v>90.81</v>
      </c>
    </row>
    <row r="5085" spans="1:4" x14ac:dyDescent="0.25">
      <c r="A5085" s="373">
        <v>86915</v>
      </c>
      <c r="B5085" s="373" t="s">
        <v>2475</v>
      </c>
      <c r="C5085" s="373" t="s">
        <v>6</v>
      </c>
      <c r="D5085" s="374">
        <v>131.97</v>
      </c>
    </row>
    <row r="5086" spans="1:4" x14ac:dyDescent="0.25">
      <c r="A5086" s="373">
        <v>86916</v>
      </c>
      <c r="B5086" s="373" t="s">
        <v>2476</v>
      </c>
      <c r="C5086" s="373" t="s">
        <v>6</v>
      </c>
      <c r="D5086" s="374">
        <v>22.07</v>
      </c>
    </row>
    <row r="5087" spans="1:4" x14ac:dyDescent="0.25">
      <c r="A5087" s="373">
        <v>86919</v>
      </c>
      <c r="B5087" s="373" t="s">
        <v>2477</v>
      </c>
      <c r="C5087" s="373" t="s">
        <v>6</v>
      </c>
      <c r="D5087" s="374">
        <v>887.02</v>
      </c>
    </row>
    <row r="5088" spans="1:4" x14ac:dyDescent="0.25">
      <c r="A5088" s="373">
        <v>86920</v>
      </c>
      <c r="B5088" s="373" t="s">
        <v>54</v>
      </c>
      <c r="C5088" s="373" t="s">
        <v>6</v>
      </c>
      <c r="D5088" s="374">
        <v>799.43</v>
      </c>
    </row>
    <row r="5089" spans="1:4" x14ac:dyDescent="0.25">
      <c r="A5089" s="373">
        <v>86921</v>
      </c>
      <c r="B5089" s="373" t="s">
        <v>2478</v>
      </c>
      <c r="C5089" s="373" t="s">
        <v>6</v>
      </c>
      <c r="D5089" s="374">
        <v>770.69</v>
      </c>
    </row>
    <row r="5090" spans="1:4" x14ac:dyDescent="0.25">
      <c r="A5090" s="373">
        <v>86922</v>
      </c>
      <c r="B5090" s="373" t="s">
        <v>2479</v>
      </c>
      <c r="C5090" s="373" t="s">
        <v>6</v>
      </c>
      <c r="D5090" s="374">
        <v>828.87</v>
      </c>
    </row>
    <row r="5091" spans="1:4" x14ac:dyDescent="0.25">
      <c r="A5091" s="373">
        <v>86923</v>
      </c>
      <c r="B5091" s="373" t="s">
        <v>2480</v>
      </c>
      <c r="C5091" s="373" t="s">
        <v>6</v>
      </c>
      <c r="D5091" s="374">
        <v>591.48</v>
      </c>
    </row>
    <row r="5092" spans="1:4" x14ac:dyDescent="0.25">
      <c r="A5092" s="373">
        <v>86924</v>
      </c>
      <c r="B5092" s="373" t="s">
        <v>2481</v>
      </c>
      <c r="C5092" s="373" t="s">
        <v>6</v>
      </c>
      <c r="D5092" s="374">
        <v>562.74</v>
      </c>
    </row>
    <row r="5093" spans="1:4" x14ac:dyDescent="0.25">
      <c r="A5093" s="373">
        <v>86925</v>
      </c>
      <c r="B5093" s="373" t="s">
        <v>2482</v>
      </c>
      <c r="C5093" s="373" t="s">
        <v>6</v>
      </c>
      <c r="D5093" s="374">
        <v>643.41</v>
      </c>
    </row>
    <row r="5094" spans="1:4" x14ac:dyDescent="0.25">
      <c r="A5094" s="373">
        <v>86926</v>
      </c>
      <c r="B5094" s="373" t="s">
        <v>2483</v>
      </c>
      <c r="C5094" s="373" t="s">
        <v>6</v>
      </c>
      <c r="D5094" s="374">
        <v>614.66999999999996</v>
      </c>
    </row>
    <row r="5095" spans="1:4" x14ac:dyDescent="0.25">
      <c r="A5095" s="373">
        <v>86927</v>
      </c>
      <c r="B5095" s="373" t="s">
        <v>2484</v>
      </c>
      <c r="C5095" s="373" t="s">
        <v>6</v>
      </c>
      <c r="D5095" s="374">
        <v>407.68</v>
      </c>
    </row>
    <row r="5096" spans="1:4" x14ac:dyDescent="0.25">
      <c r="A5096" s="373">
        <v>86928</v>
      </c>
      <c r="B5096" s="373" t="s">
        <v>2485</v>
      </c>
      <c r="C5096" s="373" t="s">
        <v>6</v>
      </c>
      <c r="D5096" s="374">
        <v>378.94</v>
      </c>
    </row>
    <row r="5097" spans="1:4" x14ac:dyDescent="0.25">
      <c r="A5097" s="373">
        <v>86929</v>
      </c>
      <c r="B5097" s="373" t="s">
        <v>2486</v>
      </c>
      <c r="C5097" s="373" t="s">
        <v>6</v>
      </c>
      <c r="D5097" s="374">
        <v>397.8</v>
      </c>
    </row>
    <row r="5098" spans="1:4" x14ac:dyDescent="0.25">
      <c r="A5098" s="373">
        <v>86930</v>
      </c>
      <c r="B5098" s="373" t="s">
        <v>2487</v>
      </c>
      <c r="C5098" s="373" t="s">
        <v>6</v>
      </c>
      <c r="D5098" s="374">
        <v>369.06</v>
      </c>
    </row>
    <row r="5099" spans="1:4" x14ac:dyDescent="0.25">
      <c r="A5099" s="373">
        <v>86931</v>
      </c>
      <c r="B5099" s="373" t="s">
        <v>2488</v>
      </c>
      <c r="C5099" s="373" t="s">
        <v>6</v>
      </c>
      <c r="D5099" s="374">
        <v>507.24</v>
      </c>
    </row>
    <row r="5100" spans="1:4" x14ac:dyDescent="0.25">
      <c r="A5100" s="373">
        <v>86932</v>
      </c>
      <c r="B5100" s="373" t="s">
        <v>2489</v>
      </c>
      <c r="C5100" s="373" t="s">
        <v>6</v>
      </c>
      <c r="D5100" s="374">
        <v>541.24</v>
      </c>
    </row>
    <row r="5101" spans="1:4" x14ac:dyDescent="0.25">
      <c r="A5101" s="373">
        <v>86933</v>
      </c>
      <c r="B5101" s="373" t="s">
        <v>2490</v>
      </c>
      <c r="C5101" s="373" t="s">
        <v>6</v>
      </c>
      <c r="D5101" s="374">
        <v>446.98</v>
      </c>
    </row>
    <row r="5102" spans="1:4" x14ac:dyDescent="0.25">
      <c r="A5102" s="373">
        <v>86934</v>
      </c>
      <c r="B5102" s="373" t="s">
        <v>2491</v>
      </c>
      <c r="C5102" s="373" t="s">
        <v>6</v>
      </c>
      <c r="D5102" s="374">
        <v>437.1</v>
      </c>
    </row>
    <row r="5103" spans="1:4" x14ac:dyDescent="0.25">
      <c r="A5103" s="373">
        <v>86935</v>
      </c>
      <c r="B5103" s="373" t="s">
        <v>2492</v>
      </c>
      <c r="C5103" s="373" t="s">
        <v>6</v>
      </c>
      <c r="D5103" s="374">
        <v>290.08</v>
      </c>
    </row>
    <row r="5104" spans="1:4" x14ac:dyDescent="0.25">
      <c r="A5104" s="373">
        <v>86936</v>
      </c>
      <c r="B5104" s="373" t="s">
        <v>2493</v>
      </c>
      <c r="C5104" s="373" t="s">
        <v>6</v>
      </c>
      <c r="D5104" s="374">
        <v>449.76</v>
      </c>
    </row>
    <row r="5105" spans="1:4" x14ac:dyDescent="0.25">
      <c r="A5105" s="373">
        <v>86937</v>
      </c>
      <c r="B5105" s="373" t="s">
        <v>2494</v>
      </c>
      <c r="C5105" s="373" t="s">
        <v>6</v>
      </c>
      <c r="D5105" s="374">
        <v>215.61</v>
      </c>
    </row>
    <row r="5106" spans="1:4" x14ac:dyDescent="0.25">
      <c r="A5106" s="373">
        <v>86938</v>
      </c>
      <c r="B5106" s="373" t="s">
        <v>2495</v>
      </c>
      <c r="C5106" s="373" t="s">
        <v>6</v>
      </c>
      <c r="D5106" s="374">
        <v>375.29</v>
      </c>
    </row>
    <row r="5107" spans="1:4" x14ac:dyDescent="0.25">
      <c r="A5107" s="373">
        <v>86939</v>
      </c>
      <c r="B5107" s="373" t="s">
        <v>2496</v>
      </c>
      <c r="C5107" s="373" t="s">
        <v>6</v>
      </c>
      <c r="D5107" s="374">
        <v>418.46</v>
      </c>
    </row>
    <row r="5108" spans="1:4" x14ac:dyDescent="0.25">
      <c r="A5108" s="373">
        <v>86940</v>
      </c>
      <c r="B5108" s="373" t="s">
        <v>2497</v>
      </c>
      <c r="C5108" s="373" t="s">
        <v>6</v>
      </c>
      <c r="D5108" s="375">
        <v>1051.28</v>
      </c>
    </row>
    <row r="5109" spans="1:4" x14ac:dyDescent="0.25">
      <c r="A5109" s="373">
        <v>86941</v>
      </c>
      <c r="B5109" s="373" t="s">
        <v>2498</v>
      </c>
      <c r="C5109" s="373" t="s">
        <v>6</v>
      </c>
      <c r="D5109" s="374">
        <v>764.34</v>
      </c>
    </row>
    <row r="5110" spans="1:4" x14ac:dyDescent="0.25">
      <c r="A5110" s="373">
        <v>86942</v>
      </c>
      <c r="B5110" s="373" t="s">
        <v>47</v>
      </c>
      <c r="C5110" s="373" t="s">
        <v>6</v>
      </c>
      <c r="D5110" s="374">
        <v>259.39999999999998</v>
      </c>
    </row>
    <row r="5111" spans="1:4" x14ac:dyDescent="0.25">
      <c r="A5111" s="373">
        <v>86943</v>
      </c>
      <c r="B5111" s="373" t="s">
        <v>2499</v>
      </c>
      <c r="C5111" s="373" t="s">
        <v>6</v>
      </c>
      <c r="D5111" s="374">
        <v>249.52</v>
      </c>
    </row>
    <row r="5112" spans="1:4" x14ac:dyDescent="0.25">
      <c r="A5112" s="373">
        <v>86947</v>
      </c>
      <c r="B5112" s="373" t="s">
        <v>2500</v>
      </c>
      <c r="C5112" s="373" t="s">
        <v>6</v>
      </c>
      <c r="D5112" s="375">
        <v>1105.1099999999999</v>
      </c>
    </row>
    <row r="5113" spans="1:4" x14ac:dyDescent="0.25">
      <c r="A5113" s="373">
        <v>93396</v>
      </c>
      <c r="B5113" s="373" t="s">
        <v>2501</v>
      </c>
      <c r="C5113" s="373" t="s">
        <v>6</v>
      </c>
      <c r="D5113" s="374">
        <v>619.39</v>
      </c>
    </row>
    <row r="5114" spans="1:4" x14ac:dyDescent="0.25">
      <c r="A5114" s="373">
        <v>93441</v>
      </c>
      <c r="B5114" s="373" t="s">
        <v>2502</v>
      </c>
      <c r="C5114" s="373" t="s">
        <v>6</v>
      </c>
      <c r="D5114" s="375">
        <v>1032.5999999999999</v>
      </c>
    </row>
    <row r="5115" spans="1:4" x14ac:dyDescent="0.25">
      <c r="A5115" s="373">
        <v>93442</v>
      </c>
      <c r="B5115" s="373" t="s">
        <v>2503</v>
      </c>
      <c r="C5115" s="373" t="s">
        <v>6</v>
      </c>
      <c r="D5115" s="375">
        <v>1073.51</v>
      </c>
    </row>
    <row r="5116" spans="1:4" x14ac:dyDescent="0.25">
      <c r="A5116" s="373">
        <v>95469</v>
      </c>
      <c r="B5116" s="373" t="s">
        <v>2504</v>
      </c>
      <c r="C5116" s="373" t="s">
        <v>6</v>
      </c>
      <c r="D5116" s="374">
        <v>303.26</v>
      </c>
    </row>
    <row r="5117" spans="1:4" x14ac:dyDescent="0.25">
      <c r="A5117" s="373">
        <v>95470</v>
      </c>
      <c r="B5117" s="373" t="s">
        <v>48</v>
      </c>
      <c r="C5117" s="373" t="s">
        <v>6</v>
      </c>
      <c r="D5117" s="374">
        <v>312.79000000000002</v>
      </c>
    </row>
    <row r="5118" spans="1:4" x14ac:dyDescent="0.25">
      <c r="A5118" s="373">
        <v>95471</v>
      </c>
      <c r="B5118" s="373" t="s">
        <v>2505</v>
      </c>
      <c r="C5118" s="373" t="s">
        <v>6</v>
      </c>
      <c r="D5118" s="374">
        <v>776.57</v>
      </c>
    </row>
    <row r="5119" spans="1:4" x14ac:dyDescent="0.25">
      <c r="A5119" s="373">
        <v>95472</v>
      </c>
      <c r="B5119" s="373" t="s">
        <v>50</v>
      </c>
      <c r="C5119" s="373" t="s">
        <v>6</v>
      </c>
      <c r="D5119" s="374">
        <v>786.1</v>
      </c>
    </row>
    <row r="5120" spans="1:4" x14ac:dyDescent="0.25">
      <c r="A5120" s="373">
        <v>95542</v>
      </c>
      <c r="B5120" s="373" t="s">
        <v>2506</v>
      </c>
      <c r="C5120" s="373" t="s">
        <v>6</v>
      </c>
      <c r="D5120" s="374">
        <v>53.69</v>
      </c>
    </row>
    <row r="5121" spans="1:4" x14ac:dyDescent="0.25">
      <c r="A5121" s="373">
        <v>95543</v>
      </c>
      <c r="B5121" s="373" t="s">
        <v>2507</v>
      </c>
      <c r="C5121" s="373" t="s">
        <v>6</v>
      </c>
      <c r="D5121" s="374">
        <v>88.11</v>
      </c>
    </row>
    <row r="5122" spans="1:4" x14ac:dyDescent="0.25">
      <c r="A5122" s="373">
        <v>95544</v>
      </c>
      <c r="B5122" s="373" t="s">
        <v>2508</v>
      </c>
      <c r="C5122" s="373" t="s">
        <v>6</v>
      </c>
      <c r="D5122" s="374">
        <v>67.14</v>
      </c>
    </row>
    <row r="5123" spans="1:4" x14ac:dyDescent="0.25">
      <c r="A5123" s="373">
        <v>95545</v>
      </c>
      <c r="B5123" s="373" t="s">
        <v>2509</v>
      </c>
      <c r="C5123" s="373" t="s">
        <v>6</v>
      </c>
      <c r="D5123" s="374">
        <v>65.709999999999994</v>
      </c>
    </row>
    <row r="5124" spans="1:4" x14ac:dyDescent="0.25">
      <c r="A5124" s="373">
        <v>95546</v>
      </c>
      <c r="B5124" s="373" t="s">
        <v>2510</v>
      </c>
      <c r="C5124" s="373" t="s">
        <v>6</v>
      </c>
      <c r="D5124" s="374">
        <v>207.44</v>
      </c>
    </row>
    <row r="5125" spans="1:4" x14ac:dyDescent="0.25">
      <c r="A5125" s="373">
        <v>95547</v>
      </c>
      <c r="B5125" s="373" t="s">
        <v>2511</v>
      </c>
      <c r="C5125" s="373" t="s">
        <v>6</v>
      </c>
      <c r="D5125" s="374">
        <v>46.57</v>
      </c>
    </row>
    <row r="5126" spans="1:4" x14ac:dyDescent="0.25">
      <c r="A5126" s="373">
        <v>100848</v>
      </c>
      <c r="B5126" s="373" t="s">
        <v>49</v>
      </c>
      <c r="C5126" s="373" t="s">
        <v>6</v>
      </c>
      <c r="D5126" s="374">
        <v>559.41999999999996</v>
      </c>
    </row>
    <row r="5127" spans="1:4" x14ac:dyDescent="0.25">
      <c r="A5127" s="373">
        <v>100849</v>
      </c>
      <c r="B5127" s="373" t="s">
        <v>51</v>
      </c>
      <c r="C5127" s="373" t="s">
        <v>6</v>
      </c>
      <c r="D5127" s="374">
        <v>54.88</v>
      </c>
    </row>
    <row r="5128" spans="1:4" x14ac:dyDescent="0.25">
      <c r="A5128" s="373">
        <v>100851</v>
      </c>
      <c r="B5128" s="373" t="s">
        <v>52</v>
      </c>
      <c r="C5128" s="373" t="s">
        <v>6</v>
      </c>
      <c r="D5128" s="374">
        <v>111.23</v>
      </c>
    </row>
    <row r="5129" spans="1:4" x14ac:dyDescent="0.25">
      <c r="A5129" s="373">
        <v>100852</v>
      </c>
      <c r="B5129" s="373" t="s">
        <v>2512</v>
      </c>
      <c r="C5129" s="373" t="s">
        <v>6</v>
      </c>
      <c r="D5129" s="374">
        <v>237.83</v>
      </c>
    </row>
    <row r="5130" spans="1:4" x14ac:dyDescent="0.25">
      <c r="A5130" s="373">
        <v>100853</v>
      </c>
      <c r="B5130" s="373" t="s">
        <v>4941</v>
      </c>
      <c r="C5130" s="373" t="s">
        <v>6</v>
      </c>
      <c r="D5130" s="374">
        <v>317.27</v>
      </c>
    </row>
    <row r="5131" spans="1:4" x14ac:dyDescent="0.25">
      <c r="A5131" s="373">
        <v>100854</v>
      </c>
      <c r="B5131" s="373" t="s">
        <v>2513</v>
      </c>
      <c r="C5131" s="373" t="s">
        <v>6</v>
      </c>
      <c r="D5131" s="375">
        <v>1649.54</v>
      </c>
    </row>
    <row r="5132" spans="1:4" x14ac:dyDescent="0.25">
      <c r="A5132" s="373">
        <v>100856</v>
      </c>
      <c r="B5132" s="373" t="s">
        <v>2515</v>
      </c>
      <c r="C5132" s="373" t="s">
        <v>6</v>
      </c>
      <c r="D5132" s="374">
        <v>35.14</v>
      </c>
    </row>
    <row r="5133" spans="1:4" x14ac:dyDescent="0.25">
      <c r="A5133" s="373">
        <v>100857</v>
      </c>
      <c r="B5133" s="373" t="s">
        <v>2516</v>
      </c>
      <c r="C5133" s="373" t="s">
        <v>6</v>
      </c>
      <c r="D5133" s="374">
        <v>483.8</v>
      </c>
    </row>
    <row r="5134" spans="1:4" x14ac:dyDescent="0.25">
      <c r="A5134" s="373">
        <v>100858</v>
      </c>
      <c r="B5134" s="373" t="s">
        <v>2517</v>
      </c>
      <c r="C5134" s="373" t="s">
        <v>6</v>
      </c>
      <c r="D5134" s="374">
        <v>715.7</v>
      </c>
    </row>
    <row r="5135" spans="1:4" x14ac:dyDescent="0.25">
      <c r="A5135" s="373">
        <v>100859</v>
      </c>
      <c r="B5135" s="373" t="s">
        <v>4433</v>
      </c>
      <c r="C5135" s="373" t="s">
        <v>6</v>
      </c>
      <c r="D5135" s="375">
        <v>1020.06</v>
      </c>
    </row>
    <row r="5136" spans="1:4" x14ac:dyDescent="0.25">
      <c r="A5136" s="373">
        <v>100860</v>
      </c>
      <c r="B5136" s="373" t="s">
        <v>2518</v>
      </c>
      <c r="C5136" s="373" t="s">
        <v>6</v>
      </c>
      <c r="D5136" s="374">
        <v>108.87</v>
      </c>
    </row>
    <row r="5137" spans="1:4" x14ac:dyDescent="0.25">
      <c r="A5137" s="373">
        <v>100861</v>
      </c>
      <c r="B5137" s="373" t="s">
        <v>2519</v>
      </c>
      <c r="C5137" s="373" t="s">
        <v>6</v>
      </c>
      <c r="D5137" s="374">
        <v>36.6</v>
      </c>
    </row>
    <row r="5138" spans="1:4" x14ac:dyDescent="0.25">
      <c r="A5138" s="373">
        <v>100862</v>
      </c>
      <c r="B5138" s="373" t="s">
        <v>2520</v>
      </c>
      <c r="C5138" s="373" t="s">
        <v>6</v>
      </c>
      <c r="D5138" s="374">
        <v>40.21</v>
      </c>
    </row>
    <row r="5139" spans="1:4" x14ac:dyDescent="0.25">
      <c r="A5139" s="373">
        <v>100863</v>
      </c>
      <c r="B5139" s="373" t="s">
        <v>2521</v>
      </c>
      <c r="C5139" s="373" t="s">
        <v>6</v>
      </c>
      <c r="D5139" s="374">
        <v>589.99</v>
      </c>
    </row>
    <row r="5140" spans="1:4" x14ac:dyDescent="0.25">
      <c r="A5140" s="373">
        <v>100864</v>
      </c>
      <c r="B5140" s="373" t="s">
        <v>2522</v>
      </c>
      <c r="C5140" s="373" t="s">
        <v>6</v>
      </c>
      <c r="D5140" s="374">
        <v>645.47</v>
      </c>
    </row>
    <row r="5141" spans="1:4" x14ac:dyDescent="0.25">
      <c r="A5141" s="373">
        <v>100865</v>
      </c>
      <c r="B5141" s="373" t="s">
        <v>2523</v>
      </c>
      <c r="C5141" s="373" t="s">
        <v>6</v>
      </c>
      <c r="D5141" s="374">
        <v>561.79</v>
      </c>
    </row>
    <row r="5142" spans="1:4" x14ac:dyDescent="0.25">
      <c r="A5142" s="373">
        <v>100866</v>
      </c>
      <c r="B5142" s="373" t="s">
        <v>2524</v>
      </c>
      <c r="C5142" s="373" t="s">
        <v>6</v>
      </c>
      <c r="D5142" s="374">
        <v>308.25</v>
      </c>
    </row>
    <row r="5143" spans="1:4" x14ac:dyDescent="0.25">
      <c r="A5143" s="373">
        <v>100867</v>
      </c>
      <c r="B5143" s="373" t="s">
        <v>43</v>
      </c>
      <c r="C5143" s="373" t="s">
        <v>6</v>
      </c>
      <c r="D5143" s="374">
        <v>326.55</v>
      </c>
    </row>
    <row r="5144" spans="1:4" x14ac:dyDescent="0.25">
      <c r="A5144" s="373">
        <v>100868</v>
      </c>
      <c r="B5144" s="373" t="s">
        <v>44</v>
      </c>
      <c r="C5144" s="373" t="s">
        <v>6</v>
      </c>
      <c r="D5144" s="374">
        <v>338.72</v>
      </c>
    </row>
    <row r="5145" spans="1:4" x14ac:dyDescent="0.25">
      <c r="A5145" s="373">
        <v>100869</v>
      </c>
      <c r="B5145" s="373" t="s">
        <v>2525</v>
      </c>
      <c r="C5145" s="373" t="s">
        <v>6</v>
      </c>
      <c r="D5145" s="374">
        <v>348.06</v>
      </c>
    </row>
    <row r="5146" spans="1:4" x14ac:dyDescent="0.25">
      <c r="A5146" s="373">
        <v>100870</v>
      </c>
      <c r="B5146" s="373" t="s">
        <v>2526</v>
      </c>
      <c r="C5146" s="373" t="s">
        <v>6</v>
      </c>
      <c r="D5146" s="374">
        <v>316.16000000000003</v>
      </c>
    </row>
    <row r="5147" spans="1:4" x14ac:dyDescent="0.25">
      <c r="A5147" s="373">
        <v>100871</v>
      </c>
      <c r="B5147" s="373" t="s">
        <v>2527</v>
      </c>
      <c r="C5147" s="373" t="s">
        <v>6</v>
      </c>
      <c r="D5147" s="374">
        <v>341.58</v>
      </c>
    </row>
    <row r="5148" spans="1:4" x14ac:dyDescent="0.25">
      <c r="A5148" s="373">
        <v>100872</v>
      </c>
      <c r="B5148" s="373" t="s">
        <v>2528</v>
      </c>
      <c r="C5148" s="373" t="s">
        <v>6</v>
      </c>
      <c r="D5148" s="374">
        <v>357.81</v>
      </c>
    </row>
    <row r="5149" spans="1:4" x14ac:dyDescent="0.25">
      <c r="A5149" s="373">
        <v>100873</v>
      </c>
      <c r="B5149" s="373" t="s">
        <v>2529</v>
      </c>
      <c r="C5149" s="373" t="s">
        <v>6</v>
      </c>
      <c r="D5149" s="374">
        <v>367.95</v>
      </c>
    </row>
    <row r="5150" spans="1:4" x14ac:dyDescent="0.25">
      <c r="A5150" s="373">
        <v>100874</v>
      </c>
      <c r="B5150" s="373" t="s">
        <v>33</v>
      </c>
      <c r="C5150" s="373" t="s">
        <v>6</v>
      </c>
      <c r="D5150" s="374">
        <v>308.25</v>
      </c>
    </row>
    <row r="5151" spans="1:4" x14ac:dyDescent="0.25">
      <c r="A5151" s="373">
        <v>100875</v>
      </c>
      <c r="B5151" s="373" t="s">
        <v>42</v>
      </c>
      <c r="C5151" s="373" t="s">
        <v>6</v>
      </c>
      <c r="D5151" s="375">
        <v>1038.77</v>
      </c>
    </row>
    <row r="5152" spans="1:4" x14ac:dyDescent="0.25">
      <c r="A5152" s="373">
        <v>100878</v>
      </c>
      <c r="B5152" s="373" t="s">
        <v>4434</v>
      </c>
      <c r="C5152" s="373" t="s">
        <v>6</v>
      </c>
      <c r="D5152" s="374">
        <v>663.95</v>
      </c>
    </row>
    <row r="5153" spans="1:4" x14ac:dyDescent="0.25">
      <c r="A5153" s="373">
        <v>98052</v>
      </c>
      <c r="B5153" s="373" t="s">
        <v>6604</v>
      </c>
      <c r="C5153" s="373" t="s">
        <v>6</v>
      </c>
      <c r="D5153" s="375">
        <v>1996.77</v>
      </c>
    </row>
    <row r="5154" spans="1:4" x14ac:dyDescent="0.25">
      <c r="A5154" s="373">
        <v>98053</v>
      </c>
      <c r="B5154" s="373" t="s">
        <v>6605</v>
      </c>
      <c r="C5154" s="373" t="s">
        <v>6</v>
      </c>
      <c r="D5154" s="375">
        <v>2748.38</v>
      </c>
    </row>
    <row r="5155" spans="1:4" x14ac:dyDescent="0.25">
      <c r="A5155" s="373">
        <v>98054</v>
      </c>
      <c r="B5155" s="373" t="s">
        <v>6606</v>
      </c>
      <c r="C5155" s="373" t="s">
        <v>6</v>
      </c>
      <c r="D5155" s="375">
        <v>4485.93</v>
      </c>
    </row>
    <row r="5156" spans="1:4" x14ac:dyDescent="0.25">
      <c r="A5156" s="373">
        <v>98055</v>
      </c>
      <c r="B5156" s="373" t="s">
        <v>6607</v>
      </c>
      <c r="C5156" s="373" t="s">
        <v>6</v>
      </c>
      <c r="D5156" s="375">
        <v>6107.82</v>
      </c>
    </row>
    <row r="5157" spans="1:4" x14ac:dyDescent="0.25">
      <c r="A5157" s="373">
        <v>98056</v>
      </c>
      <c r="B5157" s="373" t="s">
        <v>6608</v>
      </c>
      <c r="C5157" s="373" t="s">
        <v>6</v>
      </c>
      <c r="D5157" s="375">
        <v>7116.62</v>
      </c>
    </row>
    <row r="5158" spans="1:4" x14ac:dyDescent="0.25">
      <c r="A5158" s="373">
        <v>98057</v>
      </c>
      <c r="B5158" s="373" t="s">
        <v>6609</v>
      </c>
      <c r="C5158" s="373" t="s">
        <v>6</v>
      </c>
      <c r="D5158" s="375">
        <v>8491.59</v>
      </c>
    </row>
    <row r="5159" spans="1:4" x14ac:dyDescent="0.25">
      <c r="A5159" s="373">
        <v>98058</v>
      </c>
      <c r="B5159" s="373" t="s">
        <v>6610</v>
      </c>
      <c r="C5159" s="373" t="s">
        <v>6</v>
      </c>
      <c r="D5159" s="375">
        <v>1786.99</v>
      </c>
    </row>
    <row r="5160" spans="1:4" x14ac:dyDescent="0.25">
      <c r="A5160" s="373">
        <v>98059</v>
      </c>
      <c r="B5160" s="373" t="s">
        <v>6611</v>
      </c>
      <c r="C5160" s="373" t="s">
        <v>6</v>
      </c>
      <c r="D5160" s="375">
        <v>3932.03</v>
      </c>
    </row>
    <row r="5161" spans="1:4" x14ac:dyDescent="0.25">
      <c r="A5161" s="373">
        <v>98060</v>
      </c>
      <c r="B5161" s="373" t="s">
        <v>6612</v>
      </c>
      <c r="C5161" s="373" t="s">
        <v>6</v>
      </c>
      <c r="D5161" s="375">
        <v>5542.36</v>
      </c>
    </row>
    <row r="5162" spans="1:4" x14ac:dyDescent="0.25">
      <c r="A5162" s="373">
        <v>98061</v>
      </c>
      <c r="B5162" s="373" t="s">
        <v>6613</v>
      </c>
      <c r="C5162" s="373" t="s">
        <v>6</v>
      </c>
      <c r="D5162" s="375">
        <v>7756.63</v>
      </c>
    </row>
    <row r="5163" spans="1:4" x14ac:dyDescent="0.25">
      <c r="A5163" s="373">
        <v>98062</v>
      </c>
      <c r="B5163" s="373" t="s">
        <v>6614</v>
      </c>
      <c r="C5163" s="373" t="s">
        <v>6</v>
      </c>
      <c r="D5163" s="375">
        <v>2993.53</v>
      </c>
    </row>
    <row r="5164" spans="1:4" x14ac:dyDescent="0.25">
      <c r="A5164" s="373">
        <v>98063</v>
      </c>
      <c r="B5164" s="373" t="s">
        <v>6615</v>
      </c>
      <c r="C5164" s="373" t="s">
        <v>6</v>
      </c>
      <c r="D5164" s="375">
        <v>4568.88</v>
      </c>
    </row>
    <row r="5165" spans="1:4" x14ac:dyDescent="0.25">
      <c r="A5165" s="373">
        <v>98064</v>
      </c>
      <c r="B5165" s="373" t="s">
        <v>6616</v>
      </c>
      <c r="C5165" s="373" t="s">
        <v>6</v>
      </c>
      <c r="D5165" s="375">
        <v>5270.8</v>
      </c>
    </row>
    <row r="5166" spans="1:4" x14ac:dyDescent="0.25">
      <c r="A5166" s="373">
        <v>98065</v>
      </c>
      <c r="B5166" s="373" t="s">
        <v>6617</v>
      </c>
      <c r="C5166" s="373" t="s">
        <v>6</v>
      </c>
      <c r="D5166" s="375">
        <v>7328.52</v>
      </c>
    </row>
    <row r="5167" spans="1:4" x14ac:dyDescent="0.25">
      <c r="A5167" s="373">
        <v>98066</v>
      </c>
      <c r="B5167" s="373" t="s">
        <v>6618</v>
      </c>
      <c r="C5167" s="373" t="s">
        <v>6</v>
      </c>
      <c r="D5167" s="375">
        <v>4697.07</v>
      </c>
    </row>
    <row r="5168" spans="1:4" x14ac:dyDescent="0.25">
      <c r="A5168" s="373">
        <v>98067</v>
      </c>
      <c r="B5168" s="373" t="s">
        <v>6619</v>
      </c>
      <c r="C5168" s="373" t="s">
        <v>6</v>
      </c>
      <c r="D5168" s="375">
        <v>6251.5</v>
      </c>
    </row>
    <row r="5169" spans="1:4" x14ac:dyDescent="0.25">
      <c r="A5169" s="373">
        <v>98068</v>
      </c>
      <c r="B5169" s="373" t="s">
        <v>6620</v>
      </c>
      <c r="C5169" s="373" t="s">
        <v>6</v>
      </c>
      <c r="D5169" s="375">
        <v>8824.25</v>
      </c>
    </row>
    <row r="5170" spans="1:4" x14ac:dyDescent="0.25">
      <c r="A5170" s="373">
        <v>98069</v>
      </c>
      <c r="B5170" s="373" t="s">
        <v>6621</v>
      </c>
      <c r="C5170" s="373" t="s">
        <v>6</v>
      </c>
      <c r="D5170" s="375">
        <v>11890.37</v>
      </c>
    </row>
    <row r="5171" spans="1:4" x14ac:dyDescent="0.25">
      <c r="A5171" s="373">
        <v>98070</v>
      </c>
      <c r="B5171" s="373" t="s">
        <v>6622</v>
      </c>
      <c r="C5171" s="373" t="s">
        <v>6</v>
      </c>
      <c r="D5171" s="375">
        <v>13556.42</v>
      </c>
    </row>
    <row r="5172" spans="1:4" x14ac:dyDescent="0.25">
      <c r="A5172" s="373">
        <v>98071</v>
      </c>
      <c r="B5172" s="373" t="s">
        <v>6623</v>
      </c>
      <c r="C5172" s="373" t="s">
        <v>6</v>
      </c>
      <c r="D5172" s="375">
        <v>14729.48</v>
      </c>
    </row>
    <row r="5173" spans="1:4" x14ac:dyDescent="0.25">
      <c r="A5173" s="373">
        <v>98072</v>
      </c>
      <c r="B5173" s="373" t="s">
        <v>6624</v>
      </c>
      <c r="C5173" s="373" t="s">
        <v>6</v>
      </c>
      <c r="D5173" s="375">
        <v>3994.53</v>
      </c>
    </row>
    <row r="5174" spans="1:4" x14ac:dyDescent="0.25">
      <c r="A5174" s="373">
        <v>98073</v>
      </c>
      <c r="B5174" s="373" t="s">
        <v>6625</v>
      </c>
      <c r="C5174" s="373" t="s">
        <v>6</v>
      </c>
      <c r="D5174" s="375">
        <v>6330.78</v>
      </c>
    </row>
    <row r="5175" spans="1:4" x14ac:dyDescent="0.25">
      <c r="A5175" s="373">
        <v>98074</v>
      </c>
      <c r="B5175" s="373" t="s">
        <v>6626</v>
      </c>
      <c r="C5175" s="373" t="s">
        <v>6</v>
      </c>
      <c r="D5175" s="375">
        <v>9948.23</v>
      </c>
    </row>
    <row r="5176" spans="1:4" x14ac:dyDescent="0.25">
      <c r="A5176" s="373">
        <v>98075</v>
      </c>
      <c r="B5176" s="373" t="s">
        <v>6627</v>
      </c>
      <c r="C5176" s="373" t="s">
        <v>6</v>
      </c>
      <c r="D5176" s="375">
        <v>13000.93</v>
      </c>
    </row>
    <row r="5177" spans="1:4" x14ac:dyDescent="0.25">
      <c r="A5177" s="373">
        <v>98076</v>
      </c>
      <c r="B5177" s="373" t="s">
        <v>6628</v>
      </c>
      <c r="C5177" s="373" t="s">
        <v>6</v>
      </c>
      <c r="D5177" s="375">
        <v>15053.99</v>
      </c>
    </row>
    <row r="5178" spans="1:4" x14ac:dyDescent="0.25">
      <c r="A5178" s="373">
        <v>98077</v>
      </c>
      <c r="B5178" s="373" t="s">
        <v>6629</v>
      </c>
      <c r="C5178" s="373" t="s">
        <v>6</v>
      </c>
      <c r="D5178" s="375">
        <v>17768.3</v>
      </c>
    </row>
    <row r="5179" spans="1:4" x14ac:dyDescent="0.25">
      <c r="A5179" s="373">
        <v>98078</v>
      </c>
      <c r="B5179" s="373" t="s">
        <v>6630</v>
      </c>
      <c r="C5179" s="373" t="s">
        <v>6</v>
      </c>
      <c r="D5179" s="375">
        <v>4284.01</v>
      </c>
    </row>
    <row r="5180" spans="1:4" x14ac:dyDescent="0.25">
      <c r="A5180" s="373">
        <v>98079</v>
      </c>
      <c r="B5180" s="373" t="s">
        <v>6631</v>
      </c>
      <c r="C5180" s="373" t="s">
        <v>6</v>
      </c>
      <c r="D5180" s="375">
        <v>7554.21</v>
      </c>
    </row>
    <row r="5181" spans="1:4" x14ac:dyDescent="0.25">
      <c r="A5181" s="373">
        <v>98080</v>
      </c>
      <c r="B5181" s="373" t="s">
        <v>6632</v>
      </c>
      <c r="C5181" s="373" t="s">
        <v>6</v>
      </c>
      <c r="D5181" s="375">
        <v>9785.43</v>
      </c>
    </row>
    <row r="5182" spans="1:4" x14ac:dyDescent="0.25">
      <c r="A5182" s="373">
        <v>98081</v>
      </c>
      <c r="B5182" s="373" t="s">
        <v>6633</v>
      </c>
      <c r="C5182" s="373" t="s">
        <v>6</v>
      </c>
      <c r="D5182" s="375">
        <v>14552.1</v>
      </c>
    </row>
    <row r="5183" spans="1:4" x14ac:dyDescent="0.25">
      <c r="A5183" s="373">
        <v>98082</v>
      </c>
      <c r="B5183" s="373" t="s">
        <v>6634</v>
      </c>
      <c r="C5183" s="373" t="s">
        <v>6</v>
      </c>
      <c r="D5183" s="375">
        <v>3782.96</v>
      </c>
    </row>
    <row r="5184" spans="1:4" x14ac:dyDescent="0.25">
      <c r="A5184" s="373">
        <v>98083</v>
      </c>
      <c r="B5184" s="373" t="s">
        <v>6635</v>
      </c>
      <c r="C5184" s="373" t="s">
        <v>6</v>
      </c>
      <c r="D5184" s="375">
        <v>4981.8</v>
      </c>
    </row>
    <row r="5185" spans="1:4" x14ac:dyDescent="0.25">
      <c r="A5185" s="373">
        <v>98084</v>
      </c>
      <c r="B5185" s="373" t="s">
        <v>6636</v>
      </c>
      <c r="C5185" s="373" t="s">
        <v>6</v>
      </c>
      <c r="D5185" s="375">
        <v>6978.26</v>
      </c>
    </row>
    <row r="5186" spans="1:4" x14ac:dyDescent="0.25">
      <c r="A5186" s="373">
        <v>98085</v>
      </c>
      <c r="B5186" s="373" t="s">
        <v>6637</v>
      </c>
      <c r="C5186" s="373" t="s">
        <v>6</v>
      </c>
      <c r="D5186" s="375">
        <v>9471.23</v>
      </c>
    </row>
    <row r="5187" spans="1:4" x14ac:dyDescent="0.25">
      <c r="A5187" s="373">
        <v>98086</v>
      </c>
      <c r="B5187" s="373" t="s">
        <v>6638</v>
      </c>
      <c r="C5187" s="373" t="s">
        <v>6</v>
      </c>
      <c r="D5187" s="375">
        <v>10674.65</v>
      </c>
    </row>
    <row r="5188" spans="1:4" x14ac:dyDescent="0.25">
      <c r="A5188" s="373">
        <v>98087</v>
      </c>
      <c r="B5188" s="373" t="s">
        <v>6639</v>
      </c>
      <c r="C5188" s="373" t="s">
        <v>6</v>
      </c>
      <c r="D5188" s="375">
        <v>11360.05</v>
      </c>
    </row>
    <row r="5189" spans="1:4" x14ac:dyDescent="0.25">
      <c r="A5189" s="373">
        <v>98088</v>
      </c>
      <c r="B5189" s="373" t="s">
        <v>6640</v>
      </c>
      <c r="C5189" s="373" t="s">
        <v>6</v>
      </c>
      <c r="D5189" s="375">
        <v>3306.01</v>
      </c>
    </row>
    <row r="5190" spans="1:4" x14ac:dyDescent="0.25">
      <c r="A5190" s="373">
        <v>98089</v>
      </c>
      <c r="B5190" s="373" t="s">
        <v>6641</v>
      </c>
      <c r="C5190" s="373" t="s">
        <v>6</v>
      </c>
      <c r="D5190" s="375">
        <v>5278.03</v>
      </c>
    </row>
    <row r="5191" spans="1:4" x14ac:dyDescent="0.25">
      <c r="A5191" s="373">
        <v>98090</v>
      </c>
      <c r="B5191" s="373" t="s">
        <v>6642</v>
      </c>
      <c r="C5191" s="373" t="s">
        <v>6</v>
      </c>
      <c r="D5191" s="375">
        <v>8370.44</v>
      </c>
    </row>
    <row r="5192" spans="1:4" x14ac:dyDescent="0.25">
      <c r="A5192" s="373">
        <v>98091</v>
      </c>
      <c r="B5192" s="373" t="s">
        <v>6643</v>
      </c>
      <c r="C5192" s="373" t="s">
        <v>6</v>
      </c>
      <c r="D5192" s="375">
        <v>10978.3</v>
      </c>
    </row>
    <row r="5193" spans="1:4" x14ac:dyDescent="0.25">
      <c r="A5193" s="373">
        <v>98092</v>
      </c>
      <c r="B5193" s="373" t="s">
        <v>6644</v>
      </c>
      <c r="C5193" s="373" t="s">
        <v>6</v>
      </c>
      <c r="D5193" s="375">
        <v>12797.04</v>
      </c>
    </row>
    <row r="5194" spans="1:4" x14ac:dyDescent="0.25">
      <c r="A5194" s="373">
        <v>98093</v>
      </c>
      <c r="B5194" s="373" t="s">
        <v>6645</v>
      </c>
      <c r="C5194" s="373" t="s">
        <v>6</v>
      </c>
      <c r="D5194" s="375">
        <v>15136.63</v>
      </c>
    </row>
    <row r="5195" spans="1:4" x14ac:dyDescent="0.25">
      <c r="A5195" s="373">
        <v>98094</v>
      </c>
      <c r="B5195" s="373" t="s">
        <v>6646</v>
      </c>
      <c r="C5195" s="373" t="s">
        <v>6</v>
      </c>
      <c r="D5195" s="375">
        <v>2733.76</v>
      </c>
    </row>
    <row r="5196" spans="1:4" x14ac:dyDescent="0.25">
      <c r="A5196" s="373">
        <v>98099</v>
      </c>
      <c r="B5196" s="373" t="s">
        <v>6647</v>
      </c>
      <c r="C5196" s="373" t="s">
        <v>6</v>
      </c>
      <c r="D5196" s="375">
        <v>4700.33</v>
      </c>
    </row>
    <row r="5197" spans="1:4" x14ac:dyDescent="0.25">
      <c r="A5197" s="373">
        <v>98100</v>
      </c>
      <c r="B5197" s="373" t="s">
        <v>6648</v>
      </c>
      <c r="C5197" s="373" t="s">
        <v>6</v>
      </c>
      <c r="D5197" s="375">
        <v>6207.2</v>
      </c>
    </row>
    <row r="5198" spans="1:4" x14ac:dyDescent="0.25">
      <c r="A5198" s="373">
        <v>98101</v>
      </c>
      <c r="B5198" s="373" t="s">
        <v>6649</v>
      </c>
      <c r="C5198" s="373" t="s">
        <v>6</v>
      </c>
      <c r="D5198" s="375">
        <v>9210.65</v>
      </c>
    </row>
    <row r="5199" spans="1:4" x14ac:dyDescent="0.25">
      <c r="A5199" s="373">
        <v>98109</v>
      </c>
      <c r="B5199" s="373" t="s">
        <v>4243</v>
      </c>
      <c r="C5199" s="373" t="s">
        <v>6</v>
      </c>
      <c r="D5199" s="374">
        <v>794.05</v>
      </c>
    </row>
    <row r="5200" spans="1:4" x14ac:dyDescent="0.25">
      <c r="A5200" s="373">
        <v>98110</v>
      </c>
      <c r="B5200" s="373" t="s">
        <v>4244</v>
      </c>
      <c r="C5200" s="373" t="s">
        <v>6</v>
      </c>
      <c r="D5200" s="374">
        <v>513.73</v>
      </c>
    </row>
    <row r="5201" spans="1:4" x14ac:dyDescent="0.25">
      <c r="A5201" s="373">
        <v>98111</v>
      </c>
      <c r="B5201" s="373" t="s">
        <v>4245</v>
      </c>
      <c r="C5201" s="373" t="s">
        <v>6</v>
      </c>
      <c r="D5201" s="374">
        <v>67.89</v>
      </c>
    </row>
    <row r="5202" spans="1:4" x14ac:dyDescent="0.25">
      <c r="A5202" s="373">
        <v>98112</v>
      </c>
      <c r="B5202" s="373" t="s">
        <v>4246</v>
      </c>
      <c r="C5202" s="373" t="s">
        <v>6</v>
      </c>
      <c r="D5202" s="374">
        <v>88.38</v>
      </c>
    </row>
    <row r="5203" spans="1:4" x14ac:dyDescent="0.25">
      <c r="A5203" s="373">
        <v>98114</v>
      </c>
      <c r="B5203" s="373" t="s">
        <v>4247</v>
      </c>
      <c r="C5203" s="373" t="s">
        <v>6</v>
      </c>
      <c r="D5203" s="374">
        <v>693</v>
      </c>
    </row>
    <row r="5204" spans="1:4" x14ac:dyDescent="0.25">
      <c r="A5204" s="373">
        <v>98115</v>
      </c>
      <c r="B5204" s="373" t="s">
        <v>6650</v>
      </c>
      <c r="C5204" s="373" t="s">
        <v>6</v>
      </c>
      <c r="D5204" s="374">
        <v>98.34</v>
      </c>
    </row>
    <row r="5205" spans="1:4" x14ac:dyDescent="0.25">
      <c r="A5205" s="373">
        <v>89957</v>
      </c>
      <c r="B5205" s="373" t="s">
        <v>2530</v>
      </c>
      <c r="C5205" s="373" t="s">
        <v>6</v>
      </c>
      <c r="D5205" s="374">
        <v>131.43</v>
      </c>
    </row>
    <row r="5206" spans="1:4" x14ac:dyDescent="0.25">
      <c r="A5206" s="373">
        <v>89959</v>
      </c>
      <c r="B5206" s="373" t="s">
        <v>2531</v>
      </c>
      <c r="C5206" s="373" t="s">
        <v>6</v>
      </c>
      <c r="D5206" s="374">
        <v>208.78</v>
      </c>
    </row>
    <row r="5207" spans="1:4" x14ac:dyDescent="0.25">
      <c r="A5207" s="373">
        <v>89349</v>
      </c>
      <c r="B5207" s="373" t="s">
        <v>4567</v>
      </c>
      <c r="C5207" s="373" t="s">
        <v>6</v>
      </c>
      <c r="D5207" s="374">
        <v>34.81</v>
      </c>
    </row>
    <row r="5208" spans="1:4" x14ac:dyDescent="0.25">
      <c r="A5208" s="373">
        <v>89351</v>
      </c>
      <c r="B5208" s="373" t="s">
        <v>4568</v>
      </c>
      <c r="C5208" s="373" t="s">
        <v>6</v>
      </c>
      <c r="D5208" s="374">
        <v>42.7</v>
      </c>
    </row>
    <row r="5209" spans="1:4" x14ac:dyDescent="0.25">
      <c r="A5209" s="373">
        <v>89352</v>
      </c>
      <c r="B5209" s="373" t="s">
        <v>4569</v>
      </c>
      <c r="C5209" s="373" t="s">
        <v>6</v>
      </c>
      <c r="D5209" s="374">
        <v>47.72</v>
      </c>
    </row>
    <row r="5210" spans="1:4" x14ac:dyDescent="0.25">
      <c r="A5210" s="373">
        <v>89353</v>
      </c>
      <c r="B5210" s="373" t="s">
        <v>4570</v>
      </c>
      <c r="C5210" s="373" t="s">
        <v>6</v>
      </c>
      <c r="D5210" s="374">
        <v>51.94</v>
      </c>
    </row>
    <row r="5211" spans="1:4" x14ac:dyDescent="0.25">
      <c r="A5211" s="373">
        <v>89354</v>
      </c>
      <c r="B5211" s="373" t="s">
        <v>4571</v>
      </c>
      <c r="C5211" s="373" t="s">
        <v>6</v>
      </c>
      <c r="D5211" s="374">
        <v>501.48</v>
      </c>
    </row>
    <row r="5212" spans="1:4" x14ac:dyDescent="0.25">
      <c r="A5212" s="373">
        <v>89969</v>
      </c>
      <c r="B5212" s="373" t="s">
        <v>2532</v>
      </c>
      <c r="C5212" s="373" t="s">
        <v>6</v>
      </c>
      <c r="D5212" s="374">
        <v>49.89</v>
      </c>
    </row>
    <row r="5213" spans="1:4" x14ac:dyDescent="0.25">
      <c r="A5213" s="373">
        <v>89970</v>
      </c>
      <c r="B5213" s="373" t="s">
        <v>2533</v>
      </c>
      <c r="C5213" s="373" t="s">
        <v>6</v>
      </c>
      <c r="D5213" s="374">
        <v>55.79</v>
      </c>
    </row>
    <row r="5214" spans="1:4" x14ac:dyDescent="0.25">
      <c r="A5214" s="373">
        <v>89971</v>
      </c>
      <c r="B5214" s="373" t="s">
        <v>2534</v>
      </c>
      <c r="C5214" s="373" t="s">
        <v>6</v>
      </c>
      <c r="D5214" s="374">
        <v>58.4</v>
      </c>
    </row>
    <row r="5215" spans="1:4" x14ac:dyDescent="0.25">
      <c r="A5215" s="373">
        <v>89972</v>
      </c>
      <c r="B5215" s="373" t="s">
        <v>2535</v>
      </c>
      <c r="C5215" s="373" t="s">
        <v>6</v>
      </c>
      <c r="D5215" s="374">
        <v>64.400000000000006</v>
      </c>
    </row>
    <row r="5216" spans="1:4" x14ac:dyDescent="0.25">
      <c r="A5216" s="373">
        <v>89973</v>
      </c>
      <c r="B5216" s="373" t="s">
        <v>2536</v>
      </c>
      <c r="C5216" s="373" t="s">
        <v>6</v>
      </c>
      <c r="D5216" s="374">
        <v>687.21</v>
      </c>
    </row>
    <row r="5217" spans="1:4" x14ac:dyDescent="0.25">
      <c r="A5217" s="373">
        <v>89974</v>
      </c>
      <c r="B5217" s="373" t="s">
        <v>2537</v>
      </c>
      <c r="C5217" s="373" t="s">
        <v>6</v>
      </c>
      <c r="D5217" s="374">
        <v>286.83</v>
      </c>
    </row>
    <row r="5218" spans="1:4" x14ac:dyDescent="0.25">
      <c r="A5218" s="373">
        <v>89984</v>
      </c>
      <c r="B5218" s="373" t="s">
        <v>4572</v>
      </c>
      <c r="C5218" s="373" t="s">
        <v>6</v>
      </c>
      <c r="D5218" s="374">
        <v>112.54</v>
      </c>
    </row>
    <row r="5219" spans="1:4" x14ac:dyDescent="0.25">
      <c r="A5219" s="373">
        <v>89985</v>
      </c>
      <c r="B5219" s="373" t="s">
        <v>4573</v>
      </c>
      <c r="C5219" s="373" t="s">
        <v>6</v>
      </c>
      <c r="D5219" s="374">
        <v>117.83</v>
      </c>
    </row>
    <row r="5220" spans="1:4" x14ac:dyDescent="0.25">
      <c r="A5220" s="373">
        <v>89986</v>
      </c>
      <c r="B5220" s="373" t="s">
        <v>4574</v>
      </c>
      <c r="C5220" s="373" t="s">
        <v>6</v>
      </c>
      <c r="D5220" s="374">
        <v>109.58</v>
      </c>
    </row>
    <row r="5221" spans="1:4" x14ac:dyDescent="0.25">
      <c r="A5221" s="373">
        <v>89987</v>
      </c>
      <c r="B5221" s="373" t="s">
        <v>4575</v>
      </c>
      <c r="C5221" s="373" t="s">
        <v>6</v>
      </c>
      <c r="D5221" s="374">
        <v>124.31</v>
      </c>
    </row>
    <row r="5222" spans="1:4" x14ac:dyDescent="0.25">
      <c r="A5222" s="373">
        <v>90371</v>
      </c>
      <c r="B5222" s="373" t="s">
        <v>4576</v>
      </c>
      <c r="C5222" s="373" t="s">
        <v>6</v>
      </c>
      <c r="D5222" s="374">
        <v>37.909999999999997</v>
      </c>
    </row>
    <row r="5223" spans="1:4" x14ac:dyDescent="0.25">
      <c r="A5223" s="373">
        <v>94489</v>
      </c>
      <c r="B5223" s="373" t="s">
        <v>4577</v>
      </c>
      <c r="C5223" s="373" t="s">
        <v>6</v>
      </c>
      <c r="D5223" s="374">
        <v>38.39</v>
      </c>
    </row>
    <row r="5224" spans="1:4" x14ac:dyDescent="0.25">
      <c r="A5224" s="373">
        <v>94490</v>
      </c>
      <c r="B5224" s="373" t="s">
        <v>4578</v>
      </c>
      <c r="C5224" s="373" t="s">
        <v>6</v>
      </c>
      <c r="D5224" s="374">
        <v>57.87</v>
      </c>
    </row>
    <row r="5225" spans="1:4" x14ac:dyDescent="0.25">
      <c r="A5225" s="373">
        <v>94491</v>
      </c>
      <c r="B5225" s="373" t="s">
        <v>4579</v>
      </c>
      <c r="C5225" s="373" t="s">
        <v>6</v>
      </c>
      <c r="D5225" s="374">
        <v>78.53</v>
      </c>
    </row>
    <row r="5226" spans="1:4" x14ac:dyDescent="0.25">
      <c r="A5226" s="373">
        <v>94492</v>
      </c>
      <c r="B5226" s="373" t="s">
        <v>4580</v>
      </c>
      <c r="C5226" s="373" t="s">
        <v>6</v>
      </c>
      <c r="D5226" s="374">
        <v>80.83</v>
      </c>
    </row>
    <row r="5227" spans="1:4" x14ac:dyDescent="0.25">
      <c r="A5227" s="373">
        <v>94493</v>
      </c>
      <c r="B5227" s="373" t="s">
        <v>4581</v>
      </c>
      <c r="C5227" s="373" t="s">
        <v>6</v>
      </c>
      <c r="D5227" s="374">
        <v>148.08000000000001</v>
      </c>
    </row>
    <row r="5228" spans="1:4" x14ac:dyDescent="0.25">
      <c r="A5228" s="373">
        <v>94495</v>
      </c>
      <c r="B5228" s="373" t="s">
        <v>4582</v>
      </c>
      <c r="C5228" s="373" t="s">
        <v>6</v>
      </c>
      <c r="D5228" s="374">
        <v>80.77</v>
      </c>
    </row>
    <row r="5229" spans="1:4" x14ac:dyDescent="0.25">
      <c r="A5229" s="373">
        <v>94496</v>
      </c>
      <c r="B5229" s="373" t="s">
        <v>4583</v>
      </c>
      <c r="C5229" s="373" t="s">
        <v>6</v>
      </c>
      <c r="D5229" s="374">
        <v>110.05</v>
      </c>
    </row>
    <row r="5230" spans="1:4" x14ac:dyDescent="0.25">
      <c r="A5230" s="373">
        <v>94497</v>
      </c>
      <c r="B5230" s="373" t="s">
        <v>4584</v>
      </c>
      <c r="C5230" s="373" t="s">
        <v>6</v>
      </c>
      <c r="D5230" s="374">
        <v>139.29</v>
      </c>
    </row>
    <row r="5231" spans="1:4" x14ac:dyDescent="0.25">
      <c r="A5231" s="373">
        <v>94498</v>
      </c>
      <c r="B5231" s="373" t="s">
        <v>4585</v>
      </c>
      <c r="C5231" s="373" t="s">
        <v>6</v>
      </c>
      <c r="D5231" s="374">
        <v>192.74</v>
      </c>
    </row>
    <row r="5232" spans="1:4" x14ac:dyDescent="0.25">
      <c r="A5232" s="373">
        <v>94499</v>
      </c>
      <c r="B5232" s="373" t="s">
        <v>4586</v>
      </c>
      <c r="C5232" s="373" t="s">
        <v>6</v>
      </c>
      <c r="D5232" s="374">
        <v>387.94</v>
      </c>
    </row>
    <row r="5233" spans="1:4" x14ac:dyDescent="0.25">
      <c r="A5233" s="373">
        <v>94500</v>
      </c>
      <c r="B5233" s="373" t="s">
        <v>4587</v>
      </c>
      <c r="C5233" s="373" t="s">
        <v>6</v>
      </c>
      <c r="D5233" s="374">
        <v>470.51</v>
      </c>
    </row>
    <row r="5234" spans="1:4" x14ac:dyDescent="0.25">
      <c r="A5234" s="373">
        <v>94501</v>
      </c>
      <c r="B5234" s="373" t="s">
        <v>4588</v>
      </c>
      <c r="C5234" s="373" t="s">
        <v>6</v>
      </c>
      <c r="D5234" s="374">
        <v>958.62</v>
      </c>
    </row>
    <row r="5235" spans="1:4" x14ac:dyDescent="0.25">
      <c r="A5235" s="373">
        <v>94792</v>
      </c>
      <c r="B5235" s="373" t="s">
        <v>4589</v>
      </c>
      <c r="C5235" s="373" t="s">
        <v>6</v>
      </c>
      <c r="D5235" s="374">
        <v>151.66</v>
      </c>
    </row>
    <row r="5236" spans="1:4" x14ac:dyDescent="0.25">
      <c r="A5236" s="373">
        <v>94793</v>
      </c>
      <c r="B5236" s="373" t="s">
        <v>4590</v>
      </c>
      <c r="C5236" s="373" t="s">
        <v>6</v>
      </c>
      <c r="D5236" s="374">
        <v>208.64</v>
      </c>
    </row>
    <row r="5237" spans="1:4" x14ac:dyDescent="0.25">
      <c r="A5237" s="373">
        <v>94794</v>
      </c>
      <c r="B5237" s="373" t="s">
        <v>4591</v>
      </c>
      <c r="C5237" s="373" t="s">
        <v>6</v>
      </c>
      <c r="D5237" s="374">
        <v>220.42</v>
      </c>
    </row>
    <row r="5238" spans="1:4" x14ac:dyDescent="0.25">
      <c r="A5238" s="373">
        <v>94795</v>
      </c>
      <c r="B5238" s="373" t="s">
        <v>4592</v>
      </c>
      <c r="C5238" s="373" t="s">
        <v>6</v>
      </c>
      <c r="D5238" s="374">
        <v>88.76</v>
      </c>
    </row>
    <row r="5239" spans="1:4" x14ac:dyDescent="0.25">
      <c r="A5239" s="373">
        <v>94796</v>
      </c>
      <c r="B5239" s="373" t="s">
        <v>4593</v>
      </c>
      <c r="C5239" s="373" t="s">
        <v>6</v>
      </c>
      <c r="D5239" s="374">
        <v>98.43</v>
      </c>
    </row>
    <row r="5240" spans="1:4" x14ac:dyDescent="0.25">
      <c r="A5240" s="373">
        <v>94797</v>
      </c>
      <c r="B5240" s="373" t="s">
        <v>4594</v>
      </c>
      <c r="C5240" s="373" t="s">
        <v>6</v>
      </c>
      <c r="D5240" s="374">
        <v>213.47</v>
      </c>
    </row>
    <row r="5241" spans="1:4" x14ac:dyDescent="0.25">
      <c r="A5241" s="373">
        <v>94798</v>
      </c>
      <c r="B5241" s="373" t="s">
        <v>4595</v>
      </c>
      <c r="C5241" s="373" t="s">
        <v>6</v>
      </c>
      <c r="D5241" s="374">
        <v>359.51</v>
      </c>
    </row>
    <row r="5242" spans="1:4" x14ac:dyDescent="0.25">
      <c r="A5242" s="373">
        <v>94799</v>
      </c>
      <c r="B5242" s="373" t="s">
        <v>4596</v>
      </c>
      <c r="C5242" s="373" t="s">
        <v>6</v>
      </c>
      <c r="D5242" s="374">
        <v>439.54</v>
      </c>
    </row>
    <row r="5243" spans="1:4" x14ac:dyDescent="0.25">
      <c r="A5243" s="373">
        <v>94800</v>
      </c>
      <c r="B5243" s="373" t="s">
        <v>4597</v>
      </c>
      <c r="C5243" s="373" t="s">
        <v>6</v>
      </c>
      <c r="D5243" s="374">
        <v>564.1</v>
      </c>
    </row>
    <row r="5244" spans="1:4" x14ac:dyDescent="0.25">
      <c r="A5244" s="373">
        <v>95248</v>
      </c>
      <c r="B5244" s="373" t="s">
        <v>4598</v>
      </c>
      <c r="C5244" s="373" t="s">
        <v>6</v>
      </c>
      <c r="D5244" s="374">
        <v>69.819999999999993</v>
      </c>
    </row>
    <row r="5245" spans="1:4" x14ac:dyDescent="0.25">
      <c r="A5245" s="373">
        <v>95249</v>
      </c>
      <c r="B5245" s="373" t="s">
        <v>4599</v>
      </c>
      <c r="C5245" s="373" t="s">
        <v>6</v>
      </c>
      <c r="D5245" s="374">
        <v>81.87</v>
      </c>
    </row>
    <row r="5246" spans="1:4" x14ac:dyDescent="0.25">
      <c r="A5246" s="373">
        <v>95250</v>
      </c>
      <c r="B5246" s="373" t="s">
        <v>4600</v>
      </c>
      <c r="C5246" s="373" t="s">
        <v>6</v>
      </c>
      <c r="D5246" s="374">
        <v>110.5</v>
      </c>
    </row>
    <row r="5247" spans="1:4" x14ac:dyDescent="0.25">
      <c r="A5247" s="373">
        <v>95251</v>
      </c>
      <c r="B5247" s="373" t="s">
        <v>4601</v>
      </c>
      <c r="C5247" s="373" t="s">
        <v>6</v>
      </c>
      <c r="D5247" s="374">
        <v>163.76</v>
      </c>
    </row>
    <row r="5248" spans="1:4" x14ac:dyDescent="0.25">
      <c r="A5248" s="373">
        <v>95252</v>
      </c>
      <c r="B5248" s="373" t="s">
        <v>4602</v>
      </c>
      <c r="C5248" s="373" t="s">
        <v>6</v>
      </c>
      <c r="D5248" s="374">
        <v>198.24</v>
      </c>
    </row>
    <row r="5249" spans="1:4" x14ac:dyDescent="0.25">
      <c r="A5249" s="373">
        <v>95253</v>
      </c>
      <c r="B5249" s="373" t="s">
        <v>4603</v>
      </c>
      <c r="C5249" s="373" t="s">
        <v>6</v>
      </c>
      <c r="D5249" s="374">
        <v>302.56</v>
      </c>
    </row>
    <row r="5250" spans="1:4" x14ac:dyDescent="0.25">
      <c r="A5250" s="373">
        <v>99619</v>
      </c>
      <c r="B5250" s="373" t="s">
        <v>4604</v>
      </c>
      <c r="C5250" s="373" t="s">
        <v>6</v>
      </c>
      <c r="D5250" s="374">
        <v>118.14</v>
      </c>
    </row>
    <row r="5251" spans="1:4" x14ac:dyDescent="0.25">
      <c r="A5251" s="373">
        <v>99620</v>
      </c>
      <c r="B5251" s="373" t="s">
        <v>4605</v>
      </c>
      <c r="C5251" s="373" t="s">
        <v>6</v>
      </c>
      <c r="D5251" s="374">
        <v>160.5</v>
      </c>
    </row>
    <row r="5252" spans="1:4" x14ac:dyDescent="0.25">
      <c r="A5252" s="373">
        <v>99621</v>
      </c>
      <c r="B5252" s="373" t="s">
        <v>4606</v>
      </c>
      <c r="C5252" s="373" t="s">
        <v>6</v>
      </c>
      <c r="D5252" s="374">
        <v>239.29</v>
      </c>
    </row>
    <row r="5253" spans="1:4" x14ac:dyDescent="0.25">
      <c r="A5253" s="373">
        <v>99622</v>
      </c>
      <c r="B5253" s="373" t="s">
        <v>4607</v>
      </c>
      <c r="C5253" s="373" t="s">
        <v>6</v>
      </c>
      <c r="D5253" s="374">
        <v>269.16000000000003</v>
      </c>
    </row>
    <row r="5254" spans="1:4" x14ac:dyDescent="0.25">
      <c r="A5254" s="373">
        <v>99623</v>
      </c>
      <c r="B5254" s="373" t="s">
        <v>4608</v>
      </c>
      <c r="C5254" s="373" t="s">
        <v>6</v>
      </c>
      <c r="D5254" s="374">
        <v>375.72</v>
      </c>
    </row>
    <row r="5255" spans="1:4" x14ac:dyDescent="0.25">
      <c r="A5255" s="373">
        <v>99624</v>
      </c>
      <c r="B5255" s="373" t="s">
        <v>4609</v>
      </c>
      <c r="C5255" s="373" t="s">
        <v>6</v>
      </c>
      <c r="D5255" s="374">
        <v>535.79999999999995</v>
      </c>
    </row>
    <row r="5256" spans="1:4" x14ac:dyDescent="0.25">
      <c r="A5256" s="373">
        <v>99625</v>
      </c>
      <c r="B5256" s="373" t="s">
        <v>4610</v>
      </c>
      <c r="C5256" s="373" t="s">
        <v>6</v>
      </c>
      <c r="D5256" s="374">
        <v>737.26</v>
      </c>
    </row>
    <row r="5257" spans="1:4" x14ac:dyDescent="0.25">
      <c r="A5257" s="373">
        <v>99626</v>
      </c>
      <c r="B5257" s="373" t="s">
        <v>4611</v>
      </c>
      <c r="C5257" s="373" t="s">
        <v>6</v>
      </c>
      <c r="D5257" s="375">
        <v>1135.96</v>
      </c>
    </row>
    <row r="5258" spans="1:4" x14ac:dyDescent="0.25">
      <c r="A5258" s="373">
        <v>99627</v>
      </c>
      <c r="B5258" s="373" t="s">
        <v>4612</v>
      </c>
      <c r="C5258" s="373" t="s">
        <v>6</v>
      </c>
      <c r="D5258" s="374">
        <v>71.25</v>
      </c>
    </row>
    <row r="5259" spans="1:4" x14ac:dyDescent="0.25">
      <c r="A5259" s="373">
        <v>99628</v>
      </c>
      <c r="B5259" s="373" t="s">
        <v>4613</v>
      </c>
      <c r="C5259" s="373" t="s">
        <v>6</v>
      </c>
      <c r="D5259" s="374">
        <v>77.61</v>
      </c>
    </row>
    <row r="5260" spans="1:4" x14ac:dyDescent="0.25">
      <c r="A5260" s="373">
        <v>99629</v>
      </c>
      <c r="B5260" s="373" t="s">
        <v>4614</v>
      </c>
      <c r="C5260" s="373" t="s">
        <v>6</v>
      </c>
      <c r="D5260" s="374">
        <v>86.11</v>
      </c>
    </row>
    <row r="5261" spans="1:4" x14ac:dyDescent="0.25">
      <c r="A5261" s="373">
        <v>99630</v>
      </c>
      <c r="B5261" s="373" t="s">
        <v>4615</v>
      </c>
      <c r="C5261" s="373" t="s">
        <v>6</v>
      </c>
      <c r="D5261" s="374">
        <v>128.18</v>
      </c>
    </row>
    <row r="5262" spans="1:4" x14ac:dyDescent="0.25">
      <c r="A5262" s="373">
        <v>99631</v>
      </c>
      <c r="B5262" s="373" t="s">
        <v>4616</v>
      </c>
      <c r="C5262" s="373" t="s">
        <v>6</v>
      </c>
      <c r="D5262" s="374">
        <v>149.09</v>
      </c>
    </row>
    <row r="5263" spans="1:4" x14ac:dyDescent="0.25">
      <c r="A5263" s="373">
        <v>99632</v>
      </c>
      <c r="B5263" s="373" t="s">
        <v>4617</v>
      </c>
      <c r="C5263" s="373" t="s">
        <v>6</v>
      </c>
      <c r="D5263" s="374">
        <v>215.15</v>
      </c>
    </row>
    <row r="5264" spans="1:4" x14ac:dyDescent="0.25">
      <c r="A5264" s="373">
        <v>99633</v>
      </c>
      <c r="B5264" s="373" t="s">
        <v>4618</v>
      </c>
      <c r="C5264" s="373" t="s">
        <v>6</v>
      </c>
      <c r="D5264" s="374">
        <v>462.55</v>
      </c>
    </row>
    <row r="5265" spans="1:4" x14ac:dyDescent="0.25">
      <c r="A5265" s="373">
        <v>99634</v>
      </c>
      <c r="B5265" s="373" t="s">
        <v>4619</v>
      </c>
      <c r="C5265" s="373" t="s">
        <v>6</v>
      </c>
      <c r="D5265" s="374">
        <v>790.31</v>
      </c>
    </row>
    <row r="5266" spans="1:4" x14ac:dyDescent="0.25">
      <c r="A5266" s="373">
        <v>99635</v>
      </c>
      <c r="B5266" s="373" t="s">
        <v>4620</v>
      </c>
      <c r="C5266" s="373" t="s">
        <v>6</v>
      </c>
      <c r="D5266" s="374">
        <v>355.68</v>
      </c>
    </row>
    <row r="5267" spans="1:4" x14ac:dyDescent="0.25">
      <c r="A5267" s="373">
        <v>103008</v>
      </c>
      <c r="B5267" s="373" t="s">
        <v>4621</v>
      </c>
      <c r="C5267" s="373" t="s">
        <v>6</v>
      </c>
      <c r="D5267" s="374">
        <v>96.6</v>
      </c>
    </row>
    <row r="5268" spans="1:4" x14ac:dyDescent="0.25">
      <c r="A5268" s="373">
        <v>103009</v>
      </c>
      <c r="B5268" s="373" t="s">
        <v>4622</v>
      </c>
      <c r="C5268" s="373" t="s">
        <v>6</v>
      </c>
      <c r="D5268" s="374">
        <v>340.52</v>
      </c>
    </row>
    <row r="5269" spans="1:4" x14ac:dyDescent="0.25">
      <c r="A5269" s="373">
        <v>103010</v>
      </c>
      <c r="B5269" s="373" t="s">
        <v>4623</v>
      </c>
      <c r="C5269" s="373" t="s">
        <v>6</v>
      </c>
      <c r="D5269" s="374">
        <v>73.25</v>
      </c>
    </row>
    <row r="5270" spans="1:4" x14ac:dyDescent="0.25">
      <c r="A5270" s="373">
        <v>103011</v>
      </c>
      <c r="B5270" s="373" t="s">
        <v>4624</v>
      </c>
      <c r="C5270" s="373" t="s">
        <v>6</v>
      </c>
      <c r="D5270" s="374">
        <v>81.61</v>
      </c>
    </row>
    <row r="5271" spans="1:4" x14ac:dyDescent="0.25">
      <c r="A5271" s="373">
        <v>103012</v>
      </c>
      <c r="B5271" s="373" t="s">
        <v>4625</v>
      </c>
      <c r="C5271" s="373" t="s">
        <v>6</v>
      </c>
      <c r="D5271" s="374">
        <v>128.77000000000001</v>
      </c>
    </row>
    <row r="5272" spans="1:4" x14ac:dyDescent="0.25">
      <c r="A5272" s="373">
        <v>103013</v>
      </c>
      <c r="B5272" s="373" t="s">
        <v>4626</v>
      </c>
      <c r="C5272" s="373" t="s">
        <v>6</v>
      </c>
      <c r="D5272" s="374">
        <v>138.53</v>
      </c>
    </row>
    <row r="5273" spans="1:4" x14ac:dyDescent="0.25">
      <c r="A5273" s="373">
        <v>103014</v>
      </c>
      <c r="B5273" s="373" t="s">
        <v>4627</v>
      </c>
      <c r="C5273" s="373" t="s">
        <v>6</v>
      </c>
      <c r="D5273" s="374">
        <v>208.44</v>
      </c>
    </row>
    <row r="5274" spans="1:4" x14ac:dyDescent="0.25">
      <c r="A5274" s="373">
        <v>103015</v>
      </c>
      <c r="B5274" s="373" t="s">
        <v>4628</v>
      </c>
      <c r="C5274" s="373" t="s">
        <v>6</v>
      </c>
      <c r="D5274" s="374">
        <v>368.92</v>
      </c>
    </row>
    <row r="5275" spans="1:4" x14ac:dyDescent="0.25">
      <c r="A5275" s="373">
        <v>103016</v>
      </c>
      <c r="B5275" s="373" t="s">
        <v>4629</v>
      </c>
      <c r="C5275" s="373" t="s">
        <v>6</v>
      </c>
      <c r="D5275" s="374">
        <v>504.44</v>
      </c>
    </row>
    <row r="5276" spans="1:4" x14ac:dyDescent="0.25">
      <c r="A5276" s="373">
        <v>103017</v>
      </c>
      <c r="B5276" s="373" t="s">
        <v>4630</v>
      </c>
      <c r="C5276" s="373" t="s">
        <v>6</v>
      </c>
      <c r="D5276" s="374">
        <v>881.23</v>
      </c>
    </row>
    <row r="5277" spans="1:4" x14ac:dyDescent="0.25">
      <c r="A5277" s="373">
        <v>103018</v>
      </c>
      <c r="B5277" s="373" t="s">
        <v>4631</v>
      </c>
      <c r="C5277" s="373" t="s">
        <v>6</v>
      </c>
      <c r="D5277" s="374">
        <v>290.58999999999997</v>
      </c>
    </row>
    <row r="5278" spans="1:4" x14ac:dyDescent="0.25">
      <c r="A5278" s="373">
        <v>103019</v>
      </c>
      <c r="B5278" s="373" t="s">
        <v>4632</v>
      </c>
      <c r="C5278" s="373" t="s">
        <v>6</v>
      </c>
      <c r="D5278" s="374">
        <v>221.36</v>
      </c>
    </row>
    <row r="5279" spans="1:4" x14ac:dyDescent="0.25">
      <c r="A5279" s="373">
        <v>103029</v>
      </c>
      <c r="B5279" s="373" t="s">
        <v>4633</v>
      </c>
      <c r="C5279" s="373" t="s">
        <v>6</v>
      </c>
      <c r="D5279" s="374">
        <v>59.66</v>
      </c>
    </row>
    <row r="5280" spans="1:4" x14ac:dyDescent="0.25">
      <c r="A5280" s="373">
        <v>103036</v>
      </c>
      <c r="B5280" s="373" t="s">
        <v>4634</v>
      </c>
      <c r="C5280" s="373" t="s">
        <v>6</v>
      </c>
      <c r="D5280" s="374">
        <v>30.7</v>
      </c>
    </row>
    <row r="5281" spans="1:4" x14ac:dyDescent="0.25">
      <c r="A5281" s="373">
        <v>103037</v>
      </c>
      <c r="B5281" s="373" t="s">
        <v>4635</v>
      </c>
      <c r="C5281" s="373" t="s">
        <v>6</v>
      </c>
      <c r="D5281" s="374">
        <v>60.36</v>
      </c>
    </row>
    <row r="5282" spans="1:4" x14ac:dyDescent="0.25">
      <c r="A5282" s="373">
        <v>103038</v>
      </c>
      <c r="B5282" s="373" t="s">
        <v>4636</v>
      </c>
      <c r="C5282" s="373" t="s">
        <v>6</v>
      </c>
      <c r="D5282" s="374">
        <v>80.75</v>
      </c>
    </row>
    <row r="5283" spans="1:4" x14ac:dyDescent="0.25">
      <c r="A5283" s="373">
        <v>103039</v>
      </c>
      <c r="B5283" s="373" t="s">
        <v>4637</v>
      </c>
      <c r="C5283" s="373" t="s">
        <v>6</v>
      </c>
      <c r="D5283" s="374">
        <v>87.17</v>
      </c>
    </row>
    <row r="5284" spans="1:4" x14ac:dyDescent="0.25">
      <c r="A5284" s="373">
        <v>103040</v>
      </c>
      <c r="B5284" s="373" t="s">
        <v>4638</v>
      </c>
      <c r="C5284" s="373" t="s">
        <v>6</v>
      </c>
      <c r="D5284" s="374">
        <v>130.43</v>
      </c>
    </row>
    <row r="5285" spans="1:4" x14ac:dyDescent="0.25">
      <c r="A5285" s="373">
        <v>103041</v>
      </c>
      <c r="B5285" s="373" t="s">
        <v>4639</v>
      </c>
      <c r="C5285" s="373" t="s">
        <v>6</v>
      </c>
      <c r="D5285" s="374">
        <v>25.38</v>
      </c>
    </row>
    <row r="5286" spans="1:4" x14ac:dyDescent="0.25">
      <c r="A5286" s="373">
        <v>103042</v>
      </c>
      <c r="B5286" s="373" t="s">
        <v>4640</v>
      </c>
      <c r="C5286" s="373" t="s">
        <v>6</v>
      </c>
      <c r="D5286" s="374">
        <v>31.03</v>
      </c>
    </row>
    <row r="5287" spans="1:4" x14ac:dyDescent="0.25">
      <c r="A5287" s="373">
        <v>103043</v>
      </c>
      <c r="B5287" s="373" t="s">
        <v>4641</v>
      </c>
      <c r="C5287" s="373" t="s">
        <v>6</v>
      </c>
      <c r="D5287" s="374">
        <v>29.5</v>
      </c>
    </row>
    <row r="5288" spans="1:4" x14ac:dyDescent="0.25">
      <c r="A5288" s="373">
        <v>103044</v>
      </c>
      <c r="B5288" s="373" t="s">
        <v>4642</v>
      </c>
      <c r="C5288" s="373" t="s">
        <v>6</v>
      </c>
      <c r="D5288" s="374">
        <v>39.6</v>
      </c>
    </row>
    <row r="5289" spans="1:4" x14ac:dyDescent="0.25">
      <c r="A5289" s="373">
        <v>103045</v>
      </c>
      <c r="B5289" s="373" t="s">
        <v>4643</v>
      </c>
      <c r="C5289" s="373" t="s">
        <v>6</v>
      </c>
      <c r="D5289" s="374">
        <v>11.86</v>
      </c>
    </row>
    <row r="5290" spans="1:4" x14ac:dyDescent="0.25">
      <c r="A5290" s="373">
        <v>103046</v>
      </c>
      <c r="B5290" s="373" t="s">
        <v>4644</v>
      </c>
      <c r="C5290" s="373" t="s">
        <v>6</v>
      </c>
      <c r="D5290" s="374">
        <v>29.3</v>
      </c>
    </row>
    <row r="5291" spans="1:4" x14ac:dyDescent="0.25">
      <c r="A5291" s="373">
        <v>103047</v>
      </c>
      <c r="B5291" s="373" t="s">
        <v>4645</v>
      </c>
      <c r="C5291" s="373" t="s">
        <v>6</v>
      </c>
      <c r="D5291" s="374">
        <v>30.85</v>
      </c>
    </row>
    <row r="5292" spans="1:4" x14ac:dyDescent="0.25">
      <c r="A5292" s="373">
        <v>103048</v>
      </c>
      <c r="B5292" s="373" t="s">
        <v>4646</v>
      </c>
      <c r="C5292" s="373" t="s">
        <v>6</v>
      </c>
      <c r="D5292" s="374">
        <v>22.68</v>
      </c>
    </row>
    <row r="5293" spans="1:4" x14ac:dyDescent="0.25">
      <c r="A5293" s="373">
        <v>103049</v>
      </c>
      <c r="B5293" s="373" t="s">
        <v>4647</v>
      </c>
      <c r="C5293" s="373" t="s">
        <v>6</v>
      </c>
      <c r="D5293" s="374">
        <v>24.78</v>
      </c>
    </row>
    <row r="5294" spans="1:4" x14ac:dyDescent="0.25">
      <c r="A5294" s="373">
        <v>103050</v>
      </c>
      <c r="B5294" s="373" t="s">
        <v>4648</v>
      </c>
      <c r="C5294" s="373" t="s">
        <v>6</v>
      </c>
      <c r="D5294" s="374">
        <v>23.43</v>
      </c>
    </row>
    <row r="5295" spans="1:4" x14ac:dyDescent="0.25">
      <c r="A5295" s="373">
        <v>103051</v>
      </c>
      <c r="B5295" s="373" t="s">
        <v>4649</v>
      </c>
      <c r="C5295" s="373" t="s">
        <v>6</v>
      </c>
      <c r="D5295" s="374">
        <v>28.31</v>
      </c>
    </row>
    <row r="5296" spans="1:4" x14ac:dyDescent="0.25">
      <c r="A5296" s="373">
        <v>103052</v>
      </c>
      <c r="B5296" s="373" t="s">
        <v>4650</v>
      </c>
      <c r="C5296" s="373" t="s">
        <v>6</v>
      </c>
      <c r="D5296" s="374">
        <v>38.17</v>
      </c>
    </row>
    <row r="5297" spans="1:4" x14ac:dyDescent="0.25">
      <c r="A5297" s="373">
        <v>95634</v>
      </c>
      <c r="B5297" s="373" t="s">
        <v>2538</v>
      </c>
      <c r="C5297" s="373" t="s">
        <v>6</v>
      </c>
      <c r="D5297" s="374">
        <v>218.49</v>
      </c>
    </row>
    <row r="5298" spans="1:4" x14ac:dyDescent="0.25">
      <c r="A5298" s="373">
        <v>95635</v>
      </c>
      <c r="B5298" s="373" t="s">
        <v>2539</v>
      </c>
      <c r="C5298" s="373" t="s">
        <v>6</v>
      </c>
      <c r="D5298" s="374">
        <v>231.59</v>
      </c>
    </row>
    <row r="5299" spans="1:4" x14ac:dyDescent="0.25">
      <c r="A5299" s="373">
        <v>95636</v>
      </c>
      <c r="B5299" s="373" t="s">
        <v>4248</v>
      </c>
      <c r="C5299" s="373" t="s">
        <v>6</v>
      </c>
      <c r="D5299" s="374">
        <v>386.55</v>
      </c>
    </row>
    <row r="5300" spans="1:4" x14ac:dyDescent="0.25">
      <c r="A5300" s="373">
        <v>95637</v>
      </c>
      <c r="B5300" s="373" t="s">
        <v>2540</v>
      </c>
      <c r="C5300" s="373" t="s">
        <v>6</v>
      </c>
      <c r="D5300" s="374">
        <v>596.28</v>
      </c>
    </row>
    <row r="5301" spans="1:4" x14ac:dyDescent="0.25">
      <c r="A5301" s="373">
        <v>95638</v>
      </c>
      <c r="B5301" s="373" t="s">
        <v>2541</v>
      </c>
      <c r="C5301" s="373" t="s">
        <v>6</v>
      </c>
      <c r="D5301" s="374">
        <v>729.32</v>
      </c>
    </row>
    <row r="5302" spans="1:4" x14ac:dyDescent="0.25">
      <c r="A5302" s="373">
        <v>95639</v>
      </c>
      <c r="B5302" s="373" t="s">
        <v>2542</v>
      </c>
      <c r="C5302" s="373" t="s">
        <v>6</v>
      </c>
      <c r="D5302" s="374">
        <v>947.47</v>
      </c>
    </row>
    <row r="5303" spans="1:4" x14ac:dyDescent="0.25">
      <c r="A5303" s="373">
        <v>95641</v>
      </c>
      <c r="B5303" s="373" t="s">
        <v>2543</v>
      </c>
      <c r="C5303" s="373" t="s">
        <v>6</v>
      </c>
      <c r="D5303" s="374">
        <v>321.45</v>
      </c>
    </row>
    <row r="5304" spans="1:4" x14ac:dyDescent="0.25">
      <c r="A5304" s="373">
        <v>95642</v>
      </c>
      <c r="B5304" s="373" t="s">
        <v>2544</v>
      </c>
      <c r="C5304" s="373" t="s">
        <v>6</v>
      </c>
      <c r="D5304" s="374">
        <v>476.11</v>
      </c>
    </row>
    <row r="5305" spans="1:4" x14ac:dyDescent="0.25">
      <c r="A5305" s="373">
        <v>95643</v>
      </c>
      <c r="B5305" s="373" t="s">
        <v>2545</v>
      </c>
      <c r="C5305" s="373" t="s">
        <v>6</v>
      </c>
      <c r="D5305" s="374">
        <v>624.36</v>
      </c>
    </row>
    <row r="5306" spans="1:4" x14ac:dyDescent="0.25">
      <c r="A5306" s="373">
        <v>95644</v>
      </c>
      <c r="B5306" s="373" t="s">
        <v>2546</v>
      </c>
      <c r="C5306" s="373" t="s">
        <v>6</v>
      </c>
      <c r="D5306" s="374">
        <v>236.45</v>
      </c>
    </row>
    <row r="5307" spans="1:4" x14ac:dyDescent="0.25">
      <c r="A5307" s="373">
        <v>95645</v>
      </c>
      <c r="B5307" s="373" t="s">
        <v>2547</v>
      </c>
      <c r="C5307" s="373" t="s">
        <v>6</v>
      </c>
      <c r="D5307" s="374">
        <v>437.81</v>
      </c>
    </row>
    <row r="5308" spans="1:4" x14ac:dyDescent="0.25">
      <c r="A5308" s="373">
        <v>95646</v>
      </c>
      <c r="B5308" s="373" t="s">
        <v>2548</v>
      </c>
      <c r="C5308" s="373" t="s">
        <v>6</v>
      </c>
      <c r="D5308" s="374">
        <v>653.11</v>
      </c>
    </row>
    <row r="5309" spans="1:4" x14ac:dyDescent="0.25">
      <c r="A5309" s="373">
        <v>95647</v>
      </c>
      <c r="B5309" s="373" t="s">
        <v>2549</v>
      </c>
      <c r="C5309" s="373" t="s">
        <v>6</v>
      </c>
      <c r="D5309" s="374">
        <v>858.41</v>
      </c>
    </row>
    <row r="5310" spans="1:4" x14ac:dyDescent="0.25">
      <c r="A5310" s="373">
        <v>95648</v>
      </c>
      <c r="B5310" s="373" t="s">
        <v>6651</v>
      </c>
      <c r="C5310" s="373" t="s">
        <v>6</v>
      </c>
      <c r="D5310" s="374">
        <v>481.05</v>
      </c>
    </row>
    <row r="5311" spans="1:4" x14ac:dyDescent="0.25">
      <c r="A5311" s="373">
        <v>95649</v>
      </c>
      <c r="B5311" s="373" t="s">
        <v>6652</v>
      </c>
      <c r="C5311" s="373" t="s">
        <v>6</v>
      </c>
      <c r="D5311" s="374">
        <v>836.81</v>
      </c>
    </row>
    <row r="5312" spans="1:4" x14ac:dyDescent="0.25">
      <c r="A5312" s="373">
        <v>95650</v>
      </c>
      <c r="B5312" s="373" t="s">
        <v>6653</v>
      </c>
      <c r="C5312" s="373" t="s">
        <v>6</v>
      </c>
      <c r="D5312" s="375">
        <v>1224.93</v>
      </c>
    </row>
    <row r="5313" spans="1:4" x14ac:dyDescent="0.25">
      <c r="A5313" s="373">
        <v>95651</v>
      </c>
      <c r="B5313" s="373" t="s">
        <v>6654</v>
      </c>
      <c r="C5313" s="373" t="s">
        <v>6</v>
      </c>
      <c r="D5313" s="375">
        <v>1593.77</v>
      </c>
    </row>
    <row r="5314" spans="1:4" x14ac:dyDescent="0.25">
      <c r="A5314" s="373">
        <v>95652</v>
      </c>
      <c r="B5314" s="373" t="s">
        <v>6655</v>
      </c>
      <c r="C5314" s="373" t="s">
        <v>6</v>
      </c>
      <c r="D5314" s="374">
        <v>600.04999999999995</v>
      </c>
    </row>
    <row r="5315" spans="1:4" x14ac:dyDescent="0.25">
      <c r="A5315" s="373">
        <v>95653</v>
      </c>
      <c r="B5315" s="373" t="s">
        <v>6656</v>
      </c>
      <c r="C5315" s="373" t="s">
        <v>6</v>
      </c>
      <c r="D5315" s="375">
        <v>1073.3399999999999</v>
      </c>
    </row>
    <row r="5316" spans="1:4" x14ac:dyDescent="0.25">
      <c r="A5316" s="373">
        <v>95654</v>
      </c>
      <c r="B5316" s="373" t="s">
        <v>6657</v>
      </c>
      <c r="C5316" s="373" t="s">
        <v>6</v>
      </c>
      <c r="D5316" s="375">
        <v>1583.42</v>
      </c>
    </row>
    <row r="5317" spans="1:4" x14ac:dyDescent="0.25">
      <c r="A5317" s="373">
        <v>95655</v>
      </c>
      <c r="B5317" s="373" t="s">
        <v>6658</v>
      </c>
      <c r="C5317" s="373" t="s">
        <v>6</v>
      </c>
      <c r="D5317" s="375">
        <v>2068.81</v>
      </c>
    </row>
    <row r="5318" spans="1:4" x14ac:dyDescent="0.25">
      <c r="A5318" s="373">
        <v>95657</v>
      </c>
      <c r="B5318" s="373" t="s">
        <v>6659</v>
      </c>
      <c r="C5318" s="373" t="s">
        <v>6</v>
      </c>
      <c r="D5318" s="374">
        <v>274.91000000000003</v>
      </c>
    </row>
    <row r="5319" spans="1:4" x14ac:dyDescent="0.25">
      <c r="A5319" s="373">
        <v>95658</v>
      </c>
      <c r="B5319" s="373" t="s">
        <v>6660</v>
      </c>
      <c r="C5319" s="373" t="s">
        <v>6</v>
      </c>
      <c r="D5319" s="374">
        <v>517.54999999999995</v>
      </c>
    </row>
    <row r="5320" spans="1:4" x14ac:dyDescent="0.25">
      <c r="A5320" s="373">
        <v>95659</v>
      </c>
      <c r="B5320" s="373" t="s">
        <v>6661</v>
      </c>
      <c r="C5320" s="373" t="s">
        <v>6</v>
      </c>
      <c r="D5320" s="374">
        <v>725.72</v>
      </c>
    </row>
    <row r="5321" spans="1:4" x14ac:dyDescent="0.25">
      <c r="A5321" s="373">
        <v>95660</v>
      </c>
      <c r="B5321" s="373" t="s">
        <v>6662</v>
      </c>
      <c r="C5321" s="373" t="s">
        <v>6</v>
      </c>
      <c r="D5321" s="375">
        <v>1030.26</v>
      </c>
    </row>
    <row r="5322" spans="1:4" x14ac:dyDescent="0.25">
      <c r="A5322" s="373">
        <v>95661</v>
      </c>
      <c r="B5322" s="373" t="s">
        <v>6663</v>
      </c>
      <c r="C5322" s="373" t="s">
        <v>6</v>
      </c>
      <c r="D5322" s="374">
        <v>357.19</v>
      </c>
    </row>
    <row r="5323" spans="1:4" x14ac:dyDescent="0.25">
      <c r="A5323" s="373">
        <v>95662</v>
      </c>
      <c r="B5323" s="373" t="s">
        <v>6664</v>
      </c>
      <c r="C5323" s="373" t="s">
        <v>6</v>
      </c>
      <c r="D5323" s="374">
        <v>683.22</v>
      </c>
    </row>
    <row r="5324" spans="1:4" x14ac:dyDescent="0.25">
      <c r="A5324" s="373">
        <v>95663</v>
      </c>
      <c r="B5324" s="373" t="s">
        <v>6665</v>
      </c>
      <c r="C5324" s="373" t="s">
        <v>6</v>
      </c>
      <c r="D5324" s="375">
        <v>1030.69</v>
      </c>
    </row>
    <row r="5325" spans="1:4" x14ac:dyDescent="0.25">
      <c r="A5325" s="373">
        <v>95664</v>
      </c>
      <c r="B5325" s="373" t="s">
        <v>6666</v>
      </c>
      <c r="C5325" s="373" t="s">
        <v>6</v>
      </c>
      <c r="D5325" s="375">
        <v>1358.47</v>
      </c>
    </row>
    <row r="5326" spans="1:4" x14ac:dyDescent="0.25">
      <c r="A5326" s="373">
        <v>95665</v>
      </c>
      <c r="B5326" s="373" t="s">
        <v>6667</v>
      </c>
      <c r="C5326" s="373" t="s">
        <v>6</v>
      </c>
      <c r="D5326" s="374">
        <v>287.33999999999997</v>
      </c>
    </row>
    <row r="5327" spans="1:4" x14ac:dyDescent="0.25">
      <c r="A5327" s="373">
        <v>95666</v>
      </c>
      <c r="B5327" s="373" t="s">
        <v>6668</v>
      </c>
      <c r="C5327" s="373" t="s">
        <v>6</v>
      </c>
      <c r="D5327" s="374">
        <v>546.78</v>
      </c>
    </row>
    <row r="5328" spans="1:4" x14ac:dyDescent="0.25">
      <c r="A5328" s="373">
        <v>95667</v>
      </c>
      <c r="B5328" s="373" t="s">
        <v>6669</v>
      </c>
      <c r="C5328" s="373" t="s">
        <v>6</v>
      </c>
      <c r="D5328" s="374">
        <v>817.01</v>
      </c>
    </row>
    <row r="5329" spans="1:4" x14ac:dyDescent="0.25">
      <c r="A5329" s="373">
        <v>95668</v>
      </c>
      <c r="B5329" s="373" t="s">
        <v>6670</v>
      </c>
      <c r="C5329" s="373" t="s">
        <v>6</v>
      </c>
      <c r="D5329" s="375">
        <v>1072.26</v>
      </c>
    </row>
    <row r="5330" spans="1:4" x14ac:dyDescent="0.25">
      <c r="A5330" s="373">
        <v>95669</v>
      </c>
      <c r="B5330" s="373" t="s">
        <v>6671</v>
      </c>
      <c r="C5330" s="373" t="s">
        <v>6</v>
      </c>
      <c r="D5330" s="374">
        <v>381.67</v>
      </c>
    </row>
    <row r="5331" spans="1:4" x14ac:dyDescent="0.25">
      <c r="A5331" s="373">
        <v>95670</v>
      </c>
      <c r="B5331" s="373" t="s">
        <v>6672</v>
      </c>
      <c r="C5331" s="373" t="s">
        <v>6</v>
      </c>
      <c r="D5331" s="374">
        <v>711.04</v>
      </c>
    </row>
    <row r="5332" spans="1:4" x14ac:dyDescent="0.25">
      <c r="A5332" s="373">
        <v>95671</v>
      </c>
      <c r="B5332" s="373" t="s">
        <v>6673</v>
      </c>
      <c r="C5332" s="373" t="s">
        <v>6</v>
      </c>
      <c r="D5332" s="375">
        <v>1067.06</v>
      </c>
    </row>
    <row r="5333" spans="1:4" x14ac:dyDescent="0.25">
      <c r="A5333" s="373">
        <v>95672</v>
      </c>
      <c r="B5333" s="373" t="s">
        <v>6674</v>
      </c>
      <c r="C5333" s="373" t="s">
        <v>6</v>
      </c>
      <c r="D5333" s="375">
        <v>1426.4</v>
      </c>
    </row>
    <row r="5334" spans="1:4" x14ac:dyDescent="0.25">
      <c r="A5334" s="373">
        <v>95673</v>
      </c>
      <c r="B5334" s="373" t="s">
        <v>2550</v>
      </c>
      <c r="C5334" s="373" t="s">
        <v>6</v>
      </c>
      <c r="D5334" s="374">
        <v>113.4</v>
      </c>
    </row>
    <row r="5335" spans="1:4" x14ac:dyDescent="0.25">
      <c r="A5335" s="373">
        <v>95674</v>
      </c>
      <c r="B5335" s="373" t="s">
        <v>2551</v>
      </c>
      <c r="C5335" s="373" t="s">
        <v>6</v>
      </c>
      <c r="D5335" s="374">
        <v>120.18</v>
      </c>
    </row>
    <row r="5336" spans="1:4" x14ac:dyDescent="0.25">
      <c r="A5336" s="373">
        <v>95675</v>
      </c>
      <c r="B5336" s="373" t="s">
        <v>2552</v>
      </c>
      <c r="C5336" s="373" t="s">
        <v>6</v>
      </c>
      <c r="D5336" s="374">
        <v>146.56</v>
      </c>
    </row>
    <row r="5337" spans="1:4" x14ac:dyDescent="0.25">
      <c r="A5337" s="373">
        <v>95676</v>
      </c>
      <c r="B5337" s="373" t="s">
        <v>2553</v>
      </c>
      <c r="C5337" s="373" t="s">
        <v>6</v>
      </c>
      <c r="D5337" s="374">
        <v>124.97</v>
      </c>
    </row>
    <row r="5338" spans="1:4" x14ac:dyDescent="0.25">
      <c r="A5338" s="373">
        <v>97741</v>
      </c>
      <c r="B5338" s="373" t="s">
        <v>2554</v>
      </c>
      <c r="C5338" s="373" t="s">
        <v>6</v>
      </c>
      <c r="D5338" s="374">
        <v>177.78</v>
      </c>
    </row>
    <row r="5339" spans="1:4" x14ac:dyDescent="0.25">
      <c r="A5339" s="373">
        <v>90436</v>
      </c>
      <c r="B5339" s="373" t="s">
        <v>8486</v>
      </c>
      <c r="C5339" s="373" t="s">
        <v>6</v>
      </c>
      <c r="D5339" s="374">
        <v>13.77</v>
      </c>
    </row>
    <row r="5340" spans="1:4" x14ac:dyDescent="0.25">
      <c r="A5340" s="373">
        <v>90437</v>
      </c>
      <c r="B5340" s="373" t="s">
        <v>8487</v>
      </c>
      <c r="C5340" s="373" t="s">
        <v>6</v>
      </c>
      <c r="D5340" s="374">
        <v>36.71</v>
      </c>
    </row>
    <row r="5341" spans="1:4" x14ac:dyDescent="0.25">
      <c r="A5341" s="373">
        <v>90438</v>
      </c>
      <c r="B5341" s="373" t="s">
        <v>8488</v>
      </c>
      <c r="C5341" s="373" t="s">
        <v>6</v>
      </c>
      <c r="D5341" s="374">
        <v>53.62</v>
      </c>
    </row>
    <row r="5342" spans="1:4" x14ac:dyDescent="0.25">
      <c r="A5342" s="373">
        <v>90439</v>
      </c>
      <c r="B5342" s="373" t="s">
        <v>8489</v>
      </c>
      <c r="C5342" s="373" t="s">
        <v>6</v>
      </c>
      <c r="D5342" s="374">
        <v>8.5</v>
      </c>
    </row>
    <row r="5343" spans="1:4" x14ac:dyDescent="0.25">
      <c r="A5343" s="373">
        <v>90440</v>
      </c>
      <c r="B5343" s="373" t="s">
        <v>8490</v>
      </c>
      <c r="C5343" s="373" t="s">
        <v>6</v>
      </c>
      <c r="D5343" s="374">
        <v>22.67</v>
      </c>
    </row>
    <row r="5344" spans="1:4" x14ac:dyDescent="0.25">
      <c r="A5344" s="373">
        <v>90441</v>
      </c>
      <c r="B5344" s="373" t="s">
        <v>8491</v>
      </c>
      <c r="C5344" s="373" t="s">
        <v>6</v>
      </c>
      <c r="D5344" s="374">
        <v>33.1</v>
      </c>
    </row>
    <row r="5345" spans="1:4" x14ac:dyDescent="0.25">
      <c r="A5345" s="373">
        <v>90443</v>
      </c>
      <c r="B5345" s="373" t="s">
        <v>8492</v>
      </c>
      <c r="C5345" s="373" t="s">
        <v>16</v>
      </c>
      <c r="D5345" s="374">
        <v>7.39</v>
      </c>
    </row>
    <row r="5346" spans="1:4" x14ac:dyDescent="0.25">
      <c r="A5346" s="373">
        <v>90444</v>
      </c>
      <c r="B5346" s="373" t="s">
        <v>8493</v>
      </c>
      <c r="C5346" s="373" t="s">
        <v>16</v>
      </c>
      <c r="D5346" s="374">
        <v>11.69</v>
      </c>
    </row>
    <row r="5347" spans="1:4" x14ac:dyDescent="0.25">
      <c r="A5347" s="373">
        <v>90445</v>
      </c>
      <c r="B5347" s="373" t="s">
        <v>8494</v>
      </c>
      <c r="C5347" s="373" t="s">
        <v>16</v>
      </c>
      <c r="D5347" s="374">
        <v>15.5</v>
      </c>
    </row>
    <row r="5348" spans="1:4" x14ac:dyDescent="0.25">
      <c r="A5348" s="373">
        <v>90446</v>
      </c>
      <c r="B5348" s="373" t="s">
        <v>8495</v>
      </c>
      <c r="C5348" s="373" t="s">
        <v>16</v>
      </c>
      <c r="D5348" s="374">
        <v>20.59</v>
      </c>
    </row>
    <row r="5349" spans="1:4" x14ac:dyDescent="0.25">
      <c r="A5349" s="373">
        <v>90447</v>
      </c>
      <c r="B5349" s="373" t="s">
        <v>8496</v>
      </c>
      <c r="C5349" s="373" t="s">
        <v>16</v>
      </c>
      <c r="D5349" s="374">
        <v>7.7</v>
      </c>
    </row>
    <row r="5350" spans="1:4" x14ac:dyDescent="0.25">
      <c r="A5350" s="373">
        <v>90451</v>
      </c>
      <c r="B5350" s="373" t="s">
        <v>8497</v>
      </c>
      <c r="C5350" s="373" t="s">
        <v>6</v>
      </c>
      <c r="D5350" s="374">
        <v>6.54</v>
      </c>
    </row>
    <row r="5351" spans="1:4" x14ac:dyDescent="0.25">
      <c r="A5351" s="373">
        <v>90452</v>
      </c>
      <c r="B5351" s="373" t="s">
        <v>8498</v>
      </c>
      <c r="C5351" s="373" t="s">
        <v>6</v>
      </c>
      <c r="D5351" s="374">
        <v>27.69</v>
      </c>
    </row>
    <row r="5352" spans="1:4" x14ac:dyDescent="0.25">
      <c r="A5352" s="373">
        <v>90453</v>
      </c>
      <c r="B5352" s="373" t="s">
        <v>8499</v>
      </c>
      <c r="C5352" s="373" t="s">
        <v>6</v>
      </c>
      <c r="D5352" s="374">
        <v>3.69</v>
      </c>
    </row>
    <row r="5353" spans="1:4" x14ac:dyDescent="0.25">
      <c r="A5353" s="373">
        <v>90454</v>
      </c>
      <c r="B5353" s="373" t="s">
        <v>8500</v>
      </c>
      <c r="C5353" s="373" t="s">
        <v>6</v>
      </c>
      <c r="D5353" s="374">
        <v>5.85</v>
      </c>
    </row>
    <row r="5354" spans="1:4" x14ac:dyDescent="0.25">
      <c r="A5354" s="373">
        <v>90455</v>
      </c>
      <c r="B5354" s="373" t="s">
        <v>8501</v>
      </c>
      <c r="C5354" s="373" t="s">
        <v>6</v>
      </c>
      <c r="D5354" s="374">
        <v>7.47</v>
      </c>
    </row>
    <row r="5355" spans="1:4" x14ac:dyDescent="0.25">
      <c r="A5355" s="373">
        <v>90456</v>
      </c>
      <c r="B5355" s="373" t="s">
        <v>8502</v>
      </c>
      <c r="C5355" s="373" t="s">
        <v>6</v>
      </c>
      <c r="D5355" s="374">
        <v>5.0999999999999996</v>
      </c>
    </row>
    <row r="5356" spans="1:4" x14ac:dyDescent="0.25">
      <c r="A5356" s="373">
        <v>90457</v>
      </c>
      <c r="B5356" s="373" t="s">
        <v>8503</v>
      </c>
      <c r="C5356" s="373" t="s">
        <v>6</v>
      </c>
      <c r="D5356" s="374">
        <v>11.65</v>
      </c>
    </row>
    <row r="5357" spans="1:4" x14ac:dyDescent="0.25">
      <c r="A5357" s="373">
        <v>90458</v>
      </c>
      <c r="B5357" s="373" t="s">
        <v>8504</v>
      </c>
      <c r="C5357" s="373" t="s">
        <v>6</v>
      </c>
      <c r="D5357" s="374">
        <v>33.229999999999997</v>
      </c>
    </row>
    <row r="5358" spans="1:4" x14ac:dyDescent="0.25">
      <c r="A5358" s="373">
        <v>90459</v>
      </c>
      <c r="B5358" s="373" t="s">
        <v>8505</v>
      </c>
      <c r="C5358" s="373" t="s">
        <v>6</v>
      </c>
      <c r="D5358" s="374">
        <v>45.16</v>
      </c>
    </row>
    <row r="5359" spans="1:4" x14ac:dyDescent="0.25">
      <c r="A5359" s="373">
        <v>90460</v>
      </c>
      <c r="B5359" s="373" t="s">
        <v>8506</v>
      </c>
      <c r="C5359" s="373" t="s">
        <v>16</v>
      </c>
      <c r="D5359" s="374">
        <v>25.65</v>
      </c>
    </row>
    <row r="5360" spans="1:4" x14ac:dyDescent="0.25">
      <c r="A5360" s="373">
        <v>90461</v>
      </c>
      <c r="B5360" s="373" t="s">
        <v>8507</v>
      </c>
      <c r="C5360" s="373" t="s">
        <v>16</v>
      </c>
      <c r="D5360" s="374">
        <v>18.66</v>
      </c>
    </row>
    <row r="5361" spans="1:4" x14ac:dyDescent="0.25">
      <c r="A5361" s="373">
        <v>90462</v>
      </c>
      <c r="B5361" s="373" t="s">
        <v>8508</v>
      </c>
      <c r="C5361" s="373" t="s">
        <v>16</v>
      </c>
      <c r="D5361" s="374">
        <v>4.58</v>
      </c>
    </row>
    <row r="5362" spans="1:4" x14ac:dyDescent="0.25">
      <c r="A5362" s="373">
        <v>90463</v>
      </c>
      <c r="B5362" s="373" t="s">
        <v>8509</v>
      </c>
      <c r="C5362" s="373" t="s">
        <v>16</v>
      </c>
      <c r="D5362" s="374">
        <v>3.79</v>
      </c>
    </row>
    <row r="5363" spans="1:4" x14ac:dyDescent="0.25">
      <c r="A5363" s="373">
        <v>90466</v>
      </c>
      <c r="B5363" s="373" t="s">
        <v>8510</v>
      </c>
      <c r="C5363" s="373" t="s">
        <v>16</v>
      </c>
      <c r="D5363" s="374">
        <v>14.66</v>
      </c>
    </row>
    <row r="5364" spans="1:4" x14ac:dyDescent="0.25">
      <c r="A5364" s="373">
        <v>90467</v>
      </c>
      <c r="B5364" s="373" t="s">
        <v>8511</v>
      </c>
      <c r="C5364" s="373" t="s">
        <v>16</v>
      </c>
      <c r="D5364" s="374">
        <v>22.07</v>
      </c>
    </row>
    <row r="5365" spans="1:4" x14ac:dyDescent="0.25">
      <c r="A5365" s="373">
        <v>90468</v>
      </c>
      <c r="B5365" s="373" t="s">
        <v>8512</v>
      </c>
      <c r="C5365" s="373" t="s">
        <v>16</v>
      </c>
      <c r="D5365" s="374">
        <v>7.43</v>
      </c>
    </row>
    <row r="5366" spans="1:4" x14ac:dyDescent="0.25">
      <c r="A5366" s="373">
        <v>90469</v>
      </c>
      <c r="B5366" s="373" t="s">
        <v>8513</v>
      </c>
      <c r="C5366" s="373" t="s">
        <v>16</v>
      </c>
      <c r="D5366" s="374">
        <v>11.3</v>
      </c>
    </row>
    <row r="5367" spans="1:4" x14ac:dyDescent="0.25">
      <c r="A5367" s="373">
        <v>90470</v>
      </c>
      <c r="B5367" s="373" t="s">
        <v>8514</v>
      </c>
      <c r="C5367" s="373" t="s">
        <v>16</v>
      </c>
      <c r="D5367" s="374">
        <v>15.07</v>
      </c>
    </row>
    <row r="5368" spans="1:4" x14ac:dyDescent="0.25">
      <c r="A5368" s="373">
        <v>91166</v>
      </c>
      <c r="B5368" s="373" t="s">
        <v>8515</v>
      </c>
      <c r="C5368" s="373" t="s">
        <v>16</v>
      </c>
      <c r="D5368" s="374">
        <v>4.09</v>
      </c>
    </row>
    <row r="5369" spans="1:4" x14ac:dyDescent="0.25">
      <c r="A5369" s="373">
        <v>91167</v>
      </c>
      <c r="B5369" s="373" t="s">
        <v>8516</v>
      </c>
      <c r="C5369" s="373" t="s">
        <v>16</v>
      </c>
      <c r="D5369" s="374">
        <v>9.5399999999999991</v>
      </c>
    </row>
    <row r="5370" spans="1:4" x14ac:dyDescent="0.25">
      <c r="A5370" s="373">
        <v>91170</v>
      </c>
      <c r="B5370" s="373" t="s">
        <v>8517</v>
      </c>
      <c r="C5370" s="373" t="s">
        <v>16</v>
      </c>
      <c r="D5370" s="374">
        <v>9.5399999999999991</v>
      </c>
    </row>
    <row r="5371" spans="1:4" x14ac:dyDescent="0.25">
      <c r="A5371" s="373">
        <v>91171</v>
      </c>
      <c r="B5371" s="373" t="s">
        <v>8518</v>
      </c>
      <c r="C5371" s="373" t="s">
        <v>16</v>
      </c>
      <c r="D5371" s="374">
        <v>15.55</v>
      </c>
    </row>
    <row r="5372" spans="1:4" x14ac:dyDescent="0.25">
      <c r="A5372" s="373">
        <v>91172</v>
      </c>
      <c r="B5372" s="373" t="s">
        <v>8519</v>
      </c>
      <c r="C5372" s="373" t="s">
        <v>16</v>
      </c>
      <c r="D5372" s="374">
        <v>17.91</v>
      </c>
    </row>
    <row r="5373" spans="1:4" x14ac:dyDescent="0.25">
      <c r="A5373" s="373">
        <v>91173</v>
      </c>
      <c r="B5373" s="373" t="s">
        <v>8520</v>
      </c>
      <c r="C5373" s="373" t="s">
        <v>16</v>
      </c>
      <c r="D5373" s="374">
        <v>3.56</v>
      </c>
    </row>
    <row r="5374" spans="1:4" x14ac:dyDescent="0.25">
      <c r="A5374" s="373">
        <v>91174</v>
      </c>
      <c r="B5374" s="373" t="s">
        <v>8521</v>
      </c>
      <c r="C5374" s="373" t="s">
        <v>16</v>
      </c>
      <c r="D5374" s="374">
        <v>6.21</v>
      </c>
    </row>
    <row r="5375" spans="1:4" x14ac:dyDescent="0.25">
      <c r="A5375" s="373">
        <v>91175</v>
      </c>
      <c r="B5375" s="373" t="s">
        <v>8522</v>
      </c>
      <c r="C5375" s="373" t="s">
        <v>16</v>
      </c>
      <c r="D5375" s="374">
        <v>9.67</v>
      </c>
    </row>
    <row r="5376" spans="1:4" x14ac:dyDescent="0.25">
      <c r="A5376" s="373">
        <v>91176</v>
      </c>
      <c r="B5376" s="373" t="s">
        <v>8523</v>
      </c>
      <c r="C5376" s="373" t="s">
        <v>16</v>
      </c>
      <c r="D5376" s="374">
        <v>15.96</v>
      </c>
    </row>
    <row r="5377" spans="1:4" x14ac:dyDescent="0.25">
      <c r="A5377" s="373">
        <v>91179</v>
      </c>
      <c r="B5377" s="373" t="s">
        <v>8524</v>
      </c>
      <c r="C5377" s="373" t="s">
        <v>16</v>
      </c>
      <c r="D5377" s="374">
        <v>15.96</v>
      </c>
    </row>
    <row r="5378" spans="1:4" x14ac:dyDescent="0.25">
      <c r="A5378" s="373">
        <v>91180</v>
      </c>
      <c r="B5378" s="373" t="s">
        <v>8525</v>
      </c>
      <c r="C5378" s="373" t="s">
        <v>16</v>
      </c>
      <c r="D5378" s="374">
        <v>21.27</v>
      </c>
    </row>
    <row r="5379" spans="1:4" x14ac:dyDescent="0.25">
      <c r="A5379" s="373">
        <v>91181</v>
      </c>
      <c r="B5379" s="373" t="s">
        <v>8526</v>
      </c>
      <c r="C5379" s="373" t="s">
        <v>16</v>
      </c>
      <c r="D5379" s="374">
        <v>22.3</v>
      </c>
    </row>
    <row r="5380" spans="1:4" x14ac:dyDescent="0.25">
      <c r="A5380" s="373">
        <v>91182</v>
      </c>
      <c r="B5380" s="373" t="s">
        <v>8527</v>
      </c>
      <c r="C5380" s="373" t="s">
        <v>16</v>
      </c>
      <c r="D5380" s="374">
        <v>23.35</v>
      </c>
    </row>
    <row r="5381" spans="1:4" x14ac:dyDescent="0.25">
      <c r="A5381" s="373">
        <v>91185</v>
      </c>
      <c r="B5381" s="373" t="s">
        <v>8528</v>
      </c>
      <c r="C5381" s="373" t="s">
        <v>16</v>
      </c>
      <c r="D5381" s="374">
        <v>23.35</v>
      </c>
    </row>
    <row r="5382" spans="1:4" x14ac:dyDescent="0.25">
      <c r="A5382" s="373">
        <v>91186</v>
      </c>
      <c r="B5382" s="373" t="s">
        <v>8529</v>
      </c>
      <c r="C5382" s="373" t="s">
        <v>16</v>
      </c>
      <c r="D5382" s="374">
        <v>25.63</v>
      </c>
    </row>
    <row r="5383" spans="1:4" x14ac:dyDescent="0.25">
      <c r="A5383" s="373">
        <v>91187</v>
      </c>
      <c r="B5383" s="373" t="s">
        <v>8530</v>
      </c>
      <c r="C5383" s="373" t="s">
        <v>16</v>
      </c>
      <c r="D5383" s="374">
        <v>22.98</v>
      </c>
    </row>
    <row r="5384" spans="1:4" x14ac:dyDescent="0.25">
      <c r="A5384" s="373">
        <v>91188</v>
      </c>
      <c r="B5384" s="373" t="s">
        <v>8531</v>
      </c>
      <c r="C5384" s="373" t="s">
        <v>6</v>
      </c>
      <c r="D5384" s="374">
        <v>12.74</v>
      </c>
    </row>
    <row r="5385" spans="1:4" x14ac:dyDescent="0.25">
      <c r="A5385" s="373">
        <v>91189</v>
      </c>
      <c r="B5385" s="373" t="s">
        <v>8532</v>
      </c>
      <c r="C5385" s="373" t="s">
        <v>6</v>
      </c>
      <c r="D5385" s="374">
        <v>72.48</v>
      </c>
    </row>
    <row r="5386" spans="1:4" x14ac:dyDescent="0.25">
      <c r="A5386" s="373">
        <v>91190</v>
      </c>
      <c r="B5386" s="373" t="s">
        <v>8533</v>
      </c>
      <c r="C5386" s="373" t="s">
        <v>6</v>
      </c>
      <c r="D5386" s="374">
        <v>10.27</v>
      </c>
    </row>
    <row r="5387" spans="1:4" x14ac:dyDescent="0.25">
      <c r="A5387" s="373">
        <v>91191</v>
      </c>
      <c r="B5387" s="373" t="s">
        <v>8534</v>
      </c>
      <c r="C5387" s="373" t="s">
        <v>6</v>
      </c>
      <c r="D5387" s="374">
        <v>14.47</v>
      </c>
    </row>
    <row r="5388" spans="1:4" x14ac:dyDescent="0.25">
      <c r="A5388" s="373">
        <v>91192</v>
      </c>
      <c r="B5388" s="373" t="s">
        <v>8535</v>
      </c>
      <c r="C5388" s="373" t="s">
        <v>6</v>
      </c>
      <c r="D5388" s="374">
        <v>21.98</v>
      </c>
    </row>
    <row r="5389" spans="1:4" x14ac:dyDescent="0.25">
      <c r="A5389" s="373">
        <v>91222</v>
      </c>
      <c r="B5389" s="373" t="s">
        <v>8536</v>
      </c>
      <c r="C5389" s="373" t="s">
        <v>16</v>
      </c>
      <c r="D5389" s="374">
        <v>8.2100000000000009</v>
      </c>
    </row>
    <row r="5390" spans="1:4" x14ac:dyDescent="0.25">
      <c r="A5390" s="373">
        <v>94480</v>
      </c>
      <c r="B5390" s="373" t="s">
        <v>2558</v>
      </c>
      <c r="C5390" s="373" t="s">
        <v>6</v>
      </c>
      <c r="D5390" s="375">
        <v>3017.8</v>
      </c>
    </row>
    <row r="5391" spans="1:4" x14ac:dyDescent="0.25">
      <c r="A5391" s="373">
        <v>94481</v>
      </c>
      <c r="B5391" s="373" t="s">
        <v>2559</v>
      </c>
      <c r="C5391" s="373" t="s">
        <v>6</v>
      </c>
      <c r="D5391" s="375">
        <v>2078.96</v>
      </c>
    </row>
    <row r="5392" spans="1:4" x14ac:dyDescent="0.25">
      <c r="A5392" s="373">
        <v>94482</v>
      </c>
      <c r="B5392" s="373" t="s">
        <v>2560</v>
      </c>
      <c r="C5392" s="373" t="s">
        <v>6</v>
      </c>
      <c r="D5392" s="375">
        <v>1626.51</v>
      </c>
    </row>
    <row r="5393" spans="1:4" x14ac:dyDescent="0.25">
      <c r="A5393" s="373">
        <v>94483</v>
      </c>
      <c r="B5393" s="373" t="s">
        <v>2561</v>
      </c>
      <c r="C5393" s="373" t="s">
        <v>6</v>
      </c>
      <c r="D5393" s="375">
        <v>1357.6</v>
      </c>
    </row>
    <row r="5394" spans="1:4" x14ac:dyDescent="0.25">
      <c r="A5394" s="373">
        <v>95541</v>
      </c>
      <c r="B5394" s="373" t="s">
        <v>8537</v>
      </c>
      <c r="C5394" s="373" t="s">
        <v>6</v>
      </c>
      <c r="D5394" s="374">
        <v>22.53</v>
      </c>
    </row>
    <row r="5395" spans="1:4" x14ac:dyDescent="0.25">
      <c r="A5395" s="373">
        <v>96559</v>
      </c>
      <c r="B5395" s="373" t="s">
        <v>8538</v>
      </c>
      <c r="C5395" s="373" t="s">
        <v>3</v>
      </c>
      <c r="D5395" s="374">
        <v>35.840000000000003</v>
      </c>
    </row>
    <row r="5396" spans="1:4" x14ac:dyDescent="0.25">
      <c r="A5396" s="373">
        <v>96560</v>
      </c>
      <c r="B5396" s="373" t="s">
        <v>8539</v>
      </c>
      <c r="C5396" s="373" t="s">
        <v>3</v>
      </c>
      <c r="D5396" s="374">
        <v>33.07</v>
      </c>
    </row>
    <row r="5397" spans="1:4" x14ac:dyDescent="0.25">
      <c r="A5397" s="373">
        <v>96562</v>
      </c>
      <c r="B5397" s="373" t="s">
        <v>8540</v>
      </c>
      <c r="C5397" s="373" t="s">
        <v>16</v>
      </c>
      <c r="D5397" s="374">
        <v>50.65</v>
      </c>
    </row>
    <row r="5398" spans="1:4" x14ac:dyDescent="0.25">
      <c r="A5398" s="373">
        <v>96563</v>
      </c>
      <c r="B5398" s="373" t="s">
        <v>8541</v>
      </c>
      <c r="C5398" s="373" t="s">
        <v>16</v>
      </c>
      <c r="D5398" s="374">
        <v>56.89</v>
      </c>
    </row>
    <row r="5399" spans="1:4" x14ac:dyDescent="0.25">
      <c r="A5399" s="373">
        <v>100128</v>
      </c>
      <c r="B5399" s="373" t="s">
        <v>6675</v>
      </c>
      <c r="C5399" s="373" t="s">
        <v>6</v>
      </c>
      <c r="D5399" s="375">
        <v>1401.58</v>
      </c>
    </row>
    <row r="5400" spans="1:4" x14ac:dyDescent="0.25">
      <c r="A5400" s="373">
        <v>101802</v>
      </c>
      <c r="B5400" s="373" t="s">
        <v>4249</v>
      </c>
      <c r="C5400" s="373" t="s">
        <v>6</v>
      </c>
      <c r="D5400" s="375">
        <v>1754.94</v>
      </c>
    </row>
    <row r="5401" spans="1:4" x14ac:dyDescent="0.25">
      <c r="A5401" s="373">
        <v>101803</v>
      </c>
      <c r="B5401" s="373" t="s">
        <v>4250</v>
      </c>
      <c r="C5401" s="373" t="s">
        <v>6</v>
      </c>
      <c r="D5401" s="375">
        <v>1106.82</v>
      </c>
    </row>
    <row r="5402" spans="1:4" x14ac:dyDescent="0.25">
      <c r="A5402" s="373">
        <v>101804</v>
      </c>
      <c r="B5402" s="373" t="s">
        <v>4251</v>
      </c>
      <c r="C5402" s="373" t="s">
        <v>6</v>
      </c>
      <c r="D5402" s="375">
        <v>1403.39</v>
      </c>
    </row>
    <row r="5403" spans="1:4" x14ac:dyDescent="0.25">
      <c r="A5403" s="373">
        <v>101805</v>
      </c>
      <c r="B5403" s="373" t="s">
        <v>4252</v>
      </c>
      <c r="C5403" s="373" t="s">
        <v>6</v>
      </c>
      <c r="D5403" s="375">
        <v>1788.01</v>
      </c>
    </row>
    <row r="5404" spans="1:4" x14ac:dyDescent="0.25">
      <c r="A5404" s="373">
        <v>102111</v>
      </c>
      <c r="B5404" s="373" t="s">
        <v>4253</v>
      </c>
      <c r="C5404" s="373" t="s">
        <v>6</v>
      </c>
      <c r="D5404" s="375">
        <v>1181.73</v>
      </c>
    </row>
    <row r="5405" spans="1:4" x14ac:dyDescent="0.25">
      <c r="A5405" s="373">
        <v>102112</v>
      </c>
      <c r="B5405" s="373" t="s">
        <v>4254</v>
      </c>
      <c r="C5405" s="373" t="s">
        <v>6</v>
      </c>
      <c r="D5405" s="374">
        <v>132.57</v>
      </c>
    </row>
    <row r="5406" spans="1:4" x14ac:dyDescent="0.25">
      <c r="A5406" s="373">
        <v>102113</v>
      </c>
      <c r="B5406" s="373" t="s">
        <v>4255</v>
      </c>
      <c r="C5406" s="373" t="s">
        <v>6</v>
      </c>
      <c r="D5406" s="375">
        <v>1904.42</v>
      </c>
    </row>
    <row r="5407" spans="1:4" x14ac:dyDescent="0.25">
      <c r="A5407" s="373">
        <v>102114</v>
      </c>
      <c r="B5407" s="373" t="s">
        <v>4256</v>
      </c>
      <c r="C5407" s="373" t="s">
        <v>6</v>
      </c>
      <c r="D5407" s="374">
        <v>135.88999999999999</v>
      </c>
    </row>
    <row r="5408" spans="1:4" x14ac:dyDescent="0.25">
      <c r="A5408" s="373">
        <v>102115</v>
      </c>
      <c r="B5408" s="373" t="s">
        <v>4257</v>
      </c>
      <c r="C5408" s="373" t="s">
        <v>6</v>
      </c>
      <c r="D5408" s="375">
        <v>3336.07</v>
      </c>
    </row>
    <row r="5409" spans="1:4" x14ac:dyDescent="0.25">
      <c r="A5409" s="373">
        <v>102116</v>
      </c>
      <c r="B5409" s="373" t="s">
        <v>4258</v>
      </c>
      <c r="C5409" s="373" t="s">
        <v>6</v>
      </c>
      <c r="D5409" s="375">
        <v>2035.79</v>
      </c>
    </row>
    <row r="5410" spans="1:4" x14ac:dyDescent="0.25">
      <c r="A5410" s="373">
        <v>102117</v>
      </c>
      <c r="B5410" s="373" t="s">
        <v>4259</v>
      </c>
      <c r="C5410" s="373" t="s">
        <v>6</v>
      </c>
      <c r="D5410" s="374">
        <v>139.91999999999999</v>
      </c>
    </row>
    <row r="5411" spans="1:4" x14ac:dyDescent="0.25">
      <c r="A5411" s="373">
        <v>102118</v>
      </c>
      <c r="B5411" s="373" t="s">
        <v>4260</v>
      </c>
      <c r="C5411" s="373" t="s">
        <v>6</v>
      </c>
      <c r="D5411" s="375">
        <v>2788.71</v>
      </c>
    </row>
    <row r="5412" spans="1:4" x14ac:dyDescent="0.25">
      <c r="A5412" s="373">
        <v>102119</v>
      </c>
      <c r="B5412" s="373" t="s">
        <v>4261</v>
      </c>
      <c r="C5412" s="373" t="s">
        <v>6</v>
      </c>
      <c r="D5412" s="374">
        <v>143.38</v>
      </c>
    </row>
    <row r="5413" spans="1:4" x14ac:dyDescent="0.25">
      <c r="A5413" s="373">
        <v>102121</v>
      </c>
      <c r="B5413" s="373" t="s">
        <v>4262</v>
      </c>
      <c r="C5413" s="373" t="s">
        <v>6</v>
      </c>
      <c r="D5413" s="374">
        <v>179.62</v>
      </c>
    </row>
    <row r="5414" spans="1:4" x14ac:dyDescent="0.25">
      <c r="A5414" s="373">
        <v>102122</v>
      </c>
      <c r="B5414" s="373" t="s">
        <v>4263</v>
      </c>
      <c r="C5414" s="373" t="s">
        <v>6</v>
      </c>
      <c r="D5414" s="375">
        <v>9519.6200000000008</v>
      </c>
    </row>
    <row r="5415" spans="1:4" x14ac:dyDescent="0.25">
      <c r="A5415" s="373">
        <v>102123</v>
      </c>
      <c r="B5415" s="373" t="s">
        <v>4264</v>
      </c>
      <c r="C5415" s="373" t="s">
        <v>6</v>
      </c>
      <c r="D5415" s="374">
        <v>189.94</v>
      </c>
    </row>
    <row r="5416" spans="1:4" x14ac:dyDescent="0.25">
      <c r="A5416" s="373">
        <v>102136</v>
      </c>
      <c r="B5416" s="373" t="s">
        <v>4265</v>
      </c>
      <c r="C5416" s="373" t="s">
        <v>6</v>
      </c>
      <c r="D5416" s="374">
        <v>68.91</v>
      </c>
    </row>
    <row r="5417" spans="1:4" x14ac:dyDescent="0.25">
      <c r="A5417" s="373">
        <v>102137</v>
      </c>
      <c r="B5417" s="373" t="s">
        <v>4266</v>
      </c>
      <c r="C5417" s="373" t="s">
        <v>6</v>
      </c>
      <c r="D5417" s="374">
        <v>85.37</v>
      </c>
    </row>
    <row r="5418" spans="1:4" x14ac:dyDescent="0.25">
      <c r="A5418" s="373">
        <v>102138</v>
      </c>
      <c r="B5418" s="373" t="s">
        <v>4267</v>
      </c>
      <c r="C5418" s="373" t="s">
        <v>6</v>
      </c>
      <c r="D5418" s="374">
        <v>206.75</v>
      </c>
    </row>
    <row r="5419" spans="1:4" x14ac:dyDescent="0.25">
      <c r="A5419" s="373">
        <v>103517</v>
      </c>
      <c r="B5419" s="373" t="s">
        <v>6676</v>
      </c>
      <c r="C5419" s="373" t="s">
        <v>6</v>
      </c>
      <c r="D5419" s="375">
        <v>3295.08</v>
      </c>
    </row>
    <row r="5420" spans="1:4" x14ac:dyDescent="0.25">
      <c r="A5420" s="373">
        <v>103519</v>
      </c>
      <c r="B5420" s="373" t="s">
        <v>6677</v>
      </c>
      <c r="C5420" s="373" t="s">
        <v>6</v>
      </c>
      <c r="D5420" s="374">
        <v>10.41</v>
      </c>
    </row>
    <row r="5421" spans="1:4" x14ac:dyDescent="0.25">
      <c r="A5421" s="373">
        <v>103520</v>
      </c>
      <c r="B5421" s="373" t="s">
        <v>6678</v>
      </c>
      <c r="C5421" s="373" t="s">
        <v>6</v>
      </c>
      <c r="D5421" s="375">
        <v>5438.06</v>
      </c>
    </row>
    <row r="5422" spans="1:4" x14ac:dyDescent="0.25">
      <c r="A5422" s="373">
        <v>103521</v>
      </c>
      <c r="B5422" s="373" t="s">
        <v>6679</v>
      </c>
      <c r="C5422" s="373" t="s">
        <v>6</v>
      </c>
      <c r="D5422" s="375">
        <v>7220.52</v>
      </c>
    </row>
    <row r="5423" spans="1:4" x14ac:dyDescent="0.25">
      <c r="A5423" s="373">
        <v>103522</v>
      </c>
      <c r="B5423" s="373" t="s">
        <v>6680</v>
      </c>
      <c r="C5423" s="373" t="s">
        <v>6</v>
      </c>
      <c r="D5423" s="375">
        <v>7299.52</v>
      </c>
    </row>
    <row r="5424" spans="1:4" x14ac:dyDescent="0.25">
      <c r="A5424" s="373">
        <v>103523</v>
      </c>
      <c r="B5424" s="373" t="s">
        <v>6681</v>
      </c>
      <c r="C5424" s="373" t="s">
        <v>6</v>
      </c>
      <c r="D5424" s="375">
        <v>10974.36</v>
      </c>
    </row>
    <row r="5425" spans="1:4" x14ac:dyDescent="0.25">
      <c r="A5425" s="373">
        <v>104660</v>
      </c>
      <c r="B5425" s="373" t="s">
        <v>8542</v>
      </c>
      <c r="C5425" s="373" t="s">
        <v>6</v>
      </c>
      <c r="D5425" s="375">
        <v>1328.18</v>
      </c>
    </row>
    <row r="5426" spans="1:4" x14ac:dyDescent="0.25">
      <c r="A5426" s="373">
        <v>104661</v>
      </c>
      <c r="B5426" s="373" t="s">
        <v>8543</v>
      </c>
      <c r="C5426" s="373" t="s">
        <v>6</v>
      </c>
      <c r="D5426" s="374">
        <v>581.41999999999996</v>
      </c>
    </row>
    <row r="5427" spans="1:4" x14ac:dyDescent="0.25">
      <c r="A5427" s="373">
        <v>104662</v>
      </c>
      <c r="B5427" s="373" t="s">
        <v>8544</v>
      </c>
      <c r="C5427" s="373" t="s">
        <v>6</v>
      </c>
      <c r="D5427" s="374">
        <v>411.07</v>
      </c>
    </row>
    <row r="5428" spans="1:4" x14ac:dyDescent="0.25">
      <c r="A5428" s="373">
        <v>104663</v>
      </c>
      <c r="B5428" s="373" t="s">
        <v>8545</v>
      </c>
      <c r="C5428" s="373" t="s">
        <v>6</v>
      </c>
      <c r="D5428" s="374">
        <v>547.91</v>
      </c>
    </row>
    <row r="5429" spans="1:4" x14ac:dyDescent="0.25">
      <c r="A5429" s="373">
        <v>104664</v>
      </c>
      <c r="B5429" s="373" t="s">
        <v>8546</v>
      </c>
      <c r="C5429" s="373" t="s">
        <v>6</v>
      </c>
      <c r="D5429" s="374">
        <v>167.73</v>
      </c>
    </row>
    <row r="5430" spans="1:4" x14ac:dyDescent="0.25">
      <c r="A5430" s="373">
        <v>104665</v>
      </c>
      <c r="B5430" s="373" t="s">
        <v>8547</v>
      </c>
      <c r="C5430" s="373" t="s">
        <v>6</v>
      </c>
      <c r="D5430" s="374">
        <v>688.1</v>
      </c>
    </row>
    <row r="5431" spans="1:4" x14ac:dyDescent="0.25">
      <c r="A5431" s="373">
        <v>104666</v>
      </c>
      <c r="B5431" s="373" t="s">
        <v>8548</v>
      </c>
      <c r="C5431" s="373" t="s">
        <v>6</v>
      </c>
      <c r="D5431" s="374">
        <v>315.7</v>
      </c>
    </row>
    <row r="5432" spans="1:4" x14ac:dyDescent="0.25">
      <c r="A5432" s="373">
        <v>104667</v>
      </c>
      <c r="B5432" s="373" t="s">
        <v>8549</v>
      </c>
      <c r="C5432" s="373" t="s">
        <v>6</v>
      </c>
      <c r="D5432" s="374">
        <v>116.18</v>
      </c>
    </row>
    <row r="5433" spans="1:4" x14ac:dyDescent="0.25">
      <c r="A5433" s="373">
        <v>104668</v>
      </c>
      <c r="B5433" s="373" t="s">
        <v>8550</v>
      </c>
      <c r="C5433" s="373" t="s">
        <v>8551</v>
      </c>
      <c r="D5433" s="374">
        <v>132.83000000000001</v>
      </c>
    </row>
    <row r="5434" spans="1:4" x14ac:dyDescent="0.25">
      <c r="A5434" s="373">
        <v>104669</v>
      </c>
      <c r="B5434" s="373" t="s">
        <v>8552</v>
      </c>
      <c r="C5434" s="373" t="s">
        <v>8551</v>
      </c>
      <c r="D5434" s="374">
        <v>155.12</v>
      </c>
    </row>
    <row r="5435" spans="1:4" x14ac:dyDescent="0.25">
      <c r="A5435" s="373">
        <v>104670</v>
      </c>
      <c r="B5435" s="373" t="s">
        <v>8553</v>
      </c>
      <c r="C5435" s="373" t="s">
        <v>8551</v>
      </c>
      <c r="D5435" s="374">
        <v>226.27</v>
      </c>
    </row>
    <row r="5436" spans="1:4" x14ac:dyDescent="0.25">
      <c r="A5436" s="373">
        <v>104671</v>
      </c>
      <c r="B5436" s="373" t="s">
        <v>8554</v>
      </c>
      <c r="C5436" s="373" t="s">
        <v>6</v>
      </c>
      <c r="D5436" s="375">
        <v>1191.48</v>
      </c>
    </row>
    <row r="5437" spans="1:4" x14ac:dyDescent="0.25">
      <c r="A5437" s="373">
        <v>104672</v>
      </c>
      <c r="B5437" s="373" t="s">
        <v>8555</v>
      </c>
      <c r="C5437" s="373" t="s">
        <v>6</v>
      </c>
      <c r="D5437" s="374">
        <v>419.55</v>
      </c>
    </row>
    <row r="5438" spans="1:4" x14ac:dyDescent="0.25">
      <c r="A5438" s="373">
        <v>104673</v>
      </c>
      <c r="B5438" s="373" t="s">
        <v>8556</v>
      </c>
      <c r="C5438" s="373" t="s">
        <v>6</v>
      </c>
      <c r="D5438" s="374">
        <v>745</v>
      </c>
    </row>
    <row r="5439" spans="1:4" x14ac:dyDescent="0.25">
      <c r="A5439" s="373">
        <v>104674</v>
      </c>
      <c r="B5439" s="373" t="s">
        <v>8557</v>
      </c>
      <c r="C5439" s="373" t="s">
        <v>6</v>
      </c>
      <c r="D5439" s="374">
        <v>211.81</v>
      </c>
    </row>
    <row r="5440" spans="1:4" x14ac:dyDescent="0.25">
      <c r="A5440" s="373">
        <v>104675</v>
      </c>
      <c r="B5440" s="373" t="s">
        <v>8558</v>
      </c>
      <c r="C5440" s="373" t="s">
        <v>8559</v>
      </c>
      <c r="D5440" s="374">
        <v>1.63</v>
      </c>
    </row>
    <row r="5441" spans="1:4" x14ac:dyDescent="0.25">
      <c r="A5441" s="373">
        <v>104676</v>
      </c>
      <c r="B5441" s="373" t="s">
        <v>8560</v>
      </c>
      <c r="C5441" s="373" t="s">
        <v>6</v>
      </c>
      <c r="D5441" s="374">
        <v>398.4</v>
      </c>
    </row>
    <row r="5442" spans="1:4" x14ac:dyDescent="0.25">
      <c r="A5442" s="373">
        <v>104677</v>
      </c>
      <c r="B5442" s="373" t="s">
        <v>8561</v>
      </c>
      <c r="C5442" s="373" t="s">
        <v>6</v>
      </c>
      <c r="D5442" s="374">
        <v>636.82000000000005</v>
      </c>
    </row>
    <row r="5443" spans="1:4" x14ac:dyDescent="0.25">
      <c r="A5443" s="373">
        <v>104678</v>
      </c>
      <c r="B5443" s="373" t="s">
        <v>8562</v>
      </c>
      <c r="C5443" s="373" t="s">
        <v>6</v>
      </c>
      <c r="D5443" s="374">
        <v>142.94</v>
      </c>
    </row>
    <row r="5444" spans="1:4" x14ac:dyDescent="0.25">
      <c r="A5444" s="373">
        <v>104679</v>
      </c>
      <c r="B5444" s="373" t="s">
        <v>8563</v>
      </c>
      <c r="C5444" s="373" t="s">
        <v>6</v>
      </c>
      <c r="D5444" s="374">
        <v>155.46</v>
      </c>
    </row>
    <row r="5445" spans="1:4" x14ac:dyDescent="0.25">
      <c r="A5445" s="373">
        <v>104680</v>
      </c>
      <c r="B5445" s="373" t="s">
        <v>8564</v>
      </c>
      <c r="C5445" s="373" t="s">
        <v>6</v>
      </c>
      <c r="D5445" s="374">
        <v>142.43</v>
      </c>
    </row>
    <row r="5446" spans="1:4" x14ac:dyDescent="0.25">
      <c r="A5446" s="373">
        <v>104681</v>
      </c>
      <c r="B5446" s="373" t="s">
        <v>8565</v>
      </c>
      <c r="C5446" s="373" t="s">
        <v>6</v>
      </c>
      <c r="D5446" s="374">
        <v>101.37</v>
      </c>
    </row>
    <row r="5447" spans="1:4" x14ac:dyDescent="0.25">
      <c r="A5447" s="373">
        <v>104682</v>
      </c>
      <c r="B5447" s="373" t="s">
        <v>8566</v>
      </c>
      <c r="C5447" s="373" t="s">
        <v>6</v>
      </c>
      <c r="D5447" s="374">
        <v>543.61</v>
      </c>
    </row>
    <row r="5448" spans="1:4" x14ac:dyDescent="0.25">
      <c r="A5448" s="373">
        <v>104683</v>
      </c>
      <c r="B5448" s="373" t="s">
        <v>8567</v>
      </c>
      <c r="C5448" s="373" t="s">
        <v>6</v>
      </c>
      <c r="D5448" s="374">
        <v>84.95</v>
      </c>
    </row>
    <row r="5449" spans="1:4" x14ac:dyDescent="0.25">
      <c r="A5449" s="373">
        <v>104767</v>
      </c>
      <c r="B5449" s="373" t="s">
        <v>8568</v>
      </c>
      <c r="C5449" s="373" t="s">
        <v>6</v>
      </c>
      <c r="D5449" s="374">
        <v>0.57999999999999996</v>
      </c>
    </row>
    <row r="5450" spans="1:4" x14ac:dyDescent="0.25">
      <c r="A5450" s="373">
        <v>104769</v>
      </c>
      <c r="B5450" s="373" t="s">
        <v>8569</v>
      </c>
      <c r="C5450" s="373" t="s">
        <v>6</v>
      </c>
      <c r="D5450" s="374">
        <v>1.56</v>
      </c>
    </row>
    <row r="5451" spans="1:4" x14ac:dyDescent="0.25">
      <c r="A5451" s="373">
        <v>104771</v>
      </c>
      <c r="B5451" s="373" t="s">
        <v>8570</v>
      </c>
      <c r="C5451" s="373" t="s">
        <v>6</v>
      </c>
      <c r="D5451" s="374">
        <v>2.27</v>
      </c>
    </row>
    <row r="5452" spans="1:4" x14ac:dyDescent="0.25">
      <c r="A5452" s="373">
        <v>104773</v>
      </c>
      <c r="B5452" s="373" t="s">
        <v>8571</v>
      </c>
      <c r="C5452" s="373" t="s">
        <v>6</v>
      </c>
      <c r="D5452" s="374">
        <v>2</v>
      </c>
    </row>
    <row r="5453" spans="1:4" x14ac:dyDescent="0.25">
      <c r="A5453" s="373">
        <v>104775</v>
      </c>
      <c r="B5453" s="373" t="s">
        <v>8572</v>
      </c>
      <c r="C5453" s="373" t="s">
        <v>6</v>
      </c>
      <c r="D5453" s="374">
        <v>5.39</v>
      </c>
    </row>
    <row r="5454" spans="1:4" x14ac:dyDescent="0.25">
      <c r="A5454" s="373">
        <v>104777</v>
      </c>
      <c r="B5454" s="373" t="s">
        <v>8573</v>
      </c>
      <c r="C5454" s="373" t="s">
        <v>6</v>
      </c>
      <c r="D5454" s="374">
        <v>7.87</v>
      </c>
    </row>
    <row r="5455" spans="1:4" x14ac:dyDescent="0.25">
      <c r="A5455" s="373">
        <v>104779</v>
      </c>
      <c r="B5455" s="373" t="s">
        <v>8574</v>
      </c>
      <c r="C5455" s="373" t="s">
        <v>16</v>
      </c>
      <c r="D5455" s="374">
        <v>4.7300000000000004</v>
      </c>
    </row>
    <row r="5456" spans="1:4" x14ac:dyDescent="0.25">
      <c r="A5456" s="373">
        <v>104781</v>
      </c>
      <c r="B5456" s="373" t="s">
        <v>8575</v>
      </c>
      <c r="C5456" s="373" t="s">
        <v>16</v>
      </c>
      <c r="D5456" s="374">
        <v>5.46</v>
      </c>
    </row>
    <row r="5457" spans="1:4" x14ac:dyDescent="0.25">
      <c r="A5457" s="373">
        <v>104782</v>
      </c>
      <c r="B5457" s="373" t="s">
        <v>8576</v>
      </c>
      <c r="C5457" s="373" t="s">
        <v>6</v>
      </c>
      <c r="D5457" s="374">
        <v>56.01</v>
      </c>
    </row>
    <row r="5458" spans="1:4" x14ac:dyDescent="0.25">
      <c r="A5458" s="373">
        <v>104783</v>
      </c>
      <c r="B5458" s="373" t="s">
        <v>8577</v>
      </c>
      <c r="C5458" s="373" t="s">
        <v>6</v>
      </c>
      <c r="D5458" s="374">
        <v>4.6500000000000004</v>
      </c>
    </row>
    <row r="5459" spans="1:4" x14ac:dyDescent="0.25">
      <c r="A5459" s="373">
        <v>104784</v>
      </c>
      <c r="B5459" s="373" t="s">
        <v>8578</v>
      </c>
      <c r="C5459" s="373" t="s">
        <v>6</v>
      </c>
      <c r="D5459" s="374">
        <v>12.59</v>
      </c>
    </row>
    <row r="5460" spans="1:4" x14ac:dyDescent="0.25">
      <c r="A5460" s="373">
        <v>104786</v>
      </c>
      <c r="B5460" s="373" t="s">
        <v>8579</v>
      </c>
      <c r="C5460" s="373" t="s">
        <v>16</v>
      </c>
      <c r="D5460" s="374">
        <v>5.65</v>
      </c>
    </row>
    <row r="5461" spans="1:4" x14ac:dyDescent="0.25">
      <c r="A5461" s="373">
        <v>104787</v>
      </c>
      <c r="B5461" s="373" t="s">
        <v>8580</v>
      </c>
      <c r="C5461" s="373" t="s">
        <v>16</v>
      </c>
      <c r="D5461" s="374">
        <v>7.49</v>
      </c>
    </row>
    <row r="5462" spans="1:4" x14ac:dyDescent="0.25">
      <c r="A5462" s="373">
        <v>104788</v>
      </c>
      <c r="B5462" s="373" t="s">
        <v>8581</v>
      </c>
      <c r="C5462" s="373" t="s">
        <v>16</v>
      </c>
      <c r="D5462" s="374">
        <v>9.9600000000000009</v>
      </c>
    </row>
    <row r="5463" spans="1:4" x14ac:dyDescent="0.25">
      <c r="A5463" s="373">
        <v>104031</v>
      </c>
      <c r="B5463" s="373" t="s">
        <v>5152</v>
      </c>
      <c r="C5463" s="373" t="s">
        <v>6</v>
      </c>
      <c r="D5463" s="374">
        <v>16.71</v>
      </c>
    </row>
    <row r="5464" spans="1:4" x14ac:dyDescent="0.25">
      <c r="A5464" s="373">
        <v>104032</v>
      </c>
      <c r="B5464" s="373" t="s">
        <v>6682</v>
      </c>
      <c r="C5464" s="373" t="s">
        <v>6</v>
      </c>
      <c r="D5464" s="374">
        <v>20.84</v>
      </c>
    </row>
    <row r="5465" spans="1:4" x14ac:dyDescent="0.25">
      <c r="A5465" s="373">
        <v>104033</v>
      </c>
      <c r="B5465" s="373" t="s">
        <v>6683</v>
      </c>
      <c r="C5465" s="373" t="s">
        <v>6</v>
      </c>
      <c r="D5465" s="374">
        <v>19.09</v>
      </c>
    </row>
    <row r="5466" spans="1:4" x14ac:dyDescent="0.25">
      <c r="A5466" s="373">
        <v>104034</v>
      </c>
      <c r="B5466" s="373" t="s">
        <v>6684</v>
      </c>
      <c r="C5466" s="373" t="s">
        <v>6</v>
      </c>
      <c r="D5466" s="374">
        <v>24.66</v>
      </c>
    </row>
    <row r="5467" spans="1:4" x14ac:dyDescent="0.25">
      <c r="A5467" s="373">
        <v>104035</v>
      </c>
      <c r="B5467" s="373" t="s">
        <v>6685</v>
      </c>
      <c r="C5467" s="373" t="s">
        <v>6</v>
      </c>
      <c r="D5467" s="374">
        <v>35.53</v>
      </c>
    </row>
    <row r="5468" spans="1:4" x14ac:dyDescent="0.25">
      <c r="A5468" s="373">
        <v>104036</v>
      </c>
      <c r="B5468" s="373" t="s">
        <v>6686</v>
      </c>
      <c r="C5468" s="373" t="s">
        <v>6</v>
      </c>
      <c r="D5468" s="374">
        <v>36.659999999999997</v>
      </c>
    </row>
    <row r="5469" spans="1:4" x14ac:dyDescent="0.25">
      <c r="A5469" s="373">
        <v>104039</v>
      </c>
      <c r="B5469" s="373" t="s">
        <v>6687</v>
      </c>
      <c r="C5469" s="373" t="s">
        <v>6</v>
      </c>
      <c r="D5469" s="374">
        <v>70.209999999999994</v>
      </c>
    </row>
    <row r="5470" spans="1:4" x14ac:dyDescent="0.25">
      <c r="A5470" s="373">
        <v>104043</v>
      </c>
      <c r="B5470" s="373" t="s">
        <v>6688</v>
      </c>
      <c r="C5470" s="373" t="s">
        <v>6</v>
      </c>
      <c r="D5470" s="374">
        <v>7.94</v>
      </c>
    </row>
    <row r="5471" spans="1:4" x14ac:dyDescent="0.25">
      <c r="A5471" s="373">
        <v>104044</v>
      </c>
      <c r="B5471" s="373" t="s">
        <v>6689</v>
      </c>
      <c r="C5471" s="373" t="s">
        <v>6</v>
      </c>
      <c r="D5471" s="374">
        <v>8.4</v>
      </c>
    </row>
    <row r="5472" spans="1:4" x14ac:dyDescent="0.25">
      <c r="A5472" s="373">
        <v>104045</v>
      </c>
      <c r="B5472" s="373" t="s">
        <v>6690</v>
      </c>
      <c r="C5472" s="373" t="s">
        <v>6</v>
      </c>
      <c r="D5472" s="374">
        <v>13.34</v>
      </c>
    </row>
    <row r="5473" spans="1:4" x14ac:dyDescent="0.25">
      <c r="A5473" s="373">
        <v>104046</v>
      </c>
      <c r="B5473" s="373" t="s">
        <v>5153</v>
      </c>
      <c r="C5473" s="373" t="s">
        <v>6</v>
      </c>
      <c r="D5473" s="374">
        <v>7.57</v>
      </c>
    </row>
    <row r="5474" spans="1:4" x14ac:dyDescent="0.25">
      <c r="A5474" s="373">
        <v>104047</v>
      </c>
      <c r="B5474" s="373" t="s">
        <v>6691</v>
      </c>
      <c r="C5474" s="373" t="s">
        <v>6</v>
      </c>
      <c r="D5474" s="374">
        <v>8.77</v>
      </c>
    </row>
    <row r="5475" spans="1:4" x14ac:dyDescent="0.25">
      <c r="A5475" s="373">
        <v>104048</v>
      </c>
      <c r="B5475" s="373" t="s">
        <v>6692</v>
      </c>
      <c r="C5475" s="373" t="s">
        <v>6</v>
      </c>
      <c r="D5475" s="374">
        <v>13.01</v>
      </c>
    </row>
    <row r="5476" spans="1:4" x14ac:dyDescent="0.25">
      <c r="A5476" s="373">
        <v>104049</v>
      </c>
      <c r="B5476" s="373" t="s">
        <v>6693</v>
      </c>
      <c r="C5476" s="373" t="s">
        <v>6</v>
      </c>
      <c r="D5476" s="374">
        <v>5.31</v>
      </c>
    </row>
    <row r="5477" spans="1:4" x14ac:dyDescent="0.25">
      <c r="A5477" s="373">
        <v>104050</v>
      </c>
      <c r="B5477" s="373" t="s">
        <v>6694</v>
      </c>
      <c r="C5477" s="373" t="s">
        <v>6</v>
      </c>
      <c r="D5477" s="374">
        <v>8.0299999999999994</v>
      </c>
    </row>
    <row r="5478" spans="1:4" x14ac:dyDescent="0.25">
      <c r="A5478" s="373">
        <v>104051</v>
      </c>
      <c r="B5478" s="373" t="s">
        <v>6695</v>
      </c>
      <c r="C5478" s="373" t="s">
        <v>6</v>
      </c>
      <c r="D5478" s="374">
        <v>7.07</v>
      </c>
    </row>
    <row r="5479" spans="1:4" x14ac:dyDescent="0.25">
      <c r="A5479" s="373">
        <v>104052</v>
      </c>
      <c r="B5479" s="373" t="s">
        <v>6696</v>
      </c>
      <c r="C5479" s="373" t="s">
        <v>6</v>
      </c>
      <c r="D5479" s="374">
        <v>9.91</v>
      </c>
    </row>
    <row r="5480" spans="1:4" x14ac:dyDescent="0.25">
      <c r="A5480" s="373">
        <v>104053</v>
      </c>
      <c r="B5480" s="373" t="s">
        <v>6697</v>
      </c>
      <c r="C5480" s="373" t="s">
        <v>6</v>
      </c>
      <c r="D5480" s="374">
        <v>8.2799999999999994</v>
      </c>
    </row>
    <row r="5481" spans="1:4" x14ac:dyDescent="0.25">
      <c r="A5481" s="373">
        <v>104054</v>
      </c>
      <c r="B5481" s="373" t="s">
        <v>6698</v>
      </c>
      <c r="C5481" s="373" t="s">
        <v>6</v>
      </c>
      <c r="D5481" s="374">
        <v>16.600000000000001</v>
      </c>
    </row>
    <row r="5482" spans="1:4" x14ac:dyDescent="0.25">
      <c r="A5482" s="373">
        <v>104055</v>
      </c>
      <c r="B5482" s="373" t="s">
        <v>6699</v>
      </c>
      <c r="C5482" s="373" t="s">
        <v>6</v>
      </c>
      <c r="D5482" s="374">
        <v>19.62</v>
      </c>
    </row>
    <row r="5483" spans="1:4" x14ac:dyDescent="0.25">
      <c r="A5483" s="373">
        <v>104056</v>
      </c>
      <c r="B5483" s="373" t="s">
        <v>5154</v>
      </c>
      <c r="C5483" s="373" t="s">
        <v>6</v>
      </c>
      <c r="D5483" s="374">
        <v>30.09</v>
      </c>
    </row>
    <row r="5484" spans="1:4" x14ac:dyDescent="0.25">
      <c r="A5484" s="373">
        <v>104058</v>
      </c>
      <c r="B5484" s="373" t="s">
        <v>5155</v>
      </c>
      <c r="C5484" s="373" t="s">
        <v>6</v>
      </c>
      <c r="D5484" s="374">
        <v>6.19</v>
      </c>
    </row>
    <row r="5485" spans="1:4" x14ac:dyDescent="0.25">
      <c r="A5485" s="373">
        <v>104059</v>
      </c>
      <c r="B5485" s="373" t="s">
        <v>6700</v>
      </c>
      <c r="C5485" s="373" t="s">
        <v>6</v>
      </c>
      <c r="D5485" s="374">
        <v>10.1</v>
      </c>
    </row>
    <row r="5486" spans="1:4" x14ac:dyDescent="0.25">
      <c r="A5486" s="373">
        <v>104060</v>
      </c>
      <c r="B5486" s="373" t="s">
        <v>5156</v>
      </c>
      <c r="C5486" s="373" t="s">
        <v>16</v>
      </c>
      <c r="D5486" s="374">
        <v>8.4600000000000009</v>
      </c>
    </row>
    <row r="5487" spans="1:4" x14ac:dyDescent="0.25">
      <c r="A5487" s="373">
        <v>104061</v>
      </c>
      <c r="B5487" s="373" t="s">
        <v>6701</v>
      </c>
      <c r="C5487" s="373" t="s">
        <v>16</v>
      </c>
      <c r="D5487" s="374">
        <v>15.26</v>
      </c>
    </row>
    <row r="5488" spans="1:4" x14ac:dyDescent="0.25">
      <c r="A5488" s="373">
        <v>104112</v>
      </c>
      <c r="B5488" s="373" t="s">
        <v>8582</v>
      </c>
      <c r="C5488" s="373" t="s">
        <v>6</v>
      </c>
      <c r="D5488" s="374">
        <v>151.35</v>
      </c>
    </row>
    <row r="5489" spans="1:4" x14ac:dyDescent="0.25">
      <c r="A5489" s="373">
        <v>104114</v>
      </c>
      <c r="B5489" s="373" t="s">
        <v>8583</v>
      </c>
      <c r="C5489" s="373" t="s">
        <v>6</v>
      </c>
      <c r="D5489" s="374">
        <v>225.03</v>
      </c>
    </row>
    <row r="5490" spans="1:4" x14ac:dyDescent="0.25">
      <c r="A5490" s="373">
        <v>104116</v>
      </c>
      <c r="B5490" s="373" t="s">
        <v>8584</v>
      </c>
      <c r="C5490" s="373" t="s">
        <v>6</v>
      </c>
      <c r="D5490" s="374">
        <v>298.74</v>
      </c>
    </row>
    <row r="5491" spans="1:4" x14ac:dyDescent="0.25">
      <c r="A5491" s="373">
        <v>104118</v>
      </c>
      <c r="B5491" s="373" t="s">
        <v>8585</v>
      </c>
      <c r="C5491" s="373" t="s">
        <v>6</v>
      </c>
      <c r="D5491" s="374">
        <v>246.8</v>
      </c>
    </row>
    <row r="5492" spans="1:4" x14ac:dyDescent="0.25">
      <c r="A5492" s="373">
        <v>104120</v>
      </c>
      <c r="B5492" s="373" t="s">
        <v>8586</v>
      </c>
      <c r="C5492" s="373" t="s">
        <v>6</v>
      </c>
      <c r="D5492" s="374">
        <v>386.89</v>
      </c>
    </row>
    <row r="5493" spans="1:4" x14ac:dyDescent="0.25">
      <c r="A5493" s="373">
        <v>104122</v>
      </c>
      <c r="B5493" s="373" t="s">
        <v>8587</v>
      </c>
      <c r="C5493" s="373" t="s">
        <v>6</v>
      </c>
      <c r="D5493" s="374">
        <v>526.99</v>
      </c>
    </row>
    <row r="5494" spans="1:4" x14ac:dyDescent="0.25">
      <c r="A5494" s="373">
        <v>104062</v>
      </c>
      <c r="B5494" s="373" t="s">
        <v>6702</v>
      </c>
      <c r="C5494" s="373" t="s">
        <v>6</v>
      </c>
      <c r="D5494" s="374">
        <v>64.040000000000006</v>
      </c>
    </row>
    <row r="5495" spans="1:4" x14ac:dyDescent="0.25">
      <c r="A5495" s="373">
        <v>104063</v>
      </c>
      <c r="B5495" s="373" t="s">
        <v>6703</v>
      </c>
      <c r="C5495" s="373" t="s">
        <v>6</v>
      </c>
      <c r="D5495" s="374">
        <v>60.9</v>
      </c>
    </row>
    <row r="5496" spans="1:4" x14ac:dyDescent="0.25">
      <c r="A5496" s="373">
        <v>104064</v>
      </c>
      <c r="B5496" s="373" t="s">
        <v>5160</v>
      </c>
      <c r="C5496" s="373" t="s">
        <v>6</v>
      </c>
      <c r="D5496" s="374">
        <v>155.57</v>
      </c>
    </row>
    <row r="5497" spans="1:4" x14ac:dyDescent="0.25">
      <c r="A5497" s="373">
        <v>104065</v>
      </c>
      <c r="B5497" s="373" t="s">
        <v>6704</v>
      </c>
      <c r="C5497" s="373" t="s">
        <v>6</v>
      </c>
      <c r="D5497" s="374">
        <v>132</v>
      </c>
    </row>
    <row r="5498" spans="1:4" x14ac:dyDescent="0.25">
      <c r="A5498" s="373">
        <v>104072</v>
      </c>
      <c r="B5498" s="373" t="s">
        <v>6705</v>
      </c>
      <c r="C5498" s="373" t="s">
        <v>6</v>
      </c>
      <c r="D5498" s="374">
        <v>245.67</v>
      </c>
    </row>
    <row r="5499" spans="1:4" x14ac:dyDescent="0.25">
      <c r="A5499" s="373">
        <v>104076</v>
      </c>
      <c r="B5499" s="373" t="s">
        <v>6706</v>
      </c>
      <c r="C5499" s="373" t="s">
        <v>6</v>
      </c>
      <c r="D5499" s="374">
        <v>40.56</v>
      </c>
    </row>
    <row r="5500" spans="1:4" x14ac:dyDescent="0.25">
      <c r="A5500" s="373">
        <v>104082</v>
      </c>
      <c r="B5500" s="373" t="s">
        <v>6707</v>
      </c>
      <c r="C5500" s="373" t="s">
        <v>6</v>
      </c>
      <c r="D5500" s="374">
        <v>26.61</v>
      </c>
    </row>
    <row r="5501" spans="1:4" x14ac:dyDescent="0.25">
      <c r="A5501" s="373">
        <v>104083</v>
      </c>
      <c r="B5501" s="373" t="s">
        <v>6708</v>
      </c>
      <c r="C5501" s="373" t="s">
        <v>6</v>
      </c>
      <c r="D5501" s="374">
        <v>64.39</v>
      </c>
    </row>
    <row r="5502" spans="1:4" x14ac:dyDescent="0.25">
      <c r="A5502" s="373">
        <v>104084</v>
      </c>
      <c r="B5502" s="373" t="s">
        <v>6709</v>
      </c>
      <c r="C5502" s="373" t="s">
        <v>6</v>
      </c>
      <c r="D5502" s="374">
        <v>73.27</v>
      </c>
    </row>
    <row r="5503" spans="1:4" x14ac:dyDescent="0.25">
      <c r="A5503" s="373">
        <v>104085</v>
      </c>
      <c r="B5503" s="373" t="s">
        <v>6710</v>
      </c>
      <c r="C5503" s="373" t="s">
        <v>16</v>
      </c>
      <c r="D5503" s="374">
        <v>47.8</v>
      </c>
    </row>
    <row r="5504" spans="1:4" x14ac:dyDescent="0.25">
      <c r="A5504" s="373">
        <v>104086</v>
      </c>
      <c r="B5504" s="373" t="s">
        <v>5161</v>
      </c>
      <c r="C5504" s="373" t="s">
        <v>16</v>
      </c>
      <c r="D5504" s="374">
        <v>85.26</v>
      </c>
    </row>
    <row r="5505" spans="1:4" x14ac:dyDescent="0.25">
      <c r="A5505" s="373">
        <v>104124</v>
      </c>
      <c r="B5505" s="373" t="s">
        <v>8588</v>
      </c>
      <c r="C5505" s="373" t="s">
        <v>6</v>
      </c>
      <c r="D5505" s="374">
        <v>309.22000000000003</v>
      </c>
    </row>
    <row r="5506" spans="1:4" x14ac:dyDescent="0.25">
      <c r="A5506" s="373">
        <v>104130</v>
      </c>
      <c r="B5506" s="373" t="s">
        <v>8589</v>
      </c>
      <c r="C5506" s="373" t="s">
        <v>6</v>
      </c>
      <c r="D5506" s="374">
        <v>476.86</v>
      </c>
    </row>
    <row r="5507" spans="1:4" x14ac:dyDescent="0.25">
      <c r="A5507" s="373">
        <v>104136</v>
      </c>
      <c r="B5507" s="373" t="s">
        <v>8590</v>
      </c>
      <c r="C5507" s="373" t="s">
        <v>6</v>
      </c>
      <c r="D5507" s="374">
        <v>645.49</v>
      </c>
    </row>
    <row r="5508" spans="1:4" x14ac:dyDescent="0.25">
      <c r="A5508" s="373">
        <v>104142</v>
      </c>
      <c r="B5508" s="373" t="s">
        <v>8591</v>
      </c>
      <c r="C5508" s="373" t="s">
        <v>6</v>
      </c>
      <c r="D5508" s="374">
        <v>448.75</v>
      </c>
    </row>
    <row r="5509" spans="1:4" x14ac:dyDescent="0.25">
      <c r="A5509" s="373">
        <v>104148</v>
      </c>
      <c r="B5509" s="373" t="s">
        <v>8592</v>
      </c>
      <c r="C5509" s="373" t="s">
        <v>6</v>
      </c>
      <c r="D5509" s="374">
        <v>709.3</v>
      </c>
    </row>
    <row r="5510" spans="1:4" x14ac:dyDescent="0.25">
      <c r="A5510" s="373">
        <v>104154</v>
      </c>
      <c r="B5510" s="373" t="s">
        <v>8593</v>
      </c>
      <c r="C5510" s="373" t="s">
        <v>6</v>
      </c>
      <c r="D5510" s="374">
        <v>972.53</v>
      </c>
    </row>
    <row r="5511" spans="1:4" x14ac:dyDescent="0.25">
      <c r="A5511" s="373">
        <v>96520</v>
      </c>
      <c r="B5511" s="373" t="s">
        <v>4651</v>
      </c>
      <c r="C5511" s="373" t="s">
        <v>12</v>
      </c>
      <c r="D5511" s="374">
        <v>98.08</v>
      </c>
    </row>
    <row r="5512" spans="1:4" x14ac:dyDescent="0.25">
      <c r="A5512" s="373">
        <v>96521</v>
      </c>
      <c r="B5512" s="373" t="s">
        <v>4652</v>
      </c>
      <c r="C5512" s="373" t="s">
        <v>12</v>
      </c>
      <c r="D5512" s="374">
        <v>42.58</v>
      </c>
    </row>
    <row r="5513" spans="1:4" x14ac:dyDescent="0.25">
      <c r="A5513" s="373">
        <v>96522</v>
      </c>
      <c r="B5513" s="373" t="s">
        <v>4653</v>
      </c>
      <c r="C5513" s="373" t="s">
        <v>12</v>
      </c>
      <c r="D5513" s="374">
        <v>145.76</v>
      </c>
    </row>
    <row r="5514" spans="1:4" x14ac:dyDescent="0.25">
      <c r="A5514" s="373">
        <v>96523</v>
      </c>
      <c r="B5514" s="373" t="s">
        <v>4654</v>
      </c>
      <c r="C5514" s="373" t="s">
        <v>12</v>
      </c>
      <c r="D5514" s="374">
        <v>92.69</v>
      </c>
    </row>
    <row r="5515" spans="1:4" x14ac:dyDescent="0.25">
      <c r="A5515" s="373">
        <v>96524</v>
      </c>
      <c r="B5515" s="373" t="s">
        <v>4655</v>
      </c>
      <c r="C5515" s="373" t="s">
        <v>12</v>
      </c>
      <c r="D5515" s="374">
        <v>185.42</v>
      </c>
    </row>
    <row r="5516" spans="1:4" x14ac:dyDescent="0.25">
      <c r="A5516" s="373">
        <v>96525</v>
      </c>
      <c r="B5516" s="373" t="s">
        <v>4656</v>
      </c>
      <c r="C5516" s="373" t="s">
        <v>12</v>
      </c>
      <c r="D5516" s="374">
        <v>45.45</v>
      </c>
    </row>
    <row r="5517" spans="1:4" x14ac:dyDescent="0.25">
      <c r="A5517" s="373">
        <v>96526</v>
      </c>
      <c r="B5517" s="373" t="s">
        <v>4657</v>
      </c>
      <c r="C5517" s="373" t="s">
        <v>12</v>
      </c>
      <c r="D5517" s="374">
        <v>294.69</v>
      </c>
    </row>
    <row r="5518" spans="1:4" x14ac:dyDescent="0.25">
      <c r="A5518" s="373">
        <v>96527</v>
      </c>
      <c r="B5518" s="373" t="s">
        <v>4658</v>
      </c>
      <c r="C5518" s="373" t="s">
        <v>12</v>
      </c>
      <c r="D5518" s="374">
        <v>121.58</v>
      </c>
    </row>
    <row r="5519" spans="1:4" x14ac:dyDescent="0.25">
      <c r="A5519" s="373">
        <v>96528</v>
      </c>
      <c r="B5519" s="373" t="s">
        <v>2562</v>
      </c>
      <c r="C5519" s="373" t="s">
        <v>3</v>
      </c>
      <c r="D5519" s="374">
        <v>220.24</v>
      </c>
    </row>
    <row r="5520" spans="1:4" x14ac:dyDescent="0.25">
      <c r="A5520" s="373">
        <v>101114</v>
      </c>
      <c r="B5520" s="373" t="s">
        <v>2563</v>
      </c>
      <c r="C5520" s="373" t="s">
        <v>12</v>
      </c>
      <c r="D5520" s="374">
        <v>3.95</v>
      </c>
    </row>
    <row r="5521" spans="1:4" x14ac:dyDescent="0.25">
      <c r="A5521" s="373">
        <v>101115</v>
      </c>
      <c r="B5521" s="373" t="s">
        <v>2564</v>
      </c>
      <c r="C5521" s="373" t="s">
        <v>12</v>
      </c>
      <c r="D5521" s="374">
        <v>3.34</v>
      </c>
    </row>
    <row r="5522" spans="1:4" x14ac:dyDescent="0.25">
      <c r="A5522" s="373">
        <v>101116</v>
      </c>
      <c r="B5522" s="373" t="s">
        <v>2565</v>
      </c>
      <c r="C5522" s="373" t="s">
        <v>12</v>
      </c>
      <c r="D5522" s="374">
        <v>2.1</v>
      </c>
    </row>
    <row r="5523" spans="1:4" x14ac:dyDescent="0.25">
      <c r="A5523" s="373">
        <v>101117</v>
      </c>
      <c r="B5523" s="373" t="s">
        <v>2566</v>
      </c>
      <c r="C5523" s="373" t="s">
        <v>12</v>
      </c>
      <c r="D5523" s="374">
        <v>3.01</v>
      </c>
    </row>
    <row r="5524" spans="1:4" x14ac:dyDescent="0.25">
      <c r="A5524" s="373">
        <v>101118</v>
      </c>
      <c r="B5524" s="373" t="s">
        <v>2567</v>
      </c>
      <c r="C5524" s="373" t="s">
        <v>12</v>
      </c>
      <c r="D5524" s="374">
        <v>3.41</v>
      </c>
    </row>
    <row r="5525" spans="1:4" x14ac:dyDescent="0.25">
      <c r="A5525" s="373">
        <v>101119</v>
      </c>
      <c r="B5525" s="373" t="s">
        <v>2568</v>
      </c>
      <c r="C5525" s="373" t="s">
        <v>12</v>
      </c>
      <c r="D5525" s="374">
        <v>7.54</v>
      </c>
    </row>
    <row r="5526" spans="1:4" x14ac:dyDescent="0.25">
      <c r="A5526" s="373">
        <v>101120</v>
      </c>
      <c r="B5526" s="373" t="s">
        <v>2569</v>
      </c>
      <c r="C5526" s="373" t="s">
        <v>12</v>
      </c>
      <c r="D5526" s="374">
        <v>6.41</v>
      </c>
    </row>
    <row r="5527" spans="1:4" x14ac:dyDescent="0.25">
      <c r="A5527" s="373">
        <v>101121</v>
      </c>
      <c r="B5527" s="373" t="s">
        <v>2570</v>
      </c>
      <c r="C5527" s="373" t="s">
        <v>12</v>
      </c>
      <c r="D5527" s="374">
        <v>4.01</v>
      </c>
    </row>
    <row r="5528" spans="1:4" x14ac:dyDescent="0.25">
      <c r="A5528" s="373">
        <v>101122</v>
      </c>
      <c r="B5528" s="373" t="s">
        <v>2571</v>
      </c>
      <c r="C5528" s="373" t="s">
        <v>12</v>
      </c>
      <c r="D5528" s="374">
        <v>5.75</v>
      </c>
    </row>
    <row r="5529" spans="1:4" x14ac:dyDescent="0.25">
      <c r="A5529" s="373">
        <v>101123</v>
      </c>
      <c r="B5529" s="373" t="s">
        <v>2572</v>
      </c>
      <c r="C5529" s="373" t="s">
        <v>12</v>
      </c>
      <c r="D5529" s="374">
        <v>6.51</v>
      </c>
    </row>
    <row r="5530" spans="1:4" x14ac:dyDescent="0.25">
      <c r="A5530" s="373">
        <v>101124</v>
      </c>
      <c r="B5530" s="373" t="s">
        <v>2573</v>
      </c>
      <c r="C5530" s="373" t="s">
        <v>12</v>
      </c>
      <c r="D5530" s="374">
        <v>14.51</v>
      </c>
    </row>
    <row r="5531" spans="1:4" x14ac:dyDescent="0.25">
      <c r="A5531" s="373">
        <v>101125</v>
      </c>
      <c r="B5531" s="373" t="s">
        <v>2574</v>
      </c>
      <c r="C5531" s="373" t="s">
        <v>12</v>
      </c>
      <c r="D5531" s="374">
        <v>13.9</v>
      </c>
    </row>
    <row r="5532" spans="1:4" x14ac:dyDescent="0.25">
      <c r="A5532" s="373">
        <v>101126</v>
      </c>
      <c r="B5532" s="373" t="s">
        <v>2575</v>
      </c>
      <c r="C5532" s="373" t="s">
        <v>12</v>
      </c>
      <c r="D5532" s="374">
        <v>12.66</v>
      </c>
    </row>
    <row r="5533" spans="1:4" x14ac:dyDescent="0.25">
      <c r="A5533" s="373">
        <v>101127</v>
      </c>
      <c r="B5533" s="373" t="s">
        <v>2576</v>
      </c>
      <c r="C5533" s="373" t="s">
        <v>12</v>
      </c>
      <c r="D5533" s="374">
        <v>13.57</v>
      </c>
    </row>
    <row r="5534" spans="1:4" x14ac:dyDescent="0.25">
      <c r="A5534" s="373">
        <v>101128</v>
      </c>
      <c r="B5534" s="373" t="s">
        <v>2577</v>
      </c>
      <c r="C5534" s="373" t="s">
        <v>12</v>
      </c>
      <c r="D5534" s="374">
        <v>13.97</v>
      </c>
    </row>
    <row r="5535" spans="1:4" x14ac:dyDescent="0.25">
      <c r="A5535" s="373">
        <v>101129</v>
      </c>
      <c r="B5535" s="373" t="s">
        <v>2578</v>
      </c>
      <c r="C5535" s="373" t="s">
        <v>12</v>
      </c>
      <c r="D5535" s="374">
        <v>18.52</v>
      </c>
    </row>
    <row r="5536" spans="1:4" x14ac:dyDescent="0.25">
      <c r="A5536" s="373">
        <v>101130</v>
      </c>
      <c r="B5536" s="373" t="s">
        <v>2579</v>
      </c>
      <c r="C5536" s="373" t="s">
        <v>12</v>
      </c>
      <c r="D5536" s="374">
        <v>17.39</v>
      </c>
    </row>
    <row r="5537" spans="1:4" x14ac:dyDescent="0.25">
      <c r="A5537" s="373">
        <v>101131</v>
      </c>
      <c r="B5537" s="373" t="s">
        <v>2580</v>
      </c>
      <c r="C5537" s="373" t="s">
        <v>12</v>
      </c>
      <c r="D5537" s="374">
        <v>14.99</v>
      </c>
    </row>
    <row r="5538" spans="1:4" x14ac:dyDescent="0.25">
      <c r="A5538" s="373">
        <v>101132</v>
      </c>
      <c r="B5538" s="373" t="s">
        <v>2581</v>
      </c>
      <c r="C5538" s="373" t="s">
        <v>12</v>
      </c>
      <c r="D5538" s="374">
        <v>16.73</v>
      </c>
    </row>
    <row r="5539" spans="1:4" x14ac:dyDescent="0.25">
      <c r="A5539" s="373">
        <v>101133</v>
      </c>
      <c r="B5539" s="373" t="s">
        <v>2582</v>
      </c>
      <c r="C5539" s="373" t="s">
        <v>12</v>
      </c>
      <c r="D5539" s="374">
        <v>17.489999999999998</v>
      </c>
    </row>
    <row r="5540" spans="1:4" x14ac:dyDescent="0.25">
      <c r="A5540" s="373">
        <v>101134</v>
      </c>
      <c r="B5540" s="373" t="s">
        <v>2583</v>
      </c>
      <c r="C5540" s="373" t="s">
        <v>12</v>
      </c>
      <c r="D5540" s="374">
        <v>15.18</v>
      </c>
    </row>
    <row r="5541" spans="1:4" x14ac:dyDescent="0.25">
      <c r="A5541" s="373">
        <v>101135</v>
      </c>
      <c r="B5541" s="373" t="s">
        <v>2584</v>
      </c>
      <c r="C5541" s="373" t="s">
        <v>12</v>
      </c>
      <c r="D5541" s="374">
        <v>14.57</v>
      </c>
    </row>
    <row r="5542" spans="1:4" x14ac:dyDescent="0.25">
      <c r="A5542" s="373">
        <v>101136</v>
      </c>
      <c r="B5542" s="373" t="s">
        <v>2585</v>
      </c>
      <c r="C5542" s="373" t="s">
        <v>12</v>
      </c>
      <c r="D5542" s="374">
        <v>13.33</v>
      </c>
    </row>
    <row r="5543" spans="1:4" x14ac:dyDescent="0.25">
      <c r="A5543" s="373">
        <v>101137</v>
      </c>
      <c r="B5543" s="373" t="s">
        <v>2586</v>
      </c>
      <c r="C5543" s="373" t="s">
        <v>12</v>
      </c>
      <c r="D5543" s="374">
        <v>14.24</v>
      </c>
    </row>
    <row r="5544" spans="1:4" x14ac:dyDescent="0.25">
      <c r="A5544" s="373">
        <v>101138</v>
      </c>
      <c r="B5544" s="373" t="s">
        <v>2587</v>
      </c>
      <c r="C5544" s="373" t="s">
        <v>12</v>
      </c>
      <c r="D5544" s="374">
        <v>14.64</v>
      </c>
    </row>
    <row r="5545" spans="1:4" x14ac:dyDescent="0.25">
      <c r="A5545" s="373">
        <v>101139</v>
      </c>
      <c r="B5545" s="373" t="s">
        <v>2588</v>
      </c>
      <c r="C5545" s="373" t="s">
        <v>12</v>
      </c>
      <c r="D5545" s="374">
        <v>19.21</v>
      </c>
    </row>
    <row r="5546" spans="1:4" x14ac:dyDescent="0.25">
      <c r="A5546" s="373">
        <v>101140</v>
      </c>
      <c r="B5546" s="373" t="s">
        <v>2589</v>
      </c>
      <c r="C5546" s="373" t="s">
        <v>12</v>
      </c>
      <c r="D5546" s="374">
        <v>18.079999999999998</v>
      </c>
    </row>
    <row r="5547" spans="1:4" x14ac:dyDescent="0.25">
      <c r="A5547" s="373">
        <v>101141</v>
      </c>
      <c r="B5547" s="373" t="s">
        <v>2590</v>
      </c>
      <c r="C5547" s="373" t="s">
        <v>12</v>
      </c>
      <c r="D5547" s="374">
        <v>15.68</v>
      </c>
    </row>
    <row r="5548" spans="1:4" x14ac:dyDescent="0.25">
      <c r="A5548" s="373">
        <v>101142</v>
      </c>
      <c r="B5548" s="373" t="s">
        <v>2591</v>
      </c>
      <c r="C5548" s="373" t="s">
        <v>12</v>
      </c>
      <c r="D5548" s="374">
        <v>17.420000000000002</v>
      </c>
    </row>
    <row r="5549" spans="1:4" x14ac:dyDescent="0.25">
      <c r="A5549" s="373">
        <v>101143</v>
      </c>
      <c r="B5549" s="373" t="s">
        <v>2592</v>
      </c>
      <c r="C5549" s="373" t="s">
        <v>12</v>
      </c>
      <c r="D5549" s="374">
        <v>18.18</v>
      </c>
    </row>
    <row r="5550" spans="1:4" x14ac:dyDescent="0.25">
      <c r="A5550" s="373">
        <v>101144</v>
      </c>
      <c r="B5550" s="373" t="s">
        <v>2593</v>
      </c>
      <c r="C5550" s="373" t="s">
        <v>12</v>
      </c>
      <c r="D5550" s="374">
        <v>15.09</v>
      </c>
    </row>
    <row r="5551" spans="1:4" x14ac:dyDescent="0.25">
      <c r="A5551" s="373">
        <v>101145</v>
      </c>
      <c r="B5551" s="373" t="s">
        <v>2594</v>
      </c>
      <c r="C5551" s="373" t="s">
        <v>12</v>
      </c>
      <c r="D5551" s="374">
        <v>14.48</v>
      </c>
    </row>
    <row r="5552" spans="1:4" x14ac:dyDescent="0.25">
      <c r="A5552" s="373">
        <v>101146</v>
      </c>
      <c r="B5552" s="373" t="s">
        <v>2595</v>
      </c>
      <c r="C5552" s="373" t="s">
        <v>12</v>
      </c>
      <c r="D5552" s="374">
        <v>13.24</v>
      </c>
    </row>
    <row r="5553" spans="1:4" x14ac:dyDescent="0.25">
      <c r="A5553" s="373">
        <v>101147</v>
      </c>
      <c r="B5553" s="373" t="s">
        <v>2596</v>
      </c>
      <c r="C5553" s="373" t="s">
        <v>12</v>
      </c>
      <c r="D5553" s="374">
        <v>14.15</v>
      </c>
    </row>
    <row r="5554" spans="1:4" x14ac:dyDescent="0.25">
      <c r="A5554" s="373">
        <v>101148</v>
      </c>
      <c r="B5554" s="373" t="s">
        <v>2597</v>
      </c>
      <c r="C5554" s="373" t="s">
        <v>12</v>
      </c>
      <c r="D5554" s="374">
        <v>14.55</v>
      </c>
    </row>
    <row r="5555" spans="1:4" x14ac:dyDescent="0.25">
      <c r="A5555" s="373">
        <v>101149</v>
      </c>
      <c r="B5555" s="373" t="s">
        <v>2598</v>
      </c>
      <c r="C5555" s="373" t="s">
        <v>12</v>
      </c>
      <c r="D5555" s="374">
        <v>19.12</v>
      </c>
    </row>
    <row r="5556" spans="1:4" x14ac:dyDescent="0.25">
      <c r="A5556" s="373">
        <v>101150</v>
      </c>
      <c r="B5556" s="373" t="s">
        <v>2599</v>
      </c>
      <c r="C5556" s="373" t="s">
        <v>12</v>
      </c>
      <c r="D5556" s="374">
        <v>17.989999999999998</v>
      </c>
    </row>
    <row r="5557" spans="1:4" x14ac:dyDescent="0.25">
      <c r="A5557" s="373">
        <v>101151</v>
      </c>
      <c r="B5557" s="373" t="s">
        <v>2600</v>
      </c>
      <c r="C5557" s="373" t="s">
        <v>12</v>
      </c>
      <c r="D5557" s="374">
        <v>15.59</v>
      </c>
    </row>
    <row r="5558" spans="1:4" x14ac:dyDescent="0.25">
      <c r="A5558" s="373">
        <v>101152</v>
      </c>
      <c r="B5558" s="373" t="s">
        <v>2601</v>
      </c>
      <c r="C5558" s="373" t="s">
        <v>12</v>
      </c>
      <c r="D5558" s="374">
        <v>17.329999999999998</v>
      </c>
    </row>
    <row r="5559" spans="1:4" x14ac:dyDescent="0.25">
      <c r="A5559" s="373">
        <v>101153</v>
      </c>
      <c r="B5559" s="373" t="s">
        <v>2602</v>
      </c>
      <c r="C5559" s="373" t="s">
        <v>12</v>
      </c>
      <c r="D5559" s="374">
        <v>18.09</v>
      </c>
    </row>
    <row r="5560" spans="1:4" x14ac:dyDescent="0.25">
      <c r="A5560" s="373">
        <v>101206</v>
      </c>
      <c r="B5560" s="373" t="s">
        <v>8594</v>
      </c>
      <c r="C5560" s="373" t="s">
        <v>12</v>
      </c>
      <c r="D5560" s="374">
        <v>12.38</v>
      </c>
    </row>
    <row r="5561" spans="1:4" x14ac:dyDescent="0.25">
      <c r="A5561" s="373">
        <v>101207</v>
      </c>
      <c r="B5561" s="373" t="s">
        <v>8595</v>
      </c>
      <c r="C5561" s="373" t="s">
        <v>12</v>
      </c>
      <c r="D5561" s="374">
        <v>10.7</v>
      </c>
    </row>
    <row r="5562" spans="1:4" x14ac:dyDescent="0.25">
      <c r="A5562" s="373">
        <v>101208</v>
      </c>
      <c r="B5562" s="373" t="s">
        <v>8596</v>
      </c>
      <c r="C5562" s="373" t="s">
        <v>12</v>
      </c>
      <c r="D5562" s="374">
        <v>10.46</v>
      </c>
    </row>
    <row r="5563" spans="1:4" x14ac:dyDescent="0.25">
      <c r="A5563" s="373">
        <v>101209</v>
      </c>
      <c r="B5563" s="373" t="s">
        <v>8597</v>
      </c>
      <c r="C5563" s="373" t="s">
        <v>12</v>
      </c>
      <c r="D5563" s="374">
        <v>9.7100000000000009</v>
      </c>
    </row>
    <row r="5564" spans="1:4" x14ac:dyDescent="0.25">
      <c r="A5564" s="373">
        <v>101210</v>
      </c>
      <c r="B5564" s="373" t="s">
        <v>8598</v>
      </c>
      <c r="C5564" s="373" t="s">
        <v>12</v>
      </c>
      <c r="D5564" s="374">
        <v>17.36</v>
      </c>
    </row>
    <row r="5565" spans="1:4" x14ac:dyDescent="0.25">
      <c r="A5565" s="373">
        <v>101211</v>
      </c>
      <c r="B5565" s="373" t="s">
        <v>8599</v>
      </c>
      <c r="C5565" s="373" t="s">
        <v>12</v>
      </c>
      <c r="D5565" s="374">
        <v>18.64</v>
      </c>
    </row>
    <row r="5566" spans="1:4" x14ac:dyDescent="0.25">
      <c r="A5566" s="373">
        <v>101212</v>
      </c>
      <c r="B5566" s="373" t="s">
        <v>8600</v>
      </c>
      <c r="C5566" s="373" t="s">
        <v>12</v>
      </c>
      <c r="D5566" s="374">
        <v>21.77</v>
      </c>
    </row>
    <row r="5567" spans="1:4" x14ac:dyDescent="0.25">
      <c r="A5567" s="373">
        <v>101213</v>
      </c>
      <c r="B5567" s="373" t="s">
        <v>8601</v>
      </c>
      <c r="C5567" s="373" t="s">
        <v>12</v>
      </c>
      <c r="D5567" s="374">
        <v>24.35</v>
      </c>
    </row>
    <row r="5568" spans="1:4" x14ac:dyDescent="0.25">
      <c r="A5568" s="373">
        <v>101214</v>
      </c>
      <c r="B5568" s="373" t="s">
        <v>8602</v>
      </c>
      <c r="C5568" s="373" t="s">
        <v>12</v>
      </c>
      <c r="D5568" s="374">
        <v>29.47</v>
      </c>
    </row>
    <row r="5569" spans="1:4" x14ac:dyDescent="0.25">
      <c r="A5569" s="373">
        <v>101215</v>
      </c>
      <c r="B5569" s="373" t="s">
        <v>8603</v>
      </c>
      <c r="C5569" s="373" t="s">
        <v>12</v>
      </c>
      <c r="D5569" s="374">
        <v>16.670000000000002</v>
      </c>
    </row>
    <row r="5570" spans="1:4" x14ac:dyDescent="0.25">
      <c r="A5570" s="373">
        <v>101216</v>
      </c>
      <c r="B5570" s="373" t="s">
        <v>8604</v>
      </c>
      <c r="C5570" s="373" t="s">
        <v>12</v>
      </c>
      <c r="D5570" s="374">
        <v>17.489999999999998</v>
      </c>
    </row>
    <row r="5571" spans="1:4" x14ac:dyDescent="0.25">
      <c r="A5571" s="373">
        <v>101217</v>
      </c>
      <c r="B5571" s="373" t="s">
        <v>8605</v>
      </c>
      <c r="C5571" s="373" t="s">
        <v>12</v>
      </c>
      <c r="D5571" s="374">
        <v>20.38</v>
      </c>
    </row>
    <row r="5572" spans="1:4" x14ac:dyDescent="0.25">
      <c r="A5572" s="373">
        <v>101218</v>
      </c>
      <c r="B5572" s="373" t="s">
        <v>8606</v>
      </c>
      <c r="C5572" s="373" t="s">
        <v>12</v>
      </c>
      <c r="D5572" s="374">
        <v>21.59</v>
      </c>
    </row>
    <row r="5573" spans="1:4" x14ac:dyDescent="0.25">
      <c r="A5573" s="373">
        <v>101219</v>
      </c>
      <c r="B5573" s="373" t="s">
        <v>8607</v>
      </c>
      <c r="C5573" s="373" t="s">
        <v>12</v>
      </c>
      <c r="D5573" s="374">
        <v>26.2</v>
      </c>
    </row>
    <row r="5574" spans="1:4" x14ac:dyDescent="0.25">
      <c r="A5574" s="373">
        <v>101220</v>
      </c>
      <c r="B5574" s="373" t="s">
        <v>8608</v>
      </c>
      <c r="C5574" s="373" t="s">
        <v>12</v>
      </c>
      <c r="D5574" s="374">
        <v>16.39</v>
      </c>
    </row>
    <row r="5575" spans="1:4" x14ac:dyDescent="0.25">
      <c r="A5575" s="373">
        <v>101221</v>
      </c>
      <c r="B5575" s="373" t="s">
        <v>8609</v>
      </c>
      <c r="C5575" s="373" t="s">
        <v>12</v>
      </c>
      <c r="D5575" s="374">
        <v>17.329999999999998</v>
      </c>
    </row>
    <row r="5576" spans="1:4" x14ac:dyDescent="0.25">
      <c r="A5576" s="373">
        <v>101222</v>
      </c>
      <c r="B5576" s="373" t="s">
        <v>8610</v>
      </c>
      <c r="C5576" s="373" t="s">
        <v>12</v>
      </c>
      <c r="D5576" s="374">
        <v>20.170000000000002</v>
      </c>
    </row>
    <row r="5577" spans="1:4" x14ac:dyDescent="0.25">
      <c r="A5577" s="373">
        <v>101223</v>
      </c>
      <c r="B5577" s="373" t="s">
        <v>8611</v>
      </c>
      <c r="C5577" s="373" t="s">
        <v>12</v>
      </c>
      <c r="D5577" s="374">
        <v>22.45</v>
      </c>
    </row>
    <row r="5578" spans="1:4" x14ac:dyDescent="0.25">
      <c r="A5578" s="373">
        <v>101224</v>
      </c>
      <c r="B5578" s="373" t="s">
        <v>8612</v>
      </c>
      <c r="C5578" s="373" t="s">
        <v>12</v>
      </c>
      <c r="D5578" s="374">
        <v>28.17</v>
      </c>
    </row>
    <row r="5579" spans="1:4" x14ac:dyDescent="0.25">
      <c r="A5579" s="373">
        <v>101225</v>
      </c>
      <c r="B5579" s="373" t="s">
        <v>8613</v>
      </c>
      <c r="C5579" s="373" t="s">
        <v>12</v>
      </c>
      <c r="D5579" s="374">
        <v>15.04</v>
      </c>
    </row>
    <row r="5580" spans="1:4" x14ac:dyDescent="0.25">
      <c r="A5580" s="373">
        <v>101226</v>
      </c>
      <c r="B5580" s="373" t="s">
        <v>8614</v>
      </c>
      <c r="C5580" s="373" t="s">
        <v>12</v>
      </c>
      <c r="D5580" s="374">
        <v>15.85</v>
      </c>
    </row>
    <row r="5581" spans="1:4" x14ac:dyDescent="0.25">
      <c r="A5581" s="373">
        <v>101227</v>
      </c>
      <c r="B5581" s="373" t="s">
        <v>8615</v>
      </c>
      <c r="C5581" s="373" t="s">
        <v>12</v>
      </c>
      <c r="D5581" s="374">
        <v>18.39</v>
      </c>
    </row>
    <row r="5582" spans="1:4" x14ac:dyDescent="0.25">
      <c r="A5582" s="373">
        <v>101228</v>
      </c>
      <c r="B5582" s="373" t="s">
        <v>8616</v>
      </c>
      <c r="C5582" s="373" t="s">
        <v>12</v>
      </c>
      <c r="D5582" s="374">
        <v>19.63</v>
      </c>
    </row>
    <row r="5583" spans="1:4" x14ac:dyDescent="0.25">
      <c r="A5583" s="373">
        <v>101229</v>
      </c>
      <c r="B5583" s="373" t="s">
        <v>8617</v>
      </c>
      <c r="C5583" s="373" t="s">
        <v>12</v>
      </c>
      <c r="D5583" s="374">
        <v>24.77</v>
      </c>
    </row>
    <row r="5584" spans="1:4" x14ac:dyDescent="0.25">
      <c r="A5584" s="373">
        <v>101230</v>
      </c>
      <c r="B5584" s="373" t="s">
        <v>8618</v>
      </c>
      <c r="C5584" s="373" t="s">
        <v>12</v>
      </c>
      <c r="D5584" s="374">
        <v>10.92</v>
      </c>
    </row>
    <row r="5585" spans="1:4" x14ac:dyDescent="0.25">
      <c r="A5585" s="373">
        <v>101231</v>
      </c>
      <c r="B5585" s="373" t="s">
        <v>8619</v>
      </c>
      <c r="C5585" s="373" t="s">
        <v>12</v>
      </c>
      <c r="D5585" s="374">
        <v>10.39</v>
      </c>
    </row>
    <row r="5586" spans="1:4" x14ac:dyDescent="0.25">
      <c r="A5586" s="373">
        <v>101232</v>
      </c>
      <c r="B5586" s="373" t="s">
        <v>8620</v>
      </c>
      <c r="C5586" s="373" t="s">
        <v>12</v>
      </c>
      <c r="D5586" s="374">
        <v>9.36</v>
      </c>
    </row>
    <row r="5587" spans="1:4" x14ac:dyDescent="0.25">
      <c r="A5587" s="373">
        <v>101233</v>
      </c>
      <c r="B5587" s="373" t="s">
        <v>8621</v>
      </c>
      <c r="C5587" s="373" t="s">
        <v>12</v>
      </c>
      <c r="D5587" s="374">
        <v>8.6199999999999992</v>
      </c>
    </row>
    <row r="5588" spans="1:4" x14ac:dyDescent="0.25">
      <c r="A5588" s="373">
        <v>101234</v>
      </c>
      <c r="B5588" s="373" t="s">
        <v>8622</v>
      </c>
      <c r="C5588" s="373" t="s">
        <v>12</v>
      </c>
      <c r="D5588" s="374">
        <v>17.03</v>
      </c>
    </row>
    <row r="5589" spans="1:4" x14ac:dyDescent="0.25">
      <c r="A5589" s="373">
        <v>101235</v>
      </c>
      <c r="B5589" s="373" t="s">
        <v>8623</v>
      </c>
      <c r="C5589" s="373" t="s">
        <v>12</v>
      </c>
      <c r="D5589" s="374">
        <v>17.96</v>
      </c>
    </row>
    <row r="5590" spans="1:4" x14ac:dyDescent="0.25">
      <c r="A5590" s="373">
        <v>101236</v>
      </c>
      <c r="B5590" s="373" t="s">
        <v>8624</v>
      </c>
      <c r="C5590" s="373" t="s">
        <v>12</v>
      </c>
      <c r="D5590" s="374">
        <v>20.93</v>
      </c>
    </row>
    <row r="5591" spans="1:4" x14ac:dyDescent="0.25">
      <c r="A5591" s="373">
        <v>101237</v>
      </c>
      <c r="B5591" s="373" t="s">
        <v>8625</v>
      </c>
      <c r="C5591" s="373" t="s">
        <v>12</v>
      </c>
      <c r="D5591" s="374">
        <v>22.31</v>
      </c>
    </row>
    <row r="5592" spans="1:4" x14ac:dyDescent="0.25">
      <c r="A5592" s="373">
        <v>101238</v>
      </c>
      <c r="B5592" s="373" t="s">
        <v>8626</v>
      </c>
      <c r="C5592" s="373" t="s">
        <v>12</v>
      </c>
      <c r="D5592" s="374">
        <v>28.25</v>
      </c>
    </row>
    <row r="5593" spans="1:4" x14ac:dyDescent="0.25">
      <c r="A5593" s="373">
        <v>101239</v>
      </c>
      <c r="B5593" s="373" t="s">
        <v>8627</v>
      </c>
      <c r="C5593" s="373" t="s">
        <v>12</v>
      </c>
      <c r="D5593" s="374">
        <v>14.96</v>
      </c>
    </row>
    <row r="5594" spans="1:4" x14ac:dyDescent="0.25">
      <c r="A5594" s="373">
        <v>101240</v>
      </c>
      <c r="B5594" s="373" t="s">
        <v>8628</v>
      </c>
      <c r="C5594" s="373" t="s">
        <v>12</v>
      </c>
      <c r="D5594" s="374">
        <v>15.81</v>
      </c>
    </row>
    <row r="5595" spans="1:4" x14ac:dyDescent="0.25">
      <c r="A5595" s="373">
        <v>101241</v>
      </c>
      <c r="B5595" s="373" t="s">
        <v>8629</v>
      </c>
      <c r="C5595" s="373" t="s">
        <v>12</v>
      </c>
      <c r="D5595" s="374">
        <v>18.48</v>
      </c>
    </row>
    <row r="5596" spans="1:4" x14ac:dyDescent="0.25">
      <c r="A5596" s="373">
        <v>101242</v>
      </c>
      <c r="B5596" s="373" t="s">
        <v>8630</v>
      </c>
      <c r="C5596" s="373" t="s">
        <v>12</v>
      </c>
      <c r="D5596" s="374">
        <v>20.66</v>
      </c>
    </row>
    <row r="5597" spans="1:4" x14ac:dyDescent="0.25">
      <c r="A5597" s="373">
        <v>101243</v>
      </c>
      <c r="B5597" s="373" t="s">
        <v>8631</v>
      </c>
      <c r="C5597" s="373" t="s">
        <v>12</v>
      </c>
      <c r="D5597" s="374">
        <v>25.07</v>
      </c>
    </row>
    <row r="5598" spans="1:4" x14ac:dyDescent="0.25">
      <c r="A5598" s="373">
        <v>101244</v>
      </c>
      <c r="B5598" s="373" t="s">
        <v>8632</v>
      </c>
      <c r="C5598" s="373" t="s">
        <v>12</v>
      </c>
      <c r="D5598" s="374">
        <v>15.76</v>
      </c>
    </row>
    <row r="5599" spans="1:4" x14ac:dyDescent="0.25">
      <c r="A5599" s="373">
        <v>101245</v>
      </c>
      <c r="B5599" s="373" t="s">
        <v>8633</v>
      </c>
      <c r="C5599" s="373" t="s">
        <v>12</v>
      </c>
      <c r="D5599" s="374">
        <v>16.7</v>
      </c>
    </row>
    <row r="5600" spans="1:4" x14ac:dyDescent="0.25">
      <c r="A5600" s="373">
        <v>101246</v>
      </c>
      <c r="B5600" s="373" t="s">
        <v>8634</v>
      </c>
      <c r="C5600" s="373" t="s">
        <v>12</v>
      </c>
      <c r="D5600" s="374">
        <v>19.420000000000002</v>
      </c>
    </row>
    <row r="5601" spans="1:4" x14ac:dyDescent="0.25">
      <c r="A5601" s="373">
        <v>101247</v>
      </c>
      <c r="B5601" s="373" t="s">
        <v>8635</v>
      </c>
      <c r="C5601" s="373" t="s">
        <v>12</v>
      </c>
      <c r="D5601" s="374">
        <v>21.55</v>
      </c>
    </row>
    <row r="5602" spans="1:4" x14ac:dyDescent="0.25">
      <c r="A5602" s="373">
        <v>101248</v>
      </c>
      <c r="B5602" s="373" t="s">
        <v>8636</v>
      </c>
      <c r="C5602" s="373" t="s">
        <v>12</v>
      </c>
      <c r="D5602" s="374">
        <v>27.01</v>
      </c>
    </row>
    <row r="5603" spans="1:4" x14ac:dyDescent="0.25">
      <c r="A5603" s="373">
        <v>101249</v>
      </c>
      <c r="B5603" s="373" t="s">
        <v>8637</v>
      </c>
      <c r="C5603" s="373" t="s">
        <v>12</v>
      </c>
      <c r="D5603" s="374">
        <v>13.7</v>
      </c>
    </row>
    <row r="5604" spans="1:4" x14ac:dyDescent="0.25">
      <c r="A5604" s="373">
        <v>101250</v>
      </c>
      <c r="B5604" s="373" t="s">
        <v>8638</v>
      </c>
      <c r="C5604" s="373" t="s">
        <v>12</v>
      </c>
      <c r="D5604" s="374">
        <v>15.22</v>
      </c>
    </row>
    <row r="5605" spans="1:4" x14ac:dyDescent="0.25">
      <c r="A5605" s="373">
        <v>101251</v>
      </c>
      <c r="B5605" s="373" t="s">
        <v>8639</v>
      </c>
      <c r="C5605" s="373" t="s">
        <v>12</v>
      </c>
      <c r="D5605" s="374">
        <v>17.32</v>
      </c>
    </row>
    <row r="5606" spans="1:4" x14ac:dyDescent="0.25">
      <c r="A5606" s="373">
        <v>101252</v>
      </c>
      <c r="B5606" s="373" t="s">
        <v>8640</v>
      </c>
      <c r="C5606" s="373" t="s">
        <v>12</v>
      </c>
      <c r="D5606" s="374">
        <v>18.84</v>
      </c>
    </row>
    <row r="5607" spans="1:4" x14ac:dyDescent="0.25">
      <c r="A5607" s="373">
        <v>101253</v>
      </c>
      <c r="B5607" s="373" t="s">
        <v>8641</v>
      </c>
      <c r="C5607" s="373" t="s">
        <v>12</v>
      </c>
      <c r="D5607" s="374">
        <v>23.75</v>
      </c>
    </row>
    <row r="5608" spans="1:4" x14ac:dyDescent="0.25">
      <c r="A5608" s="373">
        <v>101254</v>
      </c>
      <c r="B5608" s="373" t="s">
        <v>8642</v>
      </c>
      <c r="C5608" s="373" t="s">
        <v>12</v>
      </c>
      <c r="D5608" s="374">
        <v>12.68</v>
      </c>
    </row>
    <row r="5609" spans="1:4" x14ac:dyDescent="0.25">
      <c r="A5609" s="373">
        <v>101255</v>
      </c>
      <c r="B5609" s="373" t="s">
        <v>8643</v>
      </c>
      <c r="C5609" s="373" t="s">
        <v>12</v>
      </c>
      <c r="D5609" s="374">
        <v>11.23</v>
      </c>
    </row>
    <row r="5610" spans="1:4" x14ac:dyDescent="0.25">
      <c r="A5610" s="373">
        <v>101256</v>
      </c>
      <c r="B5610" s="373" t="s">
        <v>8644</v>
      </c>
      <c r="C5610" s="373" t="s">
        <v>12</v>
      </c>
      <c r="D5610" s="374">
        <v>19.66</v>
      </c>
    </row>
    <row r="5611" spans="1:4" x14ac:dyDescent="0.25">
      <c r="A5611" s="373">
        <v>101257</v>
      </c>
      <c r="B5611" s="373" t="s">
        <v>8645</v>
      </c>
      <c r="C5611" s="373" t="s">
        <v>12</v>
      </c>
      <c r="D5611" s="374">
        <v>20.75</v>
      </c>
    </row>
    <row r="5612" spans="1:4" x14ac:dyDescent="0.25">
      <c r="A5612" s="373">
        <v>101258</v>
      </c>
      <c r="B5612" s="373" t="s">
        <v>8646</v>
      </c>
      <c r="C5612" s="373" t="s">
        <v>12</v>
      </c>
      <c r="D5612" s="374">
        <v>24.09</v>
      </c>
    </row>
    <row r="5613" spans="1:4" x14ac:dyDescent="0.25">
      <c r="A5613" s="373">
        <v>101259</v>
      </c>
      <c r="B5613" s="373" t="s">
        <v>8647</v>
      </c>
      <c r="C5613" s="373" t="s">
        <v>12</v>
      </c>
      <c r="D5613" s="374">
        <v>26.77</v>
      </c>
    </row>
    <row r="5614" spans="1:4" x14ac:dyDescent="0.25">
      <c r="A5614" s="373">
        <v>101260</v>
      </c>
      <c r="B5614" s="373" t="s">
        <v>8648</v>
      </c>
      <c r="C5614" s="373" t="s">
        <v>12</v>
      </c>
      <c r="D5614" s="374">
        <v>33.51</v>
      </c>
    </row>
    <row r="5615" spans="1:4" x14ac:dyDescent="0.25">
      <c r="A5615" s="373">
        <v>101261</v>
      </c>
      <c r="B5615" s="373" t="s">
        <v>8649</v>
      </c>
      <c r="C5615" s="373" t="s">
        <v>12</v>
      </c>
      <c r="D5615" s="374">
        <v>18.649999999999999</v>
      </c>
    </row>
    <row r="5616" spans="1:4" x14ac:dyDescent="0.25">
      <c r="A5616" s="373">
        <v>101262</v>
      </c>
      <c r="B5616" s="373" t="s">
        <v>8650</v>
      </c>
      <c r="C5616" s="373" t="s">
        <v>12</v>
      </c>
      <c r="D5616" s="374">
        <v>19.690000000000001</v>
      </c>
    </row>
    <row r="5617" spans="1:4" x14ac:dyDescent="0.25">
      <c r="A5617" s="373">
        <v>101263</v>
      </c>
      <c r="B5617" s="373" t="s">
        <v>8651</v>
      </c>
      <c r="C5617" s="373" t="s">
        <v>12</v>
      </c>
      <c r="D5617" s="374">
        <v>22.8</v>
      </c>
    </row>
    <row r="5618" spans="1:4" x14ac:dyDescent="0.25">
      <c r="A5618" s="373">
        <v>101264</v>
      </c>
      <c r="B5618" s="373" t="s">
        <v>8652</v>
      </c>
      <c r="C5618" s="373" t="s">
        <v>12</v>
      </c>
      <c r="D5618" s="374">
        <v>25.28</v>
      </c>
    </row>
    <row r="5619" spans="1:4" x14ac:dyDescent="0.25">
      <c r="A5619" s="373">
        <v>101265</v>
      </c>
      <c r="B5619" s="373" t="s">
        <v>8653</v>
      </c>
      <c r="C5619" s="373" t="s">
        <v>12</v>
      </c>
      <c r="D5619" s="374">
        <v>31.54</v>
      </c>
    </row>
    <row r="5620" spans="1:4" x14ac:dyDescent="0.25">
      <c r="A5620" s="373">
        <v>101266</v>
      </c>
      <c r="B5620" s="373" t="s">
        <v>8654</v>
      </c>
      <c r="C5620" s="373" t="s">
        <v>12</v>
      </c>
      <c r="D5620" s="374">
        <v>11.28</v>
      </c>
    </row>
    <row r="5621" spans="1:4" x14ac:dyDescent="0.25">
      <c r="A5621" s="373">
        <v>101267</v>
      </c>
      <c r="B5621" s="373" t="s">
        <v>8655</v>
      </c>
      <c r="C5621" s="373" t="s">
        <v>12</v>
      </c>
      <c r="D5621" s="374">
        <v>10.86</v>
      </c>
    </row>
    <row r="5622" spans="1:4" x14ac:dyDescent="0.25">
      <c r="A5622" s="373">
        <v>101268</v>
      </c>
      <c r="B5622" s="373" t="s">
        <v>8656</v>
      </c>
      <c r="C5622" s="373" t="s">
        <v>12</v>
      </c>
      <c r="D5622" s="374">
        <v>17.89</v>
      </c>
    </row>
    <row r="5623" spans="1:4" x14ac:dyDescent="0.25">
      <c r="A5623" s="373">
        <v>101269</v>
      </c>
      <c r="B5623" s="373" t="s">
        <v>8657</v>
      </c>
      <c r="C5623" s="373" t="s">
        <v>12</v>
      </c>
      <c r="D5623" s="374">
        <v>19.920000000000002</v>
      </c>
    </row>
    <row r="5624" spans="1:4" x14ac:dyDescent="0.25">
      <c r="A5624" s="373">
        <v>101270</v>
      </c>
      <c r="B5624" s="373" t="s">
        <v>8658</v>
      </c>
      <c r="C5624" s="373" t="s">
        <v>12</v>
      </c>
      <c r="D5624" s="374">
        <v>23.1</v>
      </c>
    </row>
    <row r="5625" spans="1:4" x14ac:dyDescent="0.25">
      <c r="A5625" s="373">
        <v>101271</v>
      </c>
      <c r="B5625" s="373" t="s">
        <v>8659</v>
      </c>
      <c r="C5625" s="373" t="s">
        <v>12</v>
      </c>
      <c r="D5625" s="374">
        <v>25.63</v>
      </c>
    </row>
    <row r="5626" spans="1:4" x14ac:dyDescent="0.25">
      <c r="A5626" s="373">
        <v>101272</v>
      </c>
      <c r="B5626" s="373" t="s">
        <v>8660</v>
      </c>
      <c r="C5626" s="373" t="s">
        <v>12</v>
      </c>
      <c r="D5626" s="374">
        <v>32.03</v>
      </c>
    </row>
    <row r="5627" spans="1:4" x14ac:dyDescent="0.25">
      <c r="A5627" s="373">
        <v>101273</v>
      </c>
      <c r="B5627" s="373" t="s">
        <v>8661</v>
      </c>
      <c r="C5627" s="373" t="s">
        <v>12</v>
      </c>
      <c r="D5627" s="374">
        <v>17.100000000000001</v>
      </c>
    </row>
    <row r="5628" spans="1:4" x14ac:dyDescent="0.25">
      <c r="A5628" s="373">
        <v>101274</v>
      </c>
      <c r="B5628" s="373" t="s">
        <v>8662</v>
      </c>
      <c r="C5628" s="373" t="s">
        <v>12</v>
      </c>
      <c r="D5628" s="374">
        <v>18.920000000000002</v>
      </c>
    </row>
    <row r="5629" spans="1:4" x14ac:dyDescent="0.25">
      <c r="A5629" s="373">
        <v>101275</v>
      </c>
      <c r="B5629" s="373" t="s">
        <v>8663</v>
      </c>
      <c r="C5629" s="373" t="s">
        <v>12</v>
      </c>
      <c r="D5629" s="374">
        <v>21.93</v>
      </c>
    </row>
    <row r="5630" spans="1:4" x14ac:dyDescent="0.25">
      <c r="A5630" s="373">
        <v>101276</v>
      </c>
      <c r="B5630" s="373" t="s">
        <v>8664</v>
      </c>
      <c r="C5630" s="373" t="s">
        <v>12</v>
      </c>
      <c r="D5630" s="374">
        <v>24.25</v>
      </c>
    </row>
    <row r="5631" spans="1:4" x14ac:dyDescent="0.25">
      <c r="A5631" s="373">
        <v>101277</v>
      </c>
      <c r="B5631" s="373" t="s">
        <v>8665</v>
      </c>
      <c r="C5631" s="373" t="s">
        <v>12</v>
      </c>
      <c r="D5631" s="374">
        <v>31.03</v>
      </c>
    </row>
    <row r="5632" spans="1:4" x14ac:dyDescent="0.25">
      <c r="A5632" s="373">
        <v>102354</v>
      </c>
      <c r="B5632" s="373" t="s">
        <v>4268</v>
      </c>
      <c r="C5632" s="373" t="s">
        <v>12</v>
      </c>
      <c r="D5632" s="374">
        <v>149.69</v>
      </c>
    </row>
    <row r="5633" spans="1:4" x14ac:dyDescent="0.25">
      <c r="A5633" s="373">
        <v>102355</v>
      </c>
      <c r="B5633" s="373" t="s">
        <v>4269</v>
      </c>
      <c r="C5633" s="373" t="s">
        <v>12</v>
      </c>
      <c r="D5633" s="374">
        <v>174.98</v>
      </c>
    </row>
    <row r="5634" spans="1:4" x14ac:dyDescent="0.25">
      <c r="A5634" s="373">
        <v>102360</v>
      </c>
      <c r="B5634" s="373" t="s">
        <v>4270</v>
      </c>
      <c r="C5634" s="373" t="s">
        <v>12</v>
      </c>
      <c r="D5634" s="374">
        <v>22.96</v>
      </c>
    </row>
    <row r="5635" spans="1:4" x14ac:dyDescent="0.25">
      <c r="A5635" s="373">
        <v>102361</v>
      </c>
      <c r="B5635" s="373" t="s">
        <v>4271</v>
      </c>
      <c r="C5635" s="373" t="s">
        <v>12</v>
      </c>
      <c r="D5635" s="374">
        <v>32.93</v>
      </c>
    </row>
    <row r="5636" spans="1:4" x14ac:dyDescent="0.25">
      <c r="A5636" s="373">
        <v>90082</v>
      </c>
      <c r="B5636" s="373" t="s">
        <v>4942</v>
      </c>
      <c r="C5636" s="373" t="s">
        <v>12</v>
      </c>
      <c r="D5636" s="374">
        <v>10.85</v>
      </c>
    </row>
    <row r="5637" spans="1:4" x14ac:dyDescent="0.25">
      <c r="A5637" s="373">
        <v>90084</v>
      </c>
      <c r="B5637" s="373" t="s">
        <v>4943</v>
      </c>
      <c r="C5637" s="373" t="s">
        <v>12</v>
      </c>
      <c r="D5637" s="374">
        <v>10.51</v>
      </c>
    </row>
    <row r="5638" spans="1:4" x14ac:dyDescent="0.25">
      <c r="A5638" s="373">
        <v>90086</v>
      </c>
      <c r="B5638" s="373" t="s">
        <v>4944</v>
      </c>
      <c r="C5638" s="373" t="s">
        <v>12</v>
      </c>
      <c r="D5638" s="374">
        <v>9.94</v>
      </c>
    </row>
    <row r="5639" spans="1:4" x14ac:dyDescent="0.25">
      <c r="A5639" s="373">
        <v>90087</v>
      </c>
      <c r="B5639" s="373" t="s">
        <v>4945</v>
      </c>
      <c r="C5639" s="373" t="s">
        <v>12</v>
      </c>
      <c r="D5639" s="374">
        <v>9.1</v>
      </c>
    </row>
    <row r="5640" spans="1:4" x14ac:dyDescent="0.25">
      <c r="A5640" s="373">
        <v>90090</v>
      </c>
      <c r="B5640" s="373" t="s">
        <v>4946</v>
      </c>
      <c r="C5640" s="373" t="s">
        <v>12</v>
      </c>
      <c r="D5640" s="374">
        <v>8.91</v>
      </c>
    </row>
    <row r="5641" spans="1:4" x14ac:dyDescent="0.25">
      <c r="A5641" s="373">
        <v>90091</v>
      </c>
      <c r="B5641" s="373" t="s">
        <v>4947</v>
      </c>
      <c r="C5641" s="373" t="s">
        <v>12</v>
      </c>
      <c r="D5641" s="374">
        <v>5.86</v>
      </c>
    </row>
    <row r="5642" spans="1:4" x14ac:dyDescent="0.25">
      <c r="A5642" s="373">
        <v>90092</v>
      </c>
      <c r="B5642" s="373" t="s">
        <v>4948</v>
      </c>
      <c r="C5642" s="373" t="s">
        <v>12</v>
      </c>
      <c r="D5642" s="374">
        <v>5.78</v>
      </c>
    </row>
    <row r="5643" spans="1:4" x14ac:dyDescent="0.25">
      <c r="A5643" s="373">
        <v>90094</v>
      </c>
      <c r="B5643" s="373" t="s">
        <v>4949</v>
      </c>
      <c r="C5643" s="373" t="s">
        <v>12</v>
      </c>
      <c r="D5643" s="374">
        <v>5.49</v>
      </c>
    </row>
    <row r="5644" spans="1:4" x14ac:dyDescent="0.25">
      <c r="A5644" s="373">
        <v>90095</v>
      </c>
      <c r="B5644" s="373" t="s">
        <v>4950</v>
      </c>
      <c r="C5644" s="373" t="s">
        <v>12</v>
      </c>
      <c r="D5644" s="374">
        <v>5.01</v>
      </c>
    </row>
    <row r="5645" spans="1:4" x14ac:dyDescent="0.25">
      <c r="A5645" s="373">
        <v>90098</v>
      </c>
      <c r="B5645" s="373" t="s">
        <v>4951</v>
      </c>
      <c r="C5645" s="373" t="s">
        <v>12</v>
      </c>
      <c r="D5645" s="374">
        <v>4.92</v>
      </c>
    </row>
    <row r="5646" spans="1:4" x14ac:dyDescent="0.25">
      <c r="A5646" s="373">
        <v>90099</v>
      </c>
      <c r="B5646" s="373" t="s">
        <v>4952</v>
      </c>
      <c r="C5646" s="373" t="s">
        <v>12</v>
      </c>
      <c r="D5646" s="374">
        <v>14.66</v>
      </c>
    </row>
    <row r="5647" spans="1:4" x14ac:dyDescent="0.25">
      <c r="A5647" s="373">
        <v>90100</v>
      </c>
      <c r="B5647" s="373" t="s">
        <v>4953</v>
      </c>
      <c r="C5647" s="373" t="s">
        <v>12</v>
      </c>
      <c r="D5647" s="374">
        <v>12.44</v>
      </c>
    </row>
    <row r="5648" spans="1:4" x14ac:dyDescent="0.25">
      <c r="A5648" s="373">
        <v>90101</v>
      </c>
      <c r="B5648" s="373" t="s">
        <v>4954</v>
      </c>
      <c r="C5648" s="373" t="s">
        <v>12</v>
      </c>
      <c r="D5648" s="374">
        <v>12.29</v>
      </c>
    </row>
    <row r="5649" spans="1:4" x14ac:dyDescent="0.25">
      <c r="A5649" s="373">
        <v>90102</v>
      </c>
      <c r="B5649" s="373" t="s">
        <v>4955</v>
      </c>
      <c r="C5649" s="373" t="s">
        <v>12</v>
      </c>
      <c r="D5649" s="374">
        <v>11.18</v>
      </c>
    </row>
    <row r="5650" spans="1:4" x14ac:dyDescent="0.25">
      <c r="A5650" s="373">
        <v>90105</v>
      </c>
      <c r="B5650" s="373" t="s">
        <v>4956</v>
      </c>
      <c r="C5650" s="373" t="s">
        <v>12</v>
      </c>
      <c r="D5650" s="374">
        <v>8.07</v>
      </c>
    </row>
    <row r="5651" spans="1:4" x14ac:dyDescent="0.25">
      <c r="A5651" s="373">
        <v>90106</v>
      </c>
      <c r="B5651" s="373" t="s">
        <v>4957</v>
      </c>
      <c r="C5651" s="373" t="s">
        <v>12</v>
      </c>
      <c r="D5651" s="374">
        <v>6.86</v>
      </c>
    </row>
    <row r="5652" spans="1:4" x14ac:dyDescent="0.25">
      <c r="A5652" s="373">
        <v>90107</v>
      </c>
      <c r="B5652" s="373" t="s">
        <v>4958</v>
      </c>
      <c r="C5652" s="373" t="s">
        <v>12</v>
      </c>
      <c r="D5652" s="374">
        <v>6.78</v>
      </c>
    </row>
    <row r="5653" spans="1:4" x14ac:dyDescent="0.25">
      <c r="A5653" s="373">
        <v>90108</v>
      </c>
      <c r="B5653" s="373" t="s">
        <v>4959</v>
      </c>
      <c r="C5653" s="373" t="s">
        <v>12</v>
      </c>
      <c r="D5653" s="374">
        <v>6.17</v>
      </c>
    </row>
    <row r="5654" spans="1:4" x14ac:dyDescent="0.25">
      <c r="A5654" s="373">
        <v>93358</v>
      </c>
      <c r="B5654" s="373" t="s">
        <v>4272</v>
      </c>
      <c r="C5654" s="373" t="s">
        <v>12</v>
      </c>
      <c r="D5654" s="374">
        <v>79.12</v>
      </c>
    </row>
    <row r="5655" spans="1:4" x14ac:dyDescent="0.25">
      <c r="A5655" s="373">
        <v>102276</v>
      </c>
      <c r="B5655" s="373" t="s">
        <v>4960</v>
      </c>
      <c r="C5655" s="373" t="s">
        <v>12</v>
      </c>
      <c r="D5655" s="374">
        <v>12.2</v>
      </c>
    </row>
    <row r="5656" spans="1:4" x14ac:dyDescent="0.25">
      <c r="A5656" s="373">
        <v>102277</v>
      </c>
      <c r="B5656" s="373" t="s">
        <v>4961</v>
      </c>
      <c r="C5656" s="373" t="s">
        <v>12</v>
      </c>
      <c r="D5656" s="374">
        <v>9.6300000000000008</v>
      </c>
    </row>
    <row r="5657" spans="1:4" x14ac:dyDescent="0.25">
      <c r="A5657" s="373">
        <v>102278</v>
      </c>
      <c r="B5657" s="373" t="s">
        <v>4962</v>
      </c>
      <c r="C5657" s="373" t="s">
        <v>12</v>
      </c>
      <c r="D5657" s="374">
        <v>9.49</v>
      </c>
    </row>
    <row r="5658" spans="1:4" x14ac:dyDescent="0.25">
      <c r="A5658" s="373">
        <v>102279</v>
      </c>
      <c r="B5658" s="373" t="s">
        <v>4963</v>
      </c>
      <c r="C5658" s="373" t="s">
        <v>12</v>
      </c>
      <c r="D5658" s="374">
        <v>6.73</v>
      </c>
    </row>
    <row r="5659" spans="1:4" x14ac:dyDescent="0.25">
      <c r="A5659" s="373">
        <v>102280</v>
      </c>
      <c r="B5659" s="373" t="s">
        <v>4964</v>
      </c>
      <c r="C5659" s="373" t="s">
        <v>12</v>
      </c>
      <c r="D5659" s="374">
        <v>5.33</v>
      </c>
    </row>
    <row r="5660" spans="1:4" x14ac:dyDescent="0.25">
      <c r="A5660" s="373">
        <v>102281</v>
      </c>
      <c r="B5660" s="373" t="s">
        <v>4965</v>
      </c>
      <c r="C5660" s="373" t="s">
        <v>12</v>
      </c>
      <c r="D5660" s="374">
        <v>5.23</v>
      </c>
    </row>
    <row r="5661" spans="1:4" x14ac:dyDescent="0.25">
      <c r="A5661" s="373">
        <v>102282</v>
      </c>
      <c r="B5661" s="373" t="s">
        <v>4966</v>
      </c>
      <c r="C5661" s="373" t="s">
        <v>12</v>
      </c>
      <c r="D5661" s="374">
        <v>13.55</v>
      </c>
    </row>
    <row r="5662" spans="1:4" x14ac:dyDescent="0.25">
      <c r="A5662" s="373">
        <v>102283</v>
      </c>
      <c r="B5662" s="373" t="s">
        <v>4967</v>
      </c>
      <c r="C5662" s="373" t="s">
        <v>12</v>
      </c>
      <c r="D5662" s="374">
        <v>12.04</v>
      </c>
    </row>
    <row r="5663" spans="1:4" x14ac:dyDescent="0.25">
      <c r="A5663" s="373">
        <v>102284</v>
      </c>
      <c r="B5663" s="373" t="s">
        <v>4968</v>
      </c>
      <c r="C5663" s="373" t="s">
        <v>12</v>
      </c>
      <c r="D5663" s="374">
        <v>11.65</v>
      </c>
    </row>
    <row r="5664" spans="1:4" x14ac:dyDescent="0.25">
      <c r="A5664" s="373">
        <v>102285</v>
      </c>
      <c r="B5664" s="373" t="s">
        <v>4969</v>
      </c>
      <c r="C5664" s="373" t="s">
        <v>12</v>
      </c>
      <c r="D5664" s="374">
        <v>11.02</v>
      </c>
    </row>
    <row r="5665" spans="1:4" x14ac:dyDescent="0.25">
      <c r="A5665" s="373">
        <v>102286</v>
      </c>
      <c r="B5665" s="373" t="s">
        <v>4970</v>
      </c>
      <c r="C5665" s="373" t="s">
        <v>12</v>
      </c>
      <c r="D5665" s="374">
        <v>10.72</v>
      </c>
    </row>
    <row r="5666" spans="1:4" x14ac:dyDescent="0.25">
      <c r="A5666" s="373">
        <v>102287</v>
      </c>
      <c r="B5666" s="373" t="s">
        <v>4971</v>
      </c>
      <c r="C5666" s="373" t="s">
        <v>12</v>
      </c>
      <c r="D5666" s="374">
        <v>10.56</v>
      </c>
    </row>
    <row r="5667" spans="1:4" x14ac:dyDescent="0.25">
      <c r="A5667" s="373">
        <v>102288</v>
      </c>
      <c r="B5667" s="373" t="s">
        <v>4972</v>
      </c>
      <c r="C5667" s="373" t="s">
        <v>12</v>
      </c>
      <c r="D5667" s="374">
        <v>10.130000000000001</v>
      </c>
    </row>
    <row r="5668" spans="1:4" x14ac:dyDescent="0.25">
      <c r="A5668" s="373">
        <v>102289</v>
      </c>
      <c r="B5668" s="373" t="s">
        <v>4973</v>
      </c>
      <c r="C5668" s="373" t="s">
        <v>12</v>
      </c>
      <c r="D5668" s="374">
        <v>9.9</v>
      </c>
    </row>
    <row r="5669" spans="1:4" x14ac:dyDescent="0.25">
      <c r="A5669" s="373">
        <v>102290</v>
      </c>
      <c r="B5669" s="373" t="s">
        <v>4974</v>
      </c>
      <c r="C5669" s="373" t="s">
        <v>12</v>
      </c>
      <c r="D5669" s="374">
        <v>7.47</v>
      </c>
    </row>
    <row r="5670" spans="1:4" x14ac:dyDescent="0.25">
      <c r="A5670" s="373">
        <v>102291</v>
      </c>
      <c r="B5670" s="373" t="s">
        <v>4975</v>
      </c>
      <c r="C5670" s="373" t="s">
        <v>12</v>
      </c>
      <c r="D5670" s="374">
        <v>6.64</v>
      </c>
    </row>
    <row r="5671" spans="1:4" x14ac:dyDescent="0.25">
      <c r="A5671" s="373">
        <v>102292</v>
      </c>
      <c r="B5671" s="373" t="s">
        <v>4976</v>
      </c>
      <c r="C5671" s="373" t="s">
        <v>12</v>
      </c>
      <c r="D5671" s="374">
        <v>6.43</v>
      </c>
    </row>
    <row r="5672" spans="1:4" x14ac:dyDescent="0.25">
      <c r="A5672" s="373">
        <v>102293</v>
      </c>
      <c r="B5672" s="373" t="s">
        <v>4977</v>
      </c>
      <c r="C5672" s="373" t="s">
        <v>12</v>
      </c>
      <c r="D5672" s="374">
        <v>6.09</v>
      </c>
    </row>
    <row r="5673" spans="1:4" x14ac:dyDescent="0.25">
      <c r="A5673" s="373">
        <v>102294</v>
      </c>
      <c r="B5673" s="373" t="s">
        <v>4978</v>
      </c>
      <c r="C5673" s="373" t="s">
        <v>12</v>
      </c>
      <c r="D5673" s="374">
        <v>5.91</v>
      </c>
    </row>
    <row r="5674" spans="1:4" x14ac:dyDescent="0.25">
      <c r="A5674" s="373">
        <v>102295</v>
      </c>
      <c r="B5674" s="373" t="s">
        <v>4979</v>
      </c>
      <c r="C5674" s="373" t="s">
        <v>12</v>
      </c>
      <c r="D5674" s="374">
        <v>5.82</v>
      </c>
    </row>
    <row r="5675" spans="1:4" x14ac:dyDescent="0.25">
      <c r="A5675" s="373">
        <v>102296</v>
      </c>
      <c r="B5675" s="373" t="s">
        <v>4980</v>
      </c>
      <c r="C5675" s="373" t="s">
        <v>12</v>
      </c>
      <c r="D5675" s="374">
        <v>5.58</v>
      </c>
    </row>
    <row r="5676" spans="1:4" x14ac:dyDescent="0.25">
      <c r="A5676" s="373">
        <v>102297</v>
      </c>
      <c r="B5676" s="373" t="s">
        <v>4981</v>
      </c>
      <c r="C5676" s="373" t="s">
        <v>12</v>
      </c>
      <c r="D5676" s="374">
        <v>5.46</v>
      </c>
    </row>
    <row r="5677" spans="1:4" x14ac:dyDescent="0.25">
      <c r="A5677" s="373">
        <v>102298</v>
      </c>
      <c r="B5677" s="373" t="s">
        <v>4982</v>
      </c>
      <c r="C5677" s="373" t="s">
        <v>12</v>
      </c>
      <c r="D5677" s="374">
        <v>16.28</v>
      </c>
    </row>
    <row r="5678" spans="1:4" x14ac:dyDescent="0.25">
      <c r="A5678" s="373">
        <v>102299</v>
      </c>
      <c r="B5678" s="373" t="s">
        <v>4983</v>
      </c>
      <c r="C5678" s="373" t="s">
        <v>12</v>
      </c>
      <c r="D5678" s="374">
        <v>13.83</v>
      </c>
    </row>
    <row r="5679" spans="1:4" x14ac:dyDescent="0.25">
      <c r="A5679" s="373">
        <v>102300</v>
      </c>
      <c r="B5679" s="373" t="s">
        <v>4984</v>
      </c>
      <c r="C5679" s="373" t="s">
        <v>12</v>
      </c>
      <c r="D5679" s="374">
        <v>13.66</v>
      </c>
    </row>
    <row r="5680" spans="1:4" x14ac:dyDescent="0.25">
      <c r="A5680" s="373">
        <v>102301</v>
      </c>
      <c r="B5680" s="373" t="s">
        <v>4985</v>
      </c>
      <c r="C5680" s="373" t="s">
        <v>12</v>
      </c>
      <c r="D5680" s="374">
        <v>12.42</v>
      </c>
    </row>
    <row r="5681" spans="1:4" x14ac:dyDescent="0.25">
      <c r="A5681" s="373">
        <v>102302</v>
      </c>
      <c r="B5681" s="373" t="s">
        <v>4986</v>
      </c>
      <c r="C5681" s="373" t="s">
        <v>12</v>
      </c>
      <c r="D5681" s="374">
        <v>8.98</v>
      </c>
    </row>
    <row r="5682" spans="1:4" x14ac:dyDescent="0.25">
      <c r="A5682" s="373">
        <v>102303</v>
      </c>
      <c r="B5682" s="373" t="s">
        <v>4987</v>
      </c>
      <c r="C5682" s="373" t="s">
        <v>12</v>
      </c>
      <c r="D5682" s="374">
        <v>7.63</v>
      </c>
    </row>
    <row r="5683" spans="1:4" x14ac:dyDescent="0.25">
      <c r="A5683" s="373">
        <v>102304</v>
      </c>
      <c r="B5683" s="373" t="s">
        <v>4988</v>
      </c>
      <c r="C5683" s="373" t="s">
        <v>12</v>
      </c>
      <c r="D5683" s="374">
        <v>7.52</v>
      </c>
    </row>
    <row r="5684" spans="1:4" x14ac:dyDescent="0.25">
      <c r="A5684" s="373">
        <v>102305</v>
      </c>
      <c r="B5684" s="373" t="s">
        <v>4989</v>
      </c>
      <c r="C5684" s="373" t="s">
        <v>12</v>
      </c>
      <c r="D5684" s="374">
        <v>6.85</v>
      </c>
    </row>
    <row r="5685" spans="1:4" x14ac:dyDescent="0.25">
      <c r="A5685" s="373">
        <v>102306</v>
      </c>
      <c r="B5685" s="373" t="s">
        <v>4990</v>
      </c>
      <c r="C5685" s="373" t="s">
        <v>12</v>
      </c>
      <c r="D5685" s="374">
        <v>15.27</v>
      </c>
    </row>
    <row r="5686" spans="1:4" x14ac:dyDescent="0.25">
      <c r="A5686" s="373">
        <v>102307</v>
      </c>
      <c r="B5686" s="373" t="s">
        <v>4991</v>
      </c>
      <c r="C5686" s="373" t="s">
        <v>12</v>
      </c>
      <c r="D5686" s="374">
        <v>13.54</v>
      </c>
    </row>
    <row r="5687" spans="1:4" x14ac:dyDescent="0.25">
      <c r="A5687" s="373">
        <v>102308</v>
      </c>
      <c r="B5687" s="373" t="s">
        <v>4992</v>
      </c>
      <c r="C5687" s="373" t="s">
        <v>12</v>
      </c>
      <c r="D5687" s="374">
        <v>13.13</v>
      </c>
    </row>
    <row r="5688" spans="1:4" x14ac:dyDescent="0.25">
      <c r="A5688" s="373">
        <v>102309</v>
      </c>
      <c r="B5688" s="373" t="s">
        <v>4993</v>
      </c>
      <c r="C5688" s="373" t="s">
        <v>12</v>
      </c>
      <c r="D5688" s="374">
        <v>12.42</v>
      </c>
    </row>
    <row r="5689" spans="1:4" x14ac:dyDescent="0.25">
      <c r="A5689" s="373">
        <v>102310</v>
      </c>
      <c r="B5689" s="373" t="s">
        <v>4994</v>
      </c>
      <c r="C5689" s="373" t="s">
        <v>12</v>
      </c>
      <c r="D5689" s="374">
        <v>12.06</v>
      </c>
    </row>
    <row r="5690" spans="1:4" x14ac:dyDescent="0.25">
      <c r="A5690" s="373">
        <v>102311</v>
      </c>
      <c r="B5690" s="373" t="s">
        <v>4995</v>
      </c>
      <c r="C5690" s="373" t="s">
        <v>12</v>
      </c>
      <c r="D5690" s="374">
        <v>11.86</v>
      </c>
    </row>
    <row r="5691" spans="1:4" x14ac:dyDescent="0.25">
      <c r="A5691" s="373">
        <v>102312</v>
      </c>
      <c r="B5691" s="373" t="s">
        <v>4996</v>
      </c>
      <c r="C5691" s="373" t="s">
        <v>12</v>
      </c>
      <c r="D5691" s="374">
        <v>11.39</v>
      </c>
    </row>
    <row r="5692" spans="1:4" x14ac:dyDescent="0.25">
      <c r="A5692" s="373">
        <v>102313</v>
      </c>
      <c r="B5692" s="373" t="s">
        <v>4997</v>
      </c>
      <c r="C5692" s="373" t="s">
        <v>12</v>
      </c>
      <c r="D5692" s="374">
        <v>11.13</v>
      </c>
    </row>
    <row r="5693" spans="1:4" x14ac:dyDescent="0.25">
      <c r="A5693" s="373">
        <v>102314</v>
      </c>
      <c r="B5693" s="373" t="s">
        <v>4998</v>
      </c>
      <c r="C5693" s="373" t="s">
        <v>12</v>
      </c>
      <c r="D5693" s="374">
        <v>8.42</v>
      </c>
    </row>
    <row r="5694" spans="1:4" x14ac:dyDescent="0.25">
      <c r="A5694" s="373">
        <v>102315</v>
      </c>
      <c r="B5694" s="373" t="s">
        <v>4999</v>
      </c>
      <c r="C5694" s="373" t="s">
        <v>12</v>
      </c>
      <c r="D5694" s="374">
        <v>7.47</v>
      </c>
    </row>
    <row r="5695" spans="1:4" x14ac:dyDescent="0.25">
      <c r="A5695" s="373">
        <v>102316</v>
      </c>
      <c r="B5695" s="373" t="s">
        <v>5000</v>
      </c>
      <c r="C5695" s="373" t="s">
        <v>12</v>
      </c>
      <c r="D5695" s="374">
        <v>7.23</v>
      </c>
    </row>
    <row r="5696" spans="1:4" x14ac:dyDescent="0.25">
      <c r="A5696" s="373">
        <v>102317</v>
      </c>
      <c r="B5696" s="373" t="s">
        <v>5001</v>
      </c>
      <c r="C5696" s="373" t="s">
        <v>12</v>
      </c>
      <c r="D5696" s="374">
        <v>6.84</v>
      </c>
    </row>
    <row r="5697" spans="1:4" x14ac:dyDescent="0.25">
      <c r="A5697" s="373">
        <v>102318</v>
      </c>
      <c r="B5697" s="373" t="s">
        <v>5002</v>
      </c>
      <c r="C5697" s="373" t="s">
        <v>12</v>
      </c>
      <c r="D5697" s="374">
        <v>6.66</v>
      </c>
    </row>
    <row r="5698" spans="1:4" x14ac:dyDescent="0.25">
      <c r="A5698" s="373">
        <v>102319</v>
      </c>
      <c r="B5698" s="373" t="s">
        <v>5003</v>
      </c>
      <c r="C5698" s="373" t="s">
        <v>12</v>
      </c>
      <c r="D5698" s="374">
        <v>6.53</v>
      </c>
    </row>
    <row r="5699" spans="1:4" x14ac:dyDescent="0.25">
      <c r="A5699" s="373">
        <v>102320</v>
      </c>
      <c r="B5699" s="373" t="s">
        <v>5004</v>
      </c>
      <c r="C5699" s="373" t="s">
        <v>12</v>
      </c>
      <c r="D5699" s="374">
        <v>6.27</v>
      </c>
    </row>
    <row r="5700" spans="1:4" x14ac:dyDescent="0.25">
      <c r="A5700" s="373">
        <v>102321</v>
      </c>
      <c r="B5700" s="373" t="s">
        <v>5005</v>
      </c>
      <c r="C5700" s="373" t="s">
        <v>12</v>
      </c>
      <c r="D5700" s="374">
        <v>6.16</v>
      </c>
    </row>
    <row r="5701" spans="1:4" x14ac:dyDescent="0.25">
      <c r="A5701" s="373">
        <v>102322</v>
      </c>
      <c r="B5701" s="373" t="s">
        <v>5006</v>
      </c>
      <c r="C5701" s="373" t="s">
        <v>12</v>
      </c>
      <c r="D5701" s="374">
        <v>18.32</v>
      </c>
    </row>
    <row r="5702" spans="1:4" x14ac:dyDescent="0.25">
      <c r="A5702" s="373">
        <v>102323</v>
      </c>
      <c r="B5702" s="373" t="s">
        <v>5007</v>
      </c>
      <c r="C5702" s="373" t="s">
        <v>12</v>
      </c>
      <c r="D5702" s="374">
        <v>15.55</v>
      </c>
    </row>
    <row r="5703" spans="1:4" x14ac:dyDescent="0.25">
      <c r="A5703" s="373">
        <v>102324</v>
      </c>
      <c r="B5703" s="373" t="s">
        <v>5008</v>
      </c>
      <c r="C5703" s="373" t="s">
        <v>12</v>
      </c>
      <c r="D5703" s="374">
        <v>15.36</v>
      </c>
    </row>
    <row r="5704" spans="1:4" x14ac:dyDescent="0.25">
      <c r="A5704" s="373">
        <v>102325</v>
      </c>
      <c r="B5704" s="373" t="s">
        <v>5009</v>
      </c>
      <c r="C5704" s="373" t="s">
        <v>12</v>
      </c>
      <c r="D5704" s="374">
        <v>13.99</v>
      </c>
    </row>
    <row r="5705" spans="1:4" x14ac:dyDescent="0.25">
      <c r="A5705" s="373">
        <v>102326</v>
      </c>
      <c r="B5705" s="373" t="s">
        <v>5010</v>
      </c>
      <c r="C5705" s="373" t="s">
        <v>12</v>
      </c>
      <c r="D5705" s="374">
        <v>10.11</v>
      </c>
    </row>
    <row r="5706" spans="1:4" x14ac:dyDescent="0.25">
      <c r="A5706" s="373">
        <v>102327</v>
      </c>
      <c r="B5706" s="373" t="s">
        <v>5011</v>
      </c>
      <c r="C5706" s="373" t="s">
        <v>12</v>
      </c>
      <c r="D5706" s="374">
        <v>8.59</v>
      </c>
    </row>
    <row r="5707" spans="1:4" x14ac:dyDescent="0.25">
      <c r="A5707" s="373">
        <v>102328</v>
      </c>
      <c r="B5707" s="373" t="s">
        <v>5012</v>
      </c>
      <c r="C5707" s="373" t="s">
        <v>12</v>
      </c>
      <c r="D5707" s="374">
        <v>8.4700000000000006</v>
      </c>
    </row>
    <row r="5708" spans="1:4" x14ac:dyDescent="0.25">
      <c r="A5708" s="373">
        <v>102329</v>
      </c>
      <c r="B5708" s="373" t="s">
        <v>5013</v>
      </c>
      <c r="C5708" s="373" t="s">
        <v>12</v>
      </c>
      <c r="D5708" s="374">
        <v>7.71</v>
      </c>
    </row>
    <row r="5709" spans="1:4" x14ac:dyDescent="0.25">
      <c r="A5709" s="373">
        <v>94304</v>
      </c>
      <c r="B5709" s="373" t="s">
        <v>8666</v>
      </c>
      <c r="C5709" s="373" t="s">
        <v>12</v>
      </c>
      <c r="D5709" s="374">
        <v>72.05</v>
      </c>
    </row>
    <row r="5710" spans="1:4" x14ac:dyDescent="0.25">
      <c r="A5710" s="373">
        <v>94306</v>
      </c>
      <c r="B5710" s="373" t="s">
        <v>8667</v>
      </c>
      <c r="C5710" s="373" t="s">
        <v>12</v>
      </c>
      <c r="D5710" s="374">
        <v>65.94</v>
      </c>
    </row>
    <row r="5711" spans="1:4" x14ac:dyDescent="0.25">
      <c r="A5711" s="373">
        <v>94310</v>
      </c>
      <c r="B5711" s="373" t="s">
        <v>8668</v>
      </c>
      <c r="C5711" s="373" t="s">
        <v>12</v>
      </c>
      <c r="D5711" s="374">
        <v>63.17</v>
      </c>
    </row>
    <row r="5712" spans="1:4" x14ac:dyDescent="0.25">
      <c r="A5712" s="373">
        <v>94316</v>
      </c>
      <c r="B5712" s="373" t="s">
        <v>8669</v>
      </c>
      <c r="C5712" s="373" t="s">
        <v>12</v>
      </c>
      <c r="D5712" s="374">
        <v>66.650000000000006</v>
      </c>
    </row>
    <row r="5713" spans="1:4" x14ac:dyDescent="0.25">
      <c r="A5713" s="373">
        <v>94318</v>
      </c>
      <c r="B5713" s="373" t="s">
        <v>8670</v>
      </c>
      <c r="C5713" s="373" t="s">
        <v>12</v>
      </c>
      <c r="D5713" s="374">
        <v>61.69</v>
      </c>
    </row>
    <row r="5714" spans="1:4" x14ac:dyDescent="0.25">
      <c r="A5714" s="373">
        <v>94319</v>
      </c>
      <c r="B5714" s="373" t="s">
        <v>8671</v>
      </c>
      <c r="C5714" s="373" t="s">
        <v>12</v>
      </c>
      <c r="D5714" s="374">
        <v>73.989999999999995</v>
      </c>
    </row>
    <row r="5715" spans="1:4" x14ac:dyDescent="0.25">
      <c r="A5715" s="373">
        <v>94327</v>
      </c>
      <c r="B5715" s="373" t="s">
        <v>8672</v>
      </c>
      <c r="C5715" s="373" t="s">
        <v>12</v>
      </c>
      <c r="D5715" s="374">
        <v>162.30000000000001</v>
      </c>
    </row>
    <row r="5716" spans="1:4" x14ac:dyDescent="0.25">
      <c r="A5716" s="373">
        <v>94329</v>
      </c>
      <c r="B5716" s="373" t="s">
        <v>8673</v>
      </c>
      <c r="C5716" s="373" t="s">
        <v>12</v>
      </c>
      <c r="D5716" s="374">
        <v>156.19</v>
      </c>
    </row>
    <row r="5717" spans="1:4" x14ac:dyDescent="0.25">
      <c r="A5717" s="373">
        <v>94333</v>
      </c>
      <c r="B5717" s="373" t="s">
        <v>8674</v>
      </c>
      <c r="C5717" s="373" t="s">
        <v>12</v>
      </c>
      <c r="D5717" s="374">
        <v>153.41999999999999</v>
      </c>
    </row>
    <row r="5718" spans="1:4" x14ac:dyDescent="0.25">
      <c r="A5718" s="373">
        <v>94339</v>
      </c>
      <c r="B5718" s="373" t="s">
        <v>8675</v>
      </c>
      <c r="C5718" s="373" t="s">
        <v>12</v>
      </c>
      <c r="D5718" s="374">
        <v>156.9</v>
      </c>
    </row>
    <row r="5719" spans="1:4" x14ac:dyDescent="0.25">
      <c r="A5719" s="373">
        <v>94341</v>
      </c>
      <c r="B5719" s="373" t="s">
        <v>8676</v>
      </c>
      <c r="C5719" s="373" t="s">
        <v>12</v>
      </c>
      <c r="D5719" s="374">
        <v>151.94</v>
      </c>
    </row>
    <row r="5720" spans="1:4" x14ac:dyDescent="0.25">
      <c r="A5720" s="373">
        <v>94342</v>
      </c>
      <c r="B5720" s="373" t="s">
        <v>8677</v>
      </c>
      <c r="C5720" s="373" t="s">
        <v>12</v>
      </c>
      <c r="D5720" s="374">
        <v>164.24</v>
      </c>
    </row>
    <row r="5721" spans="1:4" x14ac:dyDescent="0.25">
      <c r="A5721" s="373">
        <v>96385</v>
      </c>
      <c r="B5721" s="373" t="s">
        <v>2603</v>
      </c>
      <c r="C5721" s="373" t="s">
        <v>12</v>
      </c>
      <c r="D5721" s="374">
        <v>11.22</v>
      </c>
    </row>
    <row r="5722" spans="1:4" x14ac:dyDescent="0.25">
      <c r="A5722" s="373">
        <v>96386</v>
      </c>
      <c r="B5722" s="373" t="s">
        <v>2604</v>
      </c>
      <c r="C5722" s="373" t="s">
        <v>12</v>
      </c>
      <c r="D5722" s="374">
        <v>8.44</v>
      </c>
    </row>
    <row r="5723" spans="1:4" x14ac:dyDescent="0.25">
      <c r="A5723" s="373">
        <v>93367</v>
      </c>
      <c r="B5723" s="373" t="s">
        <v>8678</v>
      </c>
      <c r="C5723" s="373" t="s">
        <v>12</v>
      </c>
      <c r="D5723" s="374">
        <v>21.35</v>
      </c>
    </row>
    <row r="5724" spans="1:4" x14ac:dyDescent="0.25">
      <c r="A5724" s="373">
        <v>93368</v>
      </c>
      <c r="B5724" s="373" t="s">
        <v>8679</v>
      </c>
      <c r="C5724" s="373" t="s">
        <v>12</v>
      </c>
      <c r="D5724" s="374">
        <v>18.64</v>
      </c>
    </row>
    <row r="5725" spans="1:4" x14ac:dyDescent="0.25">
      <c r="A5725" s="373">
        <v>93369</v>
      </c>
      <c r="B5725" s="373" t="s">
        <v>8680</v>
      </c>
      <c r="C5725" s="373" t="s">
        <v>12</v>
      </c>
      <c r="D5725" s="374">
        <v>15.24</v>
      </c>
    </row>
    <row r="5726" spans="1:4" x14ac:dyDescent="0.25">
      <c r="A5726" s="373">
        <v>93372</v>
      </c>
      <c r="B5726" s="373" t="s">
        <v>8681</v>
      </c>
      <c r="C5726" s="373" t="s">
        <v>12</v>
      </c>
      <c r="D5726" s="374">
        <v>14.63</v>
      </c>
    </row>
    <row r="5727" spans="1:4" x14ac:dyDescent="0.25">
      <c r="A5727" s="373">
        <v>93373</v>
      </c>
      <c r="B5727" s="373" t="s">
        <v>8682</v>
      </c>
      <c r="C5727" s="373" t="s">
        <v>12</v>
      </c>
      <c r="D5727" s="374">
        <v>12.47</v>
      </c>
    </row>
    <row r="5728" spans="1:4" x14ac:dyDescent="0.25">
      <c r="A5728" s="373">
        <v>93378</v>
      </c>
      <c r="B5728" s="373" t="s">
        <v>8683</v>
      </c>
      <c r="C5728" s="373" t="s">
        <v>12</v>
      </c>
      <c r="D5728" s="374">
        <v>20.77</v>
      </c>
    </row>
    <row r="5729" spans="1:4" x14ac:dyDescent="0.25">
      <c r="A5729" s="373">
        <v>93379</v>
      </c>
      <c r="B5729" s="373" t="s">
        <v>8684</v>
      </c>
      <c r="C5729" s="373" t="s">
        <v>12</v>
      </c>
      <c r="D5729" s="374">
        <v>15.95</v>
      </c>
    </row>
    <row r="5730" spans="1:4" x14ac:dyDescent="0.25">
      <c r="A5730" s="373">
        <v>93380</v>
      </c>
      <c r="B5730" s="373" t="s">
        <v>8685</v>
      </c>
      <c r="C5730" s="373" t="s">
        <v>12</v>
      </c>
      <c r="D5730" s="374">
        <v>13.6</v>
      </c>
    </row>
    <row r="5731" spans="1:4" x14ac:dyDescent="0.25">
      <c r="A5731" s="373">
        <v>93381</v>
      </c>
      <c r="B5731" s="373" t="s">
        <v>8686</v>
      </c>
      <c r="C5731" s="373" t="s">
        <v>12</v>
      </c>
      <c r="D5731" s="374">
        <v>10.99</v>
      </c>
    </row>
    <row r="5732" spans="1:4" x14ac:dyDescent="0.25">
      <c r="A5732" s="373">
        <v>93382</v>
      </c>
      <c r="B5732" s="373" t="s">
        <v>8687</v>
      </c>
      <c r="C5732" s="373" t="s">
        <v>12</v>
      </c>
      <c r="D5732" s="374">
        <v>23.29</v>
      </c>
    </row>
    <row r="5733" spans="1:4" x14ac:dyDescent="0.25">
      <c r="A5733" s="373">
        <v>104728</v>
      </c>
      <c r="B5733" s="373" t="s">
        <v>8688</v>
      </c>
      <c r="C5733" s="373" t="s">
        <v>12</v>
      </c>
      <c r="D5733" s="374">
        <v>18.309999999999999</v>
      </c>
    </row>
    <row r="5734" spans="1:4" x14ac:dyDescent="0.25">
      <c r="A5734" s="373">
        <v>104729</v>
      </c>
      <c r="B5734" s="373" t="s">
        <v>8689</v>
      </c>
      <c r="C5734" s="373" t="s">
        <v>12</v>
      </c>
      <c r="D5734" s="374">
        <v>15.61</v>
      </c>
    </row>
    <row r="5735" spans="1:4" x14ac:dyDescent="0.25">
      <c r="A5735" s="373">
        <v>104730</v>
      </c>
      <c r="B5735" s="373" t="s">
        <v>8690</v>
      </c>
      <c r="C5735" s="373" t="s">
        <v>12</v>
      </c>
      <c r="D5735" s="374">
        <v>12.22</v>
      </c>
    </row>
    <row r="5736" spans="1:4" x14ac:dyDescent="0.25">
      <c r="A5736" s="373">
        <v>104731</v>
      </c>
      <c r="B5736" s="373" t="s">
        <v>8691</v>
      </c>
      <c r="C5736" s="373" t="s">
        <v>12</v>
      </c>
      <c r="D5736" s="374">
        <v>11.61</v>
      </c>
    </row>
    <row r="5737" spans="1:4" x14ac:dyDescent="0.25">
      <c r="A5737" s="373">
        <v>104732</v>
      </c>
      <c r="B5737" s="373" t="s">
        <v>8692</v>
      </c>
      <c r="C5737" s="373" t="s">
        <v>12</v>
      </c>
      <c r="D5737" s="374">
        <v>9.44</v>
      </c>
    </row>
    <row r="5738" spans="1:4" x14ac:dyDescent="0.25">
      <c r="A5738" s="373">
        <v>104733</v>
      </c>
      <c r="B5738" s="373" t="s">
        <v>8693</v>
      </c>
      <c r="C5738" s="373" t="s">
        <v>12</v>
      </c>
      <c r="D5738" s="374">
        <v>17.73</v>
      </c>
    </row>
    <row r="5739" spans="1:4" x14ac:dyDescent="0.25">
      <c r="A5739" s="373">
        <v>104734</v>
      </c>
      <c r="B5739" s="373" t="s">
        <v>8694</v>
      </c>
      <c r="C5739" s="373" t="s">
        <v>12</v>
      </c>
      <c r="D5739" s="374">
        <v>12.92</v>
      </c>
    </row>
    <row r="5740" spans="1:4" x14ac:dyDescent="0.25">
      <c r="A5740" s="373">
        <v>104735</v>
      </c>
      <c r="B5740" s="373" t="s">
        <v>8695</v>
      </c>
      <c r="C5740" s="373" t="s">
        <v>12</v>
      </c>
      <c r="D5740" s="374">
        <v>10.57</v>
      </c>
    </row>
    <row r="5741" spans="1:4" x14ac:dyDescent="0.25">
      <c r="A5741" s="373">
        <v>104736</v>
      </c>
      <c r="B5741" s="373" t="s">
        <v>8696</v>
      </c>
      <c r="C5741" s="373" t="s">
        <v>12</v>
      </c>
      <c r="D5741" s="374">
        <v>7.96</v>
      </c>
    </row>
    <row r="5742" spans="1:4" x14ac:dyDescent="0.25">
      <c r="A5742" s="373">
        <v>104737</v>
      </c>
      <c r="B5742" s="373" t="s">
        <v>8697</v>
      </c>
      <c r="C5742" s="373" t="s">
        <v>12</v>
      </c>
      <c r="D5742" s="374">
        <v>20.239999999999998</v>
      </c>
    </row>
    <row r="5743" spans="1:4" x14ac:dyDescent="0.25">
      <c r="A5743" s="373">
        <v>104738</v>
      </c>
      <c r="B5743" s="373" t="s">
        <v>8698</v>
      </c>
      <c r="C5743" s="373" t="s">
        <v>12</v>
      </c>
      <c r="D5743" s="374">
        <v>75.150000000000006</v>
      </c>
    </row>
    <row r="5744" spans="1:4" x14ac:dyDescent="0.25">
      <c r="A5744" s="373">
        <v>104739</v>
      </c>
      <c r="B5744" s="373" t="s">
        <v>8699</v>
      </c>
      <c r="C5744" s="373" t="s">
        <v>12</v>
      </c>
      <c r="D5744" s="374">
        <v>165.4</v>
      </c>
    </row>
    <row r="5745" spans="1:4" x14ac:dyDescent="0.25">
      <c r="A5745" s="373">
        <v>104740</v>
      </c>
      <c r="B5745" s="373" t="s">
        <v>8700</v>
      </c>
      <c r="C5745" s="373" t="s">
        <v>12</v>
      </c>
      <c r="D5745" s="374">
        <v>24.45</v>
      </c>
    </row>
    <row r="5746" spans="1:4" x14ac:dyDescent="0.25">
      <c r="A5746" s="373">
        <v>104741</v>
      </c>
      <c r="B5746" s="373" t="s">
        <v>8701</v>
      </c>
      <c r="C5746" s="373" t="s">
        <v>12</v>
      </c>
      <c r="D5746" s="374">
        <v>21.41</v>
      </c>
    </row>
    <row r="5747" spans="1:4" x14ac:dyDescent="0.25">
      <c r="A5747" s="373">
        <v>104742</v>
      </c>
      <c r="B5747" s="373" t="s">
        <v>8702</v>
      </c>
      <c r="C5747" s="373" t="s">
        <v>3</v>
      </c>
      <c r="D5747" s="374">
        <v>8.1</v>
      </c>
    </row>
    <row r="5748" spans="1:4" x14ac:dyDescent="0.25">
      <c r="A5748" s="373">
        <v>97916</v>
      </c>
      <c r="B5748" s="373" t="s">
        <v>2605</v>
      </c>
      <c r="C5748" s="373" t="s">
        <v>13</v>
      </c>
      <c r="D5748" s="374">
        <v>2.4900000000000002</v>
      </c>
    </row>
    <row r="5749" spans="1:4" x14ac:dyDescent="0.25">
      <c r="A5749" s="373">
        <v>97917</v>
      </c>
      <c r="B5749" s="373" t="s">
        <v>2606</v>
      </c>
      <c r="C5749" s="373" t="s">
        <v>13</v>
      </c>
      <c r="D5749" s="374">
        <v>2.14</v>
      </c>
    </row>
    <row r="5750" spans="1:4" x14ac:dyDescent="0.25">
      <c r="A5750" s="373">
        <v>97918</v>
      </c>
      <c r="B5750" s="373" t="s">
        <v>2607</v>
      </c>
      <c r="C5750" s="373" t="s">
        <v>13</v>
      </c>
      <c r="D5750" s="374">
        <v>1.97</v>
      </c>
    </row>
    <row r="5751" spans="1:4" x14ac:dyDescent="0.25">
      <c r="A5751" s="373">
        <v>97919</v>
      </c>
      <c r="B5751" s="373" t="s">
        <v>2608</v>
      </c>
      <c r="C5751" s="373" t="s">
        <v>13</v>
      </c>
      <c r="D5751" s="374">
        <v>0.78</v>
      </c>
    </row>
    <row r="5752" spans="1:4" x14ac:dyDescent="0.25">
      <c r="A5752" s="373">
        <v>101616</v>
      </c>
      <c r="B5752" s="373" t="s">
        <v>2609</v>
      </c>
      <c r="C5752" s="373" t="s">
        <v>3</v>
      </c>
      <c r="D5752" s="374">
        <v>5.95</v>
      </c>
    </row>
    <row r="5753" spans="1:4" x14ac:dyDescent="0.25">
      <c r="A5753" s="373">
        <v>101617</v>
      </c>
      <c r="B5753" s="373" t="s">
        <v>2610</v>
      </c>
      <c r="C5753" s="373" t="s">
        <v>3</v>
      </c>
      <c r="D5753" s="374">
        <v>2.93</v>
      </c>
    </row>
    <row r="5754" spans="1:4" x14ac:dyDescent="0.25">
      <c r="A5754" s="373">
        <v>101618</v>
      </c>
      <c r="B5754" s="373" t="s">
        <v>2611</v>
      </c>
      <c r="C5754" s="373" t="s">
        <v>12</v>
      </c>
      <c r="D5754" s="374">
        <v>341.36</v>
      </c>
    </row>
    <row r="5755" spans="1:4" x14ac:dyDescent="0.25">
      <c r="A5755" s="373">
        <v>101619</v>
      </c>
      <c r="B5755" s="373" t="s">
        <v>2612</v>
      </c>
      <c r="C5755" s="373" t="s">
        <v>12</v>
      </c>
      <c r="D5755" s="374">
        <v>380.69</v>
      </c>
    </row>
    <row r="5756" spans="1:4" x14ac:dyDescent="0.25">
      <c r="A5756" s="373">
        <v>101620</v>
      </c>
      <c r="B5756" s="373" t="s">
        <v>2613</v>
      </c>
      <c r="C5756" s="373" t="s">
        <v>12</v>
      </c>
      <c r="D5756" s="374">
        <v>317.60000000000002</v>
      </c>
    </row>
    <row r="5757" spans="1:4" x14ac:dyDescent="0.25">
      <c r="A5757" s="373">
        <v>101621</v>
      </c>
      <c r="B5757" s="373" t="s">
        <v>2614</v>
      </c>
      <c r="C5757" s="373" t="s">
        <v>12</v>
      </c>
      <c r="D5757" s="374">
        <v>356.92</v>
      </c>
    </row>
    <row r="5758" spans="1:4" x14ac:dyDescent="0.25">
      <c r="A5758" s="373">
        <v>101622</v>
      </c>
      <c r="B5758" s="373" t="s">
        <v>2615</v>
      </c>
      <c r="C5758" s="373" t="s">
        <v>12</v>
      </c>
      <c r="D5758" s="374">
        <v>312.52999999999997</v>
      </c>
    </row>
    <row r="5759" spans="1:4" x14ac:dyDescent="0.25">
      <c r="A5759" s="373">
        <v>101623</v>
      </c>
      <c r="B5759" s="373" t="s">
        <v>2616</v>
      </c>
      <c r="C5759" s="373" t="s">
        <v>12</v>
      </c>
      <c r="D5759" s="374">
        <v>345.14</v>
      </c>
    </row>
    <row r="5760" spans="1:4" x14ac:dyDescent="0.25">
      <c r="A5760" s="373">
        <v>101624</v>
      </c>
      <c r="B5760" s="373" t="s">
        <v>2617</v>
      </c>
      <c r="C5760" s="373" t="s">
        <v>12</v>
      </c>
      <c r="D5760" s="374">
        <v>303.08999999999997</v>
      </c>
    </row>
    <row r="5761" spans="1:4" x14ac:dyDescent="0.25">
      <c r="A5761" s="373">
        <v>101625</v>
      </c>
      <c r="B5761" s="373" t="s">
        <v>2618</v>
      </c>
      <c r="C5761" s="373" t="s">
        <v>12</v>
      </c>
      <c r="D5761" s="374">
        <v>275.82</v>
      </c>
    </row>
    <row r="5762" spans="1:4" x14ac:dyDescent="0.25">
      <c r="A5762" s="373">
        <v>101159</v>
      </c>
      <c r="B5762" s="373" t="s">
        <v>2619</v>
      </c>
      <c r="C5762" s="373" t="s">
        <v>3</v>
      </c>
      <c r="D5762" s="374">
        <v>137.80000000000001</v>
      </c>
    </row>
    <row r="5763" spans="1:4" x14ac:dyDescent="0.25">
      <c r="A5763" s="373">
        <v>103322</v>
      </c>
      <c r="B5763" s="373" t="s">
        <v>6711</v>
      </c>
      <c r="C5763" s="373" t="s">
        <v>3</v>
      </c>
      <c r="D5763" s="374">
        <v>56.37</v>
      </c>
    </row>
    <row r="5764" spans="1:4" x14ac:dyDescent="0.25">
      <c r="A5764" s="373">
        <v>103323</v>
      </c>
      <c r="B5764" s="373" t="s">
        <v>6712</v>
      </c>
      <c r="C5764" s="373" t="s">
        <v>3</v>
      </c>
      <c r="D5764" s="374">
        <v>57.51</v>
      </c>
    </row>
    <row r="5765" spans="1:4" x14ac:dyDescent="0.25">
      <c r="A5765" s="373">
        <v>103324</v>
      </c>
      <c r="B5765" s="373" t="s">
        <v>6713</v>
      </c>
      <c r="C5765" s="373" t="s">
        <v>3</v>
      </c>
      <c r="D5765" s="374">
        <v>75.03</v>
      </c>
    </row>
    <row r="5766" spans="1:4" x14ac:dyDescent="0.25">
      <c r="A5766" s="373">
        <v>103325</v>
      </c>
      <c r="B5766" s="373" t="s">
        <v>6714</v>
      </c>
      <c r="C5766" s="373" t="s">
        <v>3</v>
      </c>
      <c r="D5766" s="374">
        <v>76.33</v>
      </c>
    </row>
    <row r="5767" spans="1:4" x14ac:dyDescent="0.25">
      <c r="A5767" s="373">
        <v>103326</v>
      </c>
      <c r="B5767" s="373" t="s">
        <v>6715</v>
      </c>
      <c r="C5767" s="373" t="s">
        <v>3</v>
      </c>
      <c r="D5767" s="374">
        <v>90.26</v>
      </c>
    </row>
    <row r="5768" spans="1:4" x14ac:dyDescent="0.25">
      <c r="A5768" s="373">
        <v>103327</v>
      </c>
      <c r="B5768" s="373" t="s">
        <v>6716</v>
      </c>
      <c r="C5768" s="373" t="s">
        <v>3</v>
      </c>
      <c r="D5768" s="374">
        <v>91.77</v>
      </c>
    </row>
    <row r="5769" spans="1:4" x14ac:dyDescent="0.25">
      <c r="A5769" s="373">
        <v>103328</v>
      </c>
      <c r="B5769" s="373" t="s">
        <v>5147</v>
      </c>
      <c r="C5769" s="373" t="s">
        <v>3</v>
      </c>
      <c r="D5769" s="374">
        <v>87.65</v>
      </c>
    </row>
    <row r="5770" spans="1:4" x14ac:dyDescent="0.25">
      <c r="A5770" s="373">
        <v>103329</v>
      </c>
      <c r="B5770" s="373" t="s">
        <v>6717</v>
      </c>
      <c r="C5770" s="373" t="s">
        <v>3</v>
      </c>
      <c r="D5770" s="374">
        <v>88.65</v>
      </c>
    </row>
    <row r="5771" spans="1:4" x14ac:dyDescent="0.25">
      <c r="A5771" s="373">
        <v>103330</v>
      </c>
      <c r="B5771" s="373" t="s">
        <v>6718</v>
      </c>
      <c r="C5771" s="373" t="s">
        <v>3</v>
      </c>
      <c r="D5771" s="374">
        <v>80.66</v>
      </c>
    </row>
    <row r="5772" spans="1:4" x14ac:dyDescent="0.25">
      <c r="A5772" s="373">
        <v>103331</v>
      </c>
      <c r="B5772" s="373" t="s">
        <v>6719</v>
      </c>
      <c r="C5772" s="373" t="s">
        <v>3</v>
      </c>
      <c r="D5772" s="374">
        <v>81.73</v>
      </c>
    </row>
    <row r="5773" spans="1:4" x14ac:dyDescent="0.25">
      <c r="A5773" s="373">
        <v>103332</v>
      </c>
      <c r="B5773" s="373" t="s">
        <v>6720</v>
      </c>
      <c r="C5773" s="373" t="s">
        <v>3</v>
      </c>
      <c r="D5773" s="374">
        <v>115.08</v>
      </c>
    </row>
    <row r="5774" spans="1:4" x14ac:dyDescent="0.25">
      <c r="A5774" s="373">
        <v>103333</v>
      </c>
      <c r="B5774" s="373" t="s">
        <v>6721</v>
      </c>
      <c r="C5774" s="373" t="s">
        <v>3</v>
      </c>
      <c r="D5774" s="374">
        <v>116.23</v>
      </c>
    </row>
    <row r="5775" spans="1:4" x14ac:dyDescent="0.25">
      <c r="A5775" s="373">
        <v>103334</v>
      </c>
      <c r="B5775" s="373" t="s">
        <v>6722</v>
      </c>
      <c r="C5775" s="373" t="s">
        <v>3</v>
      </c>
      <c r="D5775" s="374">
        <v>139.75</v>
      </c>
    </row>
    <row r="5776" spans="1:4" x14ac:dyDescent="0.25">
      <c r="A5776" s="373">
        <v>103335</v>
      </c>
      <c r="B5776" s="373" t="s">
        <v>6723</v>
      </c>
      <c r="C5776" s="373" t="s">
        <v>3</v>
      </c>
      <c r="D5776" s="374">
        <v>141.76</v>
      </c>
    </row>
    <row r="5777" spans="1:4" x14ac:dyDescent="0.25">
      <c r="A5777" s="373">
        <v>103350</v>
      </c>
      <c r="B5777" s="373" t="s">
        <v>6724</v>
      </c>
      <c r="C5777" s="373" t="s">
        <v>3</v>
      </c>
      <c r="D5777" s="374">
        <v>171.68</v>
      </c>
    </row>
    <row r="5778" spans="1:4" x14ac:dyDescent="0.25">
      <c r="A5778" s="373">
        <v>103351</v>
      </c>
      <c r="B5778" s="373" t="s">
        <v>6725</v>
      </c>
      <c r="C5778" s="373" t="s">
        <v>3</v>
      </c>
      <c r="D5778" s="374">
        <v>173.15</v>
      </c>
    </row>
    <row r="5779" spans="1:4" x14ac:dyDescent="0.25">
      <c r="A5779" s="373">
        <v>103356</v>
      </c>
      <c r="B5779" s="373" t="s">
        <v>6726</v>
      </c>
      <c r="C5779" s="373" t="s">
        <v>3</v>
      </c>
      <c r="D5779" s="374">
        <v>54.3</v>
      </c>
    </row>
    <row r="5780" spans="1:4" x14ac:dyDescent="0.25">
      <c r="A5780" s="373">
        <v>103357</v>
      </c>
      <c r="B5780" s="373" t="s">
        <v>6727</v>
      </c>
      <c r="C5780" s="373" t="s">
        <v>3</v>
      </c>
      <c r="D5780" s="374">
        <v>55.14</v>
      </c>
    </row>
    <row r="5781" spans="1:4" x14ac:dyDescent="0.25">
      <c r="A5781" s="373">
        <v>89282</v>
      </c>
      <c r="B5781" s="373" t="s">
        <v>8703</v>
      </c>
      <c r="C5781" s="373" t="s">
        <v>3</v>
      </c>
      <c r="D5781" s="374">
        <v>69.48</v>
      </c>
    </row>
    <row r="5782" spans="1:4" x14ac:dyDescent="0.25">
      <c r="A5782" s="373">
        <v>89283</v>
      </c>
      <c r="B5782" s="373" t="s">
        <v>8704</v>
      </c>
      <c r="C5782" s="373" t="s">
        <v>3</v>
      </c>
      <c r="D5782" s="374">
        <v>70.81</v>
      </c>
    </row>
    <row r="5783" spans="1:4" x14ac:dyDescent="0.25">
      <c r="A5783" s="373">
        <v>89290</v>
      </c>
      <c r="B5783" s="373" t="s">
        <v>8705</v>
      </c>
      <c r="C5783" s="373" t="s">
        <v>3</v>
      </c>
      <c r="D5783" s="374">
        <v>78.64</v>
      </c>
    </row>
    <row r="5784" spans="1:4" x14ac:dyDescent="0.25">
      <c r="A5784" s="373">
        <v>89291</v>
      </c>
      <c r="B5784" s="373" t="s">
        <v>8706</v>
      </c>
      <c r="C5784" s="373" t="s">
        <v>3</v>
      </c>
      <c r="D5784" s="374">
        <v>80.12</v>
      </c>
    </row>
    <row r="5785" spans="1:4" x14ac:dyDescent="0.25">
      <c r="A5785" s="373">
        <v>89298</v>
      </c>
      <c r="B5785" s="373" t="s">
        <v>8707</v>
      </c>
      <c r="C5785" s="373" t="s">
        <v>3</v>
      </c>
      <c r="D5785" s="374">
        <v>80.760000000000005</v>
      </c>
    </row>
    <row r="5786" spans="1:4" x14ac:dyDescent="0.25">
      <c r="A5786" s="373">
        <v>89299</v>
      </c>
      <c r="B5786" s="373" t="s">
        <v>8708</v>
      </c>
      <c r="C5786" s="373" t="s">
        <v>3</v>
      </c>
      <c r="D5786" s="374">
        <v>82.53</v>
      </c>
    </row>
    <row r="5787" spans="1:4" x14ac:dyDescent="0.25">
      <c r="A5787" s="373">
        <v>89306</v>
      </c>
      <c r="B5787" s="373" t="s">
        <v>8709</v>
      </c>
      <c r="C5787" s="373" t="s">
        <v>3</v>
      </c>
      <c r="D5787" s="374">
        <v>94.46</v>
      </c>
    </row>
    <row r="5788" spans="1:4" x14ac:dyDescent="0.25">
      <c r="A5788" s="373">
        <v>89307</v>
      </c>
      <c r="B5788" s="373" t="s">
        <v>8710</v>
      </c>
      <c r="C5788" s="373" t="s">
        <v>3</v>
      </c>
      <c r="D5788" s="374">
        <v>96.44</v>
      </c>
    </row>
    <row r="5789" spans="1:4" x14ac:dyDescent="0.25">
      <c r="A5789" s="373">
        <v>101157</v>
      </c>
      <c r="B5789" s="373" t="s">
        <v>5014</v>
      </c>
      <c r="C5789" s="373" t="s">
        <v>3</v>
      </c>
      <c r="D5789" s="374">
        <v>57.25</v>
      </c>
    </row>
    <row r="5790" spans="1:4" x14ac:dyDescent="0.25">
      <c r="A5790" s="373">
        <v>101158</v>
      </c>
      <c r="B5790" s="373" t="s">
        <v>5015</v>
      </c>
      <c r="C5790" s="373" t="s">
        <v>3</v>
      </c>
      <c r="D5790" s="374">
        <v>74.680000000000007</v>
      </c>
    </row>
    <row r="5791" spans="1:4" x14ac:dyDescent="0.25">
      <c r="A5791" s="373">
        <v>101162</v>
      </c>
      <c r="B5791" s="373" t="s">
        <v>2620</v>
      </c>
      <c r="C5791" s="373" t="s">
        <v>3</v>
      </c>
      <c r="D5791" s="374">
        <v>150.06</v>
      </c>
    </row>
    <row r="5792" spans="1:4" x14ac:dyDescent="0.25">
      <c r="A5792" s="373">
        <v>103316</v>
      </c>
      <c r="B5792" s="373" t="s">
        <v>6728</v>
      </c>
      <c r="C5792" s="373" t="s">
        <v>3</v>
      </c>
      <c r="D5792" s="374">
        <v>77.84</v>
      </c>
    </row>
    <row r="5793" spans="1:4" x14ac:dyDescent="0.25">
      <c r="A5793" s="373">
        <v>103317</v>
      </c>
      <c r="B5793" s="373" t="s">
        <v>6729</v>
      </c>
      <c r="C5793" s="373" t="s">
        <v>3</v>
      </c>
      <c r="D5793" s="374">
        <v>78.8</v>
      </c>
    </row>
    <row r="5794" spans="1:4" x14ac:dyDescent="0.25">
      <c r="A5794" s="373">
        <v>103318</v>
      </c>
      <c r="B5794" s="373" t="s">
        <v>6730</v>
      </c>
      <c r="C5794" s="373" t="s">
        <v>3</v>
      </c>
      <c r="D5794" s="374">
        <v>100.52</v>
      </c>
    </row>
    <row r="5795" spans="1:4" x14ac:dyDescent="0.25">
      <c r="A5795" s="373">
        <v>103319</v>
      </c>
      <c r="B5795" s="373" t="s">
        <v>6731</v>
      </c>
      <c r="C5795" s="373" t="s">
        <v>3</v>
      </c>
      <c r="D5795" s="374">
        <v>101.64</v>
      </c>
    </row>
    <row r="5796" spans="1:4" x14ac:dyDescent="0.25">
      <c r="A5796" s="373">
        <v>103320</v>
      </c>
      <c r="B5796" s="373" t="s">
        <v>6732</v>
      </c>
      <c r="C5796" s="373" t="s">
        <v>3</v>
      </c>
      <c r="D5796" s="374">
        <v>121.06</v>
      </c>
    </row>
    <row r="5797" spans="1:4" x14ac:dyDescent="0.25">
      <c r="A5797" s="373">
        <v>103321</v>
      </c>
      <c r="B5797" s="373" t="s">
        <v>6733</v>
      </c>
      <c r="C5797" s="373" t="s">
        <v>3</v>
      </c>
      <c r="D5797" s="374">
        <v>122.46</v>
      </c>
    </row>
    <row r="5798" spans="1:4" x14ac:dyDescent="0.25">
      <c r="A5798" s="373">
        <v>103336</v>
      </c>
      <c r="B5798" s="373" t="s">
        <v>6734</v>
      </c>
      <c r="C5798" s="373" t="s">
        <v>3</v>
      </c>
      <c r="D5798" s="374">
        <v>86.71</v>
      </c>
    </row>
    <row r="5799" spans="1:4" x14ac:dyDescent="0.25">
      <c r="A5799" s="373">
        <v>103337</v>
      </c>
      <c r="B5799" s="373" t="s">
        <v>6735</v>
      </c>
      <c r="C5799" s="373" t="s">
        <v>3</v>
      </c>
      <c r="D5799" s="374">
        <v>87.67</v>
      </c>
    </row>
    <row r="5800" spans="1:4" x14ac:dyDescent="0.25">
      <c r="A5800" s="373">
        <v>103338</v>
      </c>
      <c r="B5800" s="373" t="s">
        <v>6736</v>
      </c>
      <c r="C5800" s="373" t="s">
        <v>3</v>
      </c>
      <c r="D5800" s="374">
        <v>113.54</v>
      </c>
    </row>
    <row r="5801" spans="1:4" x14ac:dyDescent="0.25">
      <c r="A5801" s="373">
        <v>103339</v>
      </c>
      <c r="B5801" s="373" t="s">
        <v>6737</v>
      </c>
      <c r="C5801" s="373" t="s">
        <v>3</v>
      </c>
      <c r="D5801" s="374">
        <v>114.66</v>
      </c>
    </row>
    <row r="5802" spans="1:4" x14ac:dyDescent="0.25">
      <c r="A5802" s="373">
        <v>103340</v>
      </c>
      <c r="B5802" s="373" t="s">
        <v>6738</v>
      </c>
      <c r="C5802" s="373" t="s">
        <v>3</v>
      </c>
      <c r="D5802" s="374">
        <v>137.86000000000001</v>
      </c>
    </row>
    <row r="5803" spans="1:4" x14ac:dyDescent="0.25">
      <c r="A5803" s="373">
        <v>103341</v>
      </c>
      <c r="B5803" s="373" t="s">
        <v>6739</v>
      </c>
      <c r="C5803" s="373" t="s">
        <v>3</v>
      </c>
      <c r="D5803" s="374">
        <v>139.26</v>
      </c>
    </row>
    <row r="5804" spans="1:4" x14ac:dyDescent="0.25">
      <c r="A5804" s="373">
        <v>103342</v>
      </c>
      <c r="B5804" s="373" t="s">
        <v>6740</v>
      </c>
      <c r="C5804" s="373" t="s">
        <v>3</v>
      </c>
      <c r="D5804" s="374">
        <v>117.5</v>
      </c>
    </row>
    <row r="5805" spans="1:4" x14ac:dyDescent="0.25">
      <c r="A5805" s="373">
        <v>103343</v>
      </c>
      <c r="B5805" s="373" t="s">
        <v>6741</v>
      </c>
      <c r="C5805" s="373" t="s">
        <v>3</v>
      </c>
      <c r="D5805" s="374">
        <v>118.74</v>
      </c>
    </row>
    <row r="5806" spans="1:4" x14ac:dyDescent="0.25">
      <c r="A5806" s="373">
        <v>89453</v>
      </c>
      <c r="B5806" s="373" t="s">
        <v>6742</v>
      </c>
      <c r="C5806" s="373" t="s">
        <v>3</v>
      </c>
      <c r="D5806" s="374">
        <v>90.63</v>
      </c>
    </row>
    <row r="5807" spans="1:4" x14ac:dyDescent="0.25">
      <c r="A5807" s="373">
        <v>89455</v>
      </c>
      <c r="B5807" s="373" t="s">
        <v>6743</v>
      </c>
      <c r="C5807" s="373" t="s">
        <v>3</v>
      </c>
      <c r="D5807" s="374">
        <v>109.87</v>
      </c>
    </row>
    <row r="5808" spans="1:4" x14ac:dyDescent="0.25">
      <c r="A5808" s="373">
        <v>89462</v>
      </c>
      <c r="B5808" s="373" t="s">
        <v>6744</v>
      </c>
      <c r="C5808" s="373" t="s">
        <v>3</v>
      </c>
      <c r="D5808" s="374">
        <v>118.13</v>
      </c>
    </row>
    <row r="5809" spans="1:4" x14ac:dyDescent="0.25">
      <c r="A5809" s="373">
        <v>89464</v>
      </c>
      <c r="B5809" s="373" t="s">
        <v>8711</v>
      </c>
      <c r="C5809" s="373" t="s">
        <v>3</v>
      </c>
      <c r="D5809" s="374">
        <v>138.88999999999999</v>
      </c>
    </row>
    <row r="5810" spans="1:4" x14ac:dyDescent="0.25">
      <c r="A5810" s="373">
        <v>89470</v>
      </c>
      <c r="B5810" s="373" t="s">
        <v>6745</v>
      </c>
      <c r="C5810" s="373" t="s">
        <v>3</v>
      </c>
      <c r="D5810" s="374">
        <v>102.27</v>
      </c>
    </row>
    <row r="5811" spans="1:4" x14ac:dyDescent="0.25">
      <c r="A5811" s="373">
        <v>89472</v>
      </c>
      <c r="B5811" s="373" t="s">
        <v>6746</v>
      </c>
      <c r="C5811" s="373" t="s">
        <v>3</v>
      </c>
      <c r="D5811" s="374">
        <v>122.24</v>
      </c>
    </row>
    <row r="5812" spans="1:4" x14ac:dyDescent="0.25">
      <c r="A5812" s="373">
        <v>89478</v>
      </c>
      <c r="B5812" s="373" t="s">
        <v>6747</v>
      </c>
      <c r="C5812" s="373" t="s">
        <v>3</v>
      </c>
      <c r="D5812" s="374">
        <v>136.77000000000001</v>
      </c>
    </row>
    <row r="5813" spans="1:4" x14ac:dyDescent="0.25">
      <c r="A5813" s="373">
        <v>89480</v>
      </c>
      <c r="B5813" s="373" t="s">
        <v>6748</v>
      </c>
      <c r="C5813" s="373" t="s">
        <v>3</v>
      </c>
      <c r="D5813" s="374">
        <v>158.24</v>
      </c>
    </row>
    <row r="5814" spans="1:4" x14ac:dyDescent="0.25">
      <c r="A5814" s="373">
        <v>101161</v>
      </c>
      <c r="B5814" s="373" t="s">
        <v>23</v>
      </c>
      <c r="C5814" s="373" t="s">
        <v>3</v>
      </c>
      <c r="D5814" s="374">
        <v>230.95</v>
      </c>
    </row>
    <row r="5815" spans="1:4" x14ac:dyDescent="0.25">
      <c r="A5815" s="373">
        <v>101163</v>
      </c>
      <c r="B5815" s="373" t="s">
        <v>2621</v>
      </c>
      <c r="C5815" s="373" t="s">
        <v>3</v>
      </c>
      <c r="D5815" s="374">
        <v>700.5</v>
      </c>
    </row>
    <row r="5816" spans="1:4" x14ac:dyDescent="0.25">
      <c r="A5816" s="373">
        <v>101164</v>
      </c>
      <c r="B5816" s="373" t="s">
        <v>2622</v>
      </c>
      <c r="C5816" s="373" t="s">
        <v>3</v>
      </c>
      <c r="D5816" s="374">
        <v>711.87</v>
      </c>
    </row>
    <row r="5817" spans="1:4" x14ac:dyDescent="0.25">
      <c r="A5817" s="373">
        <v>96358</v>
      </c>
      <c r="B5817" s="373" t="s">
        <v>8712</v>
      </c>
      <c r="C5817" s="373" t="s">
        <v>3</v>
      </c>
      <c r="D5817" s="374">
        <v>83.31</v>
      </c>
    </row>
    <row r="5818" spans="1:4" x14ac:dyDescent="0.25">
      <c r="A5818" s="373">
        <v>96359</v>
      </c>
      <c r="B5818" s="373" t="s">
        <v>8713</v>
      </c>
      <c r="C5818" s="373" t="s">
        <v>3</v>
      </c>
      <c r="D5818" s="374">
        <v>93.71</v>
      </c>
    </row>
    <row r="5819" spans="1:4" x14ac:dyDescent="0.25">
      <c r="A5819" s="373">
        <v>96360</v>
      </c>
      <c r="B5819" s="373" t="s">
        <v>8714</v>
      </c>
      <c r="C5819" s="373" t="s">
        <v>3</v>
      </c>
      <c r="D5819" s="374">
        <v>109.29</v>
      </c>
    </row>
    <row r="5820" spans="1:4" x14ac:dyDescent="0.25">
      <c r="A5820" s="373">
        <v>96361</v>
      </c>
      <c r="B5820" s="373" t="s">
        <v>8715</v>
      </c>
      <c r="C5820" s="373" t="s">
        <v>3</v>
      </c>
      <c r="D5820" s="374">
        <v>129.09</v>
      </c>
    </row>
    <row r="5821" spans="1:4" x14ac:dyDescent="0.25">
      <c r="A5821" s="373">
        <v>96362</v>
      </c>
      <c r="B5821" s="373" t="s">
        <v>8716</v>
      </c>
      <c r="C5821" s="373" t="s">
        <v>3</v>
      </c>
      <c r="D5821" s="374">
        <v>107.79</v>
      </c>
    </row>
    <row r="5822" spans="1:4" x14ac:dyDescent="0.25">
      <c r="A5822" s="373">
        <v>96363</v>
      </c>
      <c r="B5822" s="373" t="s">
        <v>8717</v>
      </c>
      <c r="C5822" s="373" t="s">
        <v>3</v>
      </c>
      <c r="D5822" s="374">
        <v>118.7</v>
      </c>
    </row>
    <row r="5823" spans="1:4" x14ac:dyDescent="0.25">
      <c r="A5823" s="373">
        <v>96364</v>
      </c>
      <c r="B5823" s="373" t="s">
        <v>8718</v>
      </c>
      <c r="C5823" s="373" t="s">
        <v>3</v>
      </c>
      <c r="D5823" s="374">
        <v>133.78</v>
      </c>
    </row>
    <row r="5824" spans="1:4" x14ac:dyDescent="0.25">
      <c r="A5824" s="373">
        <v>96365</v>
      </c>
      <c r="B5824" s="373" t="s">
        <v>8719</v>
      </c>
      <c r="C5824" s="373" t="s">
        <v>3</v>
      </c>
      <c r="D5824" s="374">
        <v>154.1</v>
      </c>
    </row>
    <row r="5825" spans="1:4" x14ac:dyDescent="0.25">
      <c r="A5825" s="373">
        <v>96366</v>
      </c>
      <c r="B5825" s="373" t="s">
        <v>8720</v>
      </c>
      <c r="C5825" s="373" t="s">
        <v>3</v>
      </c>
      <c r="D5825" s="374">
        <v>132.27000000000001</v>
      </c>
    </row>
    <row r="5826" spans="1:4" x14ac:dyDescent="0.25">
      <c r="A5826" s="373">
        <v>96367</v>
      </c>
      <c r="B5826" s="373" t="s">
        <v>8721</v>
      </c>
      <c r="C5826" s="373" t="s">
        <v>3</v>
      </c>
      <c r="D5826" s="374">
        <v>143.69</v>
      </c>
    </row>
    <row r="5827" spans="1:4" x14ac:dyDescent="0.25">
      <c r="A5827" s="373">
        <v>96368</v>
      </c>
      <c r="B5827" s="373" t="s">
        <v>8722</v>
      </c>
      <c r="C5827" s="373" t="s">
        <v>3</v>
      </c>
      <c r="D5827" s="374">
        <v>158.27000000000001</v>
      </c>
    </row>
    <row r="5828" spans="1:4" x14ac:dyDescent="0.25">
      <c r="A5828" s="373">
        <v>96369</v>
      </c>
      <c r="B5828" s="373" t="s">
        <v>8723</v>
      </c>
      <c r="C5828" s="373" t="s">
        <v>3</v>
      </c>
      <c r="D5828" s="374">
        <v>179.09</v>
      </c>
    </row>
    <row r="5829" spans="1:4" x14ac:dyDescent="0.25">
      <c r="A5829" s="373">
        <v>96370</v>
      </c>
      <c r="B5829" s="373" t="s">
        <v>8724</v>
      </c>
      <c r="C5829" s="373" t="s">
        <v>3</v>
      </c>
      <c r="D5829" s="374">
        <v>55.72</v>
      </c>
    </row>
    <row r="5830" spans="1:4" x14ac:dyDescent="0.25">
      <c r="A5830" s="373">
        <v>96371</v>
      </c>
      <c r="B5830" s="373" t="s">
        <v>8725</v>
      </c>
      <c r="C5830" s="373" t="s">
        <v>3</v>
      </c>
      <c r="D5830" s="374">
        <v>65.59</v>
      </c>
    </row>
    <row r="5831" spans="1:4" x14ac:dyDescent="0.25">
      <c r="A5831" s="373">
        <v>96373</v>
      </c>
      <c r="B5831" s="373" t="s">
        <v>8726</v>
      </c>
      <c r="C5831" s="373" t="s">
        <v>16</v>
      </c>
      <c r="D5831" s="374">
        <v>10.84</v>
      </c>
    </row>
    <row r="5832" spans="1:4" x14ac:dyDescent="0.25">
      <c r="A5832" s="373">
        <v>96374</v>
      </c>
      <c r="B5832" s="373" t="s">
        <v>8727</v>
      </c>
      <c r="C5832" s="373" t="s">
        <v>16</v>
      </c>
      <c r="D5832" s="374">
        <v>33.549999999999997</v>
      </c>
    </row>
    <row r="5833" spans="1:4" x14ac:dyDescent="0.25">
      <c r="A5833" s="373">
        <v>102235</v>
      </c>
      <c r="B5833" s="373" t="s">
        <v>8728</v>
      </c>
      <c r="C5833" s="373" t="s">
        <v>3</v>
      </c>
      <c r="D5833" s="374">
        <v>285.7</v>
      </c>
    </row>
    <row r="5834" spans="1:4" x14ac:dyDescent="0.25">
      <c r="A5834" s="373">
        <v>102253</v>
      </c>
      <c r="B5834" s="373" t="s">
        <v>4273</v>
      </c>
      <c r="C5834" s="373" t="s">
        <v>3</v>
      </c>
      <c r="D5834" s="374">
        <v>714.29</v>
      </c>
    </row>
    <row r="5835" spans="1:4" x14ac:dyDescent="0.25">
      <c r="A5835" s="373">
        <v>102254</v>
      </c>
      <c r="B5835" s="373" t="s">
        <v>4274</v>
      </c>
      <c r="C5835" s="373" t="s">
        <v>3</v>
      </c>
      <c r="D5835" s="374">
        <v>591.69000000000005</v>
      </c>
    </row>
    <row r="5836" spans="1:4" x14ac:dyDescent="0.25">
      <c r="A5836" s="373">
        <v>102255</v>
      </c>
      <c r="B5836" s="373" t="s">
        <v>4275</v>
      </c>
      <c r="C5836" s="373" t="s">
        <v>3</v>
      </c>
      <c r="D5836" s="374">
        <v>735.44</v>
      </c>
    </row>
    <row r="5837" spans="1:4" x14ac:dyDescent="0.25">
      <c r="A5837" s="373">
        <v>102256</v>
      </c>
      <c r="B5837" s="373" t="s">
        <v>4276</v>
      </c>
      <c r="C5837" s="373" t="s">
        <v>3</v>
      </c>
      <c r="D5837" s="374">
        <v>618.67999999999995</v>
      </c>
    </row>
    <row r="5838" spans="1:4" x14ac:dyDescent="0.25">
      <c r="A5838" s="373">
        <v>102257</v>
      </c>
      <c r="B5838" s="373" t="s">
        <v>4277</v>
      </c>
      <c r="C5838" s="373" t="s">
        <v>3</v>
      </c>
      <c r="D5838" s="374">
        <v>344.34</v>
      </c>
    </row>
    <row r="5839" spans="1:4" x14ac:dyDescent="0.25">
      <c r="A5839" s="373">
        <v>102258</v>
      </c>
      <c r="B5839" s="373" t="s">
        <v>4278</v>
      </c>
      <c r="C5839" s="373" t="s">
        <v>3</v>
      </c>
      <c r="D5839" s="374">
        <v>376.31</v>
      </c>
    </row>
    <row r="5840" spans="1:4" x14ac:dyDescent="0.25">
      <c r="A5840" s="373">
        <v>104718</v>
      </c>
      <c r="B5840" s="373" t="s">
        <v>8729</v>
      </c>
      <c r="C5840" s="373" t="s">
        <v>3</v>
      </c>
      <c r="D5840" s="374">
        <v>112.33</v>
      </c>
    </row>
    <row r="5841" spans="1:4" x14ac:dyDescent="0.25">
      <c r="A5841" s="373">
        <v>104719</v>
      </c>
      <c r="B5841" s="373" t="s">
        <v>8730</v>
      </c>
      <c r="C5841" s="373" t="s">
        <v>3</v>
      </c>
      <c r="D5841" s="374">
        <v>163.71</v>
      </c>
    </row>
    <row r="5842" spans="1:4" x14ac:dyDescent="0.25">
      <c r="A5842" s="373">
        <v>104720</v>
      </c>
      <c r="B5842" s="373" t="s">
        <v>8731</v>
      </c>
      <c r="C5842" s="373" t="s">
        <v>3</v>
      </c>
      <c r="D5842" s="374">
        <v>138.35</v>
      </c>
    </row>
    <row r="5843" spans="1:4" x14ac:dyDescent="0.25">
      <c r="A5843" s="373">
        <v>104721</v>
      </c>
      <c r="B5843" s="373" t="s">
        <v>8732</v>
      </c>
      <c r="C5843" s="373" t="s">
        <v>3</v>
      </c>
      <c r="D5843" s="374">
        <v>189.73</v>
      </c>
    </row>
    <row r="5844" spans="1:4" x14ac:dyDescent="0.25">
      <c r="A5844" s="373">
        <v>104722</v>
      </c>
      <c r="B5844" s="373" t="s">
        <v>8733</v>
      </c>
      <c r="C5844" s="373" t="s">
        <v>3</v>
      </c>
      <c r="D5844" s="374">
        <v>164.36</v>
      </c>
    </row>
    <row r="5845" spans="1:4" x14ac:dyDescent="0.25">
      <c r="A5845" s="373">
        <v>104723</v>
      </c>
      <c r="B5845" s="373" t="s">
        <v>8734</v>
      </c>
      <c r="C5845" s="373" t="s">
        <v>3</v>
      </c>
      <c r="D5845" s="374">
        <v>215.74</v>
      </c>
    </row>
    <row r="5846" spans="1:4" x14ac:dyDescent="0.25">
      <c r="A5846" s="373">
        <v>104724</v>
      </c>
      <c r="B5846" s="373" t="s">
        <v>8735</v>
      </c>
      <c r="C5846" s="373" t="s">
        <v>3</v>
      </c>
      <c r="D5846" s="374">
        <v>83.2</v>
      </c>
    </row>
    <row r="5847" spans="1:4" x14ac:dyDescent="0.25">
      <c r="A5847" s="373">
        <v>101154</v>
      </c>
      <c r="B5847" s="373" t="s">
        <v>2623</v>
      </c>
      <c r="C5847" s="373" t="s">
        <v>3</v>
      </c>
      <c r="D5847" s="374">
        <v>128.94999999999999</v>
      </c>
    </row>
    <row r="5848" spans="1:4" x14ac:dyDescent="0.25">
      <c r="A5848" s="373">
        <v>101155</v>
      </c>
      <c r="B5848" s="373" t="s">
        <v>2624</v>
      </c>
      <c r="C5848" s="373" t="s">
        <v>3</v>
      </c>
      <c r="D5848" s="374">
        <v>180.4</v>
      </c>
    </row>
    <row r="5849" spans="1:4" x14ac:dyDescent="0.25">
      <c r="A5849" s="373">
        <v>101156</v>
      </c>
      <c r="B5849" s="373" t="s">
        <v>2625</v>
      </c>
      <c r="C5849" s="373" t="s">
        <v>3</v>
      </c>
      <c r="D5849" s="374">
        <v>264.25</v>
      </c>
    </row>
    <row r="5850" spans="1:4" x14ac:dyDescent="0.25">
      <c r="A5850" s="373">
        <v>101814</v>
      </c>
      <c r="B5850" s="373" t="s">
        <v>4279</v>
      </c>
      <c r="C5850" s="373" t="s">
        <v>3</v>
      </c>
      <c r="D5850" s="374">
        <v>59.35</v>
      </c>
    </row>
    <row r="5851" spans="1:4" x14ac:dyDescent="0.25">
      <c r="A5851" s="373">
        <v>101816</v>
      </c>
      <c r="B5851" s="373" t="s">
        <v>4280</v>
      </c>
      <c r="C5851" s="373" t="s">
        <v>3</v>
      </c>
      <c r="D5851" s="374">
        <v>82.32</v>
      </c>
    </row>
    <row r="5852" spans="1:4" x14ac:dyDescent="0.25">
      <c r="A5852" s="373">
        <v>101817</v>
      </c>
      <c r="B5852" s="373" t="s">
        <v>4281</v>
      </c>
      <c r="C5852" s="373" t="s">
        <v>3</v>
      </c>
      <c r="D5852" s="374">
        <v>61.31</v>
      </c>
    </row>
    <row r="5853" spans="1:4" x14ac:dyDescent="0.25">
      <c r="A5853" s="373">
        <v>101819</v>
      </c>
      <c r="B5853" s="373" t="s">
        <v>4282</v>
      </c>
      <c r="C5853" s="373" t="s">
        <v>3</v>
      </c>
      <c r="D5853" s="374">
        <v>74.16</v>
      </c>
    </row>
    <row r="5854" spans="1:4" x14ac:dyDescent="0.25">
      <c r="A5854" s="373">
        <v>101820</v>
      </c>
      <c r="B5854" s="373" t="s">
        <v>4283</v>
      </c>
      <c r="C5854" s="373" t="s">
        <v>3</v>
      </c>
      <c r="D5854" s="374">
        <v>47.05</v>
      </c>
    </row>
    <row r="5855" spans="1:4" x14ac:dyDescent="0.25">
      <c r="A5855" s="373">
        <v>101822</v>
      </c>
      <c r="B5855" s="373" t="s">
        <v>4284</v>
      </c>
      <c r="C5855" s="373" t="s">
        <v>12</v>
      </c>
      <c r="D5855" s="374">
        <v>109.42</v>
      </c>
    </row>
    <row r="5856" spans="1:4" x14ac:dyDescent="0.25">
      <c r="A5856" s="373">
        <v>101823</v>
      </c>
      <c r="B5856" s="373" t="s">
        <v>4285</v>
      </c>
      <c r="C5856" s="373" t="s">
        <v>12</v>
      </c>
      <c r="D5856" s="374">
        <v>140.25</v>
      </c>
    </row>
    <row r="5857" spans="1:4" x14ac:dyDescent="0.25">
      <c r="A5857" s="373">
        <v>101824</v>
      </c>
      <c r="B5857" s="373" t="s">
        <v>4286</v>
      </c>
      <c r="C5857" s="373" t="s">
        <v>12</v>
      </c>
      <c r="D5857" s="374">
        <v>168.95</v>
      </c>
    </row>
    <row r="5858" spans="1:4" x14ac:dyDescent="0.25">
      <c r="A5858" s="373">
        <v>101825</v>
      </c>
      <c r="B5858" s="373" t="s">
        <v>4287</v>
      </c>
      <c r="C5858" s="373" t="s">
        <v>12</v>
      </c>
      <c r="D5858" s="374">
        <v>196.88</v>
      </c>
    </row>
    <row r="5859" spans="1:4" x14ac:dyDescent="0.25">
      <c r="A5859" s="373">
        <v>101826</v>
      </c>
      <c r="B5859" s="373" t="s">
        <v>4288</v>
      </c>
      <c r="C5859" s="373" t="s">
        <v>12</v>
      </c>
      <c r="D5859" s="374">
        <v>224.44</v>
      </c>
    </row>
    <row r="5860" spans="1:4" x14ac:dyDescent="0.25">
      <c r="A5860" s="373">
        <v>101827</v>
      </c>
      <c r="B5860" s="373" t="s">
        <v>4289</v>
      </c>
      <c r="C5860" s="373" t="s">
        <v>12</v>
      </c>
      <c r="D5860" s="374">
        <v>262.69</v>
      </c>
    </row>
    <row r="5861" spans="1:4" x14ac:dyDescent="0.25">
      <c r="A5861" s="373">
        <v>101828</v>
      </c>
      <c r="B5861" s="373" t="s">
        <v>4290</v>
      </c>
      <c r="C5861" s="373" t="s">
        <v>12</v>
      </c>
      <c r="D5861" s="374">
        <v>237.15</v>
      </c>
    </row>
    <row r="5862" spans="1:4" x14ac:dyDescent="0.25">
      <c r="A5862" s="373">
        <v>101829</v>
      </c>
      <c r="B5862" s="373" t="s">
        <v>6749</v>
      </c>
      <c r="C5862" s="373" t="s">
        <v>12</v>
      </c>
      <c r="D5862" s="374">
        <v>316.08999999999997</v>
      </c>
    </row>
    <row r="5863" spans="1:4" x14ac:dyDescent="0.25">
      <c r="A5863" s="373">
        <v>101830</v>
      </c>
      <c r="B5863" s="373" t="s">
        <v>6750</v>
      </c>
      <c r="C5863" s="373" t="s">
        <v>12</v>
      </c>
      <c r="D5863" s="374">
        <v>340.95</v>
      </c>
    </row>
    <row r="5864" spans="1:4" x14ac:dyDescent="0.25">
      <c r="A5864" s="373">
        <v>101831</v>
      </c>
      <c r="B5864" s="373" t="s">
        <v>6751</v>
      </c>
      <c r="C5864" s="373" t="s">
        <v>12</v>
      </c>
      <c r="D5864" s="374">
        <v>365.45</v>
      </c>
    </row>
    <row r="5865" spans="1:4" x14ac:dyDescent="0.25">
      <c r="A5865" s="373">
        <v>101832</v>
      </c>
      <c r="B5865" s="373" t="s">
        <v>4291</v>
      </c>
      <c r="C5865" s="373" t="s">
        <v>12</v>
      </c>
      <c r="D5865" s="374">
        <v>291.57</v>
      </c>
    </row>
    <row r="5866" spans="1:4" x14ac:dyDescent="0.25">
      <c r="A5866" s="373">
        <v>101833</v>
      </c>
      <c r="B5866" s="373" t="s">
        <v>4292</v>
      </c>
      <c r="C5866" s="373" t="s">
        <v>12</v>
      </c>
      <c r="D5866" s="374">
        <v>316.94</v>
      </c>
    </row>
    <row r="5867" spans="1:4" x14ac:dyDescent="0.25">
      <c r="A5867" s="373">
        <v>101834</v>
      </c>
      <c r="B5867" s="373" t="s">
        <v>4293</v>
      </c>
      <c r="C5867" s="373" t="s">
        <v>12</v>
      </c>
      <c r="D5867" s="374">
        <v>341.95</v>
      </c>
    </row>
    <row r="5868" spans="1:4" x14ac:dyDescent="0.25">
      <c r="A5868" s="373">
        <v>101835</v>
      </c>
      <c r="B5868" s="373" t="s">
        <v>4294</v>
      </c>
      <c r="C5868" s="373" t="s">
        <v>12</v>
      </c>
      <c r="D5868" s="374">
        <v>397.98</v>
      </c>
    </row>
    <row r="5869" spans="1:4" x14ac:dyDescent="0.25">
      <c r="A5869" s="373">
        <v>101836</v>
      </c>
      <c r="B5869" s="373" t="s">
        <v>4295</v>
      </c>
      <c r="C5869" s="373" t="s">
        <v>12</v>
      </c>
      <c r="D5869" s="374">
        <v>25</v>
      </c>
    </row>
    <row r="5870" spans="1:4" x14ac:dyDescent="0.25">
      <c r="A5870" s="373">
        <v>101837</v>
      </c>
      <c r="B5870" s="373" t="s">
        <v>4296</v>
      </c>
      <c r="C5870" s="373" t="s">
        <v>12</v>
      </c>
      <c r="D5870" s="374">
        <v>55.83</v>
      </c>
    </row>
    <row r="5871" spans="1:4" x14ac:dyDescent="0.25">
      <c r="A5871" s="373">
        <v>101838</v>
      </c>
      <c r="B5871" s="373" t="s">
        <v>4297</v>
      </c>
      <c r="C5871" s="373" t="s">
        <v>12</v>
      </c>
      <c r="D5871" s="374">
        <v>84.53</v>
      </c>
    </row>
    <row r="5872" spans="1:4" x14ac:dyDescent="0.25">
      <c r="A5872" s="373">
        <v>101839</v>
      </c>
      <c r="B5872" s="373" t="s">
        <v>4298</v>
      </c>
      <c r="C5872" s="373" t="s">
        <v>12</v>
      </c>
      <c r="D5872" s="374">
        <v>112.46</v>
      </c>
    </row>
    <row r="5873" spans="1:4" x14ac:dyDescent="0.25">
      <c r="A5873" s="373">
        <v>101840</v>
      </c>
      <c r="B5873" s="373" t="s">
        <v>4299</v>
      </c>
      <c r="C5873" s="373" t="s">
        <v>12</v>
      </c>
      <c r="D5873" s="374">
        <v>183.06</v>
      </c>
    </row>
    <row r="5874" spans="1:4" x14ac:dyDescent="0.25">
      <c r="A5874" s="373">
        <v>101841</v>
      </c>
      <c r="B5874" s="373" t="s">
        <v>4300</v>
      </c>
      <c r="C5874" s="373" t="s">
        <v>12</v>
      </c>
      <c r="D5874" s="374">
        <v>178.27</v>
      </c>
    </row>
    <row r="5875" spans="1:4" x14ac:dyDescent="0.25">
      <c r="A5875" s="373">
        <v>101842</v>
      </c>
      <c r="B5875" s="373" t="s">
        <v>4301</v>
      </c>
      <c r="C5875" s="373" t="s">
        <v>12</v>
      </c>
      <c r="D5875" s="374">
        <v>152.72999999999999</v>
      </c>
    </row>
    <row r="5876" spans="1:4" x14ac:dyDescent="0.25">
      <c r="A5876" s="373">
        <v>101843</v>
      </c>
      <c r="B5876" s="373" t="s">
        <v>6752</v>
      </c>
      <c r="C5876" s="373" t="s">
        <v>12</v>
      </c>
      <c r="D5876" s="374">
        <v>231.67</v>
      </c>
    </row>
    <row r="5877" spans="1:4" x14ac:dyDescent="0.25">
      <c r="A5877" s="373">
        <v>101844</v>
      </c>
      <c r="B5877" s="373" t="s">
        <v>6753</v>
      </c>
      <c r="C5877" s="373" t="s">
        <v>12</v>
      </c>
      <c r="D5877" s="374">
        <v>256.52999999999997</v>
      </c>
    </row>
    <row r="5878" spans="1:4" x14ac:dyDescent="0.25">
      <c r="A5878" s="373">
        <v>101845</v>
      </c>
      <c r="B5878" s="373" t="s">
        <v>6754</v>
      </c>
      <c r="C5878" s="373" t="s">
        <v>12</v>
      </c>
      <c r="D5878" s="374">
        <v>281.02999999999997</v>
      </c>
    </row>
    <row r="5879" spans="1:4" x14ac:dyDescent="0.25">
      <c r="A5879" s="373">
        <v>101846</v>
      </c>
      <c r="B5879" s="373" t="s">
        <v>4302</v>
      </c>
      <c r="C5879" s="373" t="s">
        <v>12</v>
      </c>
      <c r="D5879" s="374">
        <v>207.15</v>
      </c>
    </row>
    <row r="5880" spans="1:4" x14ac:dyDescent="0.25">
      <c r="A5880" s="373">
        <v>101847</v>
      </c>
      <c r="B5880" s="373" t="s">
        <v>4303</v>
      </c>
      <c r="C5880" s="373" t="s">
        <v>12</v>
      </c>
      <c r="D5880" s="374">
        <v>232.52</v>
      </c>
    </row>
    <row r="5881" spans="1:4" x14ac:dyDescent="0.25">
      <c r="A5881" s="373">
        <v>101848</v>
      </c>
      <c r="B5881" s="373" t="s">
        <v>4304</v>
      </c>
      <c r="C5881" s="373" t="s">
        <v>12</v>
      </c>
      <c r="D5881" s="374">
        <v>257.52999999999997</v>
      </c>
    </row>
    <row r="5882" spans="1:4" x14ac:dyDescent="0.25">
      <c r="A5882" s="373">
        <v>101849</v>
      </c>
      <c r="B5882" s="373" t="s">
        <v>4305</v>
      </c>
      <c r="C5882" s="373" t="s">
        <v>12</v>
      </c>
      <c r="D5882" s="374">
        <v>313.56</v>
      </c>
    </row>
    <row r="5883" spans="1:4" x14ac:dyDescent="0.25">
      <c r="A5883" s="373">
        <v>101850</v>
      </c>
      <c r="B5883" s="373" t="s">
        <v>4306</v>
      </c>
      <c r="C5883" s="373" t="s">
        <v>3</v>
      </c>
      <c r="D5883" s="374">
        <v>71.47</v>
      </c>
    </row>
    <row r="5884" spans="1:4" x14ac:dyDescent="0.25">
      <c r="A5884" s="373">
        <v>101852</v>
      </c>
      <c r="B5884" s="373" t="s">
        <v>4307</v>
      </c>
      <c r="C5884" s="373" t="s">
        <v>3</v>
      </c>
      <c r="D5884" s="374">
        <v>84.85</v>
      </c>
    </row>
    <row r="5885" spans="1:4" x14ac:dyDescent="0.25">
      <c r="A5885" s="373">
        <v>101853</v>
      </c>
      <c r="B5885" s="373" t="s">
        <v>4308</v>
      </c>
      <c r="C5885" s="373" t="s">
        <v>3</v>
      </c>
      <c r="D5885" s="374">
        <v>67.44</v>
      </c>
    </row>
    <row r="5886" spans="1:4" x14ac:dyDescent="0.25">
      <c r="A5886" s="373">
        <v>101855</v>
      </c>
      <c r="B5886" s="373" t="s">
        <v>4309</v>
      </c>
      <c r="C5886" s="373" t="s">
        <v>3</v>
      </c>
      <c r="D5886" s="374">
        <v>90.86</v>
      </c>
    </row>
    <row r="5887" spans="1:4" x14ac:dyDescent="0.25">
      <c r="A5887" s="373">
        <v>101856</v>
      </c>
      <c r="B5887" s="373" t="s">
        <v>4310</v>
      </c>
      <c r="C5887" s="373" t="s">
        <v>3</v>
      </c>
      <c r="D5887" s="374">
        <v>32.81</v>
      </c>
    </row>
    <row r="5888" spans="1:4" x14ac:dyDescent="0.25">
      <c r="A5888" s="373">
        <v>101857</v>
      </c>
      <c r="B5888" s="373" t="s">
        <v>4311</v>
      </c>
      <c r="C5888" s="373" t="s">
        <v>3</v>
      </c>
      <c r="D5888" s="374">
        <v>39.049999999999997</v>
      </c>
    </row>
    <row r="5889" spans="1:4" x14ac:dyDescent="0.25">
      <c r="A5889" s="373">
        <v>101858</v>
      </c>
      <c r="B5889" s="373" t="s">
        <v>4312</v>
      </c>
      <c r="C5889" s="373" t="s">
        <v>3</v>
      </c>
      <c r="D5889" s="374">
        <v>33.340000000000003</v>
      </c>
    </row>
    <row r="5890" spans="1:4" x14ac:dyDescent="0.25">
      <c r="A5890" s="373">
        <v>101859</v>
      </c>
      <c r="B5890" s="373" t="s">
        <v>4313</v>
      </c>
      <c r="C5890" s="373" t="s">
        <v>3</v>
      </c>
      <c r="D5890" s="374">
        <v>36.03</v>
      </c>
    </row>
    <row r="5891" spans="1:4" x14ac:dyDescent="0.25">
      <c r="A5891" s="373">
        <v>101860</v>
      </c>
      <c r="B5891" s="373" t="s">
        <v>4314</v>
      </c>
      <c r="C5891" s="373" t="s">
        <v>3</v>
      </c>
      <c r="D5891" s="374">
        <v>40.25</v>
      </c>
    </row>
    <row r="5892" spans="1:4" x14ac:dyDescent="0.25">
      <c r="A5892" s="373">
        <v>101861</v>
      </c>
      <c r="B5892" s="373" t="s">
        <v>4315</v>
      </c>
      <c r="C5892" s="373" t="s">
        <v>3</v>
      </c>
      <c r="D5892" s="374">
        <v>38.15</v>
      </c>
    </row>
    <row r="5893" spans="1:4" x14ac:dyDescent="0.25">
      <c r="A5893" s="373">
        <v>101862</v>
      </c>
      <c r="B5893" s="373" t="s">
        <v>4316</v>
      </c>
      <c r="C5893" s="373" t="s">
        <v>3</v>
      </c>
      <c r="D5893" s="374">
        <v>40.869999999999997</v>
      </c>
    </row>
    <row r="5894" spans="1:4" x14ac:dyDescent="0.25">
      <c r="A5894" s="373">
        <v>101863</v>
      </c>
      <c r="B5894" s="373" t="s">
        <v>4317</v>
      </c>
      <c r="C5894" s="373" t="s">
        <v>3</v>
      </c>
      <c r="D5894" s="374">
        <v>33.72</v>
      </c>
    </row>
    <row r="5895" spans="1:4" x14ac:dyDescent="0.25">
      <c r="A5895" s="373">
        <v>101864</v>
      </c>
      <c r="B5895" s="373" t="s">
        <v>4318</v>
      </c>
      <c r="C5895" s="373" t="s">
        <v>3</v>
      </c>
      <c r="D5895" s="374">
        <v>37.94</v>
      </c>
    </row>
    <row r="5896" spans="1:4" x14ac:dyDescent="0.25">
      <c r="A5896" s="373">
        <v>101865</v>
      </c>
      <c r="B5896" s="373" t="s">
        <v>4319</v>
      </c>
      <c r="C5896" s="373" t="s">
        <v>3</v>
      </c>
      <c r="D5896" s="374">
        <v>42.16</v>
      </c>
    </row>
    <row r="5897" spans="1:4" x14ac:dyDescent="0.25">
      <c r="A5897" s="373">
        <v>101866</v>
      </c>
      <c r="B5897" s="373" t="s">
        <v>4320</v>
      </c>
      <c r="C5897" s="373" t="s">
        <v>3</v>
      </c>
      <c r="D5897" s="374">
        <v>38.36</v>
      </c>
    </row>
    <row r="5898" spans="1:4" x14ac:dyDescent="0.25">
      <c r="A5898" s="373">
        <v>101867</v>
      </c>
      <c r="B5898" s="373" t="s">
        <v>4321</v>
      </c>
      <c r="C5898" s="373" t="s">
        <v>3</v>
      </c>
      <c r="D5898" s="374">
        <v>42.58</v>
      </c>
    </row>
    <row r="5899" spans="1:4" x14ac:dyDescent="0.25">
      <c r="A5899" s="373">
        <v>101868</v>
      </c>
      <c r="B5899" s="373" t="s">
        <v>4322</v>
      </c>
      <c r="C5899" s="373" t="s">
        <v>3</v>
      </c>
      <c r="D5899" s="374">
        <v>35.409999999999997</v>
      </c>
    </row>
    <row r="5900" spans="1:4" x14ac:dyDescent="0.25">
      <c r="A5900" s="373">
        <v>101869</v>
      </c>
      <c r="B5900" s="373" t="s">
        <v>4323</v>
      </c>
      <c r="C5900" s="373" t="s">
        <v>3</v>
      </c>
      <c r="D5900" s="374">
        <v>39.64</v>
      </c>
    </row>
    <row r="5901" spans="1:4" x14ac:dyDescent="0.25">
      <c r="A5901" s="373">
        <v>101870</v>
      </c>
      <c r="B5901" s="373" t="s">
        <v>4324</v>
      </c>
      <c r="C5901" s="373" t="s">
        <v>3</v>
      </c>
      <c r="D5901" s="374">
        <v>43.85</v>
      </c>
    </row>
    <row r="5902" spans="1:4" x14ac:dyDescent="0.25">
      <c r="A5902" s="373">
        <v>102098</v>
      </c>
      <c r="B5902" s="373" t="s">
        <v>4325</v>
      </c>
      <c r="C5902" s="373" t="s">
        <v>12</v>
      </c>
      <c r="D5902" s="375">
        <v>2112.5</v>
      </c>
    </row>
    <row r="5903" spans="1:4" x14ac:dyDescent="0.25">
      <c r="A5903" s="373">
        <v>102988</v>
      </c>
      <c r="B5903" s="373" t="s">
        <v>4659</v>
      </c>
      <c r="C5903" s="373" t="s">
        <v>3</v>
      </c>
      <c r="D5903" s="374">
        <v>59.92</v>
      </c>
    </row>
    <row r="5904" spans="1:4" x14ac:dyDescent="0.25">
      <c r="A5904" s="373">
        <v>100576</v>
      </c>
      <c r="B5904" s="373" t="s">
        <v>2626</v>
      </c>
      <c r="C5904" s="373" t="s">
        <v>3</v>
      </c>
      <c r="D5904" s="374">
        <v>2.44</v>
      </c>
    </row>
    <row r="5905" spans="1:4" x14ac:dyDescent="0.25">
      <c r="A5905" s="373">
        <v>100577</v>
      </c>
      <c r="B5905" s="373" t="s">
        <v>2627</v>
      </c>
      <c r="C5905" s="373" t="s">
        <v>3</v>
      </c>
      <c r="D5905" s="374">
        <v>1.19</v>
      </c>
    </row>
    <row r="5906" spans="1:4" x14ac:dyDescent="0.25">
      <c r="A5906" s="373">
        <v>96388</v>
      </c>
      <c r="B5906" s="373" t="s">
        <v>2628</v>
      </c>
      <c r="C5906" s="373" t="s">
        <v>12</v>
      </c>
      <c r="D5906" s="374">
        <v>11.88</v>
      </c>
    </row>
    <row r="5907" spans="1:4" x14ac:dyDescent="0.25">
      <c r="A5907" s="373">
        <v>96389</v>
      </c>
      <c r="B5907" s="373" t="s">
        <v>2629</v>
      </c>
      <c r="C5907" s="373" t="s">
        <v>12</v>
      </c>
      <c r="D5907" s="374">
        <v>47.3</v>
      </c>
    </row>
    <row r="5908" spans="1:4" x14ac:dyDescent="0.25">
      <c r="A5908" s="373">
        <v>96390</v>
      </c>
      <c r="B5908" s="373" t="s">
        <v>2630</v>
      </c>
      <c r="C5908" s="373" t="s">
        <v>12</v>
      </c>
      <c r="D5908" s="374">
        <v>74.31</v>
      </c>
    </row>
    <row r="5909" spans="1:4" x14ac:dyDescent="0.25">
      <c r="A5909" s="373">
        <v>96391</v>
      </c>
      <c r="B5909" s="373" t="s">
        <v>2631</v>
      </c>
      <c r="C5909" s="373" t="s">
        <v>12</v>
      </c>
      <c r="D5909" s="374">
        <v>102.96</v>
      </c>
    </row>
    <row r="5910" spans="1:4" x14ac:dyDescent="0.25">
      <c r="A5910" s="373">
        <v>96392</v>
      </c>
      <c r="B5910" s="373" t="s">
        <v>2632</v>
      </c>
      <c r="C5910" s="373" t="s">
        <v>12</v>
      </c>
      <c r="D5910" s="374">
        <v>130.52000000000001</v>
      </c>
    </row>
    <row r="5911" spans="1:4" x14ac:dyDescent="0.25">
      <c r="A5911" s="373">
        <v>96396</v>
      </c>
      <c r="B5911" s="373" t="s">
        <v>2633</v>
      </c>
      <c r="C5911" s="373" t="s">
        <v>12</v>
      </c>
      <c r="D5911" s="374">
        <v>301.79000000000002</v>
      </c>
    </row>
    <row r="5912" spans="1:4" x14ac:dyDescent="0.25">
      <c r="A5912" s="373">
        <v>96397</v>
      </c>
      <c r="B5912" s="373" t="s">
        <v>2634</v>
      </c>
      <c r="C5912" s="373" t="s">
        <v>12</v>
      </c>
      <c r="D5912" s="374">
        <v>353.89</v>
      </c>
    </row>
    <row r="5913" spans="1:4" x14ac:dyDescent="0.25">
      <c r="A5913" s="373">
        <v>96398</v>
      </c>
      <c r="B5913" s="373" t="s">
        <v>2635</v>
      </c>
      <c r="C5913" s="373" t="s">
        <v>12</v>
      </c>
      <c r="D5913" s="374">
        <v>426.37</v>
      </c>
    </row>
    <row r="5914" spans="1:4" x14ac:dyDescent="0.25">
      <c r="A5914" s="373">
        <v>96399</v>
      </c>
      <c r="B5914" s="373" t="s">
        <v>2636</v>
      </c>
      <c r="C5914" s="373" t="s">
        <v>12</v>
      </c>
      <c r="D5914" s="374">
        <v>206.25</v>
      </c>
    </row>
    <row r="5915" spans="1:4" x14ac:dyDescent="0.25">
      <c r="A5915" s="373">
        <v>96400</v>
      </c>
      <c r="B5915" s="373" t="s">
        <v>2637</v>
      </c>
      <c r="C5915" s="373" t="s">
        <v>12</v>
      </c>
      <c r="D5915" s="374">
        <v>266.19</v>
      </c>
    </row>
    <row r="5916" spans="1:4" x14ac:dyDescent="0.25">
      <c r="A5916" s="373">
        <v>100564</v>
      </c>
      <c r="B5916" s="373" t="s">
        <v>2638</v>
      </c>
      <c r="C5916" s="373" t="s">
        <v>12</v>
      </c>
      <c r="D5916" s="374">
        <v>175.55</v>
      </c>
    </row>
    <row r="5917" spans="1:4" x14ac:dyDescent="0.25">
      <c r="A5917" s="373">
        <v>100565</v>
      </c>
      <c r="B5917" s="373" t="s">
        <v>2639</v>
      </c>
      <c r="C5917" s="373" t="s">
        <v>12</v>
      </c>
      <c r="D5917" s="374">
        <v>150.1</v>
      </c>
    </row>
    <row r="5918" spans="1:4" x14ac:dyDescent="0.25">
      <c r="A5918" s="373">
        <v>100566</v>
      </c>
      <c r="B5918" s="373" t="s">
        <v>2640</v>
      </c>
      <c r="C5918" s="373" t="s">
        <v>12</v>
      </c>
      <c r="D5918" s="374">
        <v>228.95</v>
      </c>
    </row>
    <row r="5919" spans="1:4" x14ac:dyDescent="0.25">
      <c r="A5919" s="373">
        <v>100567</v>
      </c>
      <c r="B5919" s="373" t="s">
        <v>2641</v>
      </c>
      <c r="C5919" s="373" t="s">
        <v>12</v>
      </c>
      <c r="D5919" s="374">
        <v>253.91</v>
      </c>
    </row>
    <row r="5920" spans="1:4" x14ac:dyDescent="0.25">
      <c r="A5920" s="373">
        <v>100568</v>
      </c>
      <c r="B5920" s="373" t="s">
        <v>2642</v>
      </c>
      <c r="C5920" s="373" t="s">
        <v>12</v>
      </c>
      <c r="D5920" s="374">
        <v>278.31</v>
      </c>
    </row>
    <row r="5921" spans="1:4" x14ac:dyDescent="0.25">
      <c r="A5921" s="373">
        <v>100569</v>
      </c>
      <c r="B5921" s="373" t="s">
        <v>2643</v>
      </c>
      <c r="C5921" s="373" t="s">
        <v>12</v>
      </c>
      <c r="D5921" s="374">
        <v>204.43</v>
      </c>
    </row>
    <row r="5922" spans="1:4" x14ac:dyDescent="0.25">
      <c r="A5922" s="373">
        <v>100570</v>
      </c>
      <c r="B5922" s="373" t="s">
        <v>2644</v>
      </c>
      <c r="C5922" s="373" t="s">
        <v>12</v>
      </c>
      <c r="D5922" s="374">
        <v>232.03</v>
      </c>
    </row>
    <row r="5923" spans="1:4" x14ac:dyDescent="0.25">
      <c r="A5923" s="373">
        <v>100571</v>
      </c>
      <c r="B5923" s="373" t="s">
        <v>2645</v>
      </c>
      <c r="C5923" s="373" t="s">
        <v>12</v>
      </c>
      <c r="D5923" s="374">
        <v>254.91</v>
      </c>
    </row>
    <row r="5924" spans="1:4" x14ac:dyDescent="0.25">
      <c r="A5924" s="373">
        <v>100572</v>
      </c>
      <c r="B5924" s="373" t="s">
        <v>2646</v>
      </c>
      <c r="C5924" s="373" t="s">
        <v>12</v>
      </c>
      <c r="D5924" s="374">
        <v>180.22</v>
      </c>
    </row>
    <row r="5925" spans="1:4" x14ac:dyDescent="0.25">
      <c r="A5925" s="373">
        <v>100573</v>
      </c>
      <c r="B5925" s="373" t="s">
        <v>2647</v>
      </c>
      <c r="C5925" s="373" t="s">
        <v>12</v>
      </c>
      <c r="D5925" s="374">
        <v>154.77000000000001</v>
      </c>
    </row>
    <row r="5926" spans="1:4" x14ac:dyDescent="0.25">
      <c r="A5926" s="373">
        <v>100574</v>
      </c>
      <c r="B5926" s="373" t="s">
        <v>2648</v>
      </c>
      <c r="C5926" s="373" t="s">
        <v>12</v>
      </c>
      <c r="D5926" s="374">
        <v>1.36</v>
      </c>
    </row>
    <row r="5927" spans="1:4" x14ac:dyDescent="0.25">
      <c r="A5927" s="373">
        <v>100575</v>
      </c>
      <c r="B5927" s="373" t="s">
        <v>2649</v>
      </c>
      <c r="C5927" s="373" t="s">
        <v>3</v>
      </c>
      <c r="D5927" s="374">
        <v>0.13</v>
      </c>
    </row>
    <row r="5928" spans="1:4" x14ac:dyDescent="0.25">
      <c r="A5928" s="373">
        <v>101767</v>
      </c>
      <c r="B5928" s="373" t="s">
        <v>2650</v>
      </c>
      <c r="C5928" s="373" t="s">
        <v>12</v>
      </c>
      <c r="D5928" s="374">
        <v>26.97</v>
      </c>
    </row>
    <row r="5929" spans="1:4" x14ac:dyDescent="0.25">
      <c r="A5929" s="373">
        <v>101768</v>
      </c>
      <c r="B5929" s="373" t="s">
        <v>2651</v>
      </c>
      <c r="C5929" s="373" t="s">
        <v>12</v>
      </c>
      <c r="D5929" s="374">
        <v>41.42</v>
      </c>
    </row>
    <row r="5930" spans="1:4" x14ac:dyDescent="0.25">
      <c r="A5930" s="373">
        <v>92391</v>
      </c>
      <c r="B5930" s="373" t="s">
        <v>6755</v>
      </c>
      <c r="C5930" s="373" t="s">
        <v>3</v>
      </c>
      <c r="D5930" s="374">
        <v>83.53</v>
      </c>
    </row>
    <row r="5931" spans="1:4" x14ac:dyDescent="0.25">
      <c r="A5931" s="373">
        <v>92392</v>
      </c>
      <c r="B5931" s="373" t="s">
        <v>6756</v>
      </c>
      <c r="C5931" s="373" t="s">
        <v>3</v>
      </c>
      <c r="D5931" s="374">
        <v>168.36</v>
      </c>
    </row>
    <row r="5932" spans="1:4" x14ac:dyDescent="0.25">
      <c r="A5932" s="373">
        <v>92393</v>
      </c>
      <c r="B5932" s="373" t="s">
        <v>6757</v>
      </c>
      <c r="C5932" s="373" t="s">
        <v>3</v>
      </c>
      <c r="D5932" s="374">
        <v>82.39</v>
      </c>
    </row>
    <row r="5933" spans="1:4" x14ac:dyDescent="0.25">
      <c r="A5933" s="373">
        <v>92394</v>
      </c>
      <c r="B5933" s="373" t="s">
        <v>6758</v>
      </c>
      <c r="C5933" s="373" t="s">
        <v>3</v>
      </c>
      <c r="D5933" s="374">
        <v>101.07</v>
      </c>
    </row>
    <row r="5934" spans="1:4" x14ac:dyDescent="0.25">
      <c r="A5934" s="373">
        <v>92395</v>
      </c>
      <c r="B5934" s="373" t="s">
        <v>6759</v>
      </c>
      <c r="C5934" s="373" t="s">
        <v>3</v>
      </c>
      <c r="D5934" s="374">
        <v>120.04</v>
      </c>
    </row>
    <row r="5935" spans="1:4" x14ac:dyDescent="0.25">
      <c r="A5935" s="373">
        <v>92396</v>
      </c>
      <c r="B5935" s="373" t="s">
        <v>6760</v>
      </c>
      <c r="C5935" s="373" t="s">
        <v>3</v>
      </c>
      <c r="D5935" s="374">
        <v>95.9</v>
      </c>
    </row>
    <row r="5936" spans="1:4" x14ac:dyDescent="0.25">
      <c r="A5936" s="373">
        <v>92397</v>
      </c>
      <c r="B5936" s="373" t="s">
        <v>6761</v>
      </c>
      <c r="C5936" s="373" t="s">
        <v>3</v>
      </c>
      <c r="D5936" s="374">
        <v>86.05</v>
      </c>
    </row>
    <row r="5937" spans="1:4" x14ac:dyDescent="0.25">
      <c r="A5937" s="373">
        <v>92398</v>
      </c>
      <c r="B5937" s="373" t="s">
        <v>6762</v>
      </c>
      <c r="C5937" s="373" t="s">
        <v>3</v>
      </c>
      <c r="D5937" s="374">
        <v>105.62</v>
      </c>
    </row>
    <row r="5938" spans="1:4" x14ac:dyDescent="0.25">
      <c r="A5938" s="373">
        <v>92400</v>
      </c>
      <c r="B5938" s="373" t="s">
        <v>6763</v>
      </c>
      <c r="C5938" s="373" t="s">
        <v>3</v>
      </c>
      <c r="D5938" s="374">
        <v>122.83</v>
      </c>
    </row>
    <row r="5939" spans="1:4" x14ac:dyDescent="0.25">
      <c r="A5939" s="373">
        <v>92402</v>
      </c>
      <c r="B5939" s="373" t="s">
        <v>6764</v>
      </c>
      <c r="C5939" s="373" t="s">
        <v>3</v>
      </c>
      <c r="D5939" s="374">
        <v>93.98</v>
      </c>
    </row>
    <row r="5940" spans="1:4" x14ac:dyDescent="0.25">
      <c r="A5940" s="373">
        <v>92403</v>
      </c>
      <c r="B5940" s="373" t="s">
        <v>6765</v>
      </c>
      <c r="C5940" s="373" t="s">
        <v>3</v>
      </c>
      <c r="D5940" s="374">
        <v>83.77</v>
      </c>
    </row>
    <row r="5941" spans="1:4" x14ac:dyDescent="0.25">
      <c r="A5941" s="373">
        <v>92404</v>
      </c>
      <c r="B5941" s="373" t="s">
        <v>6766</v>
      </c>
      <c r="C5941" s="373" t="s">
        <v>3</v>
      </c>
      <c r="D5941" s="374">
        <v>103.34</v>
      </c>
    </row>
    <row r="5942" spans="1:4" x14ac:dyDescent="0.25">
      <c r="A5942" s="373">
        <v>92406</v>
      </c>
      <c r="B5942" s="373" t="s">
        <v>6767</v>
      </c>
      <c r="C5942" s="373" t="s">
        <v>3</v>
      </c>
      <c r="D5942" s="374">
        <v>122.64</v>
      </c>
    </row>
    <row r="5943" spans="1:4" x14ac:dyDescent="0.25">
      <c r="A5943" s="373">
        <v>93679</v>
      </c>
      <c r="B5943" s="373" t="s">
        <v>6768</v>
      </c>
      <c r="C5943" s="373" t="s">
        <v>3</v>
      </c>
      <c r="D5943" s="374">
        <v>106.24</v>
      </c>
    </row>
    <row r="5944" spans="1:4" x14ac:dyDescent="0.25">
      <c r="A5944" s="373">
        <v>93680</v>
      </c>
      <c r="B5944" s="373" t="s">
        <v>6769</v>
      </c>
      <c r="C5944" s="373" t="s">
        <v>3</v>
      </c>
      <c r="D5944" s="374">
        <v>96.14</v>
      </c>
    </row>
    <row r="5945" spans="1:4" x14ac:dyDescent="0.25">
      <c r="A5945" s="373">
        <v>93681</v>
      </c>
      <c r="B5945" s="373" t="s">
        <v>6770</v>
      </c>
      <c r="C5945" s="373" t="s">
        <v>3</v>
      </c>
      <c r="D5945" s="374">
        <v>113.7</v>
      </c>
    </row>
    <row r="5946" spans="1:4" x14ac:dyDescent="0.25">
      <c r="A5946" s="373">
        <v>97104</v>
      </c>
      <c r="B5946" s="373" t="s">
        <v>6771</v>
      </c>
      <c r="C5946" s="373" t="s">
        <v>3</v>
      </c>
      <c r="D5946" s="374">
        <v>126.47</v>
      </c>
    </row>
    <row r="5947" spans="1:4" x14ac:dyDescent="0.25">
      <c r="A5947" s="373">
        <v>97105</v>
      </c>
      <c r="B5947" s="373" t="s">
        <v>6772</v>
      </c>
      <c r="C5947" s="373" t="s">
        <v>3</v>
      </c>
      <c r="D5947" s="374">
        <v>142.71</v>
      </c>
    </row>
    <row r="5948" spans="1:4" x14ac:dyDescent="0.25">
      <c r="A5948" s="373">
        <v>97106</v>
      </c>
      <c r="B5948" s="373" t="s">
        <v>6773</v>
      </c>
      <c r="C5948" s="373" t="s">
        <v>3</v>
      </c>
      <c r="D5948" s="374">
        <v>158.07</v>
      </c>
    </row>
    <row r="5949" spans="1:4" x14ac:dyDescent="0.25">
      <c r="A5949" s="373">
        <v>97107</v>
      </c>
      <c r="B5949" s="373" t="s">
        <v>6774</v>
      </c>
      <c r="C5949" s="373" t="s">
        <v>3</v>
      </c>
      <c r="D5949" s="374">
        <v>180.88</v>
      </c>
    </row>
    <row r="5950" spans="1:4" x14ac:dyDescent="0.25">
      <c r="A5950" s="373">
        <v>97108</v>
      </c>
      <c r="B5950" s="373" t="s">
        <v>6775</v>
      </c>
      <c r="C5950" s="373" t="s">
        <v>3</v>
      </c>
      <c r="D5950" s="374">
        <v>207.59</v>
      </c>
    </row>
    <row r="5951" spans="1:4" x14ac:dyDescent="0.25">
      <c r="A5951" s="373">
        <v>97109</v>
      </c>
      <c r="B5951" s="373" t="s">
        <v>6776</v>
      </c>
      <c r="C5951" s="373" t="s">
        <v>3</v>
      </c>
      <c r="D5951" s="374">
        <v>229.61</v>
      </c>
    </row>
    <row r="5952" spans="1:4" x14ac:dyDescent="0.25">
      <c r="A5952" s="373">
        <v>97111</v>
      </c>
      <c r="B5952" s="373" t="s">
        <v>6777</v>
      </c>
      <c r="C5952" s="373" t="s">
        <v>3</v>
      </c>
      <c r="D5952" s="374">
        <v>226.14</v>
      </c>
    </row>
    <row r="5953" spans="1:4" x14ac:dyDescent="0.25">
      <c r="A5953" s="373">
        <v>97112</v>
      </c>
      <c r="B5953" s="373" t="s">
        <v>6778</v>
      </c>
      <c r="C5953" s="373" t="s">
        <v>3</v>
      </c>
      <c r="D5953" s="374">
        <v>201.53</v>
      </c>
    </row>
    <row r="5954" spans="1:4" x14ac:dyDescent="0.25">
      <c r="A5954" s="373">
        <v>97113</v>
      </c>
      <c r="B5954" s="373" t="s">
        <v>6779</v>
      </c>
      <c r="C5954" s="373" t="s">
        <v>3</v>
      </c>
      <c r="D5954" s="374">
        <v>2.62</v>
      </c>
    </row>
    <row r="5955" spans="1:4" x14ac:dyDescent="0.25">
      <c r="A5955" s="373">
        <v>97114</v>
      </c>
      <c r="B5955" s="373" t="s">
        <v>6780</v>
      </c>
      <c r="C5955" s="373" t="s">
        <v>16</v>
      </c>
      <c r="D5955" s="374">
        <v>0.36</v>
      </c>
    </row>
    <row r="5956" spans="1:4" x14ac:dyDescent="0.25">
      <c r="A5956" s="373">
        <v>97115</v>
      </c>
      <c r="B5956" s="373" t="s">
        <v>6781</v>
      </c>
      <c r="C5956" s="373" t="s">
        <v>17</v>
      </c>
      <c r="D5956" s="374">
        <v>57.53</v>
      </c>
    </row>
    <row r="5957" spans="1:4" x14ac:dyDescent="0.25">
      <c r="A5957" s="373">
        <v>97116</v>
      </c>
      <c r="B5957" s="373" t="s">
        <v>6782</v>
      </c>
      <c r="C5957" s="373" t="s">
        <v>17</v>
      </c>
      <c r="D5957" s="374">
        <v>22.92</v>
      </c>
    </row>
    <row r="5958" spans="1:4" x14ac:dyDescent="0.25">
      <c r="A5958" s="373">
        <v>97117</v>
      </c>
      <c r="B5958" s="373" t="s">
        <v>6783</v>
      </c>
      <c r="C5958" s="373" t="s">
        <v>17</v>
      </c>
      <c r="D5958" s="374">
        <v>20.8</v>
      </c>
    </row>
    <row r="5959" spans="1:4" x14ac:dyDescent="0.25">
      <c r="A5959" s="373">
        <v>97118</v>
      </c>
      <c r="B5959" s="373" t="s">
        <v>6784</v>
      </c>
      <c r="C5959" s="373" t="s">
        <v>17</v>
      </c>
      <c r="D5959" s="374">
        <v>17.66</v>
      </c>
    </row>
    <row r="5960" spans="1:4" x14ac:dyDescent="0.25">
      <c r="A5960" s="373">
        <v>97119</v>
      </c>
      <c r="B5960" s="373" t="s">
        <v>6785</v>
      </c>
      <c r="C5960" s="373" t="s">
        <v>17</v>
      </c>
      <c r="D5960" s="374">
        <v>16.329999999999998</v>
      </c>
    </row>
    <row r="5961" spans="1:4" x14ac:dyDescent="0.25">
      <c r="A5961" s="373">
        <v>97120</v>
      </c>
      <c r="B5961" s="373" t="s">
        <v>6786</v>
      </c>
      <c r="C5961" s="373" t="s">
        <v>17</v>
      </c>
      <c r="D5961" s="374">
        <v>10.87</v>
      </c>
    </row>
    <row r="5962" spans="1:4" x14ac:dyDescent="0.25">
      <c r="A5962" s="373">
        <v>101167</v>
      </c>
      <c r="B5962" s="373" t="s">
        <v>2652</v>
      </c>
      <c r="C5962" s="373" t="s">
        <v>3</v>
      </c>
      <c r="D5962" s="374">
        <v>349.33</v>
      </c>
    </row>
    <row r="5963" spans="1:4" x14ac:dyDescent="0.25">
      <c r="A5963" s="373">
        <v>101169</v>
      </c>
      <c r="B5963" s="373" t="s">
        <v>2653</v>
      </c>
      <c r="C5963" s="373" t="s">
        <v>3</v>
      </c>
      <c r="D5963" s="374">
        <v>362.77</v>
      </c>
    </row>
    <row r="5964" spans="1:4" x14ac:dyDescent="0.25">
      <c r="A5964" s="373">
        <v>101170</v>
      </c>
      <c r="B5964" s="373" t="s">
        <v>2654</v>
      </c>
      <c r="C5964" s="373" t="s">
        <v>3</v>
      </c>
      <c r="D5964" s="374">
        <v>72.5</v>
      </c>
    </row>
    <row r="5965" spans="1:4" x14ac:dyDescent="0.25">
      <c r="A5965" s="373">
        <v>101172</v>
      </c>
      <c r="B5965" s="373" t="s">
        <v>2655</v>
      </c>
      <c r="C5965" s="373" t="s">
        <v>3</v>
      </c>
      <c r="D5965" s="374">
        <v>96.07</v>
      </c>
    </row>
    <row r="5966" spans="1:4" x14ac:dyDescent="0.25">
      <c r="A5966" s="373">
        <v>103904</v>
      </c>
      <c r="B5966" s="373" t="s">
        <v>6787</v>
      </c>
      <c r="C5966" s="373" t="s">
        <v>3</v>
      </c>
      <c r="D5966" s="374">
        <v>123.04</v>
      </c>
    </row>
    <row r="5967" spans="1:4" x14ac:dyDescent="0.25">
      <c r="A5967" s="373">
        <v>103905</v>
      </c>
      <c r="B5967" s="373" t="s">
        <v>6788</v>
      </c>
      <c r="C5967" s="373" t="s">
        <v>3</v>
      </c>
      <c r="D5967" s="374">
        <v>129.82</v>
      </c>
    </row>
    <row r="5968" spans="1:4" x14ac:dyDescent="0.25">
      <c r="A5968" s="373">
        <v>103906</v>
      </c>
      <c r="B5968" s="373" t="s">
        <v>6789</v>
      </c>
      <c r="C5968" s="373" t="s">
        <v>3</v>
      </c>
      <c r="D5968" s="374">
        <v>158.11000000000001</v>
      </c>
    </row>
    <row r="5969" spans="1:4" x14ac:dyDescent="0.25">
      <c r="A5969" s="373">
        <v>103907</v>
      </c>
      <c r="B5969" s="373" t="s">
        <v>6790</v>
      </c>
      <c r="C5969" s="373" t="s">
        <v>3</v>
      </c>
      <c r="D5969" s="374">
        <v>136.22</v>
      </c>
    </row>
    <row r="5970" spans="1:4" x14ac:dyDescent="0.25">
      <c r="A5970" s="373">
        <v>103908</v>
      </c>
      <c r="B5970" s="373" t="s">
        <v>6791</v>
      </c>
      <c r="C5970" s="373" t="s">
        <v>3</v>
      </c>
      <c r="D5970" s="374">
        <v>153.5</v>
      </c>
    </row>
    <row r="5971" spans="1:4" x14ac:dyDescent="0.25">
      <c r="A5971" s="373">
        <v>103909</v>
      </c>
      <c r="B5971" s="373" t="s">
        <v>6792</v>
      </c>
      <c r="C5971" s="373" t="s">
        <v>3</v>
      </c>
      <c r="D5971" s="374">
        <v>175.75</v>
      </c>
    </row>
    <row r="5972" spans="1:4" x14ac:dyDescent="0.25">
      <c r="A5972" s="373">
        <v>103911</v>
      </c>
      <c r="B5972" s="373" t="s">
        <v>6793</v>
      </c>
      <c r="C5972" s="373" t="s">
        <v>3</v>
      </c>
      <c r="D5972" s="374">
        <v>201.89</v>
      </c>
    </row>
    <row r="5973" spans="1:4" x14ac:dyDescent="0.25">
      <c r="A5973" s="373">
        <v>103912</v>
      </c>
      <c r="B5973" s="373" t="s">
        <v>6794</v>
      </c>
      <c r="C5973" s="373" t="s">
        <v>3</v>
      </c>
      <c r="D5973" s="374">
        <v>223.34</v>
      </c>
    </row>
    <row r="5974" spans="1:4" x14ac:dyDescent="0.25">
      <c r="A5974" s="373">
        <v>103913</v>
      </c>
      <c r="B5974" s="373" t="s">
        <v>6795</v>
      </c>
      <c r="C5974" s="373" t="s">
        <v>3</v>
      </c>
      <c r="D5974" s="374">
        <v>113.08</v>
      </c>
    </row>
    <row r="5975" spans="1:4" x14ac:dyDescent="0.25">
      <c r="A5975" s="373">
        <v>103914</v>
      </c>
      <c r="B5975" s="373" t="s">
        <v>6796</v>
      </c>
      <c r="C5975" s="373" t="s">
        <v>3</v>
      </c>
      <c r="D5975" s="374">
        <v>132.52000000000001</v>
      </c>
    </row>
    <row r="5976" spans="1:4" x14ac:dyDescent="0.25">
      <c r="A5976" s="373">
        <v>103915</v>
      </c>
      <c r="B5976" s="373" t="s">
        <v>6797</v>
      </c>
      <c r="C5976" s="373" t="s">
        <v>3</v>
      </c>
      <c r="D5976" s="374">
        <v>143.88999999999999</v>
      </c>
    </row>
    <row r="5977" spans="1:4" x14ac:dyDescent="0.25">
      <c r="A5977" s="373">
        <v>103916</v>
      </c>
      <c r="B5977" s="373" t="s">
        <v>6798</v>
      </c>
      <c r="C5977" s="373" t="s">
        <v>3</v>
      </c>
      <c r="D5977" s="374">
        <v>166.23</v>
      </c>
    </row>
    <row r="5978" spans="1:4" x14ac:dyDescent="0.25">
      <c r="A5978" s="373">
        <v>103917</v>
      </c>
      <c r="B5978" s="373" t="s">
        <v>6799</v>
      </c>
      <c r="C5978" s="373" t="s">
        <v>3</v>
      </c>
      <c r="D5978" s="374">
        <v>189.72</v>
      </c>
    </row>
    <row r="5979" spans="1:4" x14ac:dyDescent="0.25">
      <c r="A5979" s="373">
        <v>103918</v>
      </c>
      <c r="B5979" s="373" t="s">
        <v>6800</v>
      </c>
      <c r="C5979" s="373" t="s">
        <v>3</v>
      </c>
      <c r="D5979" s="374">
        <v>200.85</v>
      </c>
    </row>
    <row r="5980" spans="1:4" x14ac:dyDescent="0.25">
      <c r="A5980" s="373">
        <v>104432</v>
      </c>
      <c r="B5980" s="373" t="s">
        <v>6801</v>
      </c>
      <c r="C5980" s="373" t="s">
        <v>3</v>
      </c>
      <c r="D5980" s="374">
        <v>100.3</v>
      </c>
    </row>
    <row r="5981" spans="1:4" x14ac:dyDescent="0.25">
      <c r="A5981" s="373">
        <v>104433</v>
      </c>
      <c r="B5981" s="373" t="s">
        <v>6802</v>
      </c>
      <c r="C5981" s="373" t="s">
        <v>3</v>
      </c>
      <c r="D5981" s="374">
        <v>89.27</v>
      </c>
    </row>
    <row r="5982" spans="1:4" x14ac:dyDescent="0.25">
      <c r="A5982" s="373">
        <v>103689</v>
      </c>
      <c r="B5982" s="373" t="s">
        <v>8736</v>
      </c>
      <c r="C5982" s="373" t="s">
        <v>3</v>
      </c>
      <c r="D5982" s="374">
        <v>307.12</v>
      </c>
    </row>
    <row r="5983" spans="1:4" x14ac:dyDescent="0.25">
      <c r="A5983" s="373">
        <v>103694</v>
      </c>
      <c r="B5983" s="373" t="s">
        <v>6803</v>
      </c>
      <c r="C5983" s="373" t="s">
        <v>6</v>
      </c>
      <c r="D5983" s="374">
        <v>111.58</v>
      </c>
    </row>
    <row r="5984" spans="1:4" x14ac:dyDescent="0.25">
      <c r="A5984" s="373">
        <v>103695</v>
      </c>
      <c r="B5984" s="373" t="s">
        <v>6804</v>
      </c>
      <c r="C5984" s="373" t="s">
        <v>6</v>
      </c>
      <c r="D5984" s="374">
        <v>100.31</v>
      </c>
    </row>
    <row r="5985" spans="1:4" x14ac:dyDescent="0.25">
      <c r="A5985" s="373">
        <v>103696</v>
      </c>
      <c r="B5985" s="373" t="s">
        <v>6805</v>
      </c>
      <c r="C5985" s="373" t="s">
        <v>6</v>
      </c>
      <c r="D5985" s="374">
        <v>137.58000000000001</v>
      </c>
    </row>
    <row r="5986" spans="1:4" x14ac:dyDescent="0.25">
      <c r="A5986" s="373">
        <v>103697</v>
      </c>
      <c r="B5986" s="373" t="s">
        <v>6806</v>
      </c>
      <c r="C5986" s="373" t="s">
        <v>6</v>
      </c>
      <c r="D5986" s="374">
        <v>126.31</v>
      </c>
    </row>
    <row r="5987" spans="1:4" x14ac:dyDescent="0.25">
      <c r="A5987" s="373">
        <v>95995</v>
      </c>
      <c r="B5987" s="373" t="s">
        <v>2656</v>
      </c>
      <c r="C5987" s="373" t="s">
        <v>12</v>
      </c>
      <c r="D5987" s="375">
        <v>1680.39</v>
      </c>
    </row>
    <row r="5988" spans="1:4" x14ac:dyDescent="0.25">
      <c r="A5988" s="373">
        <v>95996</v>
      </c>
      <c r="B5988" s="373" t="s">
        <v>2657</v>
      </c>
      <c r="C5988" s="373" t="s">
        <v>12</v>
      </c>
      <c r="D5988" s="375">
        <v>1454.43</v>
      </c>
    </row>
    <row r="5989" spans="1:4" x14ac:dyDescent="0.25">
      <c r="A5989" s="373">
        <v>96001</v>
      </c>
      <c r="B5989" s="373" t="s">
        <v>2658</v>
      </c>
      <c r="C5989" s="373" t="s">
        <v>3</v>
      </c>
      <c r="D5989" s="374">
        <v>7.62</v>
      </c>
    </row>
    <row r="5990" spans="1:4" x14ac:dyDescent="0.25">
      <c r="A5990" s="373">
        <v>96393</v>
      </c>
      <c r="B5990" s="373" t="s">
        <v>2659</v>
      </c>
      <c r="C5990" s="373" t="s">
        <v>12</v>
      </c>
      <c r="D5990" s="374">
        <v>288.56</v>
      </c>
    </row>
    <row r="5991" spans="1:4" x14ac:dyDescent="0.25">
      <c r="A5991" s="373">
        <v>96394</v>
      </c>
      <c r="B5991" s="373" t="s">
        <v>2660</v>
      </c>
      <c r="C5991" s="373" t="s">
        <v>12</v>
      </c>
      <c r="D5991" s="374">
        <v>338.87</v>
      </c>
    </row>
    <row r="5992" spans="1:4" x14ac:dyDescent="0.25">
      <c r="A5992" s="373">
        <v>96395</v>
      </c>
      <c r="B5992" s="373" t="s">
        <v>2661</v>
      </c>
      <c r="C5992" s="373" t="s">
        <v>12</v>
      </c>
      <c r="D5992" s="374">
        <v>413.14</v>
      </c>
    </row>
    <row r="5993" spans="1:4" x14ac:dyDescent="0.25">
      <c r="A5993" s="373">
        <v>88411</v>
      </c>
      <c r="B5993" s="373" t="s">
        <v>2663</v>
      </c>
      <c r="C5993" s="373" t="s">
        <v>3</v>
      </c>
      <c r="D5993" s="374">
        <v>3.4</v>
      </c>
    </row>
    <row r="5994" spans="1:4" x14ac:dyDescent="0.25">
      <c r="A5994" s="373">
        <v>88412</v>
      </c>
      <c r="B5994" s="373" t="s">
        <v>2664</v>
      </c>
      <c r="C5994" s="373" t="s">
        <v>3</v>
      </c>
      <c r="D5994" s="374">
        <v>2.67</v>
      </c>
    </row>
    <row r="5995" spans="1:4" x14ac:dyDescent="0.25">
      <c r="A5995" s="373">
        <v>88413</v>
      </c>
      <c r="B5995" s="373" t="s">
        <v>2665</v>
      </c>
      <c r="C5995" s="373" t="s">
        <v>3</v>
      </c>
      <c r="D5995" s="374">
        <v>4.88</v>
      </c>
    </row>
    <row r="5996" spans="1:4" x14ac:dyDescent="0.25">
      <c r="A5996" s="373">
        <v>88414</v>
      </c>
      <c r="B5996" s="373" t="s">
        <v>2666</v>
      </c>
      <c r="C5996" s="373" t="s">
        <v>3</v>
      </c>
      <c r="D5996" s="374">
        <v>5.35</v>
      </c>
    </row>
    <row r="5997" spans="1:4" x14ac:dyDescent="0.25">
      <c r="A5997" s="373">
        <v>88415</v>
      </c>
      <c r="B5997" s="373" t="s">
        <v>2667</v>
      </c>
      <c r="C5997" s="373" t="s">
        <v>3</v>
      </c>
      <c r="D5997" s="374">
        <v>3.64</v>
      </c>
    </row>
    <row r="5998" spans="1:4" x14ac:dyDescent="0.25">
      <c r="A5998" s="373">
        <v>88416</v>
      </c>
      <c r="B5998" s="373" t="s">
        <v>2668</v>
      </c>
      <c r="C5998" s="373" t="s">
        <v>3</v>
      </c>
      <c r="D5998" s="374">
        <v>20.03</v>
      </c>
    </row>
    <row r="5999" spans="1:4" x14ac:dyDescent="0.25">
      <c r="A5999" s="373">
        <v>88417</v>
      </c>
      <c r="B5999" s="373" t="s">
        <v>2669</v>
      </c>
      <c r="C5999" s="373" t="s">
        <v>3</v>
      </c>
      <c r="D5999" s="374">
        <v>17.43</v>
      </c>
    </row>
    <row r="6000" spans="1:4" x14ac:dyDescent="0.25">
      <c r="A6000" s="373">
        <v>88420</v>
      </c>
      <c r="B6000" s="373" t="s">
        <v>2670</v>
      </c>
      <c r="C6000" s="373" t="s">
        <v>3</v>
      </c>
      <c r="D6000" s="374">
        <v>25.28</v>
      </c>
    </row>
    <row r="6001" spans="1:4" x14ac:dyDescent="0.25">
      <c r="A6001" s="373">
        <v>88421</v>
      </c>
      <c r="B6001" s="373" t="s">
        <v>2671</v>
      </c>
      <c r="C6001" s="373" t="s">
        <v>3</v>
      </c>
      <c r="D6001" s="374">
        <v>26.94</v>
      </c>
    </row>
    <row r="6002" spans="1:4" x14ac:dyDescent="0.25">
      <c r="A6002" s="373">
        <v>88423</v>
      </c>
      <c r="B6002" s="373" t="s">
        <v>2672</v>
      </c>
      <c r="C6002" s="373" t="s">
        <v>3</v>
      </c>
      <c r="D6002" s="374">
        <v>20.84</v>
      </c>
    </row>
    <row r="6003" spans="1:4" x14ac:dyDescent="0.25">
      <c r="A6003" s="373">
        <v>88424</v>
      </c>
      <c r="B6003" s="373" t="s">
        <v>2673</v>
      </c>
      <c r="C6003" s="373" t="s">
        <v>3</v>
      </c>
      <c r="D6003" s="374">
        <v>23.6</v>
      </c>
    </row>
    <row r="6004" spans="1:4" x14ac:dyDescent="0.25">
      <c r="A6004" s="373">
        <v>88426</v>
      </c>
      <c r="B6004" s="373" t="s">
        <v>2674</v>
      </c>
      <c r="C6004" s="373" t="s">
        <v>3</v>
      </c>
      <c r="D6004" s="374">
        <v>19.11</v>
      </c>
    </row>
    <row r="6005" spans="1:4" x14ac:dyDescent="0.25">
      <c r="A6005" s="373">
        <v>88428</v>
      </c>
      <c r="B6005" s="373" t="s">
        <v>2675</v>
      </c>
      <c r="C6005" s="373" t="s">
        <v>3</v>
      </c>
      <c r="D6005" s="374">
        <v>32.64</v>
      </c>
    </row>
    <row r="6006" spans="1:4" x14ac:dyDescent="0.25">
      <c r="A6006" s="373">
        <v>88429</v>
      </c>
      <c r="B6006" s="373" t="s">
        <v>2676</v>
      </c>
      <c r="C6006" s="373" t="s">
        <v>3</v>
      </c>
      <c r="D6006" s="374">
        <v>35.53</v>
      </c>
    </row>
    <row r="6007" spans="1:4" x14ac:dyDescent="0.25">
      <c r="A6007" s="373">
        <v>88431</v>
      </c>
      <c r="B6007" s="373" t="s">
        <v>2677</v>
      </c>
      <c r="C6007" s="373" t="s">
        <v>3</v>
      </c>
      <c r="D6007" s="374">
        <v>25.02</v>
      </c>
    </row>
    <row r="6008" spans="1:4" x14ac:dyDescent="0.25">
      <c r="A6008" s="373">
        <v>88432</v>
      </c>
      <c r="B6008" s="373" t="s">
        <v>2678</v>
      </c>
      <c r="C6008" s="373" t="s">
        <v>3</v>
      </c>
      <c r="D6008" s="374">
        <v>18.350000000000001</v>
      </c>
    </row>
    <row r="6009" spans="1:4" x14ac:dyDescent="0.25">
      <c r="A6009" s="373">
        <v>88484</v>
      </c>
      <c r="B6009" s="373" t="s">
        <v>8737</v>
      </c>
      <c r="C6009" s="373" t="s">
        <v>3</v>
      </c>
      <c r="D6009" s="374">
        <v>5.13</v>
      </c>
    </row>
    <row r="6010" spans="1:4" x14ac:dyDescent="0.25">
      <c r="A6010" s="373">
        <v>88485</v>
      </c>
      <c r="B6010" s="373" t="s">
        <v>8738</v>
      </c>
      <c r="C6010" s="373" t="s">
        <v>3</v>
      </c>
      <c r="D6010" s="374">
        <v>4.2300000000000004</v>
      </c>
    </row>
    <row r="6011" spans="1:4" x14ac:dyDescent="0.25">
      <c r="A6011" s="373">
        <v>88488</v>
      </c>
      <c r="B6011" s="373" t="s">
        <v>8739</v>
      </c>
      <c r="C6011" s="373" t="s">
        <v>3</v>
      </c>
      <c r="D6011" s="374">
        <v>15.27</v>
      </c>
    </row>
    <row r="6012" spans="1:4" x14ac:dyDescent="0.25">
      <c r="A6012" s="373">
        <v>88489</v>
      </c>
      <c r="B6012" s="373" t="s">
        <v>8740</v>
      </c>
      <c r="C6012" s="373" t="s">
        <v>3</v>
      </c>
      <c r="D6012" s="374">
        <v>13.07</v>
      </c>
    </row>
    <row r="6013" spans="1:4" x14ac:dyDescent="0.25">
      <c r="A6013" s="373">
        <v>88494</v>
      </c>
      <c r="B6013" s="373" t="s">
        <v>8741</v>
      </c>
      <c r="C6013" s="373" t="s">
        <v>3</v>
      </c>
      <c r="D6013" s="374">
        <v>20.66</v>
      </c>
    </row>
    <row r="6014" spans="1:4" x14ac:dyDescent="0.25">
      <c r="A6014" s="373">
        <v>88495</v>
      </c>
      <c r="B6014" s="373" t="s">
        <v>8742</v>
      </c>
      <c r="C6014" s="373" t="s">
        <v>3</v>
      </c>
      <c r="D6014" s="374">
        <v>11.7</v>
      </c>
    </row>
    <row r="6015" spans="1:4" x14ac:dyDescent="0.25">
      <c r="A6015" s="373">
        <v>88496</v>
      </c>
      <c r="B6015" s="373" t="s">
        <v>8743</v>
      </c>
      <c r="C6015" s="373" t="s">
        <v>3</v>
      </c>
      <c r="D6015" s="374">
        <v>31.53</v>
      </c>
    </row>
    <row r="6016" spans="1:4" x14ac:dyDescent="0.25">
      <c r="A6016" s="373">
        <v>88497</v>
      </c>
      <c r="B6016" s="373" t="s">
        <v>8744</v>
      </c>
      <c r="C6016" s="373" t="s">
        <v>3</v>
      </c>
      <c r="D6016" s="374">
        <v>18.39</v>
      </c>
    </row>
    <row r="6017" spans="1:4" x14ac:dyDescent="0.25">
      <c r="A6017" s="373">
        <v>95305</v>
      </c>
      <c r="B6017" s="373" t="s">
        <v>8745</v>
      </c>
      <c r="C6017" s="373" t="s">
        <v>3</v>
      </c>
      <c r="D6017" s="374">
        <v>13.92</v>
      </c>
    </row>
    <row r="6018" spans="1:4" x14ac:dyDescent="0.25">
      <c r="A6018" s="373">
        <v>95306</v>
      </c>
      <c r="B6018" s="373" t="s">
        <v>8746</v>
      </c>
      <c r="C6018" s="373" t="s">
        <v>3</v>
      </c>
      <c r="D6018" s="374">
        <v>16</v>
      </c>
    </row>
    <row r="6019" spans="1:4" x14ac:dyDescent="0.25">
      <c r="A6019" s="373">
        <v>95622</v>
      </c>
      <c r="B6019" s="373" t="s">
        <v>2679</v>
      </c>
      <c r="C6019" s="373" t="s">
        <v>3</v>
      </c>
      <c r="D6019" s="374">
        <v>16.66</v>
      </c>
    </row>
    <row r="6020" spans="1:4" x14ac:dyDescent="0.25">
      <c r="A6020" s="373">
        <v>95623</v>
      </c>
      <c r="B6020" s="373" t="s">
        <v>2680</v>
      </c>
      <c r="C6020" s="373" t="s">
        <v>3</v>
      </c>
      <c r="D6020" s="374">
        <v>13.11</v>
      </c>
    </row>
    <row r="6021" spans="1:4" x14ac:dyDescent="0.25">
      <c r="A6021" s="373">
        <v>95624</v>
      </c>
      <c r="B6021" s="373" t="s">
        <v>2681</v>
      </c>
      <c r="C6021" s="373" t="s">
        <v>3</v>
      </c>
      <c r="D6021" s="374">
        <v>23.88</v>
      </c>
    </row>
    <row r="6022" spans="1:4" x14ac:dyDescent="0.25">
      <c r="A6022" s="373">
        <v>95625</v>
      </c>
      <c r="B6022" s="373" t="s">
        <v>2682</v>
      </c>
      <c r="C6022" s="373" t="s">
        <v>3</v>
      </c>
      <c r="D6022" s="374">
        <v>26.16</v>
      </c>
    </row>
    <row r="6023" spans="1:4" x14ac:dyDescent="0.25">
      <c r="A6023" s="373">
        <v>95626</v>
      </c>
      <c r="B6023" s="373" t="s">
        <v>2683</v>
      </c>
      <c r="C6023" s="373" t="s">
        <v>3</v>
      </c>
      <c r="D6023" s="374">
        <v>17.809999999999999</v>
      </c>
    </row>
    <row r="6024" spans="1:4" x14ac:dyDescent="0.25">
      <c r="A6024" s="373">
        <v>96126</v>
      </c>
      <c r="B6024" s="373" t="s">
        <v>2684</v>
      </c>
      <c r="C6024" s="373" t="s">
        <v>3</v>
      </c>
      <c r="D6024" s="374">
        <v>20.93</v>
      </c>
    </row>
    <row r="6025" spans="1:4" x14ac:dyDescent="0.25">
      <c r="A6025" s="373">
        <v>96127</v>
      </c>
      <c r="B6025" s="373" t="s">
        <v>2685</v>
      </c>
      <c r="C6025" s="373" t="s">
        <v>3</v>
      </c>
      <c r="D6025" s="374">
        <v>16.489999999999998</v>
      </c>
    </row>
    <row r="6026" spans="1:4" x14ac:dyDescent="0.25">
      <c r="A6026" s="373">
        <v>96128</v>
      </c>
      <c r="B6026" s="373" t="s">
        <v>2686</v>
      </c>
      <c r="C6026" s="373" t="s">
        <v>3</v>
      </c>
      <c r="D6026" s="374">
        <v>29.92</v>
      </c>
    </row>
    <row r="6027" spans="1:4" x14ac:dyDescent="0.25">
      <c r="A6027" s="373">
        <v>96129</v>
      </c>
      <c r="B6027" s="373" t="s">
        <v>2687</v>
      </c>
      <c r="C6027" s="373" t="s">
        <v>3</v>
      </c>
      <c r="D6027" s="374">
        <v>32.78</v>
      </c>
    </row>
    <row r="6028" spans="1:4" x14ac:dyDescent="0.25">
      <c r="A6028" s="373">
        <v>96130</v>
      </c>
      <c r="B6028" s="373" t="s">
        <v>2688</v>
      </c>
      <c r="C6028" s="373" t="s">
        <v>3</v>
      </c>
      <c r="D6028" s="374">
        <v>22.33</v>
      </c>
    </row>
    <row r="6029" spans="1:4" x14ac:dyDescent="0.25">
      <c r="A6029" s="373">
        <v>96131</v>
      </c>
      <c r="B6029" s="373" t="s">
        <v>2689</v>
      </c>
      <c r="C6029" s="373" t="s">
        <v>3</v>
      </c>
      <c r="D6029" s="374">
        <v>29.16</v>
      </c>
    </row>
    <row r="6030" spans="1:4" x14ac:dyDescent="0.25">
      <c r="A6030" s="373">
        <v>96132</v>
      </c>
      <c r="B6030" s="373" t="s">
        <v>2690</v>
      </c>
      <c r="C6030" s="373" t="s">
        <v>3</v>
      </c>
      <c r="D6030" s="374">
        <v>23.25</v>
      </c>
    </row>
    <row r="6031" spans="1:4" x14ac:dyDescent="0.25">
      <c r="A6031" s="373">
        <v>96133</v>
      </c>
      <c r="B6031" s="373" t="s">
        <v>2691</v>
      </c>
      <c r="C6031" s="373" t="s">
        <v>3</v>
      </c>
      <c r="D6031" s="374">
        <v>41.12</v>
      </c>
    </row>
    <row r="6032" spans="1:4" x14ac:dyDescent="0.25">
      <c r="A6032" s="373">
        <v>96134</v>
      </c>
      <c r="B6032" s="373" t="s">
        <v>2692</v>
      </c>
      <c r="C6032" s="373" t="s">
        <v>3</v>
      </c>
      <c r="D6032" s="374">
        <v>44.93</v>
      </c>
    </row>
    <row r="6033" spans="1:4" x14ac:dyDescent="0.25">
      <c r="A6033" s="373">
        <v>96135</v>
      </c>
      <c r="B6033" s="373" t="s">
        <v>2693</v>
      </c>
      <c r="C6033" s="373" t="s">
        <v>3</v>
      </c>
      <c r="D6033" s="374">
        <v>31.05</v>
      </c>
    </row>
    <row r="6034" spans="1:4" x14ac:dyDescent="0.25">
      <c r="A6034" s="373">
        <v>104639</v>
      </c>
      <c r="B6034" s="373" t="s">
        <v>8747</v>
      </c>
      <c r="C6034" s="373" t="s">
        <v>3</v>
      </c>
      <c r="D6034" s="374">
        <v>11.46</v>
      </c>
    </row>
    <row r="6035" spans="1:4" x14ac:dyDescent="0.25">
      <c r="A6035" s="373">
        <v>104640</v>
      </c>
      <c r="B6035" s="373" t="s">
        <v>8748</v>
      </c>
      <c r="C6035" s="373" t="s">
        <v>3</v>
      </c>
      <c r="D6035" s="374">
        <v>12.87</v>
      </c>
    </row>
    <row r="6036" spans="1:4" x14ac:dyDescent="0.25">
      <c r="A6036" s="373">
        <v>104641</v>
      </c>
      <c r="B6036" s="373" t="s">
        <v>8749</v>
      </c>
      <c r="C6036" s="373" t="s">
        <v>3</v>
      </c>
      <c r="D6036" s="374">
        <v>9.26</v>
      </c>
    </row>
    <row r="6037" spans="1:4" x14ac:dyDescent="0.25">
      <c r="A6037" s="373">
        <v>104642</v>
      </c>
      <c r="B6037" s="373" t="s">
        <v>8750</v>
      </c>
      <c r="C6037" s="373" t="s">
        <v>3</v>
      </c>
      <c r="D6037" s="374">
        <v>10.67</v>
      </c>
    </row>
    <row r="6038" spans="1:4" x14ac:dyDescent="0.25">
      <c r="A6038" s="373">
        <v>102193</v>
      </c>
      <c r="B6038" s="373" t="s">
        <v>4326</v>
      </c>
      <c r="C6038" s="373" t="s">
        <v>3</v>
      </c>
      <c r="D6038" s="374">
        <v>2.08</v>
      </c>
    </row>
    <row r="6039" spans="1:4" x14ac:dyDescent="0.25">
      <c r="A6039" s="373">
        <v>102194</v>
      </c>
      <c r="B6039" s="373" t="s">
        <v>4327</v>
      </c>
      <c r="C6039" s="373" t="s">
        <v>3</v>
      </c>
      <c r="D6039" s="374">
        <v>7.98</v>
      </c>
    </row>
    <row r="6040" spans="1:4" x14ac:dyDescent="0.25">
      <c r="A6040" s="373">
        <v>102197</v>
      </c>
      <c r="B6040" s="373" t="s">
        <v>4328</v>
      </c>
      <c r="C6040" s="373" t="s">
        <v>3</v>
      </c>
      <c r="D6040" s="374">
        <v>30.16</v>
      </c>
    </row>
    <row r="6041" spans="1:4" x14ac:dyDescent="0.25">
      <c r="A6041" s="373">
        <v>102200</v>
      </c>
      <c r="B6041" s="373" t="s">
        <v>4329</v>
      </c>
      <c r="C6041" s="373" t="s">
        <v>3</v>
      </c>
      <c r="D6041" s="374">
        <v>22.61</v>
      </c>
    </row>
    <row r="6042" spans="1:4" x14ac:dyDescent="0.25">
      <c r="A6042" s="373">
        <v>102201</v>
      </c>
      <c r="B6042" s="373" t="s">
        <v>6807</v>
      </c>
      <c r="C6042" s="373" t="s">
        <v>3</v>
      </c>
      <c r="D6042" s="374">
        <v>19.91</v>
      </c>
    </row>
    <row r="6043" spans="1:4" x14ac:dyDescent="0.25">
      <c r="A6043" s="373">
        <v>102202</v>
      </c>
      <c r="B6043" s="373" t="s">
        <v>4330</v>
      </c>
      <c r="C6043" s="373" t="s">
        <v>3</v>
      </c>
      <c r="D6043" s="374">
        <v>59.18</v>
      </c>
    </row>
    <row r="6044" spans="1:4" x14ac:dyDescent="0.25">
      <c r="A6044" s="373">
        <v>102203</v>
      </c>
      <c r="B6044" s="373" t="s">
        <v>4331</v>
      </c>
      <c r="C6044" s="373" t="s">
        <v>3</v>
      </c>
      <c r="D6044" s="374">
        <v>9.9600000000000009</v>
      </c>
    </row>
    <row r="6045" spans="1:4" x14ac:dyDescent="0.25">
      <c r="A6045" s="373">
        <v>102204</v>
      </c>
      <c r="B6045" s="373" t="s">
        <v>4332</v>
      </c>
      <c r="C6045" s="373" t="s">
        <v>3</v>
      </c>
      <c r="D6045" s="374">
        <v>10.28</v>
      </c>
    </row>
    <row r="6046" spans="1:4" x14ac:dyDescent="0.25">
      <c r="A6046" s="373">
        <v>102205</v>
      </c>
      <c r="B6046" s="373" t="s">
        <v>4333</v>
      </c>
      <c r="C6046" s="373" t="s">
        <v>3</v>
      </c>
      <c r="D6046" s="374">
        <v>9.3000000000000007</v>
      </c>
    </row>
    <row r="6047" spans="1:4" x14ac:dyDescent="0.25">
      <c r="A6047" s="373">
        <v>102207</v>
      </c>
      <c r="B6047" s="373" t="s">
        <v>4334</v>
      </c>
      <c r="C6047" s="373" t="s">
        <v>3</v>
      </c>
      <c r="D6047" s="374">
        <v>8.36</v>
      </c>
    </row>
    <row r="6048" spans="1:4" x14ac:dyDescent="0.25">
      <c r="A6048" s="373">
        <v>102208</v>
      </c>
      <c r="B6048" s="373" t="s">
        <v>4335</v>
      </c>
      <c r="C6048" s="373" t="s">
        <v>3</v>
      </c>
      <c r="D6048" s="374">
        <v>7.96</v>
      </c>
    </row>
    <row r="6049" spans="1:4" x14ac:dyDescent="0.25">
      <c r="A6049" s="373">
        <v>102209</v>
      </c>
      <c r="B6049" s="373" t="s">
        <v>4336</v>
      </c>
      <c r="C6049" s="373" t="s">
        <v>3</v>
      </c>
      <c r="D6049" s="374">
        <v>8.23</v>
      </c>
    </row>
    <row r="6050" spans="1:4" x14ac:dyDescent="0.25">
      <c r="A6050" s="373">
        <v>102210</v>
      </c>
      <c r="B6050" s="373" t="s">
        <v>4337</v>
      </c>
      <c r="C6050" s="373" t="s">
        <v>3</v>
      </c>
      <c r="D6050" s="374">
        <v>7.83</v>
      </c>
    </row>
    <row r="6051" spans="1:4" x14ac:dyDescent="0.25">
      <c r="A6051" s="373">
        <v>102213</v>
      </c>
      <c r="B6051" s="373" t="s">
        <v>4338</v>
      </c>
      <c r="C6051" s="373" t="s">
        <v>3</v>
      </c>
      <c r="D6051" s="374">
        <v>19.95</v>
      </c>
    </row>
    <row r="6052" spans="1:4" x14ac:dyDescent="0.25">
      <c r="A6052" s="373">
        <v>102214</v>
      </c>
      <c r="B6052" s="373" t="s">
        <v>4339</v>
      </c>
      <c r="C6052" s="373" t="s">
        <v>3</v>
      </c>
      <c r="D6052" s="374">
        <v>20.58</v>
      </c>
    </row>
    <row r="6053" spans="1:4" x14ac:dyDescent="0.25">
      <c r="A6053" s="373">
        <v>102215</v>
      </c>
      <c r="B6053" s="373" t="s">
        <v>4340</v>
      </c>
      <c r="C6053" s="373" t="s">
        <v>3</v>
      </c>
      <c r="D6053" s="374">
        <v>18.61</v>
      </c>
    </row>
    <row r="6054" spans="1:4" x14ac:dyDescent="0.25">
      <c r="A6054" s="373">
        <v>102217</v>
      </c>
      <c r="B6054" s="373" t="s">
        <v>4341</v>
      </c>
      <c r="C6054" s="373" t="s">
        <v>3</v>
      </c>
      <c r="D6054" s="374">
        <v>16.75</v>
      </c>
    </row>
    <row r="6055" spans="1:4" x14ac:dyDescent="0.25">
      <c r="A6055" s="373">
        <v>102218</v>
      </c>
      <c r="B6055" s="373" t="s">
        <v>4342</v>
      </c>
      <c r="C6055" s="373" t="s">
        <v>3</v>
      </c>
      <c r="D6055" s="374">
        <v>15.94</v>
      </c>
    </row>
    <row r="6056" spans="1:4" x14ac:dyDescent="0.25">
      <c r="A6056" s="373">
        <v>102219</v>
      </c>
      <c r="B6056" s="373" t="s">
        <v>4343</v>
      </c>
      <c r="C6056" s="373" t="s">
        <v>3</v>
      </c>
      <c r="D6056" s="374">
        <v>16.48</v>
      </c>
    </row>
    <row r="6057" spans="1:4" x14ac:dyDescent="0.25">
      <c r="A6057" s="373">
        <v>102220</v>
      </c>
      <c r="B6057" s="373" t="s">
        <v>4344</v>
      </c>
      <c r="C6057" s="373" t="s">
        <v>3</v>
      </c>
      <c r="D6057" s="374">
        <v>15.68</v>
      </c>
    </row>
    <row r="6058" spans="1:4" x14ac:dyDescent="0.25">
      <c r="A6058" s="373">
        <v>102223</v>
      </c>
      <c r="B6058" s="373" t="s">
        <v>4345</v>
      </c>
      <c r="C6058" s="373" t="s">
        <v>3</v>
      </c>
      <c r="D6058" s="374">
        <v>29.93</v>
      </c>
    </row>
    <row r="6059" spans="1:4" x14ac:dyDescent="0.25">
      <c r="A6059" s="373">
        <v>102224</v>
      </c>
      <c r="B6059" s="373" t="s">
        <v>4346</v>
      </c>
      <c r="C6059" s="373" t="s">
        <v>3</v>
      </c>
      <c r="D6059" s="374">
        <v>30.87</v>
      </c>
    </row>
    <row r="6060" spans="1:4" x14ac:dyDescent="0.25">
      <c r="A6060" s="373">
        <v>102225</v>
      </c>
      <c r="B6060" s="373" t="s">
        <v>4347</v>
      </c>
      <c r="C6060" s="373" t="s">
        <v>3</v>
      </c>
      <c r="D6060" s="374">
        <v>27.92</v>
      </c>
    </row>
    <row r="6061" spans="1:4" x14ac:dyDescent="0.25">
      <c r="A6061" s="373">
        <v>102227</v>
      </c>
      <c r="B6061" s="373" t="s">
        <v>4348</v>
      </c>
      <c r="C6061" s="373" t="s">
        <v>3</v>
      </c>
      <c r="D6061" s="374">
        <v>25.12</v>
      </c>
    </row>
    <row r="6062" spans="1:4" x14ac:dyDescent="0.25">
      <c r="A6062" s="373">
        <v>102228</v>
      </c>
      <c r="B6062" s="373" t="s">
        <v>4349</v>
      </c>
      <c r="C6062" s="373" t="s">
        <v>3</v>
      </c>
      <c r="D6062" s="374">
        <v>23.94</v>
      </c>
    </row>
    <row r="6063" spans="1:4" x14ac:dyDescent="0.25">
      <c r="A6063" s="373">
        <v>102229</v>
      </c>
      <c r="B6063" s="373" t="s">
        <v>4350</v>
      </c>
      <c r="C6063" s="373" t="s">
        <v>3</v>
      </c>
      <c r="D6063" s="374">
        <v>24.73</v>
      </c>
    </row>
    <row r="6064" spans="1:4" x14ac:dyDescent="0.25">
      <c r="A6064" s="373">
        <v>102230</v>
      </c>
      <c r="B6064" s="373" t="s">
        <v>4351</v>
      </c>
      <c r="C6064" s="373" t="s">
        <v>3</v>
      </c>
      <c r="D6064" s="374">
        <v>23.54</v>
      </c>
    </row>
    <row r="6065" spans="1:4" x14ac:dyDescent="0.25">
      <c r="A6065" s="373">
        <v>102233</v>
      </c>
      <c r="B6065" s="373" t="s">
        <v>4352</v>
      </c>
      <c r="C6065" s="373" t="s">
        <v>3</v>
      </c>
      <c r="D6065" s="374">
        <v>11.38</v>
      </c>
    </row>
    <row r="6066" spans="1:4" x14ac:dyDescent="0.25">
      <c r="A6066" s="373">
        <v>102234</v>
      </c>
      <c r="B6066" s="373" t="s">
        <v>4353</v>
      </c>
      <c r="C6066" s="373" t="s">
        <v>3</v>
      </c>
      <c r="D6066" s="374">
        <v>22.76</v>
      </c>
    </row>
    <row r="6067" spans="1:4" x14ac:dyDescent="0.25">
      <c r="A6067" s="373">
        <v>100716</v>
      </c>
      <c r="B6067" s="373" t="s">
        <v>2694</v>
      </c>
      <c r="C6067" s="373" t="s">
        <v>3</v>
      </c>
      <c r="D6067" s="374">
        <v>26.6</v>
      </c>
    </row>
    <row r="6068" spans="1:4" x14ac:dyDescent="0.25">
      <c r="A6068" s="373">
        <v>100717</v>
      </c>
      <c r="B6068" s="373" t="s">
        <v>2695</v>
      </c>
      <c r="C6068" s="373" t="s">
        <v>3</v>
      </c>
      <c r="D6068" s="374">
        <v>9.6300000000000008</v>
      </c>
    </row>
    <row r="6069" spans="1:4" x14ac:dyDescent="0.25">
      <c r="A6069" s="373">
        <v>100718</v>
      </c>
      <c r="B6069" s="373" t="s">
        <v>2696</v>
      </c>
      <c r="C6069" s="373" t="s">
        <v>16</v>
      </c>
      <c r="D6069" s="374">
        <v>1.32</v>
      </c>
    </row>
    <row r="6070" spans="1:4" x14ac:dyDescent="0.25">
      <c r="A6070" s="373">
        <v>100719</v>
      </c>
      <c r="B6070" s="373" t="s">
        <v>5183</v>
      </c>
      <c r="C6070" s="373" t="s">
        <v>3</v>
      </c>
      <c r="D6070" s="374">
        <v>10.81</v>
      </c>
    </row>
    <row r="6071" spans="1:4" x14ac:dyDescent="0.25">
      <c r="A6071" s="373">
        <v>100720</v>
      </c>
      <c r="B6071" s="373" t="s">
        <v>2697</v>
      </c>
      <c r="C6071" s="373" t="s">
        <v>3</v>
      </c>
      <c r="D6071" s="374">
        <v>10.62</v>
      </c>
    </row>
    <row r="6072" spans="1:4" x14ac:dyDescent="0.25">
      <c r="A6072" s="373">
        <v>100721</v>
      </c>
      <c r="B6072" s="373" t="s">
        <v>6808</v>
      </c>
      <c r="C6072" s="373" t="s">
        <v>3</v>
      </c>
      <c r="D6072" s="374">
        <v>24.47</v>
      </c>
    </row>
    <row r="6073" spans="1:4" x14ac:dyDescent="0.25">
      <c r="A6073" s="373">
        <v>100722</v>
      </c>
      <c r="B6073" s="373" t="s">
        <v>2698</v>
      </c>
      <c r="C6073" s="373" t="s">
        <v>3</v>
      </c>
      <c r="D6073" s="374">
        <v>23.67</v>
      </c>
    </row>
    <row r="6074" spans="1:4" x14ac:dyDescent="0.25">
      <c r="A6074" s="373">
        <v>100723</v>
      </c>
      <c r="B6074" s="373" t="s">
        <v>6809</v>
      </c>
      <c r="C6074" s="373" t="s">
        <v>3</v>
      </c>
      <c r="D6074" s="374">
        <v>11.61</v>
      </c>
    </row>
    <row r="6075" spans="1:4" x14ac:dyDescent="0.25">
      <c r="A6075" s="373">
        <v>100724</v>
      </c>
      <c r="B6075" s="373" t="s">
        <v>2699</v>
      </c>
      <c r="C6075" s="373" t="s">
        <v>3</v>
      </c>
      <c r="D6075" s="374">
        <v>13.89</v>
      </c>
    </row>
    <row r="6076" spans="1:4" x14ac:dyDescent="0.25">
      <c r="A6076" s="373">
        <v>100725</v>
      </c>
      <c r="B6076" s="373" t="s">
        <v>6810</v>
      </c>
      <c r="C6076" s="373" t="s">
        <v>3</v>
      </c>
      <c r="D6076" s="374">
        <v>24.74</v>
      </c>
    </row>
    <row r="6077" spans="1:4" x14ac:dyDescent="0.25">
      <c r="A6077" s="373">
        <v>100726</v>
      </c>
      <c r="B6077" s="373" t="s">
        <v>2700</v>
      </c>
      <c r="C6077" s="373" t="s">
        <v>3</v>
      </c>
      <c r="D6077" s="374">
        <v>26.83</v>
      </c>
    </row>
    <row r="6078" spans="1:4" x14ac:dyDescent="0.25">
      <c r="A6078" s="373">
        <v>100727</v>
      </c>
      <c r="B6078" s="373" t="s">
        <v>6811</v>
      </c>
      <c r="C6078" s="373" t="s">
        <v>3</v>
      </c>
      <c r="D6078" s="374">
        <v>26.84</v>
      </c>
    </row>
    <row r="6079" spans="1:4" x14ac:dyDescent="0.25">
      <c r="A6079" s="373">
        <v>100728</v>
      </c>
      <c r="B6079" s="373" t="s">
        <v>2701</v>
      </c>
      <c r="C6079" s="373" t="s">
        <v>3</v>
      </c>
      <c r="D6079" s="374">
        <v>23.92</v>
      </c>
    </row>
    <row r="6080" spans="1:4" x14ac:dyDescent="0.25">
      <c r="A6080" s="373">
        <v>100729</v>
      </c>
      <c r="B6080" s="373" t="s">
        <v>6812</v>
      </c>
      <c r="C6080" s="373" t="s">
        <v>3</v>
      </c>
      <c r="D6080" s="374">
        <v>20.149999999999999</v>
      </c>
    </row>
    <row r="6081" spans="1:4" x14ac:dyDescent="0.25">
      <c r="A6081" s="373">
        <v>100730</v>
      </c>
      <c r="B6081" s="373" t="s">
        <v>2702</v>
      </c>
      <c r="C6081" s="373" t="s">
        <v>3</v>
      </c>
      <c r="D6081" s="374">
        <v>23.45</v>
      </c>
    </row>
    <row r="6082" spans="1:4" x14ac:dyDescent="0.25">
      <c r="A6082" s="373">
        <v>100733</v>
      </c>
      <c r="B6082" s="373" t="s">
        <v>6813</v>
      </c>
      <c r="C6082" s="373" t="s">
        <v>3</v>
      </c>
      <c r="D6082" s="374">
        <v>12.77</v>
      </c>
    </row>
    <row r="6083" spans="1:4" x14ac:dyDescent="0.25">
      <c r="A6083" s="373">
        <v>100734</v>
      </c>
      <c r="B6083" s="373" t="s">
        <v>2703</v>
      </c>
      <c r="C6083" s="373" t="s">
        <v>3</v>
      </c>
      <c r="D6083" s="374">
        <v>15.89</v>
      </c>
    </row>
    <row r="6084" spans="1:4" x14ac:dyDescent="0.25">
      <c r="A6084" s="373">
        <v>100735</v>
      </c>
      <c r="B6084" s="373" t="s">
        <v>6814</v>
      </c>
      <c r="C6084" s="373" t="s">
        <v>3</v>
      </c>
      <c r="D6084" s="374">
        <v>10.82</v>
      </c>
    </row>
    <row r="6085" spans="1:4" x14ac:dyDescent="0.25">
      <c r="A6085" s="373">
        <v>100736</v>
      </c>
      <c r="B6085" s="373" t="s">
        <v>2704</v>
      </c>
      <c r="C6085" s="373" t="s">
        <v>3</v>
      </c>
      <c r="D6085" s="374">
        <v>14.3</v>
      </c>
    </row>
    <row r="6086" spans="1:4" x14ac:dyDescent="0.25">
      <c r="A6086" s="373">
        <v>100739</v>
      </c>
      <c r="B6086" s="373" t="s">
        <v>6815</v>
      </c>
      <c r="C6086" s="373" t="s">
        <v>3</v>
      </c>
      <c r="D6086" s="374">
        <v>10.64</v>
      </c>
    </row>
    <row r="6087" spans="1:4" x14ac:dyDescent="0.25">
      <c r="A6087" s="373">
        <v>100740</v>
      </c>
      <c r="B6087" s="373" t="s">
        <v>2705</v>
      </c>
      <c r="C6087" s="373" t="s">
        <v>3</v>
      </c>
      <c r="D6087" s="374">
        <v>11.19</v>
      </c>
    </row>
    <row r="6088" spans="1:4" x14ac:dyDescent="0.25">
      <c r="A6088" s="373">
        <v>100741</v>
      </c>
      <c r="B6088" s="373" t="s">
        <v>6816</v>
      </c>
      <c r="C6088" s="373" t="s">
        <v>3</v>
      </c>
      <c r="D6088" s="374">
        <v>24.09</v>
      </c>
    </row>
    <row r="6089" spans="1:4" x14ac:dyDescent="0.25">
      <c r="A6089" s="373">
        <v>100742</v>
      </c>
      <c r="B6089" s="373" t="s">
        <v>2706</v>
      </c>
      <c r="C6089" s="373" t="s">
        <v>3</v>
      </c>
      <c r="D6089" s="374">
        <v>24.22</v>
      </c>
    </row>
    <row r="6090" spans="1:4" x14ac:dyDescent="0.25">
      <c r="A6090" s="373">
        <v>100743</v>
      </c>
      <c r="B6090" s="373" t="s">
        <v>6817</v>
      </c>
      <c r="C6090" s="373" t="s">
        <v>3</v>
      </c>
      <c r="D6090" s="374">
        <v>10.39</v>
      </c>
    </row>
    <row r="6091" spans="1:4" x14ac:dyDescent="0.25">
      <c r="A6091" s="373">
        <v>100744</v>
      </c>
      <c r="B6091" s="373" t="s">
        <v>2707</v>
      </c>
      <c r="C6091" s="373" t="s">
        <v>3</v>
      </c>
      <c r="D6091" s="374">
        <v>11.03</v>
      </c>
    </row>
    <row r="6092" spans="1:4" x14ac:dyDescent="0.25">
      <c r="A6092" s="373">
        <v>100745</v>
      </c>
      <c r="B6092" s="373" t="s">
        <v>6818</v>
      </c>
      <c r="C6092" s="373" t="s">
        <v>3</v>
      </c>
      <c r="D6092" s="374">
        <v>23.83</v>
      </c>
    </row>
    <row r="6093" spans="1:4" x14ac:dyDescent="0.25">
      <c r="A6093" s="373">
        <v>100746</v>
      </c>
      <c r="B6093" s="373" t="s">
        <v>2708</v>
      </c>
      <c r="C6093" s="373" t="s">
        <v>3</v>
      </c>
      <c r="D6093" s="374">
        <v>24.05</v>
      </c>
    </row>
    <row r="6094" spans="1:4" x14ac:dyDescent="0.25">
      <c r="A6094" s="373">
        <v>100747</v>
      </c>
      <c r="B6094" s="373" t="s">
        <v>6819</v>
      </c>
      <c r="C6094" s="373" t="s">
        <v>3</v>
      </c>
      <c r="D6094" s="374">
        <v>10.5</v>
      </c>
    </row>
    <row r="6095" spans="1:4" x14ac:dyDescent="0.25">
      <c r="A6095" s="373">
        <v>100748</v>
      </c>
      <c r="B6095" s="373" t="s">
        <v>2709</v>
      </c>
      <c r="C6095" s="373" t="s">
        <v>3</v>
      </c>
      <c r="D6095" s="374">
        <v>11.09</v>
      </c>
    </row>
    <row r="6096" spans="1:4" x14ac:dyDescent="0.25">
      <c r="A6096" s="373">
        <v>100749</v>
      </c>
      <c r="B6096" s="373" t="s">
        <v>6820</v>
      </c>
      <c r="C6096" s="373" t="s">
        <v>3</v>
      </c>
      <c r="D6096" s="374">
        <v>23.94</v>
      </c>
    </row>
    <row r="6097" spans="1:4" x14ac:dyDescent="0.25">
      <c r="A6097" s="373">
        <v>100750</v>
      </c>
      <c r="B6097" s="373" t="s">
        <v>2710</v>
      </c>
      <c r="C6097" s="373" t="s">
        <v>3</v>
      </c>
      <c r="D6097" s="374">
        <v>24.12</v>
      </c>
    </row>
    <row r="6098" spans="1:4" x14ac:dyDescent="0.25">
      <c r="A6098" s="373">
        <v>100751</v>
      </c>
      <c r="B6098" s="373" t="s">
        <v>6821</v>
      </c>
      <c r="C6098" s="373" t="s">
        <v>3</v>
      </c>
      <c r="D6098" s="374">
        <v>40.299999999999997</v>
      </c>
    </row>
    <row r="6099" spans="1:4" x14ac:dyDescent="0.25">
      <c r="A6099" s="373">
        <v>100752</v>
      </c>
      <c r="B6099" s="373" t="s">
        <v>2711</v>
      </c>
      <c r="C6099" s="373" t="s">
        <v>3</v>
      </c>
      <c r="D6099" s="374">
        <v>46.91</v>
      </c>
    </row>
    <row r="6100" spans="1:4" x14ac:dyDescent="0.25">
      <c r="A6100" s="373">
        <v>100753</v>
      </c>
      <c r="B6100" s="373" t="s">
        <v>6822</v>
      </c>
      <c r="C6100" s="373" t="s">
        <v>3</v>
      </c>
      <c r="D6100" s="374">
        <v>21.66</v>
      </c>
    </row>
    <row r="6101" spans="1:4" x14ac:dyDescent="0.25">
      <c r="A6101" s="373">
        <v>100754</v>
      </c>
      <c r="B6101" s="373" t="s">
        <v>2712</v>
      </c>
      <c r="C6101" s="373" t="s">
        <v>3</v>
      </c>
      <c r="D6101" s="374">
        <v>28.6</v>
      </c>
    </row>
    <row r="6102" spans="1:4" x14ac:dyDescent="0.25">
      <c r="A6102" s="373">
        <v>100757</v>
      </c>
      <c r="B6102" s="373" t="s">
        <v>6823</v>
      </c>
      <c r="C6102" s="373" t="s">
        <v>3</v>
      </c>
      <c r="D6102" s="374">
        <v>48.19</v>
      </c>
    </row>
    <row r="6103" spans="1:4" x14ac:dyDescent="0.25">
      <c r="A6103" s="373">
        <v>100758</v>
      </c>
      <c r="B6103" s="373" t="s">
        <v>2713</v>
      </c>
      <c r="C6103" s="373" t="s">
        <v>3</v>
      </c>
      <c r="D6103" s="374">
        <v>48.44</v>
      </c>
    </row>
    <row r="6104" spans="1:4" x14ac:dyDescent="0.25">
      <c r="A6104" s="373">
        <v>100759</v>
      </c>
      <c r="B6104" s="373" t="s">
        <v>6824</v>
      </c>
      <c r="C6104" s="373" t="s">
        <v>3</v>
      </c>
      <c r="D6104" s="374">
        <v>47.66</v>
      </c>
    </row>
    <row r="6105" spans="1:4" x14ac:dyDescent="0.25">
      <c r="A6105" s="373">
        <v>100760</v>
      </c>
      <c r="B6105" s="373" t="s">
        <v>2714</v>
      </c>
      <c r="C6105" s="373" t="s">
        <v>3</v>
      </c>
      <c r="D6105" s="374">
        <v>48.12</v>
      </c>
    </row>
    <row r="6106" spans="1:4" x14ac:dyDescent="0.25">
      <c r="A6106" s="373">
        <v>100761</v>
      </c>
      <c r="B6106" s="373" t="s">
        <v>6825</v>
      </c>
      <c r="C6106" s="373" t="s">
        <v>3</v>
      </c>
      <c r="D6106" s="374">
        <v>47.88</v>
      </c>
    </row>
    <row r="6107" spans="1:4" x14ac:dyDescent="0.25">
      <c r="A6107" s="373">
        <v>100762</v>
      </c>
      <c r="B6107" s="373" t="s">
        <v>2715</v>
      </c>
      <c r="C6107" s="373" t="s">
        <v>3</v>
      </c>
      <c r="D6107" s="374">
        <v>48.25</v>
      </c>
    </row>
    <row r="6108" spans="1:4" x14ac:dyDescent="0.25">
      <c r="A6108" s="373">
        <v>102488</v>
      </c>
      <c r="B6108" s="373" t="s">
        <v>4354</v>
      </c>
      <c r="C6108" s="373" t="s">
        <v>3</v>
      </c>
      <c r="D6108" s="374">
        <v>3.42</v>
      </c>
    </row>
    <row r="6109" spans="1:4" x14ac:dyDescent="0.25">
      <c r="A6109" s="373">
        <v>102489</v>
      </c>
      <c r="B6109" s="373" t="s">
        <v>4355</v>
      </c>
      <c r="C6109" s="373" t="s">
        <v>3</v>
      </c>
      <c r="D6109" s="374">
        <v>28.71</v>
      </c>
    </row>
    <row r="6110" spans="1:4" x14ac:dyDescent="0.25">
      <c r="A6110" s="373">
        <v>102491</v>
      </c>
      <c r="B6110" s="373" t="s">
        <v>4356</v>
      </c>
      <c r="C6110" s="373" t="s">
        <v>3</v>
      </c>
      <c r="D6110" s="374">
        <v>21.23</v>
      </c>
    </row>
    <row r="6111" spans="1:4" x14ac:dyDescent="0.25">
      <c r="A6111" s="373">
        <v>102492</v>
      </c>
      <c r="B6111" s="373" t="s">
        <v>4357</v>
      </c>
      <c r="C6111" s="373" t="s">
        <v>3</v>
      </c>
      <c r="D6111" s="374">
        <v>26.82</v>
      </c>
    </row>
    <row r="6112" spans="1:4" x14ac:dyDescent="0.25">
      <c r="A6112" s="373">
        <v>102494</v>
      </c>
      <c r="B6112" s="373" t="s">
        <v>4358</v>
      </c>
      <c r="C6112" s="373" t="s">
        <v>3</v>
      </c>
      <c r="D6112" s="374">
        <v>62.93</v>
      </c>
    </row>
    <row r="6113" spans="1:4" x14ac:dyDescent="0.25">
      <c r="A6113" s="373">
        <v>102496</v>
      </c>
      <c r="B6113" s="373" t="s">
        <v>4359</v>
      </c>
      <c r="C6113" s="373" t="s">
        <v>16</v>
      </c>
      <c r="D6113" s="374">
        <v>13.05</v>
      </c>
    </row>
    <row r="6114" spans="1:4" x14ac:dyDescent="0.25">
      <c r="A6114" s="373">
        <v>102497</v>
      </c>
      <c r="B6114" s="373" t="s">
        <v>4360</v>
      </c>
      <c r="C6114" s="373" t="s">
        <v>16</v>
      </c>
      <c r="D6114" s="374">
        <v>4.79</v>
      </c>
    </row>
    <row r="6115" spans="1:4" x14ac:dyDescent="0.25">
      <c r="A6115" s="373">
        <v>102498</v>
      </c>
      <c r="B6115" s="373" t="s">
        <v>4361</v>
      </c>
      <c r="C6115" s="373" t="s">
        <v>16</v>
      </c>
      <c r="D6115" s="374">
        <v>1.59</v>
      </c>
    </row>
    <row r="6116" spans="1:4" x14ac:dyDescent="0.25">
      <c r="A6116" s="373">
        <v>102499</v>
      </c>
      <c r="B6116" s="373" t="s">
        <v>4362</v>
      </c>
      <c r="C6116" s="373" t="s">
        <v>3</v>
      </c>
      <c r="D6116" s="374">
        <v>2.93</v>
      </c>
    </row>
    <row r="6117" spans="1:4" x14ac:dyDescent="0.25">
      <c r="A6117" s="373">
        <v>102500</v>
      </c>
      <c r="B6117" s="373" t="s">
        <v>4363</v>
      </c>
      <c r="C6117" s="373" t="s">
        <v>16</v>
      </c>
      <c r="D6117" s="374">
        <v>4.32</v>
      </c>
    </row>
    <row r="6118" spans="1:4" x14ac:dyDescent="0.25">
      <c r="A6118" s="373">
        <v>102501</v>
      </c>
      <c r="B6118" s="373" t="s">
        <v>4364</v>
      </c>
      <c r="C6118" s="373" t="s">
        <v>3</v>
      </c>
      <c r="D6118" s="374">
        <v>25.06</v>
      </c>
    </row>
    <row r="6119" spans="1:4" x14ac:dyDescent="0.25">
      <c r="A6119" s="373">
        <v>102504</v>
      </c>
      <c r="B6119" s="373" t="s">
        <v>4365</v>
      </c>
      <c r="C6119" s="373" t="s">
        <v>16</v>
      </c>
      <c r="D6119" s="374">
        <v>9.4700000000000006</v>
      </c>
    </row>
    <row r="6120" spans="1:4" x14ac:dyDescent="0.25">
      <c r="A6120" s="373">
        <v>102505</v>
      </c>
      <c r="B6120" s="373" t="s">
        <v>4366</v>
      </c>
      <c r="C6120" s="373" t="s">
        <v>16</v>
      </c>
      <c r="D6120" s="374">
        <v>10.039999999999999</v>
      </c>
    </row>
    <row r="6121" spans="1:4" x14ac:dyDescent="0.25">
      <c r="A6121" s="373">
        <v>102506</v>
      </c>
      <c r="B6121" s="373" t="s">
        <v>4367</v>
      </c>
      <c r="C6121" s="373" t="s">
        <v>16</v>
      </c>
      <c r="D6121" s="374">
        <v>10.42</v>
      </c>
    </row>
    <row r="6122" spans="1:4" x14ac:dyDescent="0.25">
      <c r="A6122" s="373">
        <v>102507</v>
      </c>
      <c r="B6122" s="373" t="s">
        <v>4368</v>
      </c>
      <c r="C6122" s="373" t="s">
        <v>16</v>
      </c>
      <c r="D6122" s="374">
        <v>6.19</v>
      </c>
    </row>
    <row r="6123" spans="1:4" x14ac:dyDescent="0.25">
      <c r="A6123" s="373">
        <v>102508</v>
      </c>
      <c r="B6123" s="373" t="s">
        <v>4369</v>
      </c>
      <c r="C6123" s="373" t="s">
        <v>3</v>
      </c>
      <c r="D6123" s="374">
        <v>44.25</v>
      </c>
    </row>
    <row r="6124" spans="1:4" x14ac:dyDescent="0.25">
      <c r="A6124" s="373">
        <v>102509</v>
      </c>
      <c r="B6124" s="373" t="s">
        <v>4370</v>
      </c>
      <c r="C6124" s="373" t="s">
        <v>3</v>
      </c>
      <c r="D6124" s="374">
        <v>26.49</v>
      </c>
    </row>
    <row r="6125" spans="1:4" x14ac:dyDescent="0.25">
      <c r="A6125" s="373">
        <v>102512</v>
      </c>
      <c r="B6125" s="373" t="s">
        <v>4371</v>
      </c>
      <c r="C6125" s="373" t="s">
        <v>16</v>
      </c>
      <c r="D6125" s="374">
        <v>5.48</v>
      </c>
    </row>
    <row r="6126" spans="1:4" x14ac:dyDescent="0.25">
      <c r="A6126" s="373">
        <v>102513</v>
      </c>
      <c r="B6126" s="373" t="s">
        <v>4372</v>
      </c>
      <c r="C6126" s="373" t="s">
        <v>3</v>
      </c>
      <c r="D6126" s="374">
        <v>46.18</v>
      </c>
    </row>
    <row r="6127" spans="1:4" x14ac:dyDescent="0.25">
      <c r="A6127" s="373">
        <v>102520</v>
      </c>
      <c r="B6127" s="373" t="s">
        <v>4373</v>
      </c>
      <c r="C6127" s="373" t="s">
        <v>3</v>
      </c>
      <c r="D6127" s="374">
        <v>79.97</v>
      </c>
    </row>
    <row r="6128" spans="1:4" x14ac:dyDescent="0.25">
      <c r="A6128" s="373">
        <v>101749</v>
      </c>
      <c r="B6128" s="373" t="s">
        <v>2716</v>
      </c>
      <c r="C6128" s="373" t="s">
        <v>3</v>
      </c>
      <c r="D6128" s="374">
        <v>56.54</v>
      </c>
    </row>
    <row r="6129" spans="1:4" x14ac:dyDescent="0.25">
      <c r="A6129" s="373">
        <v>101750</v>
      </c>
      <c r="B6129" s="373" t="s">
        <v>2717</v>
      </c>
      <c r="C6129" s="373" t="s">
        <v>3</v>
      </c>
      <c r="D6129" s="374">
        <v>54.17</v>
      </c>
    </row>
    <row r="6130" spans="1:4" x14ac:dyDescent="0.25">
      <c r="A6130" s="373">
        <v>101729</v>
      </c>
      <c r="B6130" s="373" t="s">
        <v>2718</v>
      </c>
      <c r="C6130" s="373" t="s">
        <v>3</v>
      </c>
      <c r="D6130" s="374">
        <v>237.89</v>
      </c>
    </row>
    <row r="6131" spans="1:4" x14ac:dyDescent="0.25">
      <c r="A6131" s="373">
        <v>101746</v>
      </c>
      <c r="B6131" s="373" t="s">
        <v>2719</v>
      </c>
      <c r="C6131" s="373" t="s">
        <v>3</v>
      </c>
      <c r="D6131" s="374">
        <v>366.12</v>
      </c>
    </row>
    <row r="6132" spans="1:4" x14ac:dyDescent="0.25">
      <c r="A6132" s="373">
        <v>101751</v>
      </c>
      <c r="B6132" s="373" t="s">
        <v>2720</v>
      </c>
      <c r="C6132" s="373" t="s">
        <v>3</v>
      </c>
      <c r="D6132" s="374">
        <v>244.08</v>
      </c>
    </row>
    <row r="6133" spans="1:4" x14ac:dyDescent="0.25">
      <c r="A6133" s="373">
        <v>87246</v>
      </c>
      <c r="B6133" s="373" t="s">
        <v>7364</v>
      </c>
      <c r="C6133" s="373" t="s">
        <v>3</v>
      </c>
      <c r="D6133" s="374">
        <v>63.1</v>
      </c>
    </row>
    <row r="6134" spans="1:4" x14ac:dyDescent="0.25">
      <c r="A6134" s="373">
        <v>87247</v>
      </c>
      <c r="B6134" s="373" t="s">
        <v>7365</v>
      </c>
      <c r="C6134" s="373" t="s">
        <v>3</v>
      </c>
      <c r="D6134" s="374">
        <v>56.47</v>
      </c>
    </row>
    <row r="6135" spans="1:4" x14ac:dyDescent="0.25">
      <c r="A6135" s="373">
        <v>87248</v>
      </c>
      <c r="B6135" s="373" t="s">
        <v>7366</v>
      </c>
      <c r="C6135" s="373" t="s">
        <v>3</v>
      </c>
      <c r="D6135" s="374">
        <v>49.52</v>
      </c>
    </row>
    <row r="6136" spans="1:4" x14ac:dyDescent="0.25">
      <c r="A6136" s="373">
        <v>87249</v>
      </c>
      <c r="B6136" s="373" t="s">
        <v>7367</v>
      </c>
      <c r="C6136" s="373" t="s">
        <v>3</v>
      </c>
      <c r="D6136" s="374">
        <v>67.650000000000006</v>
      </c>
    </row>
    <row r="6137" spans="1:4" x14ac:dyDescent="0.25">
      <c r="A6137" s="373">
        <v>87250</v>
      </c>
      <c r="B6137" s="373" t="s">
        <v>7368</v>
      </c>
      <c r="C6137" s="373" t="s">
        <v>3</v>
      </c>
      <c r="D6137" s="374">
        <v>57.75</v>
      </c>
    </row>
    <row r="6138" spans="1:4" x14ac:dyDescent="0.25">
      <c r="A6138" s="373">
        <v>87251</v>
      </c>
      <c r="B6138" s="373" t="s">
        <v>7369</v>
      </c>
      <c r="C6138" s="373" t="s">
        <v>3</v>
      </c>
      <c r="D6138" s="374">
        <v>49.78</v>
      </c>
    </row>
    <row r="6139" spans="1:4" x14ac:dyDescent="0.25">
      <c r="A6139" s="373">
        <v>87255</v>
      </c>
      <c r="B6139" s="373" t="s">
        <v>7370</v>
      </c>
      <c r="C6139" s="373" t="s">
        <v>3</v>
      </c>
      <c r="D6139" s="374">
        <v>107.82</v>
      </c>
    </row>
    <row r="6140" spans="1:4" x14ac:dyDescent="0.25">
      <c r="A6140" s="373">
        <v>87256</v>
      </c>
      <c r="B6140" s="373" t="s">
        <v>7371</v>
      </c>
      <c r="C6140" s="373" t="s">
        <v>3</v>
      </c>
      <c r="D6140" s="374">
        <v>95.75</v>
      </c>
    </row>
    <row r="6141" spans="1:4" x14ac:dyDescent="0.25">
      <c r="A6141" s="373">
        <v>87257</v>
      </c>
      <c r="B6141" s="373" t="s">
        <v>7372</v>
      </c>
      <c r="C6141" s="373" t="s">
        <v>3</v>
      </c>
      <c r="D6141" s="374">
        <v>86.35</v>
      </c>
    </row>
    <row r="6142" spans="1:4" x14ac:dyDescent="0.25">
      <c r="A6142" s="373">
        <v>87258</v>
      </c>
      <c r="B6142" s="373" t="s">
        <v>7373</v>
      </c>
      <c r="C6142" s="373" t="s">
        <v>3</v>
      </c>
      <c r="D6142" s="374">
        <v>147.63</v>
      </c>
    </row>
    <row r="6143" spans="1:4" x14ac:dyDescent="0.25">
      <c r="A6143" s="373">
        <v>87259</v>
      </c>
      <c r="B6143" s="373" t="s">
        <v>7374</v>
      </c>
      <c r="C6143" s="373" t="s">
        <v>3</v>
      </c>
      <c r="D6143" s="374">
        <v>135.44999999999999</v>
      </c>
    </row>
    <row r="6144" spans="1:4" x14ac:dyDescent="0.25">
      <c r="A6144" s="373">
        <v>87260</v>
      </c>
      <c r="B6144" s="373" t="s">
        <v>7375</v>
      </c>
      <c r="C6144" s="373" t="s">
        <v>3</v>
      </c>
      <c r="D6144" s="374">
        <v>126.84</v>
      </c>
    </row>
    <row r="6145" spans="1:4" x14ac:dyDescent="0.25">
      <c r="A6145" s="373">
        <v>87261</v>
      </c>
      <c r="B6145" s="373" t="s">
        <v>7376</v>
      </c>
      <c r="C6145" s="373" t="s">
        <v>3</v>
      </c>
      <c r="D6145" s="374">
        <v>169.09</v>
      </c>
    </row>
    <row r="6146" spans="1:4" x14ac:dyDescent="0.25">
      <c r="A6146" s="373">
        <v>87262</v>
      </c>
      <c r="B6146" s="373" t="s">
        <v>7377</v>
      </c>
      <c r="C6146" s="373" t="s">
        <v>3</v>
      </c>
      <c r="D6146" s="374">
        <v>155.30000000000001</v>
      </c>
    </row>
    <row r="6147" spans="1:4" x14ac:dyDescent="0.25">
      <c r="A6147" s="373">
        <v>87263</v>
      </c>
      <c r="B6147" s="373" t="s">
        <v>7378</v>
      </c>
      <c r="C6147" s="373" t="s">
        <v>3</v>
      </c>
      <c r="D6147" s="374">
        <v>145.22999999999999</v>
      </c>
    </row>
    <row r="6148" spans="1:4" x14ac:dyDescent="0.25">
      <c r="A6148" s="373">
        <v>89046</v>
      </c>
      <c r="B6148" s="373" t="s">
        <v>2721</v>
      </c>
      <c r="C6148" s="373" t="s">
        <v>3</v>
      </c>
      <c r="D6148" s="374">
        <v>55.71</v>
      </c>
    </row>
    <row r="6149" spans="1:4" x14ac:dyDescent="0.25">
      <c r="A6149" s="373">
        <v>89171</v>
      </c>
      <c r="B6149" s="373" t="s">
        <v>2722</v>
      </c>
      <c r="C6149" s="373" t="s">
        <v>3</v>
      </c>
      <c r="D6149" s="374">
        <v>52.59</v>
      </c>
    </row>
    <row r="6150" spans="1:4" x14ac:dyDescent="0.25">
      <c r="A6150" s="373">
        <v>93389</v>
      </c>
      <c r="B6150" s="373" t="s">
        <v>7379</v>
      </c>
      <c r="C6150" s="373" t="s">
        <v>3</v>
      </c>
      <c r="D6150" s="374">
        <v>57.24</v>
      </c>
    </row>
    <row r="6151" spans="1:4" x14ac:dyDescent="0.25">
      <c r="A6151" s="373">
        <v>93390</v>
      </c>
      <c r="B6151" s="373" t="s">
        <v>7380</v>
      </c>
      <c r="C6151" s="373" t="s">
        <v>3</v>
      </c>
      <c r="D6151" s="374">
        <v>50.69</v>
      </c>
    </row>
    <row r="6152" spans="1:4" x14ac:dyDescent="0.25">
      <c r="A6152" s="373">
        <v>93391</v>
      </c>
      <c r="B6152" s="373" t="s">
        <v>7381</v>
      </c>
      <c r="C6152" s="373" t="s">
        <v>3</v>
      </c>
      <c r="D6152" s="374">
        <v>43.77</v>
      </c>
    </row>
    <row r="6153" spans="1:4" x14ac:dyDescent="0.25">
      <c r="A6153" s="373">
        <v>104593</v>
      </c>
      <c r="B6153" s="373" t="s">
        <v>7382</v>
      </c>
      <c r="C6153" s="373" t="s">
        <v>3</v>
      </c>
      <c r="D6153" s="374">
        <v>111.65</v>
      </c>
    </row>
    <row r="6154" spans="1:4" x14ac:dyDescent="0.25">
      <c r="A6154" s="373">
        <v>104594</v>
      </c>
      <c r="B6154" s="373" t="s">
        <v>7383</v>
      </c>
      <c r="C6154" s="373" t="s">
        <v>3</v>
      </c>
      <c r="D6154" s="374">
        <v>98.1</v>
      </c>
    </row>
    <row r="6155" spans="1:4" x14ac:dyDescent="0.25">
      <c r="A6155" s="373">
        <v>104595</v>
      </c>
      <c r="B6155" s="373" t="s">
        <v>7384</v>
      </c>
      <c r="C6155" s="373" t="s">
        <v>3</v>
      </c>
      <c r="D6155" s="374">
        <v>86.88</v>
      </c>
    </row>
    <row r="6156" spans="1:4" x14ac:dyDescent="0.25">
      <c r="A6156" s="373">
        <v>104596</v>
      </c>
      <c r="B6156" s="373" t="s">
        <v>7385</v>
      </c>
      <c r="C6156" s="373" t="s">
        <v>3</v>
      </c>
      <c r="D6156" s="374">
        <v>173.74</v>
      </c>
    </row>
    <row r="6157" spans="1:4" x14ac:dyDescent="0.25">
      <c r="A6157" s="373">
        <v>104597</v>
      </c>
      <c r="B6157" s="373" t="s">
        <v>7386</v>
      </c>
      <c r="C6157" s="373" t="s">
        <v>3</v>
      </c>
      <c r="D6157" s="374">
        <v>158.15</v>
      </c>
    </row>
    <row r="6158" spans="1:4" x14ac:dyDescent="0.25">
      <c r="A6158" s="373">
        <v>104598</v>
      </c>
      <c r="B6158" s="373" t="s">
        <v>7387</v>
      </c>
      <c r="C6158" s="373" t="s">
        <v>3</v>
      </c>
      <c r="D6158" s="374">
        <v>145.91</v>
      </c>
    </row>
    <row r="6159" spans="1:4" x14ac:dyDescent="0.25">
      <c r="A6159" s="373">
        <v>104599</v>
      </c>
      <c r="B6159" s="373" t="s">
        <v>7388</v>
      </c>
      <c r="C6159" s="373" t="s">
        <v>3</v>
      </c>
      <c r="D6159" s="374">
        <v>75.53</v>
      </c>
    </row>
    <row r="6160" spans="1:4" x14ac:dyDescent="0.25">
      <c r="A6160" s="373">
        <v>104600</v>
      </c>
      <c r="B6160" s="373" t="s">
        <v>7389</v>
      </c>
      <c r="C6160" s="373" t="s">
        <v>3</v>
      </c>
      <c r="D6160" s="374">
        <v>69.19</v>
      </c>
    </row>
    <row r="6161" spans="1:4" x14ac:dyDescent="0.25">
      <c r="A6161" s="373">
        <v>104601</v>
      </c>
      <c r="B6161" s="373" t="s">
        <v>7390</v>
      </c>
      <c r="C6161" s="373" t="s">
        <v>3</v>
      </c>
      <c r="D6161" s="374">
        <v>61.15</v>
      </c>
    </row>
    <row r="6162" spans="1:4" x14ac:dyDescent="0.25">
      <c r="A6162" s="373">
        <v>104602</v>
      </c>
      <c r="B6162" s="373" t="s">
        <v>7391</v>
      </c>
      <c r="C6162" s="373" t="s">
        <v>3</v>
      </c>
      <c r="D6162" s="374">
        <v>55.2</v>
      </c>
    </row>
    <row r="6163" spans="1:4" x14ac:dyDescent="0.25">
      <c r="A6163" s="373">
        <v>104603</v>
      </c>
      <c r="B6163" s="373" t="s">
        <v>7392</v>
      </c>
      <c r="C6163" s="373" t="s">
        <v>3</v>
      </c>
      <c r="D6163" s="374">
        <v>51.85</v>
      </c>
    </row>
    <row r="6164" spans="1:4" x14ac:dyDescent="0.25">
      <c r="A6164" s="373">
        <v>104604</v>
      </c>
      <c r="B6164" s="373" t="s">
        <v>7393</v>
      </c>
      <c r="C6164" s="373" t="s">
        <v>3</v>
      </c>
      <c r="D6164" s="374">
        <v>46.01</v>
      </c>
    </row>
    <row r="6165" spans="1:4" x14ac:dyDescent="0.25">
      <c r="A6165" s="373">
        <v>104605</v>
      </c>
      <c r="B6165" s="373" t="s">
        <v>7394</v>
      </c>
      <c r="C6165" s="373" t="s">
        <v>3</v>
      </c>
      <c r="D6165" s="374">
        <v>93.93</v>
      </c>
    </row>
    <row r="6166" spans="1:4" x14ac:dyDescent="0.25">
      <c r="A6166" s="373">
        <v>104606</v>
      </c>
      <c r="B6166" s="373" t="s">
        <v>7395</v>
      </c>
      <c r="C6166" s="373" t="s">
        <v>3</v>
      </c>
      <c r="D6166" s="374">
        <v>65.2</v>
      </c>
    </row>
    <row r="6167" spans="1:4" x14ac:dyDescent="0.25">
      <c r="A6167" s="373">
        <v>104607</v>
      </c>
      <c r="B6167" s="373" t="s">
        <v>7396</v>
      </c>
      <c r="C6167" s="373" t="s">
        <v>3</v>
      </c>
      <c r="D6167" s="374">
        <v>53.11</v>
      </c>
    </row>
    <row r="6168" spans="1:4" x14ac:dyDescent="0.25">
      <c r="A6168" s="373">
        <v>104608</v>
      </c>
      <c r="B6168" s="373" t="s">
        <v>7397</v>
      </c>
      <c r="C6168" s="373" t="s">
        <v>3</v>
      </c>
      <c r="D6168" s="374">
        <v>183.6</v>
      </c>
    </row>
    <row r="6169" spans="1:4" x14ac:dyDescent="0.25">
      <c r="A6169" s="373">
        <v>104609</v>
      </c>
      <c r="B6169" s="373" t="s">
        <v>7398</v>
      </c>
      <c r="C6169" s="373" t="s">
        <v>3</v>
      </c>
      <c r="D6169" s="374">
        <v>145.63</v>
      </c>
    </row>
    <row r="6170" spans="1:4" x14ac:dyDescent="0.25">
      <c r="A6170" s="373">
        <v>104610</v>
      </c>
      <c r="B6170" s="373" t="s">
        <v>7399</v>
      </c>
      <c r="C6170" s="373" t="s">
        <v>3</v>
      </c>
      <c r="D6170" s="374">
        <v>131.38</v>
      </c>
    </row>
    <row r="6171" spans="1:4" x14ac:dyDescent="0.25">
      <c r="A6171" s="373">
        <v>98671</v>
      </c>
      <c r="B6171" s="373" t="s">
        <v>2723</v>
      </c>
      <c r="C6171" s="373" t="s">
        <v>3</v>
      </c>
      <c r="D6171" s="374">
        <v>361.43</v>
      </c>
    </row>
    <row r="6172" spans="1:4" x14ac:dyDescent="0.25">
      <c r="A6172" s="373">
        <v>98672</v>
      </c>
      <c r="B6172" s="373" t="s">
        <v>2724</v>
      </c>
      <c r="C6172" s="373" t="s">
        <v>3</v>
      </c>
      <c r="D6172" s="374">
        <v>409.03</v>
      </c>
    </row>
    <row r="6173" spans="1:4" x14ac:dyDescent="0.25">
      <c r="A6173" s="373">
        <v>98678</v>
      </c>
      <c r="B6173" s="373" t="s">
        <v>2725</v>
      </c>
      <c r="C6173" s="373" t="s">
        <v>3</v>
      </c>
      <c r="D6173" s="374">
        <v>391.92</v>
      </c>
    </row>
    <row r="6174" spans="1:4" x14ac:dyDescent="0.25">
      <c r="A6174" s="373">
        <v>98679</v>
      </c>
      <c r="B6174" s="373" t="s">
        <v>2726</v>
      </c>
      <c r="C6174" s="373" t="s">
        <v>3</v>
      </c>
      <c r="D6174" s="374">
        <v>38.24</v>
      </c>
    </row>
    <row r="6175" spans="1:4" x14ac:dyDescent="0.25">
      <c r="A6175" s="373">
        <v>98680</v>
      </c>
      <c r="B6175" s="373" t="s">
        <v>2727</v>
      </c>
      <c r="C6175" s="373" t="s">
        <v>3</v>
      </c>
      <c r="D6175" s="374">
        <v>48.32</v>
      </c>
    </row>
    <row r="6176" spans="1:4" x14ac:dyDescent="0.25">
      <c r="A6176" s="373">
        <v>98681</v>
      </c>
      <c r="B6176" s="373" t="s">
        <v>2728</v>
      </c>
      <c r="C6176" s="373" t="s">
        <v>3</v>
      </c>
      <c r="D6176" s="374">
        <v>35.869999999999997</v>
      </c>
    </row>
    <row r="6177" spans="1:4" x14ac:dyDescent="0.25">
      <c r="A6177" s="373">
        <v>98682</v>
      </c>
      <c r="B6177" s="373" t="s">
        <v>2729</v>
      </c>
      <c r="C6177" s="373" t="s">
        <v>3</v>
      </c>
      <c r="D6177" s="374">
        <v>45.95</v>
      </c>
    </row>
    <row r="6178" spans="1:4" x14ac:dyDescent="0.25">
      <c r="A6178" s="373">
        <v>98685</v>
      </c>
      <c r="B6178" s="373" t="s">
        <v>2730</v>
      </c>
      <c r="C6178" s="373" t="s">
        <v>16</v>
      </c>
      <c r="D6178" s="374">
        <v>66.19</v>
      </c>
    </row>
    <row r="6179" spans="1:4" x14ac:dyDescent="0.25">
      <c r="A6179" s="373">
        <v>98686</v>
      </c>
      <c r="B6179" s="373" t="s">
        <v>2731</v>
      </c>
      <c r="C6179" s="373" t="s">
        <v>16</v>
      </c>
      <c r="D6179" s="374">
        <v>41.4</v>
      </c>
    </row>
    <row r="6180" spans="1:4" x14ac:dyDescent="0.25">
      <c r="A6180" s="373">
        <v>98688</v>
      </c>
      <c r="B6180" s="373" t="s">
        <v>2732</v>
      </c>
      <c r="C6180" s="373" t="s">
        <v>16</v>
      </c>
      <c r="D6180" s="374">
        <v>69.95</v>
      </c>
    </row>
    <row r="6181" spans="1:4" x14ac:dyDescent="0.25">
      <c r="A6181" s="373">
        <v>98689</v>
      </c>
      <c r="B6181" s="373" t="s">
        <v>2733</v>
      </c>
      <c r="C6181" s="373" t="s">
        <v>16</v>
      </c>
      <c r="D6181" s="374">
        <v>94.8</v>
      </c>
    </row>
    <row r="6182" spans="1:4" x14ac:dyDescent="0.25">
      <c r="A6182" s="373">
        <v>101090</v>
      </c>
      <c r="B6182" s="373" t="s">
        <v>2734</v>
      </c>
      <c r="C6182" s="373" t="s">
        <v>3</v>
      </c>
      <c r="D6182" s="374">
        <v>197.4</v>
      </c>
    </row>
    <row r="6183" spans="1:4" x14ac:dyDescent="0.25">
      <c r="A6183" s="373">
        <v>101091</v>
      </c>
      <c r="B6183" s="373" t="s">
        <v>2735</v>
      </c>
      <c r="C6183" s="373" t="s">
        <v>3</v>
      </c>
      <c r="D6183" s="374">
        <v>143.28</v>
      </c>
    </row>
    <row r="6184" spans="1:4" x14ac:dyDescent="0.25">
      <c r="A6184" s="373">
        <v>101725</v>
      </c>
      <c r="B6184" s="373" t="s">
        <v>2736</v>
      </c>
      <c r="C6184" s="373" t="s">
        <v>3</v>
      </c>
      <c r="D6184" s="374">
        <v>270.89999999999998</v>
      </c>
    </row>
    <row r="6185" spans="1:4" x14ac:dyDescent="0.25">
      <c r="A6185" s="373">
        <v>101726</v>
      </c>
      <c r="B6185" s="373" t="s">
        <v>2737</v>
      </c>
      <c r="C6185" s="373" t="s">
        <v>3</v>
      </c>
      <c r="D6185" s="374">
        <v>183.52</v>
      </c>
    </row>
    <row r="6186" spans="1:4" x14ac:dyDescent="0.25">
      <c r="A6186" s="373">
        <v>101731</v>
      </c>
      <c r="B6186" s="373" t="s">
        <v>2738</v>
      </c>
      <c r="C6186" s="373" t="s">
        <v>3</v>
      </c>
      <c r="D6186" s="374">
        <v>281.22000000000003</v>
      </c>
    </row>
    <row r="6187" spans="1:4" x14ac:dyDescent="0.25">
      <c r="A6187" s="373">
        <v>101732</v>
      </c>
      <c r="B6187" s="373" t="s">
        <v>2739</v>
      </c>
      <c r="C6187" s="373" t="s">
        <v>3</v>
      </c>
      <c r="D6187" s="374">
        <v>90.88</v>
      </c>
    </row>
    <row r="6188" spans="1:4" x14ac:dyDescent="0.25">
      <c r="A6188" s="373">
        <v>101094</v>
      </c>
      <c r="B6188" s="373" t="s">
        <v>6826</v>
      </c>
      <c r="C6188" s="373" t="s">
        <v>16</v>
      </c>
      <c r="D6188" s="374">
        <v>140.71</v>
      </c>
    </row>
    <row r="6189" spans="1:4" x14ac:dyDescent="0.25">
      <c r="A6189" s="373">
        <v>101727</v>
      </c>
      <c r="B6189" s="373" t="s">
        <v>2740</v>
      </c>
      <c r="C6189" s="373" t="s">
        <v>3</v>
      </c>
      <c r="D6189" s="374">
        <v>165.07</v>
      </c>
    </row>
    <row r="6190" spans="1:4" x14ac:dyDescent="0.25">
      <c r="A6190" s="373">
        <v>101733</v>
      </c>
      <c r="B6190" s="373" t="s">
        <v>2741</v>
      </c>
      <c r="C6190" s="373" t="s">
        <v>3</v>
      </c>
      <c r="D6190" s="374">
        <v>228.74</v>
      </c>
    </row>
    <row r="6191" spans="1:4" x14ac:dyDescent="0.25">
      <c r="A6191" s="373">
        <v>101734</v>
      </c>
      <c r="B6191" s="373" t="s">
        <v>2742</v>
      </c>
      <c r="C6191" s="373" t="s">
        <v>3</v>
      </c>
      <c r="D6191" s="374">
        <v>343.46</v>
      </c>
    </row>
    <row r="6192" spans="1:4" x14ac:dyDescent="0.25">
      <c r="A6192" s="373">
        <v>101735</v>
      </c>
      <c r="B6192" s="373" t="s">
        <v>2743</v>
      </c>
      <c r="C6192" s="373" t="s">
        <v>3</v>
      </c>
      <c r="D6192" s="374">
        <v>351.78</v>
      </c>
    </row>
    <row r="6193" spans="1:4" x14ac:dyDescent="0.25">
      <c r="A6193" s="373">
        <v>101736</v>
      </c>
      <c r="B6193" s="373" t="s">
        <v>2744</v>
      </c>
      <c r="C6193" s="373" t="s">
        <v>3</v>
      </c>
      <c r="D6193" s="374">
        <v>97.57</v>
      </c>
    </row>
    <row r="6194" spans="1:4" x14ac:dyDescent="0.25">
      <c r="A6194" s="373">
        <v>101737</v>
      </c>
      <c r="B6194" s="373" t="s">
        <v>2745</v>
      </c>
      <c r="C6194" s="373" t="s">
        <v>3</v>
      </c>
      <c r="D6194" s="374">
        <v>114.04</v>
      </c>
    </row>
    <row r="6195" spans="1:4" x14ac:dyDescent="0.25">
      <c r="A6195" s="373">
        <v>101748</v>
      </c>
      <c r="B6195" s="373" t="s">
        <v>2746</v>
      </c>
      <c r="C6195" s="373" t="s">
        <v>3</v>
      </c>
      <c r="D6195" s="374">
        <v>3.41</v>
      </c>
    </row>
    <row r="6196" spans="1:4" x14ac:dyDescent="0.25">
      <c r="A6196" s="373">
        <v>104162</v>
      </c>
      <c r="B6196" s="373" t="s">
        <v>6827</v>
      </c>
      <c r="C6196" s="373" t="s">
        <v>3</v>
      </c>
      <c r="D6196" s="374">
        <v>85.25</v>
      </c>
    </row>
    <row r="6197" spans="1:4" x14ac:dyDescent="0.25">
      <c r="A6197" s="373">
        <v>101092</v>
      </c>
      <c r="B6197" s="373" t="s">
        <v>2747</v>
      </c>
      <c r="C6197" s="373" t="s">
        <v>3</v>
      </c>
      <c r="D6197" s="374">
        <v>371.91</v>
      </c>
    </row>
    <row r="6198" spans="1:4" x14ac:dyDescent="0.25">
      <c r="A6198" s="373">
        <v>101093</v>
      </c>
      <c r="B6198" s="373" t="s">
        <v>2748</v>
      </c>
      <c r="C6198" s="373" t="s">
        <v>3</v>
      </c>
      <c r="D6198" s="374">
        <v>419.51</v>
      </c>
    </row>
    <row r="6199" spans="1:4" x14ac:dyDescent="0.25">
      <c r="A6199" s="373">
        <v>98695</v>
      </c>
      <c r="B6199" s="373" t="s">
        <v>2749</v>
      </c>
      <c r="C6199" s="373" t="s">
        <v>16</v>
      </c>
      <c r="D6199" s="374">
        <v>75.81</v>
      </c>
    </row>
    <row r="6200" spans="1:4" x14ac:dyDescent="0.25">
      <c r="A6200" s="373">
        <v>98697</v>
      </c>
      <c r="B6200" s="373" t="s">
        <v>2750</v>
      </c>
      <c r="C6200" s="373" t="s">
        <v>16</v>
      </c>
      <c r="D6200" s="374">
        <v>49.56</v>
      </c>
    </row>
    <row r="6201" spans="1:4" x14ac:dyDescent="0.25">
      <c r="A6201" s="373">
        <v>101738</v>
      </c>
      <c r="B6201" s="373" t="s">
        <v>2751</v>
      </c>
      <c r="C6201" s="373" t="s">
        <v>16</v>
      </c>
      <c r="D6201" s="374">
        <v>33.07</v>
      </c>
    </row>
    <row r="6202" spans="1:4" x14ac:dyDescent="0.25">
      <c r="A6202" s="373">
        <v>101739</v>
      </c>
      <c r="B6202" s="373" t="s">
        <v>2752</v>
      </c>
      <c r="C6202" s="373" t="s">
        <v>16</v>
      </c>
      <c r="D6202" s="374">
        <v>36.49</v>
      </c>
    </row>
    <row r="6203" spans="1:4" x14ac:dyDescent="0.25">
      <c r="A6203" s="373">
        <v>88648</v>
      </c>
      <c r="B6203" s="373" t="s">
        <v>7400</v>
      </c>
      <c r="C6203" s="373" t="s">
        <v>16</v>
      </c>
      <c r="D6203" s="374">
        <v>7.15</v>
      </c>
    </row>
    <row r="6204" spans="1:4" x14ac:dyDescent="0.25">
      <c r="A6204" s="373">
        <v>88649</v>
      </c>
      <c r="B6204" s="373" t="s">
        <v>7401</v>
      </c>
      <c r="C6204" s="373" t="s">
        <v>16</v>
      </c>
      <c r="D6204" s="374">
        <v>8.14</v>
      </c>
    </row>
    <row r="6205" spans="1:4" x14ac:dyDescent="0.25">
      <c r="A6205" s="373">
        <v>88650</v>
      </c>
      <c r="B6205" s="373" t="s">
        <v>7402</v>
      </c>
      <c r="C6205" s="373" t="s">
        <v>16</v>
      </c>
      <c r="D6205" s="374">
        <v>15.88</v>
      </c>
    </row>
    <row r="6206" spans="1:4" x14ac:dyDescent="0.25">
      <c r="A6206" s="373">
        <v>96467</v>
      </c>
      <c r="B6206" s="373" t="s">
        <v>7403</v>
      </c>
      <c r="C6206" s="373" t="s">
        <v>16</v>
      </c>
      <c r="D6206" s="374">
        <v>6.49</v>
      </c>
    </row>
    <row r="6207" spans="1:4" x14ac:dyDescent="0.25">
      <c r="A6207" s="373">
        <v>101740</v>
      </c>
      <c r="B6207" s="373" t="s">
        <v>2753</v>
      </c>
      <c r="C6207" s="373" t="s">
        <v>16</v>
      </c>
      <c r="D6207" s="374">
        <v>45.08</v>
      </c>
    </row>
    <row r="6208" spans="1:4" x14ac:dyDescent="0.25">
      <c r="A6208" s="373">
        <v>101741</v>
      </c>
      <c r="B6208" s="373" t="s">
        <v>2754</v>
      </c>
      <c r="C6208" s="373" t="s">
        <v>16</v>
      </c>
      <c r="D6208" s="374">
        <v>22.58</v>
      </c>
    </row>
    <row r="6209" spans="1:4" x14ac:dyDescent="0.25">
      <c r="A6209" s="373">
        <v>94990</v>
      </c>
      <c r="B6209" s="373" t="s">
        <v>6828</v>
      </c>
      <c r="C6209" s="373" t="s">
        <v>12</v>
      </c>
      <c r="D6209" s="374">
        <v>852.5</v>
      </c>
    </row>
    <row r="6210" spans="1:4" x14ac:dyDescent="0.25">
      <c r="A6210" s="373">
        <v>94991</v>
      </c>
      <c r="B6210" s="373" t="s">
        <v>8751</v>
      </c>
      <c r="C6210" s="373" t="s">
        <v>12</v>
      </c>
      <c r="D6210" s="374">
        <v>668.52</v>
      </c>
    </row>
    <row r="6211" spans="1:4" x14ac:dyDescent="0.25">
      <c r="A6211" s="373">
        <v>94992</v>
      </c>
      <c r="B6211" s="373" t="s">
        <v>6829</v>
      </c>
      <c r="C6211" s="373" t="s">
        <v>3</v>
      </c>
      <c r="D6211" s="374">
        <v>79.87</v>
      </c>
    </row>
    <row r="6212" spans="1:4" x14ac:dyDescent="0.25">
      <c r="A6212" s="373">
        <v>94993</v>
      </c>
      <c r="B6212" s="373" t="s">
        <v>6830</v>
      </c>
      <c r="C6212" s="373" t="s">
        <v>3</v>
      </c>
      <c r="D6212" s="374">
        <v>68.83</v>
      </c>
    </row>
    <row r="6213" spans="1:4" x14ac:dyDescent="0.25">
      <c r="A6213" s="373">
        <v>94994</v>
      </c>
      <c r="B6213" s="373" t="s">
        <v>6831</v>
      </c>
      <c r="C6213" s="373" t="s">
        <v>3</v>
      </c>
      <c r="D6213" s="374">
        <v>97.24</v>
      </c>
    </row>
    <row r="6214" spans="1:4" x14ac:dyDescent="0.25">
      <c r="A6214" s="373">
        <v>94995</v>
      </c>
      <c r="B6214" s="373" t="s">
        <v>6832</v>
      </c>
      <c r="C6214" s="373" t="s">
        <v>3</v>
      </c>
      <c r="D6214" s="374">
        <v>82.53</v>
      </c>
    </row>
    <row r="6215" spans="1:4" x14ac:dyDescent="0.25">
      <c r="A6215" s="373">
        <v>101747</v>
      </c>
      <c r="B6215" s="373" t="s">
        <v>2755</v>
      </c>
      <c r="C6215" s="373" t="s">
        <v>3</v>
      </c>
      <c r="D6215" s="374">
        <v>80.47</v>
      </c>
    </row>
    <row r="6216" spans="1:4" x14ac:dyDescent="0.25">
      <c r="A6216" s="373">
        <v>104626</v>
      </c>
      <c r="B6216" s="373" t="s">
        <v>8752</v>
      </c>
      <c r="C6216" s="373" t="s">
        <v>12</v>
      </c>
      <c r="D6216" s="374">
        <v>684.31</v>
      </c>
    </row>
    <row r="6217" spans="1:4" x14ac:dyDescent="0.25">
      <c r="A6217" s="373">
        <v>104658</v>
      </c>
      <c r="B6217" s="373" t="s">
        <v>8753</v>
      </c>
      <c r="C6217" s="373" t="s">
        <v>3</v>
      </c>
      <c r="D6217" s="374">
        <v>159.49</v>
      </c>
    </row>
    <row r="6218" spans="1:4" x14ac:dyDescent="0.25">
      <c r="A6218" s="373">
        <v>87620</v>
      </c>
      <c r="B6218" s="373" t="s">
        <v>4660</v>
      </c>
      <c r="C6218" s="373" t="s">
        <v>3</v>
      </c>
      <c r="D6218" s="374">
        <v>32.74</v>
      </c>
    </row>
    <row r="6219" spans="1:4" x14ac:dyDescent="0.25">
      <c r="A6219" s="373">
        <v>87622</v>
      </c>
      <c r="B6219" s="373" t="s">
        <v>4661</v>
      </c>
      <c r="C6219" s="373" t="s">
        <v>3</v>
      </c>
      <c r="D6219" s="374">
        <v>36</v>
      </c>
    </row>
    <row r="6220" spans="1:4" x14ac:dyDescent="0.25">
      <c r="A6220" s="373">
        <v>87623</v>
      </c>
      <c r="B6220" s="373" t="s">
        <v>4662</v>
      </c>
      <c r="C6220" s="373" t="s">
        <v>3</v>
      </c>
      <c r="D6220" s="374">
        <v>61.9</v>
      </c>
    </row>
    <row r="6221" spans="1:4" x14ac:dyDescent="0.25">
      <c r="A6221" s="373">
        <v>87624</v>
      </c>
      <c r="B6221" s="373" t="s">
        <v>4662</v>
      </c>
      <c r="C6221" s="373" t="s">
        <v>3</v>
      </c>
      <c r="D6221" s="374">
        <v>68.02</v>
      </c>
    </row>
    <row r="6222" spans="1:4" x14ac:dyDescent="0.25">
      <c r="A6222" s="373">
        <v>87630</v>
      </c>
      <c r="B6222" s="373" t="s">
        <v>4663</v>
      </c>
      <c r="C6222" s="373" t="s">
        <v>3</v>
      </c>
      <c r="D6222" s="374">
        <v>42.11</v>
      </c>
    </row>
    <row r="6223" spans="1:4" x14ac:dyDescent="0.25">
      <c r="A6223" s="373">
        <v>87632</v>
      </c>
      <c r="B6223" s="373" t="s">
        <v>4664</v>
      </c>
      <c r="C6223" s="373" t="s">
        <v>3</v>
      </c>
      <c r="D6223" s="374">
        <v>46.64</v>
      </c>
    </row>
    <row r="6224" spans="1:4" x14ac:dyDescent="0.25">
      <c r="A6224" s="373">
        <v>87633</v>
      </c>
      <c r="B6224" s="373" t="s">
        <v>4665</v>
      </c>
      <c r="C6224" s="373" t="s">
        <v>3</v>
      </c>
      <c r="D6224" s="374">
        <v>82.65</v>
      </c>
    </row>
    <row r="6225" spans="1:4" x14ac:dyDescent="0.25">
      <c r="A6225" s="373">
        <v>87634</v>
      </c>
      <c r="B6225" s="373" t="s">
        <v>4666</v>
      </c>
      <c r="C6225" s="373" t="s">
        <v>3</v>
      </c>
      <c r="D6225" s="374">
        <v>91.16</v>
      </c>
    </row>
    <row r="6226" spans="1:4" x14ac:dyDescent="0.25">
      <c r="A6226" s="373">
        <v>87640</v>
      </c>
      <c r="B6226" s="373" t="s">
        <v>4667</v>
      </c>
      <c r="C6226" s="373" t="s">
        <v>3</v>
      </c>
      <c r="D6226" s="374">
        <v>49.81</v>
      </c>
    </row>
    <row r="6227" spans="1:4" x14ac:dyDescent="0.25">
      <c r="A6227" s="373">
        <v>87642</v>
      </c>
      <c r="B6227" s="373" t="s">
        <v>4668</v>
      </c>
      <c r="C6227" s="373" t="s">
        <v>3</v>
      </c>
      <c r="D6227" s="374">
        <v>55.38</v>
      </c>
    </row>
    <row r="6228" spans="1:4" x14ac:dyDescent="0.25">
      <c r="A6228" s="373">
        <v>87643</v>
      </c>
      <c r="B6228" s="373" t="s">
        <v>4669</v>
      </c>
      <c r="C6228" s="373" t="s">
        <v>3</v>
      </c>
      <c r="D6228" s="374">
        <v>99.66</v>
      </c>
    </row>
    <row r="6229" spans="1:4" x14ac:dyDescent="0.25">
      <c r="A6229" s="373">
        <v>87644</v>
      </c>
      <c r="B6229" s="373" t="s">
        <v>4670</v>
      </c>
      <c r="C6229" s="373" t="s">
        <v>3</v>
      </c>
      <c r="D6229" s="374">
        <v>110.12</v>
      </c>
    </row>
    <row r="6230" spans="1:4" x14ac:dyDescent="0.25">
      <c r="A6230" s="373">
        <v>87680</v>
      </c>
      <c r="B6230" s="373" t="s">
        <v>4671</v>
      </c>
      <c r="C6230" s="373" t="s">
        <v>3</v>
      </c>
      <c r="D6230" s="374">
        <v>45.12</v>
      </c>
    </row>
    <row r="6231" spans="1:4" x14ac:dyDescent="0.25">
      <c r="A6231" s="373">
        <v>87682</v>
      </c>
      <c r="B6231" s="373" t="s">
        <v>4672</v>
      </c>
      <c r="C6231" s="373" t="s">
        <v>3</v>
      </c>
      <c r="D6231" s="374">
        <v>50.69</v>
      </c>
    </row>
    <row r="6232" spans="1:4" x14ac:dyDescent="0.25">
      <c r="A6232" s="373">
        <v>87683</v>
      </c>
      <c r="B6232" s="373" t="s">
        <v>4673</v>
      </c>
      <c r="C6232" s="373" t="s">
        <v>3</v>
      </c>
      <c r="D6232" s="374">
        <v>94.97</v>
      </c>
    </row>
    <row r="6233" spans="1:4" x14ac:dyDescent="0.25">
      <c r="A6233" s="373">
        <v>87684</v>
      </c>
      <c r="B6233" s="373" t="s">
        <v>4674</v>
      </c>
      <c r="C6233" s="373" t="s">
        <v>3</v>
      </c>
      <c r="D6233" s="374">
        <v>105.43</v>
      </c>
    </row>
    <row r="6234" spans="1:4" x14ac:dyDescent="0.25">
      <c r="A6234" s="373">
        <v>87690</v>
      </c>
      <c r="B6234" s="373" t="s">
        <v>4675</v>
      </c>
      <c r="C6234" s="373" t="s">
        <v>3</v>
      </c>
      <c r="D6234" s="374">
        <v>51.71</v>
      </c>
    </row>
    <row r="6235" spans="1:4" x14ac:dyDescent="0.25">
      <c r="A6235" s="373">
        <v>87692</v>
      </c>
      <c r="B6235" s="373" t="s">
        <v>4676</v>
      </c>
      <c r="C6235" s="373" t="s">
        <v>3</v>
      </c>
      <c r="D6235" s="374">
        <v>58.09</v>
      </c>
    </row>
    <row r="6236" spans="1:4" x14ac:dyDescent="0.25">
      <c r="A6236" s="373">
        <v>87693</v>
      </c>
      <c r="B6236" s="373" t="s">
        <v>4677</v>
      </c>
      <c r="C6236" s="373" t="s">
        <v>3</v>
      </c>
      <c r="D6236" s="374">
        <v>108.8</v>
      </c>
    </row>
    <row r="6237" spans="1:4" x14ac:dyDescent="0.25">
      <c r="A6237" s="373">
        <v>87694</v>
      </c>
      <c r="B6237" s="373" t="s">
        <v>4678</v>
      </c>
      <c r="C6237" s="373" t="s">
        <v>3</v>
      </c>
      <c r="D6237" s="374">
        <v>120.79</v>
      </c>
    </row>
    <row r="6238" spans="1:4" x14ac:dyDescent="0.25">
      <c r="A6238" s="373">
        <v>87700</v>
      </c>
      <c r="B6238" s="373" t="s">
        <v>4679</v>
      </c>
      <c r="C6238" s="373" t="s">
        <v>3</v>
      </c>
      <c r="D6238" s="374">
        <v>55.89</v>
      </c>
    </row>
    <row r="6239" spans="1:4" x14ac:dyDescent="0.25">
      <c r="A6239" s="373">
        <v>87702</v>
      </c>
      <c r="B6239" s="373" t="s">
        <v>4680</v>
      </c>
      <c r="C6239" s="373" t="s">
        <v>3</v>
      </c>
      <c r="D6239" s="374">
        <v>62.84</v>
      </c>
    </row>
    <row r="6240" spans="1:4" x14ac:dyDescent="0.25">
      <c r="A6240" s="373">
        <v>87703</v>
      </c>
      <c r="B6240" s="373" t="s">
        <v>4681</v>
      </c>
      <c r="C6240" s="373" t="s">
        <v>3</v>
      </c>
      <c r="D6240" s="374">
        <v>118.06</v>
      </c>
    </row>
    <row r="6241" spans="1:4" x14ac:dyDescent="0.25">
      <c r="A6241" s="373">
        <v>87704</v>
      </c>
      <c r="B6241" s="373" t="s">
        <v>4682</v>
      </c>
      <c r="C6241" s="373" t="s">
        <v>3</v>
      </c>
      <c r="D6241" s="374">
        <v>131.11000000000001</v>
      </c>
    </row>
    <row r="6242" spans="1:4" x14ac:dyDescent="0.25">
      <c r="A6242" s="373">
        <v>87735</v>
      </c>
      <c r="B6242" s="373" t="s">
        <v>4683</v>
      </c>
      <c r="C6242" s="373" t="s">
        <v>3</v>
      </c>
      <c r="D6242" s="374">
        <v>44.28</v>
      </c>
    </row>
    <row r="6243" spans="1:4" x14ac:dyDescent="0.25">
      <c r="A6243" s="373">
        <v>87737</v>
      </c>
      <c r="B6243" s="373" t="s">
        <v>4684</v>
      </c>
      <c r="C6243" s="373" t="s">
        <v>3</v>
      </c>
      <c r="D6243" s="374">
        <v>47.54</v>
      </c>
    </row>
    <row r="6244" spans="1:4" x14ac:dyDescent="0.25">
      <c r="A6244" s="373">
        <v>87738</v>
      </c>
      <c r="B6244" s="373" t="s">
        <v>4685</v>
      </c>
      <c r="C6244" s="373" t="s">
        <v>3</v>
      </c>
      <c r="D6244" s="374">
        <v>73.44</v>
      </c>
    </row>
    <row r="6245" spans="1:4" x14ac:dyDescent="0.25">
      <c r="A6245" s="373">
        <v>87739</v>
      </c>
      <c r="B6245" s="373" t="s">
        <v>4686</v>
      </c>
      <c r="C6245" s="373" t="s">
        <v>3</v>
      </c>
      <c r="D6245" s="374">
        <v>79.56</v>
      </c>
    </row>
    <row r="6246" spans="1:4" x14ac:dyDescent="0.25">
      <c r="A6246" s="373">
        <v>87745</v>
      </c>
      <c r="B6246" s="373" t="s">
        <v>4687</v>
      </c>
      <c r="C6246" s="373" t="s">
        <v>3</v>
      </c>
      <c r="D6246" s="374">
        <v>53.66</v>
      </c>
    </row>
    <row r="6247" spans="1:4" x14ac:dyDescent="0.25">
      <c r="A6247" s="373">
        <v>87747</v>
      </c>
      <c r="B6247" s="373" t="s">
        <v>4688</v>
      </c>
      <c r="C6247" s="373" t="s">
        <v>3</v>
      </c>
      <c r="D6247" s="374">
        <v>58.19</v>
      </c>
    </row>
    <row r="6248" spans="1:4" x14ac:dyDescent="0.25">
      <c r="A6248" s="373">
        <v>87748</v>
      </c>
      <c r="B6248" s="373" t="s">
        <v>4689</v>
      </c>
      <c r="C6248" s="373" t="s">
        <v>3</v>
      </c>
      <c r="D6248" s="374">
        <v>94.2</v>
      </c>
    </row>
    <row r="6249" spans="1:4" x14ac:dyDescent="0.25">
      <c r="A6249" s="373">
        <v>87749</v>
      </c>
      <c r="B6249" s="373" t="s">
        <v>4690</v>
      </c>
      <c r="C6249" s="373" t="s">
        <v>3</v>
      </c>
      <c r="D6249" s="374">
        <v>102.71</v>
      </c>
    </row>
    <row r="6250" spans="1:4" x14ac:dyDescent="0.25">
      <c r="A6250" s="373">
        <v>87755</v>
      </c>
      <c r="B6250" s="373" t="s">
        <v>4691</v>
      </c>
      <c r="C6250" s="373" t="s">
        <v>3</v>
      </c>
      <c r="D6250" s="374">
        <v>51.18</v>
      </c>
    </row>
    <row r="6251" spans="1:4" x14ac:dyDescent="0.25">
      <c r="A6251" s="373">
        <v>87757</v>
      </c>
      <c r="B6251" s="373" t="s">
        <v>4692</v>
      </c>
      <c r="C6251" s="373" t="s">
        <v>3</v>
      </c>
      <c r="D6251" s="374">
        <v>55.71</v>
      </c>
    </row>
    <row r="6252" spans="1:4" x14ac:dyDescent="0.25">
      <c r="A6252" s="373">
        <v>87758</v>
      </c>
      <c r="B6252" s="373" t="s">
        <v>4693</v>
      </c>
      <c r="C6252" s="373" t="s">
        <v>3</v>
      </c>
      <c r="D6252" s="374">
        <v>91.72</v>
      </c>
    </row>
    <row r="6253" spans="1:4" x14ac:dyDescent="0.25">
      <c r="A6253" s="373">
        <v>87759</v>
      </c>
      <c r="B6253" s="373" t="s">
        <v>4694</v>
      </c>
      <c r="C6253" s="373" t="s">
        <v>3</v>
      </c>
      <c r="D6253" s="374">
        <v>100.23</v>
      </c>
    </row>
    <row r="6254" spans="1:4" x14ac:dyDescent="0.25">
      <c r="A6254" s="373">
        <v>87765</v>
      </c>
      <c r="B6254" s="373" t="s">
        <v>4695</v>
      </c>
      <c r="C6254" s="373" t="s">
        <v>3</v>
      </c>
      <c r="D6254" s="374">
        <v>58.92</v>
      </c>
    </row>
    <row r="6255" spans="1:4" x14ac:dyDescent="0.25">
      <c r="A6255" s="373">
        <v>87767</v>
      </c>
      <c r="B6255" s="373" t="s">
        <v>4696</v>
      </c>
      <c r="C6255" s="373" t="s">
        <v>3</v>
      </c>
      <c r="D6255" s="374">
        <v>64.489999999999995</v>
      </c>
    </row>
    <row r="6256" spans="1:4" x14ac:dyDescent="0.25">
      <c r="A6256" s="373">
        <v>87768</v>
      </c>
      <c r="B6256" s="373" t="s">
        <v>4697</v>
      </c>
      <c r="C6256" s="373" t="s">
        <v>3</v>
      </c>
      <c r="D6256" s="374">
        <v>108.77</v>
      </c>
    </row>
    <row r="6257" spans="1:4" x14ac:dyDescent="0.25">
      <c r="A6257" s="373">
        <v>87769</v>
      </c>
      <c r="B6257" s="373" t="s">
        <v>4698</v>
      </c>
      <c r="C6257" s="373" t="s">
        <v>3</v>
      </c>
      <c r="D6257" s="374">
        <v>119.23</v>
      </c>
    </row>
    <row r="6258" spans="1:4" x14ac:dyDescent="0.25">
      <c r="A6258" s="373">
        <v>88470</v>
      </c>
      <c r="B6258" s="373" t="s">
        <v>4699</v>
      </c>
      <c r="C6258" s="373" t="s">
        <v>3</v>
      </c>
      <c r="D6258" s="374">
        <v>24.38</v>
      </c>
    </row>
    <row r="6259" spans="1:4" x14ac:dyDescent="0.25">
      <c r="A6259" s="373">
        <v>88471</v>
      </c>
      <c r="B6259" s="373" t="s">
        <v>4700</v>
      </c>
      <c r="C6259" s="373" t="s">
        <v>3</v>
      </c>
      <c r="D6259" s="374">
        <v>30.53</v>
      </c>
    </row>
    <row r="6260" spans="1:4" x14ac:dyDescent="0.25">
      <c r="A6260" s="373">
        <v>88472</v>
      </c>
      <c r="B6260" s="373" t="s">
        <v>4701</v>
      </c>
      <c r="C6260" s="373" t="s">
        <v>3</v>
      </c>
      <c r="D6260" s="374">
        <v>35.4</v>
      </c>
    </row>
    <row r="6261" spans="1:4" x14ac:dyDescent="0.25">
      <c r="A6261" s="373">
        <v>88476</v>
      </c>
      <c r="B6261" s="373" t="s">
        <v>4702</v>
      </c>
      <c r="C6261" s="373" t="s">
        <v>3</v>
      </c>
      <c r="D6261" s="374">
        <v>20.83</v>
      </c>
    </row>
    <row r="6262" spans="1:4" x14ac:dyDescent="0.25">
      <c r="A6262" s="373">
        <v>88477</v>
      </c>
      <c r="B6262" s="373" t="s">
        <v>4703</v>
      </c>
      <c r="C6262" s="373" t="s">
        <v>3</v>
      </c>
      <c r="D6262" s="374">
        <v>28.51</v>
      </c>
    </row>
    <row r="6263" spans="1:4" x14ac:dyDescent="0.25">
      <c r="A6263" s="373">
        <v>88478</v>
      </c>
      <c r="B6263" s="373" t="s">
        <v>4704</v>
      </c>
      <c r="C6263" s="373" t="s">
        <v>3</v>
      </c>
      <c r="D6263" s="374">
        <v>34.869999999999997</v>
      </c>
    </row>
    <row r="6264" spans="1:4" x14ac:dyDescent="0.25">
      <c r="A6264" s="373">
        <v>90930</v>
      </c>
      <c r="B6264" s="373" t="s">
        <v>4705</v>
      </c>
      <c r="C6264" s="373" t="s">
        <v>3</v>
      </c>
      <c r="D6264" s="374">
        <v>82.24</v>
      </c>
    </row>
    <row r="6265" spans="1:4" x14ac:dyDescent="0.25">
      <c r="A6265" s="373">
        <v>90932</v>
      </c>
      <c r="B6265" s="373" t="s">
        <v>4706</v>
      </c>
      <c r="C6265" s="373" t="s">
        <v>3</v>
      </c>
      <c r="D6265" s="374">
        <v>88.62</v>
      </c>
    </row>
    <row r="6266" spans="1:4" x14ac:dyDescent="0.25">
      <c r="A6266" s="373">
        <v>90933</v>
      </c>
      <c r="B6266" s="373" t="s">
        <v>4707</v>
      </c>
      <c r="C6266" s="373" t="s">
        <v>3</v>
      </c>
      <c r="D6266" s="374">
        <v>139.33000000000001</v>
      </c>
    </row>
    <row r="6267" spans="1:4" x14ac:dyDescent="0.25">
      <c r="A6267" s="373">
        <v>90934</v>
      </c>
      <c r="B6267" s="373" t="s">
        <v>4708</v>
      </c>
      <c r="C6267" s="373" t="s">
        <v>3</v>
      </c>
      <c r="D6267" s="374">
        <v>151.32</v>
      </c>
    </row>
    <row r="6268" spans="1:4" x14ac:dyDescent="0.25">
      <c r="A6268" s="373">
        <v>90940</v>
      </c>
      <c r="B6268" s="373" t="s">
        <v>4709</v>
      </c>
      <c r="C6268" s="373" t="s">
        <v>3</v>
      </c>
      <c r="D6268" s="374">
        <v>87.66</v>
      </c>
    </row>
    <row r="6269" spans="1:4" x14ac:dyDescent="0.25">
      <c r="A6269" s="373">
        <v>90942</v>
      </c>
      <c r="B6269" s="373" t="s">
        <v>4710</v>
      </c>
      <c r="C6269" s="373" t="s">
        <v>3</v>
      </c>
      <c r="D6269" s="374">
        <v>94.61</v>
      </c>
    </row>
    <row r="6270" spans="1:4" x14ac:dyDescent="0.25">
      <c r="A6270" s="373">
        <v>90943</v>
      </c>
      <c r="B6270" s="373" t="s">
        <v>4711</v>
      </c>
      <c r="C6270" s="373" t="s">
        <v>3</v>
      </c>
      <c r="D6270" s="374">
        <v>149.83000000000001</v>
      </c>
    </row>
    <row r="6271" spans="1:4" x14ac:dyDescent="0.25">
      <c r="A6271" s="373">
        <v>90944</v>
      </c>
      <c r="B6271" s="373" t="s">
        <v>4712</v>
      </c>
      <c r="C6271" s="373" t="s">
        <v>3</v>
      </c>
      <c r="D6271" s="374">
        <v>162.88</v>
      </c>
    </row>
    <row r="6272" spans="1:4" x14ac:dyDescent="0.25">
      <c r="A6272" s="373">
        <v>90950</v>
      </c>
      <c r="B6272" s="373" t="s">
        <v>4713</v>
      </c>
      <c r="C6272" s="373" t="s">
        <v>3</v>
      </c>
      <c r="D6272" s="374">
        <v>97.6</v>
      </c>
    </row>
    <row r="6273" spans="1:4" x14ac:dyDescent="0.25">
      <c r="A6273" s="373">
        <v>90952</v>
      </c>
      <c r="B6273" s="373" t="s">
        <v>4714</v>
      </c>
      <c r="C6273" s="373" t="s">
        <v>3</v>
      </c>
      <c r="D6273" s="374">
        <v>105.58</v>
      </c>
    </row>
    <row r="6274" spans="1:4" x14ac:dyDescent="0.25">
      <c r="A6274" s="373">
        <v>90953</v>
      </c>
      <c r="B6274" s="373" t="s">
        <v>4715</v>
      </c>
      <c r="C6274" s="373" t="s">
        <v>3</v>
      </c>
      <c r="D6274" s="374">
        <v>169.08</v>
      </c>
    </row>
    <row r="6275" spans="1:4" x14ac:dyDescent="0.25">
      <c r="A6275" s="373">
        <v>90954</v>
      </c>
      <c r="B6275" s="373" t="s">
        <v>4716</v>
      </c>
      <c r="C6275" s="373" t="s">
        <v>3</v>
      </c>
      <c r="D6275" s="374">
        <v>184.09</v>
      </c>
    </row>
    <row r="6276" spans="1:4" x14ac:dyDescent="0.25">
      <c r="A6276" s="373">
        <v>94438</v>
      </c>
      <c r="B6276" s="373" t="s">
        <v>2756</v>
      </c>
      <c r="C6276" s="373" t="s">
        <v>3</v>
      </c>
      <c r="D6276" s="374">
        <v>45.88</v>
      </c>
    </row>
    <row r="6277" spans="1:4" x14ac:dyDescent="0.25">
      <c r="A6277" s="373">
        <v>94439</v>
      </c>
      <c r="B6277" s="373" t="s">
        <v>5016</v>
      </c>
      <c r="C6277" s="373" t="s">
        <v>3</v>
      </c>
      <c r="D6277" s="374">
        <v>52.05</v>
      </c>
    </row>
    <row r="6278" spans="1:4" x14ac:dyDescent="0.25">
      <c r="A6278" s="373">
        <v>94779</v>
      </c>
      <c r="B6278" s="373" t="s">
        <v>2757</v>
      </c>
      <c r="C6278" s="373" t="s">
        <v>3</v>
      </c>
      <c r="D6278" s="374">
        <v>44.41</v>
      </c>
    </row>
    <row r="6279" spans="1:4" x14ac:dyDescent="0.25">
      <c r="A6279" s="373">
        <v>94782</v>
      </c>
      <c r="B6279" s="373" t="s">
        <v>5017</v>
      </c>
      <c r="C6279" s="373" t="s">
        <v>3</v>
      </c>
      <c r="D6279" s="374">
        <v>51.26</v>
      </c>
    </row>
    <row r="6280" spans="1:4" x14ac:dyDescent="0.25">
      <c r="A6280" s="373">
        <v>102803</v>
      </c>
      <c r="B6280" s="373" t="s">
        <v>4717</v>
      </c>
      <c r="C6280" s="373" t="s">
        <v>3</v>
      </c>
      <c r="D6280" s="374">
        <v>2.2200000000000002</v>
      </c>
    </row>
    <row r="6281" spans="1:4" x14ac:dyDescent="0.25">
      <c r="A6281" s="373">
        <v>101742</v>
      </c>
      <c r="B6281" s="373" t="s">
        <v>2758</v>
      </c>
      <c r="C6281" s="373" t="s">
        <v>16</v>
      </c>
      <c r="D6281" s="374">
        <v>52.61</v>
      </c>
    </row>
    <row r="6282" spans="1:4" x14ac:dyDescent="0.25">
      <c r="A6282" s="373">
        <v>87878</v>
      </c>
      <c r="B6282" s="373" t="s">
        <v>6833</v>
      </c>
      <c r="C6282" s="373" t="s">
        <v>3</v>
      </c>
      <c r="D6282" s="374">
        <v>4.8499999999999996</v>
      </c>
    </row>
    <row r="6283" spans="1:4" x14ac:dyDescent="0.25">
      <c r="A6283" s="373">
        <v>87879</v>
      </c>
      <c r="B6283" s="373" t="s">
        <v>6834</v>
      </c>
      <c r="C6283" s="373" t="s">
        <v>3</v>
      </c>
      <c r="D6283" s="374">
        <v>4.41</v>
      </c>
    </row>
    <row r="6284" spans="1:4" x14ac:dyDescent="0.25">
      <c r="A6284" s="373">
        <v>87881</v>
      </c>
      <c r="B6284" s="373" t="s">
        <v>6835</v>
      </c>
      <c r="C6284" s="373" t="s">
        <v>3</v>
      </c>
      <c r="D6284" s="374">
        <v>6.87</v>
      </c>
    </row>
    <row r="6285" spans="1:4" x14ac:dyDescent="0.25">
      <c r="A6285" s="373">
        <v>87882</v>
      </c>
      <c r="B6285" s="373" t="s">
        <v>6836</v>
      </c>
      <c r="C6285" s="373" t="s">
        <v>3</v>
      </c>
      <c r="D6285" s="374">
        <v>6.72</v>
      </c>
    </row>
    <row r="6286" spans="1:4" x14ac:dyDescent="0.25">
      <c r="A6286" s="373">
        <v>87884</v>
      </c>
      <c r="B6286" s="373" t="s">
        <v>6837</v>
      </c>
      <c r="C6286" s="373" t="s">
        <v>3</v>
      </c>
      <c r="D6286" s="374">
        <v>8.16</v>
      </c>
    </row>
    <row r="6287" spans="1:4" x14ac:dyDescent="0.25">
      <c r="A6287" s="373">
        <v>87885</v>
      </c>
      <c r="B6287" s="373" t="s">
        <v>6838</v>
      </c>
      <c r="C6287" s="373" t="s">
        <v>3</v>
      </c>
      <c r="D6287" s="374">
        <v>7.81</v>
      </c>
    </row>
    <row r="6288" spans="1:4" x14ac:dyDescent="0.25">
      <c r="A6288" s="373">
        <v>87886</v>
      </c>
      <c r="B6288" s="373" t="s">
        <v>6839</v>
      </c>
      <c r="C6288" s="373" t="s">
        <v>3</v>
      </c>
      <c r="D6288" s="374">
        <v>14.43</v>
      </c>
    </row>
    <row r="6289" spans="1:4" x14ac:dyDescent="0.25">
      <c r="A6289" s="373">
        <v>87887</v>
      </c>
      <c r="B6289" s="373" t="s">
        <v>6840</v>
      </c>
      <c r="C6289" s="373" t="s">
        <v>3</v>
      </c>
      <c r="D6289" s="374">
        <v>13.68</v>
      </c>
    </row>
    <row r="6290" spans="1:4" x14ac:dyDescent="0.25">
      <c r="A6290" s="373">
        <v>87888</v>
      </c>
      <c r="B6290" s="373" t="s">
        <v>6841</v>
      </c>
      <c r="C6290" s="373" t="s">
        <v>3</v>
      </c>
      <c r="D6290" s="374">
        <v>8.42</v>
      </c>
    </row>
    <row r="6291" spans="1:4" x14ac:dyDescent="0.25">
      <c r="A6291" s="373">
        <v>87889</v>
      </c>
      <c r="B6291" s="373" t="s">
        <v>6842</v>
      </c>
      <c r="C6291" s="373" t="s">
        <v>3</v>
      </c>
      <c r="D6291" s="374">
        <v>8.27</v>
      </c>
    </row>
    <row r="6292" spans="1:4" x14ac:dyDescent="0.25">
      <c r="A6292" s="373">
        <v>87891</v>
      </c>
      <c r="B6292" s="373" t="s">
        <v>6843</v>
      </c>
      <c r="C6292" s="373" t="s">
        <v>3</v>
      </c>
      <c r="D6292" s="374">
        <v>9.7100000000000009</v>
      </c>
    </row>
    <row r="6293" spans="1:4" x14ac:dyDescent="0.25">
      <c r="A6293" s="373">
        <v>87892</v>
      </c>
      <c r="B6293" s="373" t="s">
        <v>6844</v>
      </c>
      <c r="C6293" s="373" t="s">
        <v>3</v>
      </c>
      <c r="D6293" s="374">
        <v>9.36</v>
      </c>
    </row>
    <row r="6294" spans="1:4" x14ac:dyDescent="0.25">
      <c r="A6294" s="373">
        <v>87893</v>
      </c>
      <c r="B6294" s="373" t="s">
        <v>6845</v>
      </c>
      <c r="C6294" s="373" t="s">
        <v>3</v>
      </c>
      <c r="D6294" s="374">
        <v>7.16</v>
      </c>
    </row>
    <row r="6295" spans="1:4" x14ac:dyDescent="0.25">
      <c r="A6295" s="373">
        <v>87894</v>
      </c>
      <c r="B6295" s="373" t="s">
        <v>6846</v>
      </c>
      <c r="C6295" s="373" t="s">
        <v>3</v>
      </c>
      <c r="D6295" s="374">
        <v>6.72</v>
      </c>
    </row>
    <row r="6296" spans="1:4" x14ac:dyDescent="0.25">
      <c r="A6296" s="373">
        <v>87896</v>
      </c>
      <c r="B6296" s="373" t="s">
        <v>6847</v>
      </c>
      <c r="C6296" s="373" t="s">
        <v>3</v>
      </c>
      <c r="D6296" s="374">
        <v>5.5</v>
      </c>
    </row>
    <row r="6297" spans="1:4" x14ac:dyDescent="0.25">
      <c r="A6297" s="373">
        <v>87897</v>
      </c>
      <c r="B6297" s="373" t="s">
        <v>6848</v>
      </c>
      <c r="C6297" s="373" t="s">
        <v>3</v>
      </c>
      <c r="D6297" s="374">
        <v>5.0599999999999996</v>
      </c>
    </row>
    <row r="6298" spans="1:4" x14ac:dyDescent="0.25">
      <c r="A6298" s="373">
        <v>87899</v>
      </c>
      <c r="B6298" s="373" t="s">
        <v>6849</v>
      </c>
      <c r="C6298" s="373" t="s">
        <v>3</v>
      </c>
      <c r="D6298" s="374">
        <v>9.11</v>
      </c>
    </row>
    <row r="6299" spans="1:4" x14ac:dyDescent="0.25">
      <c r="A6299" s="373">
        <v>87900</v>
      </c>
      <c r="B6299" s="373" t="s">
        <v>6850</v>
      </c>
      <c r="C6299" s="373" t="s">
        <v>3</v>
      </c>
      <c r="D6299" s="374">
        <v>8.9600000000000009</v>
      </c>
    </row>
    <row r="6300" spans="1:4" x14ac:dyDescent="0.25">
      <c r="A6300" s="373">
        <v>87902</v>
      </c>
      <c r="B6300" s="373" t="s">
        <v>6851</v>
      </c>
      <c r="C6300" s="373" t="s">
        <v>3</v>
      </c>
      <c r="D6300" s="374">
        <v>10.4</v>
      </c>
    </row>
    <row r="6301" spans="1:4" x14ac:dyDescent="0.25">
      <c r="A6301" s="373">
        <v>87903</v>
      </c>
      <c r="B6301" s="373" t="s">
        <v>5150</v>
      </c>
      <c r="C6301" s="373" t="s">
        <v>3</v>
      </c>
      <c r="D6301" s="374">
        <v>10.050000000000001</v>
      </c>
    </row>
    <row r="6302" spans="1:4" x14ac:dyDescent="0.25">
      <c r="A6302" s="373">
        <v>87904</v>
      </c>
      <c r="B6302" s="373" t="s">
        <v>6852</v>
      </c>
      <c r="C6302" s="373" t="s">
        <v>3</v>
      </c>
      <c r="D6302" s="374">
        <v>8.26</v>
      </c>
    </row>
    <row r="6303" spans="1:4" x14ac:dyDescent="0.25">
      <c r="A6303" s="373">
        <v>87905</v>
      </c>
      <c r="B6303" s="373" t="s">
        <v>6853</v>
      </c>
      <c r="C6303" s="373" t="s">
        <v>3</v>
      </c>
      <c r="D6303" s="374">
        <v>7.82</v>
      </c>
    </row>
    <row r="6304" spans="1:4" x14ac:dyDescent="0.25">
      <c r="A6304" s="373">
        <v>87907</v>
      </c>
      <c r="B6304" s="373" t="s">
        <v>6854</v>
      </c>
      <c r="C6304" s="373" t="s">
        <v>3</v>
      </c>
      <c r="D6304" s="374">
        <v>6.55</v>
      </c>
    </row>
    <row r="6305" spans="1:4" x14ac:dyDescent="0.25">
      <c r="A6305" s="373">
        <v>87908</v>
      </c>
      <c r="B6305" s="373" t="s">
        <v>6855</v>
      </c>
      <c r="C6305" s="373" t="s">
        <v>3</v>
      </c>
      <c r="D6305" s="374">
        <v>6.11</v>
      </c>
    </row>
    <row r="6306" spans="1:4" x14ac:dyDescent="0.25">
      <c r="A6306" s="373">
        <v>87910</v>
      </c>
      <c r="B6306" s="373" t="s">
        <v>6856</v>
      </c>
      <c r="C6306" s="373" t="s">
        <v>3</v>
      </c>
      <c r="D6306" s="374">
        <v>19.63</v>
      </c>
    </row>
    <row r="6307" spans="1:4" x14ac:dyDescent="0.25">
      <c r="A6307" s="373">
        <v>87911</v>
      </c>
      <c r="B6307" s="373" t="s">
        <v>6857</v>
      </c>
      <c r="C6307" s="373" t="s">
        <v>3</v>
      </c>
      <c r="D6307" s="374">
        <v>18.88</v>
      </c>
    </row>
    <row r="6308" spans="1:4" x14ac:dyDescent="0.25">
      <c r="A6308" s="373">
        <v>104410</v>
      </c>
      <c r="B6308" s="373" t="s">
        <v>6858</v>
      </c>
      <c r="C6308" s="373" t="s">
        <v>3</v>
      </c>
      <c r="D6308" s="374">
        <v>5.07</v>
      </c>
    </row>
    <row r="6309" spans="1:4" x14ac:dyDescent="0.25">
      <c r="A6309" s="373">
        <v>104411</v>
      </c>
      <c r="B6309" s="373" t="s">
        <v>6859</v>
      </c>
      <c r="C6309" s="373" t="s">
        <v>3</v>
      </c>
      <c r="D6309" s="374">
        <v>5.07</v>
      </c>
    </row>
    <row r="6310" spans="1:4" x14ac:dyDescent="0.25">
      <c r="A6310" s="373">
        <v>87411</v>
      </c>
      <c r="B6310" s="373" t="s">
        <v>8754</v>
      </c>
      <c r="C6310" s="373" t="s">
        <v>3</v>
      </c>
      <c r="D6310" s="374">
        <v>15.35</v>
      </c>
    </row>
    <row r="6311" spans="1:4" x14ac:dyDescent="0.25">
      <c r="A6311" s="373">
        <v>87412</v>
      </c>
      <c r="B6311" s="373" t="s">
        <v>8755</v>
      </c>
      <c r="C6311" s="373" t="s">
        <v>3</v>
      </c>
      <c r="D6311" s="374">
        <v>23.21</v>
      </c>
    </row>
    <row r="6312" spans="1:4" x14ac:dyDescent="0.25">
      <c r="A6312" s="373">
        <v>87413</v>
      </c>
      <c r="B6312" s="373" t="s">
        <v>8756</v>
      </c>
      <c r="C6312" s="373" t="s">
        <v>3</v>
      </c>
      <c r="D6312" s="374">
        <v>27.72</v>
      </c>
    </row>
    <row r="6313" spans="1:4" x14ac:dyDescent="0.25">
      <c r="A6313" s="373">
        <v>87414</v>
      </c>
      <c r="B6313" s="373" t="s">
        <v>8757</v>
      </c>
      <c r="C6313" s="373" t="s">
        <v>3</v>
      </c>
      <c r="D6313" s="374">
        <v>24.38</v>
      </c>
    </row>
    <row r="6314" spans="1:4" x14ac:dyDescent="0.25">
      <c r="A6314" s="373">
        <v>87415</v>
      </c>
      <c r="B6314" s="373" t="s">
        <v>8758</v>
      </c>
      <c r="C6314" s="373" t="s">
        <v>3</v>
      </c>
      <c r="D6314" s="374">
        <v>32.229999999999997</v>
      </c>
    </row>
    <row r="6315" spans="1:4" x14ac:dyDescent="0.25">
      <c r="A6315" s="373">
        <v>87416</v>
      </c>
      <c r="B6315" s="373" t="s">
        <v>8759</v>
      </c>
      <c r="C6315" s="373" t="s">
        <v>3</v>
      </c>
      <c r="D6315" s="374">
        <v>36.74</v>
      </c>
    </row>
    <row r="6316" spans="1:4" x14ac:dyDescent="0.25">
      <c r="A6316" s="373">
        <v>87418</v>
      </c>
      <c r="B6316" s="373" t="s">
        <v>8760</v>
      </c>
      <c r="C6316" s="373" t="s">
        <v>3</v>
      </c>
      <c r="D6316" s="374">
        <v>17.84</v>
      </c>
    </row>
    <row r="6317" spans="1:4" x14ac:dyDescent="0.25">
      <c r="A6317" s="373">
        <v>87421</v>
      </c>
      <c r="B6317" s="373" t="s">
        <v>8761</v>
      </c>
      <c r="C6317" s="373" t="s">
        <v>3</v>
      </c>
      <c r="D6317" s="374">
        <v>27.22</v>
      </c>
    </row>
    <row r="6318" spans="1:4" x14ac:dyDescent="0.25">
      <c r="A6318" s="373">
        <v>87424</v>
      </c>
      <c r="B6318" s="373" t="s">
        <v>8762</v>
      </c>
      <c r="C6318" s="373" t="s">
        <v>3</v>
      </c>
      <c r="D6318" s="374">
        <v>36</v>
      </c>
    </row>
    <row r="6319" spans="1:4" x14ac:dyDescent="0.25">
      <c r="A6319" s="373">
        <v>87427</v>
      </c>
      <c r="B6319" s="373" t="s">
        <v>8763</v>
      </c>
      <c r="C6319" s="373" t="s">
        <v>3</v>
      </c>
      <c r="D6319" s="374">
        <v>42.52</v>
      </c>
    </row>
    <row r="6320" spans="1:4" x14ac:dyDescent="0.25">
      <c r="A6320" s="373">
        <v>87430</v>
      </c>
      <c r="B6320" s="373" t="s">
        <v>8764</v>
      </c>
      <c r="C6320" s="373" t="s">
        <v>3</v>
      </c>
      <c r="D6320" s="374">
        <v>17.8</v>
      </c>
    </row>
    <row r="6321" spans="1:4" x14ac:dyDescent="0.25">
      <c r="A6321" s="373">
        <v>87433</v>
      </c>
      <c r="B6321" s="373" t="s">
        <v>8765</v>
      </c>
      <c r="C6321" s="373" t="s">
        <v>3</v>
      </c>
      <c r="D6321" s="374">
        <v>25.7</v>
      </c>
    </row>
    <row r="6322" spans="1:4" x14ac:dyDescent="0.25">
      <c r="A6322" s="373">
        <v>87436</v>
      </c>
      <c r="B6322" s="373" t="s">
        <v>8766</v>
      </c>
      <c r="C6322" s="373" t="s">
        <v>3</v>
      </c>
      <c r="D6322" s="374">
        <v>29.26</v>
      </c>
    </row>
    <row r="6323" spans="1:4" x14ac:dyDescent="0.25">
      <c r="A6323" s="373">
        <v>87439</v>
      </c>
      <c r="B6323" s="373" t="s">
        <v>8767</v>
      </c>
      <c r="C6323" s="373" t="s">
        <v>3</v>
      </c>
      <c r="D6323" s="374">
        <v>35.82</v>
      </c>
    </row>
    <row r="6324" spans="1:4" x14ac:dyDescent="0.25">
      <c r="A6324" s="373">
        <v>87527</v>
      </c>
      <c r="B6324" s="373" t="s">
        <v>2759</v>
      </c>
      <c r="C6324" s="373" t="s">
        <v>3</v>
      </c>
      <c r="D6324" s="374">
        <v>46.21</v>
      </c>
    </row>
    <row r="6325" spans="1:4" x14ac:dyDescent="0.25">
      <c r="A6325" s="373">
        <v>87528</v>
      </c>
      <c r="B6325" s="373" t="s">
        <v>2760</v>
      </c>
      <c r="C6325" s="373" t="s">
        <v>3</v>
      </c>
      <c r="D6325" s="374">
        <v>50.33</v>
      </c>
    </row>
    <row r="6326" spans="1:4" x14ac:dyDescent="0.25">
      <c r="A6326" s="373">
        <v>87529</v>
      </c>
      <c r="B6326" s="373" t="s">
        <v>2761</v>
      </c>
      <c r="C6326" s="373" t="s">
        <v>3</v>
      </c>
      <c r="D6326" s="374">
        <v>42.48</v>
      </c>
    </row>
    <row r="6327" spans="1:4" x14ac:dyDescent="0.25">
      <c r="A6327" s="373">
        <v>87530</v>
      </c>
      <c r="B6327" s="373" t="s">
        <v>2762</v>
      </c>
      <c r="C6327" s="373" t="s">
        <v>3</v>
      </c>
      <c r="D6327" s="374">
        <v>46.6</v>
      </c>
    </row>
    <row r="6328" spans="1:4" x14ac:dyDescent="0.25">
      <c r="A6328" s="373">
        <v>87531</v>
      </c>
      <c r="B6328" s="373" t="s">
        <v>2763</v>
      </c>
      <c r="C6328" s="373" t="s">
        <v>3</v>
      </c>
      <c r="D6328" s="374">
        <v>41.16</v>
      </c>
    </row>
    <row r="6329" spans="1:4" x14ac:dyDescent="0.25">
      <c r="A6329" s="373">
        <v>87532</v>
      </c>
      <c r="B6329" s="373" t="s">
        <v>2764</v>
      </c>
      <c r="C6329" s="373" t="s">
        <v>3</v>
      </c>
      <c r="D6329" s="374">
        <v>45.28</v>
      </c>
    </row>
    <row r="6330" spans="1:4" x14ac:dyDescent="0.25">
      <c r="A6330" s="373">
        <v>87535</v>
      </c>
      <c r="B6330" s="373" t="s">
        <v>2765</v>
      </c>
      <c r="C6330" s="373" t="s">
        <v>3</v>
      </c>
      <c r="D6330" s="374">
        <v>37.43</v>
      </c>
    </row>
    <row r="6331" spans="1:4" x14ac:dyDescent="0.25">
      <c r="A6331" s="373">
        <v>87536</v>
      </c>
      <c r="B6331" s="373" t="s">
        <v>2766</v>
      </c>
      <c r="C6331" s="373" t="s">
        <v>3</v>
      </c>
      <c r="D6331" s="374">
        <v>41.55</v>
      </c>
    </row>
    <row r="6332" spans="1:4" x14ac:dyDescent="0.25">
      <c r="A6332" s="373">
        <v>87537</v>
      </c>
      <c r="B6332" s="373" t="s">
        <v>2767</v>
      </c>
      <c r="C6332" s="373" t="s">
        <v>3</v>
      </c>
      <c r="D6332" s="374">
        <v>70.19</v>
      </c>
    </row>
    <row r="6333" spans="1:4" x14ac:dyDescent="0.25">
      <c r="A6333" s="373">
        <v>87538</v>
      </c>
      <c r="B6333" s="373" t="s">
        <v>2768</v>
      </c>
      <c r="C6333" s="373" t="s">
        <v>3</v>
      </c>
      <c r="D6333" s="374">
        <v>66.989999999999995</v>
      </c>
    </row>
    <row r="6334" spans="1:4" x14ac:dyDescent="0.25">
      <c r="A6334" s="373">
        <v>87539</v>
      </c>
      <c r="B6334" s="373" t="s">
        <v>2769</v>
      </c>
      <c r="C6334" s="373" t="s">
        <v>3</v>
      </c>
      <c r="D6334" s="374">
        <v>65.84</v>
      </c>
    </row>
    <row r="6335" spans="1:4" x14ac:dyDescent="0.25">
      <c r="A6335" s="373">
        <v>87541</v>
      </c>
      <c r="B6335" s="373" t="s">
        <v>2770</v>
      </c>
      <c r="C6335" s="373" t="s">
        <v>3</v>
      </c>
      <c r="D6335" s="374">
        <v>62.64</v>
      </c>
    </row>
    <row r="6336" spans="1:4" x14ac:dyDescent="0.25">
      <c r="A6336" s="373">
        <v>87543</v>
      </c>
      <c r="B6336" s="373" t="s">
        <v>2771</v>
      </c>
      <c r="C6336" s="373" t="s">
        <v>3</v>
      </c>
      <c r="D6336" s="374">
        <v>22.19</v>
      </c>
    </row>
    <row r="6337" spans="1:4" x14ac:dyDescent="0.25">
      <c r="A6337" s="373">
        <v>87545</v>
      </c>
      <c r="B6337" s="373" t="s">
        <v>2772</v>
      </c>
      <c r="C6337" s="373" t="s">
        <v>3</v>
      </c>
      <c r="D6337" s="374">
        <v>30.62</v>
      </c>
    </row>
    <row r="6338" spans="1:4" x14ac:dyDescent="0.25">
      <c r="A6338" s="373">
        <v>87546</v>
      </c>
      <c r="B6338" s="373" t="s">
        <v>2773</v>
      </c>
      <c r="C6338" s="373" t="s">
        <v>3</v>
      </c>
      <c r="D6338" s="374">
        <v>32.96</v>
      </c>
    </row>
    <row r="6339" spans="1:4" x14ac:dyDescent="0.25">
      <c r="A6339" s="373">
        <v>87547</v>
      </c>
      <c r="B6339" s="373" t="s">
        <v>2774</v>
      </c>
      <c r="C6339" s="373" t="s">
        <v>3</v>
      </c>
      <c r="D6339" s="374">
        <v>26.91</v>
      </c>
    </row>
    <row r="6340" spans="1:4" x14ac:dyDescent="0.25">
      <c r="A6340" s="373">
        <v>87548</v>
      </c>
      <c r="B6340" s="373" t="s">
        <v>2775</v>
      </c>
      <c r="C6340" s="373" t="s">
        <v>3</v>
      </c>
      <c r="D6340" s="374">
        <v>29.25</v>
      </c>
    </row>
    <row r="6341" spans="1:4" x14ac:dyDescent="0.25">
      <c r="A6341" s="373">
        <v>87549</v>
      </c>
      <c r="B6341" s="373" t="s">
        <v>2776</v>
      </c>
      <c r="C6341" s="373" t="s">
        <v>3</v>
      </c>
      <c r="D6341" s="374">
        <v>25.56</v>
      </c>
    </row>
    <row r="6342" spans="1:4" x14ac:dyDescent="0.25">
      <c r="A6342" s="373">
        <v>87550</v>
      </c>
      <c r="B6342" s="373" t="s">
        <v>2777</v>
      </c>
      <c r="C6342" s="373" t="s">
        <v>3</v>
      </c>
      <c r="D6342" s="374">
        <v>27.9</v>
      </c>
    </row>
    <row r="6343" spans="1:4" x14ac:dyDescent="0.25">
      <c r="A6343" s="373">
        <v>87553</v>
      </c>
      <c r="B6343" s="373" t="s">
        <v>2778</v>
      </c>
      <c r="C6343" s="373" t="s">
        <v>3</v>
      </c>
      <c r="D6343" s="374">
        <v>21.84</v>
      </c>
    </row>
    <row r="6344" spans="1:4" x14ac:dyDescent="0.25">
      <c r="A6344" s="373">
        <v>87554</v>
      </c>
      <c r="B6344" s="373" t="s">
        <v>2779</v>
      </c>
      <c r="C6344" s="373" t="s">
        <v>3</v>
      </c>
      <c r="D6344" s="374">
        <v>24.18</v>
      </c>
    </row>
    <row r="6345" spans="1:4" x14ac:dyDescent="0.25">
      <c r="A6345" s="373">
        <v>87555</v>
      </c>
      <c r="B6345" s="373" t="s">
        <v>2780</v>
      </c>
      <c r="C6345" s="373" t="s">
        <v>3</v>
      </c>
      <c r="D6345" s="374">
        <v>43.07</v>
      </c>
    </row>
    <row r="6346" spans="1:4" x14ac:dyDescent="0.25">
      <c r="A6346" s="373">
        <v>87556</v>
      </c>
      <c r="B6346" s="373" t="s">
        <v>2781</v>
      </c>
      <c r="C6346" s="373" t="s">
        <v>3</v>
      </c>
      <c r="D6346" s="374">
        <v>39.880000000000003</v>
      </c>
    </row>
    <row r="6347" spans="1:4" x14ac:dyDescent="0.25">
      <c r="A6347" s="373">
        <v>87557</v>
      </c>
      <c r="B6347" s="373" t="s">
        <v>2782</v>
      </c>
      <c r="C6347" s="373" t="s">
        <v>3</v>
      </c>
      <c r="D6347" s="374">
        <v>38.72</v>
      </c>
    </row>
    <row r="6348" spans="1:4" x14ac:dyDescent="0.25">
      <c r="A6348" s="373">
        <v>87559</v>
      </c>
      <c r="B6348" s="373" t="s">
        <v>2783</v>
      </c>
      <c r="C6348" s="373" t="s">
        <v>3</v>
      </c>
      <c r="D6348" s="374">
        <v>35.51</v>
      </c>
    </row>
    <row r="6349" spans="1:4" x14ac:dyDescent="0.25">
      <c r="A6349" s="373">
        <v>87561</v>
      </c>
      <c r="B6349" s="373" t="s">
        <v>2784</v>
      </c>
      <c r="C6349" s="373" t="s">
        <v>3</v>
      </c>
      <c r="D6349" s="374">
        <v>39.01</v>
      </c>
    </row>
    <row r="6350" spans="1:4" x14ac:dyDescent="0.25">
      <c r="A6350" s="373">
        <v>87775</v>
      </c>
      <c r="B6350" s="373" t="s">
        <v>6860</v>
      </c>
      <c r="C6350" s="373" t="s">
        <v>3</v>
      </c>
      <c r="D6350" s="374">
        <v>55.94</v>
      </c>
    </row>
    <row r="6351" spans="1:4" x14ac:dyDescent="0.25">
      <c r="A6351" s="373">
        <v>87777</v>
      </c>
      <c r="B6351" s="373" t="s">
        <v>5149</v>
      </c>
      <c r="C6351" s="373" t="s">
        <v>3</v>
      </c>
      <c r="D6351" s="374">
        <v>59.38</v>
      </c>
    </row>
    <row r="6352" spans="1:4" x14ac:dyDescent="0.25">
      <c r="A6352" s="373">
        <v>87778</v>
      </c>
      <c r="B6352" s="373" t="s">
        <v>6861</v>
      </c>
      <c r="C6352" s="373" t="s">
        <v>3</v>
      </c>
      <c r="D6352" s="374">
        <v>76.37</v>
      </c>
    </row>
    <row r="6353" spans="1:4" x14ac:dyDescent="0.25">
      <c r="A6353" s="373">
        <v>87779</v>
      </c>
      <c r="B6353" s="373" t="s">
        <v>6862</v>
      </c>
      <c r="C6353" s="373" t="s">
        <v>3</v>
      </c>
      <c r="D6353" s="374">
        <v>72.36</v>
      </c>
    </row>
    <row r="6354" spans="1:4" x14ac:dyDescent="0.25">
      <c r="A6354" s="373">
        <v>87781</v>
      </c>
      <c r="B6354" s="373" t="s">
        <v>6863</v>
      </c>
      <c r="C6354" s="373" t="s">
        <v>3</v>
      </c>
      <c r="D6354" s="374">
        <v>76.98</v>
      </c>
    </row>
    <row r="6355" spans="1:4" x14ac:dyDescent="0.25">
      <c r="A6355" s="373">
        <v>87783</v>
      </c>
      <c r="B6355" s="373" t="s">
        <v>6864</v>
      </c>
      <c r="C6355" s="373" t="s">
        <v>3</v>
      </c>
      <c r="D6355" s="374">
        <v>99.99</v>
      </c>
    </row>
    <row r="6356" spans="1:4" x14ac:dyDescent="0.25">
      <c r="A6356" s="373">
        <v>87784</v>
      </c>
      <c r="B6356" s="373" t="s">
        <v>6865</v>
      </c>
      <c r="C6356" s="373" t="s">
        <v>3</v>
      </c>
      <c r="D6356" s="374">
        <v>79.92</v>
      </c>
    </row>
    <row r="6357" spans="1:4" x14ac:dyDescent="0.25">
      <c r="A6357" s="373">
        <v>87786</v>
      </c>
      <c r="B6357" s="373" t="s">
        <v>6866</v>
      </c>
      <c r="C6357" s="373" t="s">
        <v>3</v>
      </c>
      <c r="D6357" s="374">
        <v>85.71</v>
      </c>
    </row>
    <row r="6358" spans="1:4" x14ac:dyDescent="0.25">
      <c r="A6358" s="373">
        <v>87787</v>
      </c>
      <c r="B6358" s="373" t="s">
        <v>6867</v>
      </c>
      <c r="C6358" s="373" t="s">
        <v>3</v>
      </c>
      <c r="D6358" s="374">
        <v>115.5</v>
      </c>
    </row>
    <row r="6359" spans="1:4" x14ac:dyDescent="0.25">
      <c r="A6359" s="373">
        <v>87788</v>
      </c>
      <c r="B6359" s="373" t="s">
        <v>6868</v>
      </c>
      <c r="C6359" s="373" t="s">
        <v>3</v>
      </c>
      <c r="D6359" s="374">
        <v>93.73</v>
      </c>
    </row>
    <row r="6360" spans="1:4" x14ac:dyDescent="0.25">
      <c r="A6360" s="373">
        <v>87790</v>
      </c>
      <c r="B6360" s="373" t="s">
        <v>2785</v>
      </c>
      <c r="C6360" s="373" t="s">
        <v>3</v>
      </c>
      <c r="D6360" s="374">
        <v>100.11</v>
      </c>
    </row>
    <row r="6361" spans="1:4" x14ac:dyDescent="0.25">
      <c r="A6361" s="373">
        <v>87791</v>
      </c>
      <c r="B6361" s="373" t="s">
        <v>6869</v>
      </c>
      <c r="C6361" s="373" t="s">
        <v>3</v>
      </c>
      <c r="D6361" s="374">
        <v>127.33</v>
      </c>
    </row>
    <row r="6362" spans="1:4" x14ac:dyDescent="0.25">
      <c r="A6362" s="373">
        <v>87792</v>
      </c>
      <c r="B6362" s="373" t="s">
        <v>6870</v>
      </c>
      <c r="C6362" s="373" t="s">
        <v>3</v>
      </c>
      <c r="D6362" s="374">
        <v>42.18</v>
      </c>
    </row>
    <row r="6363" spans="1:4" x14ac:dyDescent="0.25">
      <c r="A6363" s="373">
        <v>87794</v>
      </c>
      <c r="B6363" s="373" t="s">
        <v>6871</v>
      </c>
      <c r="C6363" s="373" t="s">
        <v>3</v>
      </c>
      <c r="D6363" s="374">
        <v>45.39</v>
      </c>
    </row>
    <row r="6364" spans="1:4" x14ac:dyDescent="0.25">
      <c r="A6364" s="373">
        <v>87795</v>
      </c>
      <c r="B6364" s="373" t="s">
        <v>6872</v>
      </c>
      <c r="C6364" s="373" t="s">
        <v>3</v>
      </c>
      <c r="D6364" s="374">
        <v>62.21</v>
      </c>
    </row>
    <row r="6365" spans="1:4" x14ac:dyDescent="0.25">
      <c r="A6365" s="373">
        <v>87797</v>
      </c>
      <c r="B6365" s="373" t="s">
        <v>6873</v>
      </c>
      <c r="C6365" s="373" t="s">
        <v>3</v>
      </c>
      <c r="D6365" s="374">
        <v>58.14</v>
      </c>
    </row>
    <row r="6366" spans="1:4" x14ac:dyDescent="0.25">
      <c r="A6366" s="373">
        <v>87799</v>
      </c>
      <c r="B6366" s="373" t="s">
        <v>6874</v>
      </c>
      <c r="C6366" s="373" t="s">
        <v>3</v>
      </c>
      <c r="D6366" s="374">
        <v>62.45</v>
      </c>
    </row>
    <row r="6367" spans="1:4" x14ac:dyDescent="0.25">
      <c r="A6367" s="373">
        <v>87800</v>
      </c>
      <c r="B6367" s="373" t="s">
        <v>6875</v>
      </c>
      <c r="C6367" s="373" t="s">
        <v>3</v>
      </c>
      <c r="D6367" s="374">
        <v>84.77</v>
      </c>
    </row>
    <row r="6368" spans="1:4" x14ac:dyDescent="0.25">
      <c r="A6368" s="373">
        <v>87801</v>
      </c>
      <c r="B6368" s="373" t="s">
        <v>6876</v>
      </c>
      <c r="C6368" s="373" t="s">
        <v>3</v>
      </c>
      <c r="D6368" s="374">
        <v>65.209999999999994</v>
      </c>
    </row>
    <row r="6369" spans="1:4" x14ac:dyDescent="0.25">
      <c r="A6369" s="373">
        <v>87803</v>
      </c>
      <c r="B6369" s="373" t="s">
        <v>6877</v>
      </c>
      <c r="C6369" s="373" t="s">
        <v>3</v>
      </c>
      <c r="D6369" s="374">
        <v>70.61</v>
      </c>
    </row>
    <row r="6370" spans="1:4" x14ac:dyDescent="0.25">
      <c r="A6370" s="373">
        <v>87804</v>
      </c>
      <c r="B6370" s="373" t="s">
        <v>6878</v>
      </c>
      <c r="C6370" s="373" t="s">
        <v>3</v>
      </c>
      <c r="D6370" s="374">
        <v>99.26</v>
      </c>
    </row>
    <row r="6371" spans="1:4" x14ac:dyDescent="0.25">
      <c r="A6371" s="373">
        <v>87805</v>
      </c>
      <c r="B6371" s="373" t="s">
        <v>6879</v>
      </c>
      <c r="C6371" s="373" t="s">
        <v>3</v>
      </c>
      <c r="D6371" s="374">
        <v>71.3</v>
      </c>
    </row>
    <row r="6372" spans="1:4" x14ac:dyDescent="0.25">
      <c r="A6372" s="373">
        <v>87807</v>
      </c>
      <c r="B6372" s="373" t="s">
        <v>6880</v>
      </c>
      <c r="C6372" s="373" t="s">
        <v>3</v>
      </c>
      <c r="D6372" s="374">
        <v>77.25</v>
      </c>
    </row>
    <row r="6373" spans="1:4" x14ac:dyDescent="0.25">
      <c r="A6373" s="373">
        <v>87808</v>
      </c>
      <c r="B6373" s="373" t="s">
        <v>6881</v>
      </c>
      <c r="C6373" s="373" t="s">
        <v>3</v>
      </c>
      <c r="D6373" s="374">
        <v>105.85</v>
      </c>
    </row>
    <row r="6374" spans="1:4" x14ac:dyDescent="0.25">
      <c r="A6374" s="373">
        <v>87809</v>
      </c>
      <c r="B6374" s="373" t="s">
        <v>6882</v>
      </c>
      <c r="C6374" s="373" t="s">
        <v>3</v>
      </c>
      <c r="D6374" s="374">
        <v>77.37</v>
      </c>
    </row>
    <row r="6375" spans="1:4" x14ac:dyDescent="0.25">
      <c r="A6375" s="373">
        <v>87811</v>
      </c>
      <c r="B6375" s="373" t="s">
        <v>6883</v>
      </c>
      <c r="C6375" s="373" t="s">
        <v>3</v>
      </c>
      <c r="D6375" s="374">
        <v>80.58</v>
      </c>
    </row>
    <row r="6376" spans="1:4" x14ac:dyDescent="0.25">
      <c r="A6376" s="373">
        <v>87812</v>
      </c>
      <c r="B6376" s="373" t="s">
        <v>6884</v>
      </c>
      <c r="C6376" s="373" t="s">
        <v>3</v>
      </c>
      <c r="D6376" s="374">
        <v>93.96</v>
      </c>
    </row>
    <row r="6377" spans="1:4" x14ac:dyDescent="0.25">
      <c r="A6377" s="373">
        <v>87813</v>
      </c>
      <c r="B6377" s="373" t="s">
        <v>6885</v>
      </c>
      <c r="C6377" s="373" t="s">
        <v>3</v>
      </c>
      <c r="D6377" s="374">
        <v>93.34</v>
      </c>
    </row>
    <row r="6378" spans="1:4" x14ac:dyDescent="0.25">
      <c r="A6378" s="373">
        <v>87815</v>
      </c>
      <c r="B6378" s="373" t="s">
        <v>6886</v>
      </c>
      <c r="C6378" s="373" t="s">
        <v>3</v>
      </c>
      <c r="D6378" s="374">
        <v>97.65</v>
      </c>
    </row>
    <row r="6379" spans="1:4" x14ac:dyDescent="0.25">
      <c r="A6379" s="373">
        <v>87816</v>
      </c>
      <c r="B6379" s="373" t="s">
        <v>6887</v>
      </c>
      <c r="C6379" s="373" t="s">
        <v>3</v>
      </c>
      <c r="D6379" s="374">
        <v>116.56</v>
      </c>
    </row>
    <row r="6380" spans="1:4" x14ac:dyDescent="0.25">
      <c r="A6380" s="373">
        <v>87817</v>
      </c>
      <c r="B6380" s="373" t="s">
        <v>6888</v>
      </c>
      <c r="C6380" s="373" t="s">
        <v>3</v>
      </c>
      <c r="D6380" s="374">
        <v>100.41</v>
      </c>
    </row>
    <row r="6381" spans="1:4" x14ac:dyDescent="0.25">
      <c r="A6381" s="373">
        <v>87819</v>
      </c>
      <c r="B6381" s="373" t="s">
        <v>6889</v>
      </c>
      <c r="C6381" s="373" t="s">
        <v>3</v>
      </c>
      <c r="D6381" s="374">
        <v>105.81</v>
      </c>
    </row>
    <row r="6382" spans="1:4" x14ac:dyDescent="0.25">
      <c r="A6382" s="373">
        <v>87820</v>
      </c>
      <c r="B6382" s="373" t="s">
        <v>6890</v>
      </c>
      <c r="C6382" s="373" t="s">
        <v>3</v>
      </c>
      <c r="D6382" s="374">
        <v>131.05000000000001</v>
      </c>
    </row>
    <row r="6383" spans="1:4" x14ac:dyDescent="0.25">
      <c r="A6383" s="373">
        <v>87821</v>
      </c>
      <c r="B6383" s="373" t="s">
        <v>6891</v>
      </c>
      <c r="C6383" s="373" t="s">
        <v>3</v>
      </c>
      <c r="D6383" s="374">
        <v>128.96</v>
      </c>
    </row>
    <row r="6384" spans="1:4" x14ac:dyDescent="0.25">
      <c r="A6384" s="373">
        <v>87823</v>
      </c>
      <c r="B6384" s="373" t="s">
        <v>8768</v>
      </c>
      <c r="C6384" s="373" t="s">
        <v>3</v>
      </c>
      <c r="D6384" s="374">
        <v>134.91</v>
      </c>
    </row>
    <row r="6385" spans="1:4" x14ac:dyDescent="0.25">
      <c r="A6385" s="373">
        <v>87824</v>
      </c>
      <c r="B6385" s="373" t="s">
        <v>6892</v>
      </c>
      <c r="C6385" s="373" t="s">
        <v>3</v>
      </c>
      <c r="D6385" s="374">
        <v>152.19</v>
      </c>
    </row>
    <row r="6386" spans="1:4" x14ac:dyDescent="0.25">
      <c r="A6386" s="373">
        <v>87825</v>
      </c>
      <c r="B6386" s="373" t="s">
        <v>6893</v>
      </c>
      <c r="C6386" s="373" t="s">
        <v>3</v>
      </c>
      <c r="D6386" s="374">
        <v>73.69</v>
      </c>
    </row>
    <row r="6387" spans="1:4" x14ac:dyDescent="0.25">
      <c r="A6387" s="373">
        <v>87827</v>
      </c>
      <c r="B6387" s="373" t="s">
        <v>6894</v>
      </c>
      <c r="C6387" s="373" t="s">
        <v>3</v>
      </c>
      <c r="D6387" s="374">
        <v>77.63</v>
      </c>
    </row>
    <row r="6388" spans="1:4" x14ac:dyDescent="0.25">
      <c r="A6388" s="373">
        <v>87828</v>
      </c>
      <c r="B6388" s="373" t="s">
        <v>6895</v>
      </c>
      <c r="C6388" s="373" t="s">
        <v>3</v>
      </c>
      <c r="D6388" s="374">
        <v>96.01</v>
      </c>
    </row>
    <row r="6389" spans="1:4" x14ac:dyDescent="0.25">
      <c r="A6389" s="373">
        <v>87829</v>
      </c>
      <c r="B6389" s="373" t="s">
        <v>6896</v>
      </c>
      <c r="C6389" s="373" t="s">
        <v>3</v>
      </c>
      <c r="D6389" s="374">
        <v>89.91</v>
      </c>
    </row>
    <row r="6390" spans="1:4" x14ac:dyDescent="0.25">
      <c r="A6390" s="373">
        <v>87831</v>
      </c>
      <c r="B6390" s="373" t="s">
        <v>6897</v>
      </c>
      <c r="C6390" s="373" t="s">
        <v>3</v>
      </c>
      <c r="D6390" s="374">
        <v>95.18</v>
      </c>
    </row>
    <row r="6391" spans="1:4" x14ac:dyDescent="0.25">
      <c r="A6391" s="373">
        <v>87832</v>
      </c>
      <c r="B6391" s="373" t="s">
        <v>6898</v>
      </c>
      <c r="C6391" s="373" t="s">
        <v>3</v>
      </c>
      <c r="D6391" s="374">
        <v>120.6</v>
      </c>
    </row>
    <row r="6392" spans="1:4" x14ac:dyDescent="0.25">
      <c r="A6392" s="373">
        <v>87834</v>
      </c>
      <c r="B6392" s="373" t="s">
        <v>2786</v>
      </c>
      <c r="C6392" s="373" t="s">
        <v>3</v>
      </c>
      <c r="D6392" s="374">
        <v>162.22</v>
      </c>
    </row>
    <row r="6393" spans="1:4" x14ac:dyDescent="0.25">
      <c r="A6393" s="373">
        <v>87835</v>
      </c>
      <c r="B6393" s="373" t="s">
        <v>2787</v>
      </c>
      <c r="C6393" s="373" t="s">
        <v>3</v>
      </c>
      <c r="D6393" s="374">
        <v>112.61</v>
      </c>
    </row>
    <row r="6394" spans="1:4" x14ac:dyDescent="0.25">
      <c r="A6394" s="373">
        <v>87836</v>
      </c>
      <c r="B6394" s="373" t="s">
        <v>2788</v>
      </c>
      <c r="C6394" s="373" t="s">
        <v>3</v>
      </c>
      <c r="D6394" s="374">
        <v>155.1</v>
      </c>
    </row>
    <row r="6395" spans="1:4" x14ac:dyDescent="0.25">
      <c r="A6395" s="373">
        <v>87837</v>
      </c>
      <c r="B6395" s="373" t="s">
        <v>2789</v>
      </c>
      <c r="C6395" s="373" t="s">
        <v>3</v>
      </c>
      <c r="D6395" s="374">
        <v>106.13</v>
      </c>
    </row>
    <row r="6396" spans="1:4" x14ac:dyDescent="0.25">
      <c r="A6396" s="373">
        <v>87838</v>
      </c>
      <c r="B6396" s="373" t="s">
        <v>2790</v>
      </c>
      <c r="C6396" s="373" t="s">
        <v>3</v>
      </c>
      <c r="D6396" s="374">
        <v>169.56</v>
      </c>
    </row>
    <row r="6397" spans="1:4" x14ac:dyDescent="0.25">
      <c r="A6397" s="373">
        <v>87839</v>
      </c>
      <c r="B6397" s="373" t="s">
        <v>2791</v>
      </c>
      <c r="C6397" s="373" t="s">
        <v>3</v>
      </c>
      <c r="D6397" s="374">
        <v>118.25</v>
      </c>
    </row>
    <row r="6398" spans="1:4" x14ac:dyDescent="0.25">
      <c r="A6398" s="373">
        <v>87840</v>
      </c>
      <c r="B6398" s="373" t="s">
        <v>2792</v>
      </c>
      <c r="C6398" s="373" t="s">
        <v>3</v>
      </c>
      <c r="D6398" s="374">
        <v>160.6</v>
      </c>
    </row>
    <row r="6399" spans="1:4" x14ac:dyDescent="0.25">
      <c r="A6399" s="373">
        <v>87841</v>
      </c>
      <c r="B6399" s="373" t="s">
        <v>2793</v>
      </c>
      <c r="C6399" s="373" t="s">
        <v>3</v>
      </c>
      <c r="D6399" s="374">
        <v>109.91</v>
      </c>
    </row>
    <row r="6400" spans="1:4" x14ac:dyDescent="0.25">
      <c r="A6400" s="373">
        <v>87842</v>
      </c>
      <c r="B6400" s="373" t="s">
        <v>2794</v>
      </c>
      <c r="C6400" s="373" t="s">
        <v>3</v>
      </c>
      <c r="D6400" s="374">
        <v>173.12</v>
      </c>
    </row>
    <row r="6401" spans="1:4" x14ac:dyDescent="0.25">
      <c r="A6401" s="373">
        <v>87843</v>
      </c>
      <c r="B6401" s="373" t="s">
        <v>2795</v>
      </c>
      <c r="C6401" s="373" t="s">
        <v>3</v>
      </c>
      <c r="D6401" s="374">
        <v>129</v>
      </c>
    </row>
    <row r="6402" spans="1:4" x14ac:dyDescent="0.25">
      <c r="A6402" s="373">
        <v>87844</v>
      </c>
      <c r="B6402" s="373" t="s">
        <v>2796</v>
      </c>
      <c r="C6402" s="373" t="s">
        <v>3</v>
      </c>
      <c r="D6402" s="374">
        <v>159.29</v>
      </c>
    </row>
    <row r="6403" spans="1:4" x14ac:dyDescent="0.25">
      <c r="A6403" s="373">
        <v>87845</v>
      </c>
      <c r="B6403" s="373" t="s">
        <v>2797</v>
      </c>
      <c r="C6403" s="373" t="s">
        <v>3</v>
      </c>
      <c r="D6403" s="374">
        <v>115.85</v>
      </c>
    </row>
    <row r="6404" spans="1:4" x14ac:dyDescent="0.25">
      <c r="A6404" s="373">
        <v>87846</v>
      </c>
      <c r="B6404" s="373" t="s">
        <v>2798</v>
      </c>
      <c r="C6404" s="373" t="s">
        <v>3</v>
      </c>
      <c r="D6404" s="374">
        <v>176.42</v>
      </c>
    </row>
    <row r="6405" spans="1:4" x14ac:dyDescent="0.25">
      <c r="A6405" s="373">
        <v>87847</v>
      </c>
      <c r="B6405" s="373" t="s">
        <v>2799</v>
      </c>
      <c r="C6405" s="373" t="s">
        <v>3</v>
      </c>
      <c r="D6405" s="374">
        <v>126.8</v>
      </c>
    </row>
    <row r="6406" spans="1:4" x14ac:dyDescent="0.25">
      <c r="A6406" s="373">
        <v>87848</v>
      </c>
      <c r="B6406" s="373" t="s">
        <v>2800</v>
      </c>
      <c r="C6406" s="373" t="s">
        <v>3</v>
      </c>
      <c r="D6406" s="374">
        <v>167.97</v>
      </c>
    </row>
    <row r="6407" spans="1:4" x14ac:dyDescent="0.25">
      <c r="A6407" s="373">
        <v>87849</v>
      </c>
      <c r="B6407" s="373" t="s">
        <v>2801</v>
      </c>
      <c r="C6407" s="373" t="s">
        <v>3</v>
      </c>
      <c r="D6407" s="374">
        <v>119</v>
      </c>
    </row>
    <row r="6408" spans="1:4" x14ac:dyDescent="0.25">
      <c r="A6408" s="373">
        <v>87850</v>
      </c>
      <c r="B6408" s="373" t="s">
        <v>2802</v>
      </c>
      <c r="C6408" s="373" t="s">
        <v>3</v>
      </c>
      <c r="D6408" s="374">
        <v>183.78</v>
      </c>
    </row>
    <row r="6409" spans="1:4" x14ac:dyDescent="0.25">
      <c r="A6409" s="373">
        <v>87851</v>
      </c>
      <c r="B6409" s="373" t="s">
        <v>2803</v>
      </c>
      <c r="C6409" s="373" t="s">
        <v>3</v>
      </c>
      <c r="D6409" s="374">
        <v>132.47</v>
      </c>
    </row>
    <row r="6410" spans="1:4" x14ac:dyDescent="0.25">
      <c r="A6410" s="373">
        <v>87852</v>
      </c>
      <c r="B6410" s="373" t="s">
        <v>2804</v>
      </c>
      <c r="C6410" s="373" t="s">
        <v>3</v>
      </c>
      <c r="D6410" s="374">
        <v>173.45</v>
      </c>
    </row>
    <row r="6411" spans="1:4" x14ac:dyDescent="0.25">
      <c r="A6411" s="373">
        <v>87853</v>
      </c>
      <c r="B6411" s="373" t="s">
        <v>2805</v>
      </c>
      <c r="C6411" s="373" t="s">
        <v>3</v>
      </c>
      <c r="D6411" s="374">
        <v>122.76</v>
      </c>
    </row>
    <row r="6412" spans="1:4" x14ac:dyDescent="0.25">
      <c r="A6412" s="373">
        <v>87854</v>
      </c>
      <c r="B6412" s="373" t="s">
        <v>2806</v>
      </c>
      <c r="C6412" s="373" t="s">
        <v>3</v>
      </c>
      <c r="D6412" s="374">
        <v>187.32</v>
      </c>
    </row>
    <row r="6413" spans="1:4" x14ac:dyDescent="0.25">
      <c r="A6413" s="373">
        <v>87855</v>
      </c>
      <c r="B6413" s="373" t="s">
        <v>2807</v>
      </c>
      <c r="C6413" s="373" t="s">
        <v>3</v>
      </c>
      <c r="D6413" s="374">
        <v>143.22</v>
      </c>
    </row>
    <row r="6414" spans="1:4" x14ac:dyDescent="0.25">
      <c r="A6414" s="373">
        <v>87856</v>
      </c>
      <c r="B6414" s="373" t="s">
        <v>2808</v>
      </c>
      <c r="C6414" s="373" t="s">
        <v>3</v>
      </c>
      <c r="D6414" s="374">
        <v>172.16</v>
      </c>
    </row>
    <row r="6415" spans="1:4" x14ac:dyDescent="0.25">
      <c r="A6415" s="373">
        <v>87857</v>
      </c>
      <c r="B6415" s="373" t="s">
        <v>2809</v>
      </c>
      <c r="C6415" s="373" t="s">
        <v>3</v>
      </c>
      <c r="D6415" s="374">
        <v>128.69999999999999</v>
      </c>
    </row>
    <row r="6416" spans="1:4" x14ac:dyDescent="0.25">
      <c r="A6416" s="373">
        <v>87858</v>
      </c>
      <c r="B6416" s="373" t="s">
        <v>2810</v>
      </c>
      <c r="C6416" s="373" t="s">
        <v>3</v>
      </c>
      <c r="D6416" s="374">
        <v>123.26</v>
      </c>
    </row>
    <row r="6417" spans="1:4" x14ac:dyDescent="0.25">
      <c r="A6417" s="373">
        <v>87859</v>
      </c>
      <c r="B6417" s="373" t="s">
        <v>2811</v>
      </c>
      <c r="C6417" s="373" t="s">
        <v>3</v>
      </c>
      <c r="D6417" s="374">
        <v>143.56</v>
      </c>
    </row>
    <row r="6418" spans="1:4" x14ac:dyDescent="0.25">
      <c r="A6418" s="373">
        <v>89048</v>
      </c>
      <c r="B6418" s="373" t="s">
        <v>2812</v>
      </c>
      <c r="C6418" s="373" t="s">
        <v>3</v>
      </c>
      <c r="D6418" s="374">
        <v>43.27</v>
      </c>
    </row>
    <row r="6419" spans="1:4" x14ac:dyDescent="0.25">
      <c r="A6419" s="373">
        <v>89049</v>
      </c>
      <c r="B6419" s="373" t="s">
        <v>2813</v>
      </c>
      <c r="C6419" s="373" t="s">
        <v>3</v>
      </c>
      <c r="D6419" s="374">
        <v>22.55</v>
      </c>
    </row>
    <row r="6420" spans="1:4" x14ac:dyDescent="0.25">
      <c r="A6420" s="373">
        <v>89173</v>
      </c>
      <c r="B6420" s="373" t="s">
        <v>36</v>
      </c>
      <c r="C6420" s="373" t="s">
        <v>3</v>
      </c>
      <c r="D6420" s="374">
        <v>42.68</v>
      </c>
    </row>
    <row r="6421" spans="1:4" x14ac:dyDescent="0.25">
      <c r="A6421" s="373">
        <v>90406</v>
      </c>
      <c r="B6421" s="373" t="s">
        <v>2814</v>
      </c>
      <c r="C6421" s="373" t="s">
        <v>3</v>
      </c>
      <c r="D6421" s="374">
        <v>53.36</v>
      </c>
    </row>
    <row r="6422" spans="1:4" x14ac:dyDescent="0.25">
      <c r="A6422" s="373">
        <v>90407</v>
      </c>
      <c r="B6422" s="373" t="s">
        <v>2815</v>
      </c>
      <c r="C6422" s="373" t="s">
        <v>3</v>
      </c>
      <c r="D6422" s="374">
        <v>57.48</v>
      </c>
    </row>
    <row r="6423" spans="1:4" x14ac:dyDescent="0.25">
      <c r="A6423" s="373">
        <v>90408</v>
      </c>
      <c r="B6423" s="373" t="s">
        <v>2816</v>
      </c>
      <c r="C6423" s="373" t="s">
        <v>3</v>
      </c>
      <c r="D6423" s="374">
        <v>37.46</v>
      </c>
    </row>
    <row r="6424" spans="1:4" x14ac:dyDescent="0.25">
      <c r="A6424" s="373">
        <v>90409</v>
      </c>
      <c r="B6424" s="373" t="s">
        <v>2817</v>
      </c>
      <c r="C6424" s="373" t="s">
        <v>3</v>
      </c>
      <c r="D6424" s="374">
        <v>39.799999999999997</v>
      </c>
    </row>
    <row r="6425" spans="1:4" x14ac:dyDescent="0.25">
      <c r="A6425" s="373">
        <v>104203</v>
      </c>
      <c r="B6425" s="373" t="s">
        <v>6899</v>
      </c>
      <c r="C6425" s="373" t="s">
        <v>3</v>
      </c>
      <c r="D6425" s="374">
        <v>59.97</v>
      </c>
    </row>
    <row r="6426" spans="1:4" x14ac:dyDescent="0.25">
      <c r="A6426" s="373">
        <v>104204</v>
      </c>
      <c r="B6426" s="373" t="s">
        <v>6900</v>
      </c>
      <c r="C6426" s="373" t="s">
        <v>3</v>
      </c>
      <c r="D6426" s="374">
        <v>77.790000000000006</v>
      </c>
    </row>
    <row r="6427" spans="1:4" x14ac:dyDescent="0.25">
      <c r="A6427" s="373">
        <v>104205</v>
      </c>
      <c r="B6427" s="373" t="s">
        <v>6901</v>
      </c>
      <c r="C6427" s="373" t="s">
        <v>3</v>
      </c>
      <c r="D6427" s="374">
        <v>86.04</v>
      </c>
    </row>
    <row r="6428" spans="1:4" x14ac:dyDescent="0.25">
      <c r="A6428" s="373">
        <v>104206</v>
      </c>
      <c r="B6428" s="373" t="s">
        <v>6902</v>
      </c>
      <c r="C6428" s="373" t="s">
        <v>3</v>
      </c>
      <c r="D6428" s="374">
        <v>95.03</v>
      </c>
    </row>
    <row r="6429" spans="1:4" x14ac:dyDescent="0.25">
      <c r="A6429" s="373">
        <v>104207</v>
      </c>
      <c r="B6429" s="373" t="s">
        <v>6903</v>
      </c>
      <c r="C6429" s="373" t="s">
        <v>3</v>
      </c>
      <c r="D6429" s="374">
        <v>45.3</v>
      </c>
    </row>
    <row r="6430" spans="1:4" x14ac:dyDescent="0.25">
      <c r="A6430" s="373">
        <v>104208</v>
      </c>
      <c r="B6430" s="373" t="s">
        <v>6904</v>
      </c>
      <c r="C6430" s="373" t="s">
        <v>3</v>
      </c>
      <c r="D6430" s="374">
        <v>62.57</v>
      </c>
    </row>
    <row r="6431" spans="1:4" x14ac:dyDescent="0.25">
      <c r="A6431" s="373">
        <v>104209</v>
      </c>
      <c r="B6431" s="373" t="s">
        <v>6905</v>
      </c>
      <c r="C6431" s="373" t="s">
        <v>3</v>
      </c>
      <c r="D6431" s="374">
        <v>70.33</v>
      </c>
    </row>
    <row r="6432" spans="1:4" x14ac:dyDescent="0.25">
      <c r="A6432" s="373">
        <v>104210</v>
      </c>
      <c r="B6432" s="373" t="s">
        <v>6906</v>
      </c>
      <c r="C6432" s="373" t="s">
        <v>3</v>
      </c>
      <c r="D6432" s="374">
        <v>73.430000000000007</v>
      </c>
    </row>
    <row r="6433" spans="1:4" x14ac:dyDescent="0.25">
      <c r="A6433" s="373">
        <v>104211</v>
      </c>
      <c r="B6433" s="373" t="s">
        <v>6907</v>
      </c>
      <c r="C6433" s="373" t="s">
        <v>3</v>
      </c>
      <c r="D6433" s="374">
        <v>83.25</v>
      </c>
    </row>
    <row r="6434" spans="1:4" x14ac:dyDescent="0.25">
      <c r="A6434" s="373">
        <v>104212</v>
      </c>
      <c r="B6434" s="373" t="s">
        <v>6908</v>
      </c>
      <c r="C6434" s="373" t="s">
        <v>3</v>
      </c>
      <c r="D6434" s="374">
        <v>100.57</v>
      </c>
    </row>
    <row r="6435" spans="1:4" x14ac:dyDescent="0.25">
      <c r="A6435" s="373">
        <v>104213</v>
      </c>
      <c r="B6435" s="373" t="s">
        <v>6909</v>
      </c>
      <c r="C6435" s="373" t="s">
        <v>3</v>
      </c>
      <c r="D6435" s="374">
        <v>108.33</v>
      </c>
    </row>
    <row r="6436" spans="1:4" x14ac:dyDescent="0.25">
      <c r="A6436" s="373">
        <v>104214</v>
      </c>
      <c r="B6436" s="373" t="s">
        <v>6910</v>
      </c>
      <c r="C6436" s="373" t="s">
        <v>3</v>
      </c>
      <c r="D6436" s="374">
        <v>128.62</v>
      </c>
    </row>
    <row r="6437" spans="1:4" x14ac:dyDescent="0.25">
      <c r="A6437" s="373">
        <v>104215</v>
      </c>
      <c r="B6437" s="373" t="s">
        <v>6911</v>
      </c>
      <c r="C6437" s="373" t="s">
        <v>3</v>
      </c>
      <c r="D6437" s="374">
        <v>79.040000000000006</v>
      </c>
    </row>
    <row r="6438" spans="1:4" x14ac:dyDescent="0.25">
      <c r="A6438" s="373">
        <v>104216</v>
      </c>
      <c r="B6438" s="373" t="s">
        <v>6912</v>
      </c>
      <c r="C6438" s="373" t="s">
        <v>3</v>
      </c>
      <c r="D6438" s="374">
        <v>96.49</v>
      </c>
    </row>
    <row r="6439" spans="1:4" x14ac:dyDescent="0.25">
      <c r="A6439" s="373">
        <v>104217</v>
      </c>
      <c r="B6439" s="373" t="s">
        <v>6913</v>
      </c>
      <c r="C6439" s="373" t="s">
        <v>3</v>
      </c>
      <c r="D6439" s="374">
        <v>52.31</v>
      </c>
    </row>
    <row r="6440" spans="1:4" x14ac:dyDescent="0.25">
      <c r="A6440" s="373">
        <v>104218</v>
      </c>
      <c r="B6440" s="373" t="s">
        <v>6914</v>
      </c>
      <c r="C6440" s="373" t="s">
        <v>3</v>
      </c>
      <c r="D6440" s="374">
        <v>55.75</v>
      </c>
    </row>
    <row r="6441" spans="1:4" x14ac:dyDescent="0.25">
      <c r="A6441" s="373">
        <v>104219</v>
      </c>
      <c r="B6441" s="373" t="s">
        <v>6915</v>
      </c>
      <c r="C6441" s="373" t="s">
        <v>3</v>
      </c>
      <c r="D6441" s="374">
        <v>73.11</v>
      </c>
    </row>
    <row r="6442" spans="1:4" x14ac:dyDescent="0.25">
      <c r="A6442" s="373">
        <v>104220</v>
      </c>
      <c r="B6442" s="373" t="s">
        <v>6916</v>
      </c>
      <c r="C6442" s="373" t="s">
        <v>3</v>
      </c>
      <c r="D6442" s="374">
        <v>56.12</v>
      </c>
    </row>
    <row r="6443" spans="1:4" x14ac:dyDescent="0.25">
      <c r="A6443" s="373">
        <v>104221</v>
      </c>
      <c r="B6443" s="373" t="s">
        <v>6917</v>
      </c>
      <c r="C6443" s="373" t="s">
        <v>3</v>
      </c>
      <c r="D6443" s="374">
        <v>67.7</v>
      </c>
    </row>
    <row r="6444" spans="1:4" x14ac:dyDescent="0.25">
      <c r="A6444" s="373">
        <v>104222</v>
      </c>
      <c r="B6444" s="373" t="s">
        <v>6918</v>
      </c>
      <c r="C6444" s="373" t="s">
        <v>3</v>
      </c>
      <c r="D6444" s="374">
        <v>72.319999999999993</v>
      </c>
    </row>
    <row r="6445" spans="1:4" x14ac:dyDescent="0.25">
      <c r="A6445" s="373">
        <v>104223</v>
      </c>
      <c r="B6445" s="373" t="s">
        <v>6919</v>
      </c>
      <c r="C6445" s="373" t="s">
        <v>3</v>
      </c>
      <c r="D6445" s="374">
        <v>95.75</v>
      </c>
    </row>
    <row r="6446" spans="1:4" x14ac:dyDescent="0.25">
      <c r="A6446" s="373">
        <v>104224</v>
      </c>
      <c r="B6446" s="373" t="s">
        <v>6920</v>
      </c>
      <c r="C6446" s="373" t="s">
        <v>3</v>
      </c>
      <c r="D6446" s="374">
        <v>72.78</v>
      </c>
    </row>
    <row r="6447" spans="1:4" x14ac:dyDescent="0.25">
      <c r="A6447" s="373">
        <v>104225</v>
      </c>
      <c r="B6447" s="373" t="s">
        <v>6921</v>
      </c>
      <c r="C6447" s="373" t="s">
        <v>3</v>
      </c>
      <c r="D6447" s="374">
        <v>75.260000000000005</v>
      </c>
    </row>
    <row r="6448" spans="1:4" x14ac:dyDescent="0.25">
      <c r="A6448" s="373">
        <v>104226</v>
      </c>
      <c r="B6448" s="373" t="s">
        <v>6922</v>
      </c>
      <c r="C6448" s="373" t="s">
        <v>3</v>
      </c>
      <c r="D6448" s="374">
        <v>81.05</v>
      </c>
    </row>
    <row r="6449" spans="1:4" x14ac:dyDescent="0.25">
      <c r="A6449" s="373">
        <v>104227</v>
      </c>
      <c r="B6449" s="373" t="s">
        <v>6923</v>
      </c>
      <c r="C6449" s="373" t="s">
        <v>3</v>
      </c>
      <c r="D6449" s="374">
        <v>111.26</v>
      </c>
    </row>
    <row r="6450" spans="1:4" x14ac:dyDescent="0.25">
      <c r="A6450" s="373">
        <v>104228</v>
      </c>
      <c r="B6450" s="373" t="s">
        <v>6924</v>
      </c>
      <c r="C6450" s="373" t="s">
        <v>3</v>
      </c>
      <c r="D6450" s="374">
        <v>81.03</v>
      </c>
    </row>
    <row r="6451" spans="1:4" x14ac:dyDescent="0.25">
      <c r="A6451" s="373">
        <v>104229</v>
      </c>
      <c r="B6451" s="373" t="s">
        <v>6925</v>
      </c>
      <c r="C6451" s="373" t="s">
        <v>3</v>
      </c>
      <c r="D6451" s="374">
        <v>87.95</v>
      </c>
    </row>
    <row r="6452" spans="1:4" x14ac:dyDescent="0.25">
      <c r="A6452" s="373">
        <v>104230</v>
      </c>
      <c r="B6452" s="373" t="s">
        <v>6926</v>
      </c>
      <c r="C6452" s="373" t="s">
        <v>3</v>
      </c>
      <c r="D6452" s="374">
        <v>94.33</v>
      </c>
    </row>
    <row r="6453" spans="1:4" x14ac:dyDescent="0.25">
      <c r="A6453" s="373">
        <v>104231</v>
      </c>
      <c r="B6453" s="373" t="s">
        <v>6927</v>
      </c>
      <c r="C6453" s="373" t="s">
        <v>3</v>
      </c>
      <c r="D6453" s="374">
        <v>122.67</v>
      </c>
    </row>
    <row r="6454" spans="1:4" x14ac:dyDescent="0.25">
      <c r="A6454" s="373">
        <v>104232</v>
      </c>
      <c r="B6454" s="373" t="s">
        <v>6928</v>
      </c>
      <c r="C6454" s="373" t="s">
        <v>3</v>
      </c>
      <c r="D6454" s="374">
        <v>89.52</v>
      </c>
    </row>
    <row r="6455" spans="1:4" x14ac:dyDescent="0.25">
      <c r="A6455" s="373">
        <v>104233</v>
      </c>
      <c r="B6455" s="373" t="s">
        <v>6929</v>
      </c>
      <c r="C6455" s="373" t="s">
        <v>3</v>
      </c>
      <c r="D6455" s="374">
        <v>40.03</v>
      </c>
    </row>
    <row r="6456" spans="1:4" x14ac:dyDescent="0.25">
      <c r="A6456" s="373">
        <v>104234</v>
      </c>
      <c r="B6456" s="373" t="s">
        <v>6930</v>
      </c>
      <c r="C6456" s="373" t="s">
        <v>3</v>
      </c>
      <c r="D6456" s="374">
        <v>43.24</v>
      </c>
    </row>
    <row r="6457" spans="1:4" x14ac:dyDescent="0.25">
      <c r="A6457" s="373">
        <v>104235</v>
      </c>
      <c r="B6457" s="373" t="s">
        <v>6931</v>
      </c>
      <c r="C6457" s="373" t="s">
        <v>3</v>
      </c>
      <c r="D6457" s="374">
        <v>60.21</v>
      </c>
    </row>
    <row r="6458" spans="1:4" x14ac:dyDescent="0.25">
      <c r="A6458" s="373">
        <v>104236</v>
      </c>
      <c r="B6458" s="373" t="s">
        <v>6932</v>
      </c>
      <c r="C6458" s="373" t="s">
        <v>3</v>
      </c>
      <c r="D6458" s="374">
        <v>42.94</v>
      </c>
    </row>
    <row r="6459" spans="1:4" x14ac:dyDescent="0.25">
      <c r="A6459" s="373">
        <v>104237</v>
      </c>
      <c r="B6459" s="373" t="s">
        <v>6933</v>
      </c>
      <c r="C6459" s="373" t="s">
        <v>3</v>
      </c>
      <c r="D6459" s="374">
        <v>54.97</v>
      </c>
    </row>
    <row r="6460" spans="1:4" x14ac:dyDescent="0.25">
      <c r="A6460" s="373">
        <v>104238</v>
      </c>
      <c r="B6460" s="373" t="s">
        <v>6934</v>
      </c>
      <c r="C6460" s="373" t="s">
        <v>3</v>
      </c>
      <c r="D6460" s="374">
        <v>59.28</v>
      </c>
    </row>
    <row r="6461" spans="1:4" x14ac:dyDescent="0.25">
      <c r="A6461" s="373">
        <v>104239</v>
      </c>
      <c r="B6461" s="373" t="s">
        <v>6935</v>
      </c>
      <c r="C6461" s="373" t="s">
        <v>3</v>
      </c>
      <c r="D6461" s="374">
        <v>81.88</v>
      </c>
    </row>
    <row r="6462" spans="1:4" x14ac:dyDescent="0.25">
      <c r="A6462" s="373">
        <v>104240</v>
      </c>
      <c r="B6462" s="373" t="s">
        <v>6936</v>
      </c>
      <c r="C6462" s="373" t="s">
        <v>3</v>
      </c>
      <c r="D6462" s="374">
        <v>59.16</v>
      </c>
    </row>
    <row r="6463" spans="1:4" x14ac:dyDescent="0.25">
      <c r="A6463" s="373">
        <v>104241</v>
      </c>
      <c r="B6463" s="373" t="s">
        <v>6937</v>
      </c>
      <c r="C6463" s="373" t="s">
        <v>3</v>
      </c>
      <c r="D6463" s="374">
        <v>62.04</v>
      </c>
    </row>
    <row r="6464" spans="1:4" x14ac:dyDescent="0.25">
      <c r="A6464" s="373">
        <v>104242</v>
      </c>
      <c r="B6464" s="373" t="s">
        <v>6938</v>
      </c>
      <c r="C6464" s="373" t="s">
        <v>3</v>
      </c>
      <c r="D6464" s="374">
        <v>67.44</v>
      </c>
    </row>
    <row r="6465" spans="1:4" x14ac:dyDescent="0.25">
      <c r="A6465" s="373">
        <v>104243</v>
      </c>
      <c r="B6465" s="373" t="s">
        <v>6939</v>
      </c>
      <c r="C6465" s="373" t="s">
        <v>3</v>
      </c>
      <c r="D6465" s="374">
        <v>96.37</v>
      </c>
    </row>
    <row r="6466" spans="1:4" x14ac:dyDescent="0.25">
      <c r="A6466" s="373">
        <v>104244</v>
      </c>
      <c r="B6466" s="373" t="s">
        <v>6940</v>
      </c>
      <c r="C6466" s="373" t="s">
        <v>3</v>
      </c>
      <c r="D6466" s="374">
        <v>66.91</v>
      </c>
    </row>
    <row r="6467" spans="1:4" x14ac:dyDescent="0.25">
      <c r="A6467" s="373">
        <v>104245</v>
      </c>
      <c r="B6467" s="373" t="s">
        <v>6941</v>
      </c>
      <c r="C6467" s="373" t="s">
        <v>3</v>
      </c>
      <c r="D6467" s="374">
        <v>67.81</v>
      </c>
    </row>
    <row r="6468" spans="1:4" x14ac:dyDescent="0.25">
      <c r="A6468" s="373">
        <v>104246</v>
      </c>
      <c r="B6468" s="373" t="s">
        <v>6942</v>
      </c>
      <c r="C6468" s="373" t="s">
        <v>3</v>
      </c>
      <c r="D6468" s="374">
        <v>73.760000000000005</v>
      </c>
    </row>
    <row r="6469" spans="1:4" x14ac:dyDescent="0.25">
      <c r="A6469" s="373">
        <v>104247</v>
      </c>
      <c r="B6469" s="373" t="s">
        <v>6943</v>
      </c>
      <c r="C6469" s="373" t="s">
        <v>3</v>
      </c>
      <c r="D6469" s="374">
        <v>103.06</v>
      </c>
    </row>
    <row r="6470" spans="1:4" x14ac:dyDescent="0.25">
      <c r="A6470" s="373">
        <v>104248</v>
      </c>
      <c r="B6470" s="373" t="s">
        <v>6944</v>
      </c>
      <c r="C6470" s="373" t="s">
        <v>3</v>
      </c>
      <c r="D6470" s="374">
        <v>70.13</v>
      </c>
    </row>
    <row r="6471" spans="1:4" x14ac:dyDescent="0.25">
      <c r="A6471" s="373">
        <v>104249</v>
      </c>
      <c r="B6471" s="373" t="s">
        <v>6945</v>
      </c>
      <c r="C6471" s="373" t="s">
        <v>3</v>
      </c>
      <c r="D6471" s="374">
        <v>70.849999999999994</v>
      </c>
    </row>
    <row r="6472" spans="1:4" x14ac:dyDescent="0.25">
      <c r="A6472" s="373">
        <v>104250</v>
      </c>
      <c r="B6472" s="373" t="s">
        <v>6946</v>
      </c>
      <c r="C6472" s="373" t="s">
        <v>3</v>
      </c>
      <c r="D6472" s="374">
        <v>74.06</v>
      </c>
    </row>
    <row r="6473" spans="1:4" x14ac:dyDescent="0.25">
      <c r="A6473" s="373">
        <v>104251</v>
      </c>
      <c r="B6473" s="373" t="s">
        <v>6947</v>
      </c>
      <c r="C6473" s="373" t="s">
        <v>3</v>
      </c>
      <c r="D6473" s="374">
        <v>88.09</v>
      </c>
    </row>
    <row r="6474" spans="1:4" x14ac:dyDescent="0.25">
      <c r="A6474" s="373">
        <v>104252</v>
      </c>
      <c r="B6474" s="373" t="s">
        <v>6948</v>
      </c>
      <c r="C6474" s="373" t="s">
        <v>3</v>
      </c>
      <c r="D6474" s="374">
        <v>76.319999999999993</v>
      </c>
    </row>
    <row r="6475" spans="1:4" x14ac:dyDescent="0.25">
      <c r="A6475" s="373">
        <v>104253</v>
      </c>
      <c r="B6475" s="373" t="s">
        <v>6949</v>
      </c>
      <c r="C6475" s="373" t="s">
        <v>3</v>
      </c>
      <c r="D6475" s="374">
        <v>85.78</v>
      </c>
    </row>
    <row r="6476" spans="1:4" x14ac:dyDescent="0.25">
      <c r="A6476" s="373">
        <v>104254</v>
      </c>
      <c r="B6476" s="373" t="s">
        <v>6950</v>
      </c>
      <c r="C6476" s="373" t="s">
        <v>3</v>
      </c>
      <c r="D6476" s="374">
        <v>90.09</v>
      </c>
    </row>
    <row r="6477" spans="1:4" x14ac:dyDescent="0.25">
      <c r="A6477" s="373">
        <v>104255</v>
      </c>
      <c r="B6477" s="373" t="s">
        <v>6951</v>
      </c>
      <c r="C6477" s="373" t="s">
        <v>3</v>
      </c>
      <c r="D6477" s="374">
        <v>109.75</v>
      </c>
    </row>
    <row r="6478" spans="1:4" x14ac:dyDescent="0.25">
      <c r="A6478" s="373">
        <v>104256</v>
      </c>
      <c r="B6478" s="373" t="s">
        <v>6952</v>
      </c>
      <c r="C6478" s="373" t="s">
        <v>3</v>
      </c>
      <c r="D6478" s="374">
        <v>92.53</v>
      </c>
    </row>
    <row r="6479" spans="1:4" x14ac:dyDescent="0.25">
      <c r="A6479" s="373">
        <v>104257</v>
      </c>
      <c r="B6479" s="373" t="s">
        <v>6953</v>
      </c>
      <c r="C6479" s="373" t="s">
        <v>3</v>
      </c>
      <c r="D6479" s="374">
        <v>92.85</v>
      </c>
    </row>
    <row r="6480" spans="1:4" x14ac:dyDescent="0.25">
      <c r="A6480" s="373">
        <v>104258</v>
      </c>
      <c r="B6480" s="373" t="s">
        <v>6954</v>
      </c>
      <c r="C6480" s="373" t="s">
        <v>3</v>
      </c>
      <c r="D6480" s="374">
        <v>98.25</v>
      </c>
    </row>
    <row r="6481" spans="1:4" x14ac:dyDescent="0.25">
      <c r="A6481" s="373">
        <v>104259</v>
      </c>
      <c r="B6481" s="373" t="s">
        <v>6955</v>
      </c>
      <c r="C6481" s="373" t="s">
        <v>3</v>
      </c>
      <c r="D6481" s="374">
        <v>124.24</v>
      </c>
    </row>
    <row r="6482" spans="1:4" x14ac:dyDescent="0.25">
      <c r="A6482" s="373">
        <v>104260</v>
      </c>
      <c r="B6482" s="373" t="s">
        <v>6956</v>
      </c>
      <c r="C6482" s="373" t="s">
        <v>3</v>
      </c>
      <c r="D6482" s="374">
        <v>100.28</v>
      </c>
    </row>
    <row r="6483" spans="1:4" x14ac:dyDescent="0.25">
      <c r="A6483" s="373">
        <v>104261</v>
      </c>
      <c r="B6483" s="373" t="s">
        <v>6957</v>
      </c>
      <c r="C6483" s="373" t="s">
        <v>3</v>
      </c>
      <c r="D6483" s="374">
        <v>118.66</v>
      </c>
    </row>
    <row r="6484" spans="1:4" x14ac:dyDescent="0.25">
      <c r="A6484" s="373">
        <v>104262</v>
      </c>
      <c r="B6484" s="373" t="s">
        <v>6958</v>
      </c>
      <c r="C6484" s="373" t="s">
        <v>3</v>
      </c>
      <c r="D6484" s="374">
        <v>124.61</v>
      </c>
    </row>
    <row r="6485" spans="1:4" x14ac:dyDescent="0.25">
      <c r="A6485" s="373">
        <v>104263</v>
      </c>
      <c r="B6485" s="373" t="s">
        <v>6959</v>
      </c>
      <c r="C6485" s="373" t="s">
        <v>3</v>
      </c>
      <c r="D6485" s="374">
        <v>143.80000000000001</v>
      </c>
    </row>
    <row r="6486" spans="1:4" x14ac:dyDescent="0.25">
      <c r="A6486" s="373">
        <v>104264</v>
      </c>
      <c r="B6486" s="373" t="s">
        <v>6960</v>
      </c>
      <c r="C6486" s="373" t="s">
        <v>3</v>
      </c>
      <c r="D6486" s="374">
        <v>118.7</v>
      </c>
    </row>
    <row r="6487" spans="1:4" x14ac:dyDescent="0.25">
      <c r="A6487" s="373">
        <v>104627</v>
      </c>
      <c r="B6487" s="373" t="s">
        <v>8769</v>
      </c>
      <c r="C6487" s="373" t="s">
        <v>3</v>
      </c>
      <c r="D6487" s="374">
        <v>17.829999999999998</v>
      </c>
    </row>
    <row r="6488" spans="1:4" x14ac:dyDescent="0.25">
      <c r="A6488" s="373">
        <v>104628</v>
      </c>
      <c r="B6488" s="373" t="s">
        <v>8770</v>
      </c>
      <c r="C6488" s="373" t="s">
        <v>3</v>
      </c>
      <c r="D6488" s="374">
        <v>28.02</v>
      </c>
    </row>
    <row r="6489" spans="1:4" x14ac:dyDescent="0.25">
      <c r="A6489" s="373">
        <v>104629</v>
      </c>
      <c r="B6489" s="373" t="s">
        <v>8771</v>
      </c>
      <c r="C6489" s="373" t="s">
        <v>3</v>
      </c>
      <c r="D6489" s="374">
        <v>33.869999999999997</v>
      </c>
    </row>
    <row r="6490" spans="1:4" x14ac:dyDescent="0.25">
      <c r="A6490" s="373">
        <v>104630</v>
      </c>
      <c r="B6490" s="373" t="s">
        <v>8772</v>
      </c>
      <c r="C6490" s="373" t="s">
        <v>3</v>
      </c>
      <c r="D6490" s="374">
        <v>27.93</v>
      </c>
    </row>
    <row r="6491" spans="1:4" x14ac:dyDescent="0.25">
      <c r="A6491" s="373">
        <v>104631</v>
      </c>
      <c r="B6491" s="373" t="s">
        <v>8773</v>
      </c>
      <c r="C6491" s="373" t="s">
        <v>3</v>
      </c>
      <c r="D6491" s="374">
        <v>38.119999999999997</v>
      </c>
    </row>
    <row r="6492" spans="1:4" x14ac:dyDescent="0.25">
      <c r="A6492" s="373">
        <v>104632</v>
      </c>
      <c r="B6492" s="373" t="s">
        <v>8774</v>
      </c>
      <c r="C6492" s="373" t="s">
        <v>3</v>
      </c>
      <c r="D6492" s="374">
        <v>43.97</v>
      </c>
    </row>
    <row r="6493" spans="1:4" x14ac:dyDescent="0.25">
      <c r="A6493" s="373">
        <v>104633</v>
      </c>
      <c r="B6493" s="373" t="s">
        <v>8775</v>
      </c>
      <c r="C6493" s="373" t="s">
        <v>3</v>
      </c>
      <c r="D6493" s="374">
        <v>24.67</v>
      </c>
    </row>
    <row r="6494" spans="1:4" x14ac:dyDescent="0.25">
      <c r="A6494" s="373">
        <v>104634</v>
      </c>
      <c r="B6494" s="373" t="s">
        <v>8776</v>
      </c>
      <c r="C6494" s="373" t="s">
        <v>3</v>
      </c>
      <c r="D6494" s="374">
        <v>36.32</v>
      </c>
    </row>
    <row r="6495" spans="1:4" x14ac:dyDescent="0.25">
      <c r="A6495" s="373">
        <v>104635</v>
      </c>
      <c r="B6495" s="373" t="s">
        <v>8777</v>
      </c>
      <c r="C6495" s="373" t="s">
        <v>3</v>
      </c>
      <c r="D6495" s="374">
        <v>50.5</v>
      </c>
    </row>
    <row r="6496" spans="1:4" x14ac:dyDescent="0.25">
      <c r="A6496" s="373">
        <v>104636</v>
      </c>
      <c r="B6496" s="373" t="s">
        <v>8778</v>
      </c>
      <c r="C6496" s="373" t="s">
        <v>3</v>
      </c>
      <c r="D6496" s="374">
        <v>58.6</v>
      </c>
    </row>
    <row r="6497" spans="1:4" x14ac:dyDescent="0.25">
      <c r="A6497" s="373">
        <v>87244</v>
      </c>
      <c r="B6497" s="373" t="s">
        <v>7404</v>
      </c>
      <c r="C6497" s="373" t="s">
        <v>3</v>
      </c>
      <c r="D6497" s="374">
        <v>195.66</v>
      </c>
    </row>
    <row r="6498" spans="1:4" x14ac:dyDescent="0.25">
      <c r="A6498" s="373">
        <v>87245</v>
      </c>
      <c r="B6498" s="373" t="s">
        <v>7405</v>
      </c>
      <c r="C6498" s="373" t="s">
        <v>3</v>
      </c>
      <c r="D6498" s="374">
        <v>233.53</v>
      </c>
    </row>
    <row r="6499" spans="1:4" x14ac:dyDescent="0.25">
      <c r="A6499" s="373">
        <v>87265</v>
      </c>
      <c r="B6499" s="373" t="s">
        <v>7406</v>
      </c>
      <c r="C6499" s="373" t="s">
        <v>3</v>
      </c>
      <c r="D6499" s="374">
        <v>58.78</v>
      </c>
    </row>
    <row r="6500" spans="1:4" x14ac:dyDescent="0.25">
      <c r="A6500" s="373">
        <v>87267</v>
      </c>
      <c r="B6500" s="373" t="s">
        <v>7407</v>
      </c>
      <c r="C6500" s="373" t="s">
        <v>3</v>
      </c>
      <c r="D6500" s="374">
        <v>63.64</v>
      </c>
    </row>
    <row r="6501" spans="1:4" x14ac:dyDescent="0.25">
      <c r="A6501" s="373">
        <v>87269</v>
      </c>
      <c r="B6501" s="373" t="s">
        <v>7408</v>
      </c>
      <c r="C6501" s="373" t="s">
        <v>3</v>
      </c>
      <c r="D6501" s="374">
        <v>62.51</v>
      </c>
    </row>
    <row r="6502" spans="1:4" x14ac:dyDescent="0.25">
      <c r="A6502" s="373">
        <v>87271</v>
      </c>
      <c r="B6502" s="373" t="s">
        <v>7409</v>
      </c>
      <c r="C6502" s="373" t="s">
        <v>3</v>
      </c>
      <c r="D6502" s="374">
        <v>67.45</v>
      </c>
    </row>
    <row r="6503" spans="1:4" x14ac:dyDescent="0.25">
      <c r="A6503" s="373">
        <v>87273</v>
      </c>
      <c r="B6503" s="373" t="s">
        <v>7410</v>
      </c>
      <c r="C6503" s="373" t="s">
        <v>3</v>
      </c>
      <c r="D6503" s="374">
        <v>65.3</v>
      </c>
    </row>
    <row r="6504" spans="1:4" x14ac:dyDescent="0.25">
      <c r="A6504" s="373">
        <v>87275</v>
      </c>
      <c r="B6504" s="373" t="s">
        <v>7411</v>
      </c>
      <c r="C6504" s="373" t="s">
        <v>3</v>
      </c>
      <c r="D6504" s="374">
        <v>71.86</v>
      </c>
    </row>
    <row r="6505" spans="1:4" x14ac:dyDescent="0.25">
      <c r="A6505" s="373">
        <v>88788</v>
      </c>
      <c r="B6505" s="373" t="s">
        <v>7412</v>
      </c>
      <c r="C6505" s="373" t="s">
        <v>3</v>
      </c>
      <c r="D6505" s="374">
        <v>276.89999999999998</v>
      </c>
    </row>
    <row r="6506" spans="1:4" x14ac:dyDescent="0.25">
      <c r="A6506" s="373">
        <v>88789</v>
      </c>
      <c r="B6506" s="373" t="s">
        <v>7413</v>
      </c>
      <c r="C6506" s="373" t="s">
        <v>3</v>
      </c>
      <c r="D6506" s="374">
        <v>331.87</v>
      </c>
    </row>
    <row r="6507" spans="1:4" x14ac:dyDescent="0.25">
      <c r="A6507" s="373">
        <v>89045</v>
      </c>
      <c r="B6507" s="373" t="s">
        <v>2818</v>
      </c>
      <c r="C6507" s="373" t="s">
        <v>3</v>
      </c>
      <c r="D6507" s="374">
        <v>59.99</v>
      </c>
    </row>
    <row r="6508" spans="1:4" x14ac:dyDescent="0.25">
      <c r="A6508" s="373">
        <v>89170</v>
      </c>
      <c r="B6508" s="373" t="s">
        <v>5018</v>
      </c>
      <c r="C6508" s="373" t="s">
        <v>3</v>
      </c>
      <c r="D6508" s="374">
        <v>59.99</v>
      </c>
    </row>
    <row r="6509" spans="1:4" x14ac:dyDescent="0.25">
      <c r="A6509" s="373">
        <v>93393</v>
      </c>
      <c r="B6509" s="373" t="s">
        <v>7414</v>
      </c>
      <c r="C6509" s="373" t="s">
        <v>3</v>
      </c>
      <c r="D6509" s="374">
        <v>49.56</v>
      </c>
    </row>
    <row r="6510" spans="1:4" x14ac:dyDescent="0.25">
      <c r="A6510" s="373">
        <v>93395</v>
      </c>
      <c r="B6510" s="373" t="s">
        <v>7415</v>
      </c>
      <c r="C6510" s="373" t="s">
        <v>3</v>
      </c>
      <c r="D6510" s="374">
        <v>54.36</v>
      </c>
    </row>
    <row r="6511" spans="1:4" x14ac:dyDescent="0.25">
      <c r="A6511" s="373">
        <v>99195</v>
      </c>
      <c r="B6511" s="373" t="s">
        <v>7416</v>
      </c>
      <c r="C6511" s="373" t="s">
        <v>3</v>
      </c>
      <c r="D6511" s="374">
        <v>56.14</v>
      </c>
    </row>
    <row r="6512" spans="1:4" x14ac:dyDescent="0.25">
      <c r="A6512" s="373">
        <v>99198</v>
      </c>
      <c r="B6512" s="373" t="s">
        <v>7417</v>
      </c>
      <c r="C6512" s="373" t="s">
        <v>3</v>
      </c>
      <c r="D6512" s="374">
        <v>60.94</v>
      </c>
    </row>
    <row r="6513" spans="1:4" x14ac:dyDescent="0.25">
      <c r="A6513" s="373">
        <v>104611</v>
      </c>
      <c r="B6513" s="373" t="s">
        <v>7418</v>
      </c>
      <c r="C6513" s="373" t="s">
        <v>3</v>
      </c>
      <c r="D6513" s="374">
        <v>80.180000000000007</v>
      </c>
    </row>
    <row r="6514" spans="1:4" x14ac:dyDescent="0.25">
      <c r="A6514" s="373">
        <v>104612</v>
      </c>
      <c r="B6514" s="373" t="s">
        <v>7419</v>
      </c>
      <c r="C6514" s="373" t="s">
        <v>3</v>
      </c>
      <c r="D6514" s="374">
        <v>80.87</v>
      </c>
    </row>
    <row r="6515" spans="1:4" x14ac:dyDescent="0.25">
      <c r="A6515" s="373">
        <v>104613</v>
      </c>
      <c r="B6515" s="373" t="s">
        <v>7420</v>
      </c>
      <c r="C6515" s="373" t="s">
        <v>3</v>
      </c>
      <c r="D6515" s="374">
        <v>62.07</v>
      </c>
    </row>
    <row r="6516" spans="1:4" x14ac:dyDescent="0.25">
      <c r="A6516" s="373">
        <v>104614</v>
      </c>
      <c r="B6516" s="373" t="s">
        <v>7421</v>
      </c>
      <c r="C6516" s="373" t="s">
        <v>3</v>
      </c>
      <c r="D6516" s="374">
        <v>68.44</v>
      </c>
    </row>
    <row r="6517" spans="1:4" x14ac:dyDescent="0.25">
      <c r="A6517" s="373">
        <v>104615</v>
      </c>
      <c r="B6517" s="373" t="s">
        <v>7422</v>
      </c>
      <c r="C6517" s="373" t="s">
        <v>3</v>
      </c>
      <c r="D6517" s="374">
        <v>193.03</v>
      </c>
    </row>
    <row r="6518" spans="1:4" x14ac:dyDescent="0.25">
      <c r="A6518" s="373">
        <v>104616</v>
      </c>
      <c r="B6518" s="373" t="s">
        <v>7423</v>
      </c>
      <c r="C6518" s="373" t="s">
        <v>3</v>
      </c>
      <c r="D6518" s="374">
        <v>277.38</v>
      </c>
    </row>
    <row r="6519" spans="1:4" x14ac:dyDescent="0.25">
      <c r="A6519" s="373">
        <v>104617</v>
      </c>
      <c r="B6519" s="373" t="s">
        <v>7424</v>
      </c>
      <c r="C6519" s="373" t="s">
        <v>3</v>
      </c>
      <c r="D6519" s="374">
        <v>202.79</v>
      </c>
    </row>
    <row r="6520" spans="1:4" x14ac:dyDescent="0.25">
      <c r="A6520" s="373">
        <v>104618</v>
      </c>
      <c r="B6520" s="373" t="s">
        <v>7425</v>
      </c>
      <c r="C6520" s="373" t="s">
        <v>3</v>
      </c>
      <c r="D6520" s="374">
        <v>287.14</v>
      </c>
    </row>
    <row r="6521" spans="1:4" x14ac:dyDescent="0.25">
      <c r="A6521" s="373">
        <v>104619</v>
      </c>
      <c r="B6521" s="373" t="s">
        <v>7426</v>
      </c>
      <c r="C6521" s="373" t="s">
        <v>16</v>
      </c>
      <c r="D6521" s="374">
        <v>19.25</v>
      </c>
    </row>
    <row r="6522" spans="1:4" x14ac:dyDescent="0.25">
      <c r="A6522" s="373">
        <v>101965</v>
      </c>
      <c r="B6522" s="373" t="s">
        <v>4374</v>
      </c>
      <c r="C6522" s="373" t="s">
        <v>16</v>
      </c>
      <c r="D6522" s="374">
        <v>101.44</v>
      </c>
    </row>
    <row r="6523" spans="1:4" x14ac:dyDescent="0.25">
      <c r="A6523" s="373">
        <v>101966</v>
      </c>
      <c r="B6523" s="373" t="s">
        <v>4375</v>
      </c>
      <c r="C6523" s="373" t="s">
        <v>16</v>
      </c>
      <c r="D6523" s="374">
        <v>123.91</v>
      </c>
    </row>
    <row r="6524" spans="1:4" x14ac:dyDescent="0.25">
      <c r="A6524" s="373">
        <v>101979</v>
      </c>
      <c r="B6524" s="373" t="s">
        <v>4376</v>
      </c>
      <c r="C6524" s="373" t="s">
        <v>16</v>
      </c>
      <c r="D6524" s="374">
        <v>37.340000000000003</v>
      </c>
    </row>
    <row r="6525" spans="1:4" x14ac:dyDescent="0.25">
      <c r="A6525" s="373">
        <v>96112</v>
      </c>
      <c r="B6525" s="373" t="s">
        <v>8779</v>
      </c>
      <c r="C6525" s="373" t="s">
        <v>3</v>
      </c>
      <c r="D6525" s="374">
        <v>130.54</v>
      </c>
    </row>
    <row r="6526" spans="1:4" x14ac:dyDescent="0.25">
      <c r="A6526" s="373">
        <v>96122</v>
      </c>
      <c r="B6526" s="373" t="s">
        <v>8780</v>
      </c>
      <c r="C6526" s="373" t="s">
        <v>16</v>
      </c>
      <c r="D6526" s="374">
        <v>45.89</v>
      </c>
    </row>
    <row r="6527" spans="1:4" x14ac:dyDescent="0.25">
      <c r="A6527" s="373">
        <v>104756</v>
      </c>
      <c r="B6527" s="373" t="s">
        <v>8781</v>
      </c>
      <c r="C6527" s="373" t="s">
        <v>3</v>
      </c>
      <c r="D6527" s="374">
        <v>186.52</v>
      </c>
    </row>
    <row r="6528" spans="1:4" x14ac:dyDescent="0.25">
      <c r="A6528" s="373">
        <v>96109</v>
      </c>
      <c r="B6528" s="373" t="s">
        <v>8782</v>
      </c>
      <c r="C6528" s="373" t="s">
        <v>3</v>
      </c>
      <c r="D6528" s="374">
        <v>48.07</v>
      </c>
    </row>
    <row r="6529" spans="1:4" x14ac:dyDescent="0.25">
      <c r="A6529" s="373">
        <v>96110</v>
      </c>
      <c r="B6529" s="373" t="s">
        <v>8783</v>
      </c>
      <c r="C6529" s="373" t="s">
        <v>3</v>
      </c>
      <c r="D6529" s="374">
        <v>66.66</v>
      </c>
    </row>
    <row r="6530" spans="1:4" x14ac:dyDescent="0.25">
      <c r="A6530" s="373">
        <v>96113</v>
      </c>
      <c r="B6530" s="373" t="s">
        <v>8784</v>
      </c>
      <c r="C6530" s="373" t="s">
        <v>3</v>
      </c>
      <c r="D6530" s="374">
        <v>43.31</v>
      </c>
    </row>
    <row r="6531" spans="1:4" x14ac:dyDescent="0.25">
      <c r="A6531" s="373">
        <v>96114</v>
      </c>
      <c r="B6531" s="373" t="s">
        <v>8785</v>
      </c>
      <c r="C6531" s="373" t="s">
        <v>3</v>
      </c>
      <c r="D6531" s="374">
        <v>67.959999999999994</v>
      </c>
    </row>
    <row r="6532" spans="1:4" x14ac:dyDescent="0.25">
      <c r="A6532" s="373">
        <v>96120</v>
      </c>
      <c r="B6532" s="373" t="s">
        <v>8786</v>
      </c>
      <c r="C6532" s="373" t="s">
        <v>16</v>
      </c>
      <c r="D6532" s="374">
        <v>2.8</v>
      </c>
    </row>
    <row r="6533" spans="1:4" x14ac:dyDescent="0.25">
      <c r="A6533" s="373">
        <v>96123</v>
      </c>
      <c r="B6533" s="373" t="s">
        <v>8787</v>
      </c>
      <c r="C6533" s="373" t="s">
        <v>16</v>
      </c>
      <c r="D6533" s="374">
        <v>26.39</v>
      </c>
    </row>
    <row r="6534" spans="1:4" x14ac:dyDescent="0.25">
      <c r="A6534" s="373">
        <v>99054</v>
      </c>
      <c r="B6534" s="373" t="s">
        <v>8788</v>
      </c>
      <c r="C6534" s="373" t="s">
        <v>3</v>
      </c>
      <c r="D6534" s="374">
        <v>55.11</v>
      </c>
    </row>
    <row r="6535" spans="1:4" x14ac:dyDescent="0.25">
      <c r="A6535" s="373">
        <v>96111</v>
      </c>
      <c r="B6535" s="373" t="s">
        <v>8789</v>
      </c>
      <c r="C6535" s="373" t="s">
        <v>3</v>
      </c>
      <c r="D6535" s="374">
        <v>57.75</v>
      </c>
    </row>
    <row r="6536" spans="1:4" x14ac:dyDescent="0.25">
      <c r="A6536" s="373">
        <v>96116</v>
      </c>
      <c r="B6536" s="373" t="s">
        <v>8790</v>
      </c>
      <c r="C6536" s="373" t="s">
        <v>3</v>
      </c>
      <c r="D6536" s="374">
        <v>60.56</v>
      </c>
    </row>
    <row r="6537" spans="1:4" x14ac:dyDescent="0.25">
      <c r="A6537" s="373">
        <v>96121</v>
      </c>
      <c r="B6537" s="373" t="s">
        <v>8791</v>
      </c>
      <c r="C6537" s="373" t="s">
        <v>16</v>
      </c>
      <c r="D6537" s="374">
        <v>10.95</v>
      </c>
    </row>
    <row r="6538" spans="1:4" x14ac:dyDescent="0.25">
      <c r="A6538" s="373">
        <v>96485</v>
      </c>
      <c r="B6538" s="373" t="s">
        <v>8792</v>
      </c>
      <c r="C6538" s="373" t="s">
        <v>3</v>
      </c>
      <c r="D6538" s="374">
        <v>67.3</v>
      </c>
    </row>
    <row r="6539" spans="1:4" x14ac:dyDescent="0.25">
      <c r="A6539" s="373">
        <v>96486</v>
      </c>
      <c r="B6539" s="373" t="s">
        <v>8793</v>
      </c>
      <c r="C6539" s="373" t="s">
        <v>3</v>
      </c>
      <c r="D6539" s="374">
        <v>70.11</v>
      </c>
    </row>
    <row r="6540" spans="1:4" x14ac:dyDescent="0.25">
      <c r="A6540" s="373">
        <v>91515</v>
      </c>
      <c r="B6540" s="373" t="s">
        <v>6962</v>
      </c>
      <c r="C6540" s="373" t="s">
        <v>3</v>
      </c>
      <c r="D6540" s="374">
        <v>5.99</v>
      </c>
    </row>
    <row r="6541" spans="1:4" x14ac:dyDescent="0.25">
      <c r="A6541" s="373">
        <v>91519</v>
      </c>
      <c r="B6541" s="373" t="s">
        <v>6963</v>
      </c>
      <c r="C6541" s="373" t="s">
        <v>3</v>
      </c>
      <c r="D6541" s="374">
        <v>8.06</v>
      </c>
    </row>
    <row r="6542" spans="1:4" x14ac:dyDescent="0.25">
      <c r="A6542" s="373">
        <v>91520</v>
      </c>
      <c r="B6542" s="373" t="s">
        <v>6964</v>
      </c>
      <c r="C6542" s="373" t="s">
        <v>3</v>
      </c>
      <c r="D6542" s="374">
        <v>2.2400000000000002</v>
      </c>
    </row>
    <row r="6543" spans="1:4" x14ac:dyDescent="0.25">
      <c r="A6543" s="373">
        <v>91522</v>
      </c>
      <c r="B6543" s="373" t="s">
        <v>6965</v>
      </c>
      <c r="C6543" s="373" t="s">
        <v>3</v>
      </c>
      <c r="D6543" s="374">
        <v>3.1</v>
      </c>
    </row>
    <row r="6544" spans="1:4" x14ac:dyDescent="0.25">
      <c r="A6544" s="373">
        <v>91525</v>
      </c>
      <c r="B6544" s="373" t="s">
        <v>6966</v>
      </c>
      <c r="C6544" s="373" t="s">
        <v>3</v>
      </c>
      <c r="D6544" s="374">
        <v>6.91</v>
      </c>
    </row>
    <row r="6545" spans="1:4" x14ac:dyDescent="0.25">
      <c r="A6545" s="373">
        <v>104412</v>
      </c>
      <c r="B6545" s="373" t="s">
        <v>6967</v>
      </c>
      <c r="C6545" s="373" t="s">
        <v>3</v>
      </c>
      <c r="D6545" s="374">
        <v>2.77</v>
      </c>
    </row>
    <row r="6546" spans="1:4" x14ac:dyDescent="0.25">
      <c r="A6546" s="373">
        <v>104413</v>
      </c>
      <c r="B6546" s="373" t="s">
        <v>6968</v>
      </c>
      <c r="C6546" s="373" t="s">
        <v>3</v>
      </c>
      <c r="D6546" s="374">
        <v>4.8899999999999997</v>
      </c>
    </row>
    <row r="6547" spans="1:4" x14ac:dyDescent="0.25">
      <c r="A6547" s="373">
        <v>104414</v>
      </c>
      <c r="B6547" s="373" t="s">
        <v>6969</v>
      </c>
      <c r="C6547" s="373" t="s">
        <v>3</v>
      </c>
      <c r="D6547" s="374">
        <v>6.18</v>
      </c>
    </row>
    <row r="6548" spans="1:4" x14ac:dyDescent="0.25">
      <c r="A6548" s="373">
        <v>104415</v>
      </c>
      <c r="B6548" s="373" t="s">
        <v>6970</v>
      </c>
      <c r="C6548" s="373" t="s">
        <v>3</v>
      </c>
      <c r="D6548" s="374">
        <v>10.92</v>
      </c>
    </row>
    <row r="6549" spans="1:4" x14ac:dyDescent="0.25">
      <c r="A6549" s="373">
        <v>104416</v>
      </c>
      <c r="B6549" s="373" t="s">
        <v>6971</v>
      </c>
      <c r="C6549" s="373" t="s">
        <v>3</v>
      </c>
      <c r="D6549" s="374">
        <v>1.91</v>
      </c>
    </row>
    <row r="6550" spans="1:4" x14ac:dyDescent="0.25">
      <c r="A6550" s="373">
        <v>104417</v>
      </c>
      <c r="B6550" s="373" t="s">
        <v>6972</v>
      </c>
      <c r="C6550" s="373" t="s">
        <v>3</v>
      </c>
      <c r="D6550" s="374">
        <v>4.03</v>
      </c>
    </row>
    <row r="6551" spans="1:4" x14ac:dyDescent="0.25">
      <c r="A6551" s="373">
        <v>104418</v>
      </c>
      <c r="B6551" s="373" t="s">
        <v>6973</v>
      </c>
      <c r="C6551" s="373" t="s">
        <v>3</v>
      </c>
      <c r="D6551" s="374">
        <v>2.59</v>
      </c>
    </row>
    <row r="6552" spans="1:4" x14ac:dyDescent="0.25">
      <c r="A6552" s="373">
        <v>104419</v>
      </c>
      <c r="B6552" s="373" t="s">
        <v>6974</v>
      </c>
      <c r="C6552" s="373" t="s">
        <v>3</v>
      </c>
      <c r="D6552" s="374">
        <v>10.78</v>
      </c>
    </row>
    <row r="6553" spans="1:4" x14ac:dyDescent="0.25">
      <c r="A6553" s="373">
        <v>104420</v>
      </c>
      <c r="B6553" s="373" t="s">
        <v>6975</v>
      </c>
      <c r="C6553" s="373" t="s">
        <v>3</v>
      </c>
      <c r="D6553" s="374">
        <v>9.7200000000000006</v>
      </c>
    </row>
    <row r="6554" spans="1:4" x14ac:dyDescent="0.25">
      <c r="A6554" s="373">
        <v>104421</v>
      </c>
      <c r="B6554" s="373" t="s">
        <v>6976</v>
      </c>
      <c r="C6554" s="373" t="s">
        <v>3</v>
      </c>
      <c r="D6554" s="374">
        <v>13.25</v>
      </c>
    </row>
    <row r="6555" spans="1:4" x14ac:dyDescent="0.25">
      <c r="A6555" s="373">
        <v>104422</v>
      </c>
      <c r="B6555" s="373" t="s">
        <v>6977</v>
      </c>
      <c r="C6555" s="373" t="s">
        <v>3</v>
      </c>
      <c r="D6555" s="374">
        <v>7.56</v>
      </c>
    </row>
    <row r="6556" spans="1:4" x14ac:dyDescent="0.25">
      <c r="A6556" s="373">
        <v>104423</v>
      </c>
      <c r="B6556" s="373" t="s">
        <v>6978</v>
      </c>
      <c r="C6556" s="373" t="s">
        <v>3</v>
      </c>
      <c r="D6556" s="374">
        <v>21.33</v>
      </c>
    </row>
    <row r="6557" spans="1:4" x14ac:dyDescent="0.25">
      <c r="A6557" s="373">
        <v>104424</v>
      </c>
      <c r="B6557" s="373" t="s">
        <v>6979</v>
      </c>
      <c r="C6557" s="373" t="s">
        <v>3</v>
      </c>
      <c r="D6557" s="374">
        <v>19.61</v>
      </c>
    </row>
    <row r="6558" spans="1:4" x14ac:dyDescent="0.25">
      <c r="A6558" s="373">
        <v>104425</v>
      </c>
      <c r="B6558" s="373" t="s">
        <v>6980</v>
      </c>
      <c r="C6558" s="373" t="s">
        <v>3</v>
      </c>
      <c r="D6558" s="374">
        <v>16.760000000000002</v>
      </c>
    </row>
    <row r="6559" spans="1:4" x14ac:dyDescent="0.25">
      <c r="A6559" s="373">
        <v>87280</v>
      </c>
      <c r="B6559" s="373" t="s">
        <v>2819</v>
      </c>
      <c r="C6559" s="373" t="s">
        <v>12</v>
      </c>
      <c r="D6559" s="374">
        <v>530.38</v>
      </c>
    </row>
    <row r="6560" spans="1:4" x14ac:dyDescent="0.25">
      <c r="A6560" s="373">
        <v>87281</v>
      </c>
      <c r="B6560" s="373" t="s">
        <v>2820</v>
      </c>
      <c r="C6560" s="373" t="s">
        <v>12</v>
      </c>
      <c r="D6560" s="374">
        <v>522.77</v>
      </c>
    </row>
    <row r="6561" spans="1:4" x14ac:dyDescent="0.25">
      <c r="A6561" s="373">
        <v>87283</v>
      </c>
      <c r="B6561" s="373" t="s">
        <v>2821</v>
      </c>
      <c r="C6561" s="373" t="s">
        <v>12</v>
      </c>
      <c r="D6561" s="374">
        <v>539.53</v>
      </c>
    </row>
    <row r="6562" spans="1:4" x14ac:dyDescent="0.25">
      <c r="A6562" s="373">
        <v>87284</v>
      </c>
      <c r="B6562" s="373" t="s">
        <v>2822</v>
      </c>
      <c r="C6562" s="373" t="s">
        <v>12</v>
      </c>
      <c r="D6562" s="374">
        <v>531.02</v>
      </c>
    </row>
    <row r="6563" spans="1:4" x14ac:dyDescent="0.25">
      <c r="A6563" s="373">
        <v>87286</v>
      </c>
      <c r="B6563" s="373" t="s">
        <v>2823</v>
      </c>
      <c r="C6563" s="373" t="s">
        <v>12</v>
      </c>
      <c r="D6563" s="374">
        <v>687.33</v>
      </c>
    </row>
    <row r="6564" spans="1:4" x14ac:dyDescent="0.25">
      <c r="A6564" s="373">
        <v>87287</v>
      </c>
      <c r="B6564" s="373" t="s">
        <v>2824</v>
      </c>
      <c r="C6564" s="373" t="s">
        <v>12</v>
      </c>
      <c r="D6564" s="374">
        <v>670.49</v>
      </c>
    </row>
    <row r="6565" spans="1:4" x14ac:dyDescent="0.25">
      <c r="A6565" s="373">
        <v>87289</v>
      </c>
      <c r="B6565" s="373" t="s">
        <v>2825</v>
      </c>
      <c r="C6565" s="373" t="s">
        <v>12</v>
      </c>
      <c r="D6565" s="374">
        <v>682.8</v>
      </c>
    </row>
    <row r="6566" spans="1:4" x14ac:dyDescent="0.25">
      <c r="A6566" s="373">
        <v>87290</v>
      </c>
      <c r="B6566" s="373" t="s">
        <v>2826</v>
      </c>
      <c r="C6566" s="373" t="s">
        <v>12</v>
      </c>
      <c r="D6566" s="374">
        <v>672.48</v>
      </c>
    </row>
    <row r="6567" spans="1:4" x14ac:dyDescent="0.25">
      <c r="A6567" s="373">
        <v>87292</v>
      </c>
      <c r="B6567" s="373" t="s">
        <v>2827</v>
      </c>
      <c r="C6567" s="373" t="s">
        <v>12</v>
      </c>
      <c r="D6567" s="374">
        <v>706.54</v>
      </c>
    </row>
    <row r="6568" spans="1:4" x14ac:dyDescent="0.25">
      <c r="A6568" s="373">
        <v>87294</v>
      </c>
      <c r="B6568" s="373" t="s">
        <v>2828</v>
      </c>
      <c r="C6568" s="373" t="s">
        <v>12</v>
      </c>
      <c r="D6568" s="374">
        <v>678.51</v>
      </c>
    </row>
    <row r="6569" spans="1:4" x14ac:dyDescent="0.25">
      <c r="A6569" s="373">
        <v>87295</v>
      </c>
      <c r="B6569" s="373" t="s">
        <v>2829</v>
      </c>
      <c r="C6569" s="373" t="s">
        <v>12</v>
      </c>
      <c r="D6569" s="374">
        <v>706.73</v>
      </c>
    </row>
    <row r="6570" spans="1:4" x14ac:dyDescent="0.25">
      <c r="A6570" s="373">
        <v>87296</v>
      </c>
      <c r="B6570" s="373" t="s">
        <v>2830</v>
      </c>
      <c r="C6570" s="373" t="s">
        <v>12</v>
      </c>
      <c r="D6570" s="374">
        <v>679.1</v>
      </c>
    </row>
    <row r="6571" spans="1:4" x14ac:dyDescent="0.25">
      <c r="A6571" s="373">
        <v>87298</v>
      </c>
      <c r="B6571" s="373" t="s">
        <v>2831</v>
      </c>
      <c r="C6571" s="373" t="s">
        <v>12</v>
      </c>
      <c r="D6571" s="374">
        <v>725.07</v>
      </c>
    </row>
    <row r="6572" spans="1:4" x14ac:dyDescent="0.25">
      <c r="A6572" s="373">
        <v>87299</v>
      </c>
      <c r="B6572" s="373" t="s">
        <v>2832</v>
      </c>
      <c r="C6572" s="373" t="s">
        <v>12</v>
      </c>
      <c r="D6572" s="374">
        <v>529.45000000000005</v>
      </c>
    </row>
    <row r="6573" spans="1:4" x14ac:dyDescent="0.25">
      <c r="A6573" s="373">
        <v>87301</v>
      </c>
      <c r="B6573" s="373" t="s">
        <v>2833</v>
      </c>
      <c r="C6573" s="373" t="s">
        <v>12</v>
      </c>
      <c r="D6573" s="374">
        <v>680.27</v>
      </c>
    </row>
    <row r="6574" spans="1:4" x14ac:dyDescent="0.25">
      <c r="A6574" s="373">
        <v>87302</v>
      </c>
      <c r="B6574" s="373" t="s">
        <v>2834</v>
      </c>
      <c r="C6574" s="373" t="s">
        <v>12</v>
      </c>
      <c r="D6574" s="374">
        <v>670.79</v>
      </c>
    </row>
    <row r="6575" spans="1:4" x14ac:dyDescent="0.25">
      <c r="A6575" s="373">
        <v>87304</v>
      </c>
      <c r="B6575" s="373" t="s">
        <v>2835</v>
      </c>
      <c r="C6575" s="373" t="s">
        <v>12</v>
      </c>
      <c r="D6575" s="374">
        <v>637.79999999999995</v>
      </c>
    </row>
    <row r="6576" spans="1:4" x14ac:dyDescent="0.25">
      <c r="A6576" s="373">
        <v>87305</v>
      </c>
      <c r="B6576" s="373" t="s">
        <v>2836</v>
      </c>
      <c r="C6576" s="373" t="s">
        <v>12</v>
      </c>
      <c r="D6576" s="374">
        <v>639.09</v>
      </c>
    </row>
    <row r="6577" spans="1:4" x14ac:dyDescent="0.25">
      <c r="A6577" s="373">
        <v>87307</v>
      </c>
      <c r="B6577" s="373" t="s">
        <v>2837</v>
      </c>
      <c r="C6577" s="373" t="s">
        <v>12</v>
      </c>
      <c r="D6577" s="374">
        <v>623.04999999999995</v>
      </c>
    </row>
    <row r="6578" spans="1:4" x14ac:dyDescent="0.25">
      <c r="A6578" s="373">
        <v>87308</v>
      </c>
      <c r="B6578" s="373" t="s">
        <v>2838</v>
      </c>
      <c r="C6578" s="373" t="s">
        <v>12</v>
      </c>
      <c r="D6578" s="374">
        <v>611.20000000000005</v>
      </c>
    </row>
    <row r="6579" spans="1:4" x14ac:dyDescent="0.25">
      <c r="A6579" s="373">
        <v>87310</v>
      </c>
      <c r="B6579" s="373" t="s">
        <v>2839</v>
      </c>
      <c r="C6579" s="373" t="s">
        <v>12</v>
      </c>
      <c r="D6579" s="374">
        <v>502.65</v>
      </c>
    </row>
    <row r="6580" spans="1:4" x14ac:dyDescent="0.25">
      <c r="A6580" s="373">
        <v>87311</v>
      </c>
      <c r="B6580" s="373" t="s">
        <v>2840</v>
      </c>
      <c r="C6580" s="373" t="s">
        <v>12</v>
      </c>
      <c r="D6580" s="374">
        <v>491.88</v>
      </c>
    </row>
    <row r="6581" spans="1:4" x14ac:dyDescent="0.25">
      <c r="A6581" s="373">
        <v>87313</v>
      </c>
      <c r="B6581" s="373" t="s">
        <v>2841</v>
      </c>
      <c r="C6581" s="373" t="s">
        <v>12</v>
      </c>
      <c r="D6581" s="374">
        <v>566.21</v>
      </c>
    </row>
    <row r="6582" spans="1:4" x14ac:dyDescent="0.25">
      <c r="A6582" s="373">
        <v>87314</v>
      </c>
      <c r="B6582" s="373" t="s">
        <v>2842</v>
      </c>
      <c r="C6582" s="373" t="s">
        <v>12</v>
      </c>
      <c r="D6582" s="374">
        <v>556.96</v>
      </c>
    </row>
    <row r="6583" spans="1:4" x14ac:dyDescent="0.25">
      <c r="A6583" s="373">
        <v>87316</v>
      </c>
      <c r="B6583" s="373" t="s">
        <v>2843</v>
      </c>
      <c r="C6583" s="373" t="s">
        <v>12</v>
      </c>
      <c r="D6583" s="374">
        <v>534.76</v>
      </c>
    </row>
    <row r="6584" spans="1:4" x14ac:dyDescent="0.25">
      <c r="A6584" s="373">
        <v>87317</v>
      </c>
      <c r="B6584" s="373" t="s">
        <v>2844</v>
      </c>
      <c r="C6584" s="373" t="s">
        <v>12</v>
      </c>
      <c r="D6584" s="374">
        <v>518.41999999999996</v>
      </c>
    </row>
    <row r="6585" spans="1:4" x14ac:dyDescent="0.25">
      <c r="A6585" s="373">
        <v>87319</v>
      </c>
      <c r="B6585" s="373" t="s">
        <v>2845</v>
      </c>
      <c r="C6585" s="373" t="s">
        <v>12</v>
      </c>
      <c r="D6585" s="375">
        <v>3584.01</v>
      </c>
    </row>
    <row r="6586" spans="1:4" x14ac:dyDescent="0.25">
      <c r="A6586" s="373">
        <v>87320</v>
      </c>
      <c r="B6586" s="373" t="s">
        <v>2846</v>
      </c>
      <c r="C6586" s="373" t="s">
        <v>12</v>
      </c>
      <c r="D6586" s="375">
        <v>3589.46</v>
      </c>
    </row>
    <row r="6587" spans="1:4" x14ac:dyDescent="0.25">
      <c r="A6587" s="373">
        <v>87322</v>
      </c>
      <c r="B6587" s="373" t="s">
        <v>2847</v>
      </c>
      <c r="C6587" s="373" t="s">
        <v>12</v>
      </c>
      <c r="D6587" s="375">
        <v>3672.31</v>
      </c>
    </row>
    <row r="6588" spans="1:4" x14ac:dyDescent="0.25">
      <c r="A6588" s="373">
        <v>87323</v>
      </c>
      <c r="B6588" s="373" t="s">
        <v>2848</v>
      </c>
      <c r="C6588" s="373" t="s">
        <v>12</v>
      </c>
      <c r="D6588" s="375">
        <v>3670.01</v>
      </c>
    </row>
    <row r="6589" spans="1:4" x14ac:dyDescent="0.25">
      <c r="A6589" s="373">
        <v>87325</v>
      </c>
      <c r="B6589" s="373" t="s">
        <v>2849</v>
      </c>
      <c r="C6589" s="373" t="s">
        <v>12</v>
      </c>
      <c r="D6589" s="375">
        <v>3602.67</v>
      </c>
    </row>
    <row r="6590" spans="1:4" x14ac:dyDescent="0.25">
      <c r="A6590" s="373">
        <v>87326</v>
      </c>
      <c r="B6590" s="373" t="s">
        <v>2850</v>
      </c>
      <c r="C6590" s="373" t="s">
        <v>12</v>
      </c>
      <c r="D6590" s="375">
        <v>3611.31</v>
      </c>
    </row>
    <row r="6591" spans="1:4" x14ac:dyDescent="0.25">
      <c r="A6591" s="373">
        <v>87327</v>
      </c>
      <c r="B6591" s="373" t="s">
        <v>2851</v>
      </c>
      <c r="C6591" s="373" t="s">
        <v>12</v>
      </c>
      <c r="D6591" s="374">
        <v>550.92999999999995</v>
      </c>
    </row>
    <row r="6592" spans="1:4" x14ac:dyDescent="0.25">
      <c r="A6592" s="373">
        <v>87328</v>
      </c>
      <c r="B6592" s="373" t="s">
        <v>2852</v>
      </c>
      <c r="C6592" s="373" t="s">
        <v>12</v>
      </c>
      <c r="D6592" s="374">
        <v>491.92</v>
      </c>
    </row>
    <row r="6593" spans="1:4" x14ac:dyDescent="0.25">
      <c r="A6593" s="373">
        <v>87329</v>
      </c>
      <c r="B6593" s="373" t="s">
        <v>2853</v>
      </c>
      <c r="C6593" s="373" t="s">
        <v>12</v>
      </c>
      <c r="D6593" s="374">
        <v>577.73</v>
      </c>
    </row>
    <row r="6594" spans="1:4" x14ac:dyDescent="0.25">
      <c r="A6594" s="373">
        <v>87330</v>
      </c>
      <c r="B6594" s="373" t="s">
        <v>2854</v>
      </c>
      <c r="C6594" s="373" t="s">
        <v>12</v>
      </c>
      <c r="D6594" s="374">
        <v>510.9</v>
      </c>
    </row>
    <row r="6595" spans="1:4" x14ac:dyDescent="0.25">
      <c r="A6595" s="373">
        <v>87331</v>
      </c>
      <c r="B6595" s="373" t="s">
        <v>2855</v>
      </c>
      <c r="C6595" s="373" t="s">
        <v>12</v>
      </c>
      <c r="D6595" s="374">
        <v>707</v>
      </c>
    </row>
    <row r="6596" spans="1:4" x14ac:dyDescent="0.25">
      <c r="A6596" s="373">
        <v>87332</v>
      </c>
      <c r="B6596" s="373" t="s">
        <v>2856</v>
      </c>
      <c r="C6596" s="373" t="s">
        <v>12</v>
      </c>
      <c r="D6596" s="374">
        <v>646.12</v>
      </c>
    </row>
    <row r="6597" spans="1:4" x14ac:dyDescent="0.25">
      <c r="A6597" s="373">
        <v>87333</v>
      </c>
      <c r="B6597" s="373" t="s">
        <v>2857</v>
      </c>
      <c r="C6597" s="373" t="s">
        <v>12</v>
      </c>
      <c r="D6597" s="374">
        <v>682.6</v>
      </c>
    </row>
    <row r="6598" spans="1:4" x14ac:dyDescent="0.25">
      <c r="A6598" s="373">
        <v>87334</v>
      </c>
      <c r="B6598" s="373" t="s">
        <v>2858</v>
      </c>
      <c r="C6598" s="373" t="s">
        <v>12</v>
      </c>
      <c r="D6598" s="374">
        <v>645.59</v>
      </c>
    </row>
    <row r="6599" spans="1:4" x14ac:dyDescent="0.25">
      <c r="A6599" s="373">
        <v>87335</v>
      </c>
      <c r="B6599" s="373" t="s">
        <v>2859</v>
      </c>
      <c r="C6599" s="373" t="s">
        <v>12</v>
      </c>
      <c r="D6599" s="374">
        <v>676.47</v>
      </c>
    </row>
    <row r="6600" spans="1:4" x14ac:dyDescent="0.25">
      <c r="A6600" s="373">
        <v>87336</v>
      </c>
      <c r="B6600" s="373" t="s">
        <v>2860</v>
      </c>
      <c r="C6600" s="373" t="s">
        <v>12</v>
      </c>
      <c r="D6600" s="374">
        <v>673.66</v>
      </c>
    </row>
    <row r="6601" spans="1:4" x14ac:dyDescent="0.25">
      <c r="A6601" s="373">
        <v>87337</v>
      </c>
      <c r="B6601" s="373" t="s">
        <v>2861</v>
      </c>
      <c r="C6601" s="373" t="s">
        <v>12</v>
      </c>
      <c r="D6601" s="374">
        <v>679.28</v>
      </c>
    </row>
    <row r="6602" spans="1:4" x14ac:dyDescent="0.25">
      <c r="A6602" s="373">
        <v>87338</v>
      </c>
      <c r="B6602" s="373" t="s">
        <v>2862</v>
      </c>
      <c r="C6602" s="373" t="s">
        <v>12</v>
      </c>
      <c r="D6602" s="374">
        <v>671.64</v>
      </c>
    </row>
    <row r="6603" spans="1:4" x14ac:dyDescent="0.25">
      <c r="A6603" s="373">
        <v>87339</v>
      </c>
      <c r="B6603" s="373" t="s">
        <v>2863</v>
      </c>
      <c r="C6603" s="373" t="s">
        <v>12</v>
      </c>
      <c r="D6603" s="374">
        <v>844.29</v>
      </c>
    </row>
    <row r="6604" spans="1:4" x14ac:dyDescent="0.25">
      <c r="A6604" s="373">
        <v>87340</v>
      </c>
      <c r="B6604" s="373" t="s">
        <v>2864</v>
      </c>
      <c r="C6604" s="373" t="s">
        <v>12</v>
      </c>
      <c r="D6604" s="374">
        <v>721.99</v>
      </c>
    </row>
    <row r="6605" spans="1:4" x14ac:dyDescent="0.25">
      <c r="A6605" s="373">
        <v>87341</v>
      </c>
      <c r="B6605" s="373" t="s">
        <v>2865</v>
      </c>
      <c r="C6605" s="373" t="s">
        <v>12</v>
      </c>
      <c r="D6605" s="374">
        <v>689.64</v>
      </c>
    </row>
    <row r="6606" spans="1:4" x14ac:dyDescent="0.25">
      <c r="A6606" s="373">
        <v>87342</v>
      </c>
      <c r="B6606" s="373" t="s">
        <v>2866</v>
      </c>
      <c r="C6606" s="373" t="s">
        <v>12</v>
      </c>
      <c r="D6606" s="374">
        <v>749.24</v>
      </c>
    </row>
    <row r="6607" spans="1:4" x14ac:dyDescent="0.25">
      <c r="A6607" s="373">
        <v>87343</v>
      </c>
      <c r="B6607" s="373" t="s">
        <v>2867</v>
      </c>
      <c r="C6607" s="373" t="s">
        <v>12</v>
      </c>
      <c r="D6607" s="374">
        <v>679.8</v>
      </c>
    </row>
    <row r="6608" spans="1:4" x14ac:dyDescent="0.25">
      <c r="A6608" s="373">
        <v>87344</v>
      </c>
      <c r="B6608" s="373" t="s">
        <v>2868</v>
      </c>
      <c r="C6608" s="373" t="s">
        <v>12</v>
      </c>
      <c r="D6608" s="374">
        <v>640.69000000000005</v>
      </c>
    </row>
    <row r="6609" spans="1:4" x14ac:dyDescent="0.25">
      <c r="A6609" s="373">
        <v>87345</v>
      </c>
      <c r="B6609" s="373" t="s">
        <v>2869</v>
      </c>
      <c r="C6609" s="373" t="s">
        <v>12</v>
      </c>
      <c r="D6609" s="374">
        <v>694.26</v>
      </c>
    </row>
    <row r="6610" spans="1:4" x14ac:dyDescent="0.25">
      <c r="A6610" s="373">
        <v>87346</v>
      </c>
      <c r="B6610" s="373" t="s">
        <v>2870</v>
      </c>
      <c r="C6610" s="373" t="s">
        <v>12</v>
      </c>
      <c r="D6610" s="374">
        <v>637.08000000000004</v>
      </c>
    </row>
    <row r="6611" spans="1:4" x14ac:dyDescent="0.25">
      <c r="A6611" s="373">
        <v>87347</v>
      </c>
      <c r="B6611" s="373" t="s">
        <v>2871</v>
      </c>
      <c r="C6611" s="373" t="s">
        <v>12</v>
      </c>
      <c r="D6611" s="374">
        <v>606.1</v>
      </c>
    </row>
    <row r="6612" spans="1:4" x14ac:dyDescent="0.25">
      <c r="A6612" s="373">
        <v>87348</v>
      </c>
      <c r="B6612" s="373" t="s">
        <v>2872</v>
      </c>
      <c r="C6612" s="373" t="s">
        <v>12</v>
      </c>
      <c r="D6612" s="374">
        <v>653.65</v>
      </c>
    </row>
    <row r="6613" spans="1:4" x14ac:dyDescent="0.25">
      <c r="A6613" s="373">
        <v>87349</v>
      </c>
      <c r="B6613" s="373" t="s">
        <v>2873</v>
      </c>
      <c r="C6613" s="373" t="s">
        <v>12</v>
      </c>
      <c r="D6613" s="374">
        <v>578.32000000000005</v>
      </c>
    </row>
    <row r="6614" spans="1:4" x14ac:dyDescent="0.25">
      <c r="A6614" s="373">
        <v>87350</v>
      </c>
      <c r="B6614" s="373" t="s">
        <v>2874</v>
      </c>
      <c r="C6614" s="373" t="s">
        <v>12</v>
      </c>
      <c r="D6614" s="374">
        <v>546.13</v>
      </c>
    </row>
    <row r="6615" spans="1:4" x14ac:dyDescent="0.25">
      <c r="A6615" s="373">
        <v>87351</v>
      </c>
      <c r="B6615" s="373" t="s">
        <v>2875</v>
      </c>
      <c r="C6615" s="373" t="s">
        <v>12</v>
      </c>
      <c r="D6615" s="374">
        <v>474.48</v>
      </c>
    </row>
    <row r="6616" spans="1:4" x14ac:dyDescent="0.25">
      <c r="A6616" s="373">
        <v>87352</v>
      </c>
      <c r="B6616" s="373" t="s">
        <v>2876</v>
      </c>
      <c r="C6616" s="373" t="s">
        <v>12</v>
      </c>
      <c r="D6616" s="374">
        <v>645.64</v>
      </c>
    </row>
    <row r="6617" spans="1:4" x14ac:dyDescent="0.25">
      <c r="A6617" s="373">
        <v>87353</v>
      </c>
      <c r="B6617" s="373" t="s">
        <v>2877</v>
      </c>
      <c r="C6617" s="373" t="s">
        <v>12</v>
      </c>
      <c r="D6617" s="374">
        <v>568.74</v>
      </c>
    </row>
    <row r="6618" spans="1:4" x14ac:dyDescent="0.25">
      <c r="A6618" s="373">
        <v>87354</v>
      </c>
      <c r="B6618" s="373" t="s">
        <v>2878</v>
      </c>
      <c r="C6618" s="373" t="s">
        <v>12</v>
      </c>
      <c r="D6618" s="374">
        <v>534.14</v>
      </c>
    </row>
    <row r="6619" spans="1:4" x14ac:dyDescent="0.25">
      <c r="A6619" s="373">
        <v>87355</v>
      </c>
      <c r="B6619" s="373" t="s">
        <v>2879</v>
      </c>
      <c r="C6619" s="373" t="s">
        <v>12</v>
      </c>
      <c r="D6619" s="374">
        <v>571.27</v>
      </c>
    </row>
    <row r="6620" spans="1:4" x14ac:dyDescent="0.25">
      <c r="A6620" s="373">
        <v>87356</v>
      </c>
      <c r="B6620" s="373" t="s">
        <v>2880</v>
      </c>
      <c r="C6620" s="373" t="s">
        <v>12</v>
      </c>
      <c r="D6620" s="374">
        <v>520.26</v>
      </c>
    </row>
    <row r="6621" spans="1:4" x14ac:dyDescent="0.25">
      <c r="A6621" s="373">
        <v>87357</v>
      </c>
      <c r="B6621" s="373" t="s">
        <v>2881</v>
      </c>
      <c r="C6621" s="373" t="s">
        <v>12</v>
      </c>
      <c r="D6621" s="374">
        <v>494.09</v>
      </c>
    </row>
    <row r="6622" spans="1:4" x14ac:dyDescent="0.25">
      <c r="A6622" s="373">
        <v>87358</v>
      </c>
      <c r="B6622" s="373" t="s">
        <v>2882</v>
      </c>
      <c r="C6622" s="373" t="s">
        <v>12</v>
      </c>
      <c r="D6622" s="375">
        <v>3544.33</v>
      </c>
    </row>
    <row r="6623" spans="1:4" x14ac:dyDescent="0.25">
      <c r="A6623" s="373">
        <v>87359</v>
      </c>
      <c r="B6623" s="373" t="s">
        <v>2883</v>
      </c>
      <c r="C6623" s="373" t="s">
        <v>12</v>
      </c>
      <c r="D6623" s="375">
        <v>3515.39</v>
      </c>
    </row>
    <row r="6624" spans="1:4" x14ac:dyDescent="0.25">
      <c r="A6624" s="373">
        <v>87360</v>
      </c>
      <c r="B6624" s="373" t="s">
        <v>2884</v>
      </c>
      <c r="C6624" s="373" t="s">
        <v>12</v>
      </c>
      <c r="D6624" s="375">
        <v>3627.86</v>
      </c>
    </row>
    <row r="6625" spans="1:4" x14ac:dyDescent="0.25">
      <c r="A6625" s="373">
        <v>87361</v>
      </c>
      <c r="B6625" s="373" t="s">
        <v>2885</v>
      </c>
      <c r="C6625" s="373" t="s">
        <v>12</v>
      </c>
      <c r="D6625" s="375">
        <v>3585.2</v>
      </c>
    </row>
    <row r="6626" spans="1:4" x14ac:dyDescent="0.25">
      <c r="A6626" s="373">
        <v>87362</v>
      </c>
      <c r="B6626" s="373" t="s">
        <v>2886</v>
      </c>
      <c r="C6626" s="373" t="s">
        <v>12</v>
      </c>
      <c r="D6626" s="375">
        <v>3583.4</v>
      </c>
    </row>
    <row r="6627" spans="1:4" x14ac:dyDescent="0.25">
      <c r="A6627" s="373">
        <v>87363</v>
      </c>
      <c r="B6627" s="373" t="s">
        <v>2887</v>
      </c>
      <c r="C6627" s="373" t="s">
        <v>12</v>
      </c>
      <c r="D6627" s="375">
        <v>3572.43</v>
      </c>
    </row>
    <row r="6628" spans="1:4" x14ac:dyDescent="0.25">
      <c r="A6628" s="373">
        <v>87364</v>
      </c>
      <c r="B6628" s="373" t="s">
        <v>2888</v>
      </c>
      <c r="C6628" s="373" t="s">
        <v>12</v>
      </c>
      <c r="D6628" s="375">
        <v>3545.19</v>
      </c>
    </row>
    <row r="6629" spans="1:4" x14ac:dyDescent="0.25">
      <c r="A6629" s="373">
        <v>87365</v>
      </c>
      <c r="B6629" s="373" t="s">
        <v>2889</v>
      </c>
      <c r="C6629" s="373" t="s">
        <v>12</v>
      </c>
      <c r="D6629" s="374">
        <v>634.04999999999995</v>
      </c>
    </row>
    <row r="6630" spans="1:4" x14ac:dyDescent="0.25">
      <c r="A6630" s="373">
        <v>87366</v>
      </c>
      <c r="B6630" s="373" t="s">
        <v>2890</v>
      </c>
      <c r="C6630" s="373" t="s">
        <v>12</v>
      </c>
      <c r="D6630" s="374">
        <v>656.83</v>
      </c>
    </row>
    <row r="6631" spans="1:4" x14ac:dyDescent="0.25">
      <c r="A6631" s="373">
        <v>87367</v>
      </c>
      <c r="B6631" s="373" t="s">
        <v>2891</v>
      </c>
      <c r="C6631" s="373" t="s">
        <v>12</v>
      </c>
      <c r="D6631" s="374">
        <v>790.61</v>
      </c>
    </row>
    <row r="6632" spans="1:4" x14ac:dyDescent="0.25">
      <c r="A6632" s="373">
        <v>87368</v>
      </c>
      <c r="B6632" s="373" t="s">
        <v>2892</v>
      </c>
      <c r="C6632" s="373" t="s">
        <v>12</v>
      </c>
      <c r="D6632" s="374">
        <v>789.1</v>
      </c>
    </row>
    <row r="6633" spans="1:4" x14ac:dyDescent="0.25">
      <c r="A6633" s="373">
        <v>87369</v>
      </c>
      <c r="B6633" s="373" t="s">
        <v>2893</v>
      </c>
      <c r="C6633" s="373" t="s">
        <v>12</v>
      </c>
      <c r="D6633" s="374">
        <v>816.18</v>
      </c>
    </row>
    <row r="6634" spans="1:4" x14ac:dyDescent="0.25">
      <c r="A6634" s="373">
        <v>87370</v>
      </c>
      <c r="B6634" s="373" t="s">
        <v>2894</v>
      </c>
      <c r="C6634" s="373" t="s">
        <v>12</v>
      </c>
      <c r="D6634" s="374">
        <v>791.29</v>
      </c>
    </row>
    <row r="6635" spans="1:4" x14ac:dyDescent="0.25">
      <c r="A6635" s="373">
        <v>87371</v>
      </c>
      <c r="B6635" s="373" t="s">
        <v>2895</v>
      </c>
      <c r="C6635" s="373" t="s">
        <v>12</v>
      </c>
      <c r="D6635" s="374">
        <v>793.62</v>
      </c>
    </row>
    <row r="6636" spans="1:4" x14ac:dyDescent="0.25">
      <c r="A6636" s="373">
        <v>87372</v>
      </c>
      <c r="B6636" s="373" t="s">
        <v>2896</v>
      </c>
      <c r="C6636" s="373" t="s">
        <v>12</v>
      </c>
      <c r="D6636" s="374">
        <v>847.41</v>
      </c>
    </row>
    <row r="6637" spans="1:4" x14ac:dyDescent="0.25">
      <c r="A6637" s="373">
        <v>87373</v>
      </c>
      <c r="B6637" s="373" t="s">
        <v>2897</v>
      </c>
      <c r="C6637" s="373" t="s">
        <v>12</v>
      </c>
      <c r="D6637" s="374">
        <v>785.35</v>
      </c>
    </row>
    <row r="6638" spans="1:4" x14ac:dyDescent="0.25">
      <c r="A6638" s="373">
        <v>87374</v>
      </c>
      <c r="B6638" s="373" t="s">
        <v>2898</v>
      </c>
      <c r="C6638" s="373" t="s">
        <v>12</v>
      </c>
      <c r="D6638" s="374">
        <v>751.97</v>
      </c>
    </row>
    <row r="6639" spans="1:4" x14ac:dyDescent="0.25">
      <c r="A6639" s="373">
        <v>87375</v>
      </c>
      <c r="B6639" s="373" t="s">
        <v>2899</v>
      </c>
      <c r="C6639" s="373" t="s">
        <v>12</v>
      </c>
      <c r="D6639" s="374">
        <v>732.32</v>
      </c>
    </row>
    <row r="6640" spans="1:4" x14ac:dyDescent="0.25">
      <c r="A6640" s="373">
        <v>87376</v>
      </c>
      <c r="B6640" s="373" t="s">
        <v>2900</v>
      </c>
      <c r="C6640" s="373" t="s">
        <v>12</v>
      </c>
      <c r="D6640" s="374">
        <v>616.34</v>
      </c>
    </row>
    <row r="6641" spans="1:4" x14ac:dyDescent="0.25">
      <c r="A6641" s="373">
        <v>87377</v>
      </c>
      <c r="B6641" s="373" t="s">
        <v>2901</v>
      </c>
      <c r="C6641" s="373" t="s">
        <v>12</v>
      </c>
      <c r="D6641" s="374">
        <v>684.17</v>
      </c>
    </row>
    <row r="6642" spans="1:4" x14ac:dyDescent="0.25">
      <c r="A6642" s="373">
        <v>87378</v>
      </c>
      <c r="B6642" s="373" t="s">
        <v>2902</v>
      </c>
      <c r="C6642" s="373" t="s">
        <v>12</v>
      </c>
      <c r="D6642" s="374">
        <v>638.74</v>
      </c>
    </row>
    <row r="6643" spans="1:4" x14ac:dyDescent="0.25">
      <c r="A6643" s="373">
        <v>87379</v>
      </c>
      <c r="B6643" s="373" t="s">
        <v>2903</v>
      </c>
      <c r="C6643" s="373" t="s">
        <v>12</v>
      </c>
      <c r="D6643" s="375">
        <v>3677.09</v>
      </c>
    </row>
    <row r="6644" spans="1:4" x14ac:dyDescent="0.25">
      <c r="A6644" s="373">
        <v>87380</v>
      </c>
      <c r="B6644" s="373" t="s">
        <v>2904</v>
      </c>
      <c r="C6644" s="373" t="s">
        <v>12</v>
      </c>
      <c r="D6644" s="375">
        <v>3749.19</v>
      </c>
    </row>
    <row r="6645" spans="1:4" x14ac:dyDescent="0.25">
      <c r="A6645" s="373">
        <v>87381</v>
      </c>
      <c r="B6645" s="373" t="s">
        <v>2905</v>
      </c>
      <c r="C6645" s="373" t="s">
        <v>12</v>
      </c>
      <c r="D6645" s="375">
        <v>3700.78</v>
      </c>
    </row>
    <row r="6646" spans="1:4" x14ac:dyDescent="0.25">
      <c r="A6646" s="373">
        <v>87382</v>
      </c>
      <c r="B6646" s="373" t="s">
        <v>2906</v>
      </c>
      <c r="C6646" s="373" t="s">
        <v>12</v>
      </c>
      <c r="D6646" s="375">
        <v>1411.25</v>
      </c>
    </row>
    <row r="6647" spans="1:4" x14ac:dyDescent="0.25">
      <c r="A6647" s="373">
        <v>87383</v>
      </c>
      <c r="B6647" s="373" t="s">
        <v>2907</v>
      </c>
      <c r="C6647" s="373" t="s">
        <v>12</v>
      </c>
      <c r="D6647" s="375">
        <v>1402.86</v>
      </c>
    </row>
    <row r="6648" spans="1:4" x14ac:dyDescent="0.25">
      <c r="A6648" s="373">
        <v>87384</v>
      </c>
      <c r="B6648" s="373" t="s">
        <v>2908</v>
      </c>
      <c r="C6648" s="373" t="s">
        <v>12</v>
      </c>
      <c r="D6648" s="375">
        <v>1391.15</v>
      </c>
    </row>
    <row r="6649" spans="1:4" x14ac:dyDescent="0.25">
      <c r="A6649" s="373">
        <v>87385</v>
      </c>
      <c r="B6649" s="373" t="s">
        <v>2909</v>
      </c>
      <c r="C6649" s="373" t="s">
        <v>12</v>
      </c>
      <c r="D6649" s="375">
        <v>1635.02</v>
      </c>
    </row>
    <row r="6650" spans="1:4" x14ac:dyDescent="0.25">
      <c r="A6650" s="373">
        <v>87386</v>
      </c>
      <c r="B6650" s="373" t="s">
        <v>2910</v>
      </c>
      <c r="C6650" s="373" t="s">
        <v>12</v>
      </c>
      <c r="D6650" s="375">
        <v>1620.79</v>
      </c>
    </row>
    <row r="6651" spans="1:4" x14ac:dyDescent="0.25">
      <c r="A6651" s="373">
        <v>87387</v>
      </c>
      <c r="B6651" s="373" t="s">
        <v>2911</v>
      </c>
      <c r="C6651" s="373" t="s">
        <v>12</v>
      </c>
      <c r="D6651" s="375">
        <v>1610.17</v>
      </c>
    </row>
    <row r="6652" spans="1:4" x14ac:dyDescent="0.25">
      <c r="A6652" s="373">
        <v>87388</v>
      </c>
      <c r="B6652" s="373" t="s">
        <v>2912</v>
      </c>
      <c r="C6652" s="373" t="s">
        <v>12</v>
      </c>
      <c r="D6652" s="375">
        <v>3876.06</v>
      </c>
    </row>
    <row r="6653" spans="1:4" x14ac:dyDescent="0.25">
      <c r="A6653" s="373">
        <v>87389</v>
      </c>
      <c r="B6653" s="373" t="s">
        <v>2913</v>
      </c>
      <c r="C6653" s="373" t="s">
        <v>12</v>
      </c>
      <c r="D6653" s="375">
        <v>3884.85</v>
      </c>
    </row>
    <row r="6654" spans="1:4" x14ac:dyDescent="0.25">
      <c r="A6654" s="373">
        <v>87390</v>
      </c>
      <c r="B6654" s="373" t="s">
        <v>2914</v>
      </c>
      <c r="C6654" s="373" t="s">
        <v>12</v>
      </c>
      <c r="D6654" s="375">
        <v>3898.77</v>
      </c>
    </row>
    <row r="6655" spans="1:4" x14ac:dyDescent="0.25">
      <c r="A6655" s="373">
        <v>87391</v>
      </c>
      <c r="B6655" s="373" t="s">
        <v>2915</v>
      </c>
      <c r="C6655" s="373" t="s">
        <v>12</v>
      </c>
      <c r="D6655" s="375">
        <v>4301.26</v>
      </c>
    </row>
    <row r="6656" spans="1:4" x14ac:dyDescent="0.25">
      <c r="A6656" s="373">
        <v>87393</v>
      </c>
      <c r="B6656" s="373" t="s">
        <v>2916</v>
      </c>
      <c r="C6656" s="373" t="s">
        <v>12</v>
      </c>
      <c r="D6656" s="375">
        <v>4332.57</v>
      </c>
    </row>
    <row r="6657" spans="1:4" x14ac:dyDescent="0.25">
      <c r="A6657" s="373">
        <v>87394</v>
      </c>
      <c r="B6657" s="373" t="s">
        <v>2917</v>
      </c>
      <c r="C6657" s="373" t="s">
        <v>12</v>
      </c>
      <c r="D6657" s="375">
        <v>4363.5</v>
      </c>
    </row>
    <row r="6658" spans="1:4" x14ac:dyDescent="0.25">
      <c r="A6658" s="373">
        <v>87395</v>
      </c>
      <c r="B6658" s="373" t="s">
        <v>2918</v>
      </c>
      <c r="C6658" s="373" t="s">
        <v>12</v>
      </c>
      <c r="D6658" s="375">
        <v>2717.74</v>
      </c>
    </row>
    <row r="6659" spans="1:4" x14ac:dyDescent="0.25">
      <c r="A6659" s="373">
        <v>87396</v>
      </c>
      <c r="B6659" s="373" t="s">
        <v>2919</v>
      </c>
      <c r="C6659" s="373" t="s">
        <v>12</v>
      </c>
      <c r="D6659" s="375">
        <v>2727.78</v>
      </c>
    </row>
    <row r="6660" spans="1:4" x14ac:dyDescent="0.25">
      <c r="A6660" s="373">
        <v>87397</v>
      </c>
      <c r="B6660" s="373" t="s">
        <v>2920</v>
      </c>
      <c r="C6660" s="373" t="s">
        <v>12</v>
      </c>
      <c r="D6660" s="375">
        <v>2738.38</v>
      </c>
    </row>
    <row r="6661" spans="1:4" x14ac:dyDescent="0.25">
      <c r="A6661" s="373">
        <v>87398</v>
      </c>
      <c r="B6661" s="373" t="s">
        <v>2921</v>
      </c>
      <c r="C6661" s="373" t="s">
        <v>12</v>
      </c>
      <c r="D6661" s="375">
        <v>1593.7</v>
      </c>
    </row>
    <row r="6662" spans="1:4" x14ac:dyDescent="0.25">
      <c r="A6662" s="373">
        <v>87399</v>
      </c>
      <c r="B6662" s="373" t="s">
        <v>2922</v>
      </c>
      <c r="C6662" s="373" t="s">
        <v>12</v>
      </c>
      <c r="D6662" s="375">
        <v>1818.3</v>
      </c>
    </row>
    <row r="6663" spans="1:4" x14ac:dyDescent="0.25">
      <c r="A6663" s="373">
        <v>87401</v>
      </c>
      <c r="B6663" s="373" t="s">
        <v>2923</v>
      </c>
      <c r="C6663" s="373" t="s">
        <v>12</v>
      </c>
      <c r="D6663" s="375">
        <v>4564.95</v>
      </c>
    </row>
    <row r="6664" spans="1:4" x14ac:dyDescent="0.25">
      <c r="A6664" s="373">
        <v>87402</v>
      </c>
      <c r="B6664" s="373" t="s">
        <v>2924</v>
      </c>
      <c r="C6664" s="373" t="s">
        <v>12</v>
      </c>
      <c r="D6664" s="375">
        <v>2949</v>
      </c>
    </row>
    <row r="6665" spans="1:4" x14ac:dyDescent="0.25">
      <c r="A6665" s="373">
        <v>87404</v>
      </c>
      <c r="B6665" s="373" t="s">
        <v>2925</v>
      </c>
      <c r="C6665" s="373" t="s">
        <v>12</v>
      </c>
      <c r="D6665" s="375">
        <v>4053.5</v>
      </c>
    </row>
    <row r="6666" spans="1:4" x14ac:dyDescent="0.25">
      <c r="A6666" s="373">
        <v>87405</v>
      </c>
      <c r="B6666" s="373" t="s">
        <v>2926</v>
      </c>
      <c r="C6666" s="373" t="s">
        <v>12</v>
      </c>
      <c r="D6666" s="375">
        <v>4054.03</v>
      </c>
    </row>
    <row r="6667" spans="1:4" x14ac:dyDescent="0.25">
      <c r="A6667" s="373">
        <v>87407</v>
      </c>
      <c r="B6667" s="373" t="s">
        <v>2927</v>
      </c>
      <c r="C6667" s="373" t="s">
        <v>12</v>
      </c>
      <c r="D6667" s="375">
        <v>1449.28</v>
      </c>
    </row>
    <row r="6668" spans="1:4" x14ac:dyDescent="0.25">
      <c r="A6668" s="373">
        <v>87408</v>
      </c>
      <c r="B6668" s="373" t="s">
        <v>2928</v>
      </c>
      <c r="C6668" s="373" t="s">
        <v>12</v>
      </c>
      <c r="D6668" s="375">
        <v>1433.96</v>
      </c>
    </row>
    <row r="6669" spans="1:4" x14ac:dyDescent="0.25">
      <c r="A6669" s="373">
        <v>87410</v>
      </c>
      <c r="B6669" s="373" t="s">
        <v>2929</v>
      </c>
      <c r="C6669" s="373" t="s">
        <v>12</v>
      </c>
      <c r="D6669" s="374">
        <v>793.01</v>
      </c>
    </row>
    <row r="6670" spans="1:4" x14ac:dyDescent="0.25">
      <c r="A6670" s="373">
        <v>88626</v>
      </c>
      <c r="B6670" s="373" t="s">
        <v>2930</v>
      </c>
      <c r="C6670" s="373" t="s">
        <v>12</v>
      </c>
      <c r="D6670" s="374">
        <v>640.29</v>
      </c>
    </row>
    <row r="6671" spans="1:4" x14ac:dyDescent="0.25">
      <c r="A6671" s="373">
        <v>88627</v>
      </c>
      <c r="B6671" s="373" t="s">
        <v>2931</v>
      </c>
      <c r="C6671" s="373" t="s">
        <v>12</v>
      </c>
      <c r="D6671" s="374">
        <v>727.96</v>
      </c>
    </row>
    <row r="6672" spans="1:4" x14ac:dyDescent="0.25">
      <c r="A6672" s="373">
        <v>88628</v>
      </c>
      <c r="B6672" s="373" t="s">
        <v>2932</v>
      </c>
      <c r="C6672" s="373" t="s">
        <v>12</v>
      </c>
      <c r="D6672" s="374">
        <v>604.25</v>
      </c>
    </row>
    <row r="6673" spans="1:4" x14ac:dyDescent="0.25">
      <c r="A6673" s="373">
        <v>88629</v>
      </c>
      <c r="B6673" s="373" t="s">
        <v>2933</v>
      </c>
      <c r="C6673" s="373" t="s">
        <v>12</v>
      </c>
      <c r="D6673" s="374">
        <v>697.67</v>
      </c>
    </row>
    <row r="6674" spans="1:4" x14ac:dyDescent="0.25">
      <c r="A6674" s="373">
        <v>88630</v>
      </c>
      <c r="B6674" s="373" t="s">
        <v>2934</v>
      </c>
      <c r="C6674" s="373" t="s">
        <v>12</v>
      </c>
      <c r="D6674" s="374">
        <v>553.03</v>
      </c>
    </row>
    <row r="6675" spans="1:4" x14ac:dyDescent="0.25">
      <c r="A6675" s="373">
        <v>88631</v>
      </c>
      <c r="B6675" s="373" t="s">
        <v>2935</v>
      </c>
      <c r="C6675" s="373" t="s">
        <v>12</v>
      </c>
      <c r="D6675" s="374">
        <v>648.52</v>
      </c>
    </row>
    <row r="6676" spans="1:4" x14ac:dyDescent="0.25">
      <c r="A6676" s="373">
        <v>88715</v>
      </c>
      <c r="B6676" s="373" t="s">
        <v>2936</v>
      </c>
      <c r="C6676" s="373" t="s">
        <v>12</v>
      </c>
      <c r="D6676" s="374">
        <v>675.06</v>
      </c>
    </row>
    <row r="6677" spans="1:4" x14ac:dyDescent="0.25">
      <c r="A6677" s="373">
        <v>95563</v>
      </c>
      <c r="B6677" s="373" t="s">
        <v>2937</v>
      </c>
      <c r="C6677" s="373" t="s">
        <v>12</v>
      </c>
      <c r="D6677" s="374">
        <v>827.63</v>
      </c>
    </row>
    <row r="6678" spans="1:4" x14ac:dyDescent="0.25">
      <c r="A6678" s="373">
        <v>100464</v>
      </c>
      <c r="B6678" s="373" t="s">
        <v>2938</v>
      </c>
      <c r="C6678" s="373" t="s">
        <v>12</v>
      </c>
      <c r="D6678" s="374">
        <v>663.3</v>
      </c>
    </row>
    <row r="6679" spans="1:4" x14ac:dyDescent="0.25">
      <c r="A6679" s="373">
        <v>100465</v>
      </c>
      <c r="B6679" s="373" t="s">
        <v>2939</v>
      </c>
      <c r="C6679" s="373" t="s">
        <v>12</v>
      </c>
      <c r="D6679" s="374">
        <v>625.89</v>
      </c>
    </row>
    <row r="6680" spans="1:4" x14ac:dyDescent="0.25">
      <c r="A6680" s="373">
        <v>100466</v>
      </c>
      <c r="B6680" s="373" t="s">
        <v>2940</v>
      </c>
      <c r="C6680" s="373" t="s">
        <v>12</v>
      </c>
      <c r="D6680" s="374">
        <v>607.03</v>
      </c>
    </row>
    <row r="6681" spans="1:4" x14ac:dyDescent="0.25">
      <c r="A6681" s="373">
        <v>100468</v>
      </c>
      <c r="B6681" s="373" t="s">
        <v>2941</v>
      </c>
      <c r="C6681" s="373" t="s">
        <v>12</v>
      </c>
      <c r="D6681" s="374">
        <v>722.63</v>
      </c>
    </row>
    <row r="6682" spans="1:4" x14ac:dyDescent="0.25">
      <c r="A6682" s="373">
        <v>100469</v>
      </c>
      <c r="B6682" s="373" t="s">
        <v>2942</v>
      </c>
      <c r="C6682" s="373" t="s">
        <v>12</v>
      </c>
      <c r="D6682" s="374">
        <v>593.66</v>
      </c>
    </row>
    <row r="6683" spans="1:4" x14ac:dyDescent="0.25">
      <c r="A6683" s="373">
        <v>100470</v>
      </c>
      <c r="B6683" s="373" t="s">
        <v>2943</v>
      </c>
      <c r="C6683" s="373" t="s">
        <v>12</v>
      </c>
      <c r="D6683" s="374">
        <v>561.57000000000005</v>
      </c>
    </row>
    <row r="6684" spans="1:4" x14ac:dyDescent="0.25">
      <c r="A6684" s="373">
        <v>100472</v>
      </c>
      <c r="B6684" s="373" t="s">
        <v>2944</v>
      </c>
      <c r="C6684" s="373" t="s">
        <v>12</v>
      </c>
      <c r="D6684" s="374">
        <v>605.16</v>
      </c>
    </row>
    <row r="6685" spans="1:4" x14ac:dyDescent="0.25">
      <c r="A6685" s="373">
        <v>100473</v>
      </c>
      <c r="B6685" s="373" t="s">
        <v>2945</v>
      </c>
      <c r="C6685" s="373" t="s">
        <v>12</v>
      </c>
      <c r="D6685" s="374">
        <v>557.24</v>
      </c>
    </row>
    <row r="6686" spans="1:4" x14ac:dyDescent="0.25">
      <c r="A6686" s="373">
        <v>100474</v>
      </c>
      <c r="B6686" s="373" t="s">
        <v>2946</v>
      </c>
      <c r="C6686" s="373" t="s">
        <v>12</v>
      </c>
      <c r="D6686" s="374">
        <v>535.82000000000005</v>
      </c>
    </row>
    <row r="6687" spans="1:4" x14ac:dyDescent="0.25">
      <c r="A6687" s="373">
        <v>100475</v>
      </c>
      <c r="B6687" s="373" t="s">
        <v>2947</v>
      </c>
      <c r="C6687" s="373" t="s">
        <v>12</v>
      </c>
      <c r="D6687" s="374">
        <v>771.14</v>
      </c>
    </row>
    <row r="6688" spans="1:4" x14ac:dyDescent="0.25">
      <c r="A6688" s="373">
        <v>100477</v>
      </c>
      <c r="B6688" s="373" t="s">
        <v>2948</v>
      </c>
      <c r="C6688" s="373" t="s">
        <v>12</v>
      </c>
      <c r="D6688" s="374">
        <v>830.3</v>
      </c>
    </row>
    <row r="6689" spans="1:4" x14ac:dyDescent="0.25">
      <c r="A6689" s="373">
        <v>100478</v>
      </c>
      <c r="B6689" s="373" t="s">
        <v>2949</v>
      </c>
      <c r="C6689" s="373" t="s">
        <v>12</v>
      </c>
      <c r="D6689" s="374">
        <v>756.72</v>
      </c>
    </row>
    <row r="6690" spans="1:4" x14ac:dyDescent="0.25">
      <c r="A6690" s="373">
        <v>100479</v>
      </c>
      <c r="B6690" s="373" t="s">
        <v>2950</v>
      </c>
      <c r="C6690" s="373" t="s">
        <v>12</v>
      </c>
      <c r="D6690" s="374">
        <v>739.54</v>
      </c>
    </row>
    <row r="6691" spans="1:4" x14ac:dyDescent="0.25">
      <c r="A6691" s="373">
        <v>100480</v>
      </c>
      <c r="B6691" s="373" t="s">
        <v>2951</v>
      </c>
      <c r="C6691" s="373" t="s">
        <v>12</v>
      </c>
      <c r="D6691" s="374">
        <v>862.89</v>
      </c>
    </row>
    <row r="6692" spans="1:4" x14ac:dyDescent="0.25">
      <c r="A6692" s="373">
        <v>100481</v>
      </c>
      <c r="B6692" s="373" t="s">
        <v>2952</v>
      </c>
      <c r="C6692" s="373" t="s">
        <v>12</v>
      </c>
      <c r="D6692" s="374">
        <v>690.19</v>
      </c>
    </row>
    <row r="6693" spans="1:4" x14ac:dyDescent="0.25">
      <c r="A6693" s="373">
        <v>100483</v>
      </c>
      <c r="B6693" s="373" t="s">
        <v>2953</v>
      </c>
      <c r="C6693" s="373" t="s">
        <v>12</v>
      </c>
      <c r="D6693" s="374">
        <v>733.4</v>
      </c>
    </row>
    <row r="6694" spans="1:4" x14ac:dyDescent="0.25">
      <c r="A6694" s="373">
        <v>100484</v>
      </c>
      <c r="B6694" s="373" t="s">
        <v>2954</v>
      </c>
      <c r="C6694" s="373" t="s">
        <v>12</v>
      </c>
      <c r="D6694" s="374">
        <v>686.57</v>
      </c>
    </row>
    <row r="6695" spans="1:4" x14ac:dyDescent="0.25">
      <c r="A6695" s="373">
        <v>100485</v>
      </c>
      <c r="B6695" s="373" t="s">
        <v>2955</v>
      </c>
      <c r="C6695" s="373" t="s">
        <v>12</v>
      </c>
      <c r="D6695" s="374">
        <v>667.07</v>
      </c>
    </row>
    <row r="6696" spans="1:4" x14ac:dyDescent="0.25">
      <c r="A6696" s="373">
        <v>100486</v>
      </c>
      <c r="B6696" s="373" t="s">
        <v>2956</v>
      </c>
      <c r="C6696" s="373" t="s">
        <v>12</v>
      </c>
      <c r="D6696" s="374">
        <v>787.75</v>
      </c>
    </row>
    <row r="6697" spans="1:4" x14ac:dyDescent="0.25">
      <c r="A6697" s="373">
        <v>100487</v>
      </c>
      <c r="B6697" s="373" t="s">
        <v>2957</v>
      </c>
      <c r="C6697" s="373" t="s">
        <v>12</v>
      </c>
      <c r="D6697" s="374">
        <v>645.08000000000004</v>
      </c>
    </row>
    <row r="6698" spans="1:4" x14ac:dyDescent="0.25">
      <c r="A6698" s="373">
        <v>100488</v>
      </c>
      <c r="B6698" s="373" t="s">
        <v>2958</v>
      </c>
      <c r="C6698" s="373" t="s">
        <v>12</v>
      </c>
      <c r="D6698" s="374">
        <v>631.79</v>
      </c>
    </row>
    <row r="6699" spans="1:4" x14ac:dyDescent="0.25">
      <c r="A6699" s="373">
        <v>100489</v>
      </c>
      <c r="B6699" s="373" t="s">
        <v>2959</v>
      </c>
      <c r="C6699" s="373" t="s">
        <v>12</v>
      </c>
      <c r="D6699" s="374">
        <v>601.54</v>
      </c>
    </row>
    <row r="6700" spans="1:4" x14ac:dyDescent="0.25">
      <c r="A6700" s="373">
        <v>100490</v>
      </c>
      <c r="B6700" s="373" t="s">
        <v>2960</v>
      </c>
      <c r="C6700" s="373" t="s">
        <v>12</v>
      </c>
      <c r="D6700" s="374">
        <v>555.72</v>
      </c>
    </row>
    <row r="6701" spans="1:4" x14ac:dyDescent="0.25">
      <c r="A6701" s="373">
        <v>100491</v>
      </c>
      <c r="B6701" s="373" t="s">
        <v>2961</v>
      </c>
      <c r="C6701" s="373" t="s">
        <v>12</v>
      </c>
      <c r="D6701" s="374">
        <v>769.4</v>
      </c>
    </row>
    <row r="6702" spans="1:4" x14ac:dyDescent="0.25">
      <c r="A6702" s="373">
        <v>100492</v>
      </c>
      <c r="B6702" s="373" t="s">
        <v>2962</v>
      </c>
      <c r="C6702" s="373" t="s">
        <v>12</v>
      </c>
      <c r="D6702" s="374">
        <v>688.94</v>
      </c>
    </row>
    <row r="6703" spans="1:4" x14ac:dyDescent="0.25">
      <c r="A6703" s="373">
        <v>92121</v>
      </c>
      <c r="B6703" s="373" t="s">
        <v>2963</v>
      </c>
      <c r="C6703" s="373" t="s">
        <v>12</v>
      </c>
      <c r="D6703" s="374">
        <v>29.02</v>
      </c>
    </row>
    <row r="6704" spans="1:4" x14ac:dyDescent="0.25">
      <c r="A6704" s="373">
        <v>92122</v>
      </c>
      <c r="B6704" s="373" t="s">
        <v>2964</v>
      </c>
      <c r="C6704" s="373" t="s">
        <v>12</v>
      </c>
      <c r="D6704" s="374">
        <v>47.96</v>
      </c>
    </row>
    <row r="6705" spans="1:4" x14ac:dyDescent="0.25">
      <c r="A6705" s="373">
        <v>92123</v>
      </c>
      <c r="B6705" s="373" t="s">
        <v>2965</v>
      </c>
      <c r="C6705" s="373" t="s">
        <v>12</v>
      </c>
      <c r="D6705" s="374">
        <v>53.6</v>
      </c>
    </row>
    <row r="6706" spans="1:4" x14ac:dyDescent="0.25">
      <c r="A6706" s="373">
        <v>100195</v>
      </c>
      <c r="B6706" s="373" t="s">
        <v>2966</v>
      </c>
      <c r="C6706" s="373" t="s">
        <v>2967</v>
      </c>
      <c r="D6706" s="374">
        <v>0.73</v>
      </c>
    </row>
    <row r="6707" spans="1:4" x14ac:dyDescent="0.25">
      <c r="A6707" s="373">
        <v>100196</v>
      </c>
      <c r="B6707" s="373" t="s">
        <v>2968</v>
      </c>
      <c r="C6707" s="373" t="s">
        <v>2967</v>
      </c>
      <c r="D6707" s="374">
        <v>1.22</v>
      </c>
    </row>
    <row r="6708" spans="1:4" x14ac:dyDescent="0.25">
      <c r="A6708" s="373">
        <v>100197</v>
      </c>
      <c r="B6708" s="373" t="s">
        <v>2969</v>
      </c>
      <c r="C6708" s="373" t="s">
        <v>2967</v>
      </c>
      <c r="D6708" s="374">
        <v>1.83</v>
      </c>
    </row>
    <row r="6709" spans="1:4" x14ac:dyDescent="0.25">
      <c r="A6709" s="373">
        <v>100198</v>
      </c>
      <c r="B6709" s="373" t="s">
        <v>2970</v>
      </c>
      <c r="C6709" s="373" t="s">
        <v>2967</v>
      </c>
      <c r="D6709" s="374">
        <v>0.25</v>
      </c>
    </row>
    <row r="6710" spans="1:4" x14ac:dyDescent="0.25">
      <c r="A6710" s="373">
        <v>100199</v>
      </c>
      <c r="B6710" s="373" t="s">
        <v>2971</v>
      </c>
      <c r="C6710" s="373" t="s">
        <v>2967</v>
      </c>
      <c r="D6710" s="374">
        <v>0.3</v>
      </c>
    </row>
    <row r="6711" spans="1:4" x14ac:dyDescent="0.25">
      <c r="A6711" s="373">
        <v>100200</v>
      </c>
      <c r="B6711" s="373" t="s">
        <v>2972</v>
      </c>
      <c r="C6711" s="373" t="s">
        <v>2967</v>
      </c>
      <c r="D6711" s="374">
        <v>0.37</v>
      </c>
    </row>
    <row r="6712" spans="1:4" x14ac:dyDescent="0.25">
      <c r="A6712" s="373">
        <v>100201</v>
      </c>
      <c r="B6712" s="373" t="s">
        <v>2973</v>
      </c>
      <c r="C6712" s="373" t="s">
        <v>2967</v>
      </c>
      <c r="D6712" s="374">
        <v>0.74</v>
      </c>
    </row>
    <row r="6713" spans="1:4" x14ac:dyDescent="0.25">
      <c r="A6713" s="373">
        <v>100202</v>
      </c>
      <c r="B6713" s="373" t="s">
        <v>2974</v>
      </c>
      <c r="C6713" s="373" t="s">
        <v>2967</v>
      </c>
      <c r="D6713" s="374">
        <v>0.87</v>
      </c>
    </row>
    <row r="6714" spans="1:4" x14ac:dyDescent="0.25">
      <c r="A6714" s="373">
        <v>100203</v>
      </c>
      <c r="B6714" s="373" t="s">
        <v>2975</v>
      </c>
      <c r="C6714" s="373" t="s">
        <v>2967</v>
      </c>
      <c r="D6714" s="374">
        <v>1.03</v>
      </c>
    </row>
    <row r="6715" spans="1:4" x14ac:dyDescent="0.25">
      <c r="A6715" s="373">
        <v>100204</v>
      </c>
      <c r="B6715" s="373" t="s">
        <v>2976</v>
      </c>
      <c r="C6715" s="373" t="s">
        <v>2967</v>
      </c>
      <c r="D6715" s="374">
        <v>0.11</v>
      </c>
    </row>
    <row r="6716" spans="1:4" x14ac:dyDescent="0.25">
      <c r="A6716" s="373">
        <v>100205</v>
      </c>
      <c r="B6716" s="373" t="s">
        <v>2977</v>
      </c>
      <c r="C6716" s="373" t="s">
        <v>2978</v>
      </c>
      <c r="D6716" s="375">
        <v>1366.13</v>
      </c>
    </row>
    <row r="6717" spans="1:4" x14ac:dyDescent="0.25">
      <c r="A6717" s="373">
        <v>100206</v>
      </c>
      <c r="B6717" s="373" t="s">
        <v>2979</v>
      </c>
      <c r="C6717" s="373" t="s">
        <v>2978</v>
      </c>
      <c r="D6717" s="374">
        <v>987.48</v>
      </c>
    </row>
    <row r="6718" spans="1:4" x14ac:dyDescent="0.25">
      <c r="A6718" s="373">
        <v>100207</v>
      </c>
      <c r="B6718" s="373" t="s">
        <v>2980</v>
      </c>
      <c r="C6718" s="373" t="s">
        <v>2978</v>
      </c>
      <c r="D6718" s="374">
        <v>456.15</v>
      </c>
    </row>
    <row r="6719" spans="1:4" x14ac:dyDescent="0.25">
      <c r="A6719" s="373">
        <v>100208</v>
      </c>
      <c r="B6719" s="373" t="s">
        <v>2981</v>
      </c>
      <c r="C6719" s="373" t="s">
        <v>2982</v>
      </c>
      <c r="D6719" s="374">
        <v>18.07</v>
      </c>
    </row>
    <row r="6720" spans="1:4" x14ac:dyDescent="0.25">
      <c r="A6720" s="373">
        <v>100209</v>
      </c>
      <c r="B6720" s="373" t="s">
        <v>2983</v>
      </c>
      <c r="C6720" s="373" t="s">
        <v>2982</v>
      </c>
      <c r="D6720" s="374">
        <v>9.0299999999999994</v>
      </c>
    </row>
    <row r="6721" spans="1:4" x14ac:dyDescent="0.25">
      <c r="A6721" s="373">
        <v>100210</v>
      </c>
      <c r="B6721" s="373" t="s">
        <v>2984</v>
      </c>
      <c r="C6721" s="373" t="s">
        <v>2982</v>
      </c>
      <c r="D6721" s="374">
        <v>16.649999999999999</v>
      </c>
    </row>
    <row r="6722" spans="1:4" x14ac:dyDescent="0.25">
      <c r="A6722" s="373">
        <v>100211</v>
      </c>
      <c r="B6722" s="373" t="s">
        <v>2985</v>
      </c>
      <c r="C6722" s="373" t="s">
        <v>2982</v>
      </c>
      <c r="D6722" s="374">
        <v>6.42</v>
      </c>
    </row>
    <row r="6723" spans="1:4" x14ac:dyDescent="0.25">
      <c r="A6723" s="373">
        <v>100212</v>
      </c>
      <c r="B6723" s="373" t="s">
        <v>2986</v>
      </c>
      <c r="C6723" s="373" t="s">
        <v>2982</v>
      </c>
      <c r="D6723" s="374">
        <v>7.09</v>
      </c>
    </row>
    <row r="6724" spans="1:4" x14ac:dyDescent="0.25">
      <c r="A6724" s="373">
        <v>100213</v>
      </c>
      <c r="B6724" s="373" t="s">
        <v>2987</v>
      </c>
      <c r="C6724" s="373" t="s">
        <v>2982</v>
      </c>
      <c r="D6724" s="374">
        <v>2.5499999999999998</v>
      </c>
    </row>
    <row r="6725" spans="1:4" x14ac:dyDescent="0.25">
      <c r="A6725" s="373">
        <v>100214</v>
      </c>
      <c r="B6725" s="373" t="s">
        <v>2988</v>
      </c>
      <c r="C6725" s="373" t="s">
        <v>2982</v>
      </c>
      <c r="D6725" s="374">
        <v>3.91</v>
      </c>
    </row>
    <row r="6726" spans="1:4" x14ac:dyDescent="0.25">
      <c r="A6726" s="373">
        <v>100215</v>
      </c>
      <c r="B6726" s="373" t="s">
        <v>2989</v>
      </c>
      <c r="C6726" s="373" t="s">
        <v>2982</v>
      </c>
      <c r="D6726" s="374">
        <v>3.35</v>
      </c>
    </row>
    <row r="6727" spans="1:4" x14ac:dyDescent="0.25">
      <c r="A6727" s="373">
        <v>100216</v>
      </c>
      <c r="B6727" s="373" t="s">
        <v>2990</v>
      </c>
      <c r="C6727" s="373" t="s">
        <v>2982</v>
      </c>
      <c r="D6727" s="374">
        <v>0.9</v>
      </c>
    </row>
    <row r="6728" spans="1:4" x14ac:dyDescent="0.25">
      <c r="A6728" s="373">
        <v>100217</v>
      </c>
      <c r="B6728" s="373" t="s">
        <v>2991</v>
      </c>
      <c r="C6728" s="373" t="s">
        <v>2982</v>
      </c>
      <c r="D6728" s="374">
        <v>2.88</v>
      </c>
    </row>
    <row r="6729" spans="1:4" x14ac:dyDescent="0.25">
      <c r="A6729" s="373">
        <v>100218</v>
      </c>
      <c r="B6729" s="373" t="s">
        <v>2992</v>
      </c>
      <c r="C6729" s="373" t="s">
        <v>2982</v>
      </c>
      <c r="D6729" s="374">
        <v>1.97</v>
      </c>
    </row>
    <row r="6730" spans="1:4" x14ac:dyDescent="0.25">
      <c r="A6730" s="373">
        <v>100219</v>
      </c>
      <c r="B6730" s="373" t="s">
        <v>2993</v>
      </c>
      <c r="C6730" s="373" t="s">
        <v>2982</v>
      </c>
      <c r="D6730" s="374">
        <v>0.44</v>
      </c>
    </row>
    <row r="6731" spans="1:4" x14ac:dyDescent="0.25">
      <c r="A6731" s="373">
        <v>100220</v>
      </c>
      <c r="B6731" s="373" t="s">
        <v>2994</v>
      </c>
      <c r="C6731" s="373" t="s">
        <v>2995</v>
      </c>
      <c r="D6731" s="374">
        <v>25.96</v>
      </c>
    </row>
    <row r="6732" spans="1:4" x14ac:dyDescent="0.25">
      <c r="A6732" s="373">
        <v>100221</v>
      </c>
      <c r="B6732" s="373" t="s">
        <v>2996</v>
      </c>
      <c r="C6732" s="373" t="s">
        <v>2995</v>
      </c>
      <c r="D6732" s="374">
        <v>29.43</v>
      </c>
    </row>
    <row r="6733" spans="1:4" x14ac:dyDescent="0.25">
      <c r="A6733" s="373">
        <v>100222</v>
      </c>
      <c r="B6733" s="373" t="s">
        <v>2997</v>
      </c>
      <c r="C6733" s="373" t="s">
        <v>2995</v>
      </c>
      <c r="D6733" s="374">
        <v>11.15</v>
      </c>
    </row>
    <row r="6734" spans="1:4" x14ac:dyDescent="0.25">
      <c r="A6734" s="373">
        <v>100223</v>
      </c>
      <c r="B6734" s="373" t="s">
        <v>2998</v>
      </c>
      <c r="C6734" s="373" t="s">
        <v>2995</v>
      </c>
      <c r="D6734" s="374">
        <v>5.21</v>
      </c>
    </row>
    <row r="6735" spans="1:4" x14ac:dyDescent="0.25">
      <c r="A6735" s="373">
        <v>100224</v>
      </c>
      <c r="B6735" s="373" t="s">
        <v>2999</v>
      </c>
      <c r="C6735" s="373" t="s">
        <v>2995</v>
      </c>
      <c r="D6735" s="374">
        <v>2.88</v>
      </c>
    </row>
    <row r="6736" spans="1:4" x14ac:dyDescent="0.25">
      <c r="A6736" s="373">
        <v>100225</v>
      </c>
      <c r="B6736" s="373" t="s">
        <v>3000</v>
      </c>
      <c r="C6736" s="373" t="s">
        <v>3001</v>
      </c>
      <c r="D6736" s="374">
        <v>2.04</v>
      </c>
    </row>
    <row r="6737" spans="1:4" x14ac:dyDescent="0.25">
      <c r="A6737" s="373">
        <v>100226</v>
      </c>
      <c r="B6737" s="373" t="s">
        <v>3002</v>
      </c>
      <c r="C6737" s="373" t="s">
        <v>3001</v>
      </c>
      <c r="D6737" s="374">
        <v>0.64</v>
      </c>
    </row>
    <row r="6738" spans="1:4" x14ac:dyDescent="0.25">
      <c r="A6738" s="373">
        <v>100227</v>
      </c>
      <c r="B6738" s="373" t="s">
        <v>3003</v>
      </c>
      <c r="C6738" s="373" t="s">
        <v>3001</v>
      </c>
      <c r="D6738" s="374">
        <v>0.94</v>
      </c>
    </row>
    <row r="6739" spans="1:4" x14ac:dyDescent="0.25">
      <c r="A6739" s="373">
        <v>100228</v>
      </c>
      <c r="B6739" s="373" t="s">
        <v>3004</v>
      </c>
      <c r="C6739" s="373" t="s">
        <v>3001</v>
      </c>
      <c r="D6739" s="374">
        <v>0.28999999999999998</v>
      </c>
    </row>
    <row r="6740" spans="1:4" x14ac:dyDescent="0.25">
      <c r="A6740" s="373">
        <v>100229</v>
      </c>
      <c r="B6740" s="373" t="s">
        <v>3005</v>
      </c>
      <c r="C6740" s="373" t="s">
        <v>17</v>
      </c>
      <c r="D6740" s="374">
        <v>0.01</v>
      </c>
    </row>
    <row r="6741" spans="1:4" x14ac:dyDescent="0.25">
      <c r="A6741" s="373">
        <v>100230</v>
      </c>
      <c r="B6741" s="373" t="s">
        <v>3006</v>
      </c>
      <c r="C6741" s="373" t="s">
        <v>17</v>
      </c>
      <c r="D6741" s="374">
        <v>0.02</v>
      </c>
    </row>
    <row r="6742" spans="1:4" x14ac:dyDescent="0.25">
      <c r="A6742" s="373">
        <v>100231</v>
      </c>
      <c r="B6742" s="373" t="s">
        <v>3007</v>
      </c>
      <c r="C6742" s="373" t="s">
        <v>17</v>
      </c>
      <c r="D6742" s="374">
        <v>0.03</v>
      </c>
    </row>
    <row r="6743" spans="1:4" x14ac:dyDescent="0.25">
      <c r="A6743" s="373">
        <v>100232</v>
      </c>
      <c r="B6743" s="373" t="s">
        <v>3008</v>
      </c>
      <c r="C6743" s="373" t="s">
        <v>6</v>
      </c>
      <c r="D6743" s="374">
        <v>0.34</v>
      </c>
    </row>
    <row r="6744" spans="1:4" x14ac:dyDescent="0.25">
      <c r="A6744" s="373">
        <v>100233</v>
      </c>
      <c r="B6744" s="373" t="s">
        <v>3009</v>
      </c>
      <c r="C6744" s="373" t="s">
        <v>6</v>
      </c>
      <c r="D6744" s="374">
        <v>0.17</v>
      </c>
    </row>
    <row r="6745" spans="1:4" x14ac:dyDescent="0.25">
      <c r="A6745" s="373">
        <v>100234</v>
      </c>
      <c r="B6745" s="373" t="s">
        <v>3010</v>
      </c>
      <c r="C6745" s="373" t="s">
        <v>3</v>
      </c>
      <c r="D6745" s="374">
        <v>0.51</v>
      </c>
    </row>
    <row r="6746" spans="1:4" x14ac:dyDescent="0.25">
      <c r="A6746" s="373">
        <v>100235</v>
      </c>
      <c r="B6746" s="373" t="s">
        <v>3011</v>
      </c>
      <c r="C6746" s="373" t="s">
        <v>3012</v>
      </c>
      <c r="D6746" s="374">
        <v>0.04</v>
      </c>
    </row>
    <row r="6747" spans="1:4" x14ac:dyDescent="0.25">
      <c r="A6747" s="373">
        <v>100236</v>
      </c>
      <c r="B6747" s="373" t="s">
        <v>3013</v>
      </c>
      <c r="C6747" s="373" t="s">
        <v>3014</v>
      </c>
      <c r="D6747" s="374">
        <v>2.59</v>
      </c>
    </row>
    <row r="6748" spans="1:4" x14ac:dyDescent="0.25">
      <c r="A6748" s="373">
        <v>100237</v>
      </c>
      <c r="B6748" s="373" t="s">
        <v>3015</v>
      </c>
      <c r="C6748" s="373" t="s">
        <v>3014</v>
      </c>
      <c r="D6748" s="374">
        <v>3.1</v>
      </c>
    </row>
    <row r="6749" spans="1:4" x14ac:dyDescent="0.25">
      <c r="A6749" s="373">
        <v>100238</v>
      </c>
      <c r="B6749" s="373" t="s">
        <v>3016</v>
      </c>
      <c r="C6749" s="373" t="s">
        <v>3014</v>
      </c>
      <c r="D6749" s="374">
        <v>4.97</v>
      </c>
    </row>
    <row r="6750" spans="1:4" x14ac:dyDescent="0.25">
      <c r="A6750" s="373">
        <v>100239</v>
      </c>
      <c r="B6750" s="373" t="s">
        <v>3017</v>
      </c>
      <c r="C6750" s="373" t="s">
        <v>3014</v>
      </c>
      <c r="D6750" s="374">
        <v>6.21</v>
      </c>
    </row>
    <row r="6751" spans="1:4" x14ac:dyDescent="0.25">
      <c r="A6751" s="373">
        <v>100240</v>
      </c>
      <c r="B6751" s="373" t="s">
        <v>3018</v>
      </c>
      <c r="C6751" s="373" t="s">
        <v>3014</v>
      </c>
      <c r="D6751" s="374">
        <v>3.72</v>
      </c>
    </row>
    <row r="6752" spans="1:4" x14ac:dyDescent="0.25">
      <c r="A6752" s="373">
        <v>100241</v>
      </c>
      <c r="B6752" s="373" t="s">
        <v>3019</v>
      </c>
      <c r="C6752" s="373" t="s">
        <v>3014</v>
      </c>
      <c r="D6752" s="374">
        <v>6.21</v>
      </c>
    </row>
    <row r="6753" spans="1:4" x14ac:dyDescent="0.25">
      <c r="A6753" s="373">
        <v>100242</v>
      </c>
      <c r="B6753" s="373" t="s">
        <v>3020</v>
      </c>
      <c r="C6753" s="373" t="s">
        <v>3014</v>
      </c>
      <c r="D6753" s="374">
        <v>18.350000000000001</v>
      </c>
    </row>
    <row r="6754" spans="1:4" x14ac:dyDescent="0.25">
      <c r="A6754" s="373">
        <v>100243</v>
      </c>
      <c r="B6754" s="373" t="s">
        <v>3021</v>
      </c>
      <c r="C6754" s="373" t="s">
        <v>3014</v>
      </c>
      <c r="D6754" s="374">
        <v>2.98</v>
      </c>
    </row>
    <row r="6755" spans="1:4" x14ac:dyDescent="0.25">
      <c r="A6755" s="373">
        <v>100244</v>
      </c>
      <c r="B6755" s="373" t="s">
        <v>3022</v>
      </c>
      <c r="C6755" s="373" t="s">
        <v>3014</v>
      </c>
      <c r="D6755" s="374">
        <v>3.72</v>
      </c>
    </row>
    <row r="6756" spans="1:4" x14ac:dyDescent="0.25">
      <c r="A6756" s="373">
        <v>100245</v>
      </c>
      <c r="B6756" s="373" t="s">
        <v>3023</v>
      </c>
      <c r="C6756" s="373" t="s">
        <v>3014</v>
      </c>
      <c r="D6756" s="374">
        <v>7.45</v>
      </c>
    </row>
    <row r="6757" spans="1:4" x14ac:dyDescent="0.25">
      <c r="A6757" s="373">
        <v>100246</v>
      </c>
      <c r="B6757" s="373" t="s">
        <v>3024</v>
      </c>
      <c r="C6757" s="373" t="s">
        <v>3014</v>
      </c>
      <c r="D6757" s="374">
        <v>2.48</v>
      </c>
    </row>
    <row r="6758" spans="1:4" x14ac:dyDescent="0.25">
      <c r="A6758" s="373">
        <v>100247</v>
      </c>
      <c r="B6758" s="373" t="s">
        <v>3025</v>
      </c>
      <c r="C6758" s="373" t="s">
        <v>3014</v>
      </c>
      <c r="D6758" s="374">
        <v>3.1</v>
      </c>
    </row>
    <row r="6759" spans="1:4" x14ac:dyDescent="0.25">
      <c r="A6759" s="373">
        <v>100248</v>
      </c>
      <c r="B6759" s="373" t="s">
        <v>3026</v>
      </c>
      <c r="C6759" s="373" t="s">
        <v>3014</v>
      </c>
      <c r="D6759" s="374">
        <v>12.23</v>
      </c>
    </row>
    <row r="6760" spans="1:4" x14ac:dyDescent="0.25">
      <c r="A6760" s="373">
        <v>100249</v>
      </c>
      <c r="B6760" s="373" t="s">
        <v>3027</v>
      </c>
      <c r="C6760" s="373" t="s">
        <v>3014</v>
      </c>
      <c r="D6760" s="374">
        <v>2.48</v>
      </c>
    </row>
    <row r="6761" spans="1:4" x14ac:dyDescent="0.25">
      <c r="A6761" s="373">
        <v>100250</v>
      </c>
      <c r="B6761" s="373" t="s">
        <v>3028</v>
      </c>
      <c r="C6761" s="373" t="s">
        <v>3014</v>
      </c>
      <c r="D6761" s="374">
        <v>4.1399999999999997</v>
      </c>
    </row>
    <row r="6762" spans="1:4" x14ac:dyDescent="0.25">
      <c r="A6762" s="373">
        <v>100251</v>
      </c>
      <c r="B6762" s="373" t="s">
        <v>3029</v>
      </c>
      <c r="C6762" s="373" t="s">
        <v>3014</v>
      </c>
      <c r="D6762" s="374">
        <v>12.23</v>
      </c>
    </row>
    <row r="6763" spans="1:4" x14ac:dyDescent="0.25">
      <c r="A6763" s="373">
        <v>100252</v>
      </c>
      <c r="B6763" s="373" t="s">
        <v>3030</v>
      </c>
      <c r="C6763" s="373" t="s">
        <v>3014</v>
      </c>
      <c r="D6763" s="374">
        <v>18.350000000000001</v>
      </c>
    </row>
    <row r="6764" spans="1:4" x14ac:dyDescent="0.25">
      <c r="A6764" s="373">
        <v>100253</v>
      </c>
      <c r="B6764" s="373" t="s">
        <v>3031</v>
      </c>
      <c r="C6764" s="373" t="s">
        <v>3014</v>
      </c>
      <c r="D6764" s="374">
        <v>24.47</v>
      </c>
    </row>
    <row r="6765" spans="1:4" x14ac:dyDescent="0.25">
      <c r="A6765" s="373">
        <v>100254</v>
      </c>
      <c r="B6765" s="373" t="s">
        <v>3032</v>
      </c>
      <c r="C6765" s="373" t="s">
        <v>3014</v>
      </c>
      <c r="D6765" s="374">
        <v>36.700000000000003</v>
      </c>
    </row>
    <row r="6766" spans="1:4" x14ac:dyDescent="0.25">
      <c r="A6766" s="373">
        <v>100255</v>
      </c>
      <c r="B6766" s="373" t="s">
        <v>3033</v>
      </c>
      <c r="C6766" s="373" t="s">
        <v>3014</v>
      </c>
      <c r="D6766" s="374">
        <v>12.42</v>
      </c>
    </row>
    <row r="6767" spans="1:4" x14ac:dyDescent="0.25">
      <c r="A6767" s="373">
        <v>100256</v>
      </c>
      <c r="B6767" s="373" t="s">
        <v>3034</v>
      </c>
      <c r="C6767" s="373" t="s">
        <v>3014</v>
      </c>
      <c r="D6767" s="374">
        <v>8.2799999999999994</v>
      </c>
    </row>
    <row r="6768" spans="1:4" x14ac:dyDescent="0.25">
      <c r="A6768" s="373">
        <v>100257</v>
      </c>
      <c r="B6768" s="373" t="s">
        <v>3035</v>
      </c>
      <c r="C6768" s="373" t="s">
        <v>3014</v>
      </c>
      <c r="D6768" s="374">
        <v>4.97</v>
      </c>
    </row>
    <row r="6769" spans="1:4" x14ac:dyDescent="0.25">
      <c r="A6769" s="373">
        <v>100258</v>
      </c>
      <c r="B6769" s="373" t="s">
        <v>3036</v>
      </c>
      <c r="C6769" s="373" t="s">
        <v>3014</v>
      </c>
      <c r="D6769" s="374">
        <v>12.42</v>
      </c>
    </row>
    <row r="6770" spans="1:4" x14ac:dyDescent="0.25">
      <c r="A6770" s="373">
        <v>100259</v>
      </c>
      <c r="B6770" s="373" t="s">
        <v>3037</v>
      </c>
      <c r="C6770" s="373" t="s">
        <v>3014</v>
      </c>
      <c r="D6770" s="374">
        <v>24.47</v>
      </c>
    </row>
    <row r="6771" spans="1:4" x14ac:dyDescent="0.25">
      <c r="A6771" s="373">
        <v>100260</v>
      </c>
      <c r="B6771" s="373" t="s">
        <v>3038</v>
      </c>
      <c r="C6771" s="373" t="s">
        <v>2967</v>
      </c>
      <c r="D6771" s="374">
        <v>8.06</v>
      </c>
    </row>
    <row r="6772" spans="1:4" x14ac:dyDescent="0.25">
      <c r="A6772" s="373">
        <v>100261</v>
      </c>
      <c r="B6772" s="373" t="s">
        <v>3039</v>
      </c>
      <c r="C6772" s="373" t="s">
        <v>2967</v>
      </c>
      <c r="D6772" s="374">
        <v>5.07</v>
      </c>
    </row>
    <row r="6773" spans="1:4" x14ac:dyDescent="0.25">
      <c r="A6773" s="373">
        <v>100262</v>
      </c>
      <c r="B6773" s="373" t="s">
        <v>3040</v>
      </c>
      <c r="C6773" s="373" t="s">
        <v>2967</v>
      </c>
      <c r="D6773" s="374">
        <v>3.14</v>
      </c>
    </row>
    <row r="6774" spans="1:4" x14ac:dyDescent="0.25">
      <c r="A6774" s="373">
        <v>100263</v>
      </c>
      <c r="B6774" s="373" t="s">
        <v>3041</v>
      </c>
      <c r="C6774" s="373" t="s">
        <v>2967</v>
      </c>
      <c r="D6774" s="374">
        <v>2.0099999999999998</v>
      </c>
    </row>
    <row r="6775" spans="1:4" x14ac:dyDescent="0.25">
      <c r="A6775" s="373">
        <v>100264</v>
      </c>
      <c r="B6775" s="373" t="s">
        <v>3042</v>
      </c>
      <c r="C6775" s="373" t="s">
        <v>2995</v>
      </c>
      <c r="D6775" s="374">
        <v>36.65</v>
      </c>
    </row>
    <row r="6776" spans="1:4" x14ac:dyDescent="0.25">
      <c r="A6776" s="373">
        <v>100265</v>
      </c>
      <c r="B6776" s="373" t="s">
        <v>3043</v>
      </c>
      <c r="C6776" s="373" t="s">
        <v>3</v>
      </c>
      <c r="D6776" s="374">
        <v>0.77</v>
      </c>
    </row>
    <row r="6777" spans="1:4" x14ac:dyDescent="0.25">
      <c r="A6777" s="373">
        <v>100266</v>
      </c>
      <c r="B6777" s="373" t="s">
        <v>3044</v>
      </c>
      <c r="C6777" s="373" t="s">
        <v>2982</v>
      </c>
      <c r="D6777" s="374">
        <v>77.89</v>
      </c>
    </row>
    <row r="6778" spans="1:4" x14ac:dyDescent="0.25">
      <c r="A6778" s="373">
        <v>100267</v>
      </c>
      <c r="B6778" s="373" t="s">
        <v>3045</v>
      </c>
      <c r="C6778" s="373" t="s">
        <v>6</v>
      </c>
      <c r="D6778" s="374">
        <v>1.54</v>
      </c>
    </row>
    <row r="6779" spans="1:4" x14ac:dyDescent="0.25">
      <c r="A6779" s="373">
        <v>100268</v>
      </c>
      <c r="B6779" s="373" t="s">
        <v>3046</v>
      </c>
      <c r="C6779" s="373" t="s">
        <v>2982</v>
      </c>
      <c r="D6779" s="374">
        <v>77.89</v>
      </c>
    </row>
    <row r="6780" spans="1:4" x14ac:dyDescent="0.25">
      <c r="A6780" s="373">
        <v>100269</v>
      </c>
      <c r="B6780" s="373" t="s">
        <v>3047</v>
      </c>
      <c r="C6780" s="373" t="s">
        <v>6</v>
      </c>
      <c r="D6780" s="374">
        <v>1.54</v>
      </c>
    </row>
    <row r="6781" spans="1:4" x14ac:dyDescent="0.25">
      <c r="A6781" s="373">
        <v>100270</v>
      </c>
      <c r="B6781" s="373" t="s">
        <v>3048</v>
      </c>
      <c r="C6781" s="373" t="s">
        <v>2982</v>
      </c>
      <c r="D6781" s="374">
        <v>58.38</v>
      </c>
    </row>
    <row r="6782" spans="1:4" x14ac:dyDescent="0.25">
      <c r="A6782" s="373">
        <v>100271</v>
      </c>
      <c r="B6782" s="373" t="s">
        <v>3049</v>
      </c>
      <c r="C6782" s="373" t="s">
        <v>2995</v>
      </c>
      <c r="D6782" s="374">
        <v>58.42</v>
      </c>
    </row>
    <row r="6783" spans="1:4" x14ac:dyDescent="0.25">
      <c r="A6783" s="373">
        <v>100272</v>
      </c>
      <c r="B6783" s="373" t="s">
        <v>3050</v>
      </c>
      <c r="C6783" s="373" t="s">
        <v>3</v>
      </c>
      <c r="D6783" s="374">
        <v>1.1499999999999999</v>
      </c>
    </row>
    <row r="6784" spans="1:4" x14ac:dyDescent="0.25">
      <c r="A6784" s="373">
        <v>100273</v>
      </c>
      <c r="B6784" s="373" t="s">
        <v>3051</v>
      </c>
      <c r="C6784" s="373" t="s">
        <v>2967</v>
      </c>
      <c r="D6784" s="374">
        <v>3.04</v>
      </c>
    </row>
    <row r="6785" spans="1:4" x14ac:dyDescent="0.25">
      <c r="A6785" s="373">
        <v>100274</v>
      </c>
      <c r="B6785" s="373" t="s">
        <v>3052</v>
      </c>
      <c r="C6785" s="373" t="s">
        <v>2995</v>
      </c>
      <c r="D6785" s="374">
        <v>25.97</v>
      </c>
    </row>
    <row r="6786" spans="1:4" x14ac:dyDescent="0.25">
      <c r="A6786" s="373">
        <v>100275</v>
      </c>
      <c r="B6786" s="373" t="s">
        <v>3053</v>
      </c>
      <c r="C6786" s="373" t="s">
        <v>2995</v>
      </c>
      <c r="D6786" s="374">
        <v>16.79</v>
      </c>
    </row>
    <row r="6787" spans="1:4" x14ac:dyDescent="0.25">
      <c r="A6787" s="373">
        <v>100276</v>
      </c>
      <c r="B6787" s="373" t="s">
        <v>3054</v>
      </c>
      <c r="C6787" s="373" t="s">
        <v>2995</v>
      </c>
      <c r="D6787" s="374">
        <v>30.65</v>
      </c>
    </row>
    <row r="6788" spans="1:4" x14ac:dyDescent="0.25">
      <c r="A6788" s="373">
        <v>100277</v>
      </c>
      <c r="B6788" s="373" t="s">
        <v>3055</v>
      </c>
      <c r="C6788" s="373" t="s">
        <v>2995</v>
      </c>
      <c r="D6788" s="374">
        <v>1.84</v>
      </c>
    </row>
    <row r="6789" spans="1:4" x14ac:dyDescent="0.25">
      <c r="A6789" s="373">
        <v>100278</v>
      </c>
      <c r="B6789" s="373" t="s">
        <v>3056</v>
      </c>
      <c r="C6789" s="373" t="s">
        <v>2982</v>
      </c>
      <c r="D6789" s="374">
        <v>37.26</v>
      </c>
    </row>
    <row r="6790" spans="1:4" x14ac:dyDescent="0.25">
      <c r="A6790" s="373">
        <v>100279</v>
      </c>
      <c r="B6790" s="373" t="s">
        <v>3057</v>
      </c>
      <c r="C6790" s="373" t="s">
        <v>6</v>
      </c>
      <c r="D6790" s="374">
        <v>0.72</v>
      </c>
    </row>
    <row r="6791" spans="1:4" x14ac:dyDescent="0.25">
      <c r="A6791" s="373">
        <v>100280</v>
      </c>
      <c r="B6791" s="373" t="s">
        <v>3058</v>
      </c>
      <c r="C6791" s="373" t="s">
        <v>2982</v>
      </c>
      <c r="D6791" s="374">
        <v>17.11</v>
      </c>
    </row>
    <row r="6792" spans="1:4" x14ac:dyDescent="0.25">
      <c r="A6792" s="373">
        <v>100281</v>
      </c>
      <c r="B6792" s="373" t="s">
        <v>3059</v>
      </c>
      <c r="C6792" s="373" t="s">
        <v>2982</v>
      </c>
      <c r="D6792" s="374">
        <v>3.54</v>
      </c>
    </row>
    <row r="6793" spans="1:4" x14ac:dyDescent="0.25">
      <c r="A6793" s="373">
        <v>100282</v>
      </c>
      <c r="B6793" s="373" t="s">
        <v>3060</v>
      </c>
      <c r="C6793" s="373" t="s">
        <v>2995</v>
      </c>
      <c r="D6793" s="374">
        <v>145.93</v>
      </c>
    </row>
    <row r="6794" spans="1:4" x14ac:dyDescent="0.25">
      <c r="A6794" s="373">
        <v>100283</v>
      </c>
      <c r="B6794" s="373" t="s">
        <v>3061</v>
      </c>
      <c r="C6794" s="373" t="s">
        <v>2995</v>
      </c>
      <c r="D6794" s="374">
        <v>23.57</v>
      </c>
    </row>
    <row r="6795" spans="1:4" x14ac:dyDescent="0.25">
      <c r="A6795" s="373">
        <v>100284</v>
      </c>
      <c r="B6795" s="373" t="s">
        <v>3062</v>
      </c>
      <c r="C6795" s="373" t="s">
        <v>2995</v>
      </c>
      <c r="D6795" s="374">
        <v>10.34</v>
      </c>
    </row>
    <row r="6796" spans="1:4" x14ac:dyDescent="0.25">
      <c r="A6796" s="373">
        <v>100285</v>
      </c>
      <c r="B6796" s="373" t="s">
        <v>3063</v>
      </c>
      <c r="C6796" s="373" t="s">
        <v>3014</v>
      </c>
      <c r="D6796" s="374">
        <v>39.21</v>
      </c>
    </row>
    <row r="6797" spans="1:4" x14ac:dyDescent="0.25">
      <c r="A6797" s="373">
        <v>100286</v>
      </c>
      <c r="B6797" s="373" t="s">
        <v>3064</v>
      </c>
      <c r="C6797" s="373" t="s">
        <v>3014</v>
      </c>
      <c r="D6797" s="374">
        <v>12.77</v>
      </c>
    </row>
    <row r="6798" spans="1:4" x14ac:dyDescent="0.25">
      <c r="A6798" s="373">
        <v>100287</v>
      </c>
      <c r="B6798" s="373" t="s">
        <v>3065</v>
      </c>
      <c r="C6798" s="373" t="s">
        <v>3014</v>
      </c>
      <c r="D6798" s="374">
        <v>12.23</v>
      </c>
    </row>
    <row r="6799" spans="1:4" x14ac:dyDescent="0.25">
      <c r="A6799" s="373">
        <v>99802</v>
      </c>
      <c r="B6799" s="373" t="s">
        <v>3066</v>
      </c>
      <c r="C6799" s="373" t="s">
        <v>3</v>
      </c>
      <c r="D6799" s="374">
        <v>0.5</v>
      </c>
    </row>
    <row r="6800" spans="1:4" x14ac:dyDescent="0.25">
      <c r="A6800" s="373">
        <v>99803</v>
      </c>
      <c r="B6800" s="373" t="s">
        <v>3067</v>
      </c>
      <c r="C6800" s="373" t="s">
        <v>3</v>
      </c>
      <c r="D6800" s="374">
        <v>1.94</v>
      </c>
    </row>
    <row r="6801" spans="1:4" x14ac:dyDescent="0.25">
      <c r="A6801" s="373">
        <v>99804</v>
      </c>
      <c r="B6801" s="373" t="s">
        <v>5019</v>
      </c>
      <c r="C6801" s="373" t="s">
        <v>3</v>
      </c>
      <c r="D6801" s="374">
        <v>5.0199999999999996</v>
      </c>
    </row>
    <row r="6802" spans="1:4" x14ac:dyDescent="0.25">
      <c r="A6802" s="373">
        <v>99805</v>
      </c>
      <c r="B6802" s="373" t="s">
        <v>3068</v>
      </c>
      <c r="C6802" s="373" t="s">
        <v>3</v>
      </c>
      <c r="D6802" s="374">
        <v>10.47</v>
      </c>
    </row>
    <row r="6803" spans="1:4" x14ac:dyDescent="0.25">
      <c r="A6803" s="373">
        <v>99806</v>
      </c>
      <c r="B6803" s="373" t="s">
        <v>3069</v>
      </c>
      <c r="C6803" s="373" t="s">
        <v>3</v>
      </c>
      <c r="D6803" s="374">
        <v>0.8</v>
      </c>
    </row>
    <row r="6804" spans="1:4" x14ac:dyDescent="0.25">
      <c r="A6804" s="373">
        <v>99807</v>
      </c>
      <c r="B6804" s="373" t="s">
        <v>5020</v>
      </c>
      <c r="C6804" s="373" t="s">
        <v>3</v>
      </c>
      <c r="D6804" s="374">
        <v>1.52</v>
      </c>
    </row>
    <row r="6805" spans="1:4" x14ac:dyDescent="0.25">
      <c r="A6805" s="373">
        <v>99808</v>
      </c>
      <c r="B6805" s="373" t="s">
        <v>3070</v>
      </c>
      <c r="C6805" s="373" t="s">
        <v>3</v>
      </c>
      <c r="D6805" s="374">
        <v>3.67</v>
      </c>
    </row>
    <row r="6806" spans="1:4" x14ac:dyDescent="0.25">
      <c r="A6806" s="373">
        <v>99809</v>
      </c>
      <c r="B6806" s="373" t="s">
        <v>3071</v>
      </c>
      <c r="C6806" s="373" t="s">
        <v>3</v>
      </c>
      <c r="D6806" s="374">
        <v>5.52</v>
      </c>
    </row>
    <row r="6807" spans="1:4" x14ac:dyDescent="0.25">
      <c r="A6807" s="373">
        <v>99810</v>
      </c>
      <c r="B6807" s="373" t="s">
        <v>5021</v>
      </c>
      <c r="C6807" s="373" t="s">
        <v>3</v>
      </c>
      <c r="D6807" s="374">
        <v>6.86</v>
      </c>
    </row>
    <row r="6808" spans="1:4" x14ac:dyDescent="0.25">
      <c r="A6808" s="373">
        <v>99811</v>
      </c>
      <c r="B6808" s="373" t="s">
        <v>3072</v>
      </c>
      <c r="C6808" s="373" t="s">
        <v>3</v>
      </c>
      <c r="D6808" s="374">
        <v>3.3</v>
      </c>
    </row>
    <row r="6809" spans="1:4" x14ac:dyDescent="0.25">
      <c r="A6809" s="373">
        <v>99812</v>
      </c>
      <c r="B6809" s="373" t="s">
        <v>3073</v>
      </c>
      <c r="C6809" s="373" t="s">
        <v>3</v>
      </c>
      <c r="D6809" s="374">
        <v>1.06</v>
      </c>
    </row>
    <row r="6810" spans="1:4" x14ac:dyDescent="0.25">
      <c r="A6810" s="373">
        <v>99813</v>
      </c>
      <c r="B6810" s="373" t="s">
        <v>5022</v>
      </c>
      <c r="C6810" s="373" t="s">
        <v>3</v>
      </c>
      <c r="D6810" s="374">
        <v>0.9</v>
      </c>
    </row>
    <row r="6811" spans="1:4" x14ac:dyDescent="0.25">
      <c r="A6811" s="373">
        <v>99814</v>
      </c>
      <c r="B6811" s="373" t="s">
        <v>3074</v>
      </c>
      <c r="C6811" s="373" t="s">
        <v>3</v>
      </c>
      <c r="D6811" s="374">
        <v>1.8</v>
      </c>
    </row>
    <row r="6812" spans="1:4" x14ac:dyDescent="0.25">
      <c r="A6812" s="373">
        <v>99815</v>
      </c>
      <c r="B6812" s="373" t="s">
        <v>5023</v>
      </c>
      <c r="C6812" s="373" t="s">
        <v>6</v>
      </c>
      <c r="D6812" s="374">
        <v>8.0299999999999994</v>
      </c>
    </row>
    <row r="6813" spans="1:4" x14ac:dyDescent="0.25">
      <c r="A6813" s="373">
        <v>99816</v>
      </c>
      <c r="B6813" s="373" t="s">
        <v>5024</v>
      </c>
      <c r="C6813" s="373" t="s">
        <v>6</v>
      </c>
      <c r="D6813" s="374">
        <v>8.5299999999999994</v>
      </c>
    </row>
    <row r="6814" spans="1:4" x14ac:dyDescent="0.25">
      <c r="A6814" s="373">
        <v>99817</v>
      </c>
      <c r="B6814" s="373" t="s">
        <v>5025</v>
      </c>
      <c r="C6814" s="373" t="s">
        <v>6</v>
      </c>
      <c r="D6814" s="374">
        <v>5.05</v>
      </c>
    </row>
    <row r="6815" spans="1:4" x14ac:dyDescent="0.25">
      <c r="A6815" s="373">
        <v>99818</v>
      </c>
      <c r="B6815" s="373" t="s">
        <v>5026</v>
      </c>
      <c r="C6815" s="373" t="s">
        <v>6</v>
      </c>
      <c r="D6815" s="374">
        <v>5.05</v>
      </c>
    </row>
    <row r="6816" spans="1:4" x14ac:dyDescent="0.25">
      <c r="A6816" s="373">
        <v>99819</v>
      </c>
      <c r="B6816" s="373" t="s">
        <v>5027</v>
      </c>
      <c r="C6816" s="373" t="s">
        <v>3</v>
      </c>
      <c r="D6816" s="374">
        <v>15.71</v>
      </c>
    </row>
    <row r="6817" spans="1:4" x14ac:dyDescent="0.25">
      <c r="A6817" s="373">
        <v>99820</v>
      </c>
      <c r="B6817" s="373" t="s">
        <v>5028</v>
      </c>
      <c r="C6817" s="373" t="s">
        <v>3</v>
      </c>
      <c r="D6817" s="374">
        <v>1.81</v>
      </c>
    </row>
    <row r="6818" spans="1:4" x14ac:dyDescent="0.25">
      <c r="A6818" s="373">
        <v>99821</v>
      </c>
      <c r="B6818" s="373" t="s">
        <v>5029</v>
      </c>
      <c r="C6818" s="373" t="s">
        <v>3</v>
      </c>
      <c r="D6818" s="374">
        <v>2.81</v>
      </c>
    </row>
    <row r="6819" spans="1:4" x14ac:dyDescent="0.25">
      <c r="A6819" s="373">
        <v>99822</v>
      </c>
      <c r="B6819" s="373" t="s">
        <v>3075</v>
      </c>
      <c r="C6819" s="373" t="s">
        <v>3</v>
      </c>
      <c r="D6819" s="374">
        <v>0.94</v>
      </c>
    </row>
    <row r="6820" spans="1:4" x14ac:dyDescent="0.25">
      <c r="A6820" s="373">
        <v>99823</v>
      </c>
      <c r="B6820" s="373" t="s">
        <v>5030</v>
      </c>
      <c r="C6820" s="373" t="s">
        <v>3</v>
      </c>
      <c r="D6820" s="374">
        <v>2.13</v>
      </c>
    </row>
    <row r="6821" spans="1:4" x14ac:dyDescent="0.25">
      <c r="A6821" s="373">
        <v>99824</v>
      </c>
      <c r="B6821" s="373" t="s">
        <v>5031</v>
      </c>
      <c r="C6821" s="373" t="s">
        <v>3</v>
      </c>
      <c r="D6821" s="374">
        <v>2.34</v>
      </c>
    </row>
    <row r="6822" spans="1:4" x14ac:dyDescent="0.25">
      <c r="A6822" s="373">
        <v>99825</v>
      </c>
      <c r="B6822" s="373" t="s">
        <v>5032</v>
      </c>
      <c r="C6822" s="373" t="s">
        <v>3</v>
      </c>
      <c r="D6822" s="374">
        <v>3.29</v>
      </c>
    </row>
    <row r="6823" spans="1:4" x14ac:dyDescent="0.25">
      <c r="A6823" s="373">
        <v>99826</v>
      </c>
      <c r="B6823" s="373" t="s">
        <v>3076</v>
      </c>
      <c r="C6823" s="373" t="s">
        <v>3</v>
      </c>
      <c r="D6823" s="374">
        <v>1.44</v>
      </c>
    </row>
    <row r="6824" spans="1:4" x14ac:dyDescent="0.25">
      <c r="A6824" s="373">
        <v>97010</v>
      </c>
      <c r="B6824" s="373" t="s">
        <v>3077</v>
      </c>
      <c r="C6824" s="373" t="s">
        <v>16</v>
      </c>
      <c r="D6824" s="374">
        <v>73.14</v>
      </c>
    </row>
    <row r="6825" spans="1:4" x14ac:dyDescent="0.25">
      <c r="A6825" s="373">
        <v>97011</v>
      </c>
      <c r="B6825" s="373" t="s">
        <v>3078</v>
      </c>
      <c r="C6825" s="373" t="s">
        <v>16</v>
      </c>
      <c r="D6825" s="374">
        <v>55.34</v>
      </c>
    </row>
    <row r="6826" spans="1:4" x14ac:dyDescent="0.25">
      <c r="A6826" s="373">
        <v>97012</v>
      </c>
      <c r="B6826" s="373" t="s">
        <v>3079</v>
      </c>
      <c r="C6826" s="373" t="s">
        <v>16</v>
      </c>
      <c r="D6826" s="374">
        <v>46.45</v>
      </c>
    </row>
    <row r="6827" spans="1:4" x14ac:dyDescent="0.25">
      <c r="A6827" s="373">
        <v>97013</v>
      </c>
      <c r="B6827" s="373" t="s">
        <v>3080</v>
      </c>
      <c r="C6827" s="373" t="s">
        <v>16</v>
      </c>
      <c r="D6827" s="374">
        <v>95.9</v>
      </c>
    </row>
    <row r="6828" spans="1:4" x14ac:dyDescent="0.25">
      <c r="A6828" s="373">
        <v>97014</v>
      </c>
      <c r="B6828" s="373" t="s">
        <v>3081</v>
      </c>
      <c r="C6828" s="373" t="s">
        <v>16</v>
      </c>
      <c r="D6828" s="374">
        <v>70.739999999999995</v>
      </c>
    </row>
    <row r="6829" spans="1:4" x14ac:dyDescent="0.25">
      <c r="A6829" s="373">
        <v>97015</v>
      </c>
      <c r="B6829" s="373" t="s">
        <v>3082</v>
      </c>
      <c r="C6829" s="373" t="s">
        <v>16</v>
      </c>
      <c r="D6829" s="374">
        <v>58.02</v>
      </c>
    </row>
    <row r="6830" spans="1:4" x14ac:dyDescent="0.25">
      <c r="A6830" s="373">
        <v>97016</v>
      </c>
      <c r="B6830" s="373" t="s">
        <v>3083</v>
      </c>
      <c r="C6830" s="373" t="s">
        <v>16</v>
      </c>
      <c r="D6830" s="374">
        <v>65.62</v>
      </c>
    </row>
    <row r="6831" spans="1:4" x14ac:dyDescent="0.25">
      <c r="A6831" s="373">
        <v>97017</v>
      </c>
      <c r="B6831" s="373" t="s">
        <v>3084</v>
      </c>
      <c r="C6831" s="373" t="s">
        <v>16</v>
      </c>
      <c r="D6831" s="374">
        <v>48.66</v>
      </c>
    </row>
    <row r="6832" spans="1:4" x14ac:dyDescent="0.25">
      <c r="A6832" s="373">
        <v>97018</v>
      </c>
      <c r="B6832" s="373" t="s">
        <v>3085</v>
      </c>
      <c r="C6832" s="373" t="s">
        <v>16</v>
      </c>
      <c r="D6832" s="374">
        <v>39.86</v>
      </c>
    </row>
    <row r="6833" spans="1:4" x14ac:dyDescent="0.25">
      <c r="A6833" s="373">
        <v>97031</v>
      </c>
      <c r="B6833" s="373" t="s">
        <v>3086</v>
      </c>
      <c r="C6833" s="373" t="s">
        <v>16</v>
      </c>
      <c r="D6833" s="374">
        <v>101.27</v>
      </c>
    </row>
    <row r="6834" spans="1:4" x14ac:dyDescent="0.25">
      <c r="A6834" s="373">
        <v>97032</v>
      </c>
      <c r="B6834" s="373" t="s">
        <v>3087</v>
      </c>
      <c r="C6834" s="373" t="s">
        <v>16</v>
      </c>
      <c r="D6834" s="374">
        <v>61.16</v>
      </c>
    </row>
    <row r="6835" spans="1:4" x14ac:dyDescent="0.25">
      <c r="A6835" s="373">
        <v>97033</v>
      </c>
      <c r="B6835" s="373" t="s">
        <v>3088</v>
      </c>
      <c r="C6835" s="373" t="s">
        <v>16</v>
      </c>
      <c r="D6835" s="374">
        <v>128.12</v>
      </c>
    </row>
    <row r="6836" spans="1:4" x14ac:dyDescent="0.25">
      <c r="A6836" s="373">
        <v>97034</v>
      </c>
      <c r="B6836" s="373" t="s">
        <v>3089</v>
      </c>
      <c r="C6836" s="373" t="s">
        <v>16</v>
      </c>
      <c r="D6836" s="374">
        <v>73.489999999999995</v>
      </c>
    </row>
    <row r="6837" spans="1:4" x14ac:dyDescent="0.25">
      <c r="A6837" s="373">
        <v>97039</v>
      </c>
      <c r="B6837" s="373" t="s">
        <v>3090</v>
      </c>
      <c r="C6837" s="373" t="s">
        <v>3</v>
      </c>
      <c r="D6837" s="374">
        <v>44.46</v>
      </c>
    </row>
    <row r="6838" spans="1:4" x14ac:dyDescent="0.25">
      <c r="A6838" s="373">
        <v>97040</v>
      </c>
      <c r="B6838" s="373" t="s">
        <v>3091</v>
      </c>
      <c r="C6838" s="373" t="s">
        <v>3</v>
      </c>
      <c r="D6838" s="374">
        <v>16.239999999999998</v>
      </c>
    </row>
    <row r="6839" spans="1:4" x14ac:dyDescent="0.25">
      <c r="A6839" s="373">
        <v>97041</v>
      </c>
      <c r="B6839" s="373" t="s">
        <v>3092</v>
      </c>
      <c r="C6839" s="373" t="s">
        <v>3</v>
      </c>
      <c r="D6839" s="374">
        <v>296.63</v>
      </c>
    </row>
    <row r="6840" spans="1:4" x14ac:dyDescent="0.25">
      <c r="A6840" s="373">
        <v>97046</v>
      </c>
      <c r="B6840" s="373" t="s">
        <v>3093</v>
      </c>
      <c r="C6840" s="373" t="s">
        <v>3</v>
      </c>
      <c r="D6840" s="374">
        <v>0.37</v>
      </c>
    </row>
    <row r="6841" spans="1:4" x14ac:dyDescent="0.25">
      <c r="A6841" s="373">
        <v>97047</v>
      </c>
      <c r="B6841" s="373" t="s">
        <v>3094</v>
      </c>
      <c r="C6841" s="373" t="s">
        <v>3</v>
      </c>
      <c r="D6841" s="374">
        <v>0.14000000000000001</v>
      </c>
    </row>
    <row r="6842" spans="1:4" x14ac:dyDescent="0.25">
      <c r="A6842" s="373">
        <v>97048</v>
      </c>
      <c r="B6842" s="373" t="s">
        <v>3095</v>
      </c>
      <c r="C6842" s="373" t="s">
        <v>3</v>
      </c>
      <c r="D6842" s="374">
        <v>0.1</v>
      </c>
    </row>
    <row r="6843" spans="1:4" x14ac:dyDescent="0.25">
      <c r="A6843" s="373">
        <v>97054</v>
      </c>
      <c r="B6843" s="373" t="s">
        <v>3096</v>
      </c>
      <c r="C6843" s="373" t="s">
        <v>6</v>
      </c>
      <c r="D6843" s="374">
        <v>24.8</v>
      </c>
    </row>
    <row r="6844" spans="1:4" x14ac:dyDescent="0.25">
      <c r="A6844" s="373">
        <v>97062</v>
      </c>
      <c r="B6844" s="373" t="s">
        <v>3097</v>
      </c>
      <c r="C6844" s="373" t="s">
        <v>3</v>
      </c>
      <c r="D6844" s="374">
        <v>6.8</v>
      </c>
    </row>
    <row r="6845" spans="1:4" x14ac:dyDescent="0.25">
      <c r="A6845" s="373">
        <v>97063</v>
      </c>
      <c r="B6845" s="373" t="s">
        <v>3098</v>
      </c>
      <c r="C6845" s="373" t="s">
        <v>3</v>
      </c>
      <c r="D6845" s="374">
        <v>9.61</v>
      </c>
    </row>
    <row r="6846" spans="1:4" x14ac:dyDescent="0.25">
      <c r="A6846" s="373">
        <v>97064</v>
      </c>
      <c r="B6846" s="373" t="s">
        <v>3099</v>
      </c>
      <c r="C6846" s="373" t="s">
        <v>16</v>
      </c>
      <c r="D6846" s="374">
        <v>17.739999999999998</v>
      </c>
    </row>
    <row r="6847" spans="1:4" x14ac:dyDescent="0.25">
      <c r="A6847" s="373">
        <v>97065</v>
      </c>
      <c r="B6847" s="373" t="s">
        <v>3100</v>
      </c>
      <c r="C6847" s="373" t="s">
        <v>12</v>
      </c>
      <c r="D6847" s="374">
        <v>6.18</v>
      </c>
    </row>
    <row r="6848" spans="1:4" x14ac:dyDescent="0.25">
      <c r="A6848" s="373">
        <v>97066</v>
      </c>
      <c r="B6848" s="373" t="s">
        <v>3101</v>
      </c>
      <c r="C6848" s="373" t="s">
        <v>3</v>
      </c>
      <c r="D6848" s="374">
        <v>91.87</v>
      </c>
    </row>
    <row r="6849" spans="1:4" x14ac:dyDescent="0.25">
      <c r="A6849" s="373">
        <v>97067</v>
      </c>
      <c r="B6849" s="373" t="s">
        <v>3102</v>
      </c>
      <c r="C6849" s="373" t="s">
        <v>16</v>
      </c>
      <c r="D6849" s="374">
        <v>776.97</v>
      </c>
    </row>
    <row r="6850" spans="1:4" x14ac:dyDescent="0.25">
      <c r="A6850" s="373">
        <v>97621</v>
      </c>
      <c r="B6850" s="373" t="s">
        <v>8794</v>
      </c>
      <c r="C6850" s="373" t="s">
        <v>12</v>
      </c>
      <c r="D6850" s="374">
        <v>109.42</v>
      </c>
    </row>
    <row r="6851" spans="1:4" x14ac:dyDescent="0.25">
      <c r="A6851" s="373">
        <v>97622</v>
      </c>
      <c r="B6851" s="373" t="s">
        <v>8795</v>
      </c>
      <c r="C6851" s="373" t="s">
        <v>12</v>
      </c>
      <c r="D6851" s="374">
        <v>53.33</v>
      </c>
    </row>
    <row r="6852" spans="1:4" x14ac:dyDescent="0.25">
      <c r="A6852" s="373">
        <v>97623</v>
      </c>
      <c r="B6852" s="373" t="s">
        <v>8796</v>
      </c>
      <c r="C6852" s="373" t="s">
        <v>12</v>
      </c>
      <c r="D6852" s="374">
        <v>163.36000000000001</v>
      </c>
    </row>
    <row r="6853" spans="1:4" x14ac:dyDescent="0.25">
      <c r="A6853" s="373">
        <v>97624</v>
      </c>
      <c r="B6853" s="373" t="s">
        <v>8797</v>
      </c>
      <c r="C6853" s="373" t="s">
        <v>12</v>
      </c>
      <c r="D6853" s="374">
        <v>100.26</v>
      </c>
    </row>
    <row r="6854" spans="1:4" x14ac:dyDescent="0.25">
      <c r="A6854" s="373">
        <v>97625</v>
      </c>
      <c r="B6854" s="373" t="s">
        <v>8798</v>
      </c>
      <c r="C6854" s="373" t="s">
        <v>12</v>
      </c>
      <c r="D6854" s="374">
        <v>51.85</v>
      </c>
    </row>
    <row r="6855" spans="1:4" x14ac:dyDescent="0.25">
      <c r="A6855" s="373">
        <v>97626</v>
      </c>
      <c r="B6855" s="373" t="s">
        <v>8799</v>
      </c>
      <c r="C6855" s="373" t="s">
        <v>12</v>
      </c>
      <c r="D6855" s="374">
        <v>535.96</v>
      </c>
    </row>
    <row r="6856" spans="1:4" x14ac:dyDescent="0.25">
      <c r="A6856" s="373">
        <v>97627</v>
      </c>
      <c r="B6856" s="373" t="s">
        <v>8800</v>
      </c>
      <c r="C6856" s="373" t="s">
        <v>12</v>
      </c>
      <c r="D6856" s="374">
        <v>167.74</v>
      </c>
    </row>
    <row r="6857" spans="1:4" x14ac:dyDescent="0.25">
      <c r="A6857" s="373">
        <v>97628</v>
      </c>
      <c r="B6857" s="373" t="s">
        <v>8801</v>
      </c>
      <c r="C6857" s="373" t="s">
        <v>12</v>
      </c>
      <c r="D6857" s="374">
        <v>249.61</v>
      </c>
    </row>
    <row r="6858" spans="1:4" x14ac:dyDescent="0.25">
      <c r="A6858" s="373">
        <v>97629</v>
      </c>
      <c r="B6858" s="373" t="s">
        <v>8802</v>
      </c>
      <c r="C6858" s="373" t="s">
        <v>12</v>
      </c>
      <c r="D6858" s="374">
        <v>78.11</v>
      </c>
    </row>
    <row r="6859" spans="1:4" x14ac:dyDescent="0.25">
      <c r="A6859" s="373">
        <v>97631</v>
      </c>
      <c r="B6859" s="373" t="s">
        <v>8803</v>
      </c>
      <c r="C6859" s="373" t="s">
        <v>3</v>
      </c>
      <c r="D6859" s="374">
        <v>10.8</v>
      </c>
    </row>
    <row r="6860" spans="1:4" x14ac:dyDescent="0.25">
      <c r="A6860" s="373">
        <v>97632</v>
      </c>
      <c r="B6860" s="373" t="s">
        <v>8804</v>
      </c>
      <c r="C6860" s="373" t="s">
        <v>16</v>
      </c>
      <c r="D6860" s="374">
        <v>2.46</v>
      </c>
    </row>
    <row r="6861" spans="1:4" x14ac:dyDescent="0.25">
      <c r="A6861" s="373">
        <v>97633</v>
      </c>
      <c r="B6861" s="373" t="s">
        <v>8805</v>
      </c>
      <c r="C6861" s="373" t="s">
        <v>3</v>
      </c>
      <c r="D6861" s="374">
        <v>21.57</v>
      </c>
    </row>
    <row r="6862" spans="1:4" x14ac:dyDescent="0.25">
      <c r="A6862" s="373">
        <v>97634</v>
      </c>
      <c r="B6862" s="373" t="s">
        <v>8806</v>
      </c>
      <c r="C6862" s="373" t="s">
        <v>3</v>
      </c>
      <c r="D6862" s="374">
        <v>6.33</v>
      </c>
    </row>
    <row r="6863" spans="1:4" x14ac:dyDescent="0.25">
      <c r="A6863" s="373">
        <v>97635</v>
      </c>
      <c r="B6863" s="373" t="s">
        <v>8807</v>
      </c>
      <c r="C6863" s="373" t="s">
        <v>3</v>
      </c>
      <c r="D6863" s="374">
        <v>16.09</v>
      </c>
    </row>
    <row r="6864" spans="1:4" x14ac:dyDescent="0.25">
      <c r="A6864" s="373">
        <v>97636</v>
      </c>
      <c r="B6864" s="373" t="s">
        <v>8808</v>
      </c>
      <c r="C6864" s="373" t="s">
        <v>3</v>
      </c>
      <c r="D6864" s="374">
        <v>21.21</v>
      </c>
    </row>
    <row r="6865" spans="1:4" x14ac:dyDescent="0.25">
      <c r="A6865" s="373">
        <v>97637</v>
      </c>
      <c r="B6865" s="373" t="s">
        <v>8809</v>
      </c>
      <c r="C6865" s="373" t="s">
        <v>3</v>
      </c>
      <c r="D6865" s="374">
        <v>2.63</v>
      </c>
    </row>
    <row r="6866" spans="1:4" x14ac:dyDescent="0.25">
      <c r="A6866" s="373">
        <v>97638</v>
      </c>
      <c r="B6866" s="373" t="s">
        <v>8810</v>
      </c>
      <c r="C6866" s="373" t="s">
        <v>3</v>
      </c>
      <c r="D6866" s="374">
        <v>7.64</v>
      </c>
    </row>
    <row r="6867" spans="1:4" x14ac:dyDescent="0.25">
      <c r="A6867" s="373">
        <v>97639</v>
      </c>
      <c r="B6867" s="373" t="s">
        <v>8811</v>
      </c>
      <c r="C6867" s="373" t="s">
        <v>3</v>
      </c>
      <c r="D6867" s="374">
        <v>19.510000000000002</v>
      </c>
    </row>
    <row r="6868" spans="1:4" x14ac:dyDescent="0.25">
      <c r="A6868" s="373">
        <v>97640</v>
      </c>
      <c r="B6868" s="373" t="s">
        <v>8812</v>
      </c>
      <c r="C6868" s="373" t="s">
        <v>3</v>
      </c>
      <c r="D6868" s="374">
        <v>1.78</v>
      </c>
    </row>
    <row r="6869" spans="1:4" x14ac:dyDescent="0.25">
      <c r="A6869" s="373">
        <v>97641</v>
      </c>
      <c r="B6869" s="373" t="s">
        <v>8813</v>
      </c>
      <c r="C6869" s="373" t="s">
        <v>3</v>
      </c>
      <c r="D6869" s="374">
        <v>2.78</v>
      </c>
    </row>
    <row r="6870" spans="1:4" x14ac:dyDescent="0.25">
      <c r="A6870" s="373">
        <v>97642</v>
      </c>
      <c r="B6870" s="373" t="s">
        <v>8814</v>
      </c>
      <c r="C6870" s="373" t="s">
        <v>3</v>
      </c>
      <c r="D6870" s="374">
        <v>2.56</v>
      </c>
    </row>
    <row r="6871" spans="1:4" x14ac:dyDescent="0.25">
      <c r="A6871" s="373">
        <v>97643</v>
      </c>
      <c r="B6871" s="373" t="s">
        <v>8815</v>
      </c>
      <c r="C6871" s="373" t="s">
        <v>3</v>
      </c>
      <c r="D6871" s="374">
        <v>23.92</v>
      </c>
    </row>
    <row r="6872" spans="1:4" x14ac:dyDescent="0.25">
      <c r="A6872" s="373">
        <v>97644</v>
      </c>
      <c r="B6872" s="373" t="s">
        <v>8816</v>
      </c>
      <c r="C6872" s="373" t="s">
        <v>3</v>
      </c>
      <c r="D6872" s="374">
        <v>9.0399999999999991</v>
      </c>
    </row>
    <row r="6873" spans="1:4" x14ac:dyDescent="0.25">
      <c r="A6873" s="373">
        <v>97645</v>
      </c>
      <c r="B6873" s="373" t="s">
        <v>8817</v>
      </c>
      <c r="C6873" s="373" t="s">
        <v>3</v>
      </c>
      <c r="D6873" s="374">
        <v>23.33</v>
      </c>
    </row>
    <row r="6874" spans="1:4" x14ac:dyDescent="0.25">
      <c r="A6874" s="373">
        <v>97647</v>
      </c>
      <c r="B6874" s="373" t="s">
        <v>8818</v>
      </c>
      <c r="C6874" s="373" t="s">
        <v>3</v>
      </c>
      <c r="D6874" s="374">
        <v>3.36</v>
      </c>
    </row>
    <row r="6875" spans="1:4" x14ac:dyDescent="0.25">
      <c r="A6875" s="373">
        <v>97648</v>
      </c>
      <c r="B6875" s="373" t="s">
        <v>8819</v>
      </c>
      <c r="C6875" s="373" t="s">
        <v>3</v>
      </c>
      <c r="D6875" s="374">
        <v>1.93</v>
      </c>
    </row>
    <row r="6876" spans="1:4" x14ac:dyDescent="0.25">
      <c r="A6876" s="373">
        <v>97649</v>
      </c>
      <c r="B6876" s="373" t="s">
        <v>8820</v>
      </c>
      <c r="C6876" s="373" t="s">
        <v>3</v>
      </c>
      <c r="D6876" s="374">
        <v>4.26</v>
      </c>
    </row>
    <row r="6877" spans="1:4" x14ac:dyDescent="0.25">
      <c r="A6877" s="373">
        <v>97650</v>
      </c>
      <c r="B6877" s="373" t="s">
        <v>8821</v>
      </c>
      <c r="C6877" s="373" t="s">
        <v>3</v>
      </c>
      <c r="D6877" s="374">
        <v>7.25</v>
      </c>
    </row>
    <row r="6878" spans="1:4" x14ac:dyDescent="0.25">
      <c r="A6878" s="373">
        <v>97651</v>
      </c>
      <c r="B6878" s="373" t="s">
        <v>8822</v>
      </c>
      <c r="C6878" s="373" t="s">
        <v>6</v>
      </c>
      <c r="D6878" s="374">
        <v>79.03</v>
      </c>
    </row>
    <row r="6879" spans="1:4" x14ac:dyDescent="0.25">
      <c r="A6879" s="373">
        <v>97652</v>
      </c>
      <c r="B6879" s="373" t="s">
        <v>8823</v>
      </c>
      <c r="C6879" s="373" t="s">
        <v>6</v>
      </c>
      <c r="D6879" s="374">
        <v>179.17</v>
      </c>
    </row>
    <row r="6880" spans="1:4" x14ac:dyDescent="0.25">
      <c r="A6880" s="373">
        <v>97653</v>
      </c>
      <c r="B6880" s="373" t="s">
        <v>8824</v>
      </c>
      <c r="C6880" s="373" t="s">
        <v>6</v>
      </c>
      <c r="D6880" s="374">
        <v>133.65</v>
      </c>
    </row>
    <row r="6881" spans="1:4" x14ac:dyDescent="0.25">
      <c r="A6881" s="373">
        <v>97654</v>
      </c>
      <c r="B6881" s="373" t="s">
        <v>8825</v>
      </c>
      <c r="C6881" s="373" t="s">
        <v>6</v>
      </c>
      <c r="D6881" s="374">
        <v>166.42</v>
      </c>
    </row>
    <row r="6882" spans="1:4" x14ac:dyDescent="0.25">
      <c r="A6882" s="373">
        <v>97655</v>
      </c>
      <c r="B6882" s="373" t="s">
        <v>8826</v>
      </c>
      <c r="C6882" s="373" t="s">
        <v>3</v>
      </c>
      <c r="D6882" s="374">
        <v>31.67</v>
      </c>
    </row>
    <row r="6883" spans="1:4" x14ac:dyDescent="0.25">
      <c r="A6883" s="373">
        <v>97656</v>
      </c>
      <c r="B6883" s="373" t="s">
        <v>8827</v>
      </c>
      <c r="C6883" s="373" t="s">
        <v>6</v>
      </c>
      <c r="D6883" s="374">
        <v>292.32</v>
      </c>
    </row>
    <row r="6884" spans="1:4" x14ac:dyDescent="0.25">
      <c r="A6884" s="373">
        <v>97657</v>
      </c>
      <c r="B6884" s="373" t="s">
        <v>8828</v>
      </c>
      <c r="C6884" s="373" t="s">
        <v>6</v>
      </c>
      <c r="D6884" s="374">
        <v>579.4</v>
      </c>
    </row>
    <row r="6885" spans="1:4" x14ac:dyDescent="0.25">
      <c r="A6885" s="373">
        <v>97658</v>
      </c>
      <c r="B6885" s="373" t="s">
        <v>8829</v>
      </c>
      <c r="C6885" s="373" t="s">
        <v>6</v>
      </c>
      <c r="D6885" s="374">
        <v>202</v>
      </c>
    </row>
    <row r="6886" spans="1:4" x14ac:dyDescent="0.25">
      <c r="A6886" s="373">
        <v>97659</v>
      </c>
      <c r="B6886" s="373" t="s">
        <v>8830</v>
      </c>
      <c r="C6886" s="373" t="s">
        <v>6</v>
      </c>
      <c r="D6886" s="374">
        <v>277.89999999999998</v>
      </c>
    </row>
    <row r="6887" spans="1:4" x14ac:dyDescent="0.25">
      <c r="A6887" s="373">
        <v>97660</v>
      </c>
      <c r="B6887" s="373" t="s">
        <v>8831</v>
      </c>
      <c r="C6887" s="373" t="s">
        <v>6</v>
      </c>
      <c r="D6887" s="374">
        <v>0.63</v>
      </c>
    </row>
    <row r="6888" spans="1:4" x14ac:dyDescent="0.25">
      <c r="A6888" s="373">
        <v>97661</v>
      </c>
      <c r="B6888" s="373" t="s">
        <v>8832</v>
      </c>
      <c r="C6888" s="373" t="s">
        <v>16</v>
      </c>
      <c r="D6888" s="374">
        <v>0.67</v>
      </c>
    </row>
    <row r="6889" spans="1:4" x14ac:dyDescent="0.25">
      <c r="A6889" s="373">
        <v>97662</v>
      </c>
      <c r="B6889" s="373" t="s">
        <v>8833</v>
      </c>
      <c r="C6889" s="373" t="s">
        <v>16</v>
      </c>
      <c r="D6889" s="374">
        <v>0.48</v>
      </c>
    </row>
    <row r="6890" spans="1:4" x14ac:dyDescent="0.25">
      <c r="A6890" s="373">
        <v>97663</v>
      </c>
      <c r="B6890" s="373" t="s">
        <v>8834</v>
      </c>
      <c r="C6890" s="373" t="s">
        <v>6</v>
      </c>
      <c r="D6890" s="374">
        <v>11.93</v>
      </c>
    </row>
    <row r="6891" spans="1:4" x14ac:dyDescent="0.25">
      <c r="A6891" s="373">
        <v>97664</v>
      </c>
      <c r="B6891" s="373" t="s">
        <v>8835</v>
      </c>
      <c r="C6891" s="373" t="s">
        <v>6</v>
      </c>
      <c r="D6891" s="374">
        <v>1.48</v>
      </c>
    </row>
    <row r="6892" spans="1:4" x14ac:dyDescent="0.25">
      <c r="A6892" s="373">
        <v>97665</v>
      </c>
      <c r="B6892" s="373" t="s">
        <v>8836</v>
      </c>
      <c r="C6892" s="373" t="s">
        <v>6</v>
      </c>
      <c r="D6892" s="374">
        <v>1.71</v>
      </c>
    </row>
    <row r="6893" spans="1:4" x14ac:dyDescent="0.25">
      <c r="A6893" s="373">
        <v>97666</v>
      </c>
      <c r="B6893" s="373" t="s">
        <v>8837</v>
      </c>
      <c r="C6893" s="373" t="s">
        <v>6</v>
      </c>
      <c r="D6893" s="374">
        <v>8.6999999999999993</v>
      </c>
    </row>
    <row r="6894" spans="1:4" x14ac:dyDescent="0.25">
      <c r="A6894" s="373">
        <v>104789</v>
      </c>
      <c r="B6894" s="373" t="s">
        <v>8838</v>
      </c>
      <c r="C6894" s="373" t="s">
        <v>12</v>
      </c>
      <c r="D6894" s="374">
        <v>187.69</v>
      </c>
    </row>
    <row r="6895" spans="1:4" x14ac:dyDescent="0.25">
      <c r="A6895" s="373">
        <v>104790</v>
      </c>
      <c r="B6895" s="373" t="s">
        <v>8839</v>
      </c>
      <c r="C6895" s="373" t="s">
        <v>12</v>
      </c>
      <c r="D6895" s="374">
        <v>103.98</v>
      </c>
    </row>
    <row r="6896" spans="1:4" x14ac:dyDescent="0.25">
      <c r="A6896" s="373">
        <v>104791</v>
      </c>
      <c r="B6896" s="373" t="s">
        <v>8840</v>
      </c>
      <c r="C6896" s="373" t="s">
        <v>3</v>
      </c>
      <c r="D6896" s="374">
        <v>5.62</v>
      </c>
    </row>
    <row r="6897" spans="1:4" x14ac:dyDescent="0.25">
      <c r="A6897" s="373">
        <v>104792</v>
      </c>
      <c r="B6897" s="373" t="s">
        <v>8841</v>
      </c>
      <c r="C6897" s="373" t="s">
        <v>16</v>
      </c>
      <c r="D6897" s="374">
        <v>0.37</v>
      </c>
    </row>
    <row r="6898" spans="1:4" x14ac:dyDescent="0.25">
      <c r="A6898" s="373">
        <v>104793</v>
      </c>
      <c r="B6898" s="373" t="s">
        <v>8842</v>
      </c>
      <c r="C6898" s="373" t="s">
        <v>16</v>
      </c>
      <c r="D6898" s="374">
        <v>0.51</v>
      </c>
    </row>
    <row r="6899" spans="1:4" x14ac:dyDescent="0.25">
      <c r="A6899" s="373">
        <v>104794</v>
      </c>
      <c r="B6899" s="373" t="s">
        <v>8843</v>
      </c>
      <c r="C6899" s="373" t="s">
        <v>16</v>
      </c>
      <c r="D6899" s="374">
        <v>0.91</v>
      </c>
    </row>
    <row r="6900" spans="1:4" x14ac:dyDescent="0.25">
      <c r="A6900" s="373">
        <v>104795</v>
      </c>
      <c r="B6900" s="373" t="s">
        <v>8844</v>
      </c>
      <c r="C6900" s="373" t="s">
        <v>16</v>
      </c>
      <c r="D6900" s="374">
        <v>1.28</v>
      </c>
    </row>
    <row r="6901" spans="1:4" x14ac:dyDescent="0.25">
      <c r="A6901" s="373">
        <v>104796</v>
      </c>
      <c r="B6901" s="373" t="s">
        <v>8845</v>
      </c>
      <c r="C6901" s="373" t="s">
        <v>16</v>
      </c>
      <c r="D6901" s="374">
        <v>13.39</v>
      </c>
    </row>
    <row r="6902" spans="1:4" x14ac:dyDescent="0.25">
      <c r="A6902" s="373">
        <v>104797</v>
      </c>
      <c r="B6902" s="373" t="s">
        <v>8846</v>
      </c>
      <c r="C6902" s="373" t="s">
        <v>16</v>
      </c>
      <c r="D6902" s="374">
        <v>16.75</v>
      </c>
    </row>
    <row r="6903" spans="1:4" x14ac:dyDescent="0.25">
      <c r="A6903" s="373">
        <v>104798</v>
      </c>
      <c r="B6903" s="373" t="s">
        <v>8847</v>
      </c>
      <c r="C6903" s="373" t="s">
        <v>6</v>
      </c>
      <c r="D6903" s="374">
        <v>12.57</v>
      </c>
    </row>
    <row r="6904" spans="1:4" x14ac:dyDescent="0.25">
      <c r="A6904" s="373">
        <v>104799</v>
      </c>
      <c r="B6904" s="373" t="s">
        <v>8848</v>
      </c>
      <c r="C6904" s="373" t="s">
        <v>3</v>
      </c>
      <c r="D6904" s="374">
        <v>9.8699999999999992</v>
      </c>
    </row>
    <row r="6905" spans="1:4" x14ac:dyDescent="0.25">
      <c r="A6905" s="373">
        <v>104800</v>
      </c>
      <c r="B6905" s="373" t="s">
        <v>8849</v>
      </c>
      <c r="C6905" s="373" t="s">
        <v>16</v>
      </c>
      <c r="D6905" s="374">
        <v>8.93</v>
      </c>
    </row>
    <row r="6906" spans="1:4" x14ac:dyDescent="0.25">
      <c r="A6906" s="373">
        <v>104801</v>
      </c>
      <c r="B6906" s="373" t="s">
        <v>8850</v>
      </c>
      <c r="C6906" s="373" t="s">
        <v>3</v>
      </c>
      <c r="D6906" s="374">
        <v>13.56</v>
      </c>
    </row>
    <row r="6907" spans="1:4" x14ac:dyDescent="0.25">
      <c r="A6907" s="373">
        <v>104802</v>
      </c>
      <c r="B6907" s="373" t="s">
        <v>8851</v>
      </c>
      <c r="C6907" s="373" t="s">
        <v>3</v>
      </c>
      <c r="D6907" s="374">
        <v>9.0299999999999994</v>
      </c>
    </row>
    <row r="6908" spans="1:4" x14ac:dyDescent="0.25">
      <c r="A6908" s="373">
        <v>104803</v>
      </c>
      <c r="B6908" s="373" t="s">
        <v>8852</v>
      </c>
      <c r="C6908" s="373" t="s">
        <v>16</v>
      </c>
      <c r="D6908" s="374">
        <v>4.37</v>
      </c>
    </row>
    <row r="6909" spans="1:4" x14ac:dyDescent="0.25">
      <c r="A6909" s="373">
        <v>95967</v>
      </c>
      <c r="B6909" s="373" t="s">
        <v>3103</v>
      </c>
      <c r="C6909" s="373" t="s">
        <v>517</v>
      </c>
      <c r="D6909" s="374">
        <v>134.56</v>
      </c>
    </row>
    <row r="6910" spans="1:4" x14ac:dyDescent="0.25">
      <c r="A6910" s="373">
        <v>99058</v>
      </c>
      <c r="B6910" s="373" t="s">
        <v>3104</v>
      </c>
      <c r="C6910" s="373" t="s">
        <v>6</v>
      </c>
      <c r="D6910" s="374">
        <v>7.06</v>
      </c>
    </row>
    <row r="6911" spans="1:4" x14ac:dyDescent="0.25">
      <c r="A6911" s="373">
        <v>99059</v>
      </c>
      <c r="B6911" s="373" t="s">
        <v>3105</v>
      </c>
      <c r="C6911" s="373" t="s">
        <v>16</v>
      </c>
      <c r="D6911" s="374">
        <v>59.33</v>
      </c>
    </row>
    <row r="6912" spans="1:4" x14ac:dyDescent="0.25">
      <c r="A6912" s="373">
        <v>99060</v>
      </c>
      <c r="B6912" s="373" t="s">
        <v>3106</v>
      </c>
      <c r="C6912" s="373" t="s">
        <v>6</v>
      </c>
      <c r="D6912" s="374">
        <v>159.74</v>
      </c>
    </row>
    <row r="6913" spans="1:4" x14ac:dyDescent="0.25">
      <c r="A6913" s="373">
        <v>99061</v>
      </c>
      <c r="B6913" s="373" t="s">
        <v>3107</v>
      </c>
      <c r="C6913" s="373" t="s">
        <v>6</v>
      </c>
      <c r="D6913" s="374">
        <v>104.79</v>
      </c>
    </row>
    <row r="6914" spans="1:4" x14ac:dyDescent="0.25">
      <c r="A6914" s="373">
        <v>99062</v>
      </c>
      <c r="B6914" s="373" t="s">
        <v>3108</v>
      </c>
      <c r="C6914" s="373" t="s">
        <v>6</v>
      </c>
      <c r="D6914" s="374">
        <v>2.41</v>
      </c>
    </row>
    <row r="6915" spans="1:4" x14ac:dyDescent="0.25">
      <c r="A6915" s="373">
        <v>99063</v>
      </c>
      <c r="B6915" s="373" t="s">
        <v>3109</v>
      </c>
      <c r="C6915" s="373" t="s">
        <v>16</v>
      </c>
      <c r="D6915" s="374">
        <v>5.23</v>
      </c>
    </row>
    <row r="6916" spans="1:4" x14ac:dyDescent="0.25">
      <c r="A6916" s="373">
        <v>99064</v>
      </c>
      <c r="B6916" s="373" t="s">
        <v>3110</v>
      </c>
      <c r="C6916" s="373" t="s">
        <v>16</v>
      </c>
      <c r="D6916" s="374">
        <v>0.35</v>
      </c>
    </row>
    <row r="6917" spans="1:4" x14ac:dyDescent="0.25">
      <c r="A6917" s="373">
        <v>93588</v>
      </c>
      <c r="B6917" s="373" t="s">
        <v>3111</v>
      </c>
      <c r="C6917" s="373" t="s">
        <v>2978</v>
      </c>
      <c r="D6917" s="374">
        <v>3.13</v>
      </c>
    </row>
    <row r="6918" spans="1:4" x14ac:dyDescent="0.25">
      <c r="A6918" s="373">
        <v>93589</v>
      </c>
      <c r="B6918" s="373" t="s">
        <v>3112</v>
      </c>
      <c r="C6918" s="373" t="s">
        <v>2978</v>
      </c>
      <c r="D6918" s="374">
        <v>2.69</v>
      </c>
    </row>
    <row r="6919" spans="1:4" x14ac:dyDescent="0.25">
      <c r="A6919" s="373">
        <v>93590</v>
      </c>
      <c r="B6919" s="373" t="s">
        <v>3113</v>
      </c>
      <c r="C6919" s="373" t="s">
        <v>2978</v>
      </c>
      <c r="D6919" s="374">
        <v>0.98</v>
      </c>
    </row>
    <row r="6920" spans="1:4" x14ac:dyDescent="0.25">
      <c r="A6920" s="373">
        <v>93591</v>
      </c>
      <c r="B6920" s="373" t="s">
        <v>3114</v>
      </c>
      <c r="C6920" s="373" t="s">
        <v>2978</v>
      </c>
      <c r="D6920" s="374">
        <v>2.7</v>
      </c>
    </row>
    <row r="6921" spans="1:4" x14ac:dyDescent="0.25">
      <c r="A6921" s="373">
        <v>93592</v>
      </c>
      <c r="B6921" s="373" t="s">
        <v>3115</v>
      </c>
      <c r="C6921" s="373" t="s">
        <v>2978</v>
      </c>
      <c r="D6921" s="374">
        <v>2.34</v>
      </c>
    </row>
    <row r="6922" spans="1:4" x14ac:dyDescent="0.25">
      <c r="A6922" s="373">
        <v>93593</v>
      </c>
      <c r="B6922" s="373" t="s">
        <v>3116</v>
      </c>
      <c r="C6922" s="373" t="s">
        <v>2978</v>
      </c>
      <c r="D6922" s="374">
        <v>0.86</v>
      </c>
    </row>
    <row r="6923" spans="1:4" x14ac:dyDescent="0.25">
      <c r="A6923" s="373">
        <v>93594</v>
      </c>
      <c r="B6923" s="373" t="s">
        <v>3117</v>
      </c>
      <c r="C6923" s="373" t="s">
        <v>13</v>
      </c>
      <c r="D6923" s="374">
        <v>2.08</v>
      </c>
    </row>
    <row r="6924" spans="1:4" x14ac:dyDescent="0.25">
      <c r="A6924" s="373">
        <v>93595</v>
      </c>
      <c r="B6924" s="373" t="s">
        <v>3118</v>
      </c>
      <c r="C6924" s="373" t="s">
        <v>13</v>
      </c>
      <c r="D6924" s="374">
        <v>1.81</v>
      </c>
    </row>
    <row r="6925" spans="1:4" x14ac:dyDescent="0.25">
      <c r="A6925" s="373">
        <v>93596</v>
      </c>
      <c r="B6925" s="373" t="s">
        <v>3119</v>
      </c>
      <c r="C6925" s="373" t="s">
        <v>13</v>
      </c>
      <c r="D6925" s="374">
        <v>0.65</v>
      </c>
    </row>
    <row r="6926" spans="1:4" x14ac:dyDescent="0.25">
      <c r="A6926" s="373">
        <v>93597</v>
      </c>
      <c r="B6926" s="373" t="s">
        <v>3120</v>
      </c>
      <c r="C6926" s="373" t="s">
        <v>13</v>
      </c>
      <c r="D6926" s="374">
        <v>1.8</v>
      </c>
    </row>
    <row r="6927" spans="1:4" x14ac:dyDescent="0.25">
      <c r="A6927" s="373">
        <v>93598</v>
      </c>
      <c r="B6927" s="373" t="s">
        <v>3121</v>
      </c>
      <c r="C6927" s="373" t="s">
        <v>13</v>
      </c>
      <c r="D6927" s="374">
        <v>1.55</v>
      </c>
    </row>
    <row r="6928" spans="1:4" x14ac:dyDescent="0.25">
      <c r="A6928" s="373">
        <v>93599</v>
      </c>
      <c r="B6928" s="373" t="s">
        <v>3122</v>
      </c>
      <c r="C6928" s="373" t="s">
        <v>13</v>
      </c>
      <c r="D6928" s="374">
        <v>0.56999999999999995</v>
      </c>
    </row>
    <row r="6929" spans="1:4" x14ac:dyDescent="0.25">
      <c r="A6929" s="373">
        <v>95425</v>
      </c>
      <c r="B6929" s="373" t="s">
        <v>3123</v>
      </c>
      <c r="C6929" s="373" t="s">
        <v>2978</v>
      </c>
      <c r="D6929" s="374">
        <v>2.2999999999999998</v>
      </c>
    </row>
    <row r="6930" spans="1:4" x14ac:dyDescent="0.25">
      <c r="A6930" s="373">
        <v>95426</v>
      </c>
      <c r="B6930" s="373" t="s">
        <v>3124</v>
      </c>
      <c r="C6930" s="373" t="s">
        <v>2978</v>
      </c>
      <c r="D6930" s="374">
        <v>1.99</v>
      </c>
    </row>
    <row r="6931" spans="1:4" x14ac:dyDescent="0.25">
      <c r="A6931" s="373">
        <v>95427</v>
      </c>
      <c r="B6931" s="373" t="s">
        <v>3125</v>
      </c>
      <c r="C6931" s="373" t="s">
        <v>2978</v>
      </c>
      <c r="D6931" s="374">
        <v>0.74</v>
      </c>
    </row>
    <row r="6932" spans="1:4" x14ac:dyDescent="0.25">
      <c r="A6932" s="373">
        <v>95428</v>
      </c>
      <c r="B6932" s="373" t="s">
        <v>3126</v>
      </c>
      <c r="C6932" s="373" t="s">
        <v>13</v>
      </c>
      <c r="D6932" s="374">
        <v>1.54</v>
      </c>
    </row>
    <row r="6933" spans="1:4" x14ac:dyDescent="0.25">
      <c r="A6933" s="373">
        <v>95429</v>
      </c>
      <c r="B6933" s="373" t="s">
        <v>3127</v>
      </c>
      <c r="C6933" s="373" t="s">
        <v>13</v>
      </c>
      <c r="D6933" s="374">
        <v>1.34</v>
      </c>
    </row>
    <row r="6934" spans="1:4" x14ac:dyDescent="0.25">
      <c r="A6934" s="373">
        <v>95430</v>
      </c>
      <c r="B6934" s="373" t="s">
        <v>3128</v>
      </c>
      <c r="C6934" s="373" t="s">
        <v>13</v>
      </c>
      <c r="D6934" s="374">
        <v>0.47</v>
      </c>
    </row>
    <row r="6935" spans="1:4" x14ac:dyDescent="0.25">
      <c r="A6935" s="373">
        <v>95875</v>
      </c>
      <c r="B6935" s="373" t="s">
        <v>3129</v>
      </c>
      <c r="C6935" s="373" t="s">
        <v>2978</v>
      </c>
      <c r="D6935" s="374">
        <v>2.4700000000000002</v>
      </c>
    </row>
    <row r="6936" spans="1:4" x14ac:dyDescent="0.25">
      <c r="A6936" s="373">
        <v>95876</v>
      </c>
      <c r="B6936" s="373" t="s">
        <v>3130</v>
      </c>
      <c r="C6936" s="373" t="s">
        <v>2978</v>
      </c>
      <c r="D6936" s="374">
        <v>2.12</v>
      </c>
    </row>
    <row r="6937" spans="1:4" x14ac:dyDescent="0.25">
      <c r="A6937" s="373">
        <v>95877</v>
      </c>
      <c r="B6937" s="373" t="s">
        <v>3131</v>
      </c>
      <c r="C6937" s="373" t="s">
        <v>2978</v>
      </c>
      <c r="D6937" s="374">
        <v>1.82</v>
      </c>
    </row>
    <row r="6938" spans="1:4" x14ac:dyDescent="0.25">
      <c r="A6938" s="373">
        <v>95878</v>
      </c>
      <c r="B6938" s="373" t="s">
        <v>3132</v>
      </c>
      <c r="C6938" s="373" t="s">
        <v>13</v>
      </c>
      <c r="D6938" s="374">
        <v>1.67</v>
      </c>
    </row>
    <row r="6939" spans="1:4" x14ac:dyDescent="0.25">
      <c r="A6939" s="373">
        <v>95879</v>
      </c>
      <c r="B6939" s="373" t="s">
        <v>3133</v>
      </c>
      <c r="C6939" s="373" t="s">
        <v>13</v>
      </c>
      <c r="D6939" s="374">
        <v>1.44</v>
      </c>
    </row>
    <row r="6940" spans="1:4" x14ac:dyDescent="0.25">
      <c r="A6940" s="373">
        <v>95880</v>
      </c>
      <c r="B6940" s="373" t="s">
        <v>3134</v>
      </c>
      <c r="C6940" s="373" t="s">
        <v>13</v>
      </c>
      <c r="D6940" s="374">
        <v>1.22</v>
      </c>
    </row>
    <row r="6941" spans="1:4" x14ac:dyDescent="0.25">
      <c r="A6941" s="373">
        <v>97912</v>
      </c>
      <c r="B6941" s="373" t="s">
        <v>3135</v>
      </c>
      <c r="C6941" s="373" t="s">
        <v>2978</v>
      </c>
      <c r="D6941" s="374">
        <v>3.72</v>
      </c>
    </row>
    <row r="6942" spans="1:4" x14ac:dyDescent="0.25">
      <c r="A6942" s="373">
        <v>97913</v>
      </c>
      <c r="B6942" s="373" t="s">
        <v>3136</v>
      </c>
      <c r="C6942" s="373" t="s">
        <v>2978</v>
      </c>
      <c r="D6942" s="374">
        <v>3.23</v>
      </c>
    </row>
    <row r="6943" spans="1:4" x14ac:dyDescent="0.25">
      <c r="A6943" s="373">
        <v>97914</v>
      </c>
      <c r="B6943" s="373" t="s">
        <v>3137</v>
      </c>
      <c r="C6943" s="373" t="s">
        <v>2978</v>
      </c>
      <c r="D6943" s="374">
        <v>2.96</v>
      </c>
    </row>
    <row r="6944" spans="1:4" x14ac:dyDescent="0.25">
      <c r="A6944" s="373">
        <v>97915</v>
      </c>
      <c r="B6944" s="373" t="s">
        <v>3138</v>
      </c>
      <c r="C6944" s="373" t="s">
        <v>2978</v>
      </c>
      <c r="D6944" s="374">
        <v>1.18</v>
      </c>
    </row>
    <row r="6945" spans="1:4" x14ac:dyDescent="0.25">
      <c r="A6945" s="373">
        <v>100937</v>
      </c>
      <c r="B6945" s="373" t="s">
        <v>3139</v>
      </c>
      <c r="C6945" s="373" t="s">
        <v>2978</v>
      </c>
      <c r="D6945" s="374">
        <v>8.8800000000000008</v>
      </c>
    </row>
    <row r="6946" spans="1:4" x14ac:dyDescent="0.25">
      <c r="A6946" s="373">
        <v>100938</v>
      </c>
      <c r="B6946" s="373" t="s">
        <v>3140</v>
      </c>
      <c r="C6946" s="373" t="s">
        <v>2978</v>
      </c>
      <c r="D6946" s="374">
        <v>7.47</v>
      </c>
    </row>
    <row r="6947" spans="1:4" x14ac:dyDescent="0.25">
      <c r="A6947" s="373">
        <v>100939</v>
      </c>
      <c r="B6947" s="373" t="s">
        <v>3141</v>
      </c>
      <c r="C6947" s="373" t="s">
        <v>2978</v>
      </c>
      <c r="D6947" s="374">
        <v>6.47</v>
      </c>
    </row>
    <row r="6948" spans="1:4" x14ac:dyDescent="0.25">
      <c r="A6948" s="373">
        <v>100940</v>
      </c>
      <c r="B6948" s="373" t="s">
        <v>3142</v>
      </c>
      <c r="C6948" s="373" t="s">
        <v>2978</v>
      </c>
      <c r="D6948" s="374">
        <v>5.53</v>
      </c>
    </row>
    <row r="6949" spans="1:4" x14ac:dyDescent="0.25">
      <c r="A6949" s="373">
        <v>100941</v>
      </c>
      <c r="B6949" s="373" t="s">
        <v>3143</v>
      </c>
      <c r="C6949" s="373" t="s">
        <v>13</v>
      </c>
      <c r="D6949" s="374">
        <v>5.92</v>
      </c>
    </row>
    <row r="6950" spans="1:4" x14ac:dyDescent="0.25">
      <c r="A6950" s="373">
        <v>100942</v>
      </c>
      <c r="B6950" s="373" t="s">
        <v>3144</v>
      </c>
      <c r="C6950" s="373" t="s">
        <v>13</v>
      </c>
      <c r="D6950" s="374">
        <v>4.9800000000000004</v>
      </c>
    </row>
    <row r="6951" spans="1:4" x14ac:dyDescent="0.25">
      <c r="A6951" s="373">
        <v>100943</v>
      </c>
      <c r="B6951" s="373" t="s">
        <v>3145</v>
      </c>
      <c r="C6951" s="373" t="s">
        <v>13</v>
      </c>
      <c r="D6951" s="374">
        <v>4.3</v>
      </c>
    </row>
    <row r="6952" spans="1:4" x14ac:dyDescent="0.25">
      <c r="A6952" s="373">
        <v>100944</v>
      </c>
      <c r="B6952" s="373" t="s">
        <v>3146</v>
      </c>
      <c r="C6952" s="373" t="s">
        <v>13</v>
      </c>
      <c r="D6952" s="374">
        <v>3.69</v>
      </c>
    </row>
    <row r="6953" spans="1:4" x14ac:dyDescent="0.25">
      <c r="A6953" s="373">
        <v>100945</v>
      </c>
      <c r="B6953" s="373" t="s">
        <v>3147</v>
      </c>
      <c r="C6953" s="373" t="s">
        <v>13</v>
      </c>
      <c r="D6953" s="374">
        <v>2.81</v>
      </c>
    </row>
    <row r="6954" spans="1:4" x14ac:dyDescent="0.25">
      <c r="A6954" s="373">
        <v>100946</v>
      </c>
      <c r="B6954" s="373" t="s">
        <v>3148</v>
      </c>
      <c r="C6954" s="373" t="s">
        <v>13</v>
      </c>
      <c r="D6954" s="374">
        <v>2.4300000000000002</v>
      </c>
    </row>
    <row r="6955" spans="1:4" x14ac:dyDescent="0.25">
      <c r="A6955" s="373">
        <v>100947</v>
      </c>
      <c r="B6955" s="373" t="s">
        <v>3149</v>
      </c>
      <c r="C6955" s="373" t="s">
        <v>13</v>
      </c>
      <c r="D6955" s="374">
        <v>2.23</v>
      </c>
    </row>
    <row r="6956" spans="1:4" x14ac:dyDescent="0.25">
      <c r="A6956" s="373">
        <v>100948</v>
      </c>
      <c r="B6956" s="373" t="s">
        <v>3150</v>
      </c>
      <c r="C6956" s="373" t="s">
        <v>13</v>
      </c>
      <c r="D6956" s="374">
        <v>0.88</v>
      </c>
    </row>
    <row r="6957" spans="1:4" x14ac:dyDescent="0.25">
      <c r="A6957" s="373">
        <v>100949</v>
      </c>
      <c r="B6957" s="373" t="s">
        <v>3151</v>
      </c>
      <c r="C6957" s="373" t="s">
        <v>13</v>
      </c>
      <c r="D6957" s="374">
        <v>6.7</v>
      </c>
    </row>
    <row r="6958" spans="1:4" x14ac:dyDescent="0.25">
      <c r="A6958" s="373">
        <v>100950</v>
      </c>
      <c r="B6958" s="373" t="s">
        <v>3152</v>
      </c>
      <c r="C6958" s="373" t="s">
        <v>13</v>
      </c>
      <c r="D6958" s="374">
        <v>3.55</v>
      </c>
    </row>
    <row r="6959" spans="1:4" x14ac:dyDescent="0.25">
      <c r="A6959" s="373">
        <v>100951</v>
      </c>
      <c r="B6959" s="373" t="s">
        <v>3153</v>
      </c>
      <c r="C6959" s="373" t="s">
        <v>13</v>
      </c>
      <c r="D6959" s="374">
        <v>3.06</v>
      </c>
    </row>
    <row r="6960" spans="1:4" x14ac:dyDescent="0.25">
      <c r="A6960" s="373">
        <v>100952</v>
      </c>
      <c r="B6960" s="373" t="s">
        <v>3154</v>
      </c>
      <c r="C6960" s="373" t="s">
        <v>13</v>
      </c>
      <c r="D6960" s="374">
        <v>2.82</v>
      </c>
    </row>
    <row r="6961" spans="1:4" x14ac:dyDescent="0.25">
      <c r="A6961" s="373">
        <v>100953</v>
      </c>
      <c r="B6961" s="373" t="s">
        <v>3155</v>
      </c>
      <c r="C6961" s="373" t="s">
        <v>13</v>
      </c>
      <c r="D6961" s="374">
        <v>1.1200000000000001</v>
      </c>
    </row>
    <row r="6962" spans="1:4" x14ac:dyDescent="0.25">
      <c r="A6962" s="373">
        <v>100954</v>
      </c>
      <c r="B6962" s="373" t="s">
        <v>3156</v>
      </c>
      <c r="C6962" s="373" t="s">
        <v>13</v>
      </c>
      <c r="D6962" s="374">
        <v>8.4600000000000009</v>
      </c>
    </row>
    <row r="6963" spans="1:4" x14ac:dyDescent="0.25">
      <c r="A6963" s="373">
        <v>100955</v>
      </c>
      <c r="B6963" s="373" t="s">
        <v>3157</v>
      </c>
      <c r="C6963" s="373" t="s">
        <v>2978</v>
      </c>
      <c r="D6963" s="374">
        <v>4.8899999999999997</v>
      </c>
    </row>
    <row r="6964" spans="1:4" x14ac:dyDescent="0.25">
      <c r="A6964" s="373">
        <v>100956</v>
      </c>
      <c r="B6964" s="373" t="s">
        <v>3158</v>
      </c>
      <c r="C6964" s="373" t="s">
        <v>2978</v>
      </c>
      <c r="D6964" s="374">
        <v>4.25</v>
      </c>
    </row>
    <row r="6965" spans="1:4" x14ac:dyDescent="0.25">
      <c r="A6965" s="373">
        <v>100957</v>
      </c>
      <c r="B6965" s="373" t="s">
        <v>3159</v>
      </c>
      <c r="C6965" s="373" t="s">
        <v>2978</v>
      </c>
      <c r="D6965" s="374">
        <v>3.89</v>
      </c>
    </row>
    <row r="6966" spans="1:4" x14ac:dyDescent="0.25">
      <c r="A6966" s="373">
        <v>100958</v>
      </c>
      <c r="B6966" s="373" t="s">
        <v>3160</v>
      </c>
      <c r="C6966" s="373" t="s">
        <v>2978</v>
      </c>
      <c r="D6966" s="374">
        <v>1.56</v>
      </c>
    </row>
    <row r="6967" spans="1:4" x14ac:dyDescent="0.25">
      <c r="A6967" s="373">
        <v>100959</v>
      </c>
      <c r="B6967" s="373" t="s">
        <v>3161</v>
      </c>
      <c r="C6967" s="373" t="s">
        <v>2978</v>
      </c>
      <c r="D6967" s="374">
        <v>11.67</v>
      </c>
    </row>
    <row r="6968" spans="1:4" x14ac:dyDescent="0.25">
      <c r="A6968" s="373">
        <v>100960</v>
      </c>
      <c r="B6968" s="373" t="s">
        <v>3162</v>
      </c>
      <c r="C6968" s="373" t="s">
        <v>2978</v>
      </c>
      <c r="D6968" s="374">
        <v>3.65</v>
      </c>
    </row>
    <row r="6969" spans="1:4" x14ac:dyDescent="0.25">
      <c r="A6969" s="373">
        <v>100961</v>
      </c>
      <c r="B6969" s="373" t="s">
        <v>3163</v>
      </c>
      <c r="C6969" s="373" t="s">
        <v>2978</v>
      </c>
      <c r="D6969" s="374">
        <v>3.16</v>
      </c>
    </row>
    <row r="6970" spans="1:4" x14ac:dyDescent="0.25">
      <c r="A6970" s="373">
        <v>100962</v>
      </c>
      <c r="B6970" s="373" t="s">
        <v>3164</v>
      </c>
      <c r="C6970" s="373" t="s">
        <v>2978</v>
      </c>
      <c r="D6970" s="374">
        <v>2.88</v>
      </c>
    </row>
    <row r="6971" spans="1:4" x14ac:dyDescent="0.25">
      <c r="A6971" s="373">
        <v>100963</v>
      </c>
      <c r="B6971" s="373" t="s">
        <v>3165</v>
      </c>
      <c r="C6971" s="373" t="s">
        <v>2978</v>
      </c>
      <c r="D6971" s="374">
        <v>1.1399999999999999</v>
      </c>
    </row>
    <row r="6972" spans="1:4" x14ac:dyDescent="0.25">
      <c r="A6972" s="373">
        <v>100964</v>
      </c>
      <c r="B6972" s="373" t="s">
        <v>3166</v>
      </c>
      <c r="C6972" s="373" t="s">
        <v>2978</v>
      </c>
      <c r="D6972" s="374">
        <v>8.77</v>
      </c>
    </row>
    <row r="6973" spans="1:4" x14ac:dyDescent="0.25">
      <c r="A6973" s="373">
        <v>100973</v>
      </c>
      <c r="B6973" s="373" t="s">
        <v>3167</v>
      </c>
      <c r="C6973" s="373" t="s">
        <v>12</v>
      </c>
      <c r="D6973" s="374">
        <v>8.6999999999999993</v>
      </c>
    </row>
    <row r="6974" spans="1:4" x14ac:dyDescent="0.25">
      <c r="A6974" s="373">
        <v>100974</v>
      </c>
      <c r="B6974" s="373" t="s">
        <v>3168</v>
      </c>
      <c r="C6974" s="373" t="s">
        <v>12</v>
      </c>
      <c r="D6974" s="374">
        <v>8.4499999999999993</v>
      </c>
    </row>
    <row r="6975" spans="1:4" x14ac:dyDescent="0.25">
      <c r="A6975" s="373">
        <v>100975</v>
      </c>
      <c r="B6975" s="373" t="s">
        <v>3169</v>
      </c>
      <c r="C6975" s="373" t="s">
        <v>12</v>
      </c>
      <c r="D6975" s="374">
        <v>8.4499999999999993</v>
      </c>
    </row>
    <row r="6976" spans="1:4" x14ac:dyDescent="0.25">
      <c r="A6976" s="373">
        <v>100965</v>
      </c>
      <c r="B6976" s="373" t="s">
        <v>3170</v>
      </c>
      <c r="C6976" s="373" t="s">
        <v>13</v>
      </c>
      <c r="D6976" s="374">
        <v>1.77</v>
      </c>
    </row>
    <row r="6977" spans="1:4" x14ac:dyDescent="0.25">
      <c r="A6977" s="373">
        <v>100966</v>
      </c>
      <c r="B6977" s="373" t="s">
        <v>3171</v>
      </c>
      <c r="C6977" s="373" t="s">
        <v>13</v>
      </c>
      <c r="D6977" s="374">
        <v>1.52</v>
      </c>
    </row>
    <row r="6978" spans="1:4" x14ac:dyDescent="0.25">
      <c r="A6978" s="373">
        <v>100969</v>
      </c>
      <c r="B6978" s="373" t="s">
        <v>3174</v>
      </c>
      <c r="C6978" s="373" t="s">
        <v>13</v>
      </c>
      <c r="D6978" s="374">
        <v>2.3199999999999998</v>
      </c>
    </row>
    <row r="6979" spans="1:4" x14ac:dyDescent="0.25">
      <c r="A6979" s="373">
        <v>100970</v>
      </c>
      <c r="B6979" s="373" t="s">
        <v>3175</v>
      </c>
      <c r="C6979" s="373" t="s">
        <v>13</v>
      </c>
      <c r="D6979" s="374">
        <v>1.96</v>
      </c>
    </row>
    <row r="6980" spans="1:4" x14ac:dyDescent="0.25">
      <c r="A6980" s="373">
        <v>102330</v>
      </c>
      <c r="B6980" s="373" t="s">
        <v>3172</v>
      </c>
      <c r="C6980" s="373" t="s">
        <v>13</v>
      </c>
      <c r="D6980" s="374">
        <v>1.42</v>
      </c>
    </row>
    <row r="6981" spans="1:4" x14ac:dyDescent="0.25">
      <c r="A6981" s="373">
        <v>102331</v>
      </c>
      <c r="B6981" s="373" t="s">
        <v>3173</v>
      </c>
      <c r="C6981" s="373" t="s">
        <v>13</v>
      </c>
      <c r="D6981" s="374">
        <v>0.55000000000000004</v>
      </c>
    </row>
    <row r="6982" spans="1:4" x14ac:dyDescent="0.25">
      <c r="A6982" s="373">
        <v>102332</v>
      </c>
      <c r="B6982" s="373" t="s">
        <v>3176</v>
      </c>
      <c r="C6982" s="373" t="s">
        <v>13</v>
      </c>
      <c r="D6982" s="374">
        <v>1.83</v>
      </c>
    </row>
    <row r="6983" spans="1:4" x14ac:dyDescent="0.25">
      <c r="A6983" s="373">
        <v>102333</v>
      </c>
      <c r="B6983" s="373" t="s">
        <v>3177</v>
      </c>
      <c r="C6983" s="373" t="s">
        <v>13</v>
      </c>
      <c r="D6983" s="374">
        <v>0.73</v>
      </c>
    </row>
    <row r="6984" spans="1:4" x14ac:dyDescent="0.25">
      <c r="A6984" s="373">
        <v>101019</v>
      </c>
      <c r="B6984" s="373" t="s">
        <v>3178</v>
      </c>
      <c r="C6984" s="373" t="s">
        <v>2662</v>
      </c>
      <c r="D6984" s="374">
        <v>561.38</v>
      </c>
    </row>
    <row r="6985" spans="1:4" x14ac:dyDescent="0.25">
      <c r="A6985" s="373">
        <v>101479</v>
      </c>
      <c r="B6985" s="373" t="s">
        <v>3179</v>
      </c>
      <c r="C6985" s="373" t="s">
        <v>2662</v>
      </c>
      <c r="D6985" s="374">
        <v>163.56</v>
      </c>
    </row>
    <row r="6986" spans="1:4" x14ac:dyDescent="0.25">
      <c r="A6986" s="373">
        <v>102568</v>
      </c>
      <c r="B6986" s="373" t="s">
        <v>4435</v>
      </c>
      <c r="C6986" s="373" t="s">
        <v>2662</v>
      </c>
      <c r="D6986" s="374">
        <v>278.62</v>
      </c>
    </row>
    <row r="6987" spans="1:4" x14ac:dyDescent="0.25">
      <c r="A6987" s="373">
        <v>100976</v>
      </c>
      <c r="B6987" s="373" t="s">
        <v>3180</v>
      </c>
      <c r="C6987" s="373" t="s">
        <v>12</v>
      </c>
      <c r="D6987" s="374">
        <v>8.2799999999999994</v>
      </c>
    </row>
    <row r="6988" spans="1:4" x14ac:dyDescent="0.25">
      <c r="A6988" s="373">
        <v>100977</v>
      </c>
      <c r="B6988" s="373" t="s">
        <v>3181</v>
      </c>
      <c r="C6988" s="373" t="s">
        <v>12</v>
      </c>
      <c r="D6988" s="374">
        <v>7.55</v>
      </c>
    </row>
    <row r="6989" spans="1:4" x14ac:dyDescent="0.25">
      <c r="A6989" s="373">
        <v>100978</v>
      </c>
      <c r="B6989" s="373" t="s">
        <v>3182</v>
      </c>
      <c r="C6989" s="373" t="s">
        <v>12</v>
      </c>
      <c r="D6989" s="374">
        <v>6.86</v>
      </c>
    </row>
    <row r="6990" spans="1:4" x14ac:dyDescent="0.25">
      <c r="A6990" s="373">
        <v>100979</v>
      </c>
      <c r="B6990" s="373" t="s">
        <v>3183</v>
      </c>
      <c r="C6990" s="373" t="s">
        <v>12</v>
      </c>
      <c r="D6990" s="374">
        <v>6.53</v>
      </c>
    </row>
    <row r="6991" spans="1:4" x14ac:dyDescent="0.25">
      <c r="A6991" s="373">
        <v>100980</v>
      </c>
      <c r="B6991" s="373" t="s">
        <v>3184</v>
      </c>
      <c r="C6991" s="373" t="s">
        <v>12</v>
      </c>
      <c r="D6991" s="374">
        <v>6.18</v>
      </c>
    </row>
    <row r="6992" spans="1:4" x14ac:dyDescent="0.25">
      <c r="A6992" s="373">
        <v>100981</v>
      </c>
      <c r="B6992" s="373" t="s">
        <v>3185</v>
      </c>
      <c r="C6992" s="373" t="s">
        <v>12</v>
      </c>
      <c r="D6992" s="374">
        <v>9.18</v>
      </c>
    </row>
    <row r="6993" spans="1:4" x14ac:dyDescent="0.25">
      <c r="A6993" s="373">
        <v>100982</v>
      </c>
      <c r="B6993" s="373" t="s">
        <v>3186</v>
      </c>
      <c r="C6993" s="373" t="s">
        <v>12</v>
      </c>
      <c r="D6993" s="374">
        <v>8.86</v>
      </c>
    </row>
    <row r="6994" spans="1:4" x14ac:dyDescent="0.25">
      <c r="A6994" s="373">
        <v>100983</v>
      </c>
      <c r="B6994" s="373" t="s">
        <v>3187</v>
      </c>
      <c r="C6994" s="373" t="s">
        <v>12</v>
      </c>
      <c r="D6994" s="374">
        <v>8.82</v>
      </c>
    </row>
    <row r="6995" spans="1:4" x14ac:dyDescent="0.25">
      <c r="A6995" s="373">
        <v>100984</v>
      </c>
      <c r="B6995" s="373" t="s">
        <v>3188</v>
      </c>
      <c r="C6995" s="373" t="s">
        <v>12</v>
      </c>
      <c r="D6995" s="374">
        <v>8.64</v>
      </c>
    </row>
    <row r="6996" spans="1:4" x14ac:dyDescent="0.25">
      <c r="A6996" s="373">
        <v>100985</v>
      </c>
      <c r="B6996" s="373" t="s">
        <v>3189</v>
      </c>
      <c r="C6996" s="373" t="s">
        <v>12</v>
      </c>
      <c r="D6996" s="374">
        <v>7.47</v>
      </c>
    </row>
    <row r="6997" spans="1:4" x14ac:dyDescent="0.25">
      <c r="A6997" s="373">
        <v>100986</v>
      </c>
      <c r="B6997" s="373" t="s">
        <v>3190</v>
      </c>
      <c r="C6997" s="373" t="s">
        <v>12</v>
      </c>
      <c r="D6997" s="374">
        <v>9.0399999999999991</v>
      </c>
    </row>
    <row r="6998" spans="1:4" x14ac:dyDescent="0.25">
      <c r="A6998" s="373">
        <v>100987</v>
      </c>
      <c r="B6998" s="373" t="s">
        <v>3191</v>
      </c>
      <c r="C6998" s="373" t="s">
        <v>12</v>
      </c>
      <c r="D6998" s="374">
        <v>10.26</v>
      </c>
    </row>
    <row r="6999" spans="1:4" x14ac:dyDescent="0.25">
      <c r="A6999" s="373">
        <v>100988</v>
      </c>
      <c r="B6999" s="373" t="s">
        <v>3192</v>
      </c>
      <c r="C6999" s="373" t="s">
        <v>12</v>
      </c>
      <c r="D6999" s="374">
        <v>10.87</v>
      </c>
    </row>
    <row r="7000" spans="1:4" x14ac:dyDescent="0.25">
      <c r="A7000" s="373">
        <v>100989</v>
      </c>
      <c r="B7000" s="373" t="s">
        <v>3193</v>
      </c>
      <c r="C7000" s="373" t="s">
        <v>2662</v>
      </c>
      <c r="D7000" s="374">
        <v>5.8</v>
      </c>
    </row>
    <row r="7001" spans="1:4" x14ac:dyDescent="0.25">
      <c r="A7001" s="373">
        <v>100990</v>
      </c>
      <c r="B7001" s="373" t="s">
        <v>3194</v>
      </c>
      <c r="C7001" s="373" t="s">
        <v>2662</v>
      </c>
      <c r="D7001" s="374">
        <v>5.65</v>
      </c>
    </row>
    <row r="7002" spans="1:4" x14ac:dyDescent="0.25">
      <c r="A7002" s="373">
        <v>100991</v>
      </c>
      <c r="B7002" s="373" t="s">
        <v>3195</v>
      </c>
      <c r="C7002" s="373" t="s">
        <v>2662</v>
      </c>
      <c r="D7002" s="374">
        <v>5.66</v>
      </c>
    </row>
    <row r="7003" spans="1:4" x14ac:dyDescent="0.25">
      <c r="A7003" s="373">
        <v>100992</v>
      </c>
      <c r="B7003" s="373" t="s">
        <v>3196</v>
      </c>
      <c r="C7003" s="373" t="s">
        <v>2662</v>
      </c>
      <c r="D7003" s="374">
        <v>5.52</v>
      </c>
    </row>
    <row r="7004" spans="1:4" x14ac:dyDescent="0.25">
      <c r="A7004" s="373">
        <v>100993</v>
      </c>
      <c r="B7004" s="373" t="s">
        <v>3197</v>
      </c>
      <c r="C7004" s="373" t="s">
        <v>2662</v>
      </c>
      <c r="D7004" s="374">
        <v>5.0199999999999996</v>
      </c>
    </row>
    <row r="7005" spans="1:4" x14ac:dyDescent="0.25">
      <c r="A7005" s="373">
        <v>100994</v>
      </c>
      <c r="B7005" s="373" t="s">
        <v>3198</v>
      </c>
      <c r="C7005" s="373" t="s">
        <v>2662</v>
      </c>
      <c r="D7005" s="374">
        <v>4.55</v>
      </c>
    </row>
    <row r="7006" spans="1:4" x14ac:dyDescent="0.25">
      <c r="A7006" s="373">
        <v>100995</v>
      </c>
      <c r="B7006" s="373" t="s">
        <v>3199</v>
      </c>
      <c r="C7006" s="373" t="s">
        <v>2662</v>
      </c>
      <c r="D7006" s="374">
        <v>4.3600000000000003</v>
      </c>
    </row>
    <row r="7007" spans="1:4" x14ac:dyDescent="0.25">
      <c r="A7007" s="373">
        <v>100996</v>
      </c>
      <c r="B7007" s="373" t="s">
        <v>3200</v>
      </c>
      <c r="C7007" s="373" t="s">
        <v>2662</v>
      </c>
      <c r="D7007" s="374">
        <v>4.1100000000000003</v>
      </c>
    </row>
    <row r="7008" spans="1:4" x14ac:dyDescent="0.25">
      <c r="A7008" s="373">
        <v>100997</v>
      </c>
      <c r="B7008" s="373" t="s">
        <v>3201</v>
      </c>
      <c r="C7008" s="373" t="s">
        <v>2662</v>
      </c>
      <c r="D7008" s="374">
        <v>6.13</v>
      </c>
    </row>
    <row r="7009" spans="1:4" x14ac:dyDescent="0.25">
      <c r="A7009" s="373">
        <v>100998</v>
      </c>
      <c r="B7009" s="373" t="s">
        <v>3202</v>
      </c>
      <c r="C7009" s="373" t="s">
        <v>2662</v>
      </c>
      <c r="D7009" s="374">
        <v>5.91</v>
      </c>
    </row>
    <row r="7010" spans="1:4" x14ac:dyDescent="0.25">
      <c r="A7010" s="373">
        <v>100999</v>
      </c>
      <c r="B7010" s="373" t="s">
        <v>3203</v>
      </c>
      <c r="C7010" s="373" t="s">
        <v>2662</v>
      </c>
      <c r="D7010" s="374">
        <v>5.9</v>
      </c>
    </row>
    <row r="7011" spans="1:4" x14ac:dyDescent="0.25">
      <c r="A7011" s="373">
        <v>101000</v>
      </c>
      <c r="B7011" s="373" t="s">
        <v>3204</v>
      </c>
      <c r="C7011" s="373" t="s">
        <v>2662</v>
      </c>
      <c r="D7011" s="374">
        <v>5.75</v>
      </c>
    </row>
    <row r="7012" spans="1:4" x14ac:dyDescent="0.25">
      <c r="A7012" s="373">
        <v>101001</v>
      </c>
      <c r="B7012" s="373" t="s">
        <v>3205</v>
      </c>
      <c r="C7012" s="373" t="s">
        <v>2662</v>
      </c>
      <c r="D7012" s="374">
        <v>4.9800000000000004</v>
      </c>
    </row>
    <row r="7013" spans="1:4" x14ac:dyDescent="0.25">
      <c r="A7013" s="373">
        <v>101002</v>
      </c>
      <c r="B7013" s="373" t="s">
        <v>3206</v>
      </c>
      <c r="C7013" s="373" t="s">
        <v>2662</v>
      </c>
      <c r="D7013" s="374">
        <v>6.02</v>
      </c>
    </row>
    <row r="7014" spans="1:4" x14ac:dyDescent="0.25">
      <c r="A7014" s="373">
        <v>101003</v>
      </c>
      <c r="B7014" s="373" t="s">
        <v>3207</v>
      </c>
      <c r="C7014" s="373" t="s">
        <v>2662</v>
      </c>
      <c r="D7014" s="374">
        <v>6.82</v>
      </c>
    </row>
    <row r="7015" spans="1:4" x14ac:dyDescent="0.25">
      <c r="A7015" s="373">
        <v>101004</v>
      </c>
      <c r="B7015" s="373" t="s">
        <v>3208</v>
      </c>
      <c r="C7015" s="373" t="s">
        <v>2662</v>
      </c>
      <c r="D7015" s="374">
        <v>7.24</v>
      </c>
    </row>
    <row r="7016" spans="1:4" x14ac:dyDescent="0.25">
      <c r="A7016" s="373">
        <v>101005</v>
      </c>
      <c r="B7016" s="373" t="s">
        <v>3209</v>
      </c>
      <c r="C7016" s="373" t="s">
        <v>12</v>
      </c>
      <c r="D7016" s="374">
        <v>18.62</v>
      </c>
    </row>
    <row r="7017" spans="1:4" x14ac:dyDescent="0.25">
      <c r="A7017" s="373">
        <v>101006</v>
      </c>
      <c r="B7017" s="373" t="s">
        <v>3210</v>
      </c>
      <c r="C7017" s="373" t="s">
        <v>12</v>
      </c>
      <c r="D7017" s="374">
        <v>20.81</v>
      </c>
    </row>
    <row r="7018" spans="1:4" x14ac:dyDescent="0.25">
      <c r="A7018" s="373">
        <v>101007</v>
      </c>
      <c r="B7018" s="373" t="s">
        <v>3211</v>
      </c>
      <c r="C7018" s="373" t="s">
        <v>12</v>
      </c>
      <c r="D7018" s="374">
        <v>5.4</v>
      </c>
    </row>
    <row r="7019" spans="1:4" x14ac:dyDescent="0.25">
      <c r="A7019" s="373">
        <v>101008</v>
      </c>
      <c r="B7019" s="373" t="s">
        <v>3212</v>
      </c>
      <c r="C7019" s="373" t="s">
        <v>12</v>
      </c>
      <c r="D7019" s="374">
        <v>5.5</v>
      </c>
    </row>
    <row r="7020" spans="1:4" x14ac:dyDescent="0.25">
      <c r="A7020" s="373">
        <v>101009</v>
      </c>
      <c r="B7020" s="373" t="s">
        <v>3213</v>
      </c>
      <c r="C7020" s="373" t="s">
        <v>2662</v>
      </c>
      <c r="D7020" s="374">
        <v>42.83</v>
      </c>
    </row>
    <row r="7021" spans="1:4" x14ac:dyDescent="0.25">
      <c r="A7021" s="373">
        <v>101010</v>
      </c>
      <c r="B7021" s="373" t="s">
        <v>3214</v>
      </c>
      <c r="C7021" s="373" t="s">
        <v>2662</v>
      </c>
      <c r="D7021" s="374">
        <v>26.96</v>
      </c>
    </row>
    <row r="7022" spans="1:4" x14ac:dyDescent="0.25">
      <c r="A7022" s="373">
        <v>101013</v>
      </c>
      <c r="B7022" s="373" t="s">
        <v>3215</v>
      </c>
      <c r="C7022" s="373" t="s">
        <v>2662</v>
      </c>
      <c r="D7022" s="374">
        <v>44.43</v>
      </c>
    </row>
    <row r="7023" spans="1:4" x14ac:dyDescent="0.25">
      <c r="A7023" s="373">
        <v>101014</v>
      </c>
      <c r="B7023" s="373" t="s">
        <v>3216</v>
      </c>
      <c r="C7023" s="373" t="s">
        <v>2662</v>
      </c>
      <c r="D7023" s="374">
        <v>40.700000000000003</v>
      </c>
    </row>
    <row r="7024" spans="1:4" x14ac:dyDescent="0.25">
      <c r="A7024" s="373">
        <v>101015</v>
      </c>
      <c r="B7024" s="373" t="s">
        <v>3217</v>
      </c>
      <c r="C7024" s="373" t="s">
        <v>2662</v>
      </c>
      <c r="D7024" s="374">
        <v>33.44</v>
      </c>
    </row>
    <row r="7025" spans="1:4" x14ac:dyDescent="0.25">
      <c r="A7025" s="373">
        <v>101016</v>
      </c>
      <c r="B7025" s="373" t="s">
        <v>3218</v>
      </c>
      <c r="C7025" s="373" t="s">
        <v>2662</v>
      </c>
      <c r="D7025" s="374">
        <v>38.71</v>
      </c>
    </row>
    <row r="7026" spans="1:4" x14ac:dyDescent="0.25">
      <c r="A7026" s="373">
        <v>101017</v>
      </c>
      <c r="B7026" s="373" t="s">
        <v>3219</v>
      </c>
      <c r="C7026" s="373" t="s">
        <v>2662</v>
      </c>
      <c r="D7026" s="374">
        <v>29.35</v>
      </c>
    </row>
    <row r="7027" spans="1:4" x14ac:dyDescent="0.25">
      <c r="A7027" s="373">
        <v>101018</v>
      </c>
      <c r="B7027" s="373" t="s">
        <v>3220</v>
      </c>
      <c r="C7027" s="373" t="s">
        <v>2662</v>
      </c>
      <c r="D7027" s="374">
        <v>24.11</v>
      </c>
    </row>
    <row r="7028" spans="1:4" x14ac:dyDescent="0.25">
      <c r="A7028" s="373">
        <v>101463</v>
      </c>
      <c r="B7028" s="373" t="s">
        <v>3221</v>
      </c>
      <c r="C7028" s="373" t="s">
        <v>2662</v>
      </c>
      <c r="D7028" s="374">
        <v>44.56</v>
      </c>
    </row>
    <row r="7029" spans="1:4" x14ac:dyDescent="0.25">
      <c r="A7029" s="373">
        <v>101464</v>
      </c>
      <c r="B7029" s="373" t="s">
        <v>3222</v>
      </c>
      <c r="C7029" s="373" t="s">
        <v>2662</v>
      </c>
      <c r="D7029" s="374">
        <v>34.229999999999997</v>
      </c>
    </row>
    <row r="7030" spans="1:4" x14ac:dyDescent="0.25">
      <c r="A7030" s="373">
        <v>101465</v>
      </c>
      <c r="B7030" s="373" t="s">
        <v>3223</v>
      </c>
      <c r="C7030" s="373" t="s">
        <v>2662</v>
      </c>
      <c r="D7030" s="374">
        <v>26.16</v>
      </c>
    </row>
    <row r="7031" spans="1:4" x14ac:dyDescent="0.25">
      <c r="A7031" s="373">
        <v>101466</v>
      </c>
      <c r="B7031" s="373" t="s">
        <v>3224</v>
      </c>
      <c r="C7031" s="373" t="s">
        <v>2662</v>
      </c>
      <c r="D7031" s="374">
        <v>21.29</v>
      </c>
    </row>
    <row r="7032" spans="1:4" x14ac:dyDescent="0.25">
      <c r="A7032" s="373">
        <v>101467</v>
      </c>
      <c r="B7032" s="373" t="s">
        <v>3225</v>
      </c>
      <c r="C7032" s="373" t="s">
        <v>2662</v>
      </c>
      <c r="D7032" s="374">
        <v>17.82</v>
      </c>
    </row>
    <row r="7033" spans="1:4" x14ac:dyDescent="0.25">
      <c r="A7033" s="373">
        <v>101468</v>
      </c>
      <c r="B7033" s="373" t="s">
        <v>3226</v>
      </c>
      <c r="C7033" s="373" t="s">
        <v>2662</v>
      </c>
      <c r="D7033" s="374">
        <v>16.29</v>
      </c>
    </row>
    <row r="7034" spans="1:4" x14ac:dyDescent="0.25">
      <c r="A7034" s="373">
        <v>101469</v>
      </c>
      <c r="B7034" s="373" t="s">
        <v>3227</v>
      </c>
      <c r="C7034" s="373" t="s">
        <v>2662</v>
      </c>
      <c r="D7034" s="374">
        <v>36.47</v>
      </c>
    </row>
    <row r="7035" spans="1:4" x14ac:dyDescent="0.25">
      <c r="A7035" s="373">
        <v>101470</v>
      </c>
      <c r="B7035" s="373" t="s">
        <v>3228</v>
      </c>
      <c r="C7035" s="373" t="s">
        <v>2662</v>
      </c>
      <c r="D7035" s="374">
        <v>28.95</v>
      </c>
    </row>
    <row r="7036" spans="1:4" x14ac:dyDescent="0.25">
      <c r="A7036" s="373">
        <v>101471</v>
      </c>
      <c r="B7036" s="373" t="s">
        <v>3229</v>
      </c>
      <c r="C7036" s="373" t="s">
        <v>2662</v>
      </c>
      <c r="D7036" s="374">
        <v>24.83</v>
      </c>
    </row>
    <row r="7037" spans="1:4" x14ac:dyDescent="0.25">
      <c r="A7037" s="373">
        <v>101472</v>
      </c>
      <c r="B7037" s="373" t="s">
        <v>3230</v>
      </c>
      <c r="C7037" s="373" t="s">
        <v>2662</v>
      </c>
      <c r="D7037" s="374">
        <v>19.32</v>
      </c>
    </row>
    <row r="7038" spans="1:4" x14ac:dyDescent="0.25">
      <c r="A7038" s="373">
        <v>101473</v>
      </c>
      <c r="B7038" s="373" t="s">
        <v>3231</v>
      </c>
      <c r="C7038" s="373" t="s">
        <v>2662</v>
      </c>
      <c r="D7038" s="374">
        <v>27.83</v>
      </c>
    </row>
    <row r="7039" spans="1:4" x14ac:dyDescent="0.25">
      <c r="A7039" s="373">
        <v>101474</v>
      </c>
      <c r="B7039" s="373" t="s">
        <v>3232</v>
      </c>
      <c r="C7039" s="373" t="s">
        <v>2662</v>
      </c>
      <c r="D7039" s="374">
        <v>19.91</v>
      </c>
    </row>
    <row r="7040" spans="1:4" x14ac:dyDescent="0.25">
      <c r="A7040" s="373">
        <v>101475</v>
      </c>
      <c r="B7040" s="373" t="s">
        <v>3233</v>
      </c>
      <c r="C7040" s="373" t="s">
        <v>2662</v>
      </c>
      <c r="D7040" s="374">
        <v>17.670000000000002</v>
      </c>
    </row>
    <row r="7041" spans="1:4" x14ac:dyDescent="0.25">
      <c r="A7041" s="373">
        <v>101476</v>
      </c>
      <c r="B7041" s="373" t="s">
        <v>3234</v>
      </c>
      <c r="C7041" s="373" t="s">
        <v>2662</v>
      </c>
      <c r="D7041" s="374">
        <v>15.75</v>
      </c>
    </row>
    <row r="7042" spans="1:4" x14ac:dyDescent="0.25">
      <c r="A7042" s="373">
        <v>101477</v>
      </c>
      <c r="B7042" s="373" t="s">
        <v>3235</v>
      </c>
      <c r="C7042" s="373" t="s">
        <v>2662</v>
      </c>
      <c r="D7042" s="374">
        <v>12.9</v>
      </c>
    </row>
    <row r="7043" spans="1:4" x14ac:dyDescent="0.25">
      <c r="A7043" s="373">
        <v>101478</v>
      </c>
      <c r="B7043" s="373" t="s">
        <v>3236</v>
      </c>
      <c r="C7043" s="373" t="s">
        <v>2662</v>
      </c>
      <c r="D7043" s="374">
        <v>10.97</v>
      </c>
    </row>
    <row r="7044" spans="1:4" x14ac:dyDescent="0.25">
      <c r="A7044" s="373">
        <v>101480</v>
      </c>
      <c r="B7044" s="373" t="s">
        <v>3237</v>
      </c>
      <c r="C7044" s="373" t="s">
        <v>2662</v>
      </c>
      <c r="D7044" s="374">
        <v>65.22</v>
      </c>
    </row>
    <row r="7045" spans="1:4" x14ac:dyDescent="0.25">
      <c r="A7045" s="373">
        <v>101481</v>
      </c>
      <c r="B7045" s="373" t="s">
        <v>3238</v>
      </c>
      <c r="C7045" s="373" t="s">
        <v>2662</v>
      </c>
      <c r="D7045" s="374">
        <v>47.11</v>
      </c>
    </row>
    <row r="7046" spans="1:4" x14ac:dyDescent="0.25">
      <c r="A7046" s="373">
        <v>101482</v>
      </c>
      <c r="B7046" s="373" t="s">
        <v>4718</v>
      </c>
      <c r="C7046" s="373" t="s">
        <v>2662</v>
      </c>
      <c r="D7046" s="374">
        <v>35.21</v>
      </c>
    </row>
    <row r="7047" spans="1:4" x14ac:dyDescent="0.25">
      <c r="A7047" s="373">
        <v>101483</v>
      </c>
      <c r="B7047" s="373" t="s">
        <v>3239</v>
      </c>
      <c r="C7047" s="373" t="s">
        <v>2662</v>
      </c>
      <c r="D7047" s="374">
        <v>36.54</v>
      </c>
    </row>
    <row r="7048" spans="1:4" x14ac:dyDescent="0.25">
      <c r="A7048" s="373">
        <v>101484</v>
      </c>
      <c r="B7048" s="373" t="s">
        <v>3240</v>
      </c>
      <c r="C7048" s="373" t="s">
        <v>2662</v>
      </c>
      <c r="D7048" s="374">
        <v>189.4</v>
      </c>
    </row>
    <row r="7049" spans="1:4" x14ac:dyDescent="0.25">
      <c r="A7049" s="373">
        <v>101485</v>
      </c>
      <c r="B7049" s="373" t="s">
        <v>3241</v>
      </c>
      <c r="C7049" s="373" t="s">
        <v>2662</v>
      </c>
      <c r="D7049" s="374">
        <v>145.38</v>
      </c>
    </row>
    <row r="7050" spans="1:4" x14ac:dyDescent="0.25">
      <c r="A7050" s="373">
        <v>101486</v>
      </c>
      <c r="B7050" s="373" t="s">
        <v>3242</v>
      </c>
      <c r="C7050" s="373" t="s">
        <v>2662</v>
      </c>
      <c r="D7050" s="374">
        <v>130.94999999999999</v>
      </c>
    </row>
    <row r="7051" spans="1:4" x14ac:dyDescent="0.25">
      <c r="A7051" s="373">
        <v>101487</v>
      </c>
      <c r="B7051" s="373" t="s">
        <v>3243</v>
      </c>
      <c r="C7051" s="373" t="s">
        <v>2662</v>
      </c>
      <c r="D7051" s="374">
        <v>95.89</v>
      </c>
    </row>
    <row r="7052" spans="1:4" x14ac:dyDescent="0.25">
      <c r="A7052" s="373">
        <v>101488</v>
      </c>
      <c r="B7052" s="373" t="s">
        <v>3244</v>
      </c>
      <c r="C7052" s="373" t="s">
        <v>2662</v>
      </c>
      <c r="D7052" s="374">
        <v>82.97</v>
      </c>
    </row>
    <row r="7053" spans="1:4" x14ac:dyDescent="0.25">
      <c r="A7053" s="373">
        <v>101188</v>
      </c>
      <c r="B7053" s="373" t="s">
        <v>3245</v>
      </c>
      <c r="C7053" s="373" t="s">
        <v>16</v>
      </c>
      <c r="D7053" s="374">
        <v>5.45</v>
      </c>
    </row>
    <row r="7054" spans="1:4" x14ac:dyDescent="0.25">
      <c r="A7054" s="373">
        <v>101189</v>
      </c>
      <c r="B7054" s="373" t="s">
        <v>3246</v>
      </c>
      <c r="C7054" s="373" t="s">
        <v>16</v>
      </c>
      <c r="D7054" s="374">
        <v>64.069999999999993</v>
      </c>
    </row>
    <row r="7055" spans="1:4" x14ac:dyDescent="0.25">
      <c r="A7055" s="373">
        <v>101190</v>
      </c>
      <c r="B7055" s="373" t="s">
        <v>3247</v>
      </c>
      <c r="C7055" s="373" t="s">
        <v>16</v>
      </c>
      <c r="D7055" s="374">
        <v>63.55</v>
      </c>
    </row>
    <row r="7056" spans="1:4" x14ac:dyDescent="0.25">
      <c r="A7056" s="373">
        <v>101191</v>
      </c>
      <c r="B7056" s="373" t="s">
        <v>3248</v>
      </c>
      <c r="C7056" s="373" t="s">
        <v>16</v>
      </c>
      <c r="D7056" s="374">
        <v>63.81</v>
      </c>
    </row>
    <row r="7057" spans="1:4" x14ac:dyDescent="0.25">
      <c r="A7057" s="373">
        <v>101192</v>
      </c>
      <c r="B7057" s="373" t="s">
        <v>3249</v>
      </c>
      <c r="C7057" s="373" t="s">
        <v>16</v>
      </c>
      <c r="D7057" s="374">
        <v>62.88</v>
      </c>
    </row>
    <row r="7058" spans="1:4" x14ac:dyDescent="0.25">
      <c r="A7058" s="373">
        <v>101193</v>
      </c>
      <c r="B7058" s="373" t="s">
        <v>3250</v>
      </c>
      <c r="C7058" s="373" t="s">
        <v>16</v>
      </c>
      <c r="D7058" s="374">
        <v>58.04</v>
      </c>
    </row>
    <row r="7059" spans="1:4" x14ac:dyDescent="0.25">
      <c r="A7059" s="373">
        <v>101194</v>
      </c>
      <c r="B7059" s="373" t="s">
        <v>3251</v>
      </c>
      <c r="C7059" s="373" t="s">
        <v>16</v>
      </c>
      <c r="D7059" s="374">
        <v>58.3</v>
      </c>
    </row>
    <row r="7060" spans="1:4" x14ac:dyDescent="0.25">
      <c r="A7060" s="373">
        <v>101197</v>
      </c>
      <c r="B7060" s="373" t="s">
        <v>3252</v>
      </c>
      <c r="C7060" s="373" t="s">
        <v>16</v>
      </c>
      <c r="D7060" s="374">
        <v>126.24</v>
      </c>
    </row>
    <row r="7061" spans="1:4" x14ac:dyDescent="0.25">
      <c r="A7061" s="373">
        <v>101198</v>
      </c>
      <c r="B7061" s="373" t="s">
        <v>3253</v>
      </c>
      <c r="C7061" s="373" t="s">
        <v>16</v>
      </c>
      <c r="D7061" s="374">
        <v>84.97</v>
      </c>
    </row>
    <row r="7062" spans="1:4" x14ac:dyDescent="0.25">
      <c r="A7062" s="373">
        <v>101199</v>
      </c>
      <c r="B7062" s="373" t="s">
        <v>3254</v>
      </c>
      <c r="C7062" s="373" t="s">
        <v>16</v>
      </c>
      <c r="D7062" s="374">
        <v>85.62</v>
      </c>
    </row>
    <row r="7063" spans="1:4" x14ac:dyDescent="0.25">
      <c r="A7063" s="373">
        <v>101200</v>
      </c>
      <c r="B7063" s="373" t="s">
        <v>3255</v>
      </c>
      <c r="C7063" s="373" t="s">
        <v>16</v>
      </c>
      <c r="D7063" s="374">
        <v>57.59</v>
      </c>
    </row>
    <row r="7064" spans="1:4" x14ac:dyDescent="0.25">
      <c r="A7064" s="373">
        <v>101201</v>
      </c>
      <c r="B7064" s="373" t="s">
        <v>3256</v>
      </c>
      <c r="C7064" s="373" t="s">
        <v>16</v>
      </c>
      <c r="D7064" s="374">
        <v>68.77</v>
      </c>
    </row>
    <row r="7065" spans="1:4" x14ac:dyDescent="0.25">
      <c r="A7065" s="373">
        <v>101202</v>
      </c>
      <c r="B7065" s="373" t="s">
        <v>3257</v>
      </c>
      <c r="C7065" s="373" t="s">
        <v>16</v>
      </c>
      <c r="D7065" s="374">
        <v>39.22</v>
      </c>
    </row>
    <row r="7066" spans="1:4" x14ac:dyDescent="0.25">
      <c r="A7066" s="373">
        <v>101203</v>
      </c>
      <c r="B7066" s="373" t="s">
        <v>3258</v>
      </c>
      <c r="C7066" s="373" t="s">
        <v>16</v>
      </c>
      <c r="D7066" s="374">
        <v>38.57</v>
      </c>
    </row>
    <row r="7067" spans="1:4" x14ac:dyDescent="0.25">
      <c r="A7067" s="373">
        <v>101204</v>
      </c>
      <c r="B7067" s="373" t="s">
        <v>3259</v>
      </c>
      <c r="C7067" s="373" t="s">
        <v>16</v>
      </c>
      <c r="D7067" s="374">
        <v>38.83</v>
      </c>
    </row>
    <row r="7068" spans="1:4" x14ac:dyDescent="0.25">
      <c r="A7068" s="373">
        <v>101205</v>
      </c>
      <c r="B7068" s="373" t="s">
        <v>3260</v>
      </c>
      <c r="C7068" s="373" t="s">
        <v>16</v>
      </c>
      <c r="D7068" s="374">
        <v>39.22</v>
      </c>
    </row>
    <row r="7069" spans="1:4" x14ac:dyDescent="0.25">
      <c r="A7069" s="373">
        <v>102362</v>
      </c>
      <c r="B7069" s="373" t="s">
        <v>4377</v>
      </c>
      <c r="C7069" s="373" t="s">
        <v>3</v>
      </c>
      <c r="D7069" s="374">
        <v>157.4</v>
      </c>
    </row>
    <row r="7070" spans="1:4" x14ac:dyDescent="0.25">
      <c r="A7070" s="373">
        <v>102363</v>
      </c>
      <c r="B7070" s="373" t="s">
        <v>4378</v>
      </c>
      <c r="C7070" s="373" t="s">
        <v>3</v>
      </c>
      <c r="D7070" s="374">
        <v>169.07</v>
      </c>
    </row>
    <row r="7071" spans="1:4" x14ac:dyDescent="0.25">
      <c r="A7071" s="373">
        <v>102364</v>
      </c>
      <c r="B7071" s="373" t="s">
        <v>4379</v>
      </c>
      <c r="C7071" s="373" t="s">
        <v>3</v>
      </c>
      <c r="D7071" s="374">
        <v>190.39</v>
      </c>
    </row>
    <row r="7072" spans="1:4" x14ac:dyDescent="0.25">
      <c r="A7072" s="373">
        <v>98509</v>
      </c>
      <c r="B7072" s="373" t="s">
        <v>3261</v>
      </c>
      <c r="C7072" s="373" t="s">
        <v>6</v>
      </c>
      <c r="D7072" s="374">
        <v>46.99</v>
      </c>
    </row>
    <row r="7073" spans="1:4" x14ac:dyDescent="0.25">
      <c r="A7073" s="373">
        <v>98510</v>
      </c>
      <c r="B7073" s="373" t="s">
        <v>45</v>
      </c>
      <c r="C7073" s="373" t="s">
        <v>6</v>
      </c>
      <c r="D7073" s="374">
        <v>71.760000000000005</v>
      </c>
    </row>
    <row r="7074" spans="1:4" x14ac:dyDescent="0.25">
      <c r="A7074" s="373">
        <v>98511</v>
      </c>
      <c r="B7074" s="373" t="s">
        <v>3262</v>
      </c>
      <c r="C7074" s="373" t="s">
        <v>6</v>
      </c>
      <c r="D7074" s="374">
        <v>135.66999999999999</v>
      </c>
    </row>
    <row r="7075" spans="1:4" x14ac:dyDescent="0.25">
      <c r="A7075" s="373">
        <v>98516</v>
      </c>
      <c r="B7075" s="373" t="s">
        <v>3263</v>
      </c>
      <c r="C7075" s="373" t="s">
        <v>6</v>
      </c>
      <c r="D7075" s="374">
        <v>363.83</v>
      </c>
    </row>
    <row r="7076" spans="1:4" x14ac:dyDescent="0.25">
      <c r="A7076" s="373">
        <v>98519</v>
      </c>
      <c r="B7076" s="373" t="s">
        <v>3264</v>
      </c>
      <c r="C7076" s="373" t="s">
        <v>3</v>
      </c>
      <c r="D7076" s="374">
        <v>1.95</v>
      </c>
    </row>
    <row r="7077" spans="1:4" x14ac:dyDescent="0.25">
      <c r="A7077" s="373">
        <v>98520</v>
      </c>
      <c r="B7077" s="373" t="s">
        <v>3265</v>
      </c>
      <c r="C7077" s="373" t="s">
        <v>3</v>
      </c>
      <c r="D7077" s="374">
        <v>4.54</v>
      </c>
    </row>
    <row r="7078" spans="1:4" x14ac:dyDescent="0.25">
      <c r="A7078" s="373">
        <v>98521</v>
      </c>
      <c r="B7078" s="373" t="s">
        <v>3266</v>
      </c>
      <c r="C7078" s="373" t="s">
        <v>3</v>
      </c>
      <c r="D7078" s="374">
        <v>0.37</v>
      </c>
    </row>
    <row r="7079" spans="1:4" x14ac:dyDescent="0.25">
      <c r="A7079" s="373">
        <v>98522</v>
      </c>
      <c r="B7079" s="373" t="s">
        <v>3267</v>
      </c>
      <c r="C7079" s="373" t="s">
        <v>16</v>
      </c>
      <c r="D7079" s="374">
        <v>159.72999999999999</v>
      </c>
    </row>
    <row r="7080" spans="1:4" x14ac:dyDescent="0.25">
      <c r="A7080" s="373">
        <v>98524</v>
      </c>
      <c r="B7080" s="373" t="s">
        <v>3268</v>
      </c>
      <c r="C7080" s="373" t="s">
        <v>3</v>
      </c>
      <c r="D7080" s="374">
        <v>3.12</v>
      </c>
    </row>
    <row r="7081" spans="1:4" x14ac:dyDescent="0.25">
      <c r="A7081" s="373">
        <v>98503</v>
      </c>
      <c r="B7081" s="373" t="s">
        <v>3269</v>
      </c>
      <c r="C7081" s="373" t="s">
        <v>3</v>
      </c>
      <c r="D7081" s="374">
        <v>21.75</v>
      </c>
    </row>
    <row r="7082" spans="1:4" x14ac:dyDescent="0.25">
      <c r="A7082" s="373">
        <v>98504</v>
      </c>
      <c r="B7082" s="373" t="s">
        <v>6981</v>
      </c>
      <c r="C7082" s="373" t="s">
        <v>3</v>
      </c>
      <c r="D7082" s="374">
        <v>16.11</v>
      </c>
    </row>
    <row r="7083" spans="1:4" x14ac:dyDescent="0.25">
      <c r="A7083" s="373">
        <v>98505</v>
      </c>
      <c r="B7083" s="373" t="s">
        <v>3270</v>
      </c>
      <c r="C7083" s="373" t="s">
        <v>3</v>
      </c>
      <c r="D7083" s="374">
        <v>67.709999999999994</v>
      </c>
    </row>
    <row r="7084" spans="1:4" x14ac:dyDescent="0.25">
      <c r="A7084" s="373">
        <v>103946</v>
      </c>
      <c r="B7084" s="373" t="s">
        <v>6982</v>
      </c>
      <c r="C7084" s="373" t="s">
        <v>3</v>
      </c>
      <c r="D7084" s="374">
        <v>20.94</v>
      </c>
    </row>
    <row r="7085" spans="1:4" x14ac:dyDescent="0.25">
      <c r="A7085" s="373">
        <v>103185</v>
      </c>
      <c r="B7085" s="373" t="s">
        <v>5033</v>
      </c>
      <c r="C7085" s="373" t="s">
        <v>6</v>
      </c>
      <c r="D7085" s="375">
        <v>6147.83</v>
      </c>
    </row>
    <row r="7086" spans="1:4" x14ac:dyDescent="0.25">
      <c r="A7086" s="373">
        <v>103186</v>
      </c>
      <c r="B7086" s="373" t="s">
        <v>5034</v>
      </c>
      <c r="C7086" s="373" t="s">
        <v>6</v>
      </c>
      <c r="D7086" s="375">
        <v>6484.5</v>
      </c>
    </row>
    <row r="7087" spans="1:4" x14ac:dyDescent="0.25">
      <c r="A7087" s="373">
        <v>103187</v>
      </c>
      <c r="B7087" s="373" t="s">
        <v>5035</v>
      </c>
      <c r="C7087" s="373" t="s">
        <v>6</v>
      </c>
      <c r="D7087" s="375">
        <v>4873.1400000000003</v>
      </c>
    </row>
    <row r="7088" spans="1:4" x14ac:dyDescent="0.25">
      <c r="A7088" s="373">
        <v>103188</v>
      </c>
      <c r="B7088" s="373" t="s">
        <v>5036</v>
      </c>
      <c r="C7088" s="373" t="s">
        <v>6</v>
      </c>
      <c r="D7088" s="375">
        <v>5239.96</v>
      </c>
    </row>
    <row r="7089" spans="1:4" x14ac:dyDescent="0.25">
      <c r="A7089" s="373">
        <v>103189</v>
      </c>
      <c r="B7089" s="373" t="s">
        <v>5037</v>
      </c>
      <c r="C7089" s="373" t="s">
        <v>6</v>
      </c>
      <c r="D7089" s="375">
        <v>2625.95</v>
      </c>
    </row>
    <row r="7090" spans="1:4" x14ac:dyDescent="0.25">
      <c r="A7090" s="373">
        <v>103190</v>
      </c>
      <c r="B7090" s="373" t="s">
        <v>5038</v>
      </c>
      <c r="C7090" s="373" t="s">
        <v>6</v>
      </c>
      <c r="D7090" s="375">
        <v>4093.58</v>
      </c>
    </row>
    <row r="7091" spans="1:4" x14ac:dyDescent="0.25">
      <c r="A7091" s="373">
        <v>103191</v>
      </c>
      <c r="B7091" s="373" t="s">
        <v>5039</v>
      </c>
      <c r="C7091" s="373" t="s">
        <v>6</v>
      </c>
      <c r="D7091" s="375">
        <v>2391.4</v>
      </c>
    </row>
    <row r="7092" spans="1:4" x14ac:dyDescent="0.25">
      <c r="A7092" s="373">
        <v>103192</v>
      </c>
      <c r="B7092" s="373" t="s">
        <v>5040</v>
      </c>
      <c r="C7092" s="373" t="s">
        <v>6</v>
      </c>
      <c r="D7092" s="375">
        <v>2545.04</v>
      </c>
    </row>
    <row r="7093" spans="1:4" x14ac:dyDescent="0.25">
      <c r="A7093" s="373">
        <v>103193</v>
      </c>
      <c r="B7093" s="373" t="s">
        <v>5041</v>
      </c>
      <c r="C7093" s="373" t="s">
        <v>6</v>
      </c>
      <c r="D7093" s="375">
        <v>1963.77</v>
      </c>
    </row>
    <row r="7094" spans="1:4" x14ac:dyDescent="0.25">
      <c r="A7094" s="373">
        <v>103194</v>
      </c>
      <c r="B7094" s="373" t="s">
        <v>5042</v>
      </c>
      <c r="C7094" s="373" t="s">
        <v>6</v>
      </c>
      <c r="D7094" s="375">
        <v>2821.74</v>
      </c>
    </row>
    <row r="7095" spans="1:4" x14ac:dyDescent="0.25">
      <c r="A7095" s="373">
        <v>103195</v>
      </c>
      <c r="B7095" s="373" t="s">
        <v>5043</v>
      </c>
      <c r="C7095" s="373" t="s">
        <v>6</v>
      </c>
      <c r="D7095" s="375">
        <v>2203.7800000000002</v>
      </c>
    </row>
    <row r="7096" spans="1:4" x14ac:dyDescent="0.25">
      <c r="A7096" s="373">
        <v>103205</v>
      </c>
      <c r="B7096" s="373" t="s">
        <v>5044</v>
      </c>
      <c r="C7096" s="373" t="s">
        <v>6</v>
      </c>
      <c r="D7096" s="375">
        <v>4102.3500000000004</v>
      </c>
    </row>
    <row r="7097" spans="1:4" x14ac:dyDescent="0.25">
      <c r="A7097" s="373">
        <v>103206</v>
      </c>
      <c r="B7097" s="373" t="s">
        <v>5045</v>
      </c>
      <c r="C7097" s="373" t="s">
        <v>6</v>
      </c>
      <c r="D7097" s="375">
        <v>2400.17</v>
      </c>
    </row>
    <row r="7098" spans="1:4" x14ac:dyDescent="0.25">
      <c r="A7098" s="373">
        <v>103207</v>
      </c>
      <c r="B7098" s="373" t="s">
        <v>5046</v>
      </c>
      <c r="C7098" s="373" t="s">
        <v>6</v>
      </c>
      <c r="D7098" s="375">
        <v>2553.81</v>
      </c>
    </row>
    <row r="7099" spans="1:4" x14ac:dyDescent="0.25">
      <c r="A7099" s="373">
        <v>103208</v>
      </c>
      <c r="B7099" s="373" t="s">
        <v>5047</v>
      </c>
      <c r="C7099" s="373" t="s">
        <v>6</v>
      </c>
      <c r="D7099" s="375">
        <v>1972.54</v>
      </c>
    </row>
    <row r="7100" spans="1:4" x14ac:dyDescent="0.25">
      <c r="A7100" s="373">
        <v>103209</v>
      </c>
      <c r="B7100" s="373" t="s">
        <v>5048</v>
      </c>
      <c r="C7100" s="373" t="s">
        <v>6</v>
      </c>
      <c r="D7100" s="375">
        <v>2830.51</v>
      </c>
    </row>
    <row r="7101" spans="1:4" x14ac:dyDescent="0.25">
      <c r="A7101" s="373">
        <v>103210</v>
      </c>
      <c r="B7101" s="373" t="s">
        <v>5049</v>
      </c>
      <c r="C7101" s="373" t="s">
        <v>6</v>
      </c>
      <c r="D7101" s="375">
        <v>2302.54</v>
      </c>
    </row>
    <row r="7102" spans="1:4" x14ac:dyDescent="0.25">
      <c r="A7102" s="373">
        <v>103304</v>
      </c>
      <c r="B7102" s="373" t="s">
        <v>6983</v>
      </c>
      <c r="C7102" s="373" t="s">
        <v>6</v>
      </c>
      <c r="D7102" s="375">
        <v>1246.57</v>
      </c>
    </row>
    <row r="7103" spans="1:4" x14ac:dyDescent="0.25">
      <c r="A7103" s="373">
        <v>103307</v>
      </c>
      <c r="B7103" s="373" t="s">
        <v>6984</v>
      </c>
      <c r="C7103" s="373" t="s">
        <v>6</v>
      </c>
      <c r="D7103" s="375">
        <v>1337.73</v>
      </c>
    </row>
    <row r="7104" spans="1:4" x14ac:dyDescent="0.25">
      <c r="A7104" s="373">
        <v>103310</v>
      </c>
      <c r="B7104" s="373" t="s">
        <v>6985</v>
      </c>
      <c r="C7104" s="373" t="s">
        <v>6</v>
      </c>
      <c r="D7104" s="375">
        <v>1289.4100000000001</v>
      </c>
    </row>
    <row r="7105" spans="1:4" x14ac:dyDescent="0.25">
      <c r="A7105" s="373">
        <v>103314</v>
      </c>
      <c r="B7105" s="373" t="s">
        <v>6986</v>
      </c>
      <c r="C7105" s="373" t="s">
        <v>3</v>
      </c>
      <c r="D7105" s="374">
        <v>301.37</v>
      </c>
    </row>
    <row r="7106" spans="1:4" x14ac:dyDescent="0.25">
      <c r="A7106" s="373">
        <v>103315</v>
      </c>
      <c r="B7106" s="373" t="s">
        <v>6987</v>
      </c>
      <c r="C7106" s="373" t="s">
        <v>3</v>
      </c>
      <c r="D7106" s="374">
        <v>293.33999999999997</v>
      </c>
    </row>
    <row r="7107" spans="1:4" x14ac:dyDescent="0.25">
      <c r="A7107" s="373">
        <v>103769</v>
      </c>
      <c r="B7107" s="373" t="s">
        <v>6988</v>
      </c>
      <c r="C7107" s="373" t="s">
        <v>6</v>
      </c>
      <c r="D7107" s="375">
        <v>3081.69</v>
      </c>
    </row>
    <row r="7108" spans="1:4" x14ac:dyDescent="0.25">
      <c r="A7108" s="373">
        <v>98525</v>
      </c>
      <c r="B7108" s="373" t="s">
        <v>11</v>
      </c>
      <c r="C7108" s="373" t="s">
        <v>3</v>
      </c>
      <c r="D7108" s="374">
        <v>0.38</v>
      </c>
    </row>
    <row r="7109" spans="1:4" x14ac:dyDescent="0.25">
      <c r="A7109" s="373">
        <v>98526</v>
      </c>
      <c r="B7109" s="373" t="s">
        <v>3271</v>
      </c>
      <c r="C7109" s="373" t="s">
        <v>6</v>
      </c>
      <c r="D7109" s="374">
        <v>78.41</v>
      </c>
    </row>
    <row r="7110" spans="1:4" x14ac:dyDescent="0.25">
      <c r="A7110" s="373">
        <v>98527</v>
      </c>
      <c r="B7110" s="373" t="s">
        <v>3272</v>
      </c>
      <c r="C7110" s="373" t="s">
        <v>6</v>
      </c>
      <c r="D7110" s="374">
        <v>168.79</v>
      </c>
    </row>
    <row r="7111" spans="1:4" x14ac:dyDescent="0.25">
      <c r="A7111" s="373">
        <v>98528</v>
      </c>
      <c r="B7111" s="373" t="s">
        <v>3273</v>
      </c>
      <c r="C7111" s="373" t="s">
        <v>6</v>
      </c>
      <c r="D7111" s="374">
        <v>246.83</v>
      </c>
    </row>
    <row r="7112" spans="1:4" x14ac:dyDescent="0.25">
      <c r="A7112" s="373">
        <v>98529</v>
      </c>
      <c r="B7112" s="373" t="s">
        <v>3274</v>
      </c>
      <c r="C7112" s="373" t="s">
        <v>6</v>
      </c>
      <c r="D7112" s="374">
        <v>67.28</v>
      </c>
    </row>
    <row r="7113" spans="1:4" x14ac:dyDescent="0.25">
      <c r="A7113" s="373">
        <v>98530</v>
      </c>
      <c r="B7113" s="373" t="s">
        <v>3275</v>
      </c>
      <c r="C7113" s="373" t="s">
        <v>6</v>
      </c>
      <c r="D7113" s="374">
        <v>119.86</v>
      </c>
    </row>
    <row r="7114" spans="1:4" x14ac:dyDescent="0.25">
      <c r="A7114" s="373">
        <v>98531</v>
      </c>
      <c r="B7114" s="373" t="s">
        <v>3276</v>
      </c>
      <c r="C7114" s="373" t="s">
        <v>6</v>
      </c>
      <c r="D7114" s="374">
        <v>276.87</v>
      </c>
    </row>
    <row r="7115" spans="1:4" x14ac:dyDescent="0.25">
      <c r="A7115" s="373">
        <v>98532</v>
      </c>
      <c r="B7115" s="373" t="s">
        <v>3277</v>
      </c>
      <c r="C7115" s="373" t="s">
        <v>6</v>
      </c>
      <c r="D7115" s="374">
        <v>120.03</v>
      </c>
    </row>
    <row r="7116" spans="1:4" x14ac:dyDescent="0.25">
      <c r="A7116" s="373">
        <v>98533</v>
      </c>
      <c r="B7116" s="373" t="s">
        <v>3278</v>
      </c>
      <c r="C7116" s="373" t="s">
        <v>6</v>
      </c>
      <c r="D7116" s="374">
        <v>327.32</v>
      </c>
    </row>
    <row r="7117" spans="1:4" x14ac:dyDescent="0.25">
      <c r="A7117" s="373">
        <v>98534</v>
      </c>
      <c r="B7117" s="373" t="s">
        <v>3279</v>
      </c>
      <c r="C7117" s="373" t="s">
        <v>6</v>
      </c>
      <c r="D7117" s="374">
        <v>840.22</v>
      </c>
    </row>
    <row r="7118" spans="1:4" x14ac:dyDescent="0.25">
      <c r="A7118" s="373">
        <v>98535</v>
      </c>
      <c r="B7118" s="373" t="s">
        <v>3280</v>
      </c>
      <c r="C7118" s="373" t="s">
        <v>6</v>
      </c>
      <c r="D7118" s="375">
        <v>1327.03</v>
      </c>
    </row>
    <row r="7119" spans="1:4" x14ac:dyDescent="0.25">
      <c r="A7119" s="373">
        <v>88238</v>
      </c>
      <c r="B7119" s="373" t="s">
        <v>3281</v>
      </c>
      <c r="C7119" s="373" t="s">
        <v>517</v>
      </c>
      <c r="D7119" s="374">
        <v>20.75</v>
      </c>
    </row>
    <row r="7120" spans="1:4" x14ac:dyDescent="0.25">
      <c r="A7120" s="373">
        <v>88239</v>
      </c>
      <c r="B7120" s="373" t="s">
        <v>3282</v>
      </c>
      <c r="C7120" s="373" t="s">
        <v>517</v>
      </c>
      <c r="D7120" s="374">
        <v>20.61</v>
      </c>
    </row>
    <row r="7121" spans="1:4" x14ac:dyDescent="0.25">
      <c r="A7121" s="373">
        <v>88240</v>
      </c>
      <c r="B7121" s="373" t="s">
        <v>3283</v>
      </c>
      <c r="C7121" s="373" t="s">
        <v>517</v>
      </c>
      <c r="D7121" s="374">
        <v>19.57</v>
      </c>
    </row>
    <row r="7122" spans="1:4" x14ac:dyDescent="0.25">
      <c r="A7122" s="373">
        <v>88241</v>
      </c>
      <c r="B7122" s="373" t="s">
        <v>3284</v>
      </c>
      <c r="C7122" s="373" t="s">
        <v>517</v>
      </c>
      <c r="D7122" s="374">
        <v>20.7</v>
      </c>
    </row>
    <row r="7123" spans="1:4" x14ac:dyDescent="0.25">
      <c r="A7123" s="373">
        <v>88242</v>
      </c>
      <c r="B7123" s="373" t="s">
        <v>3285</v>
      </c>
      <c r="C7123" s="373" t="s">
        <v>517</v>
      </c>
      <c r="D7123" s="374">
        <v>20.79</v>
      </c>
    </row>
    <row r="7124" spans="1:4" x14ac:dyDescent="0.25">
      <c r="A7124" s="373">
        <v>88243</v>
      </c>
      <c r="B7124" s="373" t="s">
        <v>3286</v>
      </c>
      <c r="C7124" s="373" t="s">
        <v>517</v>
      </c>
      <c r="D7124" s="374">
        <v>20.53</v>
      </c>
    </row>
    <row r="7125" spans="1:4" x14ac:dyDescent="0.25">
      <c r="A7125" s="373">
        <v>88245</v>
      </c>
      <c r="B7125" s="373" t="s">
        <v>3287</v>
      </c>
      <c r="C7125" s="373" t="s">
        <v>517</v>
      </c>
      <c r="D7125" s="374">
        <v>26.43</v>
      </c>
    </row>
    <row r="7126" spans="1:4" x14ac:dyDescent="0.25">
      <c r="A7126" s="373">
        <v>88246</v>
      </c>
      <c r="B7126" s="373" t="s">
        <v>3288</v>
      </c>
      <c r="C7126" s="373" t="s">
        <v>517</v>
      </c>
      <c r="D7126" s="374">
        <v>21.51</v>
      </c>
    </row>
    <row r="7127" spans="1:4" x14ac:dyDescent="0.25">
      <c r="A7127" s="373">
        <v>88247</v>
      </c>
      <c r="B7127" s="373" t="s">
        <v>3289</v>
      </c>
      <c r="C7127" s="373" t="s">
        <v>517</v>
      </c>
      <c r="D7127" s="374">
        <v>21.08</v>
      </c>
    </row>
    <row r="7128" spans="1:4" x14ac:dyDescent="0.25">
      <c r="A7128" s="373">
        <v>88248</v>
      </c>
      <c r="B7128" s="373" t="s">
        <v>3290</v>
      </c>
      <c r="C7128" s="373" t="s">
        <v>517</v>
      </c>
      <c r="D7128" s="374">
        <v>20.149999999999999</v>
      </c>
    </row>
    <row r="7129" spans="1:4" x14ac:dyDescent="0.25">
      <c r="A7129" s="373">
        <v>88249</v>
      </c>
      <c r="B7129" s="373" t="s">
        <v>3291</v>
      </c>
      <c r="C7129" s="373" t="s">
        <v>517</v>
      </c>
      <c r="D7129" s="374">
        <v>29</v>
      </c>
    </row>
    <row r="7130" spans="1:4" x14ac:dyDescent="0.25">
      <c r="A7130" s="373">
        <v>88250</v>
      </c>
      <c r="B7130" s="373" t="s">
        <v>3292</v>
      </c>
      <c r="C7130" s="373" t="s">
        <v>517</v>
      </c>
      <c r="D7130" s="374">
        <v>19.57</v>
      </c>
    </row>
    <row r="7131" spans="1:4" x14ac:dyDescent="0.25">
      <c r="A7131" s="373">
        <v>88251</v>
      </c>
      <c r="B7131" s="373" t="s">
        <v>3293</v>
      </c>
      <c r="C7131" s="373" t="s">
        <v>517</v>
      </c>
      <c r="D7131" s="374">
        <v>20.75</v>
      </c>
    </row>
    <row r="7132" spans="1:4" x14ac:dyDescent="0.25">
      <c r="A7132" s="373">
        <v>88252</v>
      </c>
      <c r="B7132" s="373" t="s">
        <v>3294</v>
      </c>
      <c r="C7132" s="373" t="s">
        <v>517</v>
      </c>
      <c r="D7132" s="374">
        <v>19.88</v>
      </c>
    </row>
    <row r="7133" spans="1:4" x14ac:dyDescent="0.25">
      <c r="A7133" s="373">
        <v>88253</v>
      </c>
      <c r="B7133" s="373" t="s">
        <v>3295</v>
      </c>
      <c r="C7133" s="373" t="s">
        <v>517</v>
      </c>
      <c r="D7133" s="374">
        <v>10.220000000000001</v>
      </c>
    </row>
    <row r="7134" spans="1:4" x14ac:dyDescent="0.25">
      <c r="A7134" s="373">
        <v>88255</v>
      </c>
      <c r="B7134" s="373" t="s">
        <v>3296</v>
      </c>
      <c r="C7134" s="373" t="s">
        <v>517</v>
      </c>
      <c r="D7134" s="374">
        <v>27.75</v>
      </c>
    </row>
    <row r="7135" spans="1:4" x14ac:dyDescent="0.25">
      <c r="A7135" s="373">
        <v>88256</v>
      </c>
      <c r="B7135" s="373" t="s">
        <v>3297</v>
      </c>
      <c r="C7135" s="373" t="s">
        <v>517</v>
      </c>
      <c r="D7135" s="374">
        <v>26.49</v>
      </c>
    </row>
    <row r="7136" spans="1:4" x14ac:dyDescent="0.25">
      <c r="A7136" s="373">
        <v>88257</v>
      </c>
      <c r="B7136" s="373" t="s">
        <v>3298</v>
      </c>
      <c r="C7136" s="373" t="s">
        <v>517</v>
      </c>
      <c r="D7136" s="374">
        <v>19.989999999999998</v>
      </c>
    </row>
    <row r="7137" spans="1:4" x14ac:dyDescent="0.25">
      <c r="A7137" s="373">
        <v>88258</v>
      </c>
      <c r="B7137" s="373" t="s">
        <v>3299</v>
      </c>
      <c r="C7137" s="373" t="s">
        <v>517</v>
      </c>
      <c r="D7137" s="374">
        <v>24.76</v>
      </c>
    </row>
    <row r="7138" spans="1:4" x14ac:dyDescent="0.25">
      <c r="A7138" s="373">
        <v>88260</v>
      </c>
      <c r="B7138" s="373" t="s">
        <v>3300</v>
      </c>
      <c r="C7138" s="373" t="s">
        <v>517</v>
      </c>
      <c r="D7138" s="374">
        <v>24.67</v>
      </c>
    </row>
    <row r="7139" spans="1:4" x14ac:dyDescent="0.25">
      <c r="A7139" s="373">
        <v>88261</v>
      </c>
      <c r="B7139" s="373" t="s">
        <v>3301</v>
      </c>
      <c r="C7139" s="373" t="s">
        <v>517</v>
      </c>
      <c r="D7139" s="374">
        <v>25.21</v>
      </c>
    </row>
    <row r="7140" spans="1:4" x14ac:dyDescent="0.25">
      <c r="A7140" s="373">
        <v>88262</v>
      </c>
      <c r="B7140" s="373" t="s">
        <v>3302</v>
      </c>
      <c r="C7140" s="373" t="s">
        <v>517</v>
      </c>
      <c r="D7140" s="374">
        <v>26.25</v>
      </c>
    </row>
    <row r="7141" spans="1:4" x14ac:dyDescent="0.25">
      <c r="A7141" s="373">
        <v>88263</v>
      </c>
      <c r="B7141" s="373" t="s">
        <v>3303</v>
      </c>
      <c r="C7141" s="373" t="s">
        <v>517</v>
      </c>
      <c r="D7141" s="374">
        <v>21.61</v>
      </c>
    </row>
    <row r="7142" spans="1:4" x14ac:dyDescent="0.25">
      <c r="A7142" s="373">
        <v>88264</v>
      </c>
      <c r="B7142" s="373" t="s">
        <v>3304</v>
      </c>
      <c r="C7142" s="373" t="s">
        <v>517</v>
      </c>
      <c r="D7142" s="374">
        <v>26.91</v>
      </c>
    </row>
    <row r="7143" spans="1:4" x14ac:dyDescent="0.25">
      <c r="A7143" s="373">
        <v>88265</v>
      </c>
      <c r="B7143" s="373" t="s">
        <v>3305</v>
      </c>
      <c r="C7143" s="373" t="s">
        <v>517</v>
      </c>
      <c r="D7143" s="374">
        <v>26.91</v>
      </c>
    </row>
    <row r="7144" spans="1:4" x14ac:dyDescent="0.25">
      <c r="A7144" s="373">
        <v>88266</v>
      </c>
      <c r="B7144" s="373" t="s">
        <v>3306</v>
      </c>
      <c r="C7144" s="373" t="s">
        <v>517</v>
      </c>
      <c r="D7144" s="374">
        <v>32.380000000000003</v>
      </c>
    </row>
    <row r="7145" spans="1:4" x14ac:dyDescent="0.25">
      <c r="A7145" s="373">
        <v>88267</v>
      </c>
      <c r="B7145" s="373" t="s">
        <v>3307</v>
      </c>
      <c r="C7145" s="373" t="s">
        <v>517</v>
      </c>
      <c r="D7145" s="374">
        <v>25.87</v>
      </c>
    </row>
    <row r="7146" spans="1:4" x14ac:dyDescent="0.25">
      <c r="A7146" s="373">
        <v>88269</v>
      </c>
      <c r="B7146" s="373" t="s">
        <v>3308</v>
      </c>
      <c r="C7146" s="373" t="s">
        <v>517</v>
      </c>
      <c r="D7146" s="374">
        <v>26.43</v>
      </c>
    </row>
    <row r="7147" spans="1:4" x14ac:dyDescent="0.25">
      <c r="A7147" s="373">
        <v>88270</v>
      </c>
      <c r="B7147" s="373" t="s">
        <v>3309</v>
      </c>
      <c r="C7147" s="373" t="s">
        <v>517</v>
      </c>
      <c r="D7147" s="374">
        <v>26.61</v>
      </c>
    </row>
    <row r="7148" spans="1:4" x14ac:dyDescent="0.25">
      <c r="A7148" s="373">
        <v>88272</v>
      </c>
      <c r="B7148" s="373" t="s">
        <v>3310</v>
      </c>
      <c r="C7148" s="373" t="s">
        <v>517</v>
      </c>
      <c r="D7148" s="374">
        <v>26.9</v>
      </c>
    </row>
    <row r="7149" spans="1:4" x14ac:dyDescent="0.25">
      <c r="A7149" s="373">
        <v>88273</v>
      </c>
      <c r="B7149" s="373" t="s">
        <v>3311</v>
      </c>
      <c r="C7149" s="373" t="s">
        <v>517</v>
      </c>
      <c r="D7149" s="374">
        <v>24.94</v>
      </c>
    </row>
    <row r="7150" spans="1:4" x14ac:dyDescent="0.25">
      <c r="A7150" s="373">
        <v>88274</v>
      </c>
      <c r="B7150" s="373" t="s">
        <v>3312</v>
      </c>
      <c r="C7150" s="373" t="s">
        <v>517</v>
      </c>
      <c r="D7150" s="374">
        <v>26.49</v>
      </c>
    </row>
    <row r="7151" spans="1:4" x14ac:dyDescent="0.25">
      <c r="A7151" s="373">
        <v>88275</v>
      </c>
      <c r="B7151" s="373" t="s">
        <v>3313</v>
      </c>
      <c r="C7151" s="373" t="s">
        <v>517</v>
      </c>
      <c r="D7151" s="374">
        <v>30.09</v>
      </c>
    </row>
    <row r="7152" spans="1:4" x14ac:dyDescent="0.25">
      <c r="A7152" s="373">
        <v>88277</v>
      </c>
      <c r="B7152" s="373" t="s">
        <v>3314</v>
      </c>
      <c r="C7152" s="373" t="s">
        <v>517</v>
      </c>
      <c r="D7152" s="374">
        <v>21.23</v>
      </c>
    </row>
    <row r="7153" spans="1:4" x14ac:dyDescent="0.25">
      <c r="A7153" s="373">
        <v>88278</v>
      </c>
      <c r="B7153" s="373" t="s">
        <v>3315</v>
      </c>
      <c r="C7153" s="373" t="s">
        <v>517</v>
      </c>
      <c r="D7153" s="374">
        <v>21.67</v>
      </c>
    </row>
    <row r="7154" spans="1:4" x14ac:dyDescent="0.25">
      <c r="A7154" s="373">
        <v>88279</v>
      </c>
      <c r="B7154" s="373" t="s">
        <v>3316</v>
      </c>
      <c r="C7154" s="373" t="s">
        <v>517</v>
      </c>
      <c r="D7154" s="374">
        <v>23.47</v>
      </c>
    </row>
    <row r="7155" spans="1:4" x14ac:dyDescent="0.25">
      <c r="A7155" s="373">
        <v>88281</v>
      </c>
      <c r="B7155" s="373" t="s">
        <v>3317</v>
      </c>
      <c r="C7155" s="373" t="s">
        <v>517</v>
      </c>
      <c r="D7155" s="374">
        <v>25.84</v>
      </c>
    </row>
    <row r="7156" spans="1:4" x14ac:dyDescent="0.25">
      <c r="A7156" s="373">
        <v>88282</v>
      </c>
      <c r="B7156" s="373" t="s">
        <v>3318</v>
      </c>
      <c r="C7156" s="373" t="s">
        <v>517</v>
      </c>
      <c r="D7156" s="374">
        <v>25.12</v>
      </c>
    </row>
    <row r="7157" spans="1:4" x14ac:dyDescent="0.25">
      <c r="A7157" s="373">
        <v>88283</v>
      </c>
      <c r="B7157" s="373" t="s">
        <v>3319</v>
      </c>
      <c r="C7157" s="373" t="s">
        <v>517</v>
      </c>
      <c r="D7157" s="374">
        <v>29.57</v>
      </c>
    </row>
    <row r="7158" spans="1:4" x14ac:dyDescent="0.25">
      <c r="A7158" s="373">
        <v>88284</v>
      </c>
      <c r="B7158" s="373" t="s">
        <v>8853</v>
      </c>
      <c r="C7158" s="373" t="s">
        <v>517</v>
      </c>
      <c r="D7158" s="374">
        <v>23.19</v>
      </c>
    </row>
    <row r="7159" spans="1:4" x14ac:dyDescent="0.25">
      <c r="A7159" s="373">
        <v>88286</v>
      </c>
      <c r="B7159" s="373" t="s">
        <v>3320</v>
      </c>
      <c r="C7159" s="373" t="s">
        <v>517</v>
      </c>
      <c r="D7159" s="374">
        <v>26.39</v>
      </c>
    </row>
    <row r="7160" spans="1:4" x14ac:dyDescent="0.25">
      <c r="A7160" s="373">
        <v>88288</v>
      </c>
      <c r="B7160" s="373" t="s">
        <v>3321</v>
      </c>
      <c r="C7160" s="373" t="s">
        <v>517</v>
      </c>
      <c r="D7160" s="374">
        <v>14.65</v>
      </c>
    </row>
    <row r="7161" spans="1:4" x14ac:dyDescent="0.25">
      <c r="A7161" s="373">
        <v>88291</v>
      </c>
      <c r="B7161" s="373" t="s">
        <v>3322</v>
      </c>
      <c r="C7161" s="373" t="s">
        <v>517</v>
      </c>
      <c r="D7161" s="374">
        <v>21.97</v>
      </c>
    </row>
    <row r="7162" spans="1:4" x14ac:dyDescent="0.25">
      <c r="A7162" s="373">
        <v>88292</v>
      </c>
      <c r="B7162" s="373" t="s">
        <v>3323</v>
      </c>
      <c r="C7162" s="373" t="s">
        <v>517</v>
      </c>
      <c r="D7162" s="374">
        <v>19.41</v>
      </c>
    </row>
    <row r="7163" spans="1:4" x14ac:dyDescent="0.25">
      <c r="A7163" s="373">
        <v>88293</v>
      </c>
      <c r="B7163" s="373" t="s">
        <v>3324</v>
      </c>
      <c r="C7163" s="373" t="s">
        <v>517</v>
      </c>
      <c r="D7163" s="374">
        <v>21.97</v>
      </c>
    </row>
    <row r="7164" spans="1:4" x14ac:dyDescent="0.25">
      <c r="A7164" s="373">
        <v>88294</v>
      </c>
      <c r="B7164" s="373" t="s">
        <v>3325</v>
      </c>
      <c r="C7164" s="373" t="s">
        <v>517</v>
      </c>
      <c r="D7164" s="374">
        <v>25.25</v>
      </c>
    </row>
    <row r="7165" spans="1:4" x14ac:dyDescent="0.25">
      <c r="A7165" s="373">
        <v>88295</v>
      </c>
      <c r="B7165" s="373" t="s">
        <v>3326</v>
      </c>
      <c r="C7165" s="373" t="s">
        <v>517</v>
      </c>
      <c r="D7165" s="374">
        <v>22.07</v>
      </c>
    </row>
    <row r="7166" spans="1:4" x14ac:dyDescent="0.25">
      <c r="A7166" s="373">
        <v>88296</v>
      </c>
      <c r="B7166" s="373" t="s">
        <v>3327</v>
      </c>
      <c r="C7166" s="373" t="s">
        <v>517</v>
      </c>
      <c r="D7166" s="374">
        <v>22.07</v>
      </c>
    </row>
    <row r="7167" spans="1:4" x14ac:dyDescent="0.25">
      <c r="A7167" s="373">
        <v>88297</v>
      </c>
      <c r="B7167" s="373" t="s">
        <v>3328</v>
      </c>
      <c r="C7167" s="373" t="s">
        <v>517</v>
      </c>
      <c r="D7167" s="374">
        <v>22</v>
      </c>
    </row>
    <row r="7168" spans="1:4" x14ac:dyDescent="0.25">
      <c r="A7168" s="373">
        <v>88298</v>
      </c>
      <c r="B7168" s="373" t="s">
        <v>3329</v>
      </c>
      <c r="C7168" s="373" t="s">
        <v>517</v>
      </c>
      <c r="D7168" s="374">
        <v>21.95</v>
      </c>
    </row>
    <row r="7169" spans="1:4" x14ac:dyDescent="0.25">
      <c r="A7169" s="373">
        <v>88299</v>
      </c>
      <c r="B7169" s="373" t="s">
        <v>3330</v>
      </c>
      <c r="C7169" s="373" t="s">
        <v>517</v>
      </c>
      <c r="D7169" s="374">
        <v>33.79</v>
      </c>
    </row>
    <row r="7170" spans="1:4" x14ac:dyDescent="0.25">
      <c r="A7170" s="373">
        <v>88300</v>
      </c>
      <c r="B7170" s="373" t="s">
        <v>3331</v>
      </c>
      <c r="C7170" s="373" t="s">
        <v>517</v>
      </c>
      <c r="D7170" s="374">
        <v>33.79</v>
      </c>
    </row>
    <row r="7171" spans="1:4" x14ac:dyDescent="0.25">
      <c r="A7171" s="373">
        <v>88301</v>
      </c>
      <c r="B7171" s="373" t="s">
        <v>3332</v>
      </c>
      <c r="C7171" s="373" t="s">
        <v>517</v>
      </c>
      <c r="D7171" s="374">
        <v>21.97</v>
      </c>
    </row>
    <row r="7172" spans="1:4" x14ac:dyDescent="0.25">
      <c r="A7172" s="373">
        <v>88302</v>
      </c>
      <c r="B7172" s="373" t="s">
        <v>3333</v>
      </c>
      <c r="C7172" s="373" t="s">
        <v>517</v>
      </c>
      <c r="D7172" s="374">
        <v>21.97</v>
      </c>
    </row>
    <row r="7173" spans="1:4" x14ac:dyDescent="0.25">
      <c r="A7173" s="373">
        <v>88303</v>
      </c>
      <c r="B7173" s="373" t="s">
        <v>3334</v>
      </c>
      <c r="C7173" s="373" t="s">
        <v>517</v>
      </c>
      <c r="D7173" s="374">
        <v>21.95</v>
      </c>
    </row>
    <row r="7174" spans="1:4" x14ac:dyDescent="0.25">
      <c r="A7174" s="373">
        <v>88304</v>
      </c>
      <c r="B7174" s="373" t="s">
        <v>3335</v>
      </c>
      <c r="C7174" s="373" t="s">
        <v>517</v>
      </c>
      <c r="D7174" s="374">
        <v>33.79</v>
      </c>
    </row>
    <row r="7175" spans="1:4" x14ac:dyDescent="0.25">
      <c r="A7175" s="373">
        <v>88306</v>
      </c>
      <c r="B7175" s="373" t="s">
        <v>3336</v>
      </c>
      <c r="C7175" s="373" t="s">
        <v>517</v>
      </c>
      <c r="D7175" s="374">
        <v>20.25</v>
      </c>
    </row>
    <row r="7176" spans="1:4" x14ac:dyDescent="0.25">
      <c r="A7176" s="373">
        <v>88307</v>
      </c>
      <c r="B7176" s="373" t="s">
        <v>3337</v>
      </c>
      <c r="C7176" s="373" t="s">
        <v>517</v>
      </c>
      <c r="D7176" s="374">
        <v>23.22</v>
      </c>
    </row>
    <row r="7177" spans="1:4" x14ac:dyDescent="0.25">
      <c r="A7177" s="373">
        <v>88308</v>
      </c>
      <c r="B7177" s="373" t="s">
        <v>3338</v>
      </c>
      <c r="C7177" s="373" t="s">
        <v>517</v>
      </c>
      <c r="D7177" s="374">
        <v>26.49</v>
      </c>
    </row>
    <row r="7178" spans="1:4" x14ac:dyDescent="0.25">
      <c r="A7178" s="373">
        <v>88309</v>
      </c>
      <c r="B7178" s="373" t="s">
        <v>3339</v>
      </c>
      <c r="C7178" s="373" t="s">
        <v>517</v>
      </c>
      <c r="D7178" s="374">
        <v>26.61</v>
      </c>
    </row>
    <row r="7179" spans="1:4" x14ac:dyDescent="0.25">
      <c r="A7179" s="373">
        <v>88310</v>
      </c>
      <c r="B7179" s="373" t="s">
        <v>3340</v>
      </c>
      <c r="C7179" s="373" t="s">
        <v>517</v>
      </c>
      <c r="D7179" s="374">
        <v>27.84</v>
      </c>
    </row>
    <row r="7180" spans="1:4" x14ac:dyDescent="0.25">
      <c r="A7180" s="373">
        <v>88311</v>
      </c>
      <c r="B7180" s="373" t="s">
        <v>3341</v>
      </c>
      <c r="C7180" s="373" t="s">
        <v>517</v>
      </c>
      <c r="D7180" s="374">
        <v>27.3</v>
      </c>
    </row>
    <row r="7181" spans="1:4" x14ac:dyDescent="0.25">
      <c r="A7181" s="373">
        <v>88312</v>
      </c>
      <c r="B7181" s="373" t="s">
        <v>3342</v>
      </c>
      <c r="C7181" s="373" t="s">
        <v>517</v>
      </c>
      <c r="D7181" s="374">
        <v>27.84</v>
      </c>
    </row>
    <row r="7182" spans="1:4" x14ac:dyDescent="0.25">
      <c r="A7182" s="373">
        <v>88313</v>
      </c>
      <c r="B7182" s="373" t="s">
        <v>3343</v>
      </c>
      <c r="C7182" s="373" t="s">
        <v>517</v>
      </c>
      <c r="D7182" s="374">
        <v>22.15</v>
      </c>
    </row>
    <row r="7183" spans="1:4" x14ac:dyDescent="0.25">
      <c r="A7183" s="373">
        <v>88314</v>
      </c>
      <c r="B7183" s="373" t="s">
        <v>3344</v>
      </c>
      <c r="C7183" s="373" t="s">
        <v>517</v>
      </c>
      <c r="D7183" s="374">
        <v>23.38</v>
      </c>
    </row>
    <row r="7184" spans="1:4" x14ac:dyDescent="0.25">
      <c r="A7184" s="373">
        <v>88315</v>
      </c>
      <c r="B7184" s="373" t="s">
        <v>3345</v>
      </c>
      <c r="C7184" s="373" t="s">
        <v>517</v>
      </c>
      <c r="D7184" s="374">
        <v>26.43</v>
      </c>
    </row>
    <row r="7185" spans="1:4" x14ac:dyDescent="0.25">
      <c r="A7185" s="373">
        <v>88316</v>
      </c>
      <c r="B7185" s="373" t="s">
        <v>3346</v>
      </c>
      <c r="C7185" s="373" t="s">
        <v>517</v>
      </c>
      <c r="D7185" s="374">
        <v>20</v>
      </c>
    </row>
    <row r="7186" spans="1:4" x14ac:dyDescent="0.25">
      <c r="A7186" s="373">
        <v>88317</v>
      </c>
      <c r="B7186" s="373" t="s">
        <v>3347</v>
      </c>
      <c r="C7186" s="373" t="s">
        <v>517</v>
      </c>
      <c r="D7186" s="374">
        <v>27.27</v>
      </c>
    </row>
    <row r="7187" spans="1:4" x14ac:dyDescent="0.25">
      <c r="A7187" s="373">
        <v>88318</v>
      </c>
      <c r="B7187" s="373" t="s">
        <v>3348</v>
      </c>
      <c r="C7187" s="373" t="s">
        <v>517</v>
      </c>
      <c r="D7187" s="374">
        <v>30.48</v>
      </c>
    </row>
    <row r="7188" spans="1:4" x14ac:dyDescent="0.25">
      <c r="A7188" s="373">
        <v>88320</v>
      </c>
      <c r="B7188" s="373" t="s">
        <v>3349</v>
      </c>
      <c r="C7188" s="373" t="s">
        <v>517</v>
      </c>
      <c r="D7188" s="374">
        <v>26.25</v>
      </c>
    </row>
    <row r="7189" spans="1:4" x14ac:dyDescent="0.25">
      <c r="A7189" s="373">
        <v>88321</v>
      </c>
      <c r="B7189" s="373" t="s">
        <v>3350</v>
      </c>
      <c r="C7189" s="373" t="s">
        <v>517</v>
      </c>
      <c r="D7189" s="374">
        <v>44.02</v>
      </c>
    </row>
    <row r="7190" spans="1:4" x14ac:dyDescent="0.25">
      <c r="A7190" s="373">
        <v>88322</v>
      </c>
      <c r="B7190" s="373" t="s">
        <v>3351</v>
      </c>
      <c r="C7190" s="373" t="s">
        <v>517</v>
      </c>
      <c r="D7190" s="374">
        <v>28.57</v>
      </c>
    </row>
    <row r="7191" spans="1:4" x14ac:dyDescent="0.25">
      <c r="A7191" s="373">
        <v>88323</v>
      </c>
      <c r="B7191" s="373" t="s">
        <v>3352</v>
      </c>
      <c r="C7191" s="373" t="s">
        <v>517</v>
      </c>
      <c r="D7191" s="374">
        <v>26.02</v>
      </c>
    </row>
    <row r="7192" spans="1:4" x14ac:dyDescent="0.25">
      <c r="A7192" s="373">
        <v>88324</v>
      </c>
      <c r="B7192" s="373" t="s">
        <v>3353</v>
      </c>
      <c r="C7192" s="373" t="s">
        <v>517</v>
      </c>
      <c r="D7192" s="374">
        <v>22</v>
      </c>
    </row>
    <row r="7193" spans="1:4" x14ac:dyDescent="0.25">
      <c r="A7193" s="373">
        <v>88325</v>
      </c>
      <c r="B7193" s="373" t="s">
        <v>3354</v>
      </c>
      <c r="C7193" s="373" t="s">
        <v>517</v>
      </c>
      <c r="D7193" s="374">
        <v>24.62</v>
      </c>
    </row>
    <row r="7194" spans="1:4" x14ac:dyDescent="0.25">
      <c r="A7194" s="373">
        <v>88326</v>
      </c>
      <c r="B7194" s="373" t="s">
        <v>3355</v>
      </c>
      <c r="C7194" s="373" t="s">
        <v>517</v>
      </c>
      <c r="D7194" s="374">
        <v>25.33</v>
      </c>
    </row>
    <row r="7195" spans="1:4" x14ac:dyDescent="0.25">
      <c r="A7195" s="373">
        <v>88377</v>
      </c>
      <c r="B7195" s="373" t="s">
        <v>3356</v>
      </c>
      <c r="C7195" s="373" t="s">
        <v>517</v>
      </c>
      <c r="D7195" s="374">
        <v>21.95</v>
      </c>
    </row>
    <row r="7196" spans="1:4" x14ac:dyDescent="0.25">
      <c r="A7196" s="373">
        <v>88441</v>
      </c>
      <c r="B7196" s="373" t="s">
        <v>3357</v>
      </c>
      <c r="C7196" s="373" t="s">
        <v>517</v>
      </c>
      <c r="D7196" s="374">
        <v>23.57</v>
      </c>
    </row>
    <row r="7197" spans="1:4" x14ac:dyDescent="0.25">
      <c r="A7197" s="373">
        <v>88597</v>
      </c>
      <c r="B7197" s="373" t="s">
        <v>3358</v>
      </c>
      <c r="C7197" s="373" t="s">
        <v>517</v>
      </c>
      <c r="D7197" s="374">
        <v>19.3</v>
      </c>
    </row>
    <row r="7198" spans="1:4" x14ac:dyDescent="0.25">
      <c r="A7198" s="373">
        <v>90766</v>
      </c>
      <c r="B7198" s="373" t="s">
        <v>3359</v>
      </c>
      <c r="C7198" s="373" t="s">
        <v>517</v>
      </c>
      <c r="D7198" s="374">
        <v>30.54</v>
      </c>
    </row>
    <row r="7199" spans="1:4" x14ac:dyDescent="0.25">
      <c r="A7199" s="373">
        <v>90767</v>
      </c>
      <c r="B7199" s="373" t="s">
        <v>3360</v>
      </c>
      <c r="C7199" s="373" t="s">
        <v>517</v>
      </c>
      <c r="D7199" s="374">
        <v>29.63</v>
      </c>
    </row>
    <row r="7200" spans="1:4" x14ac:dyDescent="0.25">
      <c r="A7200" s="373">
        <v>90768</v>
      </c>
      <c r="B7200" s="373" t="s">
        <v>3361</v>
      </c>
      <c r="C7200" s="373" t="s">
        <v>517</v>
      </c>
      <c r="D7200" s="374">
        <v>95.13</v>
      </c>
    </row>
    <row r="7201" spans="1:4" x14ac:dyDescent="0.25">
      <c r="A7201" s="373">
        <v>90769</v>
      </c>
      <c r="B7201" s="373" t="s">
        <v>3362</v>
      </c>
      <c r="C7201" s="373" t="s">
        <v>517</v>
      </c>
      <c r="D7201" s="374">
        <v>99.28</v>
      </c>
    </row>
    <row r="7202" spans="1:4" x14ac:dyDescent="0.25">
      <c r="A7202" s="373">
        <v>90770</v>
      </c>
      <c r="B7202" s="373" t="s">
        <v>3363</v>
      </c>
      <c r="C7202" s="373" t="s">
        <v>517</v>
      </c>
      <c r="D7202" s="374">
        <v>103.95</v>
      </c>
    </row>
    <row r="7203" spans="1:4" x14ac:dyDescent="0.25">
      <c r="A7203" s="373">
        <v>90771</v>
      </c>
      <c r="B7203" s="373" t="s">
        <v>3364</v>
      </c>
      <c r="C7203" s="373" t="s">
        <v>517</v>
      </c>
      <c r="D7203" s="374">
        <v>12.42</v>
      </c>
    </row>
    <row r="7204" spans="1:4" x14ac:dyDescent="0.25">
      <c r="A7204" s="373">
        <v>90772</v>
      </c>
      <c r="B7204" s="373" t="s">
        <v>3365</v>
      </c>
      <c r="C7204" s="373" t="s">
        <v>517</v>
      </c>
      <c r="D7204" s="374">
        <v>23.2</v>
      </c>
    </row>
    <row r="7205" spans="1:4" x14ac:dyDescent="0.25">
      <c r="A7205" s="373">
        <v>90773</v>
      </c>
      <c r="B7205" s="373" t="s">
        <v>3366</v>
      </c>
      <c r="C7205" s="373" t="s">
        <v>517</v>
      </c>
      <c r="D7205" s="374">
        <v>9.07</v>
      </c>
    </row>
    <row r="7206" spans="1:4" x14ac:dyDescent="0.25">
      <c r="A7206" s="373">
        <v>90775</v>
      </c>
      <c r="B7206" s="373" t="s">
        <v>3367</v>
      </c>
      <c r="C7206" s="373" t="s">
        <v>517</v>
      </c>
      <c r="D7206" s="374">
        <v>15.35</v>
      </c>
    </row>
    <row r="7207" spans="1:4" x14ac:dyDescent="0.25">
      <c r="A7207" s="373">
        <v>90776</v>
      </c>
      <c r="B7207" s="373" t="s">
        <v>3368</v>
      </c>
      <c r="C7207" s="373" t="s">
        <v>517</v>
      </c>
      <c r="D7207" s="374">
        <v>21.09</v>
      </c>
    </row>
    <row r="7208" spans="1:4" x14ac:dyDescent="0.25">
      <c r="A7208" s="373">
        <v>90777</v>
      </c>
      <c r="B7208" s="373" t="s">
        <v>91</v>
      </c>
      <c r="C7208" s="373" t="s">
        <v>517</v>
      </c>
      <c r="D7208" s="374">
        <v>96.18</v>
      </c>
    </row>
    <row r="7209" spans="1:4" x14ac:dyDescent="0.25">
      <c r="A7209" s="373">
        <v>90778</v>
      </c>
      <c r="B7209" s="373" t="s">
        <v>3369</v>
      </c>
      <c r="C7209" s="373" t="s">
        <v>517</v>
      </c>
      <c r="D7209" s="374">
        <v>113.47</v>
      </c>
    </row>
    <row r="7210" spans="1:4" x14ac:dyDescent="0.25">
      <c r="A7210" s="373">
        <v>90779</v>
      </c>
      <c r="B7210" s="373" t="s">
        <v>3370</v>
      </c>
      <c r="C7210" s="373" t="s">
        <v>517</v>
      </c>
      <c r="D7210" s="374">
        <v>158.88</v>
      </c>
    </row>
    <row r="7211" spans="1:4" x14ac:dyDescent="0.25">
      <c r="A7211" s="373">
        <v>90780</v>
      </c>
      <c r="B7211" s="373" t="s">
        <v>89</v>
      </c>
      <c r="C7211" s="373" t="s">
        <v>517</v>
      </c>
      <c r="D7211" s="374">
        <v>42.63</v>
      </c>
    </row>
    <row r="7212" spans="1:4" x14ac:dyDescent="0.25">
      <c r="A7212" s="373">
        <v>90781</v>
      </c>
      <c r="B7212" s="373" t="s">
        <v>3371</v>
      </c>
      <c r="C7212" s="373" t="s">
        <v>517</v>
      </c>
      <c r="D7212" s="374">
        <v>20.309999999999999</v>
      </c>
    </row>
    <row r="7213" spans="1:4" x14ac:dyDescent="0.25">
      <c r="A7213" s="373">
        <v>93558</v>
      </c>
      <c r="B7213" s="373" t="s">
        <v>3372</v>
      </c>
      <c r="C7213" s="373" t="s">
        <v>90</v>
      </c>
      <c r="D7213" s="375">
        <v>4536.3100000000004</v>
      </c>
    </row>
    <row r="7214" spans="1:4" x14ac:dyDescent="0.25">
      <c r="A7214" s="373">
        <v>93559</v>
      </c>
      <c r="B7214" s="373" t="s">
        <v>3358</v>
      </c>
      <c r="C7214" s="373" t="s">
        <v>90</v>
      </c>
      <c r="D7214" s="375">
        <v>3452.51</v>
      </c>
    </row>
    <row r="7215" spans="1:4" x14ac:dyDescent="0.25">
      <c r="A7215" s="373">
        <v>93560</v>
      </c>
      <c r="B7215" s="373" t="s">
        <v>3366</v>
      </c>
      <c r="C7215" s="373" t="s">
        <v>90</v>
      </c>
      <c r="D7215" s="375">
        <v>1635.9</v>
      </c>
    </row>
    <row r="7216" spans="1:4" x14ac:dyDescent="0.25">
      <c r="A7216" s="373">
        <v>93561</v>
      </c>
      <c r="B7216" s="373" t="s">
        <v>3367</v>
      </c>
      <c r="C7216" s="373" t="s">
        <v>90</v>
      </c>
      <c r="D7216" s="375">
        <v>2749.68</v>
      </c>
    </row>
    <row r="7217" spans="1:4" x14ac:dyDescent="0.25">
      <c r="A7217" s="373">
        <v>93562</v>
      </c>
      <c r="B7217" s="373" t="s">
        <v>3364</v>
      </c>
      <c r="C7217" s="373" t="s">
        <v>90</v>
      </c>
      <c r="D7217" s="375">
        <v>2230.13</v>
      </c>
    </row>
    <row r="7218" spans="1:4" x14ac:dyDescent="0.25">
      <c r="A7218" s="373">
        <v>93563</v>
      </c>
      <c r="B7218" s="373" t="s">
        <v>3359</v>
      </c>
      <c r="C7218" s="373" t="s">
        <v>90</v>
      </c>
      <c r="D7218" s="375">
        <v>5446.62</v>
      </c>
    </row>
    <row r="7219" spans="1:4" x14ac:dyDescent="0.25">
      <c r="A7219" s="373">
        <v>93564</v>
      </c>
      <c r="B7219" s="373" t="s">
        <v>3360</v>
      </c>
      <c r="C7219" s="373" t="s">
        <v>90</v>
      </c>
      <c r="D7219" s="375">
        <v>5264.62</v>
      </c>
    </row>
    <row r="7220" spans="1:4" x14ac:dyDescent="0.25">
      <c r="A7220" s="373">
        <v>93565</v>
      </c>
      <c r="B7220" s="373" t="s">
        <v>91</v>
      </c>
      <c r="C7220" s="373" t="s">
        <v>90</v>
      </c>
      <c r="D7220" s="375">
        <v>17066.03</v>
      </c>
    </row>
    <row r="7221" spans="1:4" x14ac:dyDescent="0.25">
      <c r="A7221" s="373">
        <v>93566</v>
      </c>
      <c r="B7221" s="373" t="s">
        <v>3365</v>
      </c>
      <c r="C7221" s="373" t="s">
        <v>90</v>
      </c>
      <c r="D7221" s="375">
        <v>4146.12</v>
      </c>
    </row>
    <row r="7222" spans="1:4" x14ac:dyDescent="0.25">
      <c r="A7222" s="373">
        <v>93567</v>
      </c>
      <c r="B7222" s="373" t="s">
        <v>3369</v>
      </c>
      <c r="C7222" s="373" t="s">
        <v>90</v>
      </c>
      <c r="D7222" s="375">
        <v>20130.39</v>
      </c>
    </row>
    <row r="7223" spans="1:4" x14ac:dyDescent="0.25">
      <c r="A7223" s="373">
        <v>93568</v>
      </c>
      <c r="B7223" s="373" t="s">
        <v>3370</v>
      </c>
      <c r="C7223" s="373" t="s">
        <v>90</v>
      </c>
      <c r="D7223" s="375">
        <v>28174.37</v>
      </c>
    </row>
    <row r="7224" spans="1:4" x14ac:dyDescent="0.25">
      <c r="A7224" s="373">
        <v>93569</v>
      </c>
      <c r="B7224" s="373" t="s">
        <v>3373</v>
      </c>
      <c r="C7224" s="373" t="s">
        <v>90</v>
      </c>
      <c r="D7224" s="375">
        <v>16908.099999999999</v>
      </c>
    </row>
    <row r="7225" spans="1:4" x14ac:dyDescent="0.25">
      <c r="A7225" s="373">
        <v>93570</v>
      </c>
      <c r="B7225" s="373" t="s">
        <v>3374</v>
      </c>
      <c r="C7225" s="373" t="s">
        <v>90</v>
      </c>
      <c r="D7225" s="375">
        <v>17643.77</v>
      </c>
    </row>
    <row r="7226" spans="1:4" x14ac:dyDescent="0.25">
      <c r="A7226" s="373">
        <v>93571</v>
      </c>
      <c r="B7226" s="373" t="s">
        <v>3375</v>
      </c>
      <c r="C7226" s="373" t="s">
        <v>90</v>
      </c>
      <c r="D7226" s="375">
        <v>18473.740000000002</v>
      </c>
    </row>
    <row r="7227" spans="1:4" x14ac:dyDescent="0.25">
      <c r="A7227" s="373">
        <v>93572</v>
      </c>
      <c r="B7227" s="373" t="s">
        <v>3376</v>
      </c>
      <c r="C7227" s="373" t="s">
        <v>90</v>
      </c>
      <c r="D7227" s="375">
        <v>3762.75</v>
      </c>
    </row>
    <row r="7228" spans="1:4" x14ac:dyDescent="0.25">
      <c r="A7228" s="373">
        <v>94295</v>
      </c>
      <c r="B7228" s="373" t="s">
        <v>89</v>
      </c>
      <c r="C7228" s="373" t="s">
        <v>90</v>
      </c>
      <c r="D7228" s="375">
        <v>7575.01</v>
      </c>
    </row>
    <row r="7229" spans="1:4" x14ac:dyDescent="0.25">
      <c r="A7229" s="373">
        <v>94296</v>
      </c>
      <c r="B7229" s="373" t="s">
        <v>3371</v>
      </c>
      <c r="C7229" s="373" t="s">
        <v>90</v>
      </c>
      <c r="D7229" s="375">
        <v>3628.67</v>
      </c>
    </row>
    <row r="7230" spans="1:4" x14ac:dyDescent="0.25">
      <c r="A7230" s="373">
        <v>95308</v>
      </c>
      <c r="B7230" s="373" t="s">
        <v>3377</v>
      </c>
      <c r="C7230" s="373" t="s">
        <v>517</v>
      </c>
      <c r="D7230" s="374">
        <v>0.15</v>
      </c>
    </row>
    <row r="7231" spans="1:4" x14ac:dyDescent="0.25">
      <c r="A7231" s="373">
        <v>95309</v>
      </c>
      <c r="B7231" s="373" t="s">
        <v>3378</v>
      </c>
      <c r="C7231" s="373" t="s">
        <v>517</v>
      </c>
      <c r="D7231" s="374">
        <v>0.19</v>
      </c>
    </row>
    <row r="7232" spans="1:4" x14ac:dyDescent="0.25">
      <c r="A7232" s="373">
        <v>95310</v>
      </c>
      <c r="B7232" s="373" t="s">
        <v>3379</v>
      </c>
      <c r="C7232" s="373" t="s">
        <v>517</v>
      </c>
      <c r="D7232" s="374">
        <v>0.15</v>
      </c>
    </row>
    <row r="7233" spans="1:4" x14ac:dyDescent="0.25">
      <c r="A7233" s="373">
        <v>95311</v>
      </c>
      <c r="B7233" s="373" t="s">
        <v>3380</v>
      </c>
      <c r="C7233" s="373" t="s">
        <v>517</v>
      </c>
      <c r="D7233" s="374">
        <v>0.15</v>
      </c>
    </row>
    <row r="7234" spans="1:4" x14ac:dyDescent="0.25">
      <c r="A7234" s="373">
        <v>95312</v>
      </c>
      <c r="B7234" s="373" t="s">
        <v>3381</v>
      </c>
      <c r="C7234" s="373" t="s">
        <v>517</v>
      </c>
      <c r="D7234" s="374">
        <v>0.19</v>
      </c>
    </row>
    <row r="7235" spans="1:4" x14ac:dyDescent="0.25">
      <c r="A7235" s="373">
        <v>95313</v>
      </c>
      <c r="B7235" s="373" t="s">
        <v>3382</v>
      </c>
      <c r="C7235" s="373" t="s">
        <v>517</v>
      </c>
      <c r="D7235" s="374">
        <v>0.15</v>
      </c>
    </row>
    <row r="7236" spans="1:4" x14ac:dyDescent="0.25">
      <c r="A7236" s="373">
        <v>95314</v>
      </c>
      <c r="B7236" s="373" t="s">
        <v>3383</v>
      </c>
      <c r="C7236" s="373" t="s">
        <v>517</v>
      </c>
      <c r="D7236" s="374">
        <v>0.22</v>
      </c>
    </row>
    <row r="7237" spans="1:4" x14ac:dyDescent="0.25">
      <c r="A7237" s="373">
        <v>95315</v>
      </c>
      <c r="B7237" s="373" t="s">
        <v>3384</v>
      </c>
      <c r="C7237" s="373" t="s">
        <v>517</v>
      </c>
      <c r="D7237" s="374">
        <v>0.22</v>
      </c>
    </row>
    <row r="7238" spans="1:4" x14ac:dyDescent="0.25">
      <c r="A7238" s="373">
        <v>95316</v>
      </c>
      <c r="B7238" s="373" t="s">
        <v>3385</v>
      </c>
      <c r="C7238" s="373" t="s">
        <v>517</v>
      </c>
      <c r="D7238" s="374">
        <v>0.49</v>
      </c>
    </row>
    <row r="7239" spans="1:4" x14ac:dyDescent="0.25">
      <c r="A7239" s="373">
        <v>95317</v>
      </c>
      <c r="B7239" s="373" t="s">
        <v>3386</v>
      </c>
      <c r="C7239" s="373" t="s">
        <v>517</v>
      </c>
      <c r="D7239" s="374">
        <v>0.23</v>
      </c>
    </row>
    <row r="7240" spans="1:4" x14ac:dyDescent="0.25">
      <c r="A7240" s="373">
        <v>95318</v>
      </c>
      <c r="B7240" s="373" t="s">
        <v>3387</v>
      </c>
      <c r="C7240" s="373" t="s">
        <v>517</v>
      </c>
      <c r="D7240" s="374">
        <v>0.23</v>
      </c>
    </row>
    <row r="7241" spans="1:4" x14ac:dyDescent="0.25">
      <c r="A7241" s="373">
        <v>95319</v>
      </c>
      <c r="B7241" s="373" t="s">
        <v>3388</v>
      </c>
      <c r="C7241" s="373" t="s">
        <v>517</v>
      </c>
      <c r="D7241" s="374">
        <v>0.15</v>
      </c>
    </row>
    <row r="7242" spans="1:4" x14ac:dyDescent="0.25">
      <c r="A7242" s="373">
        <v>95320</v>
      </c>
      <c r="B7242" s="373" t="s">
        <v>3389</v>
      </c>
      <c r="C7242" s="373" t="s">
        <v>517</v>
      </c>
      <c r="D7242" s="374">
        <v>0.15</v>
      </c>
    </row>
    <row r="7243" spans="1:4" x14ac:dyDescent="0.25">
      <c r="A7243" s="373">
        <v>95321</v>
      </c>
      <c r="B7243" s="373" t="s">
        <v>3390</v>
      </c>
      <c r="C7243" s="373" t="s">
        <v>517</v>
      </c>
      <c r="D7243" s="374">
        <v>0.14000000000000001</v>
      </c>
    </row>
    <row r="7244" spans="1:4" x14ac:dyDescent="0.25">
      <c r="A7244" s="373">
        <v>95322</v>
      </c>
      <c r="B7244" s="373" t="s">
        <v>3391</v>
      </c>
      <c r="C7244" s="373" t="s">
        <v>517</v>
      </c>
      <c r="D7244" s="374">
        <v>7.0000000000000007E-2</v>
      </c>
    </row>
    <row r="7245" spans="1:4" x14ac:dyDescent="0.25">
      <c r="A7245" s="373">
        <v>95323</v>
      </c>
      <c r="B7245" s="373" t="s">
        <v>3392</v>
      </c>
      <c r="C7245" s="373" t="s">
        <v>517</v>
      </c>
      <c r="D7245" s="374">
        <v>0.22</v>
      </c>
    </row>
    <row r="7246" spans="1:4" x14ac:dyDescent="0.25">
      <c r="A7246" s="373">
        <v>95324</v>
      </c>
      <c r="B7246" s="373" t="s">
        <v>3393</v>
      </c>
      <c r="C7246" s="373" t="s">
        <v>517</v>
      </c>
      <c r="D7246" s="374">
        <v>0.28000000000000003</v>
      </c>
    </row>
    <row r="7247" spans="1:4" x14ac:dyDescent="0.25">
      <c r="A7247" s="373">
        <v>95325</v>
      </c>
      <c r="B7247" s="373" t="s">
        <v>3394</v>
      </c>
      <c r="C7247" s="373" t="s">
        <v>517</v>
      </c>
      <c r="D7247" s="374">
        <v>0.24</v>
      </c>
    </row>
    <row r="7248" spans="1:4" x14ac:dyDescent="0.25">
      <c r="A7248" s="373">
        <v>95326</v>
      </c>
      <c r="B7248" s="373" t="s">
        <v>3395</v>
      </c>
      <c r="C7248" s="373" t="s">
        <v>517</v>
      </c>
      <c r="D7248" s="374">
        <v>0.12</v>
      </c>
    </row>
    <row r="7249" spans="1:4" x14ac:dyDescent="0.25">
      <c r="A7249" s="373">
        <v>95328</v>
      </c>
      <c r="B7249" s="373" t="s">
        <v>3396</v>
      </c>
      <c r="C7249" s="373" t="s">
        <v>517</v>
      </c>
      <c r="D7249" s="374">
        <v>0.19</v>
      </c>
    </row>
    <row r="7250" spans="1:4" x14ac:dyDescent="0.25">
      <c r="A7250" s="373">
        <v>95329</v>
      </c>
      <c r="B7250" s="373" t="s">
        <v>3397</v>
      </c>
      <c r="C7250" s="373" t="s">
        <v>517</v>
      </c>
      <c r="D7250" s="374">
        <v>0.26</v>
      </c>
    </row>
    <row r="7251" spans="1:4" x14ac:dyDescent="0.25">
      <c r="A7251" s="373">
        <v>95330</v>
      </c>
      <c r="B7251" s="373" t="s">
        <v>3398</v>
      </c>
      <c r="C7251" s="373" t="s">
        <v>517</v>
      </c>
      <c r="D7251" s="374">
        <v>0.22</v>
      </c>
    </row>
    <row r="7252" spans="1:4" x14ac:dyDescent="0.25">
      <c r="A7252" s="373">
        <v>95331</v>
      </c>
      <c r="B7252" s="373" t="s">
        <v>3399</v>
      </c>
      <c r="C7252" s="373" t="s">
        <v>517</v>
      </c>
      <c r="D7252" s="374">
        <v>0.17</v>
      </c>
    </row>
    <row r="7253" spans="1:4" x14ac:dyDescent="0.25">
      <c r="A7253" s="373">
        <v>95332</v>
      </c>
      <c r="B7253" s="373" t="s">
        <v>3400</v>
      </c>
      <c r="C7253" s="373" t="s">
        <v>517</v>
      </c>
      <c r="D7253" s="374">
        <v>0.71</v>
      </c>
    </row>
    <row r="7254" spans="1:4" x14ac:dyDescent="0.25">
      <c r="A7254" s="373">
        <v>95333</v>
      </c>
      <c r="B7254" s="373" t="s">
        <v>3401</v>
      </c>
      <c r="C7254" s="373" t="s">
        <v>517</v>
      </c>
      <c r="D7254" s="374">
        <v>0.71</v>
      </c>
    </row>
    <row r="7255" spans="1:4" x14ac:dyDescent="0.25">
      <c r="A7255" s="373">
        <v>95334</v>
      </c>
      <c r="B7255" s="373" t="s">
        <v>3402</v>
      </c>
      <c r="C7255" s="373" t="s">
        <v>517</v>
      </c>
      <c r="D7255" s="374">
        <v>0.76</v>
      </c>
    </row>
    <row r="7256" spans="1:4" x14ac:dyDescent="0.25">
      <c r="A7256" s="373">
        <v>95335</v>
      </c>
      <c r="B7256" s="373" t="s">
        <v>3403</v>
      </c>
      <c r="C7256" s="373" t="s">
        <v>517</v>
      </c>
      <c r="D7256" s="374">
        <v>0.34</v>
      </c>
    </row>
    <row r="7257" spans="1:4" x14ac:dyDescent="0.25">
      <c r="A7257" s="373">
        <v>95337</v>
      </c>
      <c r="B7257" s="373" t="s">
        <v>3404</v>
      </c>
      <c r="C7257" s="373" t="s">
        <v>517</v>
      </c>
      <c r="D7257" s="374">
        <v>0.22</v>
      </c>
    </row>
    <row r="7258" spans="1:4" x14ac:dyDescent="0.25">
      <c r="A7258" s="373">
        <v>95338</v>
      </c>
      <c r="B7258" s="373" t="s">
        <v>3405</v>
      </c>
      <c r="C7258" s="373" t="s">
        <v>517</v>
      </c>
      <c r="D7258" s="374">
        <v>0.4</v>
      </c>
    </row>
    <row r="7259" spans="1:4" x14ac:dyDescent="0.25">
      <c r="A7259" s="373">
        <v>95339</v>
      </c>
      <c r="B7259" s="373" t="s">
        <v>3406</v>
      </c>
      <c r="C7259" s="373" t="s">
        <v>517</v>
      </c>
      <c r="D7259" s="374">
        <v>0.33</v>
      </c>
    </row>
    <row r="7260" spans="1:4" x14ac:dyDescent="0.25">
      <c r="A7260" s="373">
        <v>95340</v>
      </c>
      <c r="B7260" s="373" t="s">
        <v>3407</v>
      </c>
      <c r="C7260" s="373" t="s">
        <v>517</v>
      </c>
      <c r="D7260" s="374">
        <v>0.26</v>
      </c>
    </row>
    <row r="7261" spans="1:4" x14ac:dyDescent="0.25">
      <c r="A7261" s="373">
        <v>95341</v>
      </c>
      <c r="B7261" s="373" t="s">
        <v>3408</v>
      </c>
      <c r="C7261" s="373" t="s">
        <v>517</v>
      </c>
      <c r="D7261" s="374">
        <v>0.28000000000000003</v>
      </c>
    </row>
    <row r="7262" spans="1:4" x14ac:dyDescent="0.25">
      <c r="A7262" s="373">
        <v>95342</v>
      </c>
      <c r="B7262" s="373" t="s">
        <v>3409</v>
      </c>
      <c r="C7262" s="373" t="s">
        <v>517</v>
      </c>
      <c r="D7262" s="374">
        <v>0.2</v>
      </c>
    </row>
    <row r="7263" spans="1:4" x14ac:dyDescent="0.25">
      <c r="A7263" s="373">
        <v>95343</v>
      </c>
      <c r="B7263" s="373" t="s">
        <v>3410</v>
      </c>
      <c r="C7263" s="373" t="s">
        <v>517</v>
      </c>
      <c r="D7263" s="374">
        <v>0.21</v>
      </c>
    </row>
    <row r="7264" spans="1:4" x14ac:dyDescent="0.25">
      <c r="A7264" s="373">
        <v>95344</v>
      </c>
      <c r="B7264" s="373" t="s">
        <v>3411</v>
      </c>
      <c r="C7264" s="373" t="s">
        <v>517</v>
      </c>
      <c r="D7264" s="374">
        <v>0.17</v>
      </c>
    </row>
    <row r="7265" spans="1:4" x14ac:dyDescent="0.25">
      <c r="A7265" s="373">
        <v>95345</v>
      </c>
      <c r="B7265" s="373" t="s">
        <v>3412</v>
      </c>
      <c r="C7265" s="373" t="s">
        <v>517</v>
      </c>
      <c r="D7265" s="374">
        <v>0.48</v>
      </c>
    </row>
    <row r="7266" spans="1:4" x14ac:dyDescent="0.25">
      <c r="A7266" s="373">
        <v>95346</v>
      </c>
      <c r="B7266" s="373" t="s">
        <v>3413</v>
      </c>
      <c r="C7266" s="373" t="s">
        <v>517</v>
      </c>
      <c r="D7266" s="374">
        <v>0.1</v>
      </c>
    </row>
    <row r="7267" spans="1:4" x14ac:dyDescent="0.25">
      <c r="A7267" s="373">
        <v>95347</v>
      </c>
      <c r="B7267" s="373" t="s">
        <v>3414</v>
      </c>
      <c r="C7267" s="373" t="s">
        <v>517</v>
      </c>
      <c r="D7267" s="374">
        <v>0.09</v>
      </c>
    </row>
    <row r="7268" spans="1:4" x14ac:dyDescent="0.25">
      <c r="A7268" s="373">
        <v>95348</v>
      </c>
      <c r="B7268" s="373" t="s">
        <v>3415</v>
      </c>
      <c r="C7268" s="373" t="s">
        <v>517</v>
      </c>
      <c r="D7268" s="374">
        <v>0.12</v>
      </c>
    </row>
    <row r="7269" spans="1:4" x14ac:dyDescent="0.25">
      <c r="A7269" s="373">
        <v>95349</v>
      </c>
      <c r="B7269" s="373" t="s">
        <v>3416</v>
      </c>
      <c r="C7269" s="373" t="s">
        <v>517</v>
      </c>
      <c r="D7269" s="374">
        <v>0.08</v>
      </c>
    </row>
    <row r="7270" spans="1:4" x14ac:dyDescent="0.25">
      <c r="A7270" s="373">
        <v>95351</v>
      </c>
      <c r="B7270" s="373" t="s">
        <v>3417</v>
      </c>
      <c r="C7270" s="373" t="s">
        <v>517</v>
      </c>
      <c r="D7270" s="374">
        <v>0.33</v>
      </c>
    </row>
    <row r="7271" spans="1:4" x14ac:dyDescent="0.25">
      <c r="A7271" s="373">
        <v>95352</v>
      </c>
      <c r="B7271" s="373" t="s">
        <v>3418</v>
      </c>
      <c r="C7271" s="373" t="s">
        <v>517</v>
      </c>
      <c r="D7271" s="374">
        <v>0.1</v>
      </c>
    </row>
    <row r="7272" spans="1:4" x14ac:dyDescent="0.25">
      <c r="A7272" s="373">
        <v>95354</v>
      </c>
      <c r="B7272" s="373" t="s">
        <v>3419</v>
      </c>
      <c r="C7272" s="373" t="s">
        <v>517</v>
      </c>
      <c r="D7272" s="374">
        <v>0.13</v>
      </c>
    </row>
    <row r="7273" spans="1:4" x14ac:dyDescent="0.25">
      <c r="A7273" s="373">
        <v>95355</v>
      </c>
      <c r="B7273" s="373" t="s">
        <v>3420</v>
      </c>
      <c r="C7273" s="373" t="s">
        <v>517</v>
      </c>
      <c r="D7273" s="374">
        <v>0.1</v>
      </c>
    </row>
    <row r="7274" spans="1:4" x14ac:dyDescent="0.25">
      <c r="A7274" s="373">
        <v>95356</v>
      </c>
      <c r="B7274" s="373" t="s">
        <v>3421</v>
      </c>
      <c r="C7274" s="373" t="s">
        <v>517</v>
      </c>
      <c r="D7274" s="374">
        <v>0.13</v>
      </c>
    </row>
    <row r="7275" spans="1:4" x14ac:dyDescent="0.25">
      <c r="A7275" s="373">
        <v>95357</v>
      </c>
      <c r="B7275" s="373" t="s">
        <v>3422</v>
      </c>
      <c r="C7275" s="373" t="s">
        <v>517</v>
      </c>
      <c r="D7275" s="374">
        <v>0.22</v>
      </c>
    </row>
    <row r="7276" spans="1:4" x14ac:dyDescent="0.25">
      <c r="A7276" s="373">
        <v>95358</v>
      </c>
      <c r="B7276" s="373" t="s">
        <v>3423</v>
      </c>
      <c r="C7276" s="373" t="s">
        <v>517</v>
      </c>
      <c r="D7276" s="374">
        <v>0.25</v>
      </c>
    </row>
    <row r="7277" spans="1:4" x14ac:dyDescent="0.25">
      <c r="A7277" s="373">
        <v>95359</v>
      </c>
      <c r="B7277" s="373" t="s">
        <v>3424</v>
      </c>
      <c r="C7277" s="373" t="s">
        <v>517</v>
      </c>
      <c r="D7277" s="374">
        <v>0.25</v>
      </c>
    </row>
    <row r="7278" spans="1:4" x14ac:dyDescent="0.25">
      <c r="A7278" s="373">
        <v>95360</v>
      </c>
      <c r="B7278" s="373" t="s">
        <v>3425</v>
      </c>
      <c r="C7278" s="373" t="s">
        <v>517</v>
      </c>
      <c r="D7278" s="374">
        <v>0.18</v>
      </c>
    </row>
    <row r="7279" spans="1:4" x14ac:dyDescent="0.25">
      <c r="A7279" s="373">
        <v>95361</v>
      </c>
      <c r="B7279" s="373" t="s">
        <v>3426</v>
      </c>
      <c r="C7279" s="373" t="s">
        <v>517</v>
      </c>
      <c r="D7279" s="374">
        <v>0.13</v>
      </c>
    </row>
    <row r="7280" spans="1:4" x14ac:dyDescent="0.25">
      <c r="A7280" s="373">
        <v>95362</v>
      </c>
      <c r="B7280" s="373" t="s">
        <v>3427</v>
      </c>
      <c r="C7280" s="373" t="s">
        <v>517</v>
      </c>
      <c r="D7280" s="374">
        <v>0.23</v>
      </c>
    </row>
    <row r="7281" spans="1:4" x14ac:dyDescent="0.25">
      <c r="A7281" s="373">
        <v>95363</v>
      </c>
      <c r="B7281" s="373" t="s">
        <v>3428</v>
      </c>
      <c r="C7281" s="373" t="s">
        <v>517</v>
      </c>
      <c r="D7281" s="374">
        <v>0.23</v>
      </c>
    </row>
    <row r="7282" spans="1:4" x14ac:dyDescent="0.25">
      <c r="A7282" s="373">
        <v>95364</v>
      </c>
      <c r="B7282" s="373" t="s">
        <v>3429</v>
      </c>
      <c r="C7282" s="373" t="s">
        <v>517</v>
      </c>
      <c r="D7282" s="374">
        <v>0.13</v>
      </c>
    </row>
    <row r="7283" spans="1:4" x14ac:dyDescent="0.25">
      <c r="A7283" s="373">
        <v>95365</v>
      </c>
      <c r="B7283" s="373" t="s">
        <v>3430</v>
      </c>
      <c r="C7283" s="373" t="s">
        <v>517</v>
      </c>
      <c r="D7283" s="374">
        <v>0.13</v>
      </c>
    </row>
    <row r="7284" spans="1:4" x14ac:dyDescent="0.25">
      <c r="A7284" s="373">
        <v>95366</v>
      </c>
      <c r="B7284" s="373" t="s">
        <v>3431</v>
      </c>
      <c r="C7284" s="373" t="s">
        <v>517</v>
      </c>
      <c r="D7284" s="374">
        <v>0.13</v>
      </c>
    </row>
    <row r="7285" spans="1:4" x14ac:dyDescent="0.25">
      <c r="A7285" s="373">
        <v>95367</v>
      </c>
      <c r="B7285" s="373" t="s">
        <v>3432</v>
      </c>
      <c r="C7285" s="373" t="s">
        <v>517</v>
      </c>
      <c r="D7285" s="374">
        <v>0.23</v>
      </c>
    </row>
    <row r="7286" spans="1:4" x14ac:dyDescent="0.25">
      <c r="A7286" s="373">
        <v>95368</v>
      </c>
      <c r="B7286" s="373" t="s">
        <v>3433</v>
      </c>
      <c r="C7286" s="373" t="s">
        <v>517</v>
      </c>
      <c r="D7286" s="374">
        <v>0.16</v>
      </c>
    </row>
    <row r="7287" spans="1:4" x14ac:dyDescent="0.25">
      <c r="A7287" s="373">
        <v>95369</v>
      </c>
      <c r="B7287" s="373" t="s">
        <v>3434</v>
      </c>
      <c r="C7287" s="373" t="s">
        <v>517</v>
      </c>
      <c r="D7287" s="374">
        <v>0.14000000000000001</v>
      </c>
    </row>
    <row r="7288" spans="1:4" x14ac:dyDescent="0.25">
      <c r="A7288" s="373">
        <v>95370</v>
      </c>
      <c r="B7288" s="373" t="s">
        <v>3435</v>
      </c>
      <c r="C7288" s="373" t="s">
        <v>517</v>
      </c>
      <c r="D7288" s="374">
        <v>0.28000000000000003</v>
      </c>
    </row>
    <row r="7289" spans="1:4" x14ac:dyDescent="0.25">
      <c r="A7289" s="373">
        <v>95371</v>
      </c>
      <c r="B7289" s="373" t="s">
        <v>3436</v>
      </c>
      <c r="C7289" s="373" t="s">
        <v>517</v>
      </c>
      <c r="D7289" s="374">
        <v>0.4</v>
      </c>
    </row>
    <row r="7290" spans="1:4" x14ac:dyDescent="0.25">
      <c r="A7290" s="373">
        <v>95372</v>
      </c>
      <c r="B7290" s="373" t="s">
        <v>3437</v>
      </c>
      <c r="C7290" s="373" t="s">
        <v>517</v>
      </c>
      <c r="D7290" s="374">
        <v>0.28000000000000003</v>
      </c>
    </row>
    <row r="7291" spans="1:4" x14ac:dyDescent="0.25">
      <c r="A7291" s="373">
        <v>95373</v>
      </c>
      <c r="B7291" s="373" t="s">
        <v>3438</v>
      </c>
      <c r="C7291" s="373" t="s">
        <v>517</v>
      </c>
      <c r="D7291" s="374">
        <v>0.27</v>
      </c>
    </row>
    <row r="7292" spans="1:4" x14ac:dyDescent="0.25">
      <c r="A7292" s="373">
        <v>95374</v>
      </c>
      <c r="B7292" s="373" t="s">
        <v>3439</v>
      </c>
      <c r="C7292" s="373" t="s">
        <v>517</v>
      </c>
      <c r="D7292" s="374">
        <v>0.28000000000000003</v>
      </c>
    </row>
    <row r="7293" spans="1:4" x14ac:dyDescent="0.25">
      <c r="A7293" s="373">
        <v>95375</v>
      </c>
      <c r="B7293" s="373" t="s">
        <v>3440</v>
      </c>
      <c r="C7293" s="373" t="s">
        <v>517</v>
      </c>
      <c r="D7293" s="374">
        <v>0.33</v>
      </c>
    </row>
    <row r="7294" spans="1:4" x14ac:dyDescent="0.25">
      <c r="A7294" s="373">
        <v>95376</v>
      </c>
      <c r="B7294" s="373" t="s">
        <v>3441</v>
      </c>
      <c r="C7294" s="373" t="s">
        <v>517</v>
      </c>
      <c r="D7294" s="374">
        <v>0.08</v>
      </c>
    </row>
    <row r="7295" spans="1:4" x14ac:dyDescent="0.25">
      <c r="A7295" s="373">
        <v>95377</v>
      </c>
      <c r="B7295" s="373" t="s">
        <v>3442</v>
      </c>
      <c r="C7295" s="373" t="s">
        <v>517</v>
      </c>
      <c r="D7295" s="374">
        <v>0.22</v>
      </c>
    </row>
    <row r="7296" spans="1:4" x14ac:dyDescent="0.25">
      <c r="A7296" s="373">
        <v>95378</v>
      </c>
      <c r="B7296" s="373" t="s">
        <v>3443</v>
      </c>
      <c r="C7296" s="373" t="s">
        <v>517</v>
      </c>
      <c r="D7296" s="374">
        <v>0.26</v>
      </c>
    </row>
    <row r="7297" spans="1:4" x14ac:dyDescent="0.25">
      <c r="A7297" s="373">
        <v>95379</v>
      </c>
      <c r="B7297" s="373" t="s">
        <v>3444</v>
      </c>
      <c r="C7297" s="373" t="s">
        <v>517</v>
      </c>
      <c r="D7297" s="374">
        <v>0.22</v>
      </c>
    </row>
    <row r="7298" spans="1:4" x14ac:dyDescent="0.25">
      <c r="A7298" s="373">
        <v>95380</v>
      </c>
      <c r="B7298" s="373" t="s">
        <v>3445</v>
      </c>
      <c r="C7298" s="373" t="s">
        <v>517</v>
      </c>
      <c r="D7298" s="374">
        <v>0.25</v>
      </c>
    </row>
    <row r="7299" spans="1:4" x14ac:dyDescent="0.25">
      <c r="A7299" s="373">
        <v>95382</v>
      </c>
      <c r="B7299" s="373" t="s">
        <v>3446</v>
      </c>
      <c r="C7299" s="373" t="s">
        <v>517</v>
      </c>
      <c r="D7299" s="374">
        <v>0.22</v>
      </c>
    </row>
    <row r="7300" spans="1:4" x14ac:dyDescent="0.25">
      <c r="A7300" s="373">
        <v>95383</v>
      </c>
      <c r="B7300" s="373" t="s">
        <v>3447</v>
      </c>
      <c r="C7300" s="373" t="s">
        <v>517</v>
      </c>
      <c r="D7300" s="374">
        <v>0.36</v>
      </c>
    </row>
    <row r="7301" spans="1:4" x14ac:dyDescent="0.25">
      <c r="A7301" s="373">
        <v>95384</v>
      </c>
      <c r="B7301" s="373" t="s">
        <v>3448</v>
      </c>
      <c r="C7301" s="373" t="s">
        <v>517</v>
      </c>
      <c r="D7301" s="374">
        <v>0.31</v>
      </c>
    </row>
    <row r="7302" spans="1:4" x14ac:dyDescent="0.25">
      <c r="A7302" s="373">
        <v>95385</v>
      </c>
      <c r="B7302" s="373" t="s">
        <v>3449</v>
      </c>
      <c r="C7302" s="373" t="s">
        <v>517</v>
      </c>
      <c r="D7302" s="374">
        <v>0.21</v>
      </c>
    </row>
    <row r="7303" spans="1:4" x14ac:dyDescent="0.25">
      <c r="A7303" s="373">
        <v>95386</v>
      </c>
      <c r="B7303" s="373" t="s">
        <v>3450</v>
      </c>
      <c r="C7303" s="373" t="s">
        <v>517</v>
      </c>
      <c r="D7303" s="374">
        <v>0.18</v>
      </c>
    </row>
    <row r="7304" spans="1:4" x14ac:dyDescent="0.25">
      <c r="A7304" s="373">
        <v>95387</v>
      </c>
      <c r="B7304" s="373" t="s">
        <v>3451</v>
      </c>
      <c r="C7304" s="373" t="s">
        <v>517</v>
      </c>
      <c r="D7304" s="374">
        <v>0.25</v>
      </c>
    </row>
    <row r="7305" spans="1:4" x14ac:dyDescent="0.25">
      <c r="A7305" s="373">
        <v>95388</v>
      </c>
      <c r="B7305" s="373" t="s">
        <v>3452</v>
      </c>
      <c r="C7305" s="373" t="s">
        <v>517</v>
      </c>
      <c r="D7305" s="374">
        <v>0.09</v>
      </c>
    </row>
    <row r="7306" spans="1:4" x14ac:dyDescent="0.25">
      <c r="A7306" s="373">
        <v>95389</v>
      </c>
      <c r="B7306" s="373" t="s">
        <v>3453</v>
      </c>
      <c r="C7306" s="373" t="s">
        <v>517</v>
      </c>
      <c r="D7306" s="374">
        <v>0.13</v>
      </c>
    </row>
    <row r="7307" spans="1:4" x14ac:dyDescent="0.25">
      <c r="A7307" s="373">
        <v>95390</v>
      </c>
      <c r="B7307" s="373" t="s">
        <v>3454</v>
      </c>
      <c r="C7307" s="373" t="s">
        <v>517</v>
      </c>
      <c r="D7307" s="374">
        <v>0.08</v>
      </c>
    </row>
    <row r="7308" spans="1:4" x14ac:dyDescent="0.25">
      <c r="A7308" s="373">
        <v>95391</v>
      </c>
      <c r="B7308" s="373" t="s">
        <v>3455</v>
      </c>
      <c r="C7308" s="373" t="s">
        <v>517</v>
      </c>
      <c r="D7308" s="374">
        <v>0.09</v>
      </c>
    </row>
    <row r="7309" spans="1:4" x14ac:dyDescent="0.25">
      <c r="A7309" s="373">
        <v>95392</v>
      </c>
      <c r="B7309" s="373" t="s">
        <v>3456</v>
      </c>
      <c r="C7309" s="373" t="s">
        <v>517</v>
      </c>
      <c r="D7309" s="374">
        <v>0.15</v>
      </c>
    </row>
    <row r="7310" spans="1:4" x14ac:dyDescent="0.25">
      <c r="A7310" s="373">
        <v>95393</v>
      </c>
      <c r="B7310" s="373" t="s">
        <v>3457</v>
      </c>
      <c r="C7310" s="373" t="s">
        <v>517</v>
      </c>
      <c r="D7310" s="374">
        <v>0.6</v>
      </c>
    </row>
    <row r="7311" spans="1:4" x14ac:dyDescent="0.25">
      <c r="A7311" s="373">
        <v>95394</v>
      </c>
      <c r="B7311" s="373" t="s">
        <v>3458</v>
      </c>
      <c r="C7311" s="373" t="s">
        <v>517</v>
      </c>
      <c r="D7311" s="374">
        <v>0.8</v>
      </c>
    </row>
    <row r="7312" spans="1:4" x14ac:dyDescent="0.25">
      <c r="A7312" s="373">
        <v>95395</v>
      </c>
      <c r="B7312" s="373" t="s">
        <v>3459</v>
      </c>
      <c r="C7312" s="373" t="s">
        <v>517</v>
      </c>
      <c r="D7312" s="374">
        <v>0.84</v>
      </c>
    </row>
    <row r="7313" spans="1:4" x14ac:dyDescent="0.25">
      <c r="A7313" s="373">
        <v>95396</v>
      </c>
      <c r="B7313" s="373" t="s">
        <v>3460</v>
      </c>
      <c r="C7313" s="373" t="s">
        <v>517</v>
      </c>
      <c r="D7313" s="374">
        <v>0.88</v>
      </c>
    </row>
    <row r="7314" spans="1:4" x14ac:dyDescent="0.25">
      <c r="A7314" s="373">
        <v>95397</v>
      </c>
      <c r="B7314" s="373" t="s">
        <v>3461</v>
      </c>
      <c r="C7314" s="373" t="s">
        <v>517</v>
      </c>
      <c r="D7314" s="374">
        <v>0.05</v>
      </c>
    </row>
    <row r="7315" spans="1:4" x14ac:dyDescent="0.25">
      <c r="A7315" s="373">
        <v>95398</v>
      </c>
      <c r="B7315" s="373" t="s">
        <v>3462</v>
      </c>
      <c r="C7315" s="373" t="s">
        <v>517</v>
      </c>
      <c r="D7315" s="374">
        <v>0.11</v>
      </c>
    </row>
    <row r="7316" spans="1:4" x14ac:dyDescent="0.25">
      <c r="A7316" s="373">
        <v>95399</v>
      </c>
      <c r="B7316" s="373" t="s">
        <v>3463</v>
      </c>
      <c r="C7316" s="373" t="s">
        <v>517</v>
      </c>
      <c r="D7316" s="374">
        <v>0.03</v>
      </c>
    </row>
    <row r="7317" spans="1:4" x14ac:dyDescent="0.25">
      <c r="A7317" s="373">
        <v>95400</v>
      </c>
      <c r="B7317" s="373" t="s">
        <v>3464</v>
      </c>
      <c r="C7317" s="373" t="s">
        <v>517</v>
      </c>
      <c r="D7317" s="374">
        <v>7.0000000000000007E-2</v>
      </c>
    </row>
    <row r="7318" spans="1:4" x14ac:dyDescent="0.25">
      <c r="A7318" s="373">
        <v>95401</v>
      </c>
      <c r="B7318" s="373" t="s">
        <v>3465</v>
      </c>
      <c r="C7318" s="373" t="s">
        <v>517</v>
      </c>
      <c r="D7318" s="374">
        <v>0.4</v>
      </c>
    </row>
    <row r="7319" spans="1:4" x14ac:dyDescent="0.25">
      <c r="A7319" s="373">
        <v>95402</v>
      </c>
      <c r="B7319" s="373" t="s">
        <v>3466</v>
      </c>
      <c r="C7319" s="373" t="s">
        <v>517</v>
      </c>
      <c r="D7319" s="374">
        <v>1.43</v>
      </c>
    </row>
    <row r="7320" spans="1:4" x14ac:dyDescent="0.25">
      <c r="A7320" s="373">
        <v>95403</v>
      </c>
      <c r="B7320" s="373" t="s">
        <v>3467</v>
      </c>
      <c r="C7320" s="373" t="s">
        <v>517</v>
      </c>
      <c r="D7320" s="374">
        <v>1.7</v>
      </c>
    </row>
    <row r="7321" spans="1:4" x14ac:dyDescent="0.25">
      <c r="A7321" s="373">
        <v>95404</v>
      </c>
      <c r="B7321" s="373" t="s">
        <v>3468</v>
      </c>
      <c r="C7321" s="373" t="s">
        <v>517</v>
      </c>
      <c r="D7321" s="374">
        <v>2.39</v>
      </c>
    </row>
    <row r="7322" spans="1:4" x14ac:dyDescent="0.25">
      <c r="A7322" s="373">
        <v>95405</v>
      </c>
      <c r="B7322" s="373" t="s">
        <v>3469</v>
      </c>
      <c r="C7322" s="373" t="s">
        <v>517</v>
      </c>
      <c r="D7322" s="374">
        <v>0.87</v>
      </c>
    </row>
    <row r="7323" spans="1:4" x14ac:dyDescent="0.25">
      <c r="A7323" s="373">
        <v>95406</v>
      </c>
      <c r="B7323" s="373" t="s">
        <v>3470</v>
      </c>
      <c r="C7323" s="373" t="s">
        <v>517</v>
      </c>
      <c r="D7323" s="374">
        <v>0.15</v>
      </c>
    </row>
    <row r="7324" spans="1:4" x14ac:dyDescent="0.25">
      <c r="A7324" s="373">
        <v>95408</v>
      </c>
      <c r="B7324" s="373" t="s">
        <v>3471</v>
      </c>
      <c r="C7324" s="373" t="s">
        <v>90</v>
      </c>
      <c r="D7324" s="374">
        <v>13.01</v>
      </c>
    </row>
    <row r="7325" spans="1:4" x14ac:dyDescent="0.25">
      <c r="A7325" s="373">
        <v>95409</v>
      </c>
      <c r="B7325" s="373" t="s">
        <v>3472</v>
      </c>
      <c r="C7325" s="373" t="s">
        <v>90</v>
      </c>
      <c r="D7325" s="374">
        <v>12.34</v>
      </c>
    </row>
    <row r="7326" spans="1:4" x14ac:dyDescent="0.25">
      <c r="A7326" s="373">
        <v>95410</v>
      </c>
      <c r="B7326" s="373" t="s">
        <v>3473</v>
      </c>
      <c r="C7326" s="373" t="s">
        <v>90</v>
      </c>
      <c r="D7326" s="374">
        <v>5.0599999999999996</v>
      </c>
    </row>
    <row r="7327" spans="1:4" x14ac:dyDescent="0.25">
      <c r="A7327" s="373">
        <v>95411</v>
      </c>
      <c r="B7327" s="373" t="s">
        <v>3474</v>
      </c>
      <c r="C7327" s="373" t="s">
        <v>90</v>
      </c>
      <c r="D7327" s="374">
        <v>9.52</v>
      </c>
    </row>
    <row r="7328" spans="1:4" x14ac:dyDescent="0.25">
      <c r="A7328" s="373">
        <v>95412</v>
      </c>
      <c r="B7328" s="373" t="s">
        <v>3475</v>
      </c>
      <c r="C7328" s="373" t="s">
        <v>90</v>
      </c>
      <c r="D7328" s="374">
        <v>7.44</v>
      </c>
    </row>
    <row r="7329" spans="1:4" x14ac:dyDescent="0.25">
      <c r="A7329" s="373">
        <v>95413</v>
      </c>
      <c r="B7329" s="373" t="s">
        <v>3476</v>
      </c>
      <c r="C7329" s="373" t="s">
        <v>90</v>
      </c>
      <c r="D7329" s="374">
        <v>20.28</v>
      </c>
    </row>
    <row r="7330" spans="1:4" x14ac:dyDescent="0.25">
      <c r="A7330" s="373">
        <v>95414</v>
      </c>
      <c r="B7330" s="373" t="s">
        <v>3477</v>
      </c>
      <c r="C7330" s="373" t="s">
        <v>90</v>
      </c>
      <c r="D7330" s="374">
        <v>80.47</v>
      </c>
    </row>
    <row r="7331" spans="1:4" x14ac:dyDescent="0.25">
      <c r="A7331" s="373">
        <v>95415</v>
      </c>
      <c r="B7331" s="373" t="s">
        <v>3478</v>
      </c>
      <c r="C7331" s="373" t="s">
        <v>90</v>
      </c>
      <c r="D7331" s="374">
        <v>192.49</v>
      </c>
    </row>
    <row r="7332" spans="1:4" x14ac:dyDescent="0.25">
      <c r="A7332" s="373">
        <v>95416</v>
      </c>
      <c r="B7332" s="373" t="s">
        <v>3479</v>
      </c>
      <c r="C7332" s="373" t="s">
        <v>90</v>
      </c>
      <c r="D7332" s="374">
        <v>15.08</v>
      </c>
    </row>
    <row r="7333" spans="1:4" x14ac:dyDescent="0.25">
      <c r="A7333" s="373">
        <v>95417</v>
      </c>
      <c r="B7333" s="373" t="s">
        <v>3480</v>
      </c>
      <c r="C7333" s="373" t="s">
        <v>90</v>
      </c>
      <c r="D7333" s="374">
        <v>227.81</v>
      </c>
    </row>
    <row r="7334" spans="1:4" x14ac:dyDescent="0.25">
      <c r="A7334" s="373">
        <v>95418</v>
      </c>
      <c r="B7334" s="373" t="s">
        <v>3481</v>
      </c>
      <c r="C7334" s="373" t="s">
        <v>90</v>
      </c>
      <c r="D7334" s="374">
        <v>320.52</v>
      </c>
    </row>
    <row r="7335" spans="1:4" x14ac:dyDescent="0.25">
      <c r="A7335" s="373">
        <v>95419</v>
      </c>
      <c r="B7335" s="373" t="s">
        <v>3482</v>
      </c>
      <c r="C7335" s="373" t="s">
        <v>90</v>
      </c>
      <c r="D7335" s="374">
        <v>107.98</v>
      </c>
    </row>
    <row r="7336" spans="1:4" x14ac:dyDescent="0.25">
      <c r="A7336" s="373">
        <v>95420</v>
      </c>
      <c r="B7336" s="373" t="s">
        <v>3483</v>
      </c>
      <c r="C7336" s="373" t="s">
        <v>90</v>
      </c>
      <c r="D7336" s="374">
        <v>112.78</v>
      </c>
    </row>
    <row r="7337" spans="1:4" x14ac:dyDescent="0.25">
      <c r="A7337" s="373">
        <v>95421</v>
      </c>
      <c r="B7337" s="373" t="s">
        <v>3484</v>
      </c>
      <c r="C7337" s="373" t="s">
        <v>90</v>
      </c>
      <c r="D7337" s="374">
        <v>118.2</v>
      </c>
    </row>
    <row r="7338" spans="1:4" x14ac:dyDescent="0.25">
      <c r="A7338" s="373">
        <v>95422</v>
      </c>
      <c r="B7338" s="373" t="s">
        <v>3485</v>
      </c>
      <c r="C7338" s="373" t="s">
        <v>90</v>
      </c>
      <c r="D7338" s="374">
        <v>54.22</v>
      </c>
    </row>
    <row r="7339" spans="1:4" x14ac:dyDescent="0.25">
      <c r="A7339" s="373">
        <v>95423</v>
      </c>
      <c r="B7339" s="373" t="s">
        <v>3486</v>
      </c>
      <c r="C7339" s="373" t="s">
        <v>90</v>
      </c>
      <c r="D7339" s="374">
        <v>117.02</v>
      </c>
    </row>
    <row r="7340" spans="1:4" x14ac:dyDescent="0.25">
      <c r="A7340" s="373">
        <v>95424</v>
      </c>
      <c r="B7340" s="373" t="s">
        <v>3487</v>
      </c>
      <c r="C7340" s="373" t="s">
        <v>90</v>
      </c>
      <c r="D7340" s="374">
        <v>21.26</v>
      </c>
    </row>
    <row r="7341" spans="1:4" x14ac:dyDescent="0.25">
      <c r="A7341" s="373">
        <v>100288</v>
      </c>
      <c r="B7341" s="373" t="s">
        <v>3488</v>
      </c>
      <c r="C7341" s="373" t="s">
        <v>517</v>
      </c>
      <c r="D7341" s="374">
        <v>0.06</v>
      </c>
    </row>
    <row r="7342" spans="1:4" x14ac:dyDescent="0.25">
      <c r="A7342" s="373">
        <v>100289</v>
      </c>
      <c r="B7342" s="373" t="s">
        <v>3489</v>
      </c>
      <c r="C7342" s="373" t="s">
        <v>517</v>
      </c>
      <c r="D7342" s="374">
        <v>20.58</v>
      </c>
    </row>
    <row r="7343" spans="1:4" x14ac:dyDescent="0.25">
      <c r="A7343" s="373">
        <v>100290</v>
      </c>
      <c r="B7343" s="373" t="s">
        <v>3490</v>
      </c>
      <c r="C7343" s="373" t="s">
        <v>517</v>
      </c>
      <c r="D7343" s="374">
        <v>0.09</v>
      </c>
    </row>
    <row r="7344" spans="1:4" x14ac:dyDescent="0.25">
      <c r="A7344" s="373">
        <v>100291</v>
      </c>
      <c r="B7344" s="373" t="s">
        <v>3491</v>
      </c>
      <c r="C7344" s="373" t="s">
        <v>517</v>
      </c>
      <c r="D7344" s="374">
        <v>0.19</v>
      </c>
    </row>
    <row r="7345" spans="1:4" x14ac:dyDescent="0.25">
      <c r="A7345" s="373">
        <v>100292</v>
      </c>
      <c r="B7345" s="373" t="s">
        <v>3492</v>
      </c>
      <c r="C7345" s="373" t="s">
        <v>517</v>
      </c>
      <c r="D7345" s="374">
        <v>0.2</v>
      </c>
    </row>
    <row r="7346" spans="1:4" x14ac:dyDescent="0.25">
      <c r="A7346" s="373">
        <v>100293</v>
      </c>
      <c r="B7346" s="373" t="s">
        <v>3493</v>
      </c>
      <c r="C7346" s="373" t="s">
        <v>517</v>
      </c>
      <c r="D7346" s="374">
        <v>0.18</v>
      </c>
    </row>
    <row r="7347" spans="1:4" x14ac:dyDescent="0.25">
      <c r="A7347" s="373">
        <v>100295</v>
      </c>
      <c r="B7347" s="373" t="s">
        <v>3494</v>
      </c>
      <c r="C7347" s="373" t="s">
        <v>517</v>
      </c>
      <c r="D7347" s="374">
        <v>0.49</v>
      </c>
    </row>
    <row r="7348" spans="1:4" x14ac:dyDescent="0.25">
      <c r="A7348" s="373">
        <v>100298</v>
      </c>
      <c r="B7348" s="373" t="s">
        <v>3495</v>
      </c>
      <c r="C7348" s="373" t="s">
        <v>517</v>
      </c>
      <c r="D7348" s="374">
        <v>0.56000000000000005</v>
      </c>
    </row>
    <row r="7349" spans="1:4" x14ac:dyDescent="0.25">
      <c r="A7349" s="373">
        <v>100299</v>
      </c>
      <c r="B7349" s="373" t="s">
        <v>3496</v>
      </c>
      <c r="C7349" s="373" t="s">
        <v>517</v>
      </c>
      <c r="D7349" s="374">
        <v>0.75</v>
      </c>
    </row>
    <row r="7350" spans="1:4" x14ac:dyDescent="0.25">
      <c r="A7350" s="373">
        <v>100300</v>
      </c>
      <c r="B7350" s="373" t="s">
        <v>3497</v>
      </c>
      <c r="C7350" s="373" t="s">
        <v>517</v>
      </c>
      <c r="D7350" s="374">
        <v>20.62</v>
      </c>
    </row>
    <row r="7351" spans="1:4" x14ac:dyDescent="0.25">
      <c r="A7351" s="373">
        <v>100301</v>
      </c>
      <c r="B7351" s="373" t="s">
        <v>3498</v>
      </c>
      <c r="C7351" s="373" t="s">
        <v>517</v>
      </c>
      <c r="D7351" s="374">
        <v>22.14</v>
      </c>
    </row>
    <row r="7352" spans="1:4" x14ac:dyDescent="0.25">
      <c r="A7352" s="373">
        <v>100302</v>
      </c>
      <c r="B7352" s="373" t="s">
        <v>3499</v>
      </c>
      <c r="C7352" s="373" t="s">
        <v>517</v>
      </c>
      <c r="D7352" s="374">
        <v>40.22</v>
      </c>
    </row>
    <row r="7353" spans="1:4" x14ac:dyDescent="0.25">
      <c r="A7353" s="373">
        <v>100303</v>
      </c>
      <c r="B7353" s="373" t="s">
        <v>3500</v>
      </c>
      <c r="C7353" s="373" t="s">
        <v>517</v>
      </c>
      <c r="D7353" s="374">
        <v>20.03</v>
      </c>
    </row>
    <row r="7354" spans="1:4" x14ac:dyDescent="0.25">
      <c r="A7354" s="373">
        <v>100307</v>
      </c>
      <c r="B7354" s="373" t="s">
        <v>3501</v>
      </c>
      <c r="C7354" s="373" t="s">
        <v>517</v>
      </c>
      <c r="D7354" s="374">
        <v>23.88</v>
      </c>
    </row>
    <row r="7355" spans="1:4" x14ac:dyDescent="0.25">
      <c r="A7355" s="373">
        <v>100308</v>
      </c>
      <c r="B7355" s="373" t="s">
        <v>3502</v>
      </c>
      <c r="C7355" s="373" t="s">
        <v>517</v>
      </c>
      <c r="D7355" s="374">
        <v>28.01</v>
      </c>
    </row>
    <row r="7356" spans="1:4" x14ac:dyDescent="0.25">
      <c r="A7356" s="373">
        <v>100309</v>
      </c>
      <c r="B7356" s="373" t="s">
        <v>92</v>
      </c>
      <c r="C7356" s="373" t="s">
        <v>517</v>
      </c>
      <c r="D7356" s="374">
        <v>42.92</v>
      </c>
    </row>
    <row r="7357" spans="1:4" x14ac:dyDescent="0.25">
      <c r="A7357" s="373">
        <v>100310</v>
      </c>
      <c r="B7357" s="373" t="s">
        <v>3503</v>
      </c>
      <c r="C7357" s="373" t="s">
        <v>90</v>
      </c>
      <c r="D7357" s="374">
        <v>13.24</v>
      </c>
    </row>
    <row r="7358" spans="1:4" x14ac:dyDescent="0.25">
      <c r="A7358" s="373">
        <v>100311</v>
      </c>
      <c r="B7358" s="373" t="s">
        <v>3504</v>
      </c>
      <c r="C7358" s="373" t="s">
        <v>90</v>
      </c>
      <c r="D7358" s="374">
        <v>27.24</v>
      </c>
    </row>
    <row r="7359" spans="1:4" x14ac:dyDescent="0.25">
      <c r="A7359" s="373">
        <v>100315</v>
      </c>
      <c r="B7359" s="373" t="s">
        <v>3505</v>
      </c>
      <c r="C7359" s="373" t="s">
        <v>90</v>
      </c>
      <c r="D7359" s="374">
        <v>101.42</v>
      </c>
    </row>
    <row r="7360" spans="1:4" x14ac:dyDescent="0.25">
      <c r="A7360" s="373">
        <v>100316</v>
      </c>
      <c r="B7360" s="373" t="s">
        <v>3497</v>
      </c>
      <c r="C7360" s="373" t="s">
        <v>90</v>
      </c>
      <c r="D7360" s="375">
        <v>3688.1</v>
      </c>
    </row>
    <row r="7361" spans="1:4" x14ac:dyDescent="0.25">
      <c r="A7361" s="373">
        <v>100317</v>
      </c>
      <c r="B7361" s="373" t="s">
        <v>3506</v>
      </c>
      <c r="C7361" s="373" t="s">
        <v>90</v>
      </c>
      <c r="D7361" s="375">
        <v>7168.4</v>
      </c>
    </row>
    <row r="7362" spans="1:4" x14ac:dyDescent="0.25">
      <c r="A7362" s="373">
        <v>100321</v>
      </c>
      <c r="B7362" s="373" t="s">
        <v>92</v>
      </c>
      <c r="C7362" s="373" t="s">
        <v>90</v>
      </c>
      <c r="D7362" s="375">
        <v>7623.82</v>
      </c>
    </row>
    <row r="7363" spans="1:4" x14ac:dyDescent="0.25">
      <c r="A7363" s="373">
        <v>100533</v>
      </c>
      <c r="B7363" s="373" t="s">
        <v>3507</v>
      </c>
      <c r="C7363" s="373" t="s">
        <v>517</v>
      </c>
      <c r="D7363" s="374">
        <v>16.600000000000001</v>
      </c>
    </row>
    <row r="7364" spans="1:4" x14ac:dyDescent="0.25">
      <c r="A7364" s="373">
        <v>100534</v>
      </c>
      <c r="B7364" s="373" t="s">
        <v>3507</v>
      </c>
      <c r="C7364" s="373" t="s">
        <v>90</v>
      </c>
      <c r="D7364" s="375">
        <v>2973.74</v>
      </c>
    </row>
    <row r="7365" spans="1:4" x14ac:dyDescent="0.25">
      <c r="A7365" s="373">
        <v>100535</v>
      </c>
      <c r="B7365" s="373" t="s">
        <v>3508</v>
      </c>
      <c r="C7365" s="373" t="s">
        <v>517</v>
      </c>
      <c r="D7365" s="374">
        <v>0.27</v>
      </c>
    </row>
    <row r="7366" spans="1:4" x14ac:dyDescent="0.25">
      <c r="A7366" s="373">
        <v>100536</v>
      </c>
      <c r="B7366" s="373" t="s">
        <v>3509</v>
      </c>
      <c r="C7366" s="373" t="s">
        <v>90</v>
      </c>
      <c r="D7366" s="374">
        <v>36.31</v>
      </c>
    </row>
    <row r="7367" spans="1:4" x14ac:dyDescent="0.25">
      <c r="A7367" s="373">
        <v>101286</v>
      </c>
      <c r="B7367" s="373" t="s">
        <v>3510</v>
      </c>
      <c r="C7367" s="373" t="s">
        <v>90</v>
      </c>
      <c r="D7367" s="374">
        <v>20.43</v>
      </c>
    </row>
    <row r="7368" spans="1:4" x14ac:dyDescent="0.25">
      <c r="A7368" s="373">
        <v>101287</v>
      </c>
      <c r="B7368" s="373" t="s">
        <v>3511</v>
      </c>
      <c r="C7368" s="373" t="s">
        <v>90</v>
      </c>
      <c r="D7368" s="374">
        <v>66.099999999999994</v>
      </c>
    </row>
    <row r="7369" spans="1:4" x14ac:dyDescent="0.25">
      <c r="A7369" s="373">
        <v>101288</v>
      </c>
      <c r="B7369" s="373" t="s">
        <v>3512</v>
      </c>
      <c r="C7369" s="373" t="s">
        <v>90</v>
      </c>
      <c r="D7369" s="374">
        <v>20.43</v>
      </c>
    </row>
    <row r="7370" spans="1:4" x14ac:dyDescent="0.25">
      <c r="A7370" s="373">
        <v>101289</v>
      </c>
      <c r="B7370" s="373" t="s">
        <v>3513</v>
      </c>
      <c r="C7370" s="373" t="s">
        <v>90</v>
      </c>
      <c r="D7370" s="374">
        <v>20.34</v>
      </c>
    </row>
    <row r="7371" spans="1:4" x14ac:dyDescent="0.25">
      <c r="A7371" s="373">
        <v>101290</v>
      </c>
      <c r="B7371" s="373" t="s">
        <v>3514</v>
      </c>
      <c r="C7371" s="373" t="s">
        <v>90</v>
      </c>
      <c r="D7371" s="374">
        <v>26.15</v>
      </c>
    </row>
    <row r="7372" spans="1:4" x14ac:dyDescent="0.25">
      <c r="A7372" s="373">
        <v>101291</v>
      </c>
      <c r="B7372" s="373" t="s">
        <v>3515</v>
      </c>
      <c r="C7372" s="373" t="s">
        <v>90</v>
      </c>
      <c r="D7372" s="374">
        <v>20.43</v>
      </c>
    </row>
    <row r="7373" spans="1:4" x14ac:dyDescent="0.25">
      <c r="A7373" s="373">
        <v>101292</v>
      </c>
      <c r="B7373" s="373" t="s">
        <v>3516</v>
      </c>
      <c r="C7373" s="373" t="s">
        <v>90</v>
      </c>
      <c r="D7373" s="374">
        <v>20.34</v>
      </c>
    </row>
    <row r="7374" spans="1:4" x14ac:dyDescent="0.25">
      <c r="A7374" s="373">
        <v>101293</v>
      </c>
      <c r="B7374" s="373" t="s">
        <v>3517</v>
      </c>
      <c r="C7374" s="373" t="s">
        <v>90</v>
      </c>
      <c r="D7374" s="374">
        <v>29.48</v>
      </c>
    </row>
    <row r="7375" spans="1:4" x14ac:dyDescent="0.25">
      <c r="A7375" s="373">
        <v>101294</v>
      </c>
      <c r="B7375" s="373" t="s">
        <v>3518</v>
      </c>
      <c r="C7375" s="373" t="s">
        <v>90</v>
      </c>
      <c r="D7375" s="374">
        <v>30.03</v>
      </c>
    </row>
    <row r="7376" spans="1:4" x14ac:dyDescent="0.25">
      <c r="A7376" s="373">
        <v>101295</v>
      </c>
      <c r="B7376" s="373" t="s">
        <v>3519</v>
      </c>
      <c r="C7376" s="373" t="s">
        <v>90</v>
      </c>
      <c r="D7376" s="374">
        <v>24.57</v>
      </c>
    </row>
    <row r="7377" spans="1:4" x14ac:dyDescent="0.25">
      <c r="A7377" s="373">
        <v>101296</v>
      </c>
      <c r="B7377" s="373" t="s">
        <v>3520</v>
      </c>
      <c r="C7377" s="373" t="s">
        <v>90</v>
      </c>
      <c r="D7377" s="374">
        <v>31.85</v>
      </c>
    </row>
    <row r="7378" spans="1:4" x14ac:dyDescent="0.25">
      <c r="A7378" s="373">
        <v>101297</v>
      </c>
      <c r="B7378" s="373" t="s">
        <v>3521</v>
      </c>
      <c r="C7378" s="373" t="s">
        <v>90</v>
      </c>
      <c r="D7378" s="374">
        <v>31.26</v>
      </c>
    </row>
    <row r="7379" spans="1:4" x14ac:dyDescent="0.25">
      <c r="A7379" s="373">
        <v>101298</v>
      </c>
      <c r="B7379" s="373" t="s">
        <v>3522</v>
      </c>
      <c r="C7379" s="373" t="s">
        <v>90</v>
      </c>
      <c r="D7379" s="374">
        <v>20.43</v>
      </c>
    </row>
    <row r="7380" spans="1:4" x14ac:dyDescent="0.25">
      <c r="A7380" s="373">
        <v>101299</v>
      </c>
      <c r="B7380" s="373" t="s">
        <v>3523</v>
      </c>
      <c r="C7380" s="373" t="s">
        <v>90</v>
      </c>
      <c r="D7380" s="374">
        <v>26.15</v>
      </c>
    </row>
    <row r="7381" spans="1:4" x14ac:dyDescent="0.25">
      <c r="A7381" s="373">
        <v>101300</v>
      </c>
      <c r="B7381" s="373" t="s">
        <v>3524</v>
      </c>
      <c r="C7381" s="373" t="s">
        <v>90</v>
      </c>
      <c r="D7381" s="374">
        <v>19.28</v>
      </c>
    </row>
    <row r="7382" spans="1:4" x14ac:dyDescent="0.25">
      <c r="A7382" s="373">
        <v>101301</v>
      </c>
      <c r="B7382" s="373" t="s">
        <v>3525</v>
      </c>
      <c r="C7382" s="373" t="s">
        <v>90</v>
      </c>
      <c r="D7382" s="374">
        <v>9.57</v>
      </c>
    </row>
    <row r="7383" spans="1:4" x14ac:dyDescent="0.25">
      <c r="A7383" s="373">
        <v>101302</v>
      </c>
      <c r="B7383" s="373" t="s">
        <v>3526</v>
      </c>
      <c r="C7383" s="373" t="s">
        <v>90</v>
      </c>
      <c r="D7383" s="374">
        <v>29.92</v>
      </c>
    </row>
    <row r="7384" spans="1:4" x14ac:dyDescent="0.25">
      <c r="A7384" s="373">
        <v>101303</v>
      </c>
      <c r="B7384" s="373" t="s">
        <v>3527</v>
      </c>
      <c r="C7384" s="373" t="s">
        <v>90</v>
      </c>
      <c r="D7384" s="374">
        <v>66.83</v>
      </c>
    </row>
    <row r="7385" spans="1:4" x14ac:dyDescent="0.25">
      <c r="A7385" s="373">
        <v>101304</v>
      </c>
      <c r="B7385" s="373" t="s">
        <v>3528</v>
      </c>
      <c r="C7385" s="373" t="s">
        <v>90</v>
      </c>
      <c r="D7385" s="374">
        <v>37.74</v>
      </c>
    </row>
    <row r="7386" spans="1:4" x14ac:dyDescent="0.25">
      <c r="A7386" s="373">
        <v>101305</v>
      </c>
      <c r="B7386" s="373" t="s">
        <v>3529</v>
      </c>
      <c r="C7386" s="373" t="s">
        <v>90</v>
      </c>
      <c r="D7386" s="374">
        <v>32.67</v>
      </c>
    </row>
    <row r="7387" spans="1:4" x14ac:dyDescent="0.25">
      <c r="A7387" s="373">
        <v>101307</v>
      </c>
      <c r="B7387" s="373" t="s">
        <v>3530</v>
      </c>
      <c r="C7387" s="373" t="s">
        <v>90</v>
      </c>
      <c r="D7387" s="374">
        <v>26.7</v>
      </c>
    </row>
    <row r="7388" spans="1:4" x14ac:dyDescent="0.25">
      <c r="A7388" s="373">
        <v>101308</v>
      </c>
      <c r="B7388" s="373" t="s">
        <v>3531</v>
      </c>
      <c r="C7388" s="373" t="s">
        <v>90</v>
      </c>
      <c r="D7388" s="374">
        <v>23.77</v>
      </c>
    </row>
    <row r="7389" spans="1:4" x14ac:dyDescent="0.25">
      <c r="A7389" s="373">
        <v>101309</v>
      </c>
      <c r="B7389" s="373" t="s">
        <v>3532</v>
      </c>
      <c r="C7389" s="373" t="s">
        <v>90</v>
      </c>
      <c r="D7389" s="374">
        <v>26.15</v>
      </c>
    </row>
    <row r="7390" spans="1:4" x14ac:dyDescent="0.25">
      <c r="A7390" s="373">
        <v>101310</v>
      </c>
      <c r="B7390" s="373" t="s">
        <v>3533</v>
      </c>
      <c r="C7390" s="373" t="s">
        <v>90</v>
      </c>
      <c r="D7390" s="374">
        <v>35.54</v>
      </c>
    </row>
    <row r="7391" spans="1:4" x14ac:dyDescent="0.25">
      <c r="A7391" s="373">
        <v>101311</v>
      </c>
      <c r="B7391" s="373" t="s">
        <v>3534</v>
      </c>
      <c r="C7391" s="373" t="s">
        <v>90</v>
      </c>
      <c r="D7391" s="374">
        <v>29.48</v>
      </c>
    </row>
    <row r="7392" spans="1:4" x14ac:dyDescent="0.25">
      <c r="A7392" s="373">
        <v>101312</v>
      </c>
      <c r="B7392" s="373" t="s">
        <v>3535</v>
      </c>
      <c r="C7392" s="373" t="s">
        <v>90</v>
      </c>
      <c r="D7392" s="374">
        <v>23.69</v>
      </c>
    </row>
    <row r="7393" spans="1:4" x14ac:dyDescent="0.25">
      <c r="A7393" s="373">
        <v>101313</v>
      </c>
      <c r="B7393" s="373" t="s">
        <v>3536</v>
      </c>
      <c r="C7393" s="373" t="s">
        <v>90</v>
      </c>
      <c r="D7393" s="374">
        <v>95.39</v>
      </c>
    </row>
    <row r="7394" spans="1:4" x14ac:dyDescent="0.25">
      <c r="A7394" s="373">
        <v>101314</v>
      </c>
      <c r="B7394" s="373" t="s">
        <v>3537</v>
      </c>
      <c r="C7394" s="373" t="s">
        <v>90</v>
      </c>
      <c r="D7394" s="374">
        <v>95.39</v>
      </c>
    </row>
    <row r="7395" spans="1:4" x14ac:dyDescent="0.25">
      <c r="A7395" s="373">
        <v>101315</v>
      </c>
      <c r="B7395" s="373" t="s">
        <v>3538</v>
      </c>
      <c r="C7395" s="373" t="s">
        <v>90</v>
      </c>
      <c r="D7395" s="374">
        <v>102.45</v>
      </c>
    </row>
    <row r="7396" spans="1:4" x14ac:dyDescent="0.25">
      <c r="A7396" s="373">
        <v>101316</v>
      </c>
      <c r="B7396" s="373" t="s">
        <v>3539</v>
      </c>
      <c r="C7396" s="373" t="s">
        <v>90</v>
      </c>
      <c r="D7396" s="374">
        <v>45.96</v>
      </c>
    </row>
    <row r="7397" spans="1:4" x14ac:dyDescent="0.25">
      <c r="A7397" s="373">
        <v>101320</v>
      </c>
      <c r="B7397" s="373" t="s">
        <v>3540</v>
      </c>
      <c r="C7397" s="373" t="s">
        <v>90</v>
      </c>
      <c r="D7397" s="374">
        <v>17.54</v>
      </c>
    </row>
    <row r="7398" spans="1:4" x14ac:dyDescent="0.25">
      <c r="A7398" s="373">
        <v>101322</v>
      </c>
      <c r="B7398" s="373" t="s">
        <v>3541</v>
      </c>
      <c r="C7398" s="373" t="s">
        <v>90</v>
      </c>
      <c r="D7398" s="374">
        <v>29.48</v>
      </c>
    </row>
    <row r="7399" spans="1:4" x14ac:dyDescent="0.25">
      <c r="A7399" s="373">
        <v>101323</v>
      </c>
      <c r="B7399" s="373" t="s">
        <v>3542</v>
      </c>
      <c r="C7399" s="373" t="s">
        <v>90</v>
      </c>
      <c r="D7399" s="374">
        <v>54.22</v>
      </c>
    </row>
    <row r="7400" spans="1:4" x14ac:dyDescent="0.25">
      <c r="A7400" s="373">
        <v>101324</v>
      </c>
      <c r="B7400" s="373" t="s">
        <v>3543</v>
      </c>
      <c r="C7400" s="373" t="s">
        <v>90</v>
      </c>
      <c r="D7400" s="374">
        <v>13.52</v>
      </c>
    </row>
    <row r="7401" spans="1:4" x14ac:dyDescent="0.25">
      <c r="A7401" s="373">
        <v>101325</v>
      </c>
      <c r="B7401" s="373" t="s">
        <v>3544</v>
      </c>
      <c r="C7401" s="373" t="s">
        <v>90</v>
      </c>
      <c r="D7401" s="374">
        <v>29.46</v>
      </c>
    </row>
    <row r="7402" spans="1:4" x14ac:dyDescent="0.25">
      <c r="A7402" s="373">
        <v>101326</v>
      </c>
      <c r="B7402" s="373" t="s">
        <v>3545</v>
      </c>
      <c r="C7402" s="373" t="s">
        <v>90</v>
      </c>
      <c r="D7402" s="374">
        <v>11.07</v>
      </c>
    </row>
    <row r="7403" spans="1:4" x14ac:dyDescent="0.25">
      <c r="A7403" s="373">
        <v>101327</v>
      </c>
      <c r="B7403" s="373" t="s">
        <v>3546</v>
      </c>
      <c r="C7403" s="373" t="s">
        <v>90</v>
      </c>
      <c r="D7403" s="374">
        <v>16.170000000000002</v>
      </c>
    </row>
    <row r="7404" spans="1:4" x14ac:dyDescent="0.25">
      <c r="A7404" s="373">
        <v>101328</v>
      </c>
      <c r="B7404" s="373" t="s">
        <v>3547</v>
      </c>
      <c r="C7404" s="373" t="s">
        <v>90</v>
      </c>
      <c r="D7404" s="374">
        <v>16.18</v>
      </c>
    </row>
    <row r="7405" spans="1:4" x14ac:dyDescent="0.25">
      <c r="A7405" s="373">
        <v>101329</v>
      </c>
      <c r="B7405" s="373" t="s">
        <v>3548</v>
      </c>
      <c r="C7405" s="373" t="s">
        <v>90</v>
      </c>
      <c r="D7405" s="374">
        <v>44.8</v>
      </c>
    </row>
    <row r="7406" spans="1:4" x14ac:dyDescent="0.25">
      <c r="A7406" s="373">
        <v>101330</v>
      </c>
      <c r="B7406" s="373" t="s">
        <v>3549</v>
      </c>
      <c r="C7406" s="373" t="s">
        <v>90</v>
      </c>
      <c r="D7406" s="374">
        <v>34.979999999999997</v>
      </c>
    </row>
    <row r="7407" spans="1:4" x14ac:dyDescent="0.25">
      <c r="A7407" s="373">
        <v>101331</v>
      </c>
      <c r="B7407" s="373" t="s">
        <v>3550</v>
      </c>
      <c r="C7407" s="373" t="s">
        <v>90</v>
      </c>
      <c r="D7407" s="374">
        <v>37.74</v>
      </c>
    </row>
    <row r="7408" spans="1:4" x14ac:dyDescent="0.25">
      <c r="A7408" s="373">
        <v>101332</v>
      </c>
      <c r="B7408" s="373" t="s">
        <v>3551</v>
      </c>
      <c r="C7408" s="373" t="s">
        <v>90</v>
      </c>
      <c r="D7408" s="374">
        <v>11.65</v>
      </c>
    </row>
    <row r="7409" spans="1:4" x14ac:dyDescent="0.25">
      <c r="A7409" s="373">
        <v>101333</v>
      </c>
      <c r="B7409" s="373" t="s">
        <v>3552</v>
      </c>
      <c r="C7409" s="373" t="s">
        <v>90</v>
      </c>
      <c r="D7409" s="374">
        <v>26.95</v>
      </c>
    </row>
    <row r="7410" spans="1:4" x14ac:dyDescent="0.25">
      <c r="A7410" s="373">
        <v>101334</v>
      </c>
      <c r="B7410" s="373" t="s">
        <v>3553</v>
      </c>
      <c r="C7410" s="373" t="s">
        <v>90</v>
      </c>
      <c r="D7410" s="374">
        <v>75.58</v>
      </c>
    </row>
    <row r="7411" spans="1:4" x14ac:dyDescent="0.25">
      <c r="A7411" s="373">
        <v>101336</v>
      </c>
      <c r="B7411" s="373" t="s">
        <v>3554</v>
      </c>
      <c r="C7411" s="373" t="s">
        <v>90</v>
      </c>
      <c r="D7411" s="374">
        <v>44.26</v>
      </c>
    </row>
    <row r="7412" spans="1:4" x14ac:dyDescent="0.25">
      <c r="A7412" s="373">
        <v>101337</v>
      </c>
      <c r="B7412" s="373" t="s">
        <v>3555</v>
      </c>
      <c r="C7412" s="373" t="s">
        <v>90</v>
      </c>
      <c r="D7412" s="374">
        <v>14.73</v>
      </c>
    </row>
    <row r="7413" spans="1:4" x14ac:dyDescent="0.25">
      <c r="A7413" s="373">
        <v>101338</v>
      </c>
      <c r="B7413" s="373" t="s">
        <v>3556</v>
      </c>
      <c r="C7413" s="373" t="s">
        <v>90</v>
      </c>
      <c r="D7413" s="374">
        <v>19</v>
      </c>
    </row>
    <row r="7414" spans="1:4" x14ac:dyDescent="0.25">
      <c r="A7414" s="373">
        <v>101339</v>
      </c>
      <c r="B7414" s="373" t="s">
        <v>3557</v>
      </c>
      <c r="C7414" s="373" t="s">
        <v>90</v>
      </c>
      <c r="D7414" s="374">
        <v>17.55</v>
      </c>
    </row>
    <row r="7415" spans="1:4" x14ac:dyDescent="0.25">
      <c r="A7415" s="373">
        <v>101340</v>
      </c>
      <c r="B7415" s="373" t="s">
        <v>3558</v>
      </c>
      <c r="C7415" s="373" t="s">
        <v>90</v>
      </c>
      <c r="D7415" s="374">
        <v>17.54</v>
      </c>
    </row>
    <row r="7416" spans="1:4" x14ac:dyDescent="0.25">
      <c r="A7416" s="373">
        <v>101341</v>
      </c>
      <c r="B7416" s="373" t="s">
        <v>3559</v>
      </c>
      <c r="C7416" s="373" t="s">
        <v>90</v>
      </c>
      <c r="D7416" s="374">
        <v>14.59</v>
      </c>
    </row>
    <row r="7417" spans="1:4" x14ac:dyDescent="0.25">
      <c r="A7417" s="373">
        <v>101342</v>
      </c>
      <c r="B7417" s="373" t="s">
        <v>3560</v>
      </c>
      <c r="C7417" s="373" t="s">
        <v>90</v>
      </c>
      <c r="D7417" s="374">
        <v>17.55</v>
      </c>
    </row>
    <row r="7418" spans="1:4" x14ac:dyDescent="0.25">
      <c r="A7418" s="373">
        <v>101343</v>
      </c>
      <c r="B7418" s="373" t="s">
        <v>3561</v>
      </c>
      <c r="C7418" s="373" t="s">
        <v>90</v>
      </c>
      <c r="D7418" s="374">
        <v>29.48</v>
      </c>
    </row>
    <row r="7419" spans="1:4" x14ac:dyDescent="0.25">
      <c r="A7419" s="373">
        <v>101344</v>
      </c>
      <c r="B7419" s="373" t="s">
        <v>3562</v>
      </c>
      <c r="C7419" s="373" t="s">
        <v>90</v>
      </c>
      <c r="D7419" s="374">
        <v>34.520000000000003</v>
      </c>
    </row>
    <row r="7420" spans="1:4" x14ac:dyDescent="0.25">
      <c r="A7420" s="373">
        <v>101345</v>
      </c>
      <c r="B7420" s="373" t="s">
        <v>3563</v>
      </c>
      <c r="C7420" s="373" t="s">
        <v>90</v>
      </c>
      <c r="D7420" s="374">
        <v>34.520000000000003</v>
      </c>
    </row>
    <row r="7421" spans="1:4" x14ac:dyDescent="0.25">
      <c r="A7421" s="373">
        <v>101346</v>
      </c>
      <c r="B7421" s="373" t="s">
        <v>3564</v>
      </c>
      <c r="C7421" s="373" t="s">
        <v>90</v>
      </c>
      <c r="D7421" s="374">
        <v>21.51</v>
      </c>
    </row>
    <row r="7422" spans="1:4" x14ac:dyDescent="0.25">
      <c r="A7422" s="373">
        <v>101347</v>
      </c>
      <c r="B7422" s="373" t="s">
        <v>3565</v>
      </c>
      <c r="C7422" s="373" t="s">
        <v>90</v>
      </c>
      <c r="D7422" s="374">
        <v>24.32</v>
      </c>
    </row>
    <row r="7423" spans="1:4" x14ac:dyDescent="0.25">
      <c r="A7423" s="373">
        <v>101348</v>
      </c>
      <c r="B7423" s="373" t="s">
        <v>3566</v>
      </c>
      <c r="C7423" s="373" t="s">
        <v>90</v>
      </c>
      <c r="D7423" s="374">
        <v>17.54</v>
      </c>
    </row>
    <row r="7424" spans="1:4" x14ac:dyDescent="0.25">
      <c r="A7424" s="373">
        <v>101349</v>
      </c>
      <c r="B7424" s="373" t="s">
        <v>3567</v>
      </c>
      <c r="C7424" s="373" t="s">
        <v>90</v>
      </c>
      <c r="D7424" s="374">
        <v>31.25</v>
      </c>
    </row>
    <row r="7425" spans="1:4" x14ac:dyDescent="0.25">
      <c r="A7425" s="373">
        <v>101350</v>
      </c>
      <c r="B7425" s="373" t="s">
        <v>3568</v>
      </c>
      <c r="C7425" s="373" t="s">
        <v>90</v>
      </c>
      <c r="D7425" s="374">
        <v>31.25</v>
      </c>
    </row>
    <row r="7426" spans="1:4" x14ac:dyDescent="0.25">
      <c r="A7426" s="373">
        <v>101351</v>
      </c>
      <c r="B7426" s="373" t="s">
        <v>3569</v>
      </c>
      <c r="C7426" s="373" t="s">
        <v>90</v>
      </c>
      <c r="D7426" s="374">
        <v>17.55</v>
      </c>
    </row>
    <row r="7427" spans="1:4" x14ac:dyDescent="0.25">
      <c r="A7427" s="373">
        <v>101352</v>
      </c>
      <c r="B7427" s="373" t="s">
        <v>3570</v>
      </c>
      <c r="C7427" s="373" t="s">
        <v>90</v>
      </c>
      <c r="D7427" s="374">
        <v>17.55</v>
      </c>
    </row>
    <row r="7428" spans="1:4" x14ac:dyDescent="0.25">
      <c r="A7428" s="373">
        <v>101353</v>
      </c>
      <c r="B7428" s="373" t="s">
        <v>3571</v>
      </c>
      <c r="C7428" s="373" t="s">
        <v>90</v>
      </c>
      <c r="D7428" s="374">
        <v>17.54</v>
      </c>
    </row>
    <row r="7429" spans="1:4" x14ac:dyDescent="0.25">
      <c r="A7429" s="373">
        <v>101355</v>
      </c>
      <c r="B7429" s="373" t="s">
        <v>3572</v>
      </c>
      <c r="C7429" s="373" t="s">
        <v>90</v>
      </c>
      <c r="D7429" s="374">
        <v>31.25</v>
      </c>
    </row>
    <row r="7430" spans="1:4" x14ac:dyDescent="0.25">
      <c r="A7430" s="373">
        <v>101356</v>
      </c>
      <c r="B7430" s="373" t="s">
        <v>3573</v>
      </c>
      <c r="C7430" s="373" t="s">
        <v>90</v>
      </c>
      <c r="D7430" s="374">
        <v>37.74</v>
      </c>
    </row>
    <row r="7431" spans="1:4" x14ac:dyDescent="0.25">
      <c r="A7431" s="373">
        <v>101357</v>
      </c>
      <c r="B7431" s="373" t="s">
        <v>3574</v>
      </c>
      <c r="C7431" s="373" t="s">
        <v>90</v>
      </c>
      <c r="D7431" s="374">
        <v>54.22</v>
      </c>
    </row>
    <row r="7432" spans="1:4" x14ac:dyDescent="0.25">
      <c r="A7432" s="373">
        <v>101358</v>
      </c>
      <c r="B7432" s="373" t="s">
        <v>3575</v>
      </c>
      <c r="C7432" s="373" t="s">
        <v>90</v>
      </c>
      <c r="D7432" s="374">
        <v>37.74</v>
      </c>
    </row>
    <row r="7433" spans="1:4" x14ac:dyDescent="0.25">
      <c r="A7433" s="373">
        <v>101359</v>
      </c>
      <c r="B7433" s="373" t="s">
        <v>3576</v>
      </c>
      <c r="C7433" s="373" t="s">
        <v>90</v>
      </c>
      <c r="D7433" s="374">
        <v>36.65</v>
      </c>
    </row>
    <row r="7434" spans="1:4" x14ac:dyDescent="0.25">
      <c r="A7434" s="373">
        <v>101360</v>
      </c>
      <c r="B7434" s="373" t="s">
        <v>3577</v>
      </c>
      <c r="C7434" s="373" t="s">
        <v>90</v>
      </c>
      <c r="D7434" s="374">
        <v>37.74</v>
      </c>
    </row>
    <row r="7435" spans="1:4" x14ac:dyDescent="0.25">
      <c r="A7435" s="373">
        <v>101361</v>
      </c>
      <c r="B7435" s="373" t="s">
        <v>3578</v>
      </c>
      <c r="C7435" s="373" t="s">
        <v>90</v>
      </c>
      <c r="D7435" s="374">
        <v>44.72</v>
      </c>
    </row>
    <row r="7436" spans="1:4" x14ac:dyDescent="0.25">
      <c r="A7436" s="373">
        <v>101363</v>
      </c>
      <c r="B7436" s="373" t="s">
        <v>3579</v>
      </c>
      <c r="C7436" s="373" t="s">
        <v>90</v>
      </c>
      <c r="D7436" s="374">
        <v>29.48</v>
      </c>
    </row>
    <row r="7437" spans="1:4" x14ac:dyDescent="0.25">
      <c r="A7437" s="373">
        <v>101364</v>
      </c>
      <c r="B7437" s="373" t="s">
        <v>3580</v>
      </c>
      <c r="C7437" s="373" t="s">
        <v>90</v>
      </c>
      <c r="D7437" s="374">
        <v>35.46</v>
      </c>
    </row>
    <row r="7438" spans="1:4" x14ac:dyDescent="0.25">
      <c r="A7438" s="373">
        <v>101365</v>
      </c>
      <c r="B7438" s="373" t="s">
        <v>3581</v>
      </c>
      <c r="C7438" s="373" t="s">
        <v>90</v>
      </c>
      <c r="D7438" s="374">
        <v>29.48</v>
      </c>
    </row>
    <row r="7439" spans="1:4" x14ac:dyDescent="0.25">
      <c r="A7439" s="373">
        <v>101366</v>
      </c>
      <c r="B7439" s="373" t="s">
        <v>3582</v>
      </c>
      <c r="C7439" s="373" t="s">
        <v>90</v>
      </c>
      <c r="D7439" s="374">
        <v>34.65</v>
      </c>
    </row>
    <row r="7440" spans="1:4" x14ac:dyDescent="0.25">
      <c r="A7440" s="373">
        <v>101367</v>
      </c>
      <c r="B7440" s="373" t="s">
        <v>3583</v>
      </c>
      <c r="C7440" s="373" t="s">
        <v>90</v>
      </c>
      <c r="D7440" s="374">
        <v>29.48</v>
      </c>
    </row>
    <row r="7441" spans="1:4" x14ac:dyDescent="0.25">
      <c r="A7441" s="373">
        <v>101368</v>
      </c>
      <c r="B7441" s="373" t="s">
        <v>3584</v>
      </c>
      <c r="C7441" s="373" t="s">
        <v>90</v>
      </c>
      <c r="D7441" s="374">
        <v>48.66</v>
      </c>
    </row>
    <row r="7442" spans="1:4" x14ac:dyDescent="0.25">
      <c r="A7442" s="373">
        <v>101369</v>
      </c>
      <c r="B7442" s="373" t="s">
        <v>3585</v>
      </c>
      <c r="C7442" s="373" t="s">
        <v>90</v>
      </c>
      <c r="D7442" s="374">
        <v>42.51</v>
      </c>
    </row>
    <row r="7443" spans="1:4" x14ac:dyDescent="0.25">
      <c r="A7443" s="373">
        <v>101370</v>
      </c>
      <c r="B7443" s="373" t="s">
        <v>3586</v>
      </c>
      <c r="C7443" s="373" t="s">
        <v>90</v>
      </c>
      <c r="D7443" s="374">
        <v>29.13</v>
      </c>
    </row>
    <row r="7444" spans="1:4" x14ac:dyDescent="0.25">
      <c r="A7444" s="373">
        <v>101371</v>
      </c>
      <c r="B7444" s="373" t="s">
        <v>3587</v>
      </c>
      <c r="C7444" s="373" t="s">
        <v>90</v>
      </c>
      <c r="D7444" s="374">
        <v>33.950000000000003</v>
      </c>
    </row>
    <row r="7445" spans="1:4" x14ac:dyDescent="0.25">
      <c r="A7445" s="373">
        <v>101372</v>
      </c>
      <c r="B7445" s="373" t="s">
        <v>3588</v>
      </c>
      <c r="C7445" s="373" t="s">
        <v>90</v>
      </c>
      <c r="D7445" s="374">
        <v>9.07</v>
      </c>
    </row>
    <row r="7446" spans="1:4" x14ac:dyDescent="0.25">
      <c r="A7446" s="373">
        <v>101374</v>
      </c>
      <c r="B7446" s="373" t="s">
        <v>3281</v>
      </c>
      <c r="C7446" s="373" t="s">
        <v>90</v>
      </c>
      <c r="D7446" s="375">
        <v>3774.74</v>
      </c>
    </row>
    <row r="7447" spans="1:4" x14ac:dyDescent="0.25">
      <c r="A7447" s="373">
        <v>101375</v>
      </c>
      <c r="B7447" s="373" t="s">
        <v>3589</v>
      </c>
      <c r="C7447" s="373" t="s">
        <v>90</v>
      </c>
      <c r="D7447" s="375">
        <v>3816.97</v>
      </c>
    </row>
    <row r="7448" spans="1:4" x14ac:dyDescent="0.25">
      <c r="A7448" s="373">
        <v>101376</v>
      </c>
      <c r="B7448" s="373" t="s">
        <v>3590</v>
      </c>
      <c r="C7448" s="373" t="s">
        <v>90</v>
      </c>
      <c r="D7448" s="375">
        <v>3549.65</v>
      </c>
    </row>
    <row r="7449" spans="1:4" x14ac:dyDescent="0.25">
      <c r="A7449" s="373">
        <v>101377</v>
      </c>
      <c r="B7449" s="373" t="s">
        <v>3284</v>
      </c>
      <c r="C7449" s="373" t="s">
        <v>90</v>
      </c>
      <c r="D7449" s="375">
        <v>3764.79</v>
      </c>
    </row>
    <row r="7450" spans="1:4" x14ac:dyDescent="0.25">
      <c r="A7450" s="373">
        <v>101378</v>
      </c>
      <c r="B7450" s="373" t="s">
        <v>3498</v>
      </c>
      <c r="C7450" s="373" t="s">
        <v>90</v>
      </c>
      <c r="D7450" s="375">
        <v>4032.96</v>
      </c>
    </row>
    <row r="7451" spans="1:4" x14ac:dyDescent="0.25">
      <c r="A7451" s="373">
        <v>101379</v>
      </c>
      <c r="B7451" s="373" t="s">
        <v>3591</v>
      </c>
      <c r="C7451" s="373" t="s">
        <v>90</v>
      </c>
      <c r="D7451" s="375">
        <v>3774.74</v>
      </c>
    </row>
    <row r="7452" spans="1:4" x14ac:dyDescent="0.25">
      <c r="A7452" s="373">
        <v>101380</v>
      </c>
      <c r="B7452" s="373" t="s">
        <v>3286</v>
      </c>
      <c r="C7452" s="373" t="s">
        <v>90</v>
      </c>
      <c r="D7452" s="375">
        <v>3731.3</v>
      </c>
    </row>
    <row r="7453" spans="1:4" x14ac:dyDescent="0.25">
      <c r="A7453" s="373">
        <v>101381</v>
      </c>
      <c r="B7453" s="373" t="s">
        <v>3287</v>
      </c>
      <c r="C7453" s="373" t="s">
        <v>90</v>
      </c>
      <c r="D7453" s="375">
        <v>4777.87</v>
      </c>
    </row>
    <row r="7454" spans="1:4" x14ac:dyDescent="0.25">
      <c r="A7454" s="373">
        <v>101382</v>
      </c>
      <c r="B7454" s="373" t="s">
        <v>3592</v>
      </c>
      <c r="C7454" s="373" t="s">
        <v>90</v>
      </c>
      <c r="D7454" s="375">
        <v>3892.21</v>
      </c>
    </row>
    <row r="7455" spans="1:4" x14ac:dyDescent="0.25">
      <c r="A7455" s="373">
        <v>101383</v>
      </c>
      <c r="B7455" s="373" t="s">
        <v>3500</v>
      </c>
      <c r="C7455" s="373" t="s">
        <v>90</v>
      </c>
      <c r="D7455" s="375">
        <v>3643.54</v>
      </c>
    </row>
    <row r="7456" spans="1:4" x14ac:dyDescent="0.25">
      <c r="A7456" s="373">
        <v>101384</v>
      </c>
      <c r="B7456" s="373" t="s">
        <v>3290</v>
      </c>
      <c r="C7456" s="373" t="s">
        <v>90</v>
      </c>
      <c r="D7456" s="375">
        <v>3656.81</v>
      </c>
    </row>
    <row r="7457" spans="1:4" x14ac:dyDescent="0.25">
      <c r="A7457" s="373">
        <v>101385</v>
      </c>
      <c r="B7457" s="373" t="s">
        <v>3593</v>
      </c>
      <c r="C7457" s="373" t="s">
        <v>90</v>
      </c>
      <c r="D7457" s="375">
        <v>5169.59</v>
      </c>
    </row>
    <row r="7458" spans="1:4" x14ac:dyDescent="0.25">
      <c r="A7458" s="373">
        <v>101386</v>
      </c>
      <c r="B7458" s="373" t="s">
        <v>3292</v>
      </c>
      <c r="C7458" s="373" t="s">
        <v>90</v>
      </c>
      <c r="D7458" s="375">
        <v>3549.65</v>
      </c>
    </row>
    <row r="7459" spans="1:4" x14ac:dyDescent="0.25">
      <c r="A7459" s="373">
        <v>101387</v>
      </c>
      <c r="B7459" s="373" t="s">
        <v>3594</v>
      </c>
      <c r="C7459" s="373" t="s">
        <v>90</v>
      </c>
      <c r="D7459" s="375">
        <v>3780.46</v>
      </c>
    </row>
    <row r="7460" spans="1:4" x14ac:dyDescent="0.25">
      <c r="A7460" s="373">
        <v>101388</v>
      </c>
      <c r="B7460" s="373" t="s">
        <v>3294</v>
      </c>
      <c r="C7460" s="373" t="s">
        <v>90</v>
      </c>
      <c r="D7460" s="375">
        <v>3614.15</v>
      </c>
    </row>
    <row r="7461" spans="1:4" x14ac:dyDescent="0.25">
      <c r="A7461" s="373">
        <v>101389</v>
      </c>
      <c r="B7461" s="373" t="s">
        <v>3295</v>
      </c>
      <c r="C7461" s="373" t="s">
        <v>90</v>
      </c>
      <c r="D7461" s="375">
        <v>1836.67</v>
      </c>
    </row>
    <row r="7462" spans="1:4" x14ac:dyDescent="0.25">
      <c r="A7462" s="373">
        <v>101390</v>
      </c>
      <c r="B7462" s="373" t="s">
        <v>3595</v>
      </c>
      <c r="C7462" s="373" t="s">
        <v>90</v>
      </c>
      <c r="D7462" s="375">
        <v>4949.5200000000004</v>
      </c>
    </row>
    <row r="7463" spans="1:4" x14ac:dyDescent="0.25">
      <c r="A7463" s="373">
        <v>101391</v>
      </c>
      <c r="B7463" s="373" t="s">
        <v>3596</v>
      </c>
      <c r="C7463" s="373" t="s">
        <v>90</v>
      </c>
      <c r="D7463" s="375">
        <v>4786.13</v>
      </c>
    </row>
    <row r="7464" spans="1:4" x14ac:dyDescent="0.25">
      <c r="A7464" s="373">
        <v>101392</v>
      </c>
      <c r="B7464" s="373" t="s">
        <v>3597</v>
      </c>
      <c r="C7464" s="373" t="s">
        <v>90</v>
      </c>
      <c r="D7464" s="375">
        <v>3620.18</v>
      </c>
    </row>
    <row r="7465" spans="1:4" x14ac:dyDescent="0.25">
      <c r="A7465" s="373">
        <v>101394</v>
      </c>
      <c r="B7465" s="373" t="s">
        <v>3300</v>
      </c>
      <c r="C7465" s="373" t="s">
        <v>90</v>
      </c>
      <c r="D7465" s="375">
        <v>4469.95</v>
      </c>
    </row>
    <row r="7466" spans="1:4" x14ac:dyDescent="0.25">
      <c r="A7466" s="373">
        <v>101395</v>
      </c>
      <c r="B7466" s="373" t="s">
        <v>3598</v>
      </c>
      <c r="C7466" s="373" t="s">
        <v>90</v>
      </c>
      <c r="D7466" s="375">
        <v>3747.19</v>
      </c>
    </row>
    <row r="7467" spans="1:4" x14ac:dyDescent="0.25">
      <c r="A7467" s="373">
        <v>101396</v>
      </c>
      <c r="B7467" s="373" t="s">
        <v>3599</v>
      </c>
      <c r="C7467" s="373" t="s">
        <v>90</v>
      </c>
      <c r="D7467" s="375">
        <v>4561.7700000000004</v>
      </c>
    </row>
    <row r="7468" spans="1:4" x14ac:dyDescent="0.25">
      <c r="A7468" s="373">
        <v>101397</v>
      </c>
      <c r="B7468" s="373" t="s">
        <v>3302</v>
      </c>
      <c r="C7468" s="373" t="s">
        <v>90</v>
      </c>
      <c r="D7468" s="375">
        <v>4744.6000000000004</v>
      </c>
    </row>
    <row r="7469" spans="1:4" x14ac:dyDescent="0.25">
      <c r="A7469" s="373">
        <v>101398</v>
      </c>
      <c r="B7469" s="373" t="s">
        <v>3600</v>
      </c>
      <c r="C7469" s="373" t="s">
        <v>90</v>
      </c>
      <c r="D7469" s="375">
        <v>3910.69</v>
      </c>
    </row>
    <row r="7470" spans="1:4" x14ac:dyDescent="0.25">
      <c r="A7470" s="373">
        <v>101399</v>
      </c>
      <c r="B7470" s="373" t="s">
        <v>3304</v>
      </c>
      <c r="C7470" s="373" t="s">
        <v>90</v>
      </c>
      <c r="D7470" s="375">
        <v>4840.34</v>
      </c>
    </row>
    <row r="7471" spans="1:4" x14ac:dyDescent="0.25">
      <c r="A7471" s="373">
        <v>101400</v>
      </c>
      <c r="B7471" s="373" t="s">
        <v>3601</v>
      </c>
      <c r="C7471" s="373" t="s">
        <v>90</v>
      </c>
      <c r="D7471" s="375">
        <v>4840.34</v>
      </c>
    </row>
    <row r="7472" spans="1:4" x14ac:dyDescent="0.25">
      <c r="A7472" s="373">
        <v>101401</v>
      </c>
      <c r="B7472" s="373" t="s">
        <v>3306</v>
      </c>
      <c r="C7472" s="373" t="s">
        <v>90</v>
      </c>
      <c r="D7472" s="375">
        <v>5812.63</v>
      </c>
    </row>
    <row r="7473" spans="1:4" x14ac:dyDescent="0.25">
      <c r="A7473" s="373">
        <v>101402</v>
      </c>
      <c r="B7473" s="373" t="s">
        <v>3307</v>
      </c>
      <c r="C7473" s="373" t="s">
        <v>90</v>
      </c>
      <c r="D7473" s="375">
        <v>4665</v>
      </c>
    </row>
    <row r="7474" spans="1:4" x14ac:dyDescent="0.25">
      <c r="A7474" s="373">
        <v>101407</v>
      </c>
      <c r="B7474" s="373" t="s">
        <v>3308</v>
      </c>
      <c r="C7474" s="373" t="s">
        <v>90</v>
      </c>
      <c r="D7474" s="375">
        <v>4777.87</v>
      </c>
    </row>
    <row r="7475" spans="1:4" x14ac:dyDescent="0.25">
      <c r="A7475" s="373">
        <v>101408</v>
      </c>
      <c r="B7475" s="373" t="s">
        <v>3309</v>
      </c>
      <c r="C7475" s="373" t="s">
        <v>90</v>
      </c>
      <c r="D7475" s="375">
        <v>4802.6099999999997</v>
      </c>
    </row>
    <row r="7476" spans="1:4" x14ac:dyDescent="0.25">
      <c r="A7476" s="373">
        <v>101409</v>
      </c>
      <c r="B7476" s="373" t="s">
        <v>3602</v>
      </c>
      <c r="C7476" s="373" t="s">
        <v>90</v>
      </c>
      <c r="D7476" s="375">
        <v>3843.08</v>
      </c>
    </row>
    <row r="7477" spans="1:4" x14ac:dyDescent="0.25">
      <c r="A7477" s="373">
        <v>101410</v>
      </c>
      <c r="B7477" s="373" t="s">
        <v>3357</v>
      </c>
      <c r="C7477" s="373" t="s">
        <v>90</v>
      </c>
      <c r="D7477" s="375">
        <v>4278.07</v>
      </c>
    </row>
    <row r="7478" spans="1:4" x14ac:dyDescent="0.25">
      <c r="A7478" s="373">
        <v>101411</v>
      </c>
      <c r="B7478" s="373" t="s">
        <v>3603</v>
      </c>
      <c r="C7478" s="373" t="s">
        <v>90</v>
      </c>
      <c r="D7478" s="375">
        <v>4420.38</v>
      </c>
    </row>
    <row r="7479" spans="1:4" x14ac:dyDescent="0.25">
      <c r="A7479" s="373">
        <v>101412</v>
      </c>
      <c r="B7479" s="373" t="s">
        <v>3604</v>
      </c>
      <c r="C7479" s="373" t="s">
        <v>90</v>
      </c>
      <c r="D7479" s="375">
        <v>4870.5200000000004</v>
      </c>
    </row>
    <row r="7480" spans="1:4" x14ac:dyDescent="0.25">
      <c r="A7480" s="373">
        <v>101413</v>
      </c>
      <c r="B7480" s="373" t="s">
        <v>3311</v>
      </c>
      <c r="C7480" s="373" t="s">
        <v>90</v>
      </c>
      <c r="D7480" s="375">
        <v>4513.1000000000004</v>
      </c>
    </row>
    <row r="7481" spans="1:4" x14ac:dyDescent="0.25">
      <c r="A7481" s="373">
        <v>101414</v>
      </c>
      <c r="B7481" s="373" t="s">
        <v>3605</v>
      </c>
      <c r="C7481" s="373" t="s">
        <v>90</v>
      </c>
      <c r="D7481" s="375">
        <v>4786.13</v>
      </c>
    </row>
    <row r="7482" spans="1:4" x14ac:dyDescent="0.25">
      <c r="A7482" s="373">
        <v>101415</v>
      </c>
      <c r="B7482" s="373" t="s">
        <v>3606</v>
      </c>
      <c r="C7482" s="373" t="s">
        <v>90</v>
      </c>
      <c r="D7482" s="375">
        <v>5416.5</v>
      </c>
    </row>
    <row r="7483" spans="1:4" x14ac:dyDescent="0.25">
      <c r="A7483" s="373">
        <v>101416</v>
      </c>
      <c r="B7483" s="373" t="s">
        <v>3502</v>
      </c>
      <c r="C7483" s="373" t="s">
        <v>90</v>
      </c>
      <c r="D7483" s="375">
        <v>5044.3999999999996</v>
      </c>
    </row>
    <row r="7484" spans="1:4" x14ac:dyDescent="0.25">
      <c r="A7484" s="373">
        <v>101417</v>
      </c>
      <c r="B7484" s="373" t="s">
        <v>3607</v>
      </c>
      <c r="C7484" s="373" t="s">
        <v>90</v>
      </c>
      <c r="D7484" s="375">
        <v>4316.1899999999996</v>
      </c>
    </row>
    <row r="7485" spans="1:4" x14ac:dyDescent="0.25">
      <c r="A7485" s="373">
        <v>101418</v>
      </c>
      <c r="B7485" s="373" t="s">
        <v>3608</v>
      </c>
      <c r="C7485" s="373" t="s">
        <v>90</v>
      </c>
      <c r="D7485" s="375">
        <v>3919.35</v>
      </c>
    </row>
    <row r="7486" spans="1:4" x14ac:dyDescent="0.25">
      <c r="A7486" s="373">
        <v>101419</v>
      </c>
      <c r="B7486" s="373" t="s">
        <v>3609</v>
      </c>
      <c r="C7486" s="373" t="s">
        <v>90</v>
      </c>
      <c r="D7486" s="375">
        <v>4195.6099999999997</v>
      </c>
    </row>
    <row r="7487" spans="1:4" x14ac:dyDescent="0.25">
      <c r="A7487" s="373">
        <v>101420</v>
      </c>
      <c r="B7487" s="373" t="s">
        <v>3610</v>
      </c>
      <c r="C7487" s="373" t="s">
        <v>90</v>
      </c>
      <c r="D7487" s="375">
        <v>4663.72</v>
      </c>
    </row>
    <row r="7488" spans="1:4" x14ac:dyDescent="0.25">
      <c r="A7488" s="373">
        <v>101421</v>
      </c>
      <c r="B7488" s="373" t="s">
        <v>3611</v>
      </c>
      <c r="C7488" s="373" t="s">
        <v>90</v>
      </c>
      <c r="D7488" s="375">
        <v>5328.75</v>
      </c>
    </row>
    <row r="7489" spans="1:4" x14ac:dyDescent="0.25">
      <c r="A7489" s="373">
        <v>101422</v>
      </c>
      <c r="B7489" s="373" t="s">
        <v>3612</v>
      </c>
      <c r="C7489" s="373" t="s">
        <v>90</v>
      </c>
      <c r="D7489" s="375">
        <v>4196.92</v>
      </c>
    </row>
    <row r="7490" spans="1:4" x14ac:dyDescent="0.25">
      <c r="A7490" s="373">
        <v>101424</v>
      </c>
      <c r="B7490" s="373" t="s">
        <v>3613</v>
      </c>
      <c r="C7490" s="373" t="s">
        <v>90</v>
      </c>
      <c r="D7490" s="375">
        <v>4753.66</v>
      </c>
    </row>
    <row r="7491" spans="1:4" x14ac:dyDescent="0.25">
      <c r="A7491" s="373">
        <v>101425</v>
      </c>
      <c r="B7491" s="373" t="s">
        <v>3614</v>
      </c>
      <c r="C7491" s="373" t="s">
        <v>90</v>
      </c>
      <c r="D7491" s="375">
        <v>2628.06</v>
      </c>
    </row>
    <row r="7492" spans="1:4" x14ac:dyDescent="0.25">
      <c r="A7492" s="373">
        <v>101426</v>
      </c>
      <c r="B7492" s="373" t="s">
        <v>3615</v>
      </c>
      <c r="C7492" s="373" t="s">
        <v>90</v>
      </c>
      <c r="D7492" s="375">
        <v>4197.6899999999996</v>
      </c>
    </row>
    <row r="7493" spans="1:4" x14ac:dyDescent="0.25">
      <c r="A7493" s="373">
        <v>101427</v>
      </c>
      <c r="B7493" s="373" t="s">
        <v>3322</v>
      </c>
      <c r="C7493" s="373" t="s">
        <v>90</v>
      </c>
      <c r="D7493" s="375">
        <v>3975.93</v>
      </c>
    </row>
    <row r="7494" spans="1:4" x14ac:dyDescent="0.25">
      <c r="A7494" s="373">
        <v>101428</v>
      </c>
      <c r="B7494" s="373" t="s">
        <v>3616</v>
      </c>
      <c r="C7494" s="373" t="s">
        <v>90</v>
      </c>
      <c r="D7494" s="375">
        <v>3973.96</v>
      </c>
    </row>
    <row r="7495" spans="1:4" x14ac:dyDescent="0.25">
      <c r="A7495" s="373">
        <v>101429</v>
      </c>
      <c r="B7495" s="373" t="s">
        <v>3617</v>
      </c>
      <c r="C7495" s="373" t="s">
        <v>90</v>
      </c>
      <c r="D7495" s="375">
        <v>3522.62</v>
      </c>
    </row>
    <row r="7496" spans="1:4" x14ac:dyDescent="0.25">
      <c r="A7496" s="373">
        <v>101430</v>
      </c>
      <c r="B7496" s="373" t="s">
        <v>3618</v>
      </c>
      <c r="C7496" s="373" t="s">
        <v>90</v>
      </c>
      <c r="D7496" s="375">
        <v>3975.93</v>
      </c>
    </row>
    <row r="7497" spans="1:4" x14ac:dyDescent="0.25">
      <c r="A7497" s="373">
        <v>101431</v>
      </c>
      <c r="B7497" s="373" t="s">
        <v>3325</v>
      </c>
      <c r="C7497" s="373" t="s">
        <v>90</v>
      </c>
      <c r="D7497" s="375">
        <v>4552.78</v>
      </c>
    </row>
    <row r="7498" spans="1:4" x14ac:dyDescent="0.25">
      <c r="A7498" s="373">
        <v>101432</v>
      </c>
      <c r="B7498" s="373" t="s">
        <v>3619</v>
      </c>
      <c r="C7498" s="373" t="s">
        <v>90</v>
      </c>
      <c r="D7498" s="375">
        <v>3990.94</v>
      </c>
    </row>
    <row r="7499" spans="1:4" x14ac:dyDescent="0.25">
      <c r="A7499" s="373">
        <v>101433</v>
      </c>
      <c r="B7499" s="373" t="s">
        <v>3327</v>
      </c>
      <c r="C7499" s="373" t="s">
        <v>90</v>
      </c>
      <c r="D7499" s="375">
        <v>3990.94</v>
      </c>
    </row>
    <row r="7500" spans="1:4" x14ac:dyDescent="0.25">
      <c r="A7500" s="373">
        <v>101434</v>
      </c>
      <c r="B7500" s="373" t="s">
        <v>3620</v>
      </c>
      <c r="C7500" s="373" t="s">
        <v>90</v>
      </c>
      <c r="D7500" s="375">
        <v>3669.01</v>
      </c>
    </row>
    <row r="7501" spans="1:4" x14ac:dyDescent="0.25">
      <c r="A7501" s="373">
        <v>101435</v>
      </c>
      <c r="B7501" s="373" t="s">
        <v>3621</v>
      </c>
      <c r="C7501" s="373" t="s">
        <v>90</v>
      </c>
      <c r="D7501" s="375">
        <v>3980.74</v>
      </c>
    </row>
    <row r="7502" spans="1:4" x14ac:dyDescent="0.25">
      <c r="A7502" s="373">
        <v>101436</v>
      </c>
      <c r="B7502" s="373" t="s">
        <v>3329</v>
      </c>
      <c r="C7502" s="373" t="s">
        <v>90</v>
      </c>
      <c r="D7502" s="375">
        <v>3973.96</v>
      </c>
    </row>
    <row r="7503" spans="1:4" x14ac:dyDescent="0.25">
      <c r="A7503" s="373">
        <v>101437</v>
      </c>
      <c r="B7503" s="373" t="s">
        <v>3622</v>
      </c>
      <c r="C7503" s="373" t="s">
        <v>90</v>
      </c>
      <c r="D7503" s="375">
        <v>6074.85</v>
      </c>
    </row>
    <row r="7504" spans="1:4" x14ac:dyDescent="0.25">
      <c r="A7504" s="373">
        <v>101438</v>
      </c>
      <c r="B7504" s="373" t="s">
        <v>3331</v>
      </c>
      <c r="C7504" s="373" t="s">
        <v>90</v>
      </c>
      <c r="D7504" s="375">
        <v>6074.85</v>
      </c>
    </row>
    <row r="7505" spans="1:4" x14ac:dyDescent="0.25">
      <c r="A7505" s="373">
        <v>101439</v>
      </c>
      <c r="B7505" s="373" t="s">
        <v>3332</v>
      </c>
      <c r="C7505" s="373" t="s">
        <v>90</v>
      </c>
      <c r="D7505" s="375">
        <v>3975.93</v>
      </c>
    </row>
    <row r="7506" spans="1:4" x14ac:dyDescent="0.25">
      <c r="A7506" s="373">
        <v>101440</v>
      </c>
      <c r="B7506" s="373" t="s">
        <v>3623</v>
      </c>
      <c r="C7506" s="373" t="s">
        <v>90</v>
      </c>
      <c r="D7506" s="375">
        <v>3975.93</v>
      </c>
    </row>
    <row r="7507" spans="1:4" x14ac:dyDescent="0.25">
      <c r="A7507" s="373">
        <v>101441</v>
      </c>
      <c r="B7507" s="373" t="s">
        <v>3334</v>
      </c>
      <c r="C7507" s="373" t="s">
        <v>90</v>
      </c>
      <c r="D7507" s="375">
        <v>3973.96</v>
      </c>
    </row>
    <row r="7508" spans="1:4" x14ac:dyDescent="0.25">
      <c r="A7508" s="373">
        <v>101443</v>
      </c>
      <c r="B7508" s="373" t="s">
        <v>3335</v>
      </c>
      <c r="C7508" s="373" t="s">
        <v>90</v>
      </c>
      <c r="D7508" s="375">
        <v>6074.85</v>
      </c>
    </row>
    <row r="7509" spans="1:4" x14ac:dyDescent="0.25">
      <c r="A7509" s="373">
        <v>101444</v>
      </c>
      <c r="B7509" s="373" t="s">
        <v>3338</v>
      </c>
      <c r="C7509" s="373" t="s">
        <v>90</v>
      </c>
      <c r="D7509" s="375">
        <v>4786.13</v>
      </c>
    </row>
    <row r="7510" spans="1:4" x14ac:dyDescent="0.25">
      <c r="A7510" s="373">
        <v>101445</v>
      </c>
      <c r="B7510" s="373" t="s">
        <v>3339</v>
      </c>
      <c r="C7510" s="373" t="s">
        <v>90</v>
      </c>
      <c r="D7510" s="375">
        <v>4802.6099999999997</v>
      </c>
    </row>
    <row r="7511" spans="1:4" x14ac:dyDescent="0.25">
      <c r="A7511" s="373">
        <v>101446</v>
      </c>
      <c r="B7511" s="373" t="s">
        <v>3340</v>
      </c>
      <c r="C7511" s="373" t="s">
        <v>90</v>
      </c>
      <c r="D7511" s="375">
        <v>5038.63</v>
      </c>
    </row>
    <row r="7512" spans="1:4" x14ac:dyDescent="0.25">
      <c r="A7512" s="373">
        <v>101447</v>
      </c>
      <c r="B7512" s="373" t="s">
        <v>3341</v>
      </c>
      <c r="C7512" s="373" t="s">
        <v>90</v>
      </c>
      <c r="D7512" s="375">
        <v>4943.88</v>
      </c>
    </row>
    <row r="7513" spans="1:4" x14ac:dyDescent="0.25">
      <c r="A7513" s="373">
        <v>101448</v>
      </c>
      <c r="B7513" s="373" t="s">
        <v>3342</v>
      </c>
      <c r="C7513" s="373" t="s">
        <v>90</v>
      </c>
      <c r="D7513" s="375">
        <v>5038.63</v>
      </c>
    </row>
    <row r="7514" spans="1:4" x14ac:dyDescent="0.25">
      <c r="A7514" s="373">
        <v>101449</v>
      </c>
      <c r="B7514" s="373" t="s">
        <v>3624</v>
      </c>
      <c r="C7514" s="373" t="s">
        <v>90</v>
      </c>
      <c r="D7514" s="375">
        <v>4001.14</v>
      </c>
    </row>
    <row r="7515" spans="1:4" x14ac:dyDescent="0.25">
      <c r="A7515" s="373">
        <v>101451</v>
      </c>
      <c r="B7515" s="373" t="s">
        <v>3345</v>
      </c>
      <c r="C7515" s="373" t="s">
        <v>90</v>
      </c>
      <c r="D7515" s="375">
        <v>4777.87</v>
      </c>
    </row>
    <row r="7516" spans="1:4" x14ac:dyDescent="0.25">
      <c r="A7516" s="373">
        <v>101452</v>
      </c>
      <c r="B7516" s="373" t="s">
        <v>3625</v>
      </c>
      <c r="C7516" s="373" t="s">
        <v>90</v>
      </c>
      <c r="D7516" s="375">
        <v>3630.33</v>
      </c>
    </row>
    <row r="7517" spans="1:4" x14ac:dyDescent="0.25">
      <c r="A7517" s="373">
        <v>101453</v>
      </c>
      <c r="B7517" s="373" t="s">
        <v>3347</v>
      </c>
      <c r="C7517" s="373" t="s">
        <v>90</v>
      </c>
      <c r="D7517" s="375">
        <v>4936.66</v>
      </c>
    </row>
    <row r="7518" spans="1:4" x14ac:dyDescent="0.25">
      <c r="A7518" s="373">
        <v>101454</v>
      </c>
      <c r="B7518" s="373" t="s">
        <v>3626</v>
      </c>
      <c r="C7518" s="373" t="s">
        <v>90</v>
      </c>
      <c r="D7518" s="375">
        <v>5508.73</v>
      </c>
    </row>
    <row r="7519" spans="1:4" x14ac:dyDescent="0.25">
      <c r="A7519" s="373">
        <v>101455</v>
      </c>
      <c r="B7519" s="373" t="s">
        <v>3349</v>
      </c>
      <c r="C7519" s="373" t="s">
        <v>90</v>
      </c>
      <c r="D7519" s="375">
        <v>4744.6000000000004</v>
      </c>
    </row>
    <row r="7520" spans="1:4" x14ac:dyDescent="0.25">
      <c r="A7520" s="373">
        <v>101456</v>
      </c>
      <c r="B7520" s="373" t="s">
        <v>3627</v>
      </c>
      <c r="C7520" s="373" t="s">
        <v>90</v>
      </c>
      <c r="D7520" s="375">
        <v>7835.01</v>
      </c>
    </row>
    <row r="7521" spans="1:4" x14ac:dyDescent="0.25">
      <c r="A7521" s="373">
        <v>101457</v>
      </c>
      <c r="B7521" s="373" t="s">
        <v>3628</v>
      </c>
      <c r="C7521" s="373" t="s">
        <v>90</v>
      </c>
      <c r="D7521" s="375">
        <v>5995.51</v>
      </c>
    </row>
    <row r="7522" spans="1:4" x14ac:dyDescent="0.25">
      <c r="A7522" s="373">
        <v>101458</v>
      </c>
      <c r="B7522" s="373" t="s">
        <v>3629</v>
      </c>
      <c r="C7522" s="373" t="s">
        <v>90</v>
      </c>
      <c r="D7522" s="375">
        <v>4705.7700000000004</v>
      </c>
    </row>
    <row r="7523" spans="1:4" x14ac:dyDescent="0.25">
      <c r="A7523" s="373">
        <v>101459</v>
      </c>
      <c r="B7523" s="373" t="s">
        <v>3354</v>
      </c>
      <c r="C7523" s="373" t="s">
        <v>90</v>
      </c>
      <c r="D7523" s="375">
        <v>4457.16</v>
      </c>
    </row>
    <row r="7524" spans="1:4" x14ac:dyDescent="0.25">
      <c r="A7524" s="373">
        <v>101460</v>
      </c>
      <c r="B7524" s="373" t="s">
        <v>3489</v>
      </c>
      <c r="C7524" s="373" t="s">
        <v>90</v>
      </c>
      <c r="D7524" s="375">
        <v>3745.25</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4922"/>
  <sheetViews>
    <sheetView zoomScale="85" zoomScaleNormal="85" workbookViewId="0">
      <selection sqref="A1:D1048576"/>
    </sheetView>
  </sheetViews>
  <sheetFormatPr defaultRowHeight="15" x14ac:dyDescent="0.25"/>
  <cols>
    <col min="1" max="1" width="10.5703125" style="371" customWidth="1"/>
    <col min="2" max="2" width="78.140625" style="371" customWidth="1"/>
    <col min="3" max="3" width="21.140625" style="371" customWidth="1"/>
    <col min="4" max="4" width="22.28515625" style="371" customWidth="1"/>
  </cols>
  <sheetData>
    <row r="1" spans="1:4" x14ac:dyDescent="0.25">
      <c r="A1" s="371" t="s">
        <v>8854</v>
      </c>
    </row>
    <row r="2" spans="1:4" x14ac:dyDescent="0.25">
      <c r="A2" s="371" t="s">
        <v>3630</v>
      </c>
    </row>
    <row r="3" spans="1:4" x14ac:dyDescent="0.25">
      <c r="A3" s="371" t="s">
        <v>8855</v>
      </c>
    </row>
    <row r="4" spans="1:4" x14ac:dyDescent="0.25">
      <c r="A4" s="371" t="s">
        <v>3631</v>
      </c>
    </row>
    <row r="5" spans="1:4" x14ac:dyDescent="0.25">
      <c r="A5" s="371" t="s">
        <v>8856</v>
      </c>
    </row>
    <row r="6" spans="1:4" x14ac:dyDescent="0.25">
      <c r="A6" s="371" t="s">
        <v>3630</v>
      </c>
    </row>
    <row r="7" spans="1:4" x14ac:dyDescent="0.25">
      <c r="A7" s="371" t="s">
        <v>3632</v>
      </c>
      <c r="B7" s="371" t="s">
        <v>3633</v>
      </c>
      <c r="C7" s="371" t="s">
        <v>8857</v>
      </c>
      <c r="D7" s="371" t="s">
        <v>8858</v>
      </c>
    </row>
    <row r="8" spans="1:4" x14ac:dyDescent="0.25">
      <c r="A8" s="371">
        <v>38605</v>
      </c>
      <c r="B8" s="371" t="s">
        <v>8859</v>
      </c>
      <c r="C8" s="371" t="s">
        <v>3635</v>
      </c>
      <c r="D8" s="218">
        <v>106.61</v>
      </c>
    </row>
    <row r="9" spans="1:4" x14ac:dyDescent="0.25">
      <c r="A9" s="371">
        <v>11270</v>
      </c>
      <c r="B9" s="371" t="s">
        <v>8860</v>
      </c>
      <c r="C9" s="371" t="s">
        <v>3635</v>
      </c>
      <c r="D9" s="218">
        <v>2.91</v>
      </c>
    </row>
    <row r="10" spans="1:4" x14ac:dyDescent="0.25">
      <c r="A10" s="371">
        <v>412</v>
      </c>
      <c r="B10" s="371" t="s">
        <v>8861</v>
      </c>
      <c r="C10" s="371" t="s">
        <v>3635</v>
      </c>
      <c r="D10" s="218">
        <v>1.08</v>
      </c>
    </row>
    <row r="11" spans="1:4" x14ac:dyDescent="0.25">
      <c r="A11" s="371">
        <v>414</v>
      </c>
      <c r="B11" s="371" t="s">
        <v>8862</v>
      </c>
      <c r="C11" s="371" t="s">
        <v>3635</v>
      </c>
      <c r="D11" s="218">
        <v>0.06</v>
      </c>
    </row>
    <row r="12" spans="1:4" x14ac:dyDescent="0.25">
      <c r="A12" s="371">
        <v>410</v>
      </c>
      <c r="B12" s="371" t="s">
        <v>8863</v>
      </c>
      <c r="C12" s="371" t="s">
        <v>3635</v>
      </c>
      <c r="D12" s="218">
        <v>0.16</v>
      </c>
    </row>
    <row r="13" spans="1:4" x14ac:dyDescent="0.25">
      <c r="A13" s="371">
        <v>411</v>
      </c>
      <c r="B13" s="371" t="s">
        <v>8864</v>
      </c>
      <c r="C13" s="371" t="s">
        <v>3635</v>
      </c>
      <c r="D13" s="218">
        <v>0.21</v>
      </c>
    </row>
    <row r="14" spans="1:4" x14ac:dyDescent="0.25">
      <c r="A14" s="371">
        <v>408</v>
      </c>
      <c r="B14" s="371" t="s">
        <v>8865</v>
      </c>
      <c r="C14" s="371" t="s">
        <v>3635</v>
      </c>
      <c r="D14" s="218">
        <v>1.04</v>
      </c>
    </row>
    <row r="15" spans="1:4" x14ac:dyDescent="0.25">
      <c r="A15" s="371">
        <v>39131</v>
      </c>
      <c r="B15" s="371" t="s">
        <v>8866</v>
      </c>
      <c r="C15" s="371" t="s">
        <v>3635</v>
      </c>
      <c r="D15" s="218">
        <v>3.55</v>
      </c>
    </row>
    <row r="16" spans="1:4" x14ac:dyDescent="0.25">
      <c r="A16" s="371">
        <v>394</v>
      </c>
      <c r="B16" s="371" t="s">
        <v>8867</v>
      </c>
      <c r="C16" s="371" t="s">
        <v>3635</v>
      </c>
      <c r="D16" s="218">
        <v>3.6</v>
      </c>
    </row>
    <row r="17" spans="1:4" x14ac:dyDescent="0.25">
      <c r="A17" s="371">
        <v>39130</v>
      </c>
      <c r="B17" s="371" t="s">
        <v>8868</v>
      </c>
      <c r="C17" s="371" t="s">
        <v>3635</v>
      </c>
      <c r="D17" s="218">
        <v>3.24</v>
      </c>
    </row>
    <row r="18" spans="1:4" x14ac:dyDescent="0.25">
      <c r="A18" s="371">
        <v>395</v>
      </c>
      <c r="B18" s="371" t="s">
        <v>8869</v>
      </c>
      <c r="C18" s="371" t="s">
        <v>3635</v>
      </c>
      <c r="D18" s="218">
        <v>3.46</v>
      </c>
    </row>
    <row r="19" spans="1:4" x14ac:dyDescent="0.25">
      <c r="A19" s="371">
        <v>39127</v>
      </c>
      <c r="B19" s="371" t="s">
        <v>8870</v>
      </c>
      <c r="C19" s="371" t="s">
        <v>3635</v>
      </c>
      <c r="D19" s="218">
        <v>1.71</v>
      </c>
    </row>
    <row r="20" spans="1:4" x14ac:dyDescent="0.25">
      <c r="A20" s="371">
        <v>392</v>
      </c>
      <c r="B20" s="371" t="s">
        <v>8871</v>
      </c>
      <c r="C20" s="371" t="s">
        <v>3635</v>
      </c>
      <c r="D20" s="218">
        <v>1.75</v>
      </c>
    </row>
    <row r="21" spans="1:4" x14ac:dyDescent="0.25">
      <c r="A21" s="371">
        <v>39129</v>
      </c>
      <c r="B21" s="371" t="s">
        <v>8872</v>
      </c>
      <c r="C21" s="371" t="s">
        <v>3635</v>
      </c>
      <c r="D21" s="218">
        <v>2</v>
      </c>
    </row>
    <row r="22" spans="1:4" x14ac:dyDescent="0.25">
      <c r="A22" s="371">
        <v>393</v>
      </c>
      <c r="B22" s="371" t="s">
        <v>8873</v>
      </c>
      <c r="C22" s="371" t="s">
        <v>3635</v>
      </c>
      <c r="D22" s="218">
        <v>2.09</v>
      </c>
    </row>
    <row r="23" spans="1:4" x14ac:dyDescent="0.25">
      <c r="A23" s="371">
        <v>39133</v>
      </c>
      <c r="B23" s="371" t="s">
        <v>8874</v>
      </c>
      <c r="C23" s="371" t="s">
        <v>3635</v>
      </c>
      <c r="D23" s="218">
        <v>4.66</v>
      </c>
    </row>
    <row r="24" spans="1:4" x14ac:dyDescent="0.25">
      <c r="A24" s="371">
        <v>397</v>
      </c>
      <c r="B24" s="371" t="s">
        <v>8875</v>
      </c>
      <c r="C24" s="371" t="s">
        <v>3635</v>
      </c>
      <c r="D24" s="218">
        <v>5.15</v>
      </c>
    </row>
    <row r="25" spans="1:4" x14ac:dyDescent="0.25">
      <c r="A25" s="371">
        <v>39132</v>
      </c>
      <c r="B25" s="371" t="s">
        <v>8876</v>
      </c>
      <c r="C25" s="371" t="s">
        <v>3635</v>
      </c>
      <c r="D25" s="218">
        <v>3.73</v>
      </c>
    </row>
    <row r="26" spans="1:4" x14ac:dyDescent="0.25">
      <c r="A26" s="371">
        <v>396</v>
      </c>
      <c r="B26" s="371" t="s">
        <v>8877</v>
      </c>
      <c r="C26" s="371" t="s">
        <v>3635</v>
      </c>
      <c r="D26" s="218">
        <v>4</v>
      </c>
    </row>
    <row r="27" spans="1:4" x14ac:dyDescent="0.25">
      <c r="A27" s="371">
        <v>39135</v>
      </c>
      <c r="B27" s="371" t="s">
        <v>8878</v>
      </c>
      <c r="C27" s="371" t="s">
        <v>3635</v>
      </c>
      <c r="D27" s="218">
        <v>7.47</v>
      </c>
    </row>
    <row r="28" spans="1:4" x14ac:dyDescent="0.25">
      <c r="A28" s="371">
        <v>39128</v>
      </c>
      <c r="B28" s="371" t="s">
        <v>8879</v>
      </c>
      <c r="C28" s="371" t="s">
        <v>3635</v>
      </c>
      <c r="D28" s="218">
        <v>1.86</v>
      </c>
    </row>
    <row r="29" spans="1:4" x14ac:dyDescent="0.25">
      <c r="A29" s="371">
        <v>400</v>
      </c>
      <c r="B29" s="371" t="s">
        <v>8880</v>
      </c>
      <c r="C29" s="371" t="s">
        <v>3635</v>
      </c>
      <c r="D29" s="218">
        <v>1.82</v>
      </c>
    </row>
    <row r="30" spans="1:4" x14ac:dyDescent="0.25">
      <c r="A30" s="371">
        <v>39125</v>
      </c>
      <c r="B30" s="371" t="s">
        <v>8881</v>
      </c>
      <c r="C30" s="371" t="s">
        <v>3635</v>
      </c>
      <c r="D30" s="218">
        <v>1.86</v>
      </c>
    </row>
    <row r="31" spans="1:4" x14ac:dyDescent="0.25">
      <c r="A31" s="371">
        <v>39134</v>
      </c>
      <c r="B31" s="371" t="s">
        <v>8882</v>
      </c>
      <c r="C31" s="371" t="s">
        <v>3635</v>
      </c>
      <c r="D31" s="218">
        <v>6.22</v>
      </c>
    </row>
    <row r="32" spans="1:4" x14ac:dyDescent="0.25">
      <c r="A32" s="371">
        <v>398</v>
      </c>
      <c r="B32" s="371" t="s">
        <v>8883</v>
      </c>
      <c r="C32" s="371" t="s">
        <v>3635</v>
      </c>
      <c r="D32" s="218">
        <v>5.73</v>
      </c>
    </row>
    <row r="33" spans="1:4" x14ac:dyDescent="0.25">
      <c r="A33" s="371">
        <v>39126</v>
      </c>
      <c r="B33" s="371" t="s">
        <v>8884</v>
      </c>
      <c r="C33" s="371" t="s">
        <v>3635</v>
      </c>
      <c r="D33" s="218">
        <v>8.4</v>
      </c>
    </row>
    <row r="34" spans="1:4" x14ac:dyDescent="0.25">
      <c r="A34" s="371">
        <v>399</v>
      </c>
      <c r="B34" s="371" t="s">
        <v>8885</v>
      </c>
      <c r="C34" s="371" t="s">
        <v>3635</v>
      </c>
      <c r="D34" s="218">
        <v>7.4</v>
      </c>
    </row>
    <row r="35" spans="1:4" x14ac:dyDescent="0.25">
      <c r="A35" s="371">
        <v>39158</v>
      </c>
      <c r="B35" s="371" t="s">
        <v>8886</v>
      </c>
      <c r="C35" s="371" t="s">
        <v>3635</v>
      </c>
      <c r="D35" s="218">
        <v>19.87</v>
      </c>
    </row>
    <row r="36" spans="1:4" x14ac:dyDescent="0.25">
      <c r="A36" s="371">
        <v>39141</v>
      </c>
      <c r="B36" s="371" t="s">
        <v>8887</v>
      </c>
      <c r="C36" s="371" t="s">
        <v>3635</v>
      </c>
      <c r="D36" s="218">
        <v>1.44</v>
      </c>
    </row>
    <row r="37" spans="1:4" x14ac:dyDescent="0.25">
      <c r="A37" s="371">
        <v>39140</v>
      </c>
      <c r="B37" s="371" t="s">
        <v>8888</v>
      </c>
      <c r="C37" s="371" t="s">
        <v>3635</v>
      </c>
      <c r="D37" s="218">
        <v>1.31</v>
      </c>
    </row>
    <row r="38" spans="1:4" x14ac:dyDescent="0.25">
      <c r="A38" s="371">
        <v>39137</v>
      </c>
      <c r="B38" s="371" t="s">
        <v>8889</v>
      </c>
      <c r="C38" s="371" t="s">
        <v>3635</v>
      </c>
      <c r="D38" s="218">
        <v>0.75</v>
      </c>
    </row>
    <row r="39" spans="1:4" x14ac:dyDescent="0.25">
      <c r="A39" s="371">
        <v>39139</v>
      </c>
      <c r="B39" s="371" t="s">
        <v>8890</v>
      </c>
      <c r="C39" s="371" t="s">
        <v>3635</v>
      </c>
      <c r="D39" s="218">
        <v>1.08</v>
      </c>
    </row>
    <row r="40" spans="1:4" x14ac:dyDescent="0.25">
      <c r="A40" s="371">
        <v>39143</v>
      </c>
      <c r="B40" s="371" t="s">
        <v>8891</v>
      </c>
      <c r="C40" s="371" t="s">
        <v>3635</v>
      </c>
      <c r="D40" s="218">
        <v>2.97</v>
      </c>
    </row>
    <row r="41" spans="1:4" x14ac:dyDescent="0.25">
      <c r="A41" s="371">
        <v>39142</v>
      </c>
      <c r="B41" s="371" t="s">
        <v>8892</v>
      </c>
      <c r="C41" s="371" t="s">
        <v>3635</v>
      </c>
      <c r="D41" s="218">
        <v>2.13</v>
      </c>
    </row>
    <row r="42" spans="1:4" x14ac:dyDescent="0.25">
      <c r="A42" s="371">
        <v>39138</v>
      </c>
      <c r="B42" s="371" t="s">
        <v>8893</v>
      </c>
      <c r="C42" s="371" t="s">
        <v>3635</v>
      </c>
      <c r="D42" s="218">
        <v>0.8</v>
      </c>
    </row>
    <row r="43" spans="1:4" x14ac:dyDescent="0.25">
      <c r="A43" s="371">
        <v>39136</v>
      </c>
      <c r="B43" s="371" t="s">
        <v>8894</v>
      </c>
      <c r="C43" s="371" t="s">
        <v>3635</v>
      </c>
      <c r="D43" s="218">
        <v>0.53</v>
      </c>
    </row>
    <row r="44" spans="1:4" x14ac:dyDescent="0.25">
      <c r="A44" s="371">
        <v>39144</v>
      </c>
      <c r="B44" s="371" t="s">
        <v>8895</v>
      </c>
      <c r="C44" s="371" t="s">
        <v>3635</v>
      </c>
      <c r="D44" s="218">
        <v>3.46</v>
      </c>
    </row>
    <row r="45" spans="1:4" x14ac:dyDescent="0.25">
      <c r="A45" s="371">
        <v>39145</v>
      </c>
      <c r="B45" s="371" t="s">
        <v>8896</v>
      </c>
      <c r="C45" s="371" t="s">
        <v>3635</v>
      </c>
      <c r="D45" s="218">
        <v>5.71</v>
      </c>
    </row>
    <row r="46" spans="1:4" x14ac:dyDescent="0.25">
      <c r="A46" s="371">
        <v>12615</v>
      </c>
      <c r="B46" s="371" t="s">
        <v>8897</v>
      </c>
      <c r="C46" s="371" t="s">
        <v>3635</v>
      </c>
      <c r="D46" s="218">
        <v>11.12</v>
      </c>
    </row>
    <row r="47" spans="1:4" x14ac:dyDescent="0.25">
      <c r="A47" s="371">
        <v>11927</v>
      </c>
      <c r="B47" s="371" t="s">
        <v>8898</v>
      </c>
      <c r="C47" s="371" t="s">
        <v>3635</v>
      </c>
      <c r="D47" s="218">
        <v>8.6999999999999993</v>
      </c>
    </row>
    <row r="48" spans="1:4" x14ac:dyDescent="0.25">
      <c r="A48" s="371">
        <v>11928</v>
      </c>
      <c r="B48" s="371" t="s">
        <v>8899</v>
      </c>
      <c r="C48" s="371" t="s">
        <v>3635</v>
      </c>
      <c r="D48" s="218">
        <v>9.9700000000000006</v>
      </c>
    </row>
    <row r="49" spans="1:4" x14ac:dyDescent="0.25">
      <c r="A49" s="371">
        <v>11929</v>
      </c>
      <c r="B49" s="371" t="s">
        <v>8900</v>
      </c>
      <c r="C49" s="371" t="s">
        <v>3635</v>
      </c>
      <c r="D49" s="218">
        <v>15.42</v>
      </c>
    </row>
    <row r="50" spans="1:4" x14ac:dyDescent="0.25">
      <c r="A50" s="371">
        <v>36801</v>
      </c>
      <c r="B50" s="371" t="s">
        <v>8901</v>
      </c>
      <c r="C50" s="371" t="s">
        <v>3635</v>
      </c>
      <c r="D50" s="218">
        <v>32.06</v>
      </c>
    </row>
    <row r="51" spans="1:4" x14ac:dyDescent="0.25">
      <c r="A51" s="371">
        <v>36246</v>
      </c>
      <c r="B51" s="371" t="s">
        <v>8902</v>
      </c>
      <c r="C51" s="371" t="s">
        <v>3640</v>
      </c>
      <c r="D51" s="218">
        <v>3.93</v>
      </c>
    </row>
    <row r="52" spans="1:4" x14ac:dyDescent="0.25">
      <c r="A52" s="371">
        <v>37600</v>
      </c>
      <c r="B52" s="371" t="s">
        <v>8903</v>
      </c>
      <c r="C52" s="371" t="s">
        <v>3635</v>
      </c>
      <c r="D52" s="218">
        <v>104.86</v>
      </c>
    </row>
    <row r="53" spans="1:4" x14ac:dyDescent="0.25">
      <c r="A53" s="371">
        <v>37599</v>
      </c>
      <c r="B53" s="371" t="s">
        <v>8904</v>
      </c>
      <c r="C53" s="371" t="s">
        <v>3635</v>
      </c>
      <c r="D53" s="218">
        <v>97.6</v>
      </c>
    </row>
    <row r="54" spans="1:4" x14ac:dyDescent="0.25">
      <c r="A54" s="371">
        <v>1</v>
      </c>
      <c r="B54" s="371" t="s">
        <v>8905</v>
      </c>
      <c r="C54" s="371" t="s">
        <v>3639</v>
      </c>
      <c r="D54" s="218">
        <v>78.400000000000006</v>
      </c>
    </row>
    <row r="55" spans="1:4" x14ac:dyDescent="0.25">
      <c r="A55" s="371">
        <v>3</v>
      </c>
      <c r="B55" s="371" t="s">
        <v>8906</v>
      </c>
      <c r="C55" s="371" t="s">
        <v>3634</v>
      </c>
      <c r="D55" s="218">
        <v>13.92</v>
      </c>
    </row>
    <row r="56" spans="1:4" x14ac:dyDescent="0.25">
      <c r="A56" s="371">
        <v>43054</v>
      </c>
      <c r="B56" s="371" t="s">
        <v>8907</v>
      </c>
      <c r="C56" s="371" t="s">
        <v>3639</v>
      </c>
      <c r="D56" s="218">
        <v>10.01</v>
      </c>
    </row>
    <row r="57" spans="1:4" x14ac:dyDescent="0.25">
      <c r="A57" s="371">
        <v>42402</v>
      </c>
      <c r="B57" s="371" t="s">
        <v>8908</v>
      </c>
      <c r="C57" s="371" t="s">
        <v>3639</v>
      </c>
      <c r="D57" s="218">
        <v>9.57</v>
      </c>
    </row>
    <row r="58" spans="1:4" x14ac:dyDescent="0.25">
      <c r="A58" s="371">
        <v>42403</v>
      </c>
      <c r="B58" s="371" t="s">
        <v>8909</v>
      </c>
      <c r="C58" s="371" t="s">
        <v>3639</v>
      </c>
      <c r="D58" s="218">
        <v>12.27</v>
      </c>
    </row>
    <row r="59" spans="1:4" x14ac:dyDescent="0.25">
      <c r="A59" s="371">
        <v>42404</v>
      </c>
      <c r="B59" s="371" t="s">
        <v>8910</v>
      </c>
      <c r="C59" s="371" t="s">
        <v>3639</v>
      </c>
      <c r="D59" s="218">
        <v>12.2</v>
      </c>
    </row>
    <row r="60" spans="1:4" x14ac:dyDescent="0.25">
      <c r="A60" s="371">
        <v>42405</v>
      </c>
      <c r="B60" s="371" t="s">
        <v>8911</v>
      </c>
      <c r="C60" s="371" t="s">
        <v>3639</v>
      </c>
      <c r="D60" s="218">
        <v>13</v>
      </c>
    </row>
    <row r="61" spans="1:4" x14ac:dyDescent="0.25">
      <c r="A61" s="371">
        <v>34341</v>
      </c>
      <c r="B61" s="371" t="s">
        <v>8912</v>
      </c>
      <c r="C61" s="371" t="s">
        <v>3639</v>
      </c>
      <c r="D61" s="218">
        <v>11.28</v>
      </c>
    </row>
    <row r="62" spans="1:4" x14ac:dyDescent="0.25">
      <c r="A62" s="371">
        <v>43053</v>
      </c>
      <c r="B62" s="371" t="s">
        <v>8913</v>
      </c>
      <c r="C62" s="371" t="s">
        <v>3639</v>
      </c>
      <c r="D62" s="218">
        <v>8.94</v>
      </c>
    </row>
    <row r="63" spans="1:4" x14ac:dyDescent="0.25">
      <c r="A63" s="371">
        <v>43058</v>
      </c>
      <c r="B63" s="371" t="s">
        <v>8914</v>
      </c>
      <c r="C63" s="371" t="s">
        <v>3639</v>
      </c>
      <c r="D63" s="218">
        <v>9.27</v>
      </c>
    </row>
    <row r="64" spans="1:4" x14ac:dyDescent="0.25">
      <c r="A64" s="371">
        <v>34</v>
      </c>
      <c r="B64" s="371" t="s">
        <v>8915</v>
      </c>
      <c r="C64" s="371" t="s">
        <v>3639</v>
      </c>
      <c r="D64" s="218">
        <v>9.32</v>
      </c>
    </row>
    <row r="65" spans="1:4" x14ac:dyDescent="0.25">
      <c r="A65" s="371">
        <v>43055</v>
      </c>
      <c r="B65" s="371" t="s">
        <v>8916</v>
      </c>
      <c r="C65" s="371" t="s">
        <v>3639</v>
      </c>
      <c r="D65" s="218">
        <v>8.07</v>
      </c>
    </row>
    <row r="66" spans="1:4" x14ac:dyDescent="0.25">
      <c r="A66" s="371">
        <v>43056</v>
      </c>
      <c r="B66" s="371" t="s">
        <v>8917</v>
      </c>
      <c r="C66" s="371" t="s">
        <v>3639</v>
      </c>
      <c r="D66" s="218">
        <v>9.3000000000000007</v>
      </c>
    </row>
    <row r="67" spans="1:4" x14ac:dyDescent="0.25">
      <c r="A67" s="371">
        <v>43057</v>
      </c>
      <c r="B67" s="371" t="s">
        <v>8918</v>
      </c>
      <c r="C67" s="371" t="s">
        <v>3639</v>
      </c>
      <c r="D67" s="218">
        <v>10.220000000000001</v>
      </c>
    </row>
    <row r="68" spans="1:4" x14ac:dyDescent="0.25">
      <c r="A68" s="371">
        <v>34449</v>
      </c>
      <c r="B68" s="371" t="s">
        <v>8919</v>
      </c>
      <c r="C68" s="371" t="s">
        <v>3639</v>
      </c>
      <c r="D68" s="218">
        <v>10.93</v>
      </c>
    </row>
    <row r="69" spans="1:4" x14ac:dyDescent="0.25">
      <c r="A69" s="371">
        <v>32</v>
      </c>
      <c r="B69" s="371" t="s">
        <v>8920</v>
      </c>
      <c r="C69" s="371" t="s">
        <v>3639</v>
      </c>
      <c r="D69" s="218">
        <v>9.83</v>
      </c>
    </row>
    <row r="70" spans="1:4" x14ac:dyDescent="0.25">
      <c r="A70" s="371">
        <v>33</v>
      </c>
      <c r="B70" s="371" t="s">
        <v>8921</v>
      </c>
      <c r="C70" s="371" t="s">
        <v>3639</v>
      </c>
      <c r="D70" s="218">
        <v>9.8800000000000008</v>
      </c>
    </row>
    <row r="71" spans="1:4" x14ac:dyDescent="0.25">
      <c r="A71" s="371">
        <v>43061</v>
      </c>
      <c r="B71" s="371" t="s">
        <v>8922</v>
      </c>
      <c r="C71" s="371" t="s">
        <v>3639</v>
      </c>
      <c r="D71" s="218">
        <v>9.24</v>
      </c>
    </row>
    <row r="72" spans="1:4" x14ac:dyDescent="0.25">
      <c r="A72" s="371">
        <v>43059</v>
      </c>
      <c r="B72" s="371" t="s">
        <v>8923</v>
      </c>
      <c r="C72" s="371" t="s">
        <v>3639</v>
      </c>
      <c r="D72" s="218">
        <v>8.82</v>
      </c>
    </row>
    <row r="73" spans="1:4" x14ac:dyDescent="0.25">
      <c r="A73" s="371">
        <v>43062</v>
      </c>
      <c r="B73" s="371" t="s">
        <v>8924</v>
      </c>
      <c r="C73" s="371" t="s">
        <v>3639</v>
      </c>
      <c r="D73" s="218">
        <v>9.77</v>
      </c>
    </row>
    <row r="74" spans="1:4" x14ac:dyDescent="0.25">
      <c r="A74" s="371">
        <v>43060</v>
      </c>
      <c r="B74" s="371" t="s">
        <v>8925</v>
      </c>
      <c r="C74" s="371" t="s">
        <v>3639</v>
      </c>
      <c r="D74" s="218">
        <v>7.68</v>
      </c>
    </row>
    <row r="75" spans="1:4" x14ac:dyDescent="0.25">
      <c r="A75" s="371">
        <v>40410</v>
      </c>
      <c r="B75" s="371" t="s">
        <v>8926</v>
      </c>
      <c r="C75" s="371" t="s">
        <v>3635</v>
      </c>
      <c r="D75" s="218">
        <v>23.72</v>
      </c>
    </row>
    <row r="76" spans="1:4" x14ac:dyDescent="0.25">
      <c r="A76" s="371">
        <v>40411</v>
      </c>
      <c r="B76" s="371" t="s">
        <v>8927</v>
      </c>
      <c r="C76" s="371" t="s">
        <v>3635</v>
      </c>
      <c r="D76" s="218">
        <v>25.74</v>
      </c>
    </row>
    <row r="77" spans="1:4" x14ac:dyDescent="0.25">
      <c r="A77" s="371">
        <v>40412</v>
      </c>
      <c r="B77" s="371" t="s">
        <v>8928</v>
      </c>
      <c r="C77" s="371" t="s">
        <v>3635</v>
      </c>
      <c r="D77" s="218">
        <v>28.89</v>
      </c>
    </row>
    <row r="78" spans="1:4" x14ac:dyDescent="0.25">
      <c r="A78" s="371">
        <v>44254</v>
      </c>
      <c r="B78" s="371" t="s">
        <v>8929</v>
      </c>
      <c r="C78" s="371" t="s">
        <v>3635</v>
      </c>
      <c r="D78" s="218">
        <v>22.59</v>
      </c>
    </row>
    <row r="79" spans="1:4" x14ac:dyDescent="0.25">
      <c r="A79" s="371">
        <v>44255</v>
      </c>
      <c r="B79" s="371" t="s">
        <v>8930</v>
      </c>
      <c r="C79" s="371" t="s">
        <v>3635</v>
      </c>
      <c r="D79" s="218">
        <v>25.04</v>
      </c>
    </row>
    <row r="80" spans="1:4" x14ac:dyDescent="0.25">
      <c r="A80" s="371">
        <v>44256</v>
      </c>
      <c r="B80" s="371" t="s">
        <v>8931</v>
      </c>
      <c r="C80" s="371" t="s">
        <v>3635</v>
      </c>
      <c r="D80" s="218">
        <v>28.29</v>
      </c>
    </row>
    <row r="81" spans="1:4" x14ac:dyDescent="0.25">
      <c r="A81" s="371">
        <v>44257</v>
      </c>
      <c r="B81" s="371" t="s">
        <v>8932</v>
      </c>
      <c r="C81" s="371" t="s">
        <v>3635</v>
      </c>
      <c r="D81" s="218">
        <v>44.75</v>
      </c>
    </row>
    <row r="82" spans="1:4" x14ac:dyDescent="0.25">
      <c r="A82" s="371">
        <v>44258</v>
      </c>
      <c r="B82" s="371" t="s">
        <v>8933</v>
      </c>
      <c r="C82" s="371" t="s">
        <v>3635</v>
      </c>
      <c r="D82" s="218">
        <v>51.14</v>
      </c>
    </row>
    <row r="83" spans="1:4" x14ac:dyDescent="0.25">
      <c r="A83" s="371">
        <v>44259</v>
      </c>
      <c r="B83" s="371" t="s">
        <v>8934</v>
      </c>
      <c r="C83" s="371" t="s">
        <v>3635</v>
      </c>
      <c r="D83" s="218">
        <v>70.2</v>
      </c>
    </row>
    <row r="84" spans="1:4" x14ac:dyDescent="0.25">
      <c r="A84" s="371">
        <v>37997</v>
      </c>
      <c r="B84" s="371" t="s">
        <v>8935</v>
      </c>
      <c r="C84" s="371" t="s">
        <v>3635</v>
      </c>
      <c r="D84" s="218">
        <v>13.46</v>
      </c>
    </row>
    <row r="85" spans="1:4" x14ac:dyDescent="0.25">
      <c r="A85" s="371">
        <v>37998</v>
      </c>
      <c r="B85" s="371" t="s">
        <v>8936</v>
      </c>
      <c r="C85" s="371" t="s">
        <v>3635</v>
      </c>
      <c r="D85" s="218">
        <v>18.02</v>
      </c>
    </row>
    <row r="86" spans="1:4" x14ac:dyDescent="0.25">
      <c r="A86" s="371">
        <v>55</v>
      </c>
      <c r="B86" s="371" t="s">
        <v>8937</v>
      </c>
      <c r="C86" s="371" t="s">
        <v>3635</v>
      </c>
      <c r="D86" s="218">
        <v>4.2</v>
      </c>
    </row>
    <row r="87" spans="1:4" x14ac:dyDescent="0.25">
      <c r="A87" s="371">
        <v>61</v>
      </c>
      <c r="B87" s="371" t="s">
        <v>8938</v>
      </c>
      <c r="C87" s="371" t="s">
        <v>3635</v>
      </c>
      <c r="D87" s="218">
        <v>3.97</v>
      </c>
    </row>
    <row r="88" spans="1:4" x14ac:dyDescent="0.25">
      <c r="A88" s="371">
        <v>62</v>
      </c>
      <c r="B88" s="371" t="s">
        <v>8939</v>
      </c>
      <c r="C88" s="371" t="s">
        <v>3635</v>
      </c>
      <c r="D88" s="218">
        <v>8.23</v>
      </c>
    </row>
    <row r="89" spans="1:4" x14ac:dyDescent="0.25">
      <c r="A89" s="371">
        <v>10899</v>
      </c>
      <c r="B89" s="371" t="s">
        <v>8940</v>
      </c>
      <c r="C89" s="371" t="s">
        <v>3635</v>
      </c>
      <c r="D89" s="218">
        <v>87.61</v>
      </c>
    </row>
    <row r="90" spans="1:4" x14ac:dyDescent="0.25">
      <c r="A90" s="371">
        <v>10900</v>
      </c>
      <c r="B90" s="371" t="s">
        <v>8941</v>
      </c>
      <c r="C90" s="371" t="s">
        <v>3635</v>
      </c>
      <c r="D90" s="218">
        <v>68.569999999999993</v>
      </c>
    </row>
    <row r="91" spans="1:4" x14ac:dyDescent="0.25">
      <c r="A91" s="371">
        <v>103</v>
      </c>
      <c r="B91" s="371" t="s">
        <v>8942</v>
      </c>
      <c r="C91" s="371" t="s">
        <v>3635</v>
      </c>
      <c r="D91" s="218">
        <v>43.74</v>
      </c>
    </row>
    <row r="92" spans="1:4" x14ac:dyDescent="0.25">
      <c r="A92" s="371">
        <v>107</v>
      </c>
      <c r="B92" s="371" t="s">
        <v>8943</v>
      </c>
      <c r="C92" s="371" t="s">
        <v>3635</v>
      </c>
      <c r="D92" s="218">
        <v>0.82</v>
      </c>
    </row>
    <row r="93" spans="1:4" x14ac:dyDescent="0.25">
      <c r="A93" s="371">
        <v>65</v>
      </c>
      <c r="B93" s="371" t="s">
        <v>8944</v>
      </c>
      <c r="C93" s="371" t="s">
        <v>3635</v>
      </c>
      <c r="D93" s="218">
        <v>0.9</v>
      </c>
    </row>
    <row r="94" spans="1:4" x14ac:dyDescent="0.25">
      <c r="A94" s="371">
        <v>108</v>
      </c>
      <c r="B94" s="371" t="s">
        <v>8945</v>
      </c>
      <c r="C94" s="371" t="s">
        <v>3635</v>
      </c>
      <c r="D94" s="218">
        <v>1.81</v>
      </c>
    </row>
    <row r="95" spans="1:4" x14ac:dyDescent="0.25">
      <c r="A95" s="371">
        <v>110</v>
      </c>
      <c r="B95" s="371" t="s">
        <v>8946</v>
      </c>
      <c r="C95" s="371" t="s">
        <v>3635</v>
      </c>
      <c r="D95" s="218">
        <v>6.29</v>
      </c>
    </row>
    <row r="96" spans="1:4" x14ac:dyDescent="0.25">
      <c r="A96" s="371">
        <v>109</v>
      </c>
      <c r="B96" s="371" t="s">
        <v>8947</v>
      </c>
      <c r="C96" s="371" t="s">
        <v>3635</v>
      </c>
      <c r="D96" s="218">
        <v>3.75</v>
      </c>
    </row>
    <row r="97" spans="1:4" x14ac:dyDescent="0.25">
      <c r="A97" s="371">
        <v>111</v>
      </c>
      <c r="B97" s="371" t="s">
        <v>8948</v>
      </c>
      <c r="C97" s="371" t="s">
        <v>3635</v>
      </c>
      <c r="D97" s="218">
        <v>8.51</v>
      </c>
    </row>
    <row r="98" spans="1:4" x14ac:dyDescent="0.25">
      <c r="A98" s="371">
        <v>112</v>
      </c>
      <c r="B98" s="371" t="s">
        <v>8949</v>
      </c>
      <c r="C98" s="371" t="s">
        <v>3635</v>
      </c>
      <c r="D98" s="218">
        <v>4.51</v>
      </c>
    </row>
    <row r="99" spans="1:4" x14ac:dyDescent="0.25">
      <c r="A99" s="371">
        <v>113</v>
      </c>
      <c r="B99" s="371" t="s">
        <v>8950</v>
      </c>
      <c r="C99" s="371" t="s">
        <v>3635</v>
      </c>
      <c r="D99" s="218">
        <v>11.3</v>
      </c>
    </row>
    <row r="100" spans="1:4" x14ac:dyDescent="0.25">
      <c r="A100" s="371">
        <v>104</v>
      </c>
      <c r="B100" s="371" t="s">
        <v>8951</v>
      </c>
      <c r="C100" s="371" t="s">
        <v>3635</v>
      </c>
      <c r="D100" s="218">
        <v>19.66</v>
      </c>
    </row>
    <row r="101" spans="1:4" x14ac:dyDescent="0.25">
      <c r="A101" s="371">
        <v>102</v>
      </c>
      <c r="B101" s="371" t="s">
        <v>8952</v>
      </c>
      <c r="C101" s="371" t="s">
        <v>3635</v>
      </c>
      <c r="D101" s="218">
        <v>27.1</v>
      </c>
    </row>
    <row r="102" spans="1:4" x14ac:dyDescent="0.25">
      <c r="A102" s="371">
        <v>95</v>
      </c>
      <c r="B102" s="371" t="s">
        <v>8953</v>
      </c>
      <c r="C102" s="371" t="s">
        <v>3635</v>
      </c>
      <c r="D102" s="218">
        <v>11.45</v>
      </c>
    </row>
    <row r="103" spans="1:4" x14ac:dyDescent="0.25">
      <c r="A103" s="371">
        <v>96</v>
      </c>
      <c r="B103" s="371" t="s">
        <v>8954</v>
      </c>
      <c r="C103" s="371" t="s">
        <v>3635</v>
      </c>
      <c r="D103" s="218">
        <v>12.46</v>
      </c>
    </row>
    <row r="104" spans="1:4" x14ac:dyDescent="0.25">
      <c r="A104" s="371">
        <v>97</v>
      </c>
      <c r="B104" s="371" t="s">
        <v>8955</v>
      </c>
      <c r="C104" s="371" t="s">
        <v>3635</v>
      </c>
      <c r="D104" s="218">
        <v>18.739999999999998</v>
      </c>
    </row>
    <row r="105" spans="1:4" x14ac:dyDescent="0.25">
      <c r="A105" s="371">
        <v>98</v>
      </c>
      <c r="B105" s="371" t="s">
        <v>8956</v>
      </c>
      <c r="C105" s="371" t="s">
        <v>3635</v>
      </c>
      <c r="D105" s="218">
        <v>28.06</v>
      </c>
    </row>
    <row r="106" spans="1:4" x14ac:dyDescent="0.25">
      <c r="A106" s="371">
        <v>99</v>
      </c>
      <c r="B106" s="371" t="s">
        <v>8957</v>
      </c>
      <c r="C106" s="371" t="s">
        <v>3635</v>
      </c>
      <c r="D106" s="218">
        <v>26.52</v>
      </c>
    </row>
    <row r="107" spans="1:4" x14ac:dyDescent="0.25">
      <c r="A107" s="371">
        <v>100</v>
      </c>
      <c r="B107" s="371" t="s">
        <v>8958</v>
      </c>
      <c r="C107" s="371" t="s">
        <v>3635</v>
      </c>
      <c r="D107" s="218">
        <v>46.33</v>
      </c>
    </row>
    <row r="108" spans="1:4" x14ac:dyDescent="0.25">
      <c r="A108" s="371">
        <v>75</v>
      </c>
      <c r="B108" s="371" t="s">
        <v>8959</v>
      </c>
      <c r="C108" s="371" t="s">
        <v>3635</v>
      </c>
      <c r="D108" s="218">
        <v>270.14</v>
      </c>
    </row>
    <row r="109" spans="1:4" x14ac:dyDescent="0.25">
      <c r="A109" s="371">
        <v>83</v>
      </c>
      <c r="B109" s="371" t="s">
        <v>8960</v>
      </c>
      <c r="C109" s="371" t="s">
        <v>3635</v>
      </c>
      <c r="D109" s="218">
        <v>215.97</v>
      </c>
    </row>
    <row r="110" spans="1:4" x14ac:dyDescent="0.25">
      <c r="A110" s="371">
        <v>74</v>
      </c>
      <c r="B110" s="371" t="s">
        <v>8961</v>
      </c>
      <c r="C110" s="371" t="s">
        <v>3635</v>
      </c>
      <c r="D110" s="218">
        <v>308.77999999999997</v>
      </c>
    </row>
    <row r="111" spans="1:4" x14ac:dyDescent="0.25">
      <c r="A111" s="371">
        <v>106</v>
      </c>
      <c r="B111" s="371" t="s">
        <v>8962</v>
      </c>
      <c r="C111" s="371" t="s">
        <v>3635</v>
      </c>
      <c r="D111" s="218">
        <v>390.47</v>
      </c>
    </row>
    <row r="112" spans="1:4" x14ac:dyDescent="0.25">
      <c r="A112" s="371">
        <v>88</v>
      </c>
      <c r="B112" s="371" t="s">
        <v>8963</v>
      </c>
      <c r="C112" s="371" t="s">
        <v>3635</v>
      </c>
      <c r="D112" s="218">
        <v>10.97</v>
      </c>
    </row>
    <row r="113" spans="1:4" x14ac:dyDescent="0.25">
      <c r="A113" s="371">
        <v>82</v>
      </c>
      <c r="B113" s="371" t="s">
        <v>8964</v>
      </c>
      <c r="C113" s="371" t="s">
        <v>3635</v>
      </c>
      <c r="D113" s="218">
        <v>205.48</v>
      </c>
    </row>
    <row r="114" spans="1:4" x14ac:dyDescent="0.25">
      <c r="A114" s="371">
        <v>105</v>
      </c>
      <c r="B114" s="371" t="s">
        <v>8965</v>
      </c>
      <c r="C114" s="371" t="s">
        <v>3635</v>
      </c>
      <c r="D114" s="218">
        <v>291.16000000000003</v>
      </c>
    </row>
    <row r="115" spans="1:4" x14ac:dyDescent="0.25">
      <c r="A115" s="371">
        <v>60</v>
      </c>
      <c r="B115" s="371" t="s">
        <v>8966</v>
      </c>
      <c r="C115" s="371" t="s">
        <v>3635</v>
      </c>
      <c r="D115" s="218">
        <v>5.45</v>
      </c>
    </row>
    <row r="116" spans="1:4" x14ac:dyDescent="0.25">
      <c r="A116" s="371">
        <v>72</v>
      </c>
      <c r="B116" s="371" t="s">
        <v>8967</v>
      </c>
      <c r="C116" s="371" t="s">
        <v>3635</v>
      </c>
      <c r="D116" s="218">
        <v>50.86</v>
      </c>
    </row>
    <row r="117" spans="1:4" x14ac:dyDescent="0.25">
      <c r="A117" s="371">
        <v>67</v>
      </c>
      <c r="B117" s="371" t="s">
        <v>8968</v>
      </c>
      <c r="C117" s="371" t="s">
        <v>3635</v>
      </c>
      <c r="D117" s="218">
        <v>16.440000000000001</v>
      </c>
    </row>
    <row r="118" spans="1:4" x14ac:dyDescent="0.25">
      <c r="A118" s="371">
        <v>71</v>
      </c>
      <c r="B118" s="371" t="s">
        <v>8969</v>
      </c>
      <c r="C118" s="371" t="s">
        <v>3635</v>
      </c>
      <c r="D118" s="218">
        <v>31.41</v>
      </c>
    </row>
    <row r="119" spans="1:4" x14ac:dyDescent="0.25">
      <c r="A119" s="371">
        <v>73</v>
      </c>
      <c r="B119" s="371" t="s">
        <v>8970</v>
      </c>
      <c r="C119" s="371" t="s">
        <v>3635</v>
      </c>
      <c r="D119" s="218">
        <v>15.74</v>
      </c>
    </row>
    <row r="120" spans="1:4" x14ac:dyDescent="0.25">
      <c r="A120" s="371">
        <v>46</v>
      </c>
      <c r="B120" s="371" t="s">
        <v>8971</v>
      </c>
      <c r="C120" s="371" t="s">
        <v>3635</v>
      </c>
      <c r="D120" s="218">
        <v>38.06</v>
      </c>
    </row>
    <row r="121" spans="1:4" x14ac:dyDescent="0.25">
      <c r="A121" s="371">
        <v>47</v>
      </c>
      <c r="B121" s="371" t="s">
        <v>8972</v>
      </c>
      <c r="C121" s="371" t="s">
        <v>3635</v>
      </c>
      <c r="D121" s="218">
        <v>65.069999999999993</v>
      </c>
    </row>
    <row r="122" spans="1:4" x14ac:dyDescent="0.25">
      <c r="A122" s="371">
        <v>48</v>
      </c>
      <c r="B122" s="371" t="s">
        <v>8973</v>
      </c>
      <c r="C122" s="371" t="s">
        <v>3635</v>
      </c>
      <c r="D122" s="218">
        <v>16.97</v>
      </c>
    </row>
    <row r="123" spans="1:4" x14ac:dyDescent="0.25">
      <c r="A123" s="371">
        <v>52</v>
      </c>
      <c r="B123" s="371" t="s">
        <v>8974</v>
      </c>
      <c r="C123" s="371" t="s">
        <v>3635</v>
      </c>
      <c r="D123" s="218">
        <v>12.89</v>
      </c>
    </row>
    <row r="124" spans="1:4" x14ac:dyDescent="0.25">
      <c r="A124" s="371">
        <v>43</v>
      </c>
      <c r="B124" s="371" t="s">
        <v>8975</v>
      </c>
      <c r="C124" s="371" t="s">
        <v>3635</v>
      </c>
      <c r="D124" s="218">
        <v>43.52</v>
      </c>
    </row>
    <row r="125" spans="1:4" x14ac:dyDescent="0.25">
      <c r="A125" s="371">
        <v>39719</v>
      </c>
      <c r="B125" s="371" t="s">
        <v>8976</v>
      </c>
      <c r="C125" s="371" t="s">
        <v>3634</v>
      </c>
      <c r="D125" s="218">
        <v>173.93</v>
      </c>
    </row>
    <row r="126" spans="1:4" x14ac:dyDescent="0.25">
      <c r="A126" s="371">
        <v>3410</v>
      </c>
      <c r="B126" s="371" t="s">
        <v>8977</v>
      </c>
      <c r="C126" s="371" t="s">
        <v>3639</v>
      </c>
      <c r="D126" s="218">
        <v>39.119999999999997</v>
      </c>
    </row>
    <row r="127" spans="1:4" x14ac:dyDescent="0.25">
      <c r="A127" s="371">
        <v>4791</v>
      </c>
      <c r="B127" s="371" t="s">
        <v>8978</v>
      </c>
      <c r="C127" s="371" t="s">
        <v>3639</v>
      </c>
      <c r="D127" s="218">
        <v>50.28</v>
      </c>
    </row>
    <row r="128" spans="1:4" x14ac:dyDescent="0.25">
      <c r="A128" s="371">
        <v>157</v>
      </c>
      <c r="B128" s="371" t="s">
        <v>8979</v>
      </c>
      <c r="C128" s="371" t="s">
        <v>3639</v>
      </c>
      <c r="D128" s="218">
        <v>166.94</v>
      </c>
    </row>
    <row r="129" spans="1:4" x14ac:dyDescent="0.25">
      <c r="A129" s="371">
        <v>156</v>
      </c>
      <c r="B129" s="371" t="s">
        <v>8980</v>
      </c>
      <c r="C129" s="371" t="s">
        <v>3639</v>
      </c>
      <c r="D129" s="218">
        <v>59.44</v>
      </c>
    </row>
    <row r="130" spans="1:4" x14ac:dyDescent="0.25">
      <c r="A130" s="371">
        <v>131</v>
      </c>
      <c r="B130" s="371" t="s">
        <v>8981</v>
      </c>
      <c r="C130" s="371" t="s">
        <v>3639</v>
      </c>
      <c r="D130" s="218">
        <v>50.83</v>
      </c>
    </row>
    <row r="131" spans="1:4" x14ac:dyDescent="0.25">
      <c r="A131" s="371">
        <v>21114</v>
      </c>
      <c r="B131" s="371" t="s">
        <v>8982</v>
      </c>
      <c r="C131" s="371" t="s">
        <v>3635</v>
      </c>
      <c r="D131" s="218">
        <v>34.28</v>
      </c>
    </row>
    <row r="132" spans="1:4" x14ac:dyDescent="0.25">
      <c r="A132" s="371">
        <v>119</v>
      </c>
      <c r="B132" s="371" t="s">
        <v>8983</v>
      </c>
      <c r="C132" s="371" t="s">
        <v>3635</v>
      </c>
      <c r="D132" s="218">
        <v>8.69</v>
      </c>
    </row>
    <row r="133" spans="1:4" x14ac:dyDescent="0.25">
      <c r="A133" s="371">
        <v>122</v>
      </c>
      <c r="B133" s="371" t="s">
        <v>8984</v>
      </c>
      <c r="C133" s="371" t="s">
        <v>3635</v>
      </c>
      <c r="D133" s="218">
        <v>66.86</v>
      </c>
    </row>
    <row r="134" spans="1:4" x14ac:dyDescent="0.25">
      <c r="A134" s="371">
        <v>20080</v>
      </c>
      <c r="B134" s="371" t="s">
        <v>8985</v>
      </c>
      <c r="C134" s="371" t="s">
        <v>3635</v>
      </c>
      <c r="D134" s="218">
        <v>21.82</v>
      </c>
    </row>
    <row r="135" spans="1:4" x14ac:dyDescent="0.25">
      <c r="A135" s="371">
        <v>124</v>
      </c>
      <c r="B135" s="371" t="s">
        <v>8986</v>
      </c>
      <c r="C135" s="371" t="s">
        <v>3634</v>
      </c>
      <c r="D135" s="218">
        <v>19.600000000000001</v>
      </c>
    </row>
    <row r="136" spans="1:4" x14ac:dyDescent="0.25">
      <c r="A136" s="371">
        <v>7334</v>
      </c>
      <c r="B136" s="371" t="s">
        <v>8987</v>
      </c>
      <c r="C136" s="371" t="s">
        <v>3634</v>
      </c>
      <c r="D136" s="218">
        <v>16.72</v>
      </c>
    </row>
    <row r="137" spans="1:4" x14ac:dyDescent="0.25">
      <c r="A137" s="371">
        <v>123</v>
      </c>
      <c r="B137" s="371" t="s">
        <v>8988</v>
      </c>
      <c r="C137" s="371" t="s">
        <v>3634</v>
      </c>
      <c r="D137" s="218">
        <v>8.02</v>
      </c>
    </row>
    <row r="138" spans="1:4" x14ac:dyDescent="0.25">
      <c r="A138" s="371">
        <v>127</v>
      </c>
      <c r="B138" s="371" t="s">
        <v>8989</v>
      </c>
      <c r="C138" s="371" t="s">
        <v>3634</v>
      </c>
      <c r="D138" s="218">
        <v>19.149999999999999</v>
      </c>
    </row>
    <row r="139" spans="1:4" x14ac:dyDescent="0.25">
      <c r="A139" s="371">
        <v>41373</v>
      </c>
      <c r="B139" s="371" t="s">
        <v>8990</v>
      </c>
      <c r="C139" s="371" t="s">
        <v>3634</v>
      </c>
      <c r="D139" s="218">
        <v>26.68</v>
      </c>
    </row>
    <row r="140" spans="1:4" x14ac:dyDescent="0.25">
      <c r="A140" s="371">
        <v>133</v>
      </c>
      <c r="B140" s="371" t="s">
        <v>8991</v>
      </c>
      <c r="C140" s="371" t="s">
        <v>3634</v>
      </c>
      <c r="D140" s="218">
        <v>7.95</v>
      </c>
    </row>
    <row r="141" spans="1:4" x14ac:dyDescent="0.25">
      <c r="A141" s="371">
        <v>43617</v>
      </c>
      <c r="B141" s="371" t="s">
        <v>8992</v>
      </c>
      <c r="C141" s="371" t="s">
        <v>3634</v>
      </c>
      <c r="D141" s="218">
        <v>8.8800000000000008</v>
      </c>
    </row>
    <row r="142" spans="1:4" x14ac:dyDescent="0.25">
      <c r="A142" s="371">
        <v>132</v>
      </c>
      <c r="B142" s="371" t="s">
        <v>8993</v>
      </c>
      <c r="C142" s="371" t="s">
        <v>3634</v>
      </c>
      <c r="D142" s="218">
        <v>8.24</v>
      </c>
    </row>
    <row r="143" spans="1:4" x14ac:dyDescent="0.25">
      <c r="A143" s="371">
        <v>43618</v>
      </c>
      <c r="B143" s="371" t="s">
        <v>8994</v>
      </c>
      <c r="C143" s="371" t="s">
        <v>3639</v>
      </c>
      <c r="D143" s="218">
        <v>20.75</v>
      </c>
    </row>
    <row r="144" spans="1:4" x14ac:dyDescent="0.25">
      <c r="A144" s="371">
        <v>37476</v>
      </c>
      <c r="B144" s="371" t="s">
        <v>8995</v>
      </c>
      <c r="C144" s="371" t="s">
        <v>3635</v>
      </c>
      <c r="D144" s="219">
        <v>3732.71</v>
      </c>
    </row>
    <row r="145" spans="1:4" x14ac:dyDescent="0.25">
      <c r="A145" s="371">
        <v>37478</v>
      </c>
      <c r="B145" s="371" t="s">
        <v>8996</v>
      </c>
      <c r="C145" s="371" t="s">
        <v>3635</v>
      </c>
      <c r="D145" s="219">
        <v>4675.32</v>
      </c>
    </row>
    <row r="146" spans="1:4" x14ac:dyDescent="0.25">
      <c r="A146" s="371">
        <v>37477</v>
      </c>
      <c r="B146" s="371" t="s">
        <v>8997</v>
      </c>
      <c r="C146" s="371" t="s">
        <v>3635</v>
      </c>
      <c r="D146" s="219">
        <v>6334.3</v>
      </c>
    </row>
    <row r="147" spans="1:4" x14ac:dyDescent="0.25">
      <c r="A147" s="371">
        <v>37479</v>
      </c>
      <c r="B147" s="371" t="s">
        <v>8998</v>
      </c>
      <c r="C147" s="371" t="s">
        <v>3635</v>
      </c>
      <c r="D147" s="219">
        <v>7512.56</v>
      </c>
    </row>
    <row r="148" spans="1:4" x14ac:dyDescent="0.25">
      <c r="A148" s="371">
        <v>4319</v>
      </c>
      <c r="B148" s="371" t="s">
        <v>8999</v>
      </c>
      <c r="C148" s="371" t="s">
        <v>3635</v>
      </c>
      <c r="D148" s="218">
        <v>2.44</v>
      </c>
    </row>
    <row r="149" spans="1:4" x14ac:dyDescent="0.25">
      <c r="A149" s="371">
        <v>42409</v>
      </c>
      <c r="B149" s="371" t="s">
        <v>9000</v>
      </c>
      <c r="C149" s="371" t="s">
        <v>3639</v>
      </c>
      <c r="D149" s="218">
        <v>13.07</v>
      </c>
    </row>
    <row r="150" spans="1:4" x14ac:dyDescent="0.25">
      <c r="A150" s="371">
        <v>40553</v>
      </c>
      <c r="B150" s="371" t="s">
        <v>9001</v>
      </c>
      <c r="C150" s="371" t="s">
        <v>3641</v>
      </c>
      <c r="D150" s="218">
        <v>52.5</v>
      </c>
    </row>
    <row r="151" spans="1:4" x14ac:dyDescent="0.25">
      <c r="A151" s="371">
        <v>6114</v>
      </c>
      <c r="B151" s="371" t="s">
        <v>9002</v>
      </c>
      <c r="C151" s="371" t="s">
        <v>3638</v>
      </c>
      <c r="D151" s="218">
        <v>12.59</v>
      </c>
    </row>
    <row r="152" spans="1:4" x14ac:dyDescent="0.25">
      <c r="A152" s="371">
        <v>40912</v>
      </c>
      <c r="B152" s="371" t="s">
        <v>9003</v>
      </c>
      <c r="C152" s="371" t="s">
        <v>3642</v>
      </c>
      <c r="D152" s="219">
        <v>2243</v>
      </c>
    </row>
    <row r="153" spans="1:4" x14ac:dyDescent="0.25">
      <c r="A153" s="371">
        <v>247</v>
      </c>
      <c r="B153" s="371" t="s">
        <v>9004</v>
      </c>
      <c r="C153" s="371" t="s">
        <v>3638</v>
      </c>
      <c r="D153" s="218">
        <v>12.59</v>
      </c>
    </row>
    <row r="154" spans="1:4" x14ac:dyDescent="0.25">
      <c r="A154" s="371">
        <v>40919</v>
      </c>
      <c r="B154" s="371" t="s">
        <v>9005</v>
      </c>
      <c r="C154" s="371" t="s">
        <v>3642</v>
      </c>
      <c r="D154" s="219">
        <v>2243</v>
      </c>
    </row>
    <row r="155" spans="1:4" x14ac:dyDescent="0.25">
      <c r="A155" s="371">
        <v>44499</v>
      </c>
      <c r="B155" s="371" t="s">
        <v>9006</v>
      </c>
      <c r="C155" s="371" t="s">
        <v>3638</v>
      </c>
      <c r="D155" s="218">
        <v>12.59</v>
      </c>
    </row>
    <row r="156" spans="1:4" x14ac:dyDescent="0.25">
      <c r="A156" s="371">
        <v>40984</v>
      </c>
      <c r="B156" s="371" t="s">
        <v>9007</v>
      </c>
      <c r="C156" s="371" t="s">
        <v>3642</v>
      </c>
      <c r="D156" s="219">
        <v>2243</v>
      </c>
    </row>
    <row r="157" spans="1:4" x14ac:dyDescent="0.25">
      <c r="A157" s="371">
        <v>248</v>
      </c>
      <c r="B157" s="371" t="s">
        <v>9008</v>
      </c>
      <c r="C157" s="371" t="s">
        <v>3638</v>
      </c>
      <c r="D157" s="218">
        <v>12.54</v>
      </c>
    </row>
    <row r="158" spans="1:4" x14ac:dyDescent="0.25">
      <c r="A158" s="371">
        <v>41086</v>
      </c>
      <c r="B158" s="371" t="s">
        <v>9009</v>
      </c>
      <c r="C158" s="371" t="s">
        <v>3642</v>
      </c>
      <c r="D158" s="219">
        <v>2233.14</v>
      </c>
    </row>
    <row r="159" spans="1:4" x14ac:dyDescent="0.25">
      <c r="A159" s="371">
        <v>34466</v>
      </c>
      <c r="B159" s="371" t="s">
        <v>9010</v>
      </c>
      <c r="C159" s="371" t="s">
        <v>3638</v>
      </c>
      <c r="D159" s="218">
        <v>12.59</v>
      </c>
    </row>
    <row r="160" spans="1:4" x14ac:dyDescent="0.25">
      <c r="A160" s="371">
        <v>41083</v>
      </c>
      <c r="B160" s="371" t="s">
        <v>9011</v>
      </c>
      <c r="C160" s="371" t="s">
        <v>3642</v>
      </c>
      <c r="D160" s="219">
        <v>2243</v>
      </c>
    </row>
    <row r="161" spans="1:4" x14ac:dyDescent="0.25">
      <c r="A161" s="371">
        <v>252</v>
      </c>
      <c r="B161" s="371" t="s">
        <v>9012</v>
      </c>
      <c r="C161" s="371" t="s">
        <v>3638</v>
      </c>
      <c r="D161" s="218">
        <v>12.59</v>
      </c>
    </row>
    <row r="162" spans="1:4" x14ac:dyDescent="0.25">
      <c r="A162" s="371">
        <v>40909</v>
      </c>
      <c r="B162" s="371" t="s">
        <v>9013</v>
      </c>
      <c r="C162" s="371" t="s">
        <v>3642</v>
      </c>
      <c r="D162" s="219">
        <v>2243</v>
      </c>
    </row>
    <row r="163" spans="1:4" x14ac:dyDescent="0.25">
      <c r="A163" s="371">
        <v>242</v>
      </c>
      <c r="B163" s="371" t="s">
        <v>9014</v>
      </c>
      <c r="C163" s="371" t="s">
        <v>3638</v>
      </c>
      <c r="D163" s="218">
        <v>12.54</v>
      </c>
    </row>
    <row r="164" spans="1:4" x14ac:dyDescent="0.25">
      <c r="A164" s="371">
        <v>41085</v>
      </c>
      <c r="B164" s="371" t="s">
        <v>9015</v>
      </c>
      <c r="C164" s="371" t="s">
        <v>3642</v>
      </c>
      <c r="D164" s="219">
        <v>2233.14</v>
      </c>
    </row>
    <row r="165" spans="1:4" x14ac:dyDescent="0.25">
      <c r="A165" s="371">
        <v>427</v>
      </c>
      <c r="B165" s="371" t="s">
        <v>9016</v>
      </c>
      <c r="C165" s="371" t="s">
        <v>3635</v>
      </c>
      <c r="D165" s="218">
        <v>9.26</v>
      </c>
    </row>
    <row r="166" spans="1:4" x14ac:dyDescent="0.25">
      <c r="A166" s="371">
        <v>417</v>
      </c>
      <c r="B166" s="371" t="s">
        <v>9017</v>
      </c>
      <c r="C166" s="371" t="s">
        <v>3635</v>
      </c>
      <c r="D166" s="218">
        <v>4.37</v>
      </c>
    </row>
    <row r="167" spans="1:4" x14ac:dyDescent="0.25">
      <c r="A167" s="371">
        <v>11273</v>
      </c>
      <c r="B167" s="371" t="s">
        <v>9018</v>
      </c>
      <c r="C167" s="371" t="s">
        <v>3635</v>
      </c>
      <c r="D167" s="218">
        <v>13.55</v>
      </c>
    </row>
    <row r="168" spans="1:4" x14ac:dyDescent="0.25">
      <c r="A168" s="371">
        <v>11272</v>
      </c>
      <c r="B168" s="371" t="s">
        <v>9019</v>
      </c>
      <c r="C168" s="371" t="s">
        <v>3635</v>
      </c>
      <c r="D168" s="218">
        <v>8.18</v>
      </c>
    </row>
    <row r="169" spans="1:4" x14ac:dyDescent="0.25">
      <c r="A169" s="371">
        <v>11275</v>
      </c>
      <c r="B169" s="371" t="s">
        <v>9020</v>
      </c>
      <c r="C169" s="371" t="s">
        <v>3635</v>
      </c>
      <c r="D169" s="218">
        <v>3.28</v>
      </c>
    </row>
    <row r="170" spans="1:4" x14ac:dyDescent="0.25">
      <c r="A170" s="371">
        <v>11274</v>
      </c>
      <c r="B170" s="371" t="s">
        <v>9021</v>
      </c>
      <c r="C170" s="371" t="s">
        <v>3635</v>
      </c>
      <c r="D170" s="218">
        <v>2.5</v>
      </c>
    </row>
    <row r="171" spans="1:4" x14ac:dyDescent="0.25">
      <c r="A171" s="371">
        <v>38470</v>
      </c>
      <c r="B171" s="371" t="s">
        <v>9022</v>
      </c>
      <c r="C171" s="371" t="s">
        <v>3635</v>
      </c>
      <c r="D171" s="218">
        <v>41.38</v>
      </c>
    </row>
    <row r="172" spans="1:4" x14ac:dyDescent="0.25">
      <c r="A172" s="371">
        <v>38547</v>
      </c>
      <c r="B172" s="371" t="s">
        <v>9023</v>
      </c>
      <c r="C172" s="371" t="s">
        <v>3635</v>
      </c>
      <c r="D172" s="218">
        <v>112.92</v>
      </c>
    </row>
    <row r="173" spans="1:4" x14ac:dyDescent="0.25">
      <c r="A173" s="371">
        <v>38469</v>
      </c>
      <c r="B173" s="371" t="s">
        <v>9024</v>
      </c>
      <c r="C173" s="371" t="s">
        <v>3635</v>
      </c>
      <c r="D173" s="218">
        <v>121.42</v>
      </c>
    </row>
    <row r="174" spans="1:4" x14ac:dyDescent="0.25">
      <c r="A174" s="371">
        <v>38467</v>
      </c>
      <c r="B174" s="371" t="s">
        <v>9025</v>
      </c>
      <c r="C174" s="371" t="s">
        <v>3635</v>
      </c>
      <c r="D174" s="218">
        <v>68.319999999999993</v>
      </c>
    </row>
    <row r="175" spans="1:4" x14ac:dyDescent="0.25">
      <c r="A175" s="371">
        <v>38468</v>
      </c>
      <c r="B175" s="371" t="s">
        <v>9026</v>
      </c>
      <c r="C175" s="371" t="s">
        <v>3635</v>
      </c>
      <c r="D175" s="218">
        <v>75.180000000000007</v>
      </c>
    </row>
    <row r="176" spans="1:4" x14ac:dyDescent="0.25">
      <c r="A176" s="371">
        <v>38471</v>
      </c>
      <c r="B176" s="371" t="s">
        <v>9027</v>
      </c>
      <c r="C176" s="371" t="s">
        <v>3635</v>
      </c>
      <c r="D176" s="218">
        <v>97.63</v>
      </c>
    </row>
    <row r="177" spans="1:4" x14ac:dyDescent="0.25">
      <c r="A177" s="371">
        <v>37370</v>
      </c>
      <c r="B177" s="371" t="s">
        <v>9028</v>
      </c>
      <c r="C177" s="371" t="s">
        <v>3638</v>
      </c>
      <c r="D177" s="218">
        <v>3.29</v>
      </c>
    </row>
    <row r="178" spans="1:4" x14ac:dyDescent="0.25">
      <c r="A178" s="371">
        <v>40862</v>
      </c>
      <c r="B178" s="371" t="s">
        <v>9029</v>
      </c>
      <c r="C178" s="371" t="s">
        <v>3642</v>
      </c>
      <c r="D178" s="218">
        <v>620.25</v>
      </c>
    </row>
    <row r="179" spans="1:4" x14ac:dyDescent="0.25">
      <c r="A179" s="371">
        <v>10658</v>
      </c>
      <c r="B179" s="371" t="s">
        <v>9030</v>
      </c>
      <c r="C179" s="371" t="s">
        <v>3635</v>
      </c>
      <c r="D179" s="219">
        <v>8127.9</v>
      </c>
    </row>
    <row r="180" spans="1:4" x14ac:dyDescent="0.25">
      <c r="A180" s="371">
        <v>253</v>
      </c>
      <c r="B180" s="371" t="s">
        <v>9031</v>
      </c>
      <c r="C180" s="371" t="s">
        <v>3638</v>
      </c>
      <c r="D180" s="218">
        <v>28.37</v>
      </c>
    </row>
    <row r="181" spans="1:4" x14ac:dyDescent="0.25">
      <c r="A181" s="371">
        <v>40809</v>
      </c>
      <c r="B181" s="371" t="s">
        <v>9032</v>
      </c>
      <c r="C181" s="371" t="s">
        <v>3642</v>
      </c>
      <c r="D181" s="219">
        <v>5046.6000000000004</v>
      </c>
    </row>
    <row r="182" spans="1:4" x14ac:dyDescent="0.25">
      <c r="A182" s="371">
        <v>42428</v>
      </c>
      <c r="B182" s="371" t="s">
        <v>9033</v>
      </c>
      <c r="C182" s="371" t="s">
        <v>3635</v>
      </c>
      <c r="D182" s="219">
        <v>2271</v>
      </c>
    </row>
    <row r="183" spans="1:4" x14ac:dyDescent="0.25">
      <c r="A183" s="371">
        <v>301</v>
      </c>
      <c r="B183" s="371" t="s">
        <v>9034</v>
      </c>
      <c r="C183" s="371" t="s">
        <v>3635</v>
      </c>
      <c r="D183" s="218">
        <v>2.98</v>
      </c>
    </row>
    <row r="184" spans="1:4" x14ac:dyDescent="0.25">
      <c r="A184" s="371">
        <v>296</v>
      </c>
      <c r="B184" s="371" t="s">
        <v>9035</v>
      </c>
      <c r="C184" s="371" t="s">
        <v>3635</v>
      </c>
      <c r="D184" s="218">
        <v>1.68</v>
      </c>
    </row>
    <row r="185" spans="1:4" x14ac:dyDescent="0.25">
      <c r="A185" s="371">
        <v>297</v>
      </c>
      <c r="B185" s="371" t="s">
        <v>9036</v>
      </c>
      <c r="C185" s="371" t="s">
        <v>3635</v>
      </c>
      <c r="D185" s="218">
        <v>2.4700000000000002</v>
      </c>
    </row>
    <row r="186" spans="1:4" x14ac:dyDescent="0.25">
      <c r="A186" s="371">
        <v>299</v>
      </c>
      <c r="B186" s="371" t="s">
        <v>9037</v>
      </c>
      <c r="C186" s="371" t="s">
        <v>3635</v>
      </c>
      <c r="D186" s="218">
        <v>3.49</v>
      </c>
    </row>
    <row r="187" spans="1:4" x14ac:dyDescent="0.25">
      <c r="A187" s="371">
        <v>300</v>
      </c>
      <c r="B187" s="371" t="s">
        <v>9038</v>
      </c>
      <c r="C187" s="371" t="s">
        <v>3635</v>
      </c>
      <c r="D187" s="218">
        <v>12.09</v>
      </c>
    </row>
    <row r="188" spans="1:4" x14ac:dyDescent="0.25">
      <c r="A188" s="371">
        <v>20085</v>
      </c>
      <c r="B188" s="371" t="s">
        <v>9039</v>
      </c>
      <c r="C188" s="371" t="s">
        <v>3635</v>
      </c>
      <c r="D188" s="218">
        <v>2.21</v>
      </c>
    </row>
    <row r="189" spans="1:4" x14ac:dyDescent="0.25">
      <c r="A189" s="371">
        <v>298</v>
      </c>
      <c r="B189" s="371" t="s">
        <v>9040</v>
      </c>
      <c r="C189" s="371" t="s">
        <v>3635</v>
      </c>
      <c r="D189" s="218">
        <v>2.69</v>
      </c>
    </row>
    <row r="190" spans="1:4" x14ac:dyDescent="0.25">
      <c r="A190" s="371">
        <v>311</v>
      </c>
      <c r="B190" s="371" t="s">
        <v>9041</v>
      </c>
      <c r="C190" s="371" t="s">
        <v>3635</v>
      </c>
      <c r="D190" s="218">
        <v>9.9700000000000006</v>
      </c>
    </row>
    <row r="191" spans="1:4" x14ac:dyDescent="0.25">
      <c r="A191" s="371">
        <v>318</v>
      </c>
      <c r="B191" s="371" t="s">
        <v>9042</v>
      </c>
      <c r="C191" s="371" t="s">
        <v>3635</v>
      </c>
      <c r="D191" s="218">
        <v>20.09</v>
      </c>
    </row>
    <row r="192" spans="1:4" x14ac:dyDescent="0.25">
      <c r="A192" s="371">
        <v>319</v>
      </c>
      <c r="B192" s="371" t="s">
        <v>9043</v>
      </c>
      <c r="C192" s="371" t="s">
        <v>3635</v>
      </c>
      <c r="D192" s="218">
        <v>31.5</v>
      </c>
    </row>
    <row r="193" spans="1:4" x14ac:dyDescent="0.25">
      <c r="A193" s="371">
        <v>303</v>
      </c>
      <c r="B193" s="371" t="s">
        <v>9044</v>
      </c>
      <c r="C193" s="371" t="s">
        <v>3635</v>
      </c>
      <c r="D193" s="218">
        <v>3.3</v>
      </c>
    </row>
    <row r="194" spans="1:4" x14ac:dyDescent="0.25">
      <c r="A194" s="371">
        <v>305</v>
      </c>
      <c r="B194" s="371" t="s">
        <v>9045</v>
      </c>
      <c r="C194" s="371" t="s">
        <v>3635</v>
      </c>
      <c r="D194" s="218">
        <v>10.38</v>
      </c>
    </row>
    <row r="195" spans="1:4" x14ac:dyDescent="0.25">
      <c r="A195" s="371">
        <v>306</v>
      </c>
      <c r="B195" s="371" t="s">
        <v>9046</v>
      </c>
      <c r="C195" s="371" t="s">
        <v>3635</v>
      </c>
      <c r="D195" s="218">
        <v>15.75</v>
      </c>
    </row>
    <row r="196" spans="1:4" x14ac:dyDescent="0.25">
      <c r="A196" s="371">
        <v>307</v>
      </c>
      <c r="B196" s="371" t="s">
        <v>9047</v>
      </c>
      <c r="C196" s="371" t="s">
        <v>3635</v>
      </c>
      <c r="D196" s="218">
        <v>39.79</v>
      </c>
    </row>
    <row r="197" spans="1:4" x14ac:dyDescent="0.25">
      <c r="A197" s="371">
        <v>309</v>
      </c>
      <c r="B197" s="371" t="s">
        <v>9048</v>
      </c>
      <c r="C197" s="371" t="s">
        <v>3635</v>
      </c>
      <c r="D197" s="218">
        <v>65.180000000000007</v>
      </c>
    </row>
    <row r="198" spans="1:4" x14ac:dyDescent="0.25">
      <c r="A198" s="371">
        <v>310</v>
      </c>
      <c r="B198" s="371" t="s">
        <v>9049</v>
      </c>
      <c r="C198" s="371" t="s">
        <v>3635</v>
      </c>
      <c r="D198" s="218">
        <v>90.34</v>
      </c>
    </row>
    <row r="199" spans="1:4" x14ac:dyDescent="0.25">
      <c r="A199" s="371">
        <v>328</v>
      </c>
      <c r="B199" s="371" t="s">
        <v>9050</v>
      </c>
      <c r="C199" s="371" t="s">
        <v>3635</v>
      </c>
      <c r="D199" s="218">
        <v>7.9</v>
      </c>
    </row>
    <row r="200" spans="1:4" x14ac:dyDescent="0.25">
      <c r="A200" s="371">
        <v>325</v>
      </c>
      <c r="B200" s="371" t="s">
        <v>9051</v>
      </c>
      <c r="C200" s="371" t="s">
        <v>3635</v>
      </c>
      <c r="D200" s="218">
        <v>2.33</v>
      </c>
    </row>
    <row r="201" spans="1:4" x14ac:dyDescent="0.25">
      <c r="A201" s="371">
        <v>20326</v>
      </c>
      <c r="B201" s="371" t="s">
        <v>9052</v>
      </c>
      <c r="C201" s="371" t="s">
        <v>3635</v>
      </c>
      <c r="D201" s="218">
        <v>4.26</v>
      </c>
    </row>
    <row r="202" spans="1:4" x14ac:dyDescent="0.25">
      <c r="A202" s="371">
        <v>329</v>
      </c>
      <c r="B202" s="371" t="s">
        <v>9053</v>
      </c>
      <c r="C202" s="371" t="s">
        <v>3635</v>
      </c>
      <c r="D202" s="218">
        <v>6.6</v>
      </c>
    </row>
    <row r="203" spans="1:4" x14ac:dyDescent="0.25">
      <c r="A203" s="371">
        <v>308</v>
      </c>
      <c r="B203" s="371" t="s">
        <v>9054</v>
      </c>
      <c r="C203" s="371" t="s">
        <v>3635</v>
      </c>
      <c r="D203" s="218">
        <v>88.81</v>
      </c>
    </row>
    <row r="204" spans="1:4" x14ac:dyDescent="0.25">
      <c r="A204" s="371">
        <v>39642</v>
      </c>
      <c r="B204" s="371" t="s">
        <v>9055</v>
      </c>
      <c r="C204" s="371" t="s">
        <v>3635</v>
      </c>
      <c r="D204" s="218">
        <v>2.92</v>
      </c>
    </row>
    <row r="205" spans="1:4" x14ac:dyDescent="0.25">
      <c r="A205" s="371">
        <v>39641</v>
      </c>
      <c r="B205" s="371" t="s">
        <v>9056</v>
      </c>
      <c r="C205" s="371" t="s">
        <v>3635</v>
      </c>
      <c r="D205" s="218">
        <v>2.57</v>
      </c>
    </row>
    <row r="206" spans="1:4" x14ac:dyDescent="0.25">
      <c r="A206" s="371">
        <v>39643</v>
      </c>
      <c r="B206" s="371" t="s">
        <v>9057</v>
      </c>
      <c r="C206" s="371" t="s">
        <v>3635</v>
      </c>
      <c r="D206" s="218">
        <v>3.43</v>
      </c>
    </row>
    <row r="207" spans="1:4" x14ac:dyDescent="0.25">
      <c r="A207" s="371">
        <v>39644</v>
      </c>
      <c r="B207" s="371" t="s">
        <v>9058</v>
      </c>
      <c r="C207" s="371" t="s">
        <v>3635</v>
      </c>
      <c r="D207" s="218">
        <v>5.32</v>
      </c>
    </row>
    <row r="208" spans="1:4" x14ac:dyDescent="0.25">
      <c r="A208" s="371">
        <v>39645</v>
      </c>
      <c r="B208" s="371" t="s">
        <v>9059</v>
      </c>
      <c r="C208" s="371" t="s">
        <v>3635</v>
      </c>
      <c r="D208" s="218">
        <v>5.84</v>
      </c>
    </row>
    <row r="209" spans="1:4" x14ac:dyDescent="0.25">
      <c r="A209" s="371">
        <v>41610</v>
      </c>
      <c r="B209" s="371" t="s">
        <v>9060</v>
      </c>
      <c r="C209" s="371" t="s">
        <v>3635</v>
      </c>
      <c r="D209" s="218">
        <v>692.51</v>
      </c>
    </row>
    <row r="210" spans="1:4" x14ac:dyDescent="0.25">
      <c r="A210" s="371">
        <v>41611</v>
      </c>
      <c r="B210" s="371" t="s">
        <v>9061</v>
      </c>
      <c r="C210" s="371" t="s">
        <v>3635</v>
      </c>
      <c r="D210" s="219">
        <v>1091.53</v>
      </c>
    </row>
    <row r="211" spans="1:4" x14ac:dyDescent="0.25">
      <c r="A211" s="371">
        <v>41612</v>
      </c>
      <c r="B211" s="371" t="s">
        <v>9062</v>
      </c>
      <c r="C211" s="371" t="s">
        <v>3635</v>
      </c>
      <c r="D211" s="219">
        <v>1532.67</v>
      </c>
    </row>
    <row r="212" spans="1:4" x14ac:dyDescent="0.25">
      <c r="A212" s="371">
        <v>41637</v>
      </c>
      <c r="B212" s="371" t="s">
        <v>9063</v>
      </c>
      <c r="C212" s="371" t="s">
        <v>3635</v>
      </c>
      <c r="D212" s="218">
        <v>143.27000000000001</v>
      </c>
    </row>
    <row r="213" spans="1:4" x14ac:dyDescent="0.25">
      <c r="A213" s="371">
        <v>41638</v>
      </c>
      <c r="B213" s="371" t="s">
        <v>9064</v>
      </c>
      <c r="C213" s="371" t="s">
        <v>3635</v>
      </c>
      <c r="D213" s="218">
        <v>186.63</v>
      </c>
    </row>
    <row r="214" spans="1:4" x14ac:dyDescent="0.25">
      <c r="A214" s="371">
        <v>41639</v>
      </c>
      <c r="B214" s="371" t="s">
        <v>9065</v>
      </c>
      <c r="C214" s="371" t="s">
        <v>3635</v>
      </c>
      <c r="D214" s="218">
        <v>451.5</v>
      </c>
    </row>
    <row r="215" spans="1:4" x14ac:dyDescent="0.25">
      <c r="A215" s="371">
        <v>11789</v>
      </c>
      <c r="B215" s="371" t="s">
        <v>9066</v>
      </c>
      <c r="C215" s="371" t="s">
        <v>3635</v>
      </c>
      <c r="D215" s="218">
        <v>1.23</v>
      </c>
    </row>
    <row r="216" spans="1:4" x14ac:dyDescent="0.25">
      <c r="A216" s="371">
        <v>20975</v>
      </c>
      <c r="B216" s="371" t="s">
        <v>9067</v>
      </c>
      <c r="C216" s="371" t="s">
        <v>3635</v>
      </c>
      <c r="D216" s="218">
        <v>13.74</v>
      </c>
    </row>
    <row r="217" spans="1:4" x14ac:dyDescent="0.25">
      <c r="A217" s="371">
        <v>20976</v>
      </c>
      <c r="B217" s="371" t="s">
        <v>9068</v>
      </c>
      <c r="C217" s="371" t="s">
        <v>3635</v>
      </c>
      <c r="D217" s="218">
        <v>20.76</v>
      </c>
    </row>
    <row r="218" spans="1:4" x14ac:dyDescent="0.25">
      <c r="A218" s="371">
        <v>40340</v>
      </c>
      <c r="B218" s="371" t="s">
        <v>9069</v>
      </c>
      <c r="C218" s="371" t="s">
        <v>3635</v>
      </c>
      <c r="D218" s="218">
        <v>21.92</v>
      </c>
    </row>
    <row r="219" spans="1:4" x14ac:dyDescent="0.25">
      <c r="A219" s="371">
        <v>40341</v>
      </c>
      <c r="B219" s="371" t="s">
        <v>9070</v>
      </c>
      <c r="C219" s="371" t="s">
        <v>3635</v>
      </c>
      <c r="D219" s="218">
        <v>26.16</v>
      </c>
    </row>
    <row r="220" spans="1:4" x14ac:dyDescent="0.25">
      <c r="A220" s="371">
        <v>40342</v>
      </c>
      <c r="B220" s="371" t="s">
        <v>9071</v>
      </c>
      <c r="C220" s="371" t="s">
        <v>3635</v>
      </c>
      <c r="D220" s="218">
        <v>31.2</v>
      </c>
    </row>
    <row r="221" spans="1:4" x14ac:dyDescent="0.25">
      <c r="A221" s="371">
        <v>40343</v>
      </c>
      <c r="B221" s="371" t="s">
        <v>9072</v>
      </c>
      <c r="C221" s="371" t="s">
        <v>3635</v>
      </c>
      <c r="D221" s="218">
        <v>37.01</v>
      </c>
    </row>
    <row r="222" spans="1:4" x14ac:dyDescent="0.25">
      <c r="A222" s="371">
        <v>40344</v>
      </c>
      <c r="B222" s="371" t="s">
        <v>9073</v>
      </c>
      <c r="C222" s="371" t="s">
        <v>3635</v>
      </c>
      <c r="D222" s="218">
        <v>50.45</v>
      </c>
    </row>
    <row r="223" spans="1:4" x14ac:dyDescent="0.25">
      <c r="A223" s="371">
        <v>40345</v>
      </c>
      <c r="B223" s="371" t="s">
        <v>9074</v>
      </c>
      <c r="C223" s="371" t="s">
        <v>3635</v>
      </c>
      <c r="D223" s="218">
        <v>62.17</v>
      </c>
    </row>
    <row r="224" spans="1:4" x14ac:dyDescent="0.25">
      <c r="A224" s="371">
        <v>40346</v>
      </c>
      <c r="B224" s="371" t="s">
        <v>9075</v>
      </c>
      <c r="C224" s="371" t="s">
        <v>3635</v>
      </c>
      <c r="D224" s="218">
        <v>72.11</v>
      </c>
    </row>
    <row r="225" spans="1:4" x14ac:dyDescent="0.25">
      <c r="A225" s="371">
        <v>40347</v>
      </c>
      <c r="B225" s="371" t="s">
        <v>9076</v>
      </c>
      <c r="C225" s="371" t="s">
        <v>3635</v>
      </c>
      <c r="D225" s="218">
        <v>90.6</v>
      </c>
    </row>
    <row r="226" spans="1:4" x14ac:dyDescent="0.25">
      <c r="A226" s="371">
        <v>6138</v>
      </c>
      <c r="B226" s="371" t="s">
        <v>9077</v>
      </c>
      <c r="C226" s="371" t="s">
        <v>3635</v>
      </c>
      <c r="D226" s="218">
        <v>15.14</v>
      </c>
    </row>
    <row r="227" spans="1:4" x14ac:dyDescent="0.25">
      <c r="A227" s="371">
        <v>43424</v>
      </c>
      <c r="B227" s="371" t="s">
        <v>9078</v>
      </c>
      <c r="C227" s="371" t="s">
        <v>3635</v>
      </c>
      <c r="D227" s="218">
        <v>580.21</v>
      </c>
    </row>
    <row r="228" spans="1:4" x14ac:dyDescent="0.25">
      <c r="A228" s="371">
        <v>43426</v>
      </c>
      <c r="B228" s="371" t="s">
        <v>9079</v>
      </c>
      <c r="C228" s="371" t="s">
        <v>3635</v>
      </c>
      <c r="D228" s="219">
        <v>2001.15</v>
      </c>
    </row>
    <row r="229" spans="1:4" x14ac:dyDescent="0.25">
      <c r="A229" s="371">
        <v>12565</v>
      </c>
      <c r="B229" s="371" t="s">
        <v>9080</v>
      </c>
      <c r="C229" s="371" t="s">
        <v>3635</v>
      </c>
      <c r="D229" s="218">
        <v>701.77</v>
      </c>
    </row>
    <row r="230" spans="1:4" x14ac:dyDescent="0.25">
      <c r="A230" s="371">
        <v>12567</v>
      </c>
      <c r="B230" s="371" t="s">
        <v>9081</v>
      </c>
      <c r="C230" s="371" t="s">
        <v>3635</v>
      </c>
      <c r="D230" s="218">
        <v>942.6</v>
      </c>
    </row>
    <row r="231" spans="1:4" x14ac:dyDescent="0.25">
      <c r="A231" s="371">
        <v>12568</v>
      </c>
      <c r="B231" s="371" t="s">
        <v>9082</v>
      </c>
      <c r="C231" s="371" t="s">
        <v>3635</v>
      </c>
      <c r="D231" s="219">
        <v>1319.64</v>
      </c>
    </row>
    <row r="232" spans="1:4" x14ac:dyDescent="0.25">
      <c r="A232" s="371">
        <v>43441</v>
      </c>
      <c r="B232" s="371" t="s">
        <v>9083</v>
      </c>
      <c r="C232" s="371" t="s">
        <v>3635</v>
      </c>
      <c r="D232" s="218">
        <v>169.66</v>
      </c>
    </row>
    <row r="233" spans="1:4" x14ac:dyDescent="0.25">
      <c r="A233" s="371">
        <v>43423</v>
      </c>
      <c r="B233" s="371" t="s">
        <v>9084</v>
      </c>
      <c r="C233" s="371" t="s">
        <v>3635</v>
      </c>
      <c r="D233" s="218">
        <v>79.17</v>
      </c>
    </row>
    <row r="234" spans="1:4" x14ac:dyDescent="0.25">
      <c r="A234" s="371">
        <v>12532</v>
      </c>
      <c r="B234" s="371" t="s">
        <v>9085</v>
      </c>
      <c r="C234" s="371" t="s">
        <v>3635</v>
      </c>
      <c r="D234" s="218">
        <v>122.11</v>
      </c>
    </row>
    <row r="235" spans="1:4" x14ac:dyDescent="0.25">
      <c r="A235" s="371">
        <v>43444</v>
      </c>
      <c r="B235" s="371" t="s">
        <v>9086</v>
      </c>
      <c r="C235" s="371" t="s">
        <v>3635</v>
      </c>
      <c r="D235" s="218">
        <v>410.03</v>
      </c>
    </row>
    <row r="236" spans="1:4" x14ac:dyDescent="0.25">
      <c r="A236" s="371">
        <v>12551</v>
      </c>
      <c r="B236" s="371" t="s">
        <v>9087</v>
      </c>
      <c r="C236" s="371" t="s">
        <v>3635</v>
      </c>
      <c r="D236" s="218">
        <v>292.54000000000002</v>
      </c>
    </row>
    <row r="237" spans="1:4" x14ac:dyDescent="0.25">
      <c r="A237" s="371">
        <v>43442</v>
      </c>
      <c r="B237" s="371" t="s">
        <v>9088</v>
      </c>
      <c r="C237" s="371" t="s">
        <v>3635</v>
      </c>
      <c r="D237" s="218">
        <v>226.22</v>
      </c>
    </row>
    <row r="238" spans="1:4" x14ac:dyDescent="0.25">
      <c r="A238" s="371">
        <v>43443</v>
      </c>
      <c r="B238" s="371" t="s">
        <v>9089</v>
      </c>
      <c r="C238" s="371" t="s">
        <v>3635</v>
      </c>
      <c r="D238" s="218">
        <v>296.92</v>
      </c>
    </row>
    <row r="239" spans="1:4" x14ac:dyDescent="0.25">
      <c r="A239" s="371">
        <v>12544</v>
      </c>
      <c r="B239" s="371" t="s">
        <v>9090</v>
      </c>
      <c r="C239" s="371" t="s">
        <v>3635</v>
      </c>
      <c r="D239" s="218">
        <v>160.24</v>
      </c>
    </row>
    <row r="240" spans="1:4" x14ac:dyDescent="0.25">
      <c r="A240" s="371">
        <v>12547</v>
      </c>
      <c r="B240" s="371" t="s">
        <v>9091</v>
      </c>
      <c r="C240" s="371" t="s">
        <v>3635</v>
      </c>
      <c r="D240" s="218">
        <v>215.51</v>
      </c>
    </row>
    <row r="241" spans="1:4" x14ac:dyDescent="0.25">
      <c r="A241" s="371">
        <v>43445</v>
      </c>
      <c r="B241" s="371" t="s">
        <v>9092</v>
      </c>
      <c r="C241" s="371" t="s">
        <v>3635</v>
      </c>
      <c r="D241" s="218">
        <v>565.55999999999995</v>
      </c>
    </row>
    <row r="242" spans="1:4" x14ac:dyDescent="0.25">
      <c r="A242" s="371">
        <v>12563</v>
      </c>
      <c r="B242" s="371" t="s">
        <v>9093</v>
      </c>
      <c r="C242" s="371" t="s">
        <v>3635</v>
      </c>
      <c r="D242" s="218">
        <v>404.64</v>
      </c>
    </row>
    <row r="243" spans="1:4" x14ac:dyDescent="0.25">
      <c r="A243" s="371">
        <v>43425</v>
      </c>
      <c r="B243" s="371" t="s">
        <v>9094</v>
      </c>
      <c r="C243" s="371" t="s">
        <v>3635</v>
      </c>
      <c r="D243" s="218">
        <v>254.5</v>
      </c>
    </row>
    <row r="244" spans="1:4" x14ac:dyDescent="0.25">
      <c r="A244" s="371">
        <v>43446</v>
      </c>
      <c r="B244" s="371" t="s">
        <v>9095</v>
      </c>
      <c r="C244" s="371" t="s">
        <v>3635</v>
      </c>
      <c r="D244" s="218">
        <v>537.28</v>
      </c>
    </row>
    <row r="245" spans="1:4" x14ac:dyDescent="0.25">
      <c r="A245" s="371">
        <v>43447</v>
      </c>
      <c r="B245" s="371" t="s">
        <v>9096</v>
      </c>
      <c r="C245" s="371" t="s">
        <v>3635</v>
      </c>
      <c r="D245" s="218">
        <v>659.82</v>
      </c>
    </row>
    <row r="246" spans="1:4" x14ac:dyDescent="0.25">
      <c r="A246" s="371">
        <v>43448</v>
      </c>
      <c r="B246" s="371" t="s">
        <v>9097</v>
      </c>
      <c r="C246" s="371" t="s">
        <v>3635</v>
      </c>
      <c r="D246" s="218">
        <v>923.75</v>
      </c>
    </row>
    <row r="247" spans="1:4" x14ac:dyDescent="0.25">
      <c r="A247" s="371">
        <v>13761</v>
      </c>
      <c r="B247" s="371" t="s">
        <v>9098</v>
      </c>
      <c r="C247" s="371" t="s">
        <v>3635</v>
      </c>
      <c r="D247" s="219">
        <v>2260.16</v>
      </c>
    </row>
    <row r="248" spans="1:4" x14ac:dyDescent="0.25">
      <c r="A248" s="371">
        <v>4814</v>
      </c>
      <c r="B248" s="371" t="s">
        <v>9099</v>
      </c>
      <c r="C248" s="371" t="s">
        <v>3635</v>
      </c>
      <c r="D248" s="218">
        <v>77.27</v>
      </c>
    </row>
    <row r="249" spans="1:4" x14ac:dyDescent="0.25">
      <c r="A249" s="371">
        <v>44473</v>
      </c>
      <c r="B249" s="371" t="s">
        <v>9100</v>
      </c>
      <c r="C249" s="371" t="s">
        <v>3635</v>
      </c>
      <c r="D249" s="219">
        <v>2643.01</v>
      </c>
    </row>
    <row r="250" spans="1:4" x14ac:dyDescent="0.25">
      <c r="A250" s="371">
        <v>6122</v>
      </c>
      <c r="B250" s="371" t="s">
        <v>9101</v>
      </c>
      <c r="C250" s="371" t="s">
        <v>3638</v>
      </c>
      <c r="D250" s="218">
        <v>27.01</v>
      </c>
    </row>
    <row r="251" spans="1:4" x14ac:dyDescent="0.25">
      <c r="A251" s="371">
        <v>40810</v>
      </c>
      <c r="B251" s="371" t="s">
        <v>9102</v>
      </c>
      <c r="C251" s="371" t="s">
        <v>3642</v>
      </c>
      <c r="D251" s="219">
        <v>4804.41</v>
      </c>
    </row>
    <row r="252" spans="1:4" x14ac:dyDescent="0.25">
      <c r="A252" s="371">
        <v>21100</v>
      </c>
      <c r="B252" s="371" t="s">
        <v>9103</v>
      </c>
      <c r="C252" s="371" t="s">
        <v>3635</v>
      </c>
      <c r="D252" s="219">
        <v>3845.1</v>
      </c>
    </row>
    <row r="253" spans="1:4" x14ac:dyDescent="0.25">
      <c r="A253" s="371">
        <v>11816</v>
      </c>
      <c r="B253" s="371" t="s">
        <v>9104</v>
      </c>
      <c r="C253" s="371" t="s">
        <v>3635</v>
      </c>
      <c r="D253" s="219">
        <v>4100</v>
      </c>
    </row>
    <row r="254" spans="1:4" x14ac:dyDescent="0.25">
      <c r="A254" s="371">
        <v>11814</v>
      </c>
      <c r="B254" s="371" t="s">
        <v>9105</v>
      </c>
      <c r="C254" s="371" t="s">
        <v>3635</v>
      </c>
      <c r="D254" s="219">
        <v>8924.67</v>
      </c>
    </row>
    <row r="255" spans="1:4" x14ac:dyDescent="0.25">
      <c r="A255" s="371">
        <v>14186</v>
      </c>
      <c r="B255" s="371" t="s">
        <v>9106</v>
      </c>
      <c r="C255" s="371" t="s">
        <v>3635</v>
      </c>
      <c r="D255" s="219">
        <v>11206.13</v>
      </c>
    </row>
    <row r="256" spans="1:4" x14ac:dyDescent="0.25">
      <c r="A256" s="371">
        <v>14185</v>
      </c>
      <c r="B256" s="371" t="s">
        <v>9107</v>
      </c>
      <c r="C256" s="371" t="s">
        <v>3635</v>
      </c>
      <c r="D256" s="219">
        <v>14516.3</v>
      </c>
    </row>
    <row r="257" spans="1:4" x14ac:dyDescent="0.25">
      <c r="A257" s="371">
        <v>11811</v>
      </c>
      <c r="B257" s="371" t="s">
        <v>9108</v>
      </c>
      <c r="C257" s="371" t="s">
        <v>3635</v>
      </c>
      <c r="D257" s="219">
        <v>5550.48</v>
      </c>
    </row>
    <row r="258" spans="1:4" x14ac:dyDescent="0.25">
      <c r="A258" s="371">
        <v>44498</v>
      </c>
      <c r="B258" s="371" t="s">
        <v>9109</v>
      </c>
      <c r="C258" s="371" t="s">
        <v>3635</v>
      </c>
      <c r="D258" s="219">
        <v>318204.48</v>
      </c>
    </row>
    <row r="259" spans="1:4" x14ac:dyDescent="0.25">
      <c r="A259" s="371">
        <v>34469</v>
      </c>
      <c r="B259" s="371" t="s">
        <v>9110</v>
      </c>
      <c r="C259" s="371" t="s">
        <v>3635</v>
      </c>
      <c r="D259" s="219">
        <v>10372.16</v>
      </c>
    </row>
    <row r="260" spans="1:4" x14ac:dyDescent="0.25">
      <c r="A260" s="371">
        <v>34476</v>
      </c>
      <c r="B260" s="371" t="s">
        <v>9111</v>
      </c>
      <c r="C260" s="371" t="s">
        <v>3635</v>
      </c>
      <c r="D260" s="219">
        <v>5409.52</v>
      </c>
    </row>
    <row r="261" spans="1:4" x14ac:dyDescent="0.25">
      <c r="A261" s="371">
        <v>34477</v>
      </c>
      <c r="B261" s="371" t="s">
        <v>9112</v>
      </c>
      <c r="C261" s="371" t="s">
        <v>3635</v>
      </c>
      <c r="D261" s="219">
        <v>7179.48</v>
      </c>
    </row>
    <row r="262" spans="1:4" x14ac:dyDescent="0.25">
      <c r="A262" s="371">
        <v>34482</v>
      </c>
      <c r="B262" s="371" t="s">
        <v>9113</v>
      </c>
      <c r="C262" s="371" t="s">
        <v>3635</v>
      </c>
      <c r="D262" s="219">
        <v>6705.24</v>
      </c>
    </row>
    <row r="263" spans="1:4" x14ac:dyDescent="0.25">
      <c r="A263" s="371">
        <v>34472</v>
      </c>
      <c r="B263" s="371" t="s">
        <v>9114</v>
      </c>
      <c r="C263" s="371" t="s">
        <v>3635</v>
      </c>
      <c r="D263" s="219">
        <v>3191.19</v>
      </c>
    </row>
    <row r="264" spans="1:4" x14ac:dyDescent="0.25">
      <c r="A264" s="371">
        <v>42425</v>
      </c>
      <c r="B264" s="371" t="s">
        <v>9115</v>
      </c>
      <c r="C264" s="371" t="s">
        <v>3635</v>
      </c>
      <c r="D264" s="219">
        <v>2289.61</v>
      </c>
    </row>
    <row r="265" spans="1:4" x14ac:dyDescent="0.25">
      <c r="A265" s="371">
        <v>42422</v>
      </c>
      <c r="B265" s="371" t="s">
        <v>9116</v>
      </c>
      <c r="C265" s="371" t="s">
        <v>3635</v>
      </c>
      <c r="D265" s="219">
        <v>3399</v>
      </c>
    </row>
    <row r="266" spans="1:4" x14ac:dyDescent="0.25">
      <c r="A266" s="371">
        <v>43184</v>
      </c>
      <c r="B266" s="371" t="s">
        <v>9117</v>
      </c>
      <c r="C266" s="371" t="s">
        <v>3635</v>
      </c>
      <c r="D266" s="219">
        <v>4697.74</v>
      </c>
    </row>
    <row r="267" spans="1:4" x14ac:dyDescent="0.25">
      <c r="A267" s="371">
        <v>42424</v>
      </c>
      <c r="B267" s="371" t="s">
        <v>9118</v>
      </c>
      <c r="C267" s="371" t="s">
        <v>3635</v>
      </c>
      <c r="D267" s="219">
        <v>2044.82</v>
      </c>
    </row>
    <row r="268" spans="1:4" x14ac:dyDescent="0.25">
      <c r="A268" s="371">
        <v>42421</v>
      </c>
      <c r="B268" s="371" t="s">
        <v>9119</v>
      </c>
      <c r="C268" s="371" t="s">
        <v>3635</v>
      </c>
      <c r="D268" s="219">
        <v>18617.86</v>
      </c>
    </row>
    <row r="269" spans="1:4" x14ac:dyDescent="0.25">
      <c r="A269" s="371">
        <v>42416</v>
      </c>
      <c r="B269" s="371" t="s">
        <v>9120</v>
      </c>
      <c r="C269" s="371" t="s">
        <v>3635</v>
      </c>
      <c r="D269" s="219">
        <v>8814.98</v>
      </c>
    </row>
    <row r="270" spans="1:4" x14ac:dyDescent="0.25">
      <c r="A270" s="371">
        <v>42417</v>
      </c>
      <c r="B270" s="371" t="s">
        <v>9121</v>
      </c>
      <c r="C270" s="371" t="s">
        <v>3635</v>
      </c>
      <c r="D270" s="219">
        <v>9882.31</v>
      </c>
    </row>
    <row r="271" spans="1:4" x14ac:dyDescent="0.25">
      <c r="A271" s="371">
        <v>42419</v>
      </c>
      <c r="B271" s="371" t="s">
        <v>9122</v>
      </c>
      <c r="C271" s="371" t="s">
        <v>3635</v>
      </c>
      <c r="D271" s="219">
        <v>11164.92</v>
      </c>
    </row>
    <row r="272" spans="1:4" x14ac:dyDescent="0.25">
      <c r="A272" s="371">
        <v>42420</v>
      </c>
      <c r="B272" s="371" t="s">
        <v>9123</v>
      </c>
      <c r="C272" s="371" t="s">
        <v>3635</v>
      </c>
      <c r="D272" s="219">
        <v>15345.35</v>
      </c>
    </row>
    <row r="273" spans="1:4" x14ac:dyDescent="0.25">
      <c r="A273" s="371">
        <v>43195</v>
      </c>
      <c r="B273" s="371" t="s">
        <v>9124</v>
      </c>
      <c r="C273" s="371" t="s">
        <v>3635</v>
      </c>
      <c r="D273" s="219">
        <v>5403.32</v>
      </c>
    </row>
    <row r="274" spans="1:4" x14ac:dyDescent="0.25">
      <c r="A274" s="371">
        <v>43196</v>
      </c>
      <c r="B274" s="371" t="s">
        <v>9125</v>
      </c>
      <c r="C274" s="371" t="s">
        <v>3635</v>
      </c>
      <c r="D274" s="219">
        <v>6696.63</v>
      </c>
    </row>
    <row r="275" spans="1:4" x14ac:dyDescent="0.25">
      <c r="A275" s="371">
        <v>43198</v>
      </c>
      <c r="B275" s="371" t="s">
        <v>9126</v>
      </c>
      <c r="C275" s="371" t="s">
        <v>3635</v>
      </c>
      <c r="D275" s="219">
        <v>9951.0400000000009</v>
      </c>
    </row>
    <row r="276" spans="1:4" x14ac:dyDescent="0.25">
      <c r="A276" s="371">
        <v>43199</v>
      </c>
      <c r="B276" s="371" t="s">
        <v>9127</v>
      </c>
      <c r="C276" s="371" t="s">
        <v>3635</v>
      </c>
      <c r="D276" s="219">
        <v>10315.68</v>
      </c>
    </row>
    <row r="277" spans="1:4" x14ac:dyDescent="0.25">
      <c r="A277" s="371">
        <v>43200</v>
      </c>
      <c r="B277" s="371" t="s">
        <v>9128</v>
      </c>
      <c r="C277" s="371" t="s">
        <v>3635</v>
      </c>
      <c r="D277" s="219">
        <v>11837.99</v>
      </c>
    </row>
    <row r="278" spans="1:4" x14ac:dyDescent="0.25">
      <c r="A278" s="371">
        <v>39556</v>
      </c>
      <c r="B278" s="371" t="s">
        <v>9129</v>
      </c>
      <c r="C278" s="371" t="s">
        <v>3635</v>
      </c>
      <c r="D278" s="219">
        <v>6465.56</v>
      </c>
    </row>
    <row r="279" spans="1:4" x14ac:dyDescent="0.25">
      <c r="A279" s="371">
        <v>39557</v>
      </c>
      <c r="B279" s="371" t="s">
        <v>9130</v>
      </c>
      <c r="C279" s="371" t="s">
        <v>3635</v>
      </c>
      <c r="D279" s="219">
        <v>6962</v>
      </c>
    </row>
    <row r="280" spans="1:4" x14ac:dyDescent="0.25">
      <c r="A280" s="371">
        <v>39559</v>
      </c>
      <c r="B280" s="371" t="s">
        <v>9131</v>
      </c>
      <c r="C280" s="371" t="s">
        <v>3635</v>
      </c>
      <c r="D280" s="219">
        <v>10288.5</v>
      </c>
    </row>
    <row r="281" spans="1:4" x14ac:dyDescent="0.25">
      <c r="A281" s="371">
        <v>39560</v>
      </c>
      <c r="B281" s="371" t="s">
        <v>9132</v>
      </c>
      <c r="C281" s="371" t="s">
        <v>3635</v>
      </c>
      <c r="D281" s="219">
        <v>11902.79</v>
      </c>
    </row>
    <row r="282" spans="1:4" x14ac:dyDescent="0.25">
      <c r="A282" s="371">
        <v>39561</v>
      </c>
      <c r="B282" s="371" t="s">
        <v>9133</v>
      </c>
      <c r="C282" s="371" t="s">
        <v>3635</v>
      </c>
      <c r="D282" s="219">
        <v>12451.84</v>
      </c>
    </row>
    <row r="283" spans="1:4" x14ac:dyDescent="0.25">
      <c r="A283" s="371">
        <v>43190</v>
      </c>
      <c r="B283" s="371" t="s">
        <v>9134</v>
      </c>
      <c r="C283" s="371" t="s">
        <v>3635</v>
      </c>
      <c r="D283" s="219">
        <v>1837.56</v>
      </c>
    </row>
    <row r="284" spans="1:4" x14ac:dyDescent="0.25">
      <c r="A284" s="371">
        <v>39555</v>
      </c>
      <c r="B284" s="371" t="s">
        <v>9135</v>
      </c>
      <c r="C284" s="371" t="s">
        <v>3635</v>
      </c>
      <c r="D284" s="219">
        <v>1987.77</v>
      </c>
    </row>
    <row r="285" spans="1:4" x14ac:dyDescent="0.25">
      <c r="A285" s="371">
        <v>43191</v>
      </c>
      <c r="B285" s="371" t="s">
        <v>9136</v>
      </c>
      <c r="C285" s="371" t="s">
        <v>3635</v>
      </c>
      <c r="D285" s="219">
        <v>2644</v>
      </c>
    </row>
    <row r="286" spans="1:4" x14ac:dyDescent="0.25">
      <c r="A286" s="371">
        <v>39548</v>
      </c>
      <c r="B286" s="371" t="s">
        <v>9137</v>
      </c>
      <c r="C286" s="371" t="s">
        <v>3635</v>
      </c>
      <c r="D286" s="219">
        <v>2948.47</v>
      </c>
    </row>
    <row r="287" spans="1:4" x14ac:dyDescent="0.25">
      <c r="A287" s="371">
        <v>43192</v>
      </c>
      <c r="B287" s="371" t="s">
        <v>9138</v>
      </c>
      <c r="C287" s="371" t="s">
        <v>3635</v>
      </c>
      <c r="D287" s="219">
        <v>3463.41</v>
      </c>
    </row>
    <row r="288" spans="1:4" x14ac:dyDescent="0.25">
      <c r="A288" s="371">
        <v>39554</v>
      </c>
      <c r="B288" s="371" t="s">
        <v>9139</v>
      </c>
      <c r="C288" s="371" t="s">
        <v>3635</v>
      </c>
      <c r="D288" s="219">
        <v>3898.91</v>
      </c>
    </row>
    <row r="289" spans="1:4" x14ac:dyDescent="0.25">
      <c r="A289" s="371">
        <v>43194</v>
      </c>
      <c r="B289" s="371" t="s">
        <v>9140</v>
      </c>
      <c r="C289" s="371" t="s">
        <v>3635</v>
      </c>
      <c r="D289" s="219">
        <v>1574.18</v>
      </c>
    </row>
    <row r="290" spans="1:4" x14ac:dyDescent="0.25">
      <c r="A290" s="371">
        <v>39551</v>
      </c>
      <c r="B290" s="371" t="s">
        <v>9141</v>
      </c>
      <c r="C290" s="371" t="s">
        <v>3635</v>
      </c>
      <c r="D290" s="219">
        <v>1733.34</v>
      </c>
    </row>
    <row r="291" spans="1:4" x14ac:dyDescent="0.25">
      <c r="A291" s="371">
        <v>43185</v>
      </c>
      <c r="B291" s="371" t="s">
        <v>9142</v>
      </c>
      <c r="C291" s="371" t="s">
        <v>3635</v>
      </c>
      <c r="D291" s="219">
        <v>4925.8500000000004</v>
      </c>
    </row>
    <row r="292" spans="1:4" x14ac:dyDescent="0.25">
      <c r="A292" s="371">
        <v>43186</v>
      </c>
      <c r="B292" s="371" t="s">
        <v>9143</v>
      </c>
      <c r="C292" s="371" t="s">
        <v>3635</v>
      </c>
      <c r="D292" s="219">
        <v>5195.78</v>
      </c>
    </row>
    <row r="293" spans="1:4" x14ac:dyDescent="0.25">
      <c r="A293" s="371">
        <v>43187</v>
      </c>
      <c r="B293" s="371" t="s">
        <v>9144</v>
      </c>
      <c r="C293" s="371" t="s">
        <v>3635</v>
      </c>
      <c r="D293" s="219">
        <v>6894.85</v>
      </c>
    </row>
    <row r="294" spans="1:4" x14ac:dyDescent="0.25">
      <c r="A294" s="371">
        <v>43188</v>
      </c>
      <c r="B294" s="371" t="s">
        <v>9145</v>
      </c>
      <c r="C294" s="371" t="s">
        <v>3635</v>
      </c>
      <c r="D294" s="219">
        <v>8354.0300000000007</v>
      </c>
    </row>
    <row r="295" spans="1:4" x14ac:dyDescent="0.25">
      <c r="A295" s="371">
        <v>43189</v>
      </c>
      <c r="B295" s="371" t="s">
        <v>9146</v>
      </c>
      <c r="C295" s="371" t="s">
        <v>3635</v>
      </c>
      <c r="D295" s="219">
        <v>9396.89</v>
      </c>
    </row>
    <row r="296" spans="1:4" x14ac:dyDescent="0.25">
      <c r="A296" s="371">
        <v>39580</v>
      </c>
      <c r="B296" s="371" t="s">
        <v>9147</v>
      </c>
      <c r="C296" s="371" t="s">
        <v>3635</v>
      </c>
      <c r="D296" s="219">
        <v>74051.360000000001</v>
      </c>
    </row>
    <row r="297" spans="1:4" x14ac:dyDescent="0.25">
      <c r="A297" s="371">
        <v>39577</v>
      </c>
      <c r="B297" s="371" t="s">
        <v>9148</v>
      </c>
      <c r="C297" s="371" t="s">
        <v>3635</v>
      </c>
      <c r="D297" s="219">
        <v>23177.919999999998</v>
      </c>
    </row>
    <row r="298" spans="1:4" x14ac:dyDescent="0.25">
      <c r="A298" s="371">
        <v>39578</v>
      </c>
      <c r="B298" s="371" t="s">
        <v>9149</v>
      </c>
      <c r="C298" s="371" t="s">
        <v>3635</v>
      </c>
      <c r="D298" s="219">
        <v>29911.56</v>
      </c>
    </row>
    <row r="299" spans="1:4" x14ac:dyDescent="0.25">
      <c r="A299" s="371">
        <v>39579</v>
      </c>
      <c r="B299" s="371" t="s">
        <v>9150</v>
      </c>
      <c r="C299" s="371" t="s">
        <v>3635</v>
      </c>
      <c r="D299" s="219">
        <v>43518.98</v>
      </c>
    </row>
    <row r="300" spans="1:4" x14ac:dyDescent="0.25">
      <c r="A300" s="371">
        <v>39826</v>
      </c>
      <c r="B300" s="371" t="s">
        <v>9151</v>
      </c>
      <c r="C300" s="371" t="s">
        <v>3635</v>
      </c>
      <c r="D300" s="219">
        <v>5344.92</v>
      </c>
    </row>
    <row r="301" spans="1:4" x14ac:dyDescent="0.25">
      <c r="A301" s="371">
        <v>10700</v>
      </c>
      <c r="B301" s="371" t="s">
        <v>9152</v>
      </c>
      <c r="C301" s="371" t="s">
        <v>3635</v>
      </c>
      <c r="D301" s="219">
        <v>24370.16</v>
      </c>
    </row>
    <row r="302" spans="1:4" x14ac:dyDescent="0.25">
      <c r="A302" s="371">
        <v>346</v>
      </c>
      <c r="B302" s="371" t="s">
        <v>9153</v>
      </c>
      <c r="C302" s="371" t="s">
        <v>3639</v>
      </c>
      <c r="D302" s="218">
        <v>19.78</v>
      </c>
    </row>
    <row r="303" spans="1:4" x14ac:dyDescent="0.25">
      <c r="A303" s="371">
        <v>3312</v>
      </c>
      <c r="B303" s="371" t="s">
        <v>9154</v>
      </c>
      <c r="C303" s="371" t="s">
        <v>3639</v>
      </c>
      <c r="D303" s="218">
        <v>17.52</v>
      </c>
    </row>
    <row r="304" spans="1:4" x14ac:dyDescent="0.25">
      <c r="A304" s="371">
        <v>339</v>
      </c>
      <c r="B304" s="371" t="s">
        <v>9155</v>
      </c>
      <c r="C304" s="371" t="s">
        <v>3640</v>
      </c>
      <c r="D304" s="218">
        <v>1.02</v>
      </c>
    </row>
    <row r="305" spans="1:4" x14ac:dyDescent="0.25">
      <c r="A305" s="371">
        <v>340</v>
      </c>
      <c r="B305" s="371" t="s">
        <v>9156</v>
      </c>
      <c r="C305" s="371" t="s">
        <v>3640</v>
      </c>
      <c r="D305" s="218">
        <v>0.92</v>
      </c>
    </row>
    <row r="306" spans="1:4" x14ac:dyDescent="0.25">
      <c r="A306" s="371">
        <v>43130</v>
      </c>
      <c r="B306" s="371" t="s">
        <v>9157</v>
      </c>
      <c r="C306" s="371" t="s">
        <v>3639</v>
      </c>
      <c r="D306" s="218">
        <v>16.7</v>
      </c>
    </row>
    <row r="307" spans="1:4" x14ac:dyDescent="0.25">
      <c r="A307" s="371">
        <v>344</v>
      </c>
      <c r="B307" s="371" t="s">
        <v>9158</v>
      </c>
      <c r="C307" s="371" t="s">
        <v>3639</v>
      </c>
      <c r="D307" s="218">
        <v>21.95</v>
      </c>
    </row>
    <row r="308" spans="1:4" x14ac:dyDescent="0.25">
      <c r="A308" s="371">
        <v>345</v>
      </c>
      <c r="B308" s="371" t="s">
        <v>9159</v>
      </c>
      <c r="C308" s="371" t="s">
        <v>3639</v>
      </c>
      <c r="D308" s="218">
        <v>23.82</v>
      </c>
    </row>
    <row r="309" spans="1:4" x14ac:dyDescent="0.25">
      <c r="A309" s="371">
        <v>43131</v>
      </c>
      <c r="B309" s="371" t="s">
        <v>9160</v>
      </c>
      <c r="C309" s="371" t="s">
        <v>3639</v>
      </c>
      <c r="D309" s="218">
        <v>19.399999999999999</v>
      </c>
    </row>
    <row r="310" spans="1:4" x14ac:dyDescent="0.25">
      <c r="A310" s="371">
        <v>3313</v>
      </c>
      <c r="B310" s="371" t="s">
        <v>9161</v>
      </c>
      <c r="C310" s="371" t="s">
        <v>3639</v>
      </c>
      <c r="D310" s="218">
        <v>22.54</v>
      </c>
    </row>
    <row r="311" spans="1:4" x14ac:dyDescent="0.25">
      <c r="A311" s="371">
        <v>43132</v>
      </c>
      <c r="B311" s="371" t="s">
        <v>9162</v>
      </c>
      <c r="C311" s="371" t="s">
        <v>3639</v>
      </c>
      <c r="D311" s="218">
        <v>16.7</v>
      </c>
    </row>
    <row r="312" spans="1:4" x14ac:dyDescent="0.25">
      <c r="A312" s="371">
        <v>366</v>
      </c>
      <c r="B312" s="371" t="s">
        <v>9163</v>
      </c>
      <c r="C312" s="371" t="s">
        <v>3641</v>
      </c>
      <c r="D312" s="218">
        <v>202.98</v>
      </c>
    </row>
    <row r="313" spans="1:4" x14ac:dyDescent="0.25">
      <c r="A313" s="371">
        <v>367</v>
      </c>
      <c r="B313" s="371" t="s">
        <v>9164</v>
      </c>
      <c r="C313" s="371" t="s">
        <v>3641</v>
      </c>
      <c r="D313" s="218">
        <v>205.63</v>
      </c>
    </row>
    <row r="314" spans="1:4" x14ac:dyDescent="0.25">
      <c r="A314" s="371">
        <v>370</v>
      </c>
      <c r="B314" s="371" t="s">
        <v>9165</v>
      </c>
      <c r="C314" s="371" t="s">
        <v>3641</v>
      </c>
      <c r="D314" s="218">
        <v>202.98</v>
      </c>
    </row>
    <row r="315" spans="1:4" x14ac:dyDescent="0.25">
      <c r="A315" s="371">
        <v>368</v>
      </c>
      <c r="B315" s="371" t="s">
        <v>9166</v>
      </c>
      <c r="C315" s="371" t="s">
        <v>3641</v>
      </c>
      <c r="D315" s="218">
        <v>101.49</v>
      </c>
    </row>
    <row r="316" spans="1:4" x14ac:dyDescent="0.25">
      <c r="A316" s="371">
        <v>11075</v>
      </c>
      <c r="B316" s="371" t="s">
        <v>9167</v>
      </c>
      <c r="C316" s="371" t="s">
        <v>3641</v>
      </c>
      <c r="D316" s="219">
        <v>2329.58</v>
      </c>
    </row>
    <row r="317" spans="1:4" x14ac:dyDescent="0.25">
      <c r="A317" s="371">
        <v>1381</v>
      </c>
      <c r="B317" s="371" t="s">
        <v>9168</v>
      </c>
      <c r="C317" s="371" t="s">
        <v>3639</v>
      </c>
      <c r="D317" s="218">
        <v>0.65</v>
      </c>
    </row>
    <row r="318" spans="1:4" x14ac:dyDescent="0.25">
      <c r="A318" s="371">
        <v>34353</v>
      </c>
      <c r="B318" s="371" t="s">
        <v>9169</v>
      </c>
      <c r="C318" s="371" t="s">
        <v>3639</v>
      </c>
      <c r="D318" s="218">
        <v>1.21</v>
      </c>
    </row>
    <row r="319" spans="1:4" x14ac:dyDescent="0.25">
      <c r="A319" s="371">
        <v>37595</v>
      </c>
      <c r="B319" s="371" t="s">
        <v>9170</v>
      </c>
      <c r="C319" s="371" t="s">
        <v>3639</v>
      </c>
      <c r="D319" s="218">
        <v>1.99</v>
      </c>
    </row>
    <row r="320" spans="1:4" x14ac:dyDescent="0.25">
      <c r="A320" s="371">
        <v>37596</v>
      </c>
      <c r="B320" s="371" t="s">
        <v>9171</v>
      </c>
      <c r="C320" s="371" t="s">
        <v>3639</v>
      </c>
      <c r="D320" s="218">
        <v>2.29</v>
      </c>
    </row>
    <row r="321" spans="1:4" x14ac:dyDescent="0.25">
      <c r="A321" s="371">
        <v>371</v>
      </c>
      <c r="B321" s="371" t="s">
        <v>9172</v>
      </c>
      <c r="C321" s="371" t="s">
        <v>3639</v>
      </c>
      <c r="D321" s="218">
        <v>0.71</v>
      </c>
    </row>
    <row r="322" spans="1:4" x14ac:dyDescent="0.25">
      <c r="A322" s="371">
        <v>37553</v>
      </c>
      <c r="B322" s="371" t="s">
        <v>9173</v>
      </c>
      <c r="C322" s="371" t="s">
        <v>3639</v>
      </c>
      <c r="D322" s="218">
        <v>1.32</v>
      </c>
    </row>
    <row r="323" spans="1:4" x14ac:dyDescent="0.25">
      <c r="A323" s="371">
        <v>37552</v>
      </c>
      <c r="B323" s="371" t="s">
        <v>9174</v>
      </c>
      <c r="C323" s="371" t="s">
        <v>3639</v>
      </c>
      <c r="D323" s="218">
        <v>2.13</v>
      </c>
    </row>
    <row r="324" spans="1:4" x14ac:dyDescent="0.25">
      <c r="A324" s="371">
        <v>36880</v>
      </c>
      <c r="B324" s="371" t="s">
        <v>9175</v>
      </c>
      <c r="C324" s="371" t="s">
        <v>3639</v>
      </c>
      <c r="D324" s="218">
        <v>2.17</v>
      </c>
    </row>
    <row r="325" spans="1:4" x14ac:dyDescent="0.25">
      <c r="A325" s="371">
        <v>34355</v>
      </c>
      <c r="B325" s="371" t="s">
        <v>9176</v>
      </c>
      <c r="C325" s="371" t="s">
        <v>3639</v>
      </c>
      <c r="D325" s="218">
        <v>1.86</v>
      </c>
    </row>
    <row r="326" spans="1:4" x14ac:dyDescent="0.25">
      <c r="A326" s="371">
        <v>130</v>
      </c>
      <c r="B326" s="371" t="s">
        <v>9177</v>
      </c>
      <c r="C326" s="371" t="s">
        <v>3639</v>
      </c>
      <c r="D326" s="218">
        <v>4.57</v>
      </c>
    </row>
    <row r="327" spans="1:4" x14ac:dyDescent="0.25">
      <c r="A327" s="371">
        <v>135</v>
      </c>
      <c r="B327" s="371" t="s">
        <v>9178</v>
      </c>
      <c r="C327" s="371" t="s">
        <v>3639</v>
      </c>
      <c r="D327" s="218">
        <v>3.68</v>
      </c>
    </row>
    <row r="328" spans="1:4" x14ac:dyDescent="0.25">
      <c r="A328" s="371">
        <v>36886</v>
      </c>
      <c r="B328" s="371" t="s">
        <v>9179</v>
      </c>
      <c r="C328" s="371" t="s">
        <v>3639</v>
      </c>
      <c r="D328" s="218">
        <v>0.67</v>
      </c>
    </row>
    <row r="329" spans="1:4" x14ac:dyDescent="0.25">
      <c r="A329" s="371">
        <v>38546</v>
      </c>
      <c r="B329" s="371" t="s">
        <v>9180</v>
      </c>
      <c r="C329" s="371" t="s">
        <v>3641</v>
      </c>
      <c r="D329" s="218">
        <v>496.47</v>
      </c>
    </row>
    <row r="330" spans="1:4" x14ac:dyDescent="0.25">
      <c r="A330" s="371">
        <v>34549</v>
      </c>
      <c r="B330" s="371" t="s">
        <v>9181</v>
      </c>
      <c r="C330" s="371" t="s">
        <v>3641</v>
      </c>
      <c r="D330" s="218">
        <v>730.33</v>
      </c>
    </row>
    <row r="331" spans="1:4" x14ac:dyDescent="0.25">
      <c r="A331" s="371">
        <v>6081</v>
      </c>
      <c r="B331" s="371" t="s">
        <v>9182</v>
      </c>
      <c r="C331" s="371" t="s">
        <v>3641</v>
      </c>
      <c r="D331" s="218">
        <v>51.12</v>
      </c>
    </row>
    <row r="332" spans="1:4" x14ac:dyDescent="0.25">
      <c r="A332" s="371">
        <v>6077</v>
      </c>
      <c r="B332" s="371" t="s">
        <v>9183</v>
      </c>
      <c r="C332" s="371" t="s">
        <v>3641</v>
      </c>
      <c r="D332" s="218">
        <v>36.51</v>
      </c>
    </row>
    <row r="333" spans="1:4" x14ac:dyDescent="0.25">
      <c r="A333" s="371">
        <v>6079</v>
      </c>
      <c r="B333" s="371" t="s">
        <v>9184</v>
      </c>
      <c r="C333" s="371" t="s">
        <v>3641</v>
      </c>
      <c r="D333" s="218">
        <v>36.51</v>
      </c>
    </row>
    <row r="334" spans="1:4" x14ac:dyDescent="0.25">
      <c r="A334" s="371">
        <v>1091</v>
      </c>
      <c r="B334" s="371" t="s">
        <v>9185</v>
      </c>
      <c r="C334" s="371" t="s">
        <v>3635</v>
      </c>
      <c r="D334" s="218">
        <v>36.909999999999997</v>
      </c>
    </row>
    <row r="335" spans="1:4" x14ac:dyDescent="0.25">
      <c r="A335" s="371">
        <v>1094</v>
      </c>
      <c r="B335" s="371" t="s">
        <v>9186</v>
      </c>
      <c r="C335" s="371" t="s">
        <v>3635</v>
      </c>
      <c r="D335" s="218">
        <v>25.81</v>
      </c>
    </row>
    <row r="336" spans="1:4" x14ac:dyDescent="0.25">
      <c r="A336" s="371">
        <v>1095</v>
      </c>
      <c r="B336" s="371" t="s">
        <v>9187</v>
      </c>
      <c r="C336" s="371" t="s">
        <v>3635</v>
      </c>
      <c r="D336" s="218">
        <v>54.86</v>
      </c>
    </row>
    <row r="337" spans="1:4" x14ac:dyDescent="0.25">
      <c r="A337" s="371">
        <v>1092</v>
      </c>
      <c r="B337" s="371" t="s">
        <v>9188</v>
      </c>
      <c r="C337" s="371" t="s">
        <v>3635</v>
      </c>
      <c r="D337" s="218">
        <v>42.45</v>
      </c>
    </row>
    <row r="338" spans="1:4" x14ac:dyDescent="0.25">
      <c r="A338" s="371">
        <v>1093</v>
      </c>
      <c r="B338" s="371" t="s">
        <v>9189</v>
      </c>
      <c r="C338" s="371" t="s">
        <v>3635</v>
      </c>
      <c r="D338" s="218">
        <v>99.13</v>
      </c>
    </row>
    <row r="339" spans="1:4" x14ac:dyDescent="0.25">
      <c r="A339" s="371">
        <v>1090</v>
      </c>
      <c r="B339" s="371" t="s">
        <v>9190</v>
      </c>
      <c r="C339" s="371" t="s">
        <v>3635</v>
      </c>
      <c r="D339" s="218">
        <v>70.98</v>
      </c>
    </row>
    <row r="340" spans="1:4" x14ac:dyDescent="0.25">
      <c r="A340" s="371">
        <v>1096</v>
      </c>
      <c r="B340" s="371" t="s">
        <v>9191</v>
      </c>
      <c r="C340" s="371" t="s">
        <v>3635</v>
      </c>
      <c r="D340" s="218">
        <v>127.73</v>
      </c>
    </row>
    <row r="341" spans="1:4" x14ac:dyDescent="0.25">
      <c r="A341" s="371">
        <v>1097</v>
      </c>
      <c r="B341" s="371" t="s">
        <v>9192</v>
      </c>
      <c r="C341" s="371" t="s">
        <v>3635</v>
      </c>
      <c r="D341" s="218">
        <v>108.43</v>
      </c>
    </row>
    <row r="342" spans="1:4" x14ac:dyDescent="0.25">
      <c r="A342" s="371">
        <v>378</v>
      </c>
      <c r="B342" s="371" t="s">
        <v>9193</v>
      </c>
      <c r="C342" s="371" t="s">
        <v>3638</v>
      </c>
      <c r="D342" s="218">
        <v>18.2</v>
      </c>
    </row>
    <row r="343" spans="1:4" x14ac:dyDescent="0.25">
      <c r="A343" s="371">
        <v>40911</v>
      </c>
      <c r="B343" s="371" t="s">
        <v>9194</v>
      </c>
      <c r="C343" s="371" t="s">
        <v>3642</v>
      </c>
      <c r="D343" s="219">
        <v>3237.08</v>
      </c>
    </row>
    <row r="344" spans="1:4" x14ac:dyDescent="0.25">
      <c r="A344" s="371">
        <v>33939</v>
      </c>
      <c r="B344" s="371" t="s">
        <v>9195</v>
      </c>
      <c r="C344" s="371" t="s">
        <v>3638</v>
      </c>
      <c r="D344" s="218">
        <v>92.4</v>
      </c>
    </row>
    <row r="345" spans="1:4" x14ac:dyDescent="0.25">
      <c r="A345" s="371">
        <v>40815</v>
      </c>
      <c r="B345" s="371" t="s">
        <v>9196</v>
      </c>
      <c r="C345" s="371" t="s">
        <v>3642</v>
      </c>
      <c r="D345" s="219">
        <v>16435.68</v>
      </c>
    </row>
    <row r="346" spans="1:4" x14ac:dyDescent="0.25">
      <c r="A346" s="371">
        <v>33952</v>
      </c>
      <c r="B346" s="371" t="s">
        <v>9197</v>
      </c>
      <c r="C346" s="371" t="s">
        <v>3638</v>
      </c>
      <c r="D346" s="218">
        <v>96.51</v>
      </c>
    </row>
    <row r="347" spans="1:4" x14ac:dyDescent="0.25">
      <c r="A347" s="371">
        <v>40816</v>
      </c>
      <c r="B347" s="371" t="s">
        <v>9198</v>
      </c>
      <c r="C347" s="371" t="s">
        <v>3642</v>
      </c>
      <c r="D347" s="219">
        <v>17166.55</v>
      </c>
    </row>
    <row r="348" spans="1:4" x14ac:dyDescent="0.25">
      <c r="A348" s="371">
        <v>33953</v>
      </c>
      <c r="B348" s="371" t="s">
        <v>9199</v>
      </c>
      <c r="C348" s="371" t="s">
        <v>3638</v>
      </c>
      <c r="D348" s="218">
        <v>101.14</v>
      </c>
    </row>
    <row r="349" spans="1:4" x14ac:dyDescent="0.25">
      <c r="A349" s="371">
        <v>40817</v>
      </c>
      <c r="B349" s="371" t="s">
        <v>9200</v>
      </c>
      <c r="C349" s="371" t="s">
        <v>3642</v>
      </c>
      <c r="D349" s="219">
        <v>17991.099999999999</v>
      </c>
    </row>
    <row r="350" spans="1:4" x14ac:dyDescent="0.25">
      <c r="A350" s="371">
        <v>13348</v>
      </c>
      <c r="B350" s="371" t="s">
        <v>9201</v>
      </c>
      <c r="C350" s="371" t="s">
        <v>3635</v>
      </c>
      <c r="D350" s="218">
        <v>1.79</v>
      </c>
    </row>
    <row r="351" spans="1:4" x14ac:dyDescent="0.25">
      <c r="A351" s="371">
        <v>39211</v>
      </c>
      <c r="B351" s="371" t="s">
        <v>9202</v>
      </c>
      <c r="C351" s="371" t="s">
        <v>3635</v>
      </c>
      <c r="D351" s="218">
        <v>1.38</v>
      </c>
    </row>
    <row r="352" spans="1:4" x14ac:dyDescent="0.25">
      <c r="A352" s="371">
        <v>39212</v>
      </c>
      <c r="B352" s="371" t="s">
        <v>9203</v>
      </c>
      <c r="C352" s="371" t="s">
        <v>3635</v>
      </c>
      <c r="D352" s="218">
        <v>1.54</v>
      </c>
    </row>
    <row r="353" spans="1:4" x14ac:dyDescent="0.25">
      <c r="A353" s="371">
        <v>39208</v>
      </c>
      <c r="B353" s="371" t="s">
        <v>9204</v>
      </c>
      <c r="C353" s="371" t="s">
        <v>3635</v>
      </c>
      <c r="D353" s="218">
        <v>0.42</v>
      </c>
    </row>
    <row r="354" spans="1:4" x14ac:dyDescent="0.25">
      <c r="A354" s="371">
        <v>39210</v>
      </c>
      <c r="B354" s="371" t="s">
        <v>9205</v>
      </c>
      <c r="C354" s="371" t="s">
        <v>3635</v>
      </c>
      <c r="D354" s="218">
        <v>0.77</v>
      </c>
    </row>
    <row r="355" spans="1:4" x14ac:dyDescent="0.25">
      <c r="A355" s="371">
        <v>39214</v>
      </c>
      <c r="B355" s="371" t="s">
        <v>9206</v>
      </c>
      <c r="C355" s="371" t="s">
        <v>3635</v>
      </c>
      <c r="D355" s="218">
        <v>2.86</v>
      </c>
    </row>
    <row r="356" spans="1:4" x14ac:dyDescent="0.25">
      <c r="A356" s="371">
        <v>39213</v>
      </c>
      <c r="B356" s="371" t="s">
        <v>9207</v>
      </c>
      <c r="C356" s="371" t="s">
        <v>3635</v>
      </c>
      <c r="D356" s="218">
        <v>2.02</v>
      </c>
    </row>
    <row r="357" spans="1:4" x14ac:dyDescent="0.25">
      <c r="A357" s="371">
        <v>39209</v>
      </c>
      <c r="B357" s="371" t="s">
        <v>9208</v>
      </c>
      <c r="C357" s="371" t="s">
        <v>3635</v>
      </c>
      <c r="D357" s="218">
        <v>0.5</v>
      </c>
    </row>
    <row r="358" spans="1:4" x14ac:dyDescent="0.25">
      <c r="A358" s="371">
        <v>39207</v>
      </c>
      <c r="B358" s="371" t="s">
        <v>9209</v>
      </c>
      <c r="C358" s="371" t="s">
        <v>3635</v>
      </c>
      <c r="D358" s="218">
        <v>0.77</v>
      </c>
    </row>
    <row r="359" spans="1:4" x14ac:dyDescent="0.25">
      <c r="A359" s="371">
        <v>39215</v>
      </c>
      <c r="B359" s="371" t="s">
        <v>9210</v>
      </c>
      <c r="C359" s="371" t="s">
        <v>3635</v>
      </c>
      <c r="D359" s="218">
        <v>5.21</v>
      </c>
    </row>
    <row r="360" spans="1:4" x14ac:dyDescent="0.25">
      <c r="A360" s="371">
        <v>39216</v>
      </c>
      <c r="B360" s="371" t="s">
        <v>9211</v>
      </c>
      <c r="C360" s="371" t="s">
        <v>3635</v>
      </c>
      <c r="D360" s="218">
        <v>7.27</v>
      </c>
    </row>
    <row r="361" spans="1:4" x14ac:dyDescent="0.25">
      <c r="A361" s="371">
        <v>11267</v>
      </c>
      <c r="B361" s="371" t="s">
        <v>9212</v>
      </c>
      <c r="C361" s="371" t="s">
        <v>3635</v>
      </c>
      <c r="D361" s="218">
        <v>1.56</v>
      </c>
    </row>
    <row r="362" spans="1:4" x14ac:dyDescent="0.25">
      <c r="A362" s="371">
        <v>379</v>
      </c>
      <c r="B362" s="371" t="s">
        <v>9213</v>
      </c>
      <c r="C362" s="371" t="s">
        <v>3635</v>
      </c>
      <c r="D362" s="218">
        <v>1.57</v>
      </c>
    </row>
    <row r="363" spans="1:4" x14ac:dyDescent="0.25">
      <c r="A363" s="371">
        <v>510</v>
      </c>
      <c r="B363" s="371" t="s">
        <v>9214</v>
      </c>
      <c r="C363" s="371" t="s">
        <v>3639</v>
      </c>
      <c r="D363" s="218">
        <v>12.38</v>
      </c>
    </row>
    <row r="364" spans="1:4" x14ac:dyDescent="0.25">
      <c r="A364" s="371">
        <v>516</v>
      </c>
      <c r="B364" s="371" t="s">
        <v>9215</v>
      </c>
      <c r="C364" s="371" t="s">
        <v>3639</v>
      </c>
      <c r="D364" s="218">
        <v>14.67</v>
      </c>
    </row>
    <row r="365" spans="1:4" x14ac:dyDescent="0.25">
      <c r="A365" s="371">
        <v>509</v>
      </c>
      <c r="B365" s="371" t="s">
        <v>9216</v>
      </c>
      <c r="C365" s="371" t="s">
        <v>3639</v>
      </c>
      <c r="D365" s="218">
        <v>16.47</v>
      </c>
    </row>
    <row r="366" spans="1:4" x14ac:dyDescent="0.25">
      <c r="A366" s="371">
        <v>40331</v>
      </c>
      <c r="B366" s="371" t="s">
        <v>9217</v>
      </c>
      <c r="C366" s="371" t="s">
        <v>3638</v>
      </c>
      <c r="D366" s="218">
        <v>14.46</v>
      </c>
    </row>
    <row r="367" spans="1:4" x14ac:dyDescent="0.25">
      <c r="A367" s="371">
        <v>40930</v>
      </c>
      <c r="B367" s="371" t="s">
        <v>9218</v>
      </c>
      <c r="C367" s="371" t="s">
        <v>3642</v>
      </c>
      <c r="D367" s="219">
        <v>2575.96</v>
      </c>
    </row>
    <row r="368" spans="1:4" x14ac:dyDescent="0.25">
      <c r="A368" s="371">
        <v>11761</v>
      </c>
      <c r="B368" s="371" t="s">
        <v>9219</v>
      </c>
      <c r="C368" s="371" t="s">
        <v>3635</v>
      </c>
      <c r="D368" s="218">
        <v>106.3</v>
      </c>
    </row>
    <row r="369" spans="1:4" x14ac:dyDescent="0.25">
      <c r="A369" s="371">
        <v>377</v>
      </c>
      <c r="B369" s="371" t="s">
        <v>9220</v>
      </c>
      <c r="C369" s="371" t="s">
        <v>3635</v>
      </c>
      <c r="D369" s="218">
        <v>49.95</v>
      </c>
    </row>
    <row r="370" spans="1:4" x14ac:dyDescent="0.25">
      <c r="A370" s="371">
        <v>7588</v>
      </c>
      <c r="B370" s="371" t="s">
        <v>9221</v>
      </c>
      <c r="C370" s="371" t="s">
        <v>3635</v>
      </c>
      <c r="D370" s="218">
        <v>55</v>
      </c>
    </row>
    <row r="371" spans="1:4" x14ac:dyDescent="0.25">
      <c r="A371" s="371">
        <v>34392</v>
      </c>
      <c r="B371" s="371" t="s">
        <v>9222</v>
      </c>
      <c r="C371" s="371" t="s">
        <v>3638</v>
      </c>
      <c r="D371" s="218">
        <v>18.510000000000002</v>
      </c>
    </row>
    <row r="372" spans="1:4" x14ac:dyDescent="0.25">
      <c r="A372" s="371">
        <v>40908</v>
      </c>
      <c r="B372" s="371" t="s">
        <v>9223</v>
      </c>
      <c r="C372" s="371" t="s">
        <v>3642</v>
      </c>
      <c r="D372" s="219">
        <v>3295.12</v>
      </c>
    </row>
    <row r="373" spans="1:4" x14ac:dyDescent="0.25">
      <c r="A373" s="371">
        <v>34551</v>
      </c>
      <c r="B373" s="371" t="s">
        <v>9224</v>
      </c>
      <c r="C373" s="371" t="s">
        <v>3638</v>
      </c>
      <c r="D373" s="218">
        <v>11.84</v>
      </c>
    </row>
    <row r="374" spans="1:4" x14ac:dyDescent="0.25">
      <c r="A374" s="371">
        <v>41078</v>
      </c>
      <c r="B374" s="371" t="s">
        <v>9225</v>
      </c>
      <c r="C374" s="371" t="s">
        <v>3642</v>
      </c>
      <c r="D374" s="219">
        <v>2107.66</v>
      </c>
    </row>
    <row r="375" spans="1:4" x14ac:dyDescent="0.25">
      <c r="A375" s="371">
        <v>246</v>
      </c>
      <c r="B375" s="371" t="s">
        <v>9226</v>
      </c>
      <c r="C375" s="371" t="s">
        <v>3638</v>
      </c>
      <c r="D375" s="218">
        <v>12.59</v>
      </c>
    </row>
    <row r="376" spans="1:4" x14ac:dyDescent="0.25">
      <c r="A376" s="371">
        <v>40927</v>
      </c>
      <c r="B376" s="371" t="s">
        <v>9227</v>
      </c>
      <c r="C376" s="371" t="s">
        <v>3642</v>
      </c>
      <c r="D376" s="219">
        <v>2243</v>
      </c>
    </row>
    <row r="377" spans="1:4" x14ac:dyDescent="0.25">
      <c r="A377" s="371">
        <v>2350</v>
      </c>
      <c r="B377" s="371" t="s">
        <v>9228</v>
      </c>
      <c r="C377" s="371" t="s">
        <v>3638</v>
      </c>
      <c r="D377" s="218">
        <v>21.07</v>
      </c>
    </row>
    <row r="378" spans="1:4" x14ac:dyDescent="0.25">
      <c r="A378" s="371">
        <v>40812</v>
      </c>
      <c r="B378" s="371" t="s">
        <v>9229</v>
      </c>
      <c r="C378" s="371" t="s">
        <v>3642</v>
      </c>
      <c r="D378" s="219">
        <v>3751.3</v>
      </c>
    </row>
    <row r="379" spans="1:4" x14ac:dyDescent="0.25">
      <c r="A379" s="371">
        <v>245</v>
      </c>
      <c r="B379" s="371" t="s">
        <v>9230</v>
      </c>
      <c r="C379" s="371" t="s">
        <v>3638</v>
      </c>
      <c r="D379" s="218">
        <v>26.75</v>
      </c>
    </row>
    <row r="380" spans="1:4" x14ac:dyDescent="0.25">
      <c r="A380" s="371">
        <v>41090</v>
      </c>
      <c r="B380" s="371" t="s">
        <v>9231</v>
      </c>
      <c r="C380" s="371" t="s">
        <v>3642</v>
      </c>
      <c r="D380" s="219">
        <v>4758.59</v>
      </c>
    </row>
    <row r="381" spans="1:4" x14ac:dyDescent="0.25">
      <c r="A381" s="371">
        <v>251</v>
      </c>
      <c r="B381" s="371" t="s">
        <v>9232</v>
      </c>
      <c r="C381" s="371" t="s">
        <v>3638</v>
      </c>
      <c r="D381" s="218">
        <v>12.59</v>
      </c>
    </row>
    <row r="382" spans="1:4" x14ac:dyDescent="0.25">
      <c r="A382" s="371">
        <v>40975</v>
      </c>
      <c r="B382" s="371" t="s">
        <v>9233</v>
      </c>
      <c r="C382" s="371" t="s">
        <v>3642</v>
      </c>
      <c r="D382" s="219">
        <v>2243</v>
      </c>
    </row>
    <row r="383" spans="1:4" x14ac:dyDescent="0.25">
      <c r="A383" s="371">
        <v>6127</v>
      </c>
      <c r="B383" s="371" t="s">
        <v>9234</v>
      </c>
      <c r="C383" s="371" t="s">
        <v>3638</v>
      </c>
      <c r="D383" s="218">
        <v>12.59</v>
      </c>
    </row>
    <row r="384" spans="1:4" x14ac:dyDescent="0.25">
      <c r="A384" s="371">
        <v>41072</v>
      </c>
      <c r="B384" s="371" t="s">
        <v>9235</v>
      </c>
      <c r="C384" s="371" t="s">
        <v>3642</v>
      </c>
      <c r="D384" s="219">
        <v>2243</v>
      </c>
    </row>
    <row r="385" spans="1:4" x14ac:dyDescent="0.25">
      <c r="A385" s="371">
        <v>6121</v>
      </c>
      <c r="B385" s="371" t="s">
        <v>9236</v>
      </c>
      <c r="C385" s="371" t="s">
        <v>3638</v>
      </c>
      <c r="D385" s="218">
        <v>11.9</v>
      </c>
    </row>
    <row r="386" spans="1:4" x14ac:dyDescent="0.25">
      <c r="A386" s="371">
        <v>41071</v>
      </c>
      <c r="B386" s="371" t="s">
        <v>9237</v>
      </c>
      <c r="C386" s="371" t="s">
        <v>3642</v>
      </c>
      <c r="D386" s="219">
        <v>2117.0500000000002</v>
      </c>
    </row>
    <row r="387" spans="1:4" x14ac:dyDescent="0.25">
      <c r="A387" s="371">
        <v>244</v>
      </c>
      <c r="B387" s="371" t="s">
        <v>9238</v>
      </c>
      <c r="C387" s="371" t="s">
        <v>3638</v>
      </c>
      <c r="D387" s="218">
        <v>8.19</v>
      </c>
    </row>
    <row r="388" spans="1:4" x14ac:dyDescent="0.25">
      <c r="A388" s="371">
        <v>41093</v>
      </c>
      <c r="B388" s="371" t="s">
        <v>9239</v>
      </c>
      <c r="C388" s="371" t="s">
        <v>3642</v>
      </c>
      <c r="D388" s="219">
        <v>1456.77</v>
      </c>
    </row>
    <row r="389" spans="1:4" x14ac:dyDescent="0.25">
      <c r="A389" s="371">
        <v>532</v>
      </c>
      <c r="B389" s="371" t="s">
        <v>9240</v>
      </c>
      <c r="C389" s="371" t="s">
        <v>3638</v>
      </c>
      <c r="D389" s="218">
        <v>25.6</v>
      </c>
    </row>
    <row r="390" spans="1:4" x14ac:dyDescent="0.25">
      <c r="A390" s="371">
        <v>40931</v>
      </c>
      <c r="B390" s="371" t="s">
        <v>9241</v>
      </c>
      <c r="C390" s="371" t="s">
        <v>3642</v>
      </c>
      <c r="D390" s="219">
        <v>4555.16</v>
      </c>
    </row>
    <row r="391" spans="1:4" x14ac:dyDescent="0.25">
      <c r="A391" s="371">
        <v>36150</v>
      </c>
      <c r="B391" s="371" t="s">
        <v>9242</v>
      </c>
      <c r="C391" s="371" t="s">
        <v>3635</v>
      </c>
      <c r="D391" s="218">
        <v>45.58</v>
      </c>
    </row>
    <row r="392" spans="1:4" x14ac:dyDescent="0.25">
      <c r="A392" s="371">
        <v>4760</v>
      </c>
      <c r="B392" s="371" t="s">
        <v>9243</v>
      </c>
      <c r="C392" s="371" t="s">
        <v>3638</v>
      </c>
      <c r="D392" s="218">
        <v>18.2</v>
      </c>
    </row>
    <row r="393" spans="1:4" x14ac:dyDescent="0.25">
      <c r="A393" s="371">
        <v>41069</v>
      </c>
      <c r="B393" s="371" t="s">
        <v>9244</v>
      </c>
      <c r="C393" s="371" t="s">
        <v>3642</v>
      </c>
      <c r="D393" s="219">
        <v>3237.08</v>
      </c>
    </row>
    <row r="394" spans="1:4" x14ac:dyDescent="0.25">
      <c r="A394" s="371">
        <v>10422</v>
      </c>
      <c r="B394" s="371" t="s">
        <v>9245</v>
      </c>
      <c r="C394" s="371" t="s">
        <v>3635</v>
      </c>
      <c r="D394" s="218">
        <v>393.84</v>
      </c>
    </row>
    <row r="395" spans="1:4" x14ac:dyDescent="0.25">
      <c r="A395" s="371">
        <v>44019</v>
      </c>
      <c r="B395" s="371" t="s">
        <v>9246</v>
      </c>
      <c r="C395" s="371" t="s">
        <v>3635</v>
      </c>
      <c r="D395" s="218">
        <v>545.16999999999996</v>
      </c>
    </row>
    <row r="396" spans="1:4" x14ac:dyDescent="0.25">
      <c r="A396" s="371">
        <v>36520</v>
      </c>
      <c r="B396" s="371" t="s">
        <v>9247</v>
      </c>
      <c r="C396" s="371" t="s">
        <v>3635</v>
      </c>
      <c r="D396" s="218">
        <v>662.87</v>
      </c>
    </row>
    <row r="397" spans="1:4" x14ac:dyDescent="0.25">
      <c r="A397" s="371">
        <v>42319</v>
      </c>
      <c r="B397" s="371" t="s">
        <v>9248</v>
      </c>
      <c r="C397" s="371" t="s">
        <v>3635</v>
      </c>
      <c r="D397" s="218">
        <v>593.96</v>
      </c>
    </row>
    <row r="398" spans="1:4" x14ac:dyDescent="0.25">
      <c r="A398" s="371">
        <v>10420</v>
      </c>
      <c r="B398" s="371" t="s">
        <v>9249</v>
      </c>
      <c r="C398" s="371" t="s">
        <v>3635</v>
      </c>
      <c r="D398" s="218">
        <v>210.7</v>
      </c>
    </row>
    <row r="399" spans="1:4" x14ac:dyDescent="0.25">
      <c r="A399" s="371">
        <v>10421</v>
      </c>
      <c r="B399" s="371" t="s">
        <v>9250</v>
      </c>
      <c r="C399" s="371" t="s">
        <v>3635</v>
      </c>
      <c r="D399" s="218">
        <v>231.53</v>
      </c>
    </row>
    <row r="400" spans="1:4" x14ac:dyDescent="0.25">
      <c r="A400" s="371">
        <v>11786</v>
      </c>
      <c r="B400" s="371" t="s">
        <v>9251</v>
      </c>
      <c r="C400" s="371" t="s">
        <v>3635</v>
      </c>
      <c r="D400" s="218">
        <v>466.86</v>
      </c>
    </row>
    <row r="401" spans="1:4" x14ac:dyDescent="0.25">
      <c r="A401" s="371">
        <v>10</v>
      </c>
      <c r="B401" s="371" t="s">
        <v>9252</v>
      </c>
      <c r="C401" s="371" t="s">
        <v>3635</v>
      </c>
      <c r="D401" s="218">
        <v>9.59</v>
      </c>
    </row>
    <row r="402" spans="1:4" x14ac:dyDescent="0.25">
      <c r="A402" s="371">
        <v>4815</v>
      </c>
      <c r="B402" s="371" t="s">
        <v>9253</v>
      </c>
      <c r="C402" s="371" t="s">
        <v>3635</v>
      </c>
      <c r="D402" s="218">
        <v>6.44</v>
      </c>
    </row>
    <row r="403" spans="1:4" x14ac:dyDescent="0.25">
      <c r="A403" s="371">
        <v>541</v>
      </c>
      <c r="B403" s="371" t="s">
        <v>9254</v>
      </c>
      <c r="C403" s="371" t="s">
        <v>3635</v>
      </c>
      <c r="D403" s="218">
        <v>227.16</v>
      </c>
    </row>
    <row r="404" spans="1:4" x14ac:dyDescent="0.25">
      <c r="A404" s="371">
        <v>542</v>
      </c>
      <c r="B404" s="371" t="s">
        <v>9255</v>
      </c>
      <c r="C404" s="371" t="s">
        <v>3635</v>
      </c>
      <c r="D404" s="218">
        <v>284.74</v>
      </c>
    </row>
    <row r="405" spans="1:4" x14ac:dyDescent="0.25">
      <c r="A405" s="371">
        <v>540</v>
      </c>
      <c r="B405" s="371" t="s">
        <v>9256</v>
      </c>
      <c r="C405" s="371" t="s">
        <v>3635</v>
      </c>
      <c r="D405" s="218">
        <v>641.66999999999996</v>
      </c>
    </row>
    <row r="406" spans="1:4" x14ac:dyDescent="0.25">
      <c r="A406" s="371">
        <v>38364</v>
      </c>
      <c r="B406" s="371" t="s">
        <v>9257</v>
      </c>
      <c r="C406" s="371" t="s">
        <v>3635</v>
      </c>
      <c r="D406" s="218">
        <v>719.37</v>
      </c>
    </row>
    <row r="407" spans="1:4" x14ac:dyDescent="0.25">
      <c r="A407" s="371">
        <v>11692</v>
      </c>
      <c r="B407" s="371" t="s">
        <v>9258</v>
      </c>
      <c r="C407" s="371" t="s">
        <v>3636</v>
      </c>
      <c r="D407" s="218">
        <v>360.85</v>
      </c>
    </row>
    <row r="408" spans="1:4" x14ac:dyDescent="0.25">
      <c r="A408" s="371">
        <v>1746</v>
      </c>
      <c r="B408" s="371" t="s">
        <v>9259</v>
      </c>
      <c r="C408" s="371" t="s">
        <v>3635</v>
      </c>
      <c r="D408" s="218">
        <v>261.99</v>
      </c>
    </row>
    <row r="409" spans="1:4" x14ac:dyDescent="0.25">
      <c r="A409" s="371">
        <v>1748</v>
      </c>
      <c r="B409" s="371" t="s">
        <v>9260</v>
      </c>
      <c r="C409" s="371" t="s">
        <v>3635</v>
      </c>
      <c r="D409" s="218">
        <v>348.38</v>
      </c>
    </row>
    <row r="410" spans="1:4" x14ac:dyDescent="0.25">
      <c r="A410" s="371">
        <v>1749</v>
      </c>
      <c r="B410" s="371" t="s">
        <v>9261</v>
      </c>
      <c r="C410" s="371" t="s">
        <v>3635</v>
      </c>
      <c r="D410" s="218">
        <v>504.74</v>
      </c>
    </row>
    <row r="411" spans="1:4" x14ac:dyDescent="0.25">
      <c r="A411" s="371">
        <v>37412</v>
      </c>
      <c r="B411" s="371" t="s">
        <v>9262</v>
      </c>
      <c r="C411" s="371" t="s">
        <v>3635</v>
      </c>
      <c r="D411" s="218">
        <v>256.08999999999997</v>
      </c>
    </row>
    <row r="412" spans="1:4" x14ac:dyDescent="0.25">
      <c r="A412" s="371">
        <v>1745</v>
      </c>
      <c r="B412" s="371" t="s">
        <v>9263</v>
      </c>
      <c r="C412" s="371" t="s">
        <v>3635</v>
      </c>
      <c r="D412" s="218">
        <v>304.52999999999997</v>
      </c>
    </row>
    <row r="413" spans="1:4" x14ac:dyDescent="0.25">
      <c r="A413" s="371">
        <v>1750</v>
      </c>
      <c r="B413" s="371" t="s">
        <v>9264</v>
      </c>
      <c r="C413" s="371" t="s">
        <v>3635</v>
      </c>
      <c r="D413" s="218">
        <v>711.64</v>
      </c>
    </row>
    <row r="414" spans="1:4" x14ac:dyDescent="0.25">
      <c r="A414" s="371">
        <v>11687</v>
      </c>
      <c r="B414" s="371" t="s">
        <v>9265</v>
      </c>
      <c r="C414" s="371" t="s">
        <v>3640</v>
      </c>
      <c r="D414" s="219">
        <v>1133.8599999999999</v>
      </c>
    </row>
    <row r="415" spans="1:4" x14ac:dyDescent="0.25">
      <c r="A415" s="371">
        <v>11689</v>
      </c>
      <c r="B415" s="371" t="s">
        <v>9266</v>
      </c>
      <c r="C415" s="371" t="s">
        <v>3640</v>
      </c>
      <c r="D415" s="219">
        <v>1420.66</v>
      </c>
    </row>
    <row r="416" spans="1:4" x14ac:dyDescent="0.25">
      <c r="A416" s="371">
        <v>11693</v>
      </c>
      <c r="B416" s="371" t="s">
        <v>9267</v>
      </c>
      <c r="C416" s="371" t="s">
        <v>3636</v>
      </c>
      <c r="D416" s="218">
        <v>251.87</v>
      </c>
    </row>
    <row r="417" spans="1:4" x14ac:dyDescent="0.25">
      <c r="A417" s="371">
        <v>36215</v>
      </c>
      <c r="B417" s="371" t="s">
        <v>9268</v>
      </c>
      <c r="C417" s="371" t="s">
        <v>3635</v>
      </c>
      <c r="D417" s="218">
        <v>848.33</v>
      </c>
    </row>
    <row r="418" spans="1:4" x14ac:dyDescent="0.25">
      <c r="A418" s="371">
        <v>42439</v>
      </c>
      <c r="B418" s="371" t="s">
        <v>9269</v>
      </c>
      <c r="C418" s="371" t="s">
        <v>3635</v>
      </c>
      <c r="D418" s="219">
        <v>1207.8399999999999</v>
      </c>
    </row>
    <row r="419" spans="1:4" x14ac:dyDescent="0.25">
      <c r="A419" s="371">
        <v>38381</v>
      </c>
      <c r="B419" s="371" t="s">
        <v>9270</v>
      </c>
      <c r="C419" s="371" t="s">
        <v>3635</v>
      </c>
      <c r="D419" s="218">
        <v>10.35</v>
      </c>
    </row>
    <row r="420" spans="1:4" x14ac:dyDescent="0.25">
      <c r="A420" s="371">
        <v>39621</v>
      </c>
      <c r="B420" s="371" t="s">
        <v>9271</v>
      </c>
      <c r="C420" s="371" t="s">
        <v>3643</v>
      </c>
      <c r="D420" s="219">
        <v>1345.43</v>
      </c>
    </row>
    <row r="421" spans="1:4" x14ac:dyDescent="0.25">
      <c r="A421" s="371">
        <v>39624</v>
      </c>
      <c r="B421" s="371" t="s">
        <v>9272</v>
      </c>
      <c r="C421" s="371" t="s">
        <v>3643</v>
      </c>
      <c r="D421" s="219">
        <v>1484.15</v>
      </c>
    </row>
    <row r="422" spans="1:4" x14ac:dyDescent="0.25">
      <c r="A422" s="371">
        <v>39615</v>
      </c>
      <c r="B422" s="371" t="s">
        <v>9273</v>
      </c>
      <c r="C422" s="371" t="s">
        <v>3635</v>
      </c>
      <c r="D422" s="218">
        <v>599.73</v>
      </c>
    </row>
    <row r="423" spans="1:4" x14ac:dyDescent="0.25">
      <c r="A423" s="371">
        <v>39620</v>
      </c>
      <c r="B423" s="371" t="s">
        <v>9274</v>
      </c>
      <c r="C423" s="371" t="s">
        <v>3635</v>
      </c>
      <c r="D423" s="218">
        <v>915.96</v>
      </c>
    </row>
    <row r="424" spans="1:4" x14ac:dyDescent="0.25">
      <c r="A424" s="371">
        <v>39623</v>
      </c>
      <c r="B424" s="371" t="s">
        <v>9275</v>
      </c>
      <c r="C424" s="371" t="s">
        <v>3635</v>
      </c>
      <c r="D424" s="218">
        <v>981.07</v>
      </c>
    </row>
    <row r="425" spans="1:4" x14ac:dyDescent="0.25">
      <c r="A425" s="371">
        <v>546</v>
      </c>
      <c r="B425" s="371" t="s">
        <v>9276</v>
      </c>
      <c r="C425" s="371" t="s">
        <v>3639</v>
      </c>
      <c r="D425" s="218">
        <v>9.9700000000000006</v>
      </c>
    </row>
    <row r="426" spans="1:4" x14ac:dyDescent="0.25">
      <c r="A426" s="371">
        <v>566</v>
      </c>
      <c r="B426" s="371" t="s">
        <v>9277</v>
      </c>
      <c r="C426" s="371" t="s">
        <v>3640</v>
      </c>
      <c r="D426" s="218">
        <v>4.7300000000000004</v>
      </c>
    </row>
    <row r="427" spans="1:4" x14ac:dyDescent="0.25">
      <c r="A427" s="371">
        <v>565</v>
      </c>
      <c r="B427" s="371" t="s">
        <v>9278</v>
      </c>
      <c r="C427" s="371" t="s">
        <v>3640</v>
      </c>
      <c r="D427" s="218">
        <v>17.239999999999998</v>
      </c>
    </row>
    <row r="428" spans="1:4" x14ac:dyDescent="0.25">
      <c r="A428" s="371">
        <v>555</v>
      </c>
      <c r="B428" s="371" t="s">
        <v>9279</v>
      </c>
      <c r="C428" s="371" t="s">
        <v>3640</v>
      </c>
      <c r="D428" s="218">
        <v>12.22</v>
      </c>
    </row>
    <row r="429" spans="1:4" x14ac:dyDescent="0.25">
      <c r="A429" s="371">
        <v>557</v>
      </c>
      <c r="B429" s="371" t="s">
        <v>9280</v>
      </c>
      <c r="C429" s="371" t="s">
        <v>3640</v>
      </c>
      <c r="D429" s="218">
        <v>38.36</v>
      </c>
    </row>
    <row r="430" spans="1:4" x14ac:dyDescent="0.25">
      <c r="A430" s="371">
        <v>552</v>
      </c>
      <c r="B430" s="371" t="s">
        <v>9281</v>
      </c>
      <c r="C430" s="371" t="s">
        <v>3640</v>
      </c>
      <c r="D430" s="218">
        <v>19.03</v>
      </c>
    </row>
    <row r="431" spans="1:4" x14ac:dyDescent="0.25">
      <c r="A431" s="371">
        <v>563</v>
      </c>
      <c r="B431" s="371" t="s">
        <v>9282</v>
      </c>
      <c r="C431" s="371" t="s">
        <v>3640</v>
      </c>
      <c r="D431" s="218">
        <v>28.6</v>
      </c>
    </row>
    <row r="432" spans="1:4" x14ac:dyDescent="0.25">
      <c r="A432" s="371">
        <v>549</v>
      </c>
      <c r="B432" s="371" t="s">
        <v>9283</v>
      </c>
      <c r="C432" s="371" t="s">
        <v>3640</v>
      </c>
      <c r="D432" s="218">
        <v>51.47</v>
      </c>
    </row>
    <row r="433" spans="1:4" x14ac:dyDescent="0.25">
      <c r="A433" s="371">
        <v>551</v>
      </c>
      <c r="B433" s="371" t="s">
        <v>9284</v>
      </c>
      <c r="C433" s="371" t="s">
        <v>3640</v>
      </c>
      <c r="D433" s="218">
        <v>101.92</v>
      </c>
    </row>
    <row r="434" spans="1:4" x14ac:dyDescent="0.25">
      <c r="A434" s="371">
        <v>559</v>
      </c>
      <c r="B434" s="371" t="s">
        <v>9285</v>
      </c>
      <c r="C434" s="371" t="s">
        <v>3640</v>
      </c>
      <c r="D434" s="218">
        <v>25.48</v>
      </c>
    </row>
    <row r="435" spans="1:4" x14ac:dyDescent="0.25">
      <c r="A435" s="371">
        <v>560</v>
      </c>
      <c r="B435" s="371" t="s">
        <v>9286</v>
      </c>
      <c r="C435" s="371" t="s">
        <v>3640</v>
      </c>
      <c r="D435" s="218">
        <v>31.87</v>
      </c>
    </row>
    <row r="436" spans="1:4" x14ac:dyDescent="0.25">
      <c r="A436" s="371">
        <v>547</v>
      </c>
      <c r="B436" s="371" t="s">
        <v>9287</v>
      </c>
      <c r="C436" s="371" t="s">
        <v>3640</v>
      </c>
      <c r="D436" s="218">
        <v>38.17</v>
      </c>
    </row>
    <row r="437" spans="1:4" x14ac:dyDescent="0.25">
      <c r="A437" s="371">
        <v>36207</v>
      </c>
      <c r="B437" s="371" t="s">
        <v>9288</v>
      </c>
      <c r="C437" s="371" t="s">
        <v>3635</v>
      </c>
      <c r="D437" s="218">
        <v>375.75</v>
      </c>
    </row>
    <row r="438" spans="1:4" x14ac:dyDescent="0.25">
      <c r="A438" s="371">
        <v>36209</v>
      </c>
      <c r="B438" s="371" t="s">
        <v>9289</v>
      </c>
      <c r="C438" s="371" t="s">
        <v>3635</v>
      </c>
      <c r="D438" s="218">
        <v>431.23</v>
      </c>
    </row>
    <row r="439" spans="1:4" x14ac:dyDescent="0.25">
      <c r="A439" s="371">
        <v>36210</v>
      </c>
      <c r="B439" s="371" t="s">
        <v>9290</v>
      </c>
      <c r="C439" s="371" t="s">
        <v>3635</v>
      </c>
      <c r="D439" s="218">
        <v>466.58</v>
      </c>
    </row>
    <row r="440" spans="1:4" x14ac:dyDescent="0.25">
      <c r="A440" s="371">
        <v>36204</v>
      </c>
      <c r="B440" s="371" t="s">
        <v>9291</v>
      </c>
      <c r="C440" s="371" t="s">
        <v>3635</v>
      </c>
      <c r="D440" s="218">
        <v>165.43</v>
      </c>
    </row>
    <row r="441" spans="1:4" x14ac:dyDescent="0.25">
      <c r="A441" s="371">
        <v>36205</v>
      </c>
      <c r="B441" s="371" t="s">
        <v>9292</v>
      </c>
      <c r="C441" s="371" t="s">
        <v>3635</v>
      </c>
      <c r="D441" s="218">
        <v>183.73</v>
      </c>
    </row>
    <row r="442" spans="1:4" x14ac:dyDescent="0.25">
      <c r="A442" s="371">
        <v>36081</v>
      </c>
      <c r="B442" s="371" t="s">
        <v>9293</v>
      </c>
      <c r="C442" s="371" t="s">
        <v>3635</v>
      </c>
      <c r="D442" s="218">
        <v>195.9</v>
      </c>
    </row>
    <row r="443" spans="1:4" x14ac:dyDescent="0.25">
      <c r="A443" s="371">
        <v>36206</v>
      </c>
      <c r="B443" s="371" t="s">
        <v>9294</v>
      </c>
      <c r="C443" s="371" t="s">
        <v>3635</v>
      </c>
      <c r="D443" s="218">
        <v>205.24</v>
      </c>
    </row>
    <row r="444" spans="1:4" x14ac:dyDescent="0.25">
      <c r="A444" s="371">
        <v>36218</v>
      </c>
      <c r="B444" s="371" t="s">
        <v>9295</v>
      </c>
      <c r="C444" s="371" t="s">
        <v>3635</v>
      </c>
      <c r="D444" s="218">
        <v>173.34</v>
      </c>
    </row>
    <row r="445" spans="1:4" x14ac:dyDescent="0.25">
      <c r="A445" s="371">
        <v>36220</v>
      </c>
      <c r="B445" s="371" t="s">
        <v>9296</v>
      </c>
      <c r="C445" s="371" t="s">
        <v>3635</v>
      </c>
      <c r="D445" s="218">
        <v>198.76</v>
      </c>
    </row>
    <row r="446" spans="1:4" x14ac:dyDescent="0.25">
      <c r="A446" s="371">
        <v>36080</v>
      </c>
      <c r="B446" s="371" t="s">
        <v>9297</v>
      </c>
      <c r="C446" s="371" t="s">
        <v>3635</v>
      </c>
      <c r="D446" s="218">
        <v>214.99</v>
      </c>
    </row>
    <row r="447" spans="1:4" x14ac:dyDescent="0.25">
      <c r="A447" s="371">
        <v>36223</v>
      </c>
      <c r="B447" s="371" t="s">
        <v>9298</v>
      </c>
      <c r="C447" s="371" t="s">
        <v>3635</v>
      </c>
      <c r="D447" s="218">
        <v>225.13</v>
      </c>
    </row>
    <row r="448" spans="1:4" x14ac:dyDescent="0.25">
      <c r="A448" s="371">
        <v>38127</v>
      </c>
      <c r="B448" s="371" t="s">
        <v>9299</v>
      </c>
      <c r="C448" s="371" t="s">
        <v>3635</v>
      </c>
      <c r="D448" s="218">
        <v>408.23</v>
      </c>
    </row>
    <row r="449" spans="1:4" x14ac:dyDescent="0.25">
      <c r="A449" s="371">
        <v>38060</v>
      </c>
      <c r="B449" s="371" t="s">
        <v>9300</v>
      </c>
      <c r="C449" s="371" t="s">
        <v>3635</v>
      </c>
      <c r="D449" s="218">
        <v>46.05</v>
      </c>
    </row>
    <row r="450" spans="1:4" x14ac:dyDescent="0.25">
      <c r="A450" s="371">
        <v>10956</v>
      </c>
      <c r="B450" s="371" t="s">
        <v>9301</v>
      </c>
      <c r="C450" s="371" t="s">
        <v>3635</v>
      </c>
      <c r="D450" s="218">
        <v>50.5</v>
      </c>
    </row>
    <row r="451" spans="1:4" x14ac:dyDescent="0.25">
      <c r="A451" s="371">
        <v>39380</v>
      </c>
      <c r="B451" s="371" t="s">
        <v>9302</v>
      </c>
      <c r="C451" s="371" t="s">
        <v>3635</v>
      </c>
      <c r="D451" s="218">
        <v>17.600000000000001</v>
      </c>
    </row>
    <row r="452" spans="1:4" x14ac:dyDescent="0.25">
      <c r="A452" s="371">
        <v>44172</v>
      </c>
      <c r="B452" s="371" t="s">
        <v>9303</v>
      </c>
      <c r="C452" s="371" t="s">
        <v>3635</v>
      </c>
      <c r="D452" s="218">
        <v>6.17</v>
      </c>
    </row>
    <row r="453" spans="1:4" x14ac:dyDescent="0.25">
      <c r="A453" s="371">
        <v>37597</v>
      </c>
      <c r="B453" s="371" t="s">
        <v>9304</v>
      </c>
      <c r="C453" s="371" t="s">
        <v>3635</v>
      </c>
      <c r="D453" s="219">
        <v>632675.78</v>
      </c>
    </row>
    <row r="454" spans="1:4" x14ac:dyDescent="0.25">
      <c r="A454" s="371">
        <v>183</v>
      </c>
      <c r="B454" s="371" t="s">
        <v>9305</v>
      </c>
      <c r="C454" s="371" t="s">
        <v>3644</v>
      </c>
      <c r="D454" s="218">
        <v>260</v>
      </c>
    </row>
    <row r="455" spans="1:4" x14ac:dyDescent="0.25">
      <c r="A455" s="371">
        <v>184</v>
      </c>
      <c r="B455" s="371" t="s">
        <v>9306</v>
      </c>
      <c r="C455" s="371" t="s">
        <v>3644</v>
      </c>
      <c r="D455" s="218">
        <v>161.03</v>
      </c>
    </row>
    <row r="456" spans="1:4" x14ac:dyDescent="0.25">
      <c r="A456" s="371">
        <v>181</v>
      </c>
      <c r="B456" s="371" t="s">
        <v>9307</v>
      </c>
      <c r="C456" s="371" t="s">
        <v>3644</v>
      </c>
      <c r="D456" s="218">
        <v>347.22</v>
      </c>
    </row>
    <row r="457" spans="1:4" x14ac:dyDescent="0.25">
      <c r="A457" s="371">
        <v>20001</v>
      </c>
      <c r="B457" s="371" t="s">
        <v>9308</v>
      </c>
      <c r="C457" s="371" t="s">
        <v>3644</v>
      </c>
      <c r="D457" s="218">
        <v>201.29</v>
      </c>
    </row>
    <row r="458" spans="1:4" x14ac:dyDescent="0.25">
      <c r="A458" s="371">
        <v>39837</v>
      </c>
      <c r="B458" s="371" t="s">
        <v>9309</v>
      </c>
      <c r="C458" s="371" t="s">
        <v>3644</v>
      </c>
      <c r="D458" s="218">
        <v>384.54</v>
      </c>
    </row>
    <row r="459" spans="1:4" x14ac:dyDescent="0.25">
      <c r="A459" s="371">
        <v>43366</v>
      </c>
      <c r="B459" s="371" t="s">
        <v>9310</v>
      </c>
      <c r="C459" s="371" t="s">
        <v>3639</v>
      </c>
      <c r="D459" s="218">
        <v>1.54</v>
      </c>
    </row>
    <row r="460" spans="1:4" x14ac:dyDescent="0.25">
      <c r="A460" s="371">
        <v>10535</v>
      </c>
      <c r="B460" s="371" t="s">
        <v>9311</v>
      </c>
      <c r="C460" s="371" t="s">
        <v>3635</v>
      </c>
      <c r="D460" s="219">
        <v>5900</v>
      </c>
    </row>
    <row r="461" spans="1:4" x14ac:dyDescent="0.25">
      <c r="A461" s="371">
        <v>10537</v>
      </c>
      <c r="B461" s="371" t="s">
        <v>9312</v>
      </c>
      <c r="C461" s="371" t="s">
        <v>3635</v>
      </c>
      <c r="D461" s="219">
        <v>8045.99</v>
      </c>
    </row>
    <row r="462" spans="1:4" x14ac:dyDescent="0.25">
      <c r="A462" s="371">
        <v>13891</v>
      </c>
      <c r="B462" s="371" t="s">
        <v>9313</v>
      </c>
      <c r="C462" s="371" t="s">
        <v>3635</v>
      </c>
      <c r="D462" s="219">
        <v>7379.99</v>
      </c>
    </row>
    <row r="463" spans="1:4" x14ac:dyDescent="0.25">
      <c r="A463" s="371">
        <v>44492</v>
      </c>
      <c r="B463" s="371" t="s">
        <v>9314</v>
      </c>
      <c r="C463" s="371" t="s">
        <v>3635</v>
      </c>
      <c r="D463" s="219">
        <v>32099.99</v>
      </c>
    </row>
    <row r="464" spans="1:4" x14ac:dyDescent="0.25">
      <c r="A464" s="371">
        <v>36396</v>
      </c>
      <c r="B464" s="371" t="s">
        <v>9315</v>
      </c>
      <c r="C464" s="371" t="s">
        <v>3635</v>
      </c>
      <c r="D464" s="219">
        <v>6749.99</v>
      </c>
    </row>
    <row r="465" spans="1:4" x14ac:dyDescent="0.25">
      <c r="A465" s="371">
        <v>36397</v>
      </c>
      <c r="B465" s="371" t="s">
        <v>9316</v>
      </c>
      <c r="C465" s="371" t="s">
        <v>3635</v>
      </c>
      <c r="D465" s="219">
        <v>23999.99</v>
      </c>
    </row>
    <row r="466" spans="1:4" x14ac:dyDescent="0.25">
      <c r="A466" s="371">
        <v>36398</v>
      </c>
      <c r="B466" s="371" t="s">
        <v>9317</v>
      </c>
      <c r="C466" s="371" t="s">
        <v>3635</v>
      </c>
      <c r="D466" s="219">
        <v>29169.99</v>
      </c>
    </row>
    <row r="467" spans="1:4" x14ac:dyDescent="0.25">
      <c r="A467" s="371">
        <v>647</v>
      </c>
      <c r="B467" s="371" t="s">
        <v>9318</v>
      </c>
      <c r="C467" s="371" t="s">
        <v>3638</v>
      </c>
      <c r="D467" s="218">
        <v>12.92</v>
      </c>
    </row>
    <row r="468" spans="1:4" x14ac:dyDescent="0.25">
      <c r="A468" s="371">
        <v>40920</v>
      </c>
      <c r="B468" s="371" t="s">
        <v>9319</v>
      </c>
      <c r="C468" s="371" t="s">
        <v>3642</v>
      </c>
      <c r="D468" s="219">
        <v>2301.29</v>
      </c>
    </row>
    <row r="469" spans="1:4" x14ac:dyDescent="0.25">
      <c r="A469" s="371">
        <v>715</v>
      </c>
      <c r="B469" s="371" t="s">
        <v>9320</v>
      </c>
      <c r="C469" s="371" t="s">
        <v>3635</v>
      </c>
      <c r="D469" s="218">
        <v>21.08</v>
      </c>
    </row>
    <row r="470" spans="1:4" x14ac:dyDescent="0.25">
      <c r="A470" s="371">
        <v>716</v>
      </c>
      <c r="B470" s="371" t="s">
        <v>9321</v>
      </c>
      <c r="C470" s="371" t="s">
        <v>3635</v>
      </c>
      <c r="D470" s="218">
        <v>23.84</v>
      </c>
    </row>
    <row r="471" spans="1:4" x14ac:dyDescent="0.25">
      <c r="A471" s="371">
        <v>38783</v>
      </c>
      <c r="B471" s="371" t="s">
        <v>9322</v>
      </c>
      <c r="C471" s="371" t="s">
        <v>3635</v>
      </c>
      <c r="D471" s="218">
        <v>1</v>
      </c>
    </row>
    <row r="472" spans="1:4" x14ac:dyDescent="0.25">
      <c r="A472" s="371">
        <v>37593</v>
      </c>
      <c r="B472" s="371" t="s">
        <v>9323</v>
      </c>
      <c r="C472" s="371" t="s">
        <v>3635</v>
      </c>
      <c r="D472" s="218">
        <v>2.46</v>
      </c>
    </row>
    <row r="473" spans="1:4" x14ac:dyDescent="0.25">
      <c r="A473" s="371">
        <v>37594</v>
      </c>
      <c r="B473" s="371" t="s">
        <v>9324</v>
      </c>
      <c r="C473" s="371" t="s">
        <v>3635</v>
      </c>
      <c r="D473" s="218">
        <v>3.06</v>
      </c>
    </row>
    <row r="474" spans="1:4" x14ac:dyDescent="0.25">
      <c r="A474" s="371">
        <v>37592</v>
      </c>
      <c r="B474" s="371" t="s">
        <v>9325</v>
      </c>
      <c r="C474" s="371" t="s">
        <v>3635</v>
      </c>
      <c r="D474" s="218">
        <v>1.94</v>
      </c>
    </row>
    <row r="475" spans="1:4" x14ac:dyDescent="0.25">
      <c r="A475" s="371">
        <v>7270</v>
      </c>
      <c r="B475" s="371" t="s">
        <v>9326</v>
      </c>
      <c r="C475" s="371" t="s">
        <v>3635</v>
      </c>
      <c r="D475" s="218">
        <v>0.87</v>
      </c>
    </row>
    <row r="476" spans="1:4" x14ac:dyDescent="0.25">
      <c r="A476" s="371">
        <v>7267</v>
      </c>
      <c r="B476" s="371" t="s">
        <v>9327</v>
      </c>
      <c r="C476" s="371" t="s">
        <v>3635</v>
      </c>
      <c r="D476" s="218">
        <v>0.68</v>
      </c>
    </row>
    <row r="477" spans="1:4" x14ac:dyDescent="0.25">
      <c r="A477" s="371">
        <v>7271</v>
      </c>
      <c r="B477" s="371" t="s">
        <v>9328</v>
      </c>
      <c r="C477" s="371" t="s">
        <v>3635</v>
      </c>
      <c r="D477" s="218">
        <v>0.75</v>
      </c>
    </row>
    <row r="478" spans="1:4" x14ac:dyDescent="0.25">
      <c r="A478" s="371">
        <v>7268</v>
      </c>
      <c r="B478" s="371" t="s">
        <v>9329</v>
      </c>
      <c r="C478" s="371" t="s">
        <v>3635</v>
      </c>
      <c r="D478" s="218">
        <v>1.04</v>
      </c>
    </row>
    <row r="479" spans="1:4" x14ac:dyDescent="0.25">
      <c r="A479" s="371">
        <v>41372</v>
      </c>
      <c r="B479" s="371" t="s">
        <v>9330</v>
      </c>
      <c r="C479" s="371" t="s">
        <v>3636</v>
      </c>
      <c r="D479" s="218">
        <v>119.29</v>
      </c>
    </row>
    <row r="480" spans="1:4" x14ac:dyDescent="0.25">
      <c r="A480" s="371">
        <v>41371</v>
      </c>
      <c r="B480" s="371" t="s">
        <v>9331</v>
      </c>
      <c r="C480" s="371" t="s">
        <v>3636</v>
      </c>
      <c r="D480" s="218">
        <v>70.510000000000005</v>
      </c>
    </row>
    <row r="481" spans="1:4" x14ac:dyDescent="0.25">
      <c r="A481" s="371">
        <v>34556</v>
      </c>
      <c r="B481" s="371" t="s">
        <v>9332</v>
      </c>
      <c r="C481" s="371" t="s">
        <v>3635</v>
      </c>
      <c r="D481" s="218">
        <v>5</v>
      </c>
    </row>
    <row r="482" spans="1:4" x14ac:dyDescent="0.25">
      <c r="A482" s="371">
        <v>37873</v>
      </c>
      <c r="B482" s="371" t="s">
        <v>9333</v>
      </c>
      <c r="C482" s="371" t="s">
        <v>3635</v>
      </c>
      <c r="D482" s="218">
        <v>5.09</v>
      </c>
    </row>
    <row r="483" spans="1:4" x14ac:dyDescent="0.25">
      <c r="A483" s="371">
        <v>34564</v>
      </c>
      <c r="B483" s="371" t="s">
        <v>9334</v>
      </c>
      <c r="C483" s="371" t="s">
        <v>3635</v>
      </c>
      <c r="D483" s="218">
        <v>5.33</v>
      </c>
    </row>
    <row r="484" spans="1:4" x14ac:dyDescent="0.25">
      <c r="A484" s="371">
        <v>34565</v>
      </c>
      <c r="B484" s="371" t="s">
        <v>9335</v>
      </c>
      <c r="C484" s="371" t="s">
        <v>3635</v>
      </c>
      <c r="D484" s="218">
        <v>5.64</v>
      </c>
    </row>
    <row r="485" spans="1:4" x14ac:dyDescent="0.25">
      <c r="A485" s="371">
        <v>38590</v>
      </c>
      <c r="B485" s="371" t="s">
        <v>9336</v>
      </c>
      <c r="C485" s="371" t="s">
        <v>3635</v>
      </c>
      <c r="D485" s="218">
        <v>4.17</v>
      </c>
    </row>
    <row r="486" spans="1:4" x14ac:dyDescent="0.25">
      <c r="A486" s="371">
        <v>34566</v>
      </c>
      <c r="B486" s="371" t="s">
        <v>9337</v>
      </c>
      <c r="C486" s="371" t="s">
        <v>3635</v>
      </c>
      <c r="D486" s="218">
        <v>4.38</v>
      </c>
    </row>
    <row r="487" spans="1:4" x14ac:dyDescent="0.25">
      <c r="A487" s="371">
        <v>34567</v>
      </c>
      <c r="B487" s="371" t="s">
        <v>9338</v>
      </c>
      <c r="C487" s="371" t="s">
        <v>3635</v>
      </c>
      <c r="D487" s="218">
        <v>4.6399999999999997</v>
      </c>
    </row>
    <row r="488" spans="1:4" x14ac:dyDescent="0.25">
      <c r="A488" s="371">
        <v>38591</v>
      </c>
      <c r="B488" s="371" t="s">
        <v>9339</v>
      </c>
      <c r="C488" s="371" t="s">
        <v>3635</v>
      </c>
      <c r="D488" s="218">
        <v>4.21</v>
      </c>
    </row>
    <row r="489" spans="1:4" x14ac:dyDescent="0.25">
      <c r="A489" s="371">
        <v>34568</v>
      </c>
      <c r="B489" s="371" t="s">
        <v>9340</v>
      </c>
      <c r="C489" s="371" t="s">
        <v>3635</v>
      </c>
      <c r="D489" s="218">
        <v>5.49</v>
      </c>
    </row>
    <row r="490" spans="1:4" x14ac:dyDescent="0.25">
      <c r="A490" s="371">
        <v>34569</v>
      </c>
      <c r="B490" s="371" t="s">
        <v>9341</v>
      </c>
      <c r="C490" s="371" t="s">
        <v>3635</v>
      </c>
      <c r="D490" s="218">
        <v>5.64</v>
      </c>
    </row>
    <row r="491" spans="1:4" x14ac:dyDescent="0.25">
      <c r="A491" s="371">
        <v>34570</v>
      </c>
      <c r="B491" s="371" t="s">
        <v>9342</v>
      </c>
      <c r="C491" s="371" t="s">
        <v>3635</v>
      </c>
      <c r="D491" s="218">
        <v>6.13</v>
      </c>
    </row>
    <row r="492" spans="1:4" x14ac:dyDescent="0.25">
      <c r="A492" s="371">
        <v>25070</v>
      </c>
      <c r="B492" s="371" t="s">
        <v>9343</v>
      </c>
      <c r="C492" s="371" t="s">
        <v>3635</v>
      </c>
      <c r="D492" s="218">
        <v>4.6100000000000003</v>
      </c>
    </row>
    <row r="493" spans="1:4" x14ac:dyDescent="0.25">
      <c r="A493" s="371">
        <v>34571</v>
      </c>
      <c r="B493" s="371" t="s">
        <v>9344</v>
      </c>
      <c r="C493" s="371" t="s">
        <v>3635</v>
      </c>
      <c r="D493" s="218">
        <v>4.6500000000000004</v>
      </c>
    </row>
    <row r="494" spans="1:4" x14ac:dyDescent="0.25">
      <c r="A494" s="371">
        <v>34573</v>
      </c>
      <c r="B494" s="371" t="s">
        <v>9345</v>
      </c>
      <c r="C494" s="371" t="s">
        <v>3635</v>
      </c>
      <c r="D494" s="218">
        <v>4.8899999999999997</v>
      </c>
    </row>
    <row r="495" spans="1:4" x14ac:dyDescent="0.25">
      <c r="A495" s="371">
        <v>37107</v>
      </c>
      <c r="B495" s="371" t="s">
        <v>9346</v>
      </c>
      <c r="C495" s="371" t="s">
        <v>3635</v>
      </c>
      <c r="D495" s="218">
        <v>6.47</v>
      </c>
    </row>
    <row r="496" spans="1:4" x14ac:dyDescent="0.25">
      <c r="A496" s="371">
        <v>34576</v>
      </c>
      <c r="B496" s="371" t="s">
        <v>9347</v>
      </c>
      <c r="C496" s="371" t="s">
        <v>3635</v>
      </c>
      <c r="D496" s="218">
        <v>7.14</v>
      </c>
    </row>
    <row r="497" spans="1:4" x14ac:dyDescent="0.25">
      <c r="A497" s="371">
        <v>34577</v>
      </c>
      <c r="B497" s="371" t="s">
        <v>9348</v>
      </c>
      <c r="C497" s="371" t="s">
        <v>3635</v>
      </c>
      <c r="D497" s="218">
        <v>7.44</v>
      </c>
    </row>
    <row r="498" spans="1:4" x14ac:dyDescent="0.25">
      <c r="A498" s="371">
        <v>34578</v>
      </c>
      <c r="B498" s="371" t="s">
        <v>9349</v>
      </c>
      <c r="C498" s="371" t="s">
        <v>3635</v>
      </c>
      <c r="D498" s="218">
        <v>8.07</v>
      </c>
    </row>
    <row r="499" spans="1:4" x14ac:dyDescent="0.25">
      <c r="A499" s="371">
        <v>34579</v>
      </c>
      <c r="B499" s="371" t="s">
        <v>9350</v>
      </c>
      <c r="C499" s="371" t="s">
        <v>3635</v>
      </c>
      <c r="D499" s="218">
        <v>8.61</v>
      </c>
    </row>
    <row r="500" spans="1:4" x14ac:dyDescent="0.25">
      <c r="A500" s="371">
        <v>25067</v>
      </c>
      <c r="B500" s="371" t="s">
        <v>9351</v>
      </c>
      <c r="C500" s="371" t="s">
        <v>3635</v>
      </c>
      <c r="D500" s="218">
        <v>5.76</v>
      </c>
    </row>
    <row r="501" spans="1:4" x14ac:dyDescent="0.25">
      <c r="A501" s="371">
        <v>34580</v>
      </c>
      <c r="B501" s="371" t="s">
        <v>9352</v>
      </c>
      <c r="C501" s="371" t="s">
        <v>3635</v>
      </c>
      <c r="D501" s="218">
        <v>6.43</v>
      </c>
    </row>
    <row r="502" spans="1:4" x14ac:dyDescent="0.25">
      <c r="A502" s="371">
        <v>25071</v>
      </c>
      <c r="B502" s="371" t="s">
        <v>9353</v>
      </c>
      <c r="C502" s="371" t="s">
        <v>3635</v>
      </c>
      <c r="D502" s="218">
        <v>3.2</v>
      </c>
    </row>
    <row r="503" spans="1:4" x14ac:dyDescent="0.25">
      <c r="A503" s="371">
        <v>44171</v>
      </c>
      <c r="B503" s="371" t="s">
        <v>9354</v>
      </c>
      <c r="C503" s="371" t="s">
        <v>3635</v>
      </c>
      <c r="D503" s="218">
        <v>17.61</v>
      </c>
    </row>
    <row r="504" spans="1:4" x14ac:dyDescent="0.25">
      <c r="A504" s="371">
        <v>38395</v>
      </c>
      <c r="B504" s="371" t="s">
        <v>9355</v>
      </c>
      <c r="C504" s="371" t="s">
        <v>3635</v>
      </c>
      <c r="D504" s="218">
        <v>8.64</v>
      </c>
    </row>
    <row r="505" spans="1:4" x14ac:dyDescent="0.25">
      <c r="A505" s="371">
        <v>34583</v>
      </c>
      <c r="B505" s="371" t="s">
        <v>9356</v>
      </c>
      <c r="C505" s="371" t="s">
        <v>3636</v>
      </c>
      <c r="D505" s="218">
        <v>52.49</v>
      </c>
    </row>
    <row r="506" spans="1:4" x14ac:dyDescent="0.25">
      <c r="A506" s="371">
        <v>34584</v>
      </c>
      <c r="B506" s="371" t="s">
        <v>9357</v>
      </c>
      <c r="C506" s="371" t="s">
        <v>3636</v>
      </c>
      <c r="D506" s="218">
        <v>38.49</v>
      </c>
    </row>
    <row r="507" spans="1:4" x14ac:dyDescent="0.25">
      <c r="A507" s="371">
        <v>709</v>
      </c>
      <c r="B507" s="371" t="s">
        <v>9358</v>
      </c>
      <c r="C507" s="371" t="s">
        <v>3636</v>
      </c>
      <c r="D507" s="218">
        <v>740.74</v>
      </c>
    </row>
    <row r="508" spans="1:4" x14ac:dyDescent="0.25">
      <c r="A508" s="371">
        <v>34599</v>
      </c>
      <c r="B508" s="371" t="s">
        <v>9359</v>
      </c>
      <c r="C508" s="371" t="s">
        <v>3635</v>
      </c>
      <c r="D508" s="218">
        <v>3.29</v>
      </c>
    </row>
    <row r="509" spans="1:4" x14ac:dyDescent="0.25">
      <c r="A509" s="371">
        <v>34592</v>
      </c>
      <c r="B509" s="371" t="s">
        <v>9360</v>
      </c>
      <c r="C509" s="371" t="s">
        <v>3635</v>
      </c>
      <c r="D509" s="218">
        <v>3.66</v>
      </c>
    </row>
    <row r="510" spans="1:4" x14ac:dyDescent="0.25">
      <c r="A510" s="371">
        <v>37103</v>
      </c>
      <c r="B510" s="371" t="s">
        <v>9361</v>
      </c>
      <c r="C510" s="371" t="s">
        <v>3635</v>
      </c>
      <c r="D510" s="218">
        <v>4.1900000000000004</v>
      </c>
    </row>
    <row r="511" spans="1:4" x14ac:dyDescent="0.25">
      <c r="A511" s="371">
        <v>34555</v>
      </c>
      <c r="B511" s="371" t="s">
        <v>9362</v>
      </c>
      <c r="C511" s="371" t="s">
        <v>3635</v>
      </c>
      <c r="D511" s="218">
        <v>5.32</v>
      </c>
    </row>
    <row r="512" spans="1:4" x14ac:dyDescent="0.25">
      <c r="A512" s="371">
        <v>674</v>
      </c>
      <c r="B512" s="371" t="s">
        <v>9363</v>
      </c>
      <c r="C512" s="371" t="s">
        <v>3636</v>
      </c>
      <c r="D512" s="218">
        <v>85</v>
      </c>
    </row>
    <row r="513" spans="1:4" x14ac:dyDescent="0.25">
      <c r="A513" s="371">
        <v>34600</v>
      </c>
      <c r="B513" s="371" t="s">
        <v>9364</v>
      </c>
      <c r="C513" s="371" t="s">
        <v>3636</v>
      </c>
      <c r="D513" s="218">
        <v>124.85</v>
      </c>
    </row>
    <row r="514" spans="1:4" x14ac:dyDescent="0.25">
      <c r="A514" s="371">
        <v>652</v>
      </c>
      <c r="B514" s="371" t="s">
        <v>9365</v>
      </c>
      <c r="C514" s="371" t="s">
        <v>3636</v>
      </c>
      <c r="D514" s="218">
        <v>191.25</v>
      </c>
    </row>
    <row r="515" spans="1:4" x14ac:dyDescent="0.25">
      <c r="A515" s="371">
        <v>651</v>
      </c>
      <c r="B515" s="371" t="s">
        <v>9366</v>
      </c>
      <c r="C515" s="371" t="s">
        <v>3635</v>
      </c>
      <c r="D515" s="218">
        <v>4.04</v>
      </c>
    </row>
    <row r="516" spans="1:4" x14ac:dyDescent="0.25">
      <c r="A516" s="371">
        <v>654</v>
      </c>
      <c r="B516" s="371" t="s">
        <v>9367</v>
      </c>
      <c r="C516" s="371" t="s">
        <v>3635</v>
      </c>
      <c r="D516" s="218">
        <v>5</v>
      </c>
    </row>
    <row r="517" spans="1:4" x14ac:dyDescent="0.25">
      <c r="A517" s="371">
        <v>650</v>
      </c>
      <c r="B517" s="371" t="s">
        <v>9368</v>
      </c>
      <c r="C517" s="371" t="s">
        <v>3635</v>
      </c>
      <c r="D517" s="218">
        <v>3.23</v>
      </c>
    </row>
    <row r="518" spans="1:4" x14ac:dyDescent="0.25">
      <c r="A518" s="371">
        <v>718</v>
      </c>
      <c r="B518" s="371" t="s">
        <v>9369</v>
      </c>
      <c r="C518" s="371" t="s">
        <v>3635</v>
      </c>
      <c r="D518" s="218">
        <v>20.83</v>
      </c>
    </row>
    <row r="519" spans="1:4" x14ac:dyDescent="0.25">
      <c r="A519" s="371">
        <v>11981</v>
      </c>
      <c r="B519" s="371" t="s">
        <v>9370</v>
      </c>
      <c r="C519" s="371" t="s">
        <v>3635</v>
      </c>
      <c r="D519" s="218">
        <v>20.23</v>
      </c>
    </row>
    <row r="520" spans="1:4" x14ac:dyDescent="0.25">
      <c r="A520" s="371">
        <v>34586</v>
      </c>
      <c r="B520" s="371" t="s">
        <v>9371</v>
      </c>
      <c r="C520" s="371" t="s">
        <v>3635</v>
      </c>
      <c r="D520" s="218">
        <v>2.1</v>
      </c>
    </row>
    <row r="521" spans="1:4" x14ac:dyDescent="0.25">
      <c r="A521" s="371">
        <v>38603</v>
      </c>
      <c r="B521" s="371" t="s">
        <v>9372</v>
      </c>
      <c r="C521" s="371" t="s">
        <v>3635</v>
      </c>
      <c r="D521" s="218">
        <v>2.5499999999999998</v>
      </c>
    </row>
    <row r="522" spans="1:4" x14ac:dyDescent="0.25">
      <c r="A522" s="371">
        <v>34588</v>
      </c>
      <c r="B522" s="371" t="s">
        <v>9373</v>
      </c>
      <c r="C522" s="371" t="s">
        <v>3635</v>
      </c>
      <c r="D522" s="218">
        <v>2.75</v>
      </c>
    </row>
    <row r="523" spans="1:4" x14ac:dyDescent="0.25">
      <c r="A523" s="371">
        <v>34590</v>
      </c>
      <c r="B523" s="371" t="s">
        <v>9374</v>
      </c>
      <c r="C523" s="371" t="s">
        <v>3635</v>
      </c>
      <c r="D523" s="218">
        <v>2.5099999999999998</v>
      </c>
    </row>
    <row r="524" spans="1:4" x14ac:dyDescent="0.25">
      <c r="A524" s="371">
        <v>34591</v>
      </c>
      <c r="B524" s="371" t="s">
        <v>9375</v>
      </c>
      <c r="C524" s="371" t="s">
        <v>3635</v>
      </c>
      <c r="D524" s="218">
        <v>3.4</v>
      </c>
    </row>
    <row r="525" spans="1:4" x14ac:dyDescent="0.25">
      <c r="A525" s="371">
        <v>40517</v>
      </c>
      <c r="B525" s="371" t="s">
        <v>9376</v>
      </c>
      <c r="C525" s="371" t="s">
        <v>3636</v>
      </c>
      <c r="D525" s="218">
        <v>67.11</v>
      </c>
    </row>
    <row r="526" spans="1:4" x14ac:dyDescent="0.25">
      <c r="A526" s="371">
        <v>40515</v>
      </c>
      <c r="B526" s="371" t="s">
        <v>9377</v>
      </c>
      <c r="C526" s="371" t="s">
        <v>3636</v>
      </c>
      <c r="D526" s="218">
        <v>151.01</v>
      </c>
    </row>
    <row r="527" spans="1:4" x14ac:dyDescent="0.25">
      <c r="A527" s="371">
        <v>40529</v>
      </c>
      <c r="B527" s="371" t="s">
        <v>9378</v>
      </c>
      <c r="C527" s="371" t="s">
        <v>3636</v>
      </c>
      <c r="D527" s="218">
        <v>96.48</v>
      </c>
    </row>
    <row r="528" spans="1:4" x14ac:dyDescent="0.25">
      <c r="A528" s="371">
        <v>36170</v>
      </c>
      <c r="B528" s="371" t="s">
        <v>9379</v>
      </c>
      <c r="C528" s="371" t="s">
        <v>3636</v>
      </c>
      <c r="D528" s="218">
        <v>80.05</v>
      </c>
    </row>
    <row r="529" spans="1:4" x14ac:dyDescent="0.25">
      <c r="A529" s="371">
        <v>40524</v>
      </c>
      <c r="B529" s="371" t="s">
        <v>9380</v>
      </c>
      <c r="C529" s="371" t="s">
        <v>3636</v>
      </c>
      <c r="D529" s="218">
        <v>94.38</v>
      </c>
    </row>
    <row r="530" spans="1:4" x14ac:dyDescent="0.25">
      <c r="A530" s="371">
        <v>36156</v>
      </c>
      <c r="B530" s="371" t="s">
        <v>9381</v>
      </c>
      <c r="C530" s="371" t="s">
        <v>3636</v>
      </c>
      <c r="D530" s="218">
        <v>73.41</v>
      </c>
    </row>
    <row r="531" spans="1:4" x14ac:dyDescent="0.25">
      <c r="A531" s="371">
        <v>36155</v>
      </c>
      <c r="B531" s="371" t="s">
        <v>9382</v>
      </c>
      <c r="C531" s="371" t="s">
        <v>3636</v>
      </c>
      <c r="D531" s="218">
        <v>63.37</v>
      </c>
    </row>
    <row r="532" spans="1:4" x14ac:dyDescent="0.25">
      <c r="A532" s="371">
        <v>36154</v>
      </c>
      <c r="B532" s="371" t="s">
        <v>9383</v>
      </c>
      <c r="C532" s="371" t="s">
        <v>3636</v>
      </c>
      <c r="D532" s="218">
        <v>88.09</v>
      </c>
    </row>
    <row r="533" spans="1:4" x14ac:dyDescent="0.25">
      <c r="A533" s="371">
        <v>695</v>
      </c>
      <c r="B533" s="371" t="s">
        <v>9384</v>
      </c>
      <c r="C533" s="371" t="s">
        <v>3636</v>
      </c>
      <c r="D533" s="218">
        <v>64.7</v>
      </c>
    </row>
    <row r="534" spans="1:4" x14ac:dyDescent="0.25">
      <c r="A534" s="371">
        <v>679</v>
      </c>
      <c r="B534" s="371" t="s">
        <v>9385</v>
      </c>
      <c r="C534" s="371" t="s">
        <v>3636</v>
      </c>
      <c r="D534" s="218">
        <v>96.48</v>
      </c>
    </row>
    <row r="535" spans="1:4" x14ac:dyDescent="0.25">
      <c r="A535" s="371">
        <v>711</v>
      </c>
      <c r="B535" s="371" t="s">
        <v>9386</v>
      </c>
      <c r="C535" s="371" t="s">
        <v>3636</v>
      </c>
      <c r="D535" s="218">
        <v>63.82</v>
      </c>
    </row>
    <row r="536" spans="1:4" x14ac:dyDescent="0.25">
      <c r="A536" s="371">
        <v>712</v>
      </c>
      <c r="B536" s="371" t="s">
        <v>9387</v>
      </c>
      <c r="C536" s="371" t="s">
        <v>3636</v>
      </c>
      <c r="D536" s="218">
        <v>80.39</v>
      </c>
    </row>
    <row r="537" spans="1:4" x14ac:dyDescent="0.25">
      <c r="A537" s="371">
        <v>12614</v>
      </c>
      <c r="B537" s="371" t="s">
        <v>9388</v>
      </c>
      <c r="C537" s="371" t="s">
        <v>3635</v>
      </c>
      <c r="D537" s="218">
        <v>47.97</v>
      </c>
    </row>
    <row r="538" spans="1:4" x14ac:dyDescent="0.25">
      <c r="A538" s="371">
        <v>6140</v>
      </c>
      <c r="B538" s="371" t="s">
        <v>9389</v>
      </c>
      <c r="C538" s="371" t="s">
        <v>3635</v>
      </c>
      <c r="D538" s="218">
        <v>4.38</v>
      </c>
    </row>
    <row r="539" spans="1:4" x14ac:dyDescent="0.25">
      <c r="A539" s="371">
        <v>38399</v>
      </c>
      <c r="B539" s="371" t="s">
        <v>9390</v>
      </c>
      <c r="C539" s="371" t="s">
        <v>3635</v>
      </c>
      <c r="D539" s="218">
        <v>283.49</v>
      </c>
    </row>
    <row r="540" spans="1:4" x14ac:dyDescent="0.25">
      <c r="A540" s="371">
        <v>735</v>
      </c>
      <c r="B540" s="371" t="s">
        <v>9391</v>
      </c>
      <c r="C540" s="371" t="s">
        <v>3635</v>
      </c>
      <c r="D540" s="219">
        <v>3146.13</v>
      </c>
    </row>
    <row r="541" spans="1:4" x14ac:dyDescent="0.25">
      <c r="A541" s="371">
        <v>736</v>
      </c>
      <c r="B541" s="371" t="s">
        <v>9392</v>
      </c>
      <c r="C541" s="371" t="s">
        <v>3635</v>
      </c>
      <c r="D541" s="219">
        <v>2645.33</v>
      </c>
    </row>
    <row r="542" spans="1:4" x14ac:dyDescent="0.25">
      <c r="A542" s="371">
        <v>729</v>
      </c>
      <c r="B542" s="371" t="s">
        <v>9393</v>
      </c>
      <c r="C542" s="371" t="s">
        <v>3635</v>
      </c>
      <c r="D542" s="219">
        <v>1078</v>
      </c>
    </row>
    <row r="543" spans="1:4" x14ac:dyDescent="0.25">
      <c r="A543" s="371">
        <v>39925</v>
      </c>
      <c r="B543" s="371" t="s">
        <v>9394</v>
      </c>
      <c r="C543" s="371" t="s">
        <v>3635</v>
      </c>
      <c r="D543" s="219">
        <v>15577</v>
      </c>
    </row>
    <row r="544" spans="1:4" x14ac:dyDescent="0.25">
      <c r="A544" s="371">
        <v>731</v>
      </c>
      <c r="B544" s="371" t="s">
        <v>9395</v>
      </c>
      <c r="C544" s="371" t="s">
        <v>3635</v>
      </c>
      <c r="D544" s="219">
        <v>1049.1600000000001</v>
      </c>
    </row>
    <row r="545" spans="1:4" x14ac:dyDescent="0.25">
      <c r="A545" s="371">
        <v>10575</v>
      </c>
      <c r="B545" s="371" t="s">
        <v>9396</v>
      </c>
      <c r="C545" s="371" t="s">
        <v>3635</v>
      </c>
      <c r="D545" s="219">
        <v>1637.29</v>
      </c>
    </row>
    <row r="546" spans="1:4" x14ac:dyDescent="0.25">
      <c r="A546" s="371">
        <v>733</v>
      </c>
      <c r="B546" s="371" t="s">
        <v>9397</v>
      </c>
      <c r="C546" s="371" t="s">
        <v>3635</v>
      </c>
      <c r="D546" s="219">
        <v>1792.64</v>
      </c>
    </row>
    <row r="547" spans="1:4" x14ac:dyDescent="0.25">
      <c r="A547" s="371">
        <v>732</v>
      </c>
      <c r="B547" s="371" t="s">
        <v>9398</v>
      </c>
      <c r="C547" s="371" t="s">
        <v>3635</v>
      </c>
      <c r="D547" s="219">
        <v>1768.53</v>
      </c>
    </row>
    <row r="548" spans="1:4" x14ac:dyDescent="0.25">
      <c r="A548" s="371">
        <v>737</v>
      </c>
      <c r="B548" s="371" t="s">
        <v>9399</v>
      </c>
      <c r="C548" s="371" t="s">
        <v>3635</v>
      </c>
      <c r="D548" s="219">
        <v>9917.42</v>
      </c>
    </row>
    <row r="549" spans="1:4" x14ac:dyDescent="0.25">
      <c r="A549" s="371">
        <v>738</v>
      </c>
      <c r="B549" s="371" t="s">
        <v>9400</v>
      </c>
      <c r="C549" s="371" t="s">
        <v>3635</v>
      </c>
      <c r="D549" s="219">
        <v>4598.6400000000003</v>
      </c>
    </row>
    <row r="550" spans="1:4" x14ac:dyDescent="0.25">
      <c r="A550" s="371">
        <v>740</v>
      </c>
      <c r="B550" s="371" t="s">
        <v>9401</v>
      </c>
      <c r="C550" s="371" t="s">
        <v>3635</v>
      </c>
      <c r="D550" s="219">
        <v>9329.68</v>
      </c>
    </row>
    <row r="551" spans="1:4" x14ac:dyDescent="0.25">
      <c r="A551" s="371">
        <v>734</v>
      </c>
      <c r="B551" s="371" t="s">
        <v>9402</v>
      </c>
      <c r="C551" s="371" t="s">
        <v>3635</v>
      </c>
      <c r="D551" s="219">
        <v>1895.87</v>
      </c>
    </row>
    <row r="552" spans="1:4" x14ac:dyDescent="0.25">
      <c r="A552" s="371">
        <v>39008</v>
      </c>
      <c r="B552" s="371" t="s">
        <v>9403</v>
      </c>
      <c r="C552" s="371" t="s">
        <v>3635</v>
      </c>
      <c r="D552" s="219">
        <v>71922.8</v>
      </c>
    </row>
    <row r="553" spans="1:4" x14ac:dyDescent="0.25">
      <c r="A553" s="371">
        <v>39009</v>
      </c>
      <c r="B553" s="371" t="s">
        <v>9404</v>
      </c>
      <c r="C553" s="371" t="s">
        <v>3635</v>
      </c>
      <c r="D553" s="219">
        <v>77056.37</v>
      </c>
    </row>
    <row r="554" spans="1:4" x14ac:dyDescent="0.25">
      <c r="A554" s="371">
        <v>10587</v>
      </c>
      <c r="B554" s="371" t="s">
        <v>9405</v>
      </c>
      <c r="C554" s="371" t="s">
        <v>3635</v>
      </c>
      <c r="D554" s="219">
        <v>3839.16</v>
      </c>
    </row>
    <row r="555" spans="1:4" x14ac:dyDescent="0.25">
      <c r="A555" s="371">
        <v>759</v>
      </c>
      <c r="B555" s="371" t="s">
        <v>9406</v>
      </c>
      <c r="C555" s="371" t="s">
        <v>3635</v>
      </c>
      <c r="D555" s="219">
        <v>5519.95</v>
      </c>
    </row>
    <row r="556" spans="1:4" x14ac:dyDescent="0.25">
      <c r="A556" s="371">
        <v>761</v>
      </c>
      <c r="B556" s="371" t="s">
        <v>9407</v>
      </c>
      <c r="C556" s="371" t="s">
        <v>3635</v>
      </c>
      <c r="D556" s="219">
        <v>9356.7900000000009</v>
      </c>
    </row>
    <row r="557" spans="1:4" x14ac:dyDescent="0.25">
      <c r="A557" s="371">
        <v>750</v>
      </c>
      <c r="B557" s="371" t="s">
        <v>9408</v>
      </c>
      <c r="C557" s="371" t="s">
        <v>3635</v>
      </c>
      <c r="D557" s="219">
        <v>8883.52</v>
      </c>
    </row>
    <row r="558" spans="1:4" x14ac:dyDescent="0.25">
      <c r="A558" s="371">
        <v>755</v>
      </c>
      <c r="B558" s="371" t="s">
        <v>9409</v>
      </c>
      <c r="C558" s="371" t="s">
        <v>3635</v>
      </c>
      <c r="D558" s="219">
        <v>36453.68</v>
      </c>
    </row>
    <row r="559" spans="1:4" x14ac:dyDescent="0.25">
      <c r="A559" s="371">
        <v>749</v>
      </c>
      <c r="B559" s="371" t="s">
        <v>9410</v>
      </c>
      <c r="C559" s="371" t="s">
        <v>3635</v>
      </c>
      <c r="D559" s="219">
        <v>13406.99</v>
      </c>
    </row>
    <row r="560" spans="1:4" x14ac:dyDescent="0.25">
      <c r="A560" s="371">
        <v>756</v>
      </c>
      <c r="B560" s="371" t="s">
        <v>9411</v>
      </c>
      <c r="C560" s="371" t="s">
        <v>3635</v>
      </c>
      <c r="D560" s="219">
        <v>39757.620000000003</v>
      </c>
    </row>
    <row r="561" spans="1:4" x14ac:dyDescent="0.25">
      <c r="A561" s="371">
        <v>757</v>
      </c>
      <c r="B561" s="371" t="s">
        <v>9412</v>
      </c>
      <c r="C561" s="371" t="s">
        <v>3635</v>
      </c>
      <c r="D561" s="219">
        <v>18052.5</v>
      </c>
    </row>
    <row r="562" spans="1:4" x14ac:dyDescent="0.25">
      <c r="A562" s="371">
        <v>10588</v>
      </c>
      <c r="B562" s="371" t="s">
        <v>9413</v>
      </c>
      <c r="C562" s="371" t="s">
        <v>3635</v>
      </c>
      <c r="D562" s="219">
        <v>3985.54</v>
      </c>
    </row>
    <row r="563" spans="1:4" x14ac:dyDescent="0.25">
      <c r="A563" s="371">
        <v>10592</v>
      </c>
      <c r="B563" s="371" t="s">
        <v>9414</v>
      </c>
      <c r="C563" s="371" t="s">
        <v>3635</v>
      </c>
      <c r="D563" s="219">
        <v>4814</v>
      </c>
    </row>
    <row r="564" spans="1:4" x14ac:dyDescent="0.25">
      <c r="A564" s="371">
        <v>10589</v>
      </c>
      <c r="B564" s="371" t="s">
        <v>9415</v>
      </c>
      <c r="C564" s="371" t="s">
        <v>3635</v>
      </c>
      <c r="D564" s="219">
        <v>6467.3</v>
      </c>
    </row>
    <row r="565" spans="1:4" x14ac:dyDescent="0.25">
      <c r="A565" s="371">
        <v>760</v>
      </c>
      <c r="B565" s="371" t="s">
        <v>9416</v>
      </c>
      <c r="C565" s="371" t="s">
        <v>3635</v>
      </c>
      <c r="D565" s="219">
        <v>36105</v>
      </c>
    </row>
    <row r="566" spans="1:4" x14ac:dyDescent="0.25">
      <c r="A566" s="371">
        <v>751</v>
      </c>
      <c r="B566" s="371" t="s">
        <v>9417</v>
      </c>
      <c r="C566" s="371" t="s">
        <v>3635</v>
      </c>
      <c r="D566" s="219">
        <v>5686.53</v>
      </c>
    </row>
    <row r="567" spans="1:4" x14ac:dyDescent="0.25">
      <c r="A567" s="371">
        <v>754</v>
      </c>
      <c r="B567" s="371" t="s">
        <v>9418</v>
      </c>
      <c r="C567" s="371" t="s">
        <v>3635</v>
      </c>
      <c r="D567" s="219">
        <v>9026.25</v>
      </c>
    </row>
    <row r="568" spans="1:4" x14ac:dyDescent="0.25">
      <c r="A568" s="371">
        <v>44489</v>
      </c>
      <c r="B568" s="371" t="s">
        <v>9419</v>
      </c>
      <c r="C568" s="371" t="s">
        <v>3635</v>
      </c>
      <c r="D568" s="219">
        <v>267990.32</v>
      </c>
    </row>
    <row r="569" spans="1:4" x14ac:dyDescent="0.25">
      <c r="A569" s="371">
        <v>39917</v>
      </c>
      <c r="B569" s="371" t="s">
        <v>9420</v>
      </c>
      <c r="C569" s="371" t="s">
        <v>3635</v>
      </c>
      <c r="D569" s="219">
        <v>110478.61</v>
      </c>
    </row>
    <row r="570" spans="1:4" x14ac:dyDescent="0.25">
      <c r="A570" s="371">
        <v>38167</v>
      </c>
      <c r="B570" s="371" t="s">
        <v>9421</v>
      </c>
      <c r="C570" s="371" t="s">
        <v>3643</v>
      </c>
      <c r="D570" s="218">
        <v>27.25</v>
      </c>
    </row>
    <row r="571" spans="1:4" x14ac:dyDescent="0.25">
      <c r="A571" s="371">
        <v>36145</v>
      </c>
      <c r="B571" s="371" t="s">
        <v>9422</v>
      </c>
      <c r="C571" s="371" t="s">
        <v>3643</v>
      </c>
      <c r="D571" s="218">
        <v>44.2</v>
      </c>
    </row>
    <row r="572" spans="1:4" x14ac:dyDescent="0.25">
      <c r="A572" s="371">
        <v>12893</v>
      </c>
      <c r="B572" s="371" t="s">
        <v>9423</v>
      </c>
      <c r="C572" s="371" t="s">
        <v>3643</v>
      </c>
      <c r="D572" s="218">
        <v>73.680000000000007</v>
      </c>
    </row>
    <row r="573" spans="1:4" x14ac:dyDescent="0.25">
      <c r="A573" s="371">
        <v>11685</v>
      </c>
      <c r="B573" s="371" t="s">
        <v>9424</v>
      </c>
      <c r="C573" s="371" t="s">
        <v>3635</v>
      </c>
      <c r="D573" s="218">
        <v>26.27</v>
      </c>
    </row>
    <row r="574" spans="1:4" x14ac:dyDescent="0.25">
      <c r="A574" s="371">
        <v>11680</v>
      </c>
      <c r="B574" s="371" t="s">
        <v>9425</v>
      </c>
      <c r="C574" s="371" t="s">
        <v>3635</v>
      </c>
      <c r="D574" s="218">
        <v>23.17</v>
      </c>
    </row>
    <row r="575" spans="1:4" x14ac:dyDescent="0.25">
      <c r="A575" s="371">
        <v>11679</v>
      </c>
      <c r="B575" s="371" t="s">
        <v>9426</v>
      </c>
      <c r="C575" s="371" t="s">
        <v>3635</v>
      </c>
      <c r="D575" s="218">
        <v>31.42</v>
      </c>
    </row>
    <row r="576" spans="1:4" x14ac:dyDescent="0.25">
      <c r="A576" s="371">
        <v>2512</v>
      </c>
      <c r="B576" s="371" t="s">
        <v>9427</v>
      </c>
      <c r="C576" s="371" t="s">
        <v>3635</v>
      </c>
      <c r="D576" s="218">
        <v>33.840000000000003</v>
      </c>
    </row>
    <row r="577" spans="1:4" x14ac:dyDescent="0.25">
      <c r="A577" s="371">
        <v>4374</v>
      </c>
      <c r="B577" s="371" t="s">
        <v>9428</v>
      </c>
      <c r="C577" s="371" t="s">
        <v>3635</v>
      </c>
      <c r="D577" s="218">
        <v>0.7</v>
      </c>
    </row>
    <row r="578" spans="1:4" x14ac:dyDescent="0.25">
      <c r="A578" s="371">
        <v>7568</v>
      </c>
      <c r="B578" s="371" t="s">
        <v>9429</v>
      </c>
      <c r="C578" s="371" t="s">
        <v>3635</v>
      </c>
      <c r="D578" s="218">
        <v>1.1599999999999999</v>
      </c>
    </row>
    <row r="579" spans="1:4" x14ac:dyDescent="0.25">
      <c r="A579" s="371">
        <v>7584</v>
      </c>
      <c r="B579" s="371" t="s">
        <v>9430</v>
      </c>
      <c r="C579" s="371" t="s">
        <v>3635</v>
      </c>
      <c r="D579" s="218">
        <v>1.77</v>
      </c>
    </row>
    <row r="580" spans="1:4" x14ac:dyDescent="0.25">
      <c r="A580" s="371">
        <v>11945</v>
      </c>
      <c r="B580" s="371" t="s">
        <v>9431</v>
      </c>
      <c r="C580" s="371" t="s">
        <v>3635</v>
      </c>
      <c r="D580" s="218">
        <v>0.11</v>
      </c>
    </row>
    <row r="581" spans="1:4" x14ac:dyDescent="0.25">
      <c r="A581" s="371">
        <v>11946</v>
      </c>
      <c r="B581" s="371" t="s">
        <v>9432</v>
      </c>
      <c r="C581" s="371" t="s">
        <v>3635</v>
      </c>
      <c r="D581" s="218">
        <v>0.13</v>
      </c>
    </row>
    <row r="582" spans="1:4" x14ac:dyDescent="0.25">
      <c r="A582" s="371">
        <v>4375</v>
      </c>
      <c r="B582" s="371" t="s">
        <v>9433</v>
      </c>
      <c r="C582" s="371" t="s">
        <v>3635</v>
      </c>
      <c r="D582" s="218">
        <v>0.19</v>
      </c>
    </row>
    <row r="583" spans="1:4" x14ac:dyDescent="0.25">
      <c r="A583" s="371">
        <v>11950</v>
      </c>
      <c r="B583" s="371" t="s">
        <v>9434</v>
      </c>
      <c r="C583" s="371" t="s">
        <v>3635</v>
      </c>
      <c r="D583" s="218">
        <v>0.39</v>
      </c>
    </row>
    <row r="584" spans="1:4" x14ac:dyDescent="0.25">
      <c r="A584" s="371">
        <v>4376</v>
      </c>
      <c r="B584" s="371" t="s">
        <v>9435</v>
      </c>
      <c r="C584" s="371" t="s">
        <v>3635</v>
      </c>
      <c r="D584" s="218">
        <v>0.37</v>
      </c>
    </row>
    <row r="585" spans="1:4" x14ac:dyDescent="0.25">
      <c r="A585" s="371">
        <v>7583</v>
      </c>
      <c r="B585" s="371" t="s">
        <v>9436</v>
      </c>
      <c r="C585" s="371" t="s">
        <v>3635</v>
      </c>
      <c r="D585" s="218">
        <v>0.79</v>
      </c>
    </row>
    <row r="586" spans="1:4" x14ac:dyDescent="0.25">
      <c r="A586" s="371">
        <v>4350</v>
      </c>
      <c r="B586" s="371" t="s">
        <v>9437</v>
      </c>
      <c r="C586" s="371" t="s">
        <v>3635</v>
      </c>
      <c r="D586" s="218">
        <v>0.71</v>
      </c>
    </row>
    <row r="587" spans="1:4" x14ac:dyDescent="0.25">
      <c r="A587" s="371">
        <v>44400</v>
      </c>
      <c r="B587" s="371" t="s">
        <v>9438</v>
      </c>
      <c r="C587" s="371" t="s">
        <v>3635</v>
      </c>
      <c r="D587" s="218">
        <v>24.95</v>
      </c>
    </row>
    <row r="588" spans="1:4" x14ac:dyDescent="0.25">
      <c r="A588" s="371">
        <v>39886</v>
      </c>
      <c r="B588" s="371" t="s">
        <v>9439</v>
      </c>
      <c r="C588" s="371" t="s">
        <v>3635</v>
      </c>
      <c r="D588" s="218">
        <v>6.48</v>
      </c>
    </row>
    <row r="589" spans="1:4" x14ac:dyDescent="0.25">
      <c r="A589" s="371">
        <v>39887</v>
      </c>
      <c r="B589" s="371" t="s">
        <v>9440</v>
      </c>
      <c r="C589" s="371" t="s">
        <v>3635</v>
      </c>
      <c r="D589" s="218">
        <v>9.73</v>
      </c>
    </row>
    <row r="590" spans="1:4" x14ac:dyDescent="0.25">
      <c r="A590" s="371">
        <v>39888</v>
      </c>
      <c r="B590" s="371" t="s">
        <v>9441</v>
      </c>
      <c r="C590" s="371" t="s">
        <v>3635</v>
      </c>
      <c r="D590" s="218">
        <v>22.24</v>
      </c>
    </row>
    <row r="591" spans="1:4" x14ac:dyDescent="0.25">
      <c r="A591" s="371">
        <v>39890</v>
      </c>
      <c r="B591" s="371" t="s">
        <v>9442</v>
      </c>
      <c r="C591" s="371" t="s">
        <v>3635</v>
      </c>
      <c r="D591" s="218">
        <v>37.97</v>
      </c>
    </row>
    <row r="592" spans="1:4" x14ac:dyDescent="0.25">
      <c r="A592" s="371">
        <v>39891</v>
      </c>
      <c r="B592" s="371" t="s">
        <v>9443</v>
      </c>
      <c r="C592" s="371" t="s">
        <v>3635</v>
      </c>
      <c r="D592" s="218">
        <v>53.53</v>
      </c>
    </row>
    <row r="593" spans="1:4" x14ac:dyDescent="0.25">
      <c r="A593" s="371">
        <v>39892</v>
      </c>
      <c r="B593" s="371" t="s">
        <v>9444</v>
      </c>
      <c r="C593" s="371" t="s">
        <v>3635</v>
      </c>
      <c r="D593" s="218">
        <v>166.86</v>
      </c>
    </row>
    <row r="594" spans="1:4" x14ac:dyDescent="0.25">
      <c r="A594" s="371">
        <v>790</v>
      </c>
      <c r="B594" s="371" t="s">
        <v>9445</v>
      </c>
      <c r="C594" s="371" t="s">
        <v>3635</v>
      </c>
      <c r="D594" s="218">
        <v>23.11</v>
      </c>
    </row>
    <row r="595" spans="1:4" x14ac:dyDescent="0.25">
      <c r="A595" s="371">
        <v>766</v>
      </c>
      <c r="B595" s="371" t="s">
        <v>9446</v>
      </c>
      <c r="C595" s="371" t="s">
        <v>3635</v>
      </c>
      <c r="D595" s="218">
        <v>23.11</v>
      </c>
    </row>
    <row r="596" spans="1:4" x14ac:dyDescent="0.25">
      <c r="A596" s="371">
        <v>791</v>
      </c>
      <c r="B596" s="371" t="s">
        <v>9447</v>
      </c>
      <c r="C596" s="371" t="s">
        <v>3635</v>
      </c>
      <c r="D596" s="218">
        <v>23.11</v>
      </c>
    </row>
    <row r="597" spans="1:4" x14ac:dyDescent="0.25">
      <c r="A597" s="371">
        <v>767</v>
      </c>
      <c r="B597" s="371" t="s">
        <v>9448</v>
      </c>
      <c r="C597" s="371" t="s">
        <v>3635</v>
      </c>
      <c r="D597" s="218">
        <v>23.11</v>
      </c>
    </row>
    <row r="598" spans="1:4" x14ac:dyDescent="0.25">
      <c r="A598" s="371">
        <v>768</v>
      </c>
      <c r="B598" s="371" t="s">
        <v>9449</v>
      </c>
      <c r="C598" s="371" t="s">
        <v>3635</v>
      </c>
      <c r="D598" s="218">
        <v>18.149999999999999</v>
      </c>
    </row>
    <row r="599" spans="1:4" x14ac:dyDescent="0.25">
      <c r="A599" s="371">
        <v>789</v>
      </c>
      <c r="B599" s="371" t="s">
        <v>9450</v>
      </c>
      <c r="C599" s="371" t="s">
        <v>3635</v>
      </c>
      <c r="D599" s="218">
        <v>17.760000000000002</v>
      </c>
    </row>
    <row r="600" spans="1:4" x14ac:dyDescent="0.25">
      <c r="A600" s="371">
        <v>769</v>
      </c>
      <c r="B600" s="371" t="s">
        <v>9451</v>
      </c>
      <c r="C600" s="371" t="s">
        <v>3635</v>
      </c>
      <c r="D600" s="218">
        <v>18.149999999999999</v>
      </c>
    </row>
    <row r="601" spans="1:4" x14ac:dyDescent="0.25">
      <c r="A601" s="371">
        <v>770</v>
      </c>
      <c r="B601" s="371" t="s">
        <v>9452</v>
      </c>
      <c r="C601" s="371" t="s">
        <v>3635</v>
      </c>
      <c r="D601" s="218">
        <v>6.4</v>
      </c>
    </row>
    <row r="602" spans="1:4" x14ac:dyDescent="0.25">
      <c r="A602" s="371">
        <v>12394</v>
      </c>
      <c r="B602" s="371" t="s">
        <v>9453</v>
      </c>
      <c r="C602" s="371" t="s">
        <v>3635</v>
      </c>
      <c r="D602" s="218">
        <v>6.4</v>
      </c>
    </row>
    <row r="603" spans="1:4" x14ac:dyDescent="0.25">
      <c r="A603" s="371">
        <v>764</v>
      </c>
      <c r="B603" s="371" t="s">
        <v>9454</v>
      </c>
      <c r="C603" s="371" t="s">
        <v>3635</v>
      </c>
      <c r="D603" s="218">
        <v>11.17</v>
      </c>
    </row>
    <row r="604" spans="1:4" x14ac:dyDescent="0.25">
      <c r="A604" s="371">
        <v>765</v>
      </c>
      <c r="B604" s="371" t="s">
        <v>9455</v>
      </c>
      <c r="C604" s="371" t="s">
        <v>3635</v>
      </c>
      <c r="D604" s="218">
        <v>11.17</v>
      </c>
    </row>
    <row r="605" spans="1:4" x14ac:dyDescent="0.25">
      <c r="A605" s="371">
        <v>787</v>
      </c>
      <c r="B605" s="371" t="s">
        <v>9456</v>
      </c>
      <c r="C605" s="371" t="s">
        <v>3635</v>
      </c>
      <c r="D605" s="218">
        <v>49.89</v>
      </c>
    </row>
    <row r="606" spans="1:4" x14ac:dyDescent="0.25">
      <c r="A606" s="371">
        <v>774</v>
      </c>
      <c r="B606" s="371" t="s">
        <v>9457</v>
      </c>
      <c r="C606" s="371" t="s">
        <v>3635</v>
      </c>
      <c r="D606" s="218">
        <v>49.89</v>
      </c>
    </row>
    <row r="607" spans="1:4" x14ac:dyDescent="0.25">
      <c r="A607" s="371">
        <v>773</v>
      </c>
      <c r="B607" s="371" t="s">
        <v>9458</v>
      </c>
      <c r="C607" s="371" t="s">
        <v>3635</v>
      </c>
      <c r="D607" s="218">
        <v>49.89</v>
      </c>
    </row>
    <row r="608" spans="1:4" x14ac:dyDescent="0.25">
      <c r="A608" s="371">
        <v>775</v>
      </c>
      <c r="B608" s="371" t="s">
        <v>9459</v>
      </c>
      <c r="C608" s="371" t="s">
        <v>3635</v>
      </c>
      <c r="D608" s="218">
        <v>49.89</v>
      </c>
    </row>
    <row r="609" spans="1:4" x14ac:dyDescent="0.25">
      <c r="A609" s="371">
        <v>788</v>
      </c>
      <c r="B609" s="371" t="s">
        <v>9460</v>
      </c>
      <c r="C609" s="371" t="s">
        <v>3635</v>
      </c>
      <c r="D609" s="218">
        <v>31.01</v>
      </c>
    </row>
    <row r="610" spans="1:4" x14ac:dyDescent="0.25">
      <c r="A610" s="371">
        <v>772</v>
      </c>
      <c r="B610" s="371" t="s">
        <v>9461</v>
      </c>
      <c r="C610" s="371" t="s">
        <v>3635</v>
      </c>
      <c r="D610" s="218">
        <v>31.01</v>
      </c>
    </row>
    <row r="611" spans="1:4" x14ac:dyDescent="0.25">
      <c r="A611" s="371">
        <v>771</v>
      </c>
      <c r="B611" s="371" t="s">
        <v>9462</v>
      </c>
      <c r="C611" s="371" t="s">
        <v>3635</v>
      </c>
      <c r="D611" s="218">
        <v>31.01</v>
      </c>
    </row>
    <row r="612" spans="1:4" x14ac:dyDescent="0.25">
      <c r="A612" s="371">
        <v>779</v>
      </c>
      <c r="B612" s="371" t="s">
        <v>9463</v>
      </c>
      <c r="C612" s="371" t="s">
        <v>3635</v>
      </c>
      <c r="D612" s="218">
        <v>7.71</v>
      </c>
    </row>
    <row r="613" spans="1:4" x14ac:dyDescent="0.25">
      <c r="A613" s="371">
        <v>776</v>
      </c>
      <c r="B613" s="371" t="s">
        <v>9464</v>
      </c>
      <c r="C613" s="371" t="s">
        <v>3635</v>
      </c>
      <c r="D613" s="218">
        <v>73.55</v>
      </c>
    </row>
    <row r="614" spans="1:4" x14ac:dyDescent="0.25">
      <c r="A614" s="371">
        <v>777</v>
      </c>
      <c r="B614" s="371" t="s">
        <v>9465</v>
      </c>
      <c r="C614" s="371" t="s">
        <v>3635</v>
      </c>
      <c r="D614" s="218">
        <v>71.5</v>
      </c>
    </row>
    <row r="615" spans="1:4" x14ac:dyDescent="0.25">
      <c r="A615" s="371">
        <v>780</v>
      </c>
      <c r="B615" s="371" t="s">
        <v>9466</v>
      </c>
      <c r="C615" s="371" t="s">
        <v>3635</v>
      </c>
      <c r="D615" s="218">
        <v>71.86</v>
      </c>
    </row>
    <row r="616" spans="1:4" x14ac:dyDescent="0.25">
      <c r="A616" s="371">
        <v>778</v>
      </c>
      <c r="B616" s="371" t="s">
        <v>9467</v>
      </c>
      <c r="C616" s="371" t="s">
        <v>3635</v>
      </c>
      <c r="D616" s="218">
        <v>73.55</v>
      </c>
    </row>
    <row r="617" spans="1:4" x14ac:dyDescent="0.25">
      <c r="A617" s="371">
        <v>781</v>
      </c>
      <c r="B617" s="371" t="s">
        <v>9468</v>
      </c>
      <c r="C617" s="371" t="s">
        <v>3635</v>
      </c>
      <c r="D617" s="218">
        <v>135.9</v>
      </c>
    </row>
    <row r="618" spans="1:4" x14ac:dyDescent="0.25">
      <c r="A618" s="371">
        <v>786</v>
      </c>
      <c r="B618" s="371" t="s">
        <v>9469</v>
      </c>
      <c r="C618" s="371" t="s">
        <v>3635</v>
      </c>
      <c r="D618" s="218">
        <v>135.9</v>
      </c>
    </row>
    <row r="619" spans="1:4" x14ac:dyDescent="0.25">
      <c r="A619" s="371">
        <v>782</v>
      </c>
      <c r="B619" s="371" t="s">
        <v>9470</v>
      </c>
      <c r="C619" s="371" t="s">
        <v>3635</v>
      </c>
      <c r="D619" s="218">
        <v>135.9</v>
      </c>
    </row>
    <row r="620" spans="1:4" x14ac:dyDescent="0.25">
      <c r="A620" s="371">
        <v>783</v>
      </c>
      <c r="B620" s="371" t="s">
        <v>9471</v>
      </c>
      <c r="C620" s="371" t="s">
        <v>3635</v>
      </c>
      <c r="D620" s="218">
        <v>371.95</v>
      </c>
    </row>
    <row r="621" spans="1:4" x14ac:dyDescent="0.25">
      <c r="A621" s="371">
        <v>785</v>
      </c>
      <c r="B621" s="371" t="s">
        <v>9472</v>
      </c>
      <c r="C621" s="371" t="s">
        <v>3635</v>
      </c>
      <c r="D621" s="218">
        <v>393</v>
      </c>
    </row>
    <row r="622" spans="1:4" x14ac:dyDescent="0.25">
      <c r="A622" s="371">
        <v>784</v>
      </c>
      <c r="B622" s="371" t="s">
        <v>9473</v>
      </c>
      <c r="C622" s="371" t="s">
        <v>3635</v>
      </c>
      <c r="D622" s="218">
        <v>421.59</v>
      </c>
    </row>
    <row r="623" spans="1:4" x14ac:dyDescent="0.25">
      <c r="A623" s="371">
        <v>828</v>
      </c>
      <c r="B623" s="371" t="s">
        <v>9474</v>
      </c>
      <c r="C623" s="371" t="s">
        <v>3635</v>
      </c>
      <c r="D623" s="218">
        <v>0.6</v>
      </c>
    </row>
    <row r="624" spans="1:4" x14ac:dyDescent="0.25">
      <c r="A624" s="371">
        <v>829</v>
      </c>
      <c r="B624" s="371" t="s">
        <v>9475</v>
      </c>
      <c r="C624" s="371" t="s">
        <v>3635</v>
      </c>
      <c r="D624" s="218">
        <v>0.96</v>
      </c>
    </row>
    <row r="625" spans="1:4" x14ac:dyDescent="0.25">
      <c r="A625" s="371">
        <v>812</v>
      </c>
      <c r="B625" s="371" t="s">
        <v>9476</v>
      </c>
      <c r="C625" s="371" t="s">
        <v>3635</v>
      </c>
      <c r="D625" s="218">
        <v>2.13</v>
      </c>
    </row>
    <row r="626" spans="1:4" x14ac:dyDescent="0.25">
      <c r="A626" s="371">
        <v>819</v>
      </c>
      <c r="B626" s="371" t="s">
        <v>9477</v>
      </c>
      <c r="C626" s="371" t="s">
        <v>3635</v>
      </c>
      <c r="D626" s="218">
        <v>3.69</v>
      </c>
    </row>
    <row r="627" spans="1:4" x14ac:dyDescent="0.25">
      <c r="A627" s="371">
        <v>818</v>
      </c>
      <c r="B627" s="371" t="s">
        <v>9478</v>
      </c>
      <c r="C627" s="371" t="s">
        <v>3635</v>
      </c>
      <c r="D627" s="218">
        <v>6.89</v>
      </c>
    </row>
    <row r="628" spans="1:4" x14ac:dyDescent="0.25">
      <c r="A628" s="371">
        <v>832</v>
      </c>
      <c r="B628" s="371" t="s">
        <v>9479</v>
      </c>
      <c r="C628" s="371" t="s">
        <v>3635</v>
      </c>
      <c r="D628" s="218">
        <v>2.85</v>
      </c>
    </row>
    <row r="629" spans="1:4" x14ac:dyDescent="0.25">
      <c r="A629" s="371">
        <v>834</v>
      </c>
      <c r="B629" s="371" t="s">
        <v>9480</v>
      </c>
      <c r="C629" s="371" t="s">
        <v>3635</v>
      </c>
      <c r="D629" s="218">
        <v>3.69</v>
      </c>
    </row>
    <row r="630" spans="1:4" x14ac:dyDescent="0.25">
      <c r="A630" s="371">
        <v>813</v>
      </c>
      <c r="B630" s="371" t="s">
        <v>9481</v>
      </c>
      <c r="C630" s="371" t="s">
        <v>3635</v>
      </c>
      <c r="D630" s="218">
        <v>4.29</v>
      </c>
    </row>
    <row r="631" spans="1:4" x14ac:dyDescent="0.25">
      <c r="A631" s="371">
        <v>820</v>
      </c>
      <c r="B631" s="371" t="s">
        <v>9482</v>
      </c>
      <c r="C631" s="371" t="s">
        <v>3635</v>
      </c>
      <c r="D631" s="218">
        <v>5.77</v>
      </c>
    </row>
    <row r="632" spans="1:4" x14ac:dyDescent="0.25">
      <c r="A632" s="371">
        <v>816</v>
      </c>
      <c r="B632" s="371" t="s">
        <v>9483</v>
      </c>
      <c r="C632" s="371" t="s">
        <v>3635</v>
      </c>
      <c r="D632" s="218">
        <v>10.29</v>
      </c>
    </row>
    <row r="633" spans="1:4" x14ac:dyDescent="0.25">
      <c r="A633" s="371">
        <v>814</v>
      </c>
      <c r="B633" s="371" t="s">
        <v>9484</v>
      </c>
      <c r="C633" s="371" t="s">
        <v>3635</v>
      </c>
      <c r="D633" s="218">
        <v>12.78</v>
      </c>
    </row>
    <row r="634" spans="1:4" x14ac:dyDescent="0.25">
      <c r="A634" s="371">
        <v>822</v>
      </c>
      <c r="B634" s="371" t="s">
        <v>9485</v>
      </c>
      <c r="C634" s="371" t="s">
        <v>3635</v>
      </c>
      <c r="D634" s="218">
        <v>16.690000000000001</v>
      </c>
    </row>
    <row r="635" spans="1:4" x14ac:dyDescent="0.25">
      <c r="A635" s="371">
        <v>821</v>
      </c>
      <c r="B635" s="371" t="s">
        <v>9486</v>
      </c>
      <c r="C635" s="371" t="s">
        <v>3635</v>
      </c>
      <c r="D635" s="218">
        <v>19.09</v>
      </c>
    </row>
    <row r="636" spans="1:4" x14ac:dyDescent="0.25">
      <c r="A636" s="371">
        <v>20086</v>
      </c>
      <c r="B636" s="371" t="s">
        <v>9487</v>
      </c>
      <c r="C636" s="371" t="s">
        <v>3635</v>
      </c>
      <c r="D636" s="218">
        <v>2.74</v>
      </c>
    </row>
    <row r="637" spans="1:4" x14ac:dyDescent="0.25">
      <c r="A637" s="371">
        <v>39191</v>
      </c>
      <c r="B637" s="371" t="s">
        <v>9488</v>
      </c>
      <c r="C637" s="371" t="s">
        <v>3635</v>
      </c>
      <c r="D637" s="218">
        <v>16.239999999999998</v>
      </c>
    </row>
    <row r="638" spans="1:4" x14ac:dyDescent="0.25">
      <c r="A638" s="371">
        <v>39190</v>
      </c>
      <c r="B638" s="371" t="s">
        <v>9489</v>
      </c>
      <c r="C638" s="371" t="s">
        <v>3635</v>
      </c>
      <c r="D638" s="218">
        <v>16.97</v>
      </c>
    </row>
    <row r="639" spans="1:4" x14ac:dyDescent="0.25">
      <c r="A639" s="371">
        <v>39189</v>
      </c>
      <c r="B639" s="371" t="s">
        <v>9490</v>
      </c>
      <c r="C639" s="371" t="s">
        <v>3635</v>
      </c>
      <c r="D639" s="218">
        <v>17.96</v>
      </c>
    </row>
    <row r="640" spans="1:4" x14ac:dyDescent="0.25">
      <c r="A640" s="371">
        <v>39186</v>
      </c>
      <c r="B640" s="371" t="s">
        <v>9491</v>
      </c>
      <c r="C640" s="371" t="s">
        <v>3635</v>
      </c>
      <c r="D640" s="218">
        <v>16.059999999999999</v>
      </c>
    </row>
    <row r="641" spans="1:4" x14ac:dyDescent="0.25">
      <c r="A641" s="371">
        <v>39188</v>
      </c>
      <c r="B641" s="371" t="s">
        <v>9492</v>
      </c>
      <c r="C641" s="371" t="s">
        <v>3635</v>
      </c>
      <c r="D641" s="218">
        <v>13.22</v>
      </c>
    </row>
    <row r="642" spans="1:4" x14ac:dyDescent="0.25">
      <c r="A642" s="371">
        <v>39187</v>
      </c>
      <c r="B642" s="371" t="s">
        <v>9493</v>
      </c>
      <c r="C642" s="371" t="s">
        <v>3635</v>
      </c>
      <c r="D642" s="218">
        <v>13.85</v>
      </c>
    </row>
    <row r="643" spans="1:4" x14ac:dyDescent="0.25">
      <c r="A643" s="371">
        <v>39184</v>
      </c>
      <c r="B643" s="371" t="s">
        <v>9494</v>
      </c>
      <c r="C643" s="371" t="s">
        <v>3635</v>
      </c>
      <c r="D643" s="218">
        <v>5.21</v>
      </c>
    </row>
    <row r="644" spans="1:4" x14ac:dyDescent="0.25">
      <c r="A644" s="371">
        <v>39185</v>
      </c>
      <c r="B644" s="371" t="s">
        <v>9495</v>
      </c>
      <c r="C644" s="371" t="s">
        <v>3635</v>
      </c>
      <c r="D644" s="218">
        <v>4.75</v>
      </c>
    </row>
    <row r="645" spans="1:4" x14ac:dyDescent="0.25">
      <c r="A645" s="371">
        <v>39198</v>
      </c>
      <c r="B645" s="371" t="s">
        <v>9496</v>
      </c>
      <c r="C645" s="371" t="s">
        <v>3635</v>
      </c>
      <c r="D645" s="218">
        <v>53.28</v>
      </c>
    </row>
    <row r="646" spans="1:4" x14ac:dyDescent="0.25">
      <c r="A646" s="371">
        <v>39197</v>
      </c>
      <c r="B646" s="371" t="s">
        <v>9497</v>
      </c>
      <c r="C646" s="371" t="s">
        <v>3635</v>
      </c>
      <c r="D646" s="218">
        <v>55.66</v>
      </c>
    </row>
    <row r="647" spans="1:4" x14ac:dyDescent="0.25">
      <c r="A647" s="371">
        <v>39196</v>
      </c>
      <c r="B647" s="371" t="s">
        <v>9498</v>
      </c>
      <c r="C647" s="371" t="s">
        <v>3635</v>
      </c>
      <c r="D647" s="218">
        <v>57.4</v>
      </c>
    </row>
    <row r="648" spans="1:4" x14ac:dyDescent="0.25">
      <c r="A648" s="371">
        <v>39199</v>
      </c>
      <c r="B648" s="371" t="s">
        <v>9499</v>
      </c>
      <c r="C648" s="371" t="s">
        <v>3635</v>
      </c>
      <c r="D648" s="218">
        <v>51.28</v>
      </c>
    </row>
    <row r="649" spans="1:4" x14ac:dyDescent="0.25">
      <c r="A649" s="371">
        <v>39195</v>
      </c>
      <c r="B649" s="371" t="s">
        <v>9500</v>
      </c>
      <c r="C649" s="371" t="s">
        <v>3635</v>
      </c>
      <c r="D649" s="218">
        <v>29.6</v>
      </c>
    </row>
    <row r="650" spans="1:4" x14ac:dyDescent="0.25">
      <c r="A650" s="371">
        <v>39194</v>
      </c>
      <c r="B650" s="371" t="s">
        <v>9501</v>
      </c>
      <c r="C650" s="371" t="s">
        <v>3635</v>
      </c>
      <c r="D650" s="218">
        <v>31.67</v>
      </c>
    </row>
    <row r="651" spans="1:4" x14ac:dyDescent="0.25">
      <c r="A651" s="371">
        <v>39193</v>
      </c>
      <c r="B651" s="371" t="s">
        <v>9502</v>
      </c>
      <c r="C651" s="371" t="s">
        <v>3635</v>
      </c>
      <c r="D651" s="218">
        <v>34.71</v>
      </c>
    </row>
    <row r="652" spans="1:4" x14ac:dyDescent="0.25">
      <c r="A652" s="371">
        <v>39192</v>
      </c>
      <c r="B652" s="371" t="s">
        <v>9503</v>
      </c>
      <c r="C652" s="371" t="s">
        <v>3635</v>
      </c>
      <c r="D652" s="218">
        <v>36.11</v>
      </c>
    </row>
    <row r="653" spans="1:4" x14ac:dyDescent="0.25">
      <c r="A653" s="371">
        <v>39920</v>
      </c>
      <c r="B653" s="371" t="s">
        <v>9504</v>
      </c>
      <c r="C653" s="371" t="s">
        <v>3635</v>
      </c>
      <c r="D653" s="218">
        <v>4.37</v>
      </c>
    </row>
    <row r="654" spans="1:4" x14ac:dyDescent="0.25">
      <c r="A654" s="371">
        <v>39201</v>
      </c>
      <c r="B654" s="371" t="s">
        <v>9505</v>
      </c>
      <c r="C654" s="371" t="s">
        <v>3635</v>
      </c>
      <c r="D654" s="218">
        <v>63.71</v>
      </c>
    </row>
    <row r="655" spans="1:4" x14ac:dyDescent="0.25">
      <c r="A655" s="371">
        <v>39200</v>
      </c>
      <c r="B655" s="371" t="s">
        <v>9506</v>
      </c>
      <c r="C655" s="371" t="s">
        <v>3635</v>
      </c>
      <c r="D655" s="218">
        <v>64.22</v>
      </c>
    </row>
    <row r="656" spans="1:4" x14ac:dyDescent="0.25">
      <c r="A656" s="371">
        <v>39203</v>
      </c>
      <c r="B656" s="371" t="s">
        <v>9507</v>
      </c>
      <c r="C656" s="371" t="s">
        <v>3635</v>
      </c>
      <c r="D656" s="218">
        <v>51.85</v>
      </c>
    </row>
    <row r="657" spans="1:4" x14ac:dyDescent="0.25">
      <c r="A657" s="371">
        <v>39202</v>
      </c>
      <c r="B657" s="371" t="s">
        <v>9508</v>
      </c>
      <c r="C657" s="371" t="s">
        <v>3635</v>
      </c>
      <c r="D657" s="218">
        <v>60.91</v>
      </c>
    </row>
    <row r="658" spans="1:4" x14ac:dyDescent="0.25">
      <c r="A658" s="371">
        <v>39205</v>
      </c>
      <c r="B658" s="371" t="s">
        <v>9509</v>
      </c>
      <c r="C658" s="371" t="s">
        <v>3635</v>
      </c>
      <c r="D658" s="218">
        <v>101.62</v>
      </c>
    </row>
    <row r="659" spans="1:4" x14ac:dyDescent="0.25">
      <c r="A659" s="371">
        <v>39204</v>
      </c>
      <c r="B659" s="371" t="s">
        <v>9510</v>
      </c>
      <c r="C659" s="371" t="s">
        <v>3635</v>
      </c>
      <c r="D659" s="218">
        <v>104.08</v>
      </c>
    </row>
    <row r="660" spans="1:4" x14ac:dyDescent="0.25">
      <c r="A660" s="371">
        <v>39206</v>
      </c>
      <c r="B660" s="371" t="s">
        <v>9511</v>
      </c>
      <c r="C660" s="371" t="s">
        <v>3635</v>
      </c>
      <c r="D660" s="218">
        <v>98.74</v>
      </c>
    </row>
    <row r="661" spans="1:4" x14ac:dyDescent="0.25">
      <c r="A661" s="371">
        <v>798</v>
      </c>
      <c r="B661" s="371" t="s">
        <v>9512</v>
      </c>
      <c r="C661" s="371" t="s">
        <v>3635</v>
      </c>
      <c r="D661" s="218">
        <v>1.19</v>
      </c>
    </row>
    <row r="662" spans="1:4" x14ac:dyDescent="0.25">
      <c r="A662" s="371">
        <v>797</v>
      </c>
      <c r="B662" s="371" t="s">
        <v>9513</v>
      </c>
      <c r="C662" s="371" t="s">
        <v>3635</v>
      </c>
      <c r="D662" s="218">
        <v>8.64</v>
      </c>
    </row>
    <row r="663" spans="1:4" x14ac:dyDescent="0.25">
      <c r="A663" s="371">
        <v>796</v>
      </c>
      <c r="B663" s="371" t="s">
        <v>9514</v>
      </c>
      <c r="C663" s="371" t="s">
        <v>3635</v>
      </c>
      <c r="D663" s="218">
        <v>7.34</v>
      </c>
    </row>
    <row r="664" spans="1:4" x14ac:dyDescent="0.25">
      <c r="A664" s="371">
        <v>799</v>
      </c>
      <c r="B664" s="371" t="s">
        <v>9515</v>
      </c>
      <c r="C664" s="371" t="s">
        <v>3635</v>
      </c>
      <c r="D664" s="218">
        <v>3.55</v>
      </c>
    </row>
    <row r="665" spans="1:4" x14ac:dyDescent="0.25">
      <c r="A665" s="371">
        <v>792</v>
      </c>
      <c r="B665" s="371" t="s">
        <v>9516</v>
      </c>
      <c r="C665" s="371" t="s">
        <v>3635</v>
      </c>
      <c r="D665" s="218">
        <v>3.44</v>
      </c>
    </row>
    <row r="666" spans="1:4" x14ac:dyDescent="0.25">
      <c r="A666" s="371">
        <v>38001</v>
      </c>
      <c r="B666" s="371" t="s">
        <v>9517</v>
      </c>
      <c r="C666" s="371" t="s">
        <v>3635</v>
      </c>
      <c r="D666" s="218">
        <v>0.92</v>
      </c>
    </row>
    <row r="667" spans="1:4" x14ac:dyDescent="0.25">
      <c r="A667" s="371">
        <v>38002</v>
      </c>
      <c r="B667" s="371" t="s">
        <v>9518</v>
      </c>
      <c r="C667" s="371" t="s">
        <v>3635</v>
      </c>
      <c r="D667" s="218">
        <v>3.22</v>
      </c>
    </row>
    <row r="668" spans="1:4" x14ac:dyDescent="0.25">
      <c r="A668" s="371">
        <v>38003</v>
      </c>
      <c r="B668" s="371" t="s">
        <v>9519</v>
      </c>
      <c r="C668" s="371" t="s">
        <v>3635</v>
      </c>
      <c r="D668" s="218">
        <v>22</v>
      </c>
    </row>
    <row r="669" spans="1:4" x14ac:dyDescent="0.25">
      <c r="A669" s="371">
        <v>38004</v>
      </c>
      <c r="B669" s="371" t="s">
        <v>9520</v>
      </c>
      <c r="C669" s="371" t="s">
        <v>3635</v>
      </c>
      <c r="D669" s="218">
        <v>25.3</v>
      </c>
    </row>
    <row r="670" spans="1:4" x14ac:dyDescent="0.25">
      <c r="A670" s="371">
        <v>44263</v>
      </c>
      <c r="B670" s="371" t="s">
        <v>9521</v>
      </c>
      <c r="C670" s="371" t="s">
        <v>3635</v>
      </c>
      <c r="D670" s="218">
        <v>45.42</v>
      </c>
    </row>
    <row r="671" spans="1:4" x14ac:dyDescent="0.25">
      <c r="A671" s="371">
        <v>36327</v>
      </c>
      <c r="B671" s="371" t="s">
        <v>9522</v>
      </c>
      <c r="C671" s="371" t="s">
        <v>3635</v>
      </c>
      <c r="D671" s="218">
        <v>4.25</v>
      </c>
    </row>
    <row r="672" spans="1:4" x14ac:dyDescent="0.25">
      <c r="A672" s="371">
        <v>38992</v>
      </c>
      <c r="B672" s="371" t="s">
        <v>9523</v>
      </c>
      <c r="C672" s="371" t="s">
        <v>3635</v>
      </c>
      <c r="D672" s="218">
        <v>5.16</v>
      </c>
    </row>
    <row r="673" spans="1:4" x14ac:dyDescent="0.25">
      <c r="A673" s="371">
        <v>38993</v>
      </c>
      <c r="B673" s="371" t="s">
        <v>9524</v>
      </c>
      <c r="C673" s="371" t="s">
        <v>3635</v>
      </c>
      <c r="D673" s="218">
        <v>13.42</v>
      </c>
    </row>
    <row r="674" spans="1:4" x14ac:dyDescent="0.25">
      <c r="A674" s="371">
        <v>44175</v>
      </c>
      <c r="B674" s="371" t="s">
        <v>9525</v>
      </c>
      <c r="C674" s="371" t="s">
        <v>3635</v>
      </c>
      <c r="D674" s="218">
        <v>23.41</v>
      </c>
    </row>
    <row r="675" spans="1:4" x14ac:dyDescent="0.25">
      <c r="A675" s="371">
        <v>44177</v>
      </c>
      <c r="B675" s="371" t="s">
        <v>9526</v>
      </c>
      <c r="C675" s="371" t="s">
        <v>3635</v>
      </c>
      <c r="D675" s="218">
        <v>17.489999999999998</v>
      </c>
    </row>
    <row r="676" spans="1:4" x14ac:dyDescent="0.25">
      <c r="A676" s="371">
        <v>38418</v>
      </c>
      <c r="B676" s="371" t="s">
        <v>9527</v>
      </c>
      <c r="C676" s="371" t="s">
        <v>3635</v>
      </c>
      <c r="D676" s="218">
        <v>4.71</v>
      </c>
    </row>
    <row r="677" spans="1:4" x14ac:dyDescent="0.25">
      <c r="A677" s="371">
        <v>39178</v>
      </c>
      <c r="B677" s="371" t="s">
        <v>9528</v>
      </c>
      <c r="C677" s="371" t="s">
        <v>3635</v>
      </c>
      <c r="D677" s="218">
        <v>1.75</v>
      </c>
    </row>
    <row r="678" spans="1:4" x14ac:dyDescent="0.25">
      <c r="A678" s="371">
        <v>39177</v>
      </c>
      <c r="B678" s="371" t="s">
        <v>9529</v>
      </c>
      <c r="C678" s="371" t="s">
        <v>3635</v>
      </c>
      <c r="D678" s="218">
        <v>1.59</v>
      </c>
    </row>
    <row r="679" spans="1:4" x14ac:dyDescent="0.25">
      <c r="A679" s="371">
        <v>39174</v>
      </c>
      <c r="B679" s="371" t="s">
        <v>9530</v>
      </c>
      <c r="C679" s="371" t="s">
        <v>3635</v>
      </c>
      <c r="D679" s="218">
        <v>0.79</v>
      </c>
    </row>
    <row r="680" spans="1:4" x14ac:dyDescent="0.25">
      <c r="A680" s="371">
        <v>39176</v>
      </c>
      <c r="B680" s="371" t="s">
        <v>9531</v>
      </c>
      <c r="C680" s="371" t="s">
        <v>3635</v>
      </c>
      <c r="D680" s="218">
        <v>1.04</v>
      </c>
    </row>
    <row r="681" spans="1:4" x14ac:dyDescent="0.25">
      <c r="A681" s="371">
        <v>39180</v>
      </c>
      <c r="B681" s="371" t="s">
        <v>9532</v>
      </c>
      <c r="C681" s="371" t="s">
        <v>3635</v>
      </c>
      <c r="D681" s="218">
        <v>4.7699999999999996</v>
      </c>
    </row>
    <row r="682" spans="1:4" x14ac:dyDescent="0.25">
      <c r="A682" s="371">
        <v>39179</v>
      </c>
      <c r="B682" s="371" t="s">
        <v>9533</v>
      </c>
      <c r="C682" s="371" t="s">
        <v>3635</v>
      </c>
      <c r="D682" s="218">
        <v>4.22</v>
      </c>
    </row>
    <row r="683" spans="1:4" x14ac:dyDescent="0.25">
      <c r="A683" s="371">
        <v>39175</v>
      </c>
      <c r="B683" s="371" t="s">
        <v>9534</v>
      </c>
      <c r="C683" s="371" t="s">
        <v>3635</v>
      </c>
      <c r="D683" s="218">
        <v>0.97</v>
      </c>
    </row>
    <row r="684" spans="1:4" x14ac:dyDescent="0.25">
      <c r="A684" s="371">
        <v>39217</v>
      </c>
      <c r="B684" s="371" t="s">
        <v>9535</v>
      </c>
      <c r="C684" s="371" t="s">
        <v>3635</v>
      </c>
      <c r="D684" s="218">
        <v>0.75</v>
      </c>
    </row>
    <row r="685" spans="1:4" x14ac:dyDescent="0.25">
      <c r="A685" s="371">
        <v>39181</v>
      </c>
      <c r="B685" s="371" t="s">
        <v>9536</v>
      </c>
      <c r="C685" s="371" t="s">
        <v>3635</v>
      </c>
      <c r="D685" s="218">
        <v>6.39</v>
      </c>
    </row>
    <row r="686" spans="1:4" x14ac:dyDescent="0.25">
      <c r="A686" s="371">
        <v>39182</v>
      </c>
      <c r="B686" s="371" t="s">
        <v>9537</v>
      </c>
      <c r="C686" s="371" t="s">
        <v>3635</v>
      </c>
      <c r="D686" s="218">
        <v>8.99</v>
      </c>
    </row>
    <row r="687" spans="1:4" x14ac:dyDescent="0.25">
      <c r="A687" s="371">
        <v>12616</v>
      </c>
      <c r="B687" s="371" t="s">
        <v>9538</v>
      </c>
      <c r="C687" s="371" t="s">
        <v>3635</v>
      </c>
      <c r="D687" s="218">
        <v>14.55</v>
      </c>
    </row>
    <row r="688" spans="1:4" x14ac:dyDescent="0.25">
      <c r="A688" s="371">
        <v>1049</v>
      </c>
      <c r="B688" s="371" t="s">
        <v>9539</v>
      </c>
      <c r="C688" s="371" t="s">
        <v>3635</v>
      </c>
      <c r="D688" s="218">
        <v>7.53</v>
      </c>
    </row>
    <row r="689" spans="1:4" x14ac:dyDescent="0.25">
      <c r="A689" s="371">
        <v>1099</v>
      </c>
      <c r="B689" s="371" t="s">
        <v>9540</v>
      </c>
      <c r="C689" s="371" t="s">
        <v>3635</v>
      </c>
      <c r="D689" s="218">
        <v>5.76</v>
      </c>
    </row>
    <row r="690" spans="1:4" x14ac:dyDescent="0.25">
      <c r="A690" s="371">
        <v>39678</v>
      </c>
      <c r="B690" s="371" t="s">
        <v>9541</v>
      </c>
      <c r="C690" s="371" t="s">
        <v>3635</v>
      </c>
      <c r="D690" s="218">
        <v>2.3199999999999998</v>
      </c>
    </row>
    <row r="691" spans="1:4" x14ac:dyDescent="0.25">
      <c r="A691" s="371">
        <v>1050</v>
      </c>
      <c r="B691" s="371" t="s">
        <v>9542</v>
      </c>
      <c r="C691" s="371" t="s">
        <v>3635</v>
      </c>
      <c r="D691" s="218">
        <v>3.94</v>
      </c>
    </row>
    <row r="692" spans="1:4" x14ac:dyDescent="0.25">
      <c r="A692" s="371">
        <v>1101</v>
      </c>
      <c r="B692" s="371" t="s">
        <v>9543</v>
      </c>
      <c r="C692" s="371" t="s">
        <v>3635</v>
      </c>
      <c r="D692" s="218">
        <v>24.83</v>
      </c>
    </row>
    <row r="693" spans="1:4" x14ac:dyDescent="0.25">
      <c r="A693" s="371">
        <v>1100</v>
      </c>
      <c r="B693" s="371" t="s">
        <v>9544</v>
      </c>
      <c r="C693" s="371" t="s">
        <v>3635</v>
      </c>
      <c r="D693" s="218">
        <v>12.81</v>
      </c>
    </row>
    <row r="694" spans="1:4" x14ac:dyDescent="0.25">
      <c r="A694" s="371">
        <v>39679</v>
      </c>
      <c r="B694" s="371" t="s">
        <v>9545</v>
      </c>
      <c r="C694" s="371" t="s">
        <v>3635</v>
      </c>
      <c r="D694" s="218">
        <v>49.49</v>
      </c>
    </row>
    <row r="695" spans="1:4" x14ac:dyDescent="0.25">
      <c r="A695" s="371">
        <v>1098</v>
      </c>
      <c r="B695" s="371" t="s">
        <v>9546</v>
      </c>
      <c r="C695" s="371" t="s">
        <v>3635</v>
      </c>
      <c r="D695" s="218">
        <v>3.07</v>
      </c>
    </row>
    <row r="696" spans="1:4" x14ac:dyDescent="0.25">
      <c r="A696" s="371">
        <v>1102</v>
      </c>
      <c r="B696" s="371" t="s">
        <v>9547</v>
      </c>
      <c r="C696" s="371" t="s">
        <v>3635</v>
      </c>
      <c r="D696" s="218">
        <v>37.03</v>
      </c>
    </row>
    <row r="697" spans="1:4" x14ac:dyDescent="0.25">
      <c r="A697" s="371">
        <v>1051</v>
      </c>
      <c r="B697" s="371" t="s">
        <v>9548</v>
      </c>
      <c r="C697" s="371" t="s">
        <v>3635</v>
      </c>
      <c r="D697" s="218">
        <v>53.82</v>
      </c>
    </row>
    <row r="698" spans="1:4" x14ac:dyDescent="0.25">
      <c r="A698" s="371">
        <v>37399</v>
      </c>
      <c r="B698" s="371" t="s">
        <v>9549</v>
      </c>
      <c r="C698" s="371" t="s">
        <v>3635</v>
      </c>
      <c r="D698" s="218">
        <v>37.729999999999997</v>
      </c>
    </row>
    <row r="699" spans="1:4" x14ac:dyDescent="0.25">
      <c r="A699" s="371">
        <v>43834</v>
      </c>
      <c r="B699" s="371" t="s">
        <v>9550</v>
      </c>
      <c r="C699" s="371" t="s">
        <v>3640</v>
      </c>
      <c r="D699" s="218">
        <v>17.97</v>
      </c>
    </row>
    <row r="700" spans="1:4" x14ac:dyDescent="0.25">
      <c r="A700" s="371">
        <v>43835</v>
      </c>
      <c r="B700" s="371" t="s">
        <v>9551</v>
      </c>
      <c r="C700" s="371" t="s">
        <v>3640</v>
      </c>
      <c r="D700" s="218">
        <v>1.61</v>
      </c>
    </row>
    <row r="701" spans="1:4" x14ac:dyDescent="0.25">
      <c r="A701" s="371">
        <v>43833</v>
      </c>
      <c r="B701" s="371" t="s">
        <v>9552</v>
      </c>
      <c r="C701" s="371" t="s">
        <v>3640</v>
      </c>
      <c r="D701" s="218">
        <v>1.67</v>
      </c>
    </row>
    <row r="702" spans="1:4" x14ac:dyDescent="0.25">
      <c r="A702" s="371">
        <v>41955</v>
      </c>
      <c r="B702" s="371" t="s">
        <v>9553</v>
      </c>
      <c r="C702" s="371" t="s">
        <v>3639</v>
      </c>
      <c r="D702" s="218">
        <v>55.89</v>
      </c>
    </row>
    <row r="703" spans="1:4" x14ac:dyDescent="0.25">
      <c r="A703" s="371">
        <v>41953</v>
      </c>
      <c r="B703" s="371" t="s">
        <v>9554</v>
      </c>
      <c r="C703" s="371" t="s">
        <v>3639</v>
      </c>
      <c r="D703" s="218">
        <v>53.34</v>
      </c>
    </row>
    <row r="704" spans="1:4" x14ac:dyDescent="0.25">
      <c r="A704" s="371">
        <v>41954</v>
      </c>
      <c r="B704" s="371" t="s">
        <v>9555</v>
      </c>
      <c r="C704" s="371" t="s">
        <v>3639</v>
      </c>
      <c r="D704" s="218">
        <v>52.83</v>
      </c>
    </row>
    <row r="705" spans="1:4" x14ac:dyDescent="0.25">
      <c r="A705" s="371">
        <v>25004</v>
      </c>
      <c r="B705" s="371" t="s">
        <v>9556</v>
      </c>
      <c r="C705" s="371" t="s">
        <v>3639</v>
      </c>
      <c r="D705" s="218">
        <v>52.65</v>
      </c>
    </row>
    <row r="706" spans="1:4" x14ac:dyDescent="0.25">
      <c r="A706" s="371">
        <v>25002</v>
      </c>
      <c r="B706" s="371" t="s">
        <v>9557</v>
      </c>
      <c r="C706" s="371" t="s">
        <v>3639</v>
      </c>
      <c r="D706" s="218">
        <v>52.65</v>
      </c>
    </row>
    <row r="707" spans="1:4" x14ac:dyDescent="0.25">
      <c r="A707" s="371">
        <v>37409</v>
      </c>
      <c r="B707" s="371" t="s">
        <v>9558</v>
      </c>
      <c r="C707" s="371" t="s">
        <v>3639</v>
      </c>
      <c r="D707" s="218">
        <v>52.65</v>
      </c>
    </row>
    <row r="708" spans="1:4" x14ac:dyDescent="0.25">
      <c r="A708" s="371">
        <v>841</v>
      </c>
      <c r="B708" s="371" t="s">
        <v>9559</v>
      </c>
      <c r="C708" s="371" t="s">
        <v>3639</v>
      </c>
      <c r="D708" s="218">
        <v>53.3</v>
      </c>
    </row>
    <row r="709" spans="1:4" x14ac:dyDescent="0.25">
      <c r="A709" s="371">
        <v>25005</v>
      </c>
      <c r="B709" s="371" t="s">
        <v>9560</v>
      </c>
      <c r="C709" s="371" t="s">
        <v>3639</v>
      </c>
      <c r="D709" s="218">
        <v>57.77</v>
      </c>
    </row>
    <row r="710" spans="1:4" x14ac:dyDescent="0.25">
      <c r="A710" s="371">
        <v>25003</v>
      </c>
      <c r="B710" s="371" t="s">
        <v>9561</v>
      </c>
      <c r="C710" s="371" t="s">
        <v>3639</v>
      </c>
      <c r="D710" s="218">
        <v>58.64</v>
      </c>
    </row>
    <row r="711" spans="1:4" x14ac:dyDescent="0.25">
      <c r="A711" s="371">
        <v>37410</v>
      </c>
      <c r="B711" s="371" t="s">
        <v>9562</v>
      </c>
      <c r="C711" s="371" t="s">
        <v>3639</v>
      </c>
      <c r="D711" s="218">
        <v>57.77</v>
      </c>
    </row>
    <row r="712" spans="1:4" x14ac:dyDescent="0.25">
      <c r="A712" s="371">
        <v>842</v>
      </c>
      <c r="B712" s="371" t="s">
        <v>9563</v>
      </c>
      <c r="C712" s="371" t="s">
        <v>3639</v>
      </c>
      <c r="D712" s="218">
        <v>58.6</v>
      </c>
    </row>
    <row r="713" spans="1:4" x14ac:dyDescent="0.25">
      <c r="A713" s="371">
        <v>44391</v>
      </c>
      <c r="B713" s="371" t="s">
        <v>9564</v>
      </c>
      <c r="C713" s="371" t="s">
        <v>3640</v>
      </c>
      <c r="D713" s="218">
        <v>124.86</v>
      </c>
    </row>
    <row r="714" spans="1:4" x14ac:dyDescent="0.25">
      <c r="A714" s="371">
        <v>44388</v>
      </c>
      <c r="B714" s="371" t="s">
        <v>9565</v>
      </c>
      <c r="C714" s="371" t="s">
        <v>3640</v>
      </c>
      <c r="D714" s="218">
        <v>2.7</v>
      </c>
    </row>
    <row r="715" spans="1:4" x14ac:dyDescent="0.25">
      <c r="A715" s="371">
        <v>44392</v>
      </c>
      <c r="B715" s="371" t="s">
        <v>9566</v>
      </c>
      <c r="C715" s="371" t="s">
        <v>3640</v>
      </c>
      <c r="D715" s="218">
        <v>248.61</v>
      </c>
    </row>
    <row r="716" spans="1:4" x14ac:dyDescent="0.25">
      <c r="A716" s="371">
        <v>44390</v>
      </c>
      <c r="B716" s="371" t="s">
        <v>9567</v>
      </c>
      <c r="C716" s="371" t="s">
        <v>3640</v>
      </c>
      <c r="D716" s="218">
        <v>52.67</v>
      </c>
    </row>
    <row r="717" spans="1:4" x14ac:dyDescent="0.25">
      <c r="A717" s="371">
        <v>44389</v>
      </c>
      <c r="B717" s="371" t="s">
        <v>9568</v>
      </c>
      <c r="C717" s="371" t="s">
        <v>3640</v>
      </c>
      <c r="D717" s="218">
        <v>6.22</v>
      </c>
    </row>
    <row r="718" spans="1:4" x14ac:dyDescent="0.25">
      <c r="A718" s="371">
        <v>862</v>
      </c>
      <c r="B718" s="371" t="s">
        <v>9569</v>
      </c>
      <c r="C718" s="371" t="s">
        <v>3640</v>
      </c>
      <c r="D718" s="218">
        <v>11.39</v>
      </c>
    </row>
    <row r="719" spans="1:4" x14ac:dyDescent="0.25">
      <c r="A719" s="371">
        <v>866</v>
      </c>
      <c r="B719" s="371" t="s">
        <v>9570</v>
      </c>
      <c r="C719" s="371" t="s">
        <v>3640</v>
      </c>
      <c r="D719" s="218">
        <v>144.77000000000001</v>
      </c>
    </row>
    <row r="720" spans="1:4" x14ac:dyDescent="0.25">
      <c r="A720" s="371">
        <v>892</v>
      </c>
      <c r="B720" s="371" t="s">
        <v>9571</v>
      </c>
      <c r="C720" s="371" t="s">
        <v>3640</v>
      </c>
      <c r="D720" s="218">
        <v>175.24</v>
      </c>
    </row>
    <row r="721" spans="1:4" x14ac:dyDescent="0.25">
      <c r="A721" s="371">
        <v>857</v>
      </c>
      <c r="B721" s="371" t="s">
        <v>9572</v>
      </c>
      <c r="C721" s="371" t="s">
        <v>3640</v>
      </c>
      <c r="D721" s="218">
        <v>19.059999999999999</v>
      </c>
    </row>
    <row r="722" spans="1:4" x14ac:dyDescent="0.25">
      <c r="A722" s="371">
        <v>37404</v>
      </c>
      <c r="B722" s="371" t="s">
        <v>9573</v>
      </c>
      <c r="C722" s="371" t="s">
        <v>3640</v>
      </c>
      <c r="D722" s="218">
        <v>202.75</v>
      </c>
    </row>
    <row r="723" spans="1:4" x14ac:dyDescent="0.25">
      <c r="A723" s="371">
        <v>868</v>
      </c>
      <c r="B723" s="371" t="s">
        <v>9574</v>
      </c>
      <c r="C723" s="371" t="s">
        <v>3640</v>
      </c>
      <c r="D723" s="218">
        <v>27.16</v>
      </c>
    </row>
    <row r="724" spans="1:4" x14ac:dyDescent="0.25">
      <c r="A724" s="371">
        <v>863</v>
      </c>
      <c r="B724" s="371" t="s">
        <v>9575</v>
      </c>
      <c r="C724" s="371" t="s">
        <v>3640</v>
      </c>
      <c r="D724" s="218">
        <v>40</v>
      </c>
    </row>
    <row r="725" spans="1:4" x14ac:dyDescent="0.25">
      <c r="A725" s="371">
        <v>867</v>
      </c>
      <c r="B725" s="371" t="s">
        <v>9576</v>
      </c>
      <c r="C725" s="371" t="s">
        <v>3640</v>
      </c>
      <c r="D725" s="218">
        <v>56.98</v>
      </c>
    </row>
    <row r="726" spans="1:4" x14ac:dyDescent="0.25">
      <c r="A726" s="371">
        <v>864</v>
      </c>
      <c r="B726" s="371" t="s">
        <v>9577</v>
      </c>
      <c r="C726" s="371" t="s">
        <v>3640</v>
      </c>
      <c r="D726" s="218">
        <v>75.27</v>
      </c>
    </row>
    <row r="727" spans="1:4" x14ac:dyDescent="0.25">
      <c r="A727" s="371">
        <v>865</v>
      </c>
      <c r="B727" s="371" t="s">
        <v>9578</v>
      </c>
      <c r="C727" s="371" t="s">
        <v>3640</v>
      </c>
      <c r="D727" s="218">
        <v>108.27</v>
      </c>
    </row>
    <row r="728" spans="1:4" x14ac:dyDescent="0.25">
      <c r="A728" s="371">
        <v>993</v>
      </c>
      <c r="B728" s="371" t="s">
        <v>9579</v>
      </c>
      <c r="C728" s="371" t="s">
        <v>3640</v>
      </c>
      <c r="D728" s="218">
        <v>2.06</v>
      </c>
    </row>
    <row r="729" spans="1:4" x14ac:dyDescent="0.25">
      <c r="A729" s="371">
        <v>1020</v>
      </c>
      <c r="B729" s="371" t="s">
        <v>9580</v>
      </c>
      <c r="C729" s="371" t="s">
        <v>3640</v>
      </c>
      <c r="D729" s="218">
        <v>10.5</v>
      </c>
    </row>
    <row r="730" spans="1:4" x14ac:dyDescent="0.25">
      <c r="A730" s="371">
        <v>1017</v>
      </c>
      <c r="B730" s="371" t="s">
        <v>9581</v>
      </c>
      <c r="C730" s="371" t="s">
        <v>3640</v>
      </c>
      <c r="D730" s="218">
        <v>128.72999999999999</v>
      </c>
    </row>
    <row r="731" spans="1:4" x14ac:dyDescent="0.25">
      <c r="A731" s="371">
        <v>999</v>
      </c>
      <c r="B731" s="371" t="s">
        <v>9582</v>
      </c>
      <c r="C731" s="371" t="s">
        <v>3640</v>
      </c>
      <c r="D731" s="218">
        <v>155.96</v>
      </c>
    </row>
    <row r="732" spans="1:4" x14ac:dyDescent="0.25">
      <c r="A732" s="371">
        <v>995</v>
      </c>
      <c r="B732" s="371" t="s">
        <v>9583</v>
      </c>
      <c r="C732" s="371" t="s">
        <v>3640</v>
      </c>
      <c r="D732" s="218">
        <v>16.73</v>
      </c>
    </row>
    <row r="733" spans="1:4" x14ac:dyDescent="0.25">
      <c r="A733" s="371">
        <v>1000</v>
      </c>
      <c r="B733" s="371" t="s">
        <v>9584</v>
      </c>
      <c r="C733" s="371" t="s">
        <v>3640</v>
      </c>
      <c r="D733" s="218">
        <v>191.57</v>
      </c>
    </row>
    <row r="734" spans="1:4" x14ac:dyDescent="0.25">
      <c r="A734" s="371">
        <v>1022</v>
      </c>
      <c r="B734" s="371" t="s">
        <v>9585</v>
      </c>
      <c r="C734" s="371" t="s">
        <v>3640</v>
      </c>
      <c r="D734" s="218">
        <v>2.87</v>
      </c>
    </row>
    <row r="735" spans="1:4" x14ac:dyDescent="0.25">
      <c r="A735" s="371">
        <v>1015</v>
      </c>
      <c r="B735" s="371" t="s">
        <v>9586</v>
      </c>
      <c r="C735" s="371" t="s">
        <v>3640</v>
      </c>
      <c r="D735" s="218">
        <v>254.57</v>
      </c>
    </row>
    <row r="736" spans="1:4" x14ac:dyDescent="0.25">
      <c r="A736" s="371">
        <v>996</v>
      </c>
      <c r="B736" s="371" t="s">
        <v>9587</v>
      </c>
      <c r="C736" s="371" t="s">
        <v>3640</v>
      </c>
      <c r="D736" s="218">
        <v>25.94</v>
      </c>
    </row>
    <row r="737" spans="1:4" x14ac:dyDescent="0.25">
      <c r="A737" s="371">
        <v>1001</v>
      </c>
      <c r="B737" s="371" t="s">
        <v>9588</v>
      </c>
      <c r="C737" s="371" t="s">
        <v>3640</v>
      </c>
      <c r="D737" s="218">
        <v>330.3</v>
      </c>
    </row>
    <row r="738" spans="1:4" x14ac:dyDescent="0.25">
      <c r="A738" s="371">
        <v>1019</v>
      </c>
      <c r="B738" s="371" t="s">
        <v>9589</v>
      </c>
      <c r="C738" s="371" t="s">
        <v>3640</v>
      </c>
      <c r="D738" s="218">
        <v>36.65</v>
      </c>
    </row>
    <row r="739" spans="1:4" x14ac:dyDescent="0.25">
      <c r="A739" s="371">
        <v>1021</v>
      </c>
      <c r="B739" s="371" t="s">
        <v>9590</v>
      </c>
      <c r="C739" s="371" t="s">
        <v>3640</v>
      </c>
      <c r="D739" s="218">
        <v>4.41</v>
      </c>
    </row>
    <row r="740" spans="1:4" x14ac:dyDescent="0.25">
      <c r="A740" s="371">
        <v>39249</v>
      </c>
      <c r="B740" s="371" t="s">
        <v>9591</v>
      </c>
      <c r="C740" s="371" t="s">
        <v>3640</v>
      </c>
      <c r="D740" s="218">
        <v>444.11</v>
      </c>
    </row>
    <row r="741" spans="1:4" x14ac:dyDescent="0.25">
      <c r="A741" s="371">
        <v>1018</v>
      </c>
      <c r="B741" s="371" t="s">
        <v>9592</v>
      </c>
      <c r="C741" s="371" t="s">
        <v>3640</v>
      </c>
      <c r="D741" s="218">
        <v>54.2</v>
      </c>
    </row>
    <row r="742" spans="1:4" x14ac:dyDescent="0.25">
      <c r="A742" s="371">
        <v>39250</v>
      </c>
      <c r="B742" s="371" t="s">
        <v>9593</v>
      </c>
      <c r="C742" s="371" t="s">
        <v>3640</v>
      </c>
      <c r="D742" s="218">
        <v>531.26</v>
      </c>
    </row>
    <row r="743" spans="1:4" x14ac:dyDescent="0.25">
      <c r="A743" s="371">
        <v>994</v>
      </c>
      <c r="B743" s="371" t="s">
        <v>9594</v>
      </c>
      <c r="C743" s="371" t="s">
        <v>3640</v>
      </c>
      <c r="D743" s="218">
        <v>6.41</v>
      </c>
    </row>
    <row r="744" spans="1:4" x14ac:dyDescent="0.25">
      <c r="A744" s="371">
        <v>977</v>
      </c>
      <c r="B744" s="371" t="s">
        <v>9595</v>
      </c>
      <c r="C744" s="371" t="s">
        <v>3640</v>
      </c>
      <c r="D744" s="218">
        <v>75.819999999999993</v>
      </c>
    </row>
    <row r="745" spans="1:4" x14ac:dyDescent="0.25">
      <c r="A745" s="371">
        <v>998</v>
      </c>
      <c r="B745" s="371" t="s">
        <v>9596</v>
      </c>
      <c r="C745" s="371" t="s">
        <v>3640</v>
      </c>
      <c r="D745" s="218">
        <v>98.44</v>
      </c>
    </row>
    <row r="746" spans="1:4" x14ac:dyDescent="0.25">
      <c r="A746" s="371">
        <v>39251</v>
      </c>
      <c r="B746" s="371" t="s">
        <v>9597</v>
      </c>
      <c r="C746" s="371" t="s">
        <v>3640</v>
      </c>
      <c r="D746" s="218">
        <v>0.71</v>
      </c>
    </row>
    <row r="747" spans="1:4" x14ac:dyDescent="0.25">
      <c r="A747" s="371">
        <v>1011</v>
      </c>
      <c r="B747" s="371" t="s">
        <v>9598</v>
      </c>
      <c r="C747" s="371" t="s">
        <v>3640</v>
      </c>
      <c r="D747" s="218">
        <v>0.97</v>
      </c>
    </row>
    <row r="748" spans="1:4" x14ac:dyDescent="0.25">
      <c r="A748" s="371">
        <v>39252</v>
      </c>
      <c r="B748" s="371" t="s">
        <v>9599</v>
      </c>
      <c r="C748" s="371" t="s">
        <v>3640</v>
      </c>
      <c r="D748" s="218">
        <v>1.27</v>
      </c>
    </row>
    <row r="749" spans="1:4" x14ac:dyDescent="0.25">
      <c r="A749" s="371">
        <v>1013</v>
      </c>
      <c r="B749" s="371" t="s">
        <v>9600</v>
      </c>
      <c r="C749" s="371" t="s">
        <v>3640</v>
      </c>
      <c r="D749" s="218">
        <v>1.53</v>
      </c>
    </row>
    <row r="750" spans="1:4" x14ac:dyDescent="0.25">
      <c r="A750" s="371">
        <v>980</v>
      </c>
      <c r="B750" s="371" t="s">
        <v>9601</v>
      </c>
      <c r="C750" s="371" t="s">
        <v>3640</v>
      </c>
      <c r="D750" s="218">
        <v>11.02</v>
      </c>
    </row>
    <row r="751" spans="1:4" x14ac:dyDescent="0.25">
      <c r="A751" s="371">
        <v>39237</v>
      </c>
      <c r="B751" s="371" t="s">
        <v>9602</v>
      </c>
      <c r="C751" s="371" t="s">
        <v>3640</v>
      </c>
      <c r="D751" s="218">
        <v>117.2</v>
      </c>
    </row>
    <row r="752" spans="1:4" x14ac:dyDescent="0.25">
      <c r="A752" s="371">
        <v>39238</v>
      </c>
      <c r="B752" s="371" t="s">
        <v>9603</v>
      </c>
      <c r="C752" s="371" t="s">
        <v>3640</v>
      </c>
      <c r="D752" s="218">
        <v>147.81</v>
      </c>
    </row>
    <row r="753" spans="1:4" x14ac:dyDescent="0.25">
      <c r="A753" s="371">
        <v>979</v>
      </c>
      <c r="B753" s="371" t="s">
        <v>9604</v>
      </c>
      <c r="C753" s="371" t="s">
        <v>3640</v>
      </c>
      <c r="D753" s="218">
        <v>15.74</v>
      </c>
    </row>
    <row r="754" spans="1:4" x14ac:dyDescent="0.25">
      <c r="A754" s="371">
        <v>39239</v>
      </c>
      <c r="B754" s="371" t="s">
        <v>9605</v>
      </c>
      <c r="C754" s="371" t="s">
        <v>3640</v>
      </c>
      <c r="D754" s="218">
        <v>178.57</v>
      </c>
    </row>
    <row r="755" spans="1:4" x14ac:dyDescent="0.25">
      <c r="A755" s="371">
        <v>1014</v>
      </c>
      <c r="B755" s="371" t="s">
        <v>9606</v>
      </c>
      <c r="C755" s="371" t="s">
        <v>3640</v>
      </c>
      <c r="D755" s="218">
        <v>2.42</v>
      </c>
    </row>
    <row r="756" spans="1:4" x14ac:dyDescent="0.25">
      <c r="A756" s="371">
        <v>39240</v>
      </c>
      <c r="B756" s="371" t="s">
        <v>9607</v>
      </c>
      <c r="C756" s="371" t="s">
        <v>3640</v>
      </c>
      <c r="D756" s="218">
        <v>234.87</v>
      </c>
    </row>
    <row r="757" spans="1:4" x14ac:dyDescent="0.25">
      <c r="A757" s="371">
        <v>39232</v>
      </c>
      <c r="B757" s="371" t="s">
        <v>9608</v>
      </c>
      <c r="C757" s="371" t="s">
        <v>3640</v>
      </c>
      <c r="D757" s="218">
        <v>24.65</v>
      </c>
    </row>
    <row r="758" spans="1:4" x14ac:dyDescent="0.25">
      <c r="A758" s="371">
        <v>39233</v>
      </c>
      <c r="B758" s="371" t="s">
        <v>9609</v>
      </c>
      <c r="C758" s="371" t="s">
        <v>3640</v>
      </c>
      <c r="D758" s="218">
        <v>35.93</v>
      </c>
    </row>
    <row r="759" spans="1:4" x14ac:dyDescent="0.25">
      <c r="A759" s="371">
        <v>981</v>
      </c>
      <c r="B759" s="371" t="s">
        <v>9610</v>
      </c>
      <c r="C759" s="371" t="s">
        <v>3640</v>
      </c>
      <c r="D759" s="218">
        <v>4.01</v>
      </c>
    </row>
    <row r="760" spans="1:4" x14ac:dyDescent="0.25">
      <c r="A760" s="371">
        <v>39234</v>
      </c>
      <c r="B760" s="371" t="s">
        <v>9611</v>
      </c>
      <c r="C760" s="371" t="s">
        <v>3640</v>
      </c>
      <c r="D760" s="218">
        <v>50.01</v>
      </c>
    </row>
    <row r="761" spans="1:4" x14ac:dyDescent="0.25">
      <c r="A761" s="371">
        <v>982</v>
      </c>
      <c r="B761" s="371" t="s">
        <v>9612</v>
      </c>
      <c r="C761" s="371" t="s">
        <v>3640</v>
      </c>
      <c r="D761" s="218">
        <v>5.76</v>
      </c>
    </row>
    <row r="762" spans="1:4" x14ac:dyDescent="0.25">
      <c r="A762" s="371">
        <v>39235</v>
      </c>
      <c r="B762" s="371" t="s">
        <v>9613</v>
      </c>
      <c r="C762" s="371" t="s">
        <v>3640</v>
      </c>
      <c r="D762" s="218">
        <v>73.760000000000005</v>
      </c>
    </row>
    <row r="763" spans="1:4" x14ac:dyDescent="0.25">
      <c r="A763" s="371">
        <v>39236</v>
      </c>
      <c r="B763" s="371" t="s">
        <v>9614</v>
      </c>
      <c r="C763" s="371" t="s">
        <v>3640</v>
      </c>
      <c r="D763" s="218">
        <v>97.75</v>
      </c>
    </row>
    <row r="764" spans="1:4" x14ac:dyDescent="0.25">
      <c r="A764" s="371">
        <v>990</v>
      </c>
      <c r="B764" s="371" t="s">
        <v>9615</v>
      </c>
      <c r="C764" s="371" t="s">
        <v>3640</v>
      </c>
      <c r="D764" s="218">
        <v>173.45</v>
      </c>
    </row>
    <row r="765" spans="1:4" x14ac:dyDescent="0.25">
      <c r="A765" s="371">
        <v>39241</v>
      </c>
      <c r="B765" s="371" t="s">
        <v>9616</v>
      </c>
      <c r="C765" s="371" t="s">
        <v>3640</v>
      </c>
      <c r="D765" s="218">
        <v>17.07</v>
      </c>
    </row>
    <row r="766" spans="1:4" x14ac:dyDescent="0.25">
      <c r="A766" s="371">
        <v>1005</v>
      </c>
      <c r="B766" s="371" t="s">
        <v>9617</v>
      </c>
      <c r="C766" s="371" t="s">
        <v>3640</v>
      </c>
      <c r="D766" s="218">
        <v>215.95</v>
      </c>
    </row>
    <row r="767" spans="1:4" x14ac:dyDescent="0.25">
      <c r="A767" s="371">
        <v>991</v>
      </c>
      <c r="B767" s="371" t="s">
        <v>9618</v>
      </c>
      <c r="C767" s="371" t="s">
        <v>3640</v>
      </c>
      <c r="D767" s="218">
        <v>282.85000000000002</v>
      </c>
    </row>
    <row r="768" spans="1:4" x14ac:dyDescent="0.25">
      <c r="A768" s="371">
        <v>986</v>
      </c>
      <c r="B768" s="371" t="s">
        <v>9619</v>
      </c>
      <c r="C768" s="371" t="s">
        <v>3640</v>
      </c>
      <c r="D768" s="218">
        <v>26.98</v>
      </c>
    </row>
    <row r="769" spans="1:4" x14ac:dyDescent="0.25">
      <c r="A769" s="371">
        <v>987</v>
      </c>
      <c r="B769" s="371" t="s">
        <v>9620</v>
      </c>
      <c r="C769" s="371" t="s">
        <v>3640</v>
      </c>
      <c r="D769" s="218">
        <v>36.93</v>
      </c>
    </row>
    <row r="770" spans="1:4" x14ac:dyDescent="0.25">
      <c r="A770" s="371">
        <v>1007</v>
      </c>
      <c r="B770" s="371" t="s">
        <v>9621</v>
      </c>
      <c r="C770" s="371" t="s">
        <v>3640</v>
      </c>
      <c r="D770" s="218">
        <v>51.12</v>
      </c>
    </row>
    <row r="771" spans="1:4" x14ac:dyDescent="0.25">
      <c r="A771" s="371">
        <v>1008</v>
      </c>
      <c r="B771" s="371" t="s">
        <v>9622</v>
      </c>
      <c r="C771" s="371" t="s">
        <v>3640</v>
      </c>
      <c r="D771" s="218">
        <v>6.49</v>
      </c>
    </row>
    <row r="772" spans="1:4" x14ac:dyDescent="0.25">
      <c r="A772" s="371">
        <v>988</v>
      </c>
      <c r="B772" s="371" t="s">
        <v>9623</v>
      </c>
      <c r="C772" s="371" t="s">
        <v>3640</v>
      </c>
      <c r="D772" s="218">
        <v>70.489999999999995</v>
      </c>
    </row>
    <row r="773" spans="1:4" x14ac:dyDescent="0.25">
      <c r="A773" s="371">
        <v>989</v>
      </c>
      <c r="B773" s="371" t="s">
        <v>9624</v>
      </c>
      <c r="C773" s="371" t="s">
        <v>3640</v>
      </c>
      <c r="D773" s="218">
        <v>97.3</v>
      </c>
    </row>
    <row r="774" spans="1:4" x14ac:dyDescent="0.25">
      <c r="A774" s="371">
        <v>1006</v>
      </c>
      <c r="B774" s="371" t="s">
        <v>9625</v>
      </c>
      <c r="C774" s="371" t="s">
        <v>3640</v>
      </c>
      <c r="D774" s="218">
        <v>130.44</v>
      </c>
    </row>
    <row r="775" spans="1:4" x14ac:dyDescent="0.25">
      <c r="A775" s="371">
        <v>43972</v>
      </c>
      <c r="B775" s="371" t="s">
        <v>9626</v>
      </c>
      <c r="C775" s="371" t="s">
        <v>3640</v>
      </c>
      <c r="D775" s="218">
        <v>3.43</v>
      </c>
    </row>
    <row r="776" spans="1:4" x14ac:dyDescent="0.25">
      <c r="A776" s="371">
        <v>43971</v>
      </c>
      <c r="B776" s="371" t="s">
        <v>9627</v>
      </c>
      <c r="C776" s="371" t="s">
        <v>3640</v>
      </c>
      <c r="D776" s="218">
        <v>2.62</v>
      </c>
    </row>
    <row r="777" spans="1:4" x14ac:dyDescent="0.25">
      <c r="A777" s="371">
        <v>39598</v>
      </c>
      <c r="B777" s="371" t="s">
        <v>9628</v>
      </c>
      <c r="C777" s="371" t="s">
        <v>3640</v>
      </c>
      <c r="D777" s="218">
        <v>4.8600000000000003</v>
      </c>
    </row>
    <row r="778" spans="1:4" x14ac:dyDescent="0.25">
      <c r="A778" s="371">
        <v>43973</v>
      </c>
      <c r="B778" s="371" t="s">
        <v>9629</v>
      </c>
      <c r="C778" s="371" t="s">
        <v>3640</v>
      </c>
      <c r="D778" s="218">
        <v>3.58</v>
      </c>
    </row>
    <row r="779" spans="1:4" x14ac:dyDescent="0.25">
      <c r="A779" s="371">
        <v>39599</v>
      </c>
      <c r="B779" s="371" t="s">
        <v>9630</v>
      </c>
      <c r="C779" s="371" t="s">
        <v>3640</v>
      </c>
      <c r="D779" s="218">
        <v>6.99</v>
      </c>
    </row>
    <row r="780" spans="1:4" x14ac:dyDescent="0.25">
      <c r="A780" s="371">
        <v>43832</v>
      </c>
      <c r="B780" s="371" t="s">
        <v>9631</v>
      </c>
      <c r="C780" s="371" t="s">
        <v>3640</v>
      </c>
      <c r="D780" s="218">
        <v>18.41</v>
      </c>
    </row>
    <row r="781" spans="1:4" x14ac:dyDescent="0.25">
      <c r="A781" s="371">
        <v>34602</v>
      </c>
      <c r="B781" s="371" t="s">
        <v>9632</v>
      </c>
      <c r="C781" s="371" t="s">
        <v>3640</v>
      </c>
      <c r="D781" s="218">
        <v>4.46</v>
      </c>
    </row>
    <row r="782" spans="1:4" x14ac:dyDescent="0.25">
      <c r="A782" s="371">
        <v>34607</v>
      </c>
      <c r="B782" s="371" t="s">
        <v>9633</v>
      </c>
      <c r="C782" s="371" t="s">
        <v>3640</v>
      </c>
      <c r="D782" s="218">
        <v>10.94</v>
      </c>
    </row>
    <row r="783" spans="1:4" x14ac:dyDescent="0.25">
      <c r="A783" s="371">
        <v>34609</v>
      </c>
      <c r="B783" s="371" t="s">
        <v>9634</v>
      </c>
      <c r="C783" s="371" t="s">
        <v>3640</v>
      </c>
      <c r="D783" s="218">
        <v>15.91</v>
      </c>
    </row>
    <row r="784" spans="1:4" x14ac:dyDescent="0.25">
      <c r="A784" s="371">
        <v>34618</v>
      </c>
      <c r="B784" s="371" t="s">
        <v>9635</v>
      </c>
      <c r="C784" s="371" t="s">
        <v>3640</v>
      </c>
      <c r="D784" s="218">
        <v>6.08</v>
      </c>
    </row>
    <row r="785" spans="1:4" x14ac:dyDescent="0.25">
      <c r="A785" s="371">
        <v>34621</v>
      </c>
      <c r="B785" s="371" t="s">
        <v>9636</v>
      </c>
      <c r="C785" s="371" t="s">
        <v>3640</v>
      </c>
      <c r="D785" s="218">
        <v>15.08</v>
      </c>
    </row>
    <row r="786" spans="1:4" x14ac:dyDescent="0.25">
      <c r="A786" s="371">
        <v>34622</v>
      </c>
      <c r="B786" s="371" t="s">
        <v>9637</v>
      </c>
      <c r="C786" s="371" t="s">
        <v>3640</v>
      </c>
      <c r="D786" s="218">
        <v>22.4</v>
      </c>
    </row>
    <row r="787" spans="1:4" x14ac:dyDescent="0.25">
      <c r="A787" s="371">
        <v>34624</v>
      </c>
      <c r="B787" s="371" t="s">
        <v>9638</v>
      </c>
      <c r="C787" s="371" t="s">
        <v>3640</v>
      </c>
      <c r="D787" s="218">
        <v>8.1199999999999992</v>
      </c>
    </row>
    <row r="788" spans="1:4" x14ac:dyDescent="0.25">
      <c r="A788" s="371">
        <v>34627</v>
      </c>
      <c r="B788" s="371" t="s">
        <v>9639</v>
      </c>
      <c r="C788" s="371" t="s">
        <v>3640</v>
      </c>
      <c r="D788" s="218">
        <v>19.59</v>
      </c>
    </row>
    <row r="789" spans="1:4" x14ac:dyDescent="0.25">
      <c r="A789" s="371">
        <v>34629</v>
      </c>
      <c r="B789" s="371" t="s">
        <v>9640</v>
      </c>
      <c r="C789" s="371" t="s">
        <v>3640</v>
      </c>
      <c r="D789" s="218">
        <v>29.93</v>
      </c>
    </row>
    <row r="790" spans="1:4" x14ac:dyDescent="0.25">
      <c r="A790" s="371">
        <v>39257</v>
      </c>
      <c r="B790" s="371" t="s">
        <v>9641</v>
      </c>
      <c r="C790" s="371" t="s">
        <v>3640</v>
      </c>
      <c r="D790" s="218">
        <v>6.09</v>
      </c>
    </row>
    <row r="791" spans="1:4" x14ac:dyDescent="0.25">
      <c r="A791" s="371">
        <v>39261</v>
      </c>
      <c r="B791" s="371" t="s">
        <v>9642</v>
      </c>
      <c r="C791" s="371" t="s">
        <v>3640</v>
      </c>
      <c r="D791" s="218">
        <v>34.869999999999997</v>
      </c>
    </row>
    <row r="792" spans="1:4" x14ac:dyDescent="0.25">
      <c r="A792" s="371">
        <v>39268</v>
      </c>
      <c r="B792" s="371" t="s">
        <v>9643</v>
      </c>
      <c r="C792" s="371" t="s">
        <v>3640</v>
      </c>
      <c r="D792" s="218">
        <v>545.04</v>
      </c>
    </row>
    <row r="793" spans="1:4" x14ac:dyDescent="0.25">
      <c r="A793" s="371">
        <v>39262</v>
      </c>
      <c r="B793" s="371" t="s">
        <v>9644</v>
      </c>
      <c r="C793" s="371" t="s">
        <v>3640</v>
      </c>
      <c r="D793" s="218">
        <v>55.53</v>
      </c>
    </row>
    <row r="794" spans="1:4" x14ac:dyDescent="0.25">
      <c r="A794" s="371">
        <v>39258</v>
      </c>
      <c r="B794" s="371" t="s">
        <v>9645</v>
      </c>
      <c r="C794" s="371" t="s">
        <v>3640</v>
      </c>
      <c r="D794" s="218">
        <v>9.18</v>
      </c>
    </row>
    <row r="795" spans="1:4" x14ac:dyDescent="0.25">
      <c r="A795" s="371">
        <v>39263</v>
      </c>
      <c r="B795" s="371" t="s">
        <v>9646</v>
      </c>
      <c r="C795" s="371" t="s">
        <v>3640</v>
      </c>
      <c r="D795" s="218">
        <v>96.02</v>
      </c>
    </row>
    <row r="796" spans="1:4" x14ac:dyDescent="0.25">
      <c r="A796" s="371">
        <v>39264</v>
      </c>
      <c r="B796" s="371" t="s">
        <v>9647</v>
      </c>
      <c r="C796" s="371" t="s">
        <v>3640</v>
      </c>
      <c r="D796" s="218">
        <v>133.01</v>
      </c>
    </row>
    <row r="797" spans="1:4" x14ac:dyDescent="0.25">
      <c r="A797" s="371">
        <v>39259</v>
      </c>
      <c r="B797" s="371" t="s">
        <v>9648</v>
      </c>
      <c r="C797" s="371" t="s">
        <v>3640</v>
      </c>
      <c r="D797" s="218">
        <v>14.14</v>
      </c>
    </row>
    <row r="798" spans="1:4" x14ac:dyDescent="0.25">
      <c r="A798" s="371">
        <v>39265</v>
      </c>
      <c r="B798" s="371" t="s">
        <v>9649</v>
      </c>
      <c r="C798" s="371" t="s">
        <v>3640</v>
      </c>
      <c r="D798" s="218">
        <v>180.58</v>
      </c>
    </row>
    <row r="799" spans="1:4" x14ac:dyDescent="0.25">
      <c r="A799" s="371">
        <v>39260</v>
      </c>
      <c r="B799" s="371" t="s">
        <v>9650</v>
      </c>
      <c r="C799" s="371" t="s">
        <v>3640</v>
      </c>
      <c r="D799" s="218">
        <v>21.64</v>
      </c>
    </row>
    <row r="800" spans="1:4" x14ac:dyDescent="0.25">
      <c r="A800" s="371">
        <v>39266</v>
      </c>
      <c r="B800" s="371" t="s">
        <v>9651</v>
      </c>
      <c r="C800" s="371" t="s">
        <v>3640</v>
      </c>
      <c r="D800" s="218">
        <v>272.5</v>
      </c>
    </row>
    <row r="801" spans="1:4" x14ac:dyDescent="0.25">
      <c r="A801" s="371">
        <v>39267</v>
      </c>
      <c r="B801" s="371" t="s">
        <v>9652</v>
      </c>
      <c r="C801" s="371" t="s">
        <v>3640</v>
      </c>
      <c r="D801" s="218">
        <v>340.69</v>
      </c>
    </row>
    <row r="802" spans="1:4" x14ac:dyDescent="0.25">
      <c r="A802" s="371">
        <v>11901</v>
      </c>
      <c r="B802" s="371" t="s">
        <v>9653</v>
      </c>
      <c r="C802" s="371" t="s">
        <v>3640</v>
      </c>
      <c r="D802" s="218">
        <v>0.63</v>
      </c>
    </row>
    <row r="803" spans="1:4" x14ac:dyDescent="0.25">
      <c r="A803" s="371">
        <v>11902</v>
      </c>
      <c r="B803" s="371" t="s">
        <v>9654</v>
      </c>
      <c r="C803" s="371" t="s">
        <v>3640</v>
      </c>
      <c r="D803" s="218">
        <v>1.2</v>
      </c>
    </row>
    <row r="804" spans="1:4" x14ac:dyDescent="0.25">
      <c r="A804" s="371">
        <v>11903</v>
      </c>
      <c r="B804" s="371" t="s">
        <v>9655</v>
      </c>
      <c r="C804" s="371" t="s">
        <v>3640</v>
      </c>
      <c r="D804" s="218">
        <v>1.27</v>
      </c>
    </row>
    <row r="805" spans="1:4" x14ac:dyDescent="0.25">
      <c r="A805" s="371">
        <v>11904</v>
      </c>
      <c r="B805" s="371" t="s">
        <v>9656</v>
      </c>
      <c r="C805" s="371" t="s">
        <v>3640</v>
      </c>
      <c r="D805" s="218">
        <v>1.93</v>
      </c>
    </row>
    <row r="806" spans="1:4" x14ac:dyDescent="0.25">
      <c r="A806" s="371">
        <v>11905</v>
      </c>
      <c r="B806" s="371" t="s">
        <v>9657</v>
      </c>
      <c r="C806" s="371" t="s">
        <v>3640</v>
      </c>
      <c r="D806" s="218">
        <v>2.36</v>
      </c>
    </row>
    <row r="807" spans="1:4" x14ac:dyDescent="0.25">
      <c r="A807" s="371">
        <v>11906</v>
      </c>
      <c r="B807" s="371" t="s">
        <v>9658</v>
      </c>
      <c r="C807" s="371" t="s">
        <v>3640</v>
      </c>
      <c r="D807" s="218">
        <v>3</v>
      </c>
    </row>
    <row r="808" spans="1:4" x14ac:dyDescent="0.25">
      <c r="A808" s="371">
        <v>11919</v>
      </c>
      <c r="B808" s="371" t="s">
        <v>9659</v>
      </c>
      <c r="C808" s="371" t="s">
        <v>3640</v>
      </c>
      <c r="D808" s="218">
        <v>5.49</v>
      </c>
    </row>
    <row r="809" spans="1:4" x14ac:dyDescent="0.25">
      <c r="A809" s="371">
        <v>11920</v>
      </c>
      <c r="B809" s="371" t="s">
        <v>9660</v>
      </c>
      <c r="C809" s="371" t="s">
        <v>3640</v>
      </c>
      <c r="D809" s="218">
        <v>10.44</v>
      </c>
    </row>
    <row r="810" spans="1:4" x14ac:dyDescent="0.25">
      <c r="A810" s="371">
        <v>11924</v>
      </c>
      <c r="B810" s="371" t="s">
        <v>9661</v>
      </c>
      <c r="C810" s="371" t="s">
        <v>3640</v>
      </c>
      <c r="D810" s="218">
        <v>87.65</v>
      </c>
    </row>
    <row r="811" spans="1:4" x14ac:dyDescent="0.25">
      <c r="A811" s="371">
        <v>11921</v>
      </c>
      <c r="B811" s="371" t="s">
        <v>9662</v>
      </c>
      <c r="C811" s="371" t="s">
        <v>3640</v>
      </c>
      <c r="D811" s="218">
        <v>15.28</v>
      </c>
    </row>
    <row r="812" spans="1:4" x14ac:dyDescent="0.25">
      <c r="A812" s="371">
        <v>11922</v>
      </c>
      <c r="B812" s="371" t="s">
        <v>9663</v>
      </c>
      <c r="C812" s="371" t="s">
        <v>3640</v>
      </c>
      <c r="D812" s="218">
        <v>24.7</v>
      </c>
    </row>
    <row r="813" spans="1:4" x14ac:dyDescent="0.25">
      <c r="A813" s="371">
        <v>11923</v>
      </c>
      <c r="B813" s="371" t="s">
        <v>9664</v>
      </c>
      <c r="C813" s="371" t="s">
        <v>3640</v>
      </c>
      <c r="D813" s="218">
        <v>36.159999999999997</v>
      </c>
    </row>
    <row r="814" spans="1:4" x14ac:dyDescent="0.25">
      <c r="A814" s="371">
        <v>11916</v>
      </c>
      <c r="B814" s="371" t="s">
        <v>9665</v>
      </c>
      <c r="C814" s="371" t="s">
        <v>3640</v>
      </c>
      <c r="D814" s="218">
        <v>7.52</v>
      </c>
    </row>
    <row r="815" spans="1:4" x14ac:dyDescent="0.25">
      <c r="A815" s="371">
        <v>11914</v>
      </c>
      <c r="B815" s="371" t="s">
        <v>9666</v>
      </c>
      <c r="C815" s="371" t="s">
        <v>3640</v>
      </c>
      <c r="D815" s="218">
        <v>54.18</v>
      </c>
    </row>
    <row r="816" spans="1:4" x14ac:dyDescent="0.25">
      <c r="A816" s="371">
        <v>11917</v>
      </c>
      <c r="B816" s="371" t="s">
        <v>9667</v>
      </c>
      <c r="C816" s="371" t="s">
        <v>3640</v>
      </c>
      <c r="D816" s="218">
        <v>13.24</v>
      </c>
    </row>
    <row r="817" spans="1:4" x14ac:dyDescent="0.25">
      <c r="A817" s="371">
        <v>11918</v>
      </c>
      <c r="B817" s="371" t="s">
        <v>9668</v>
      </c>
      <c r="C817" s="371" t="s">
        <v>3640</v>
      </c>
      <c r="D817" s="218">
        <v>15.71</v>
      </c>
    </row>
    <row r="818" spans="1:4" x14ac:dyDescent="0.25">
      <c r="A818" s="371">
        <v>37734</v>
      </c>
      <c r="B818" s="371" t="s">
        <v>9669</v>
      </c>
      <c r="C818" s="371" t="s">
        <v>3635</v>
      </c>
      <c r="D818" s="219">
        <v>73298.23</v>
      </c>
    </row>
    <row r="819" spans="1:4" x14ac:dyDescent="0.25">
      <c r="A819" s="371">
        <v>42251</v>
      </c>
      <c r="B819" s="371" t="s">
        <v>9670</v>
      </c>
      <c r="C819" s="371" t="s">
        <v>3635</v>
      </c>
      <c r="D819" s="219">
        <v>83234.61</v>
      </c>
    </row>
    <row r="820" spans="1:4" x14ac:dyDescent="0.25">
      <c r="A820" s="371">
        <v>37733</v>
      </c>
      <c r="B820" s="371" t="s">
        <v>9671</v>
      </c>
      <c r="C820" s="371" t="s">
        <v>3635</v>
      </c>
      <c r="D820" s="219">
        <v>54958.74</v>
      </c>
    </row>
    <row r="821" spans="1:4" x14ac:dyDescent="0.25">
      <c r="A821" s="371">
        <v>37735</v>
      </c>
      <c r="B821" s="371" t="s">
        <v>9672</v>
      </c>
      <c r="C821" s="371" t="s">
        <v>3635</v>
      </c>
      <c r="D821" s="219">
        <v>66225.279999999999</v>
      </c>
    </row>
    <row r="822" spans="1:4" x14ac:dyDescent="0.25">
      <c r="A822" s="371">
        <v>5090</v>
      </c>
      <c r="B822" s="371" t="s">
        <v>9673</v>
      </c>
      <c r="C822" s="371" t="s">
        <v>3635</v>
      </c>
      <c r="D822" s="218">
        <v>20</v>
      </c>
    </row>
    <row r="823" spans="1:4" x14ac:dyDescent="0.25">
      <c r="A823" s="371">
        <v>5085</v>
      </c>
      <c r="B823" s="371" t="s">
        <v>9674</v>
      </c>
      <c r="C823" s="371" t="s">
        <v>3635</v>
      </c>
      <c r="D823" s="218">
        <v>29.77</v>
      </c>
    </row>
    <row r="824" spans="1:4" x14ac:dyDescent="0.25">
      <c r="A824" s="371">
        <v>43603</v>
      </c>
      <c r="B824" s="371" t="s">
        <v>9675</v>
      </c>
      <c r="C824" s="371" t="s">
        <v>3635</v>
      </c>
      <c r="D824" s="218">
        <v>42.53</v>
      </c>
    </row>
    <row r="825" spans="1:4" x14ac:dyDescent="0.25">
      <c r="A825" s="371">
        <v>38374</v>
      </c>
      <c r="B825" s="371" t="s">
        <v>9676</v>
      </c>
      <c r="C825" s="371" t="s">
        <v>3635</v>
      </c>
      <c r="D825" s="219">
        <v>1108.19</v>
      </c>
    </row>
    <row r="826" spans="1:4" x14ac:dyDescent="0.25">
      <c r="A826" s="371">
        <v>20212</v>
      </c>
      <c r="B826" s="371" t="s">
        <v>9677</v>
      </c>
      <c r="C826" s="371" t="s">
        <v>3640</v>
      </c>
      <c r="D826" s="218">
        <v>26.38</v>
      </c>
    </row>
    <row r="827" spans="1:4" x14ac:dyDescent="0.25">
      <c r="A827" s="371">
        <v>20209</v>
      </c>
      <c r="B827" s="371" t="s">
        <v>9678</v>
      </c>
      <c r="C827" s="371" t="s">
        <v>3640</v>
      </c>
      <c r="D827" s="218">
        <v>31.51</v>
      </c>
    </row>
    <row r="828" spans="1:4" x14ac:dyDescent="0.25">
      <c r="A828" s="371">
        <v>4430</v>
      </c>
      <c r="B828" s="371" t="s">
        <v>9679</v>
      </c>
      <c r="C828" s="371" t="s">
        <v>3640</v>
      </c>
      <c r="D828" s="218">
        <v>15.44</v>
      </c>
    </row>
    <row r="829" spans="1:4" x14ac:dyDescent="0.25">
      <c r="A829" s="371">
        <v>4433</v>
      </c>
      <c r="B829" s="371" t="s">
        <v>9680</v>
      </c>
      <c r="C829" s="371" t="s">
        <v>3640</v>
      </c>
      <c r="D829" s="218">
        <v>30.19</v>
      </c>
    </row>
    <row r="830" spans="1:4" x14ac:dyDescent="0.25">
      <c r="A830" s="371">
        <v>4400</v>
      </c>
      <c r="B830" s="371" t="s">
        <v>9681</v>
      </c>
      <c r="C830" s="371" t="s">
        <v>3640</v>
      </c>
      <c r="D830" s="218">
        <v>24.57</v>
      </c>
    </row>
    <row r="831" spans="1:4" x14ac:dyDescent="0.25">
      <c r="A831" s="371">
        <v>2729</v>
      </c>
      <c r="B831" s="371" t="s">
        <v>9682</v>
      </c>
      <c r="C831" s="371" t="s">
        <v>3635</v>
      </c>
      <c r="D831" s="218">
        <v>29.15</v>
      </c>
    </row>
    <row r="832" spans="1:4" x14ac:dyDescent="0.25">
      <c r="A832" s="371">
        <v>4513</v>
      </c>
      <c r="B832" s="371" t="s">
        <v>9683</v>
      </c>
      <c r="C832" s="371" t="s">
        <v>3640</v>
      </c>
      <c r="D832" s="218">
        <v>5.57</v>
      </c>
    </row>
    <row r="833" spans="1:4" x14ac:dyDescent="0.25">
      <c r="A833" s="371">
        <v>37106</v>
      </c>
      <c r="B833" s="371" t="s">
        <v>9684</v>
      </c>
      <c r="C833" s="371" t="s">
        <v>3635</v>
      </c>
      <c r="D833" s="219">
        <v>5413.04</v>
      </c>
    </row>
    <row r="834" spans="1:4" x14ac:dyDescent="0.25">
      <c r="A834" s="371">
        <v>11869</v>
      </c>
      <c r="B834" s="371" t="s">
        <v>9685</v>
      </c>
      <c r="C834" s="371" t="s">
        <v>3635</v>
      </c>
      <c r="D834" s="219">
        <v>1082.5999999999999</v>
      </c>
    </row>
    <row r="835" spans="1:4" x14ac:dyDescent="0.25">
      <c r="A835" s="371">
        <v>43981</v>
      </c>
      <c r="B835" s="371" t="s">
        <v>9686</v>
      </c>
      <c r="C835" s="371" t="s">
        <v>3635</v>
      </c>
      <c r="D835" s="219">
        <v>8157.39</v>
      </c>
    </row>
    <row r="836" spans="1:4" x14ac:dyDescent="0.25">
      <c r="A836" s="371">
        <v>37104</v>
      </c>
      <c r="B836" s="371" t="s">
        <v>9687</v>
      </c>
      <c r="C836" s="371" t="s">
        <v>3635</v>
      </c>
      <c r="D836" s="219">
        <v>1358.69</v>
      </c>
    </row>
    <row r="837" spans="1:4" x14ac:dyDescent="0.25">
      <c r="A837" s="371">
        <v>43982</v>
      </c>
      <c r="B837" s="371" t="s">
        <v>9688</v>
      </c>
      <c r="C837" s="371" t="s">
        <v>3635</v>
      </c>
      <c r="D837" s="219">
        <v>12886.63</v>
      </c>
    </row>
    <row r="838" spans="1:4" x14ac:dyDescent="0.25">
      <c r="A838" s="371">
        <v>43978</v>
      </c>
      <c r="B838" s="371" t="s">
        <v>9689</v>
      </c>
      <c r="C838" s="371" t="s">
        <v>3635</v>
      </c>
      <c r="D838" s="219">
        <v>2013.55</v>
      </c>
    </row>
    <row r="839" spans="1:4" x14ac:dyDescent="0.25">
      <c r="A839" s="371">
        <v>11871</v>
      </c>
      <c r="B839" s="371" t="s">
        <v>9690</v>
      </c>
      <c r="C839" s="371" t="s">
        <v>3635</v>
      </c>
      <c r="D839" s="218">
        <v>504.66</v>
      </c>
    </row>
    <row r="840" spans="1:4" x14ac:dyDescent="0.25">
      <c r="A840" s="371">
        <v>37105</v>
      </c>
      <c r="B840" s="371" t="s">
        <v>9691</v>
      </c>
      <c r="C840" s="371" t="s">
        <v>3635</v>
      </c>
      <c r="D840" s="219">
        <v>3105.13</v>
      </c>
    </row>
    <row r="841" spans="1:4" x14ac:dyDescent="0.25">
      <c r="A841" s="371">
        <v>43980</v>
      </c>
      <c r="B841" s="371" t="s">
        <v>9692</v>
      </c>
      <c r="C841" s="371" t="s">
        <v>3635</v>
      </c>
      <c r="D841" s="219">
        <v>3867.11</v>
      </c>
    </row>
    <row r="842" spans="1:4" x14ac:dyDescent="0.25">
      <c r="A842" s="371">
        <v>43979</v>
      </c>
      <c r="B842" s="371" t="s">
        <v>9693</v>
      </c>
      <c r="C842" s="371" t="s">
        <v>3635</v>
      </c>
      <c r="D842" s="218">
        <v>726.59</v>
      </c>
    </row>
    <row r="843" spans="1:4" x14ac:dyDescent="0.25">
      <c r="A843" s="371">
        <v>11868</v>
      </c>
      <c r="B843" s="371" t="s">
        <v>9694</v>
      </c>
      <c r="C843" s="371" t="s">
        <v>3635</v>
      </c>
      <c r="D843" s="218">
        <v>702.69</v>
      </c>
    </row>
    <row r="844" spans="1:4" x14ac:dyDescent="0.25">
      <c r="A844" s="371">
        <v>34636</v>
      </c>
      <c r="B844" s="371" t="s">
        <v>9695</v>
      </c>
      <c r="C844" s="371" t="s">
        <v>3635</v>
      </c>
      <c r="D844" s="218">
        <v>499</v>
      </c>
    </row>
    <row r="845" spans="1:4" x14ac:dyDescent="0.25">
      <c r="A845" s="371">
        <v>34639</v>
      </c>
      <c r="B845" s="371" t="s">
        <v>9696</v>
      </c>
      <c r="C845" s="371" t="s">
        <v>3635</v>
      </c>
      <c r="D845" s="219">
        <v>1151.78</v>
      </c>
    </row>
    <row r="846" spans="1:4" x14ac:dyDescent="0.25">
      <c r="A846" s="371">
        <v>34640</v>
      </c>
      <c r="B846" s="371" t="s">
        <v>9697</v>
      </c>
      <c r="C846" s="371" t="s">
        <v>3635</v>
      </c>
      <c r="D846" s="219">
        <v>1306.51</v>
      </c>
    </row>
    <row r="847" spans="1:4" x14ac:dyDescent="0.25">
      <c r="A847" s="371">
        <v>43977</v>
      </c>
      <c r="B847" s="371" t="s">
        <v>9698</v>
      </c>
      <c r="C847" s="371" t="s">
        <v>3635</v>
      </c>
      <c r="D847" s="219">
        <v>2252.35</v>
      </c>
    </row>
    <row r="848" spans="1:4" x14ac:dyDescent="0.25">
      <c r="A848" s="371">
        <v>34637</v>
      </c>
      <c r="B848" s="371" t="s">
        <v>9699</v>
      </c>
      <c r="C848" s="371" t="s">
        <v>3635</v>
      </c>
      <c r="D848" s="218">
        <v>301.77</v>
      </c>
    </row>
    <row r="849" spans="1:4" x14ac:dyDescent="0.25">
      <c r="A849" s="371">
        <v>34638</v>
      </c>
      <c r="B849" s="371" t="s">
        <v>9700</v>
      </c>
      <c r="C849" s="371" t="s">
        <v>3635</v>
      </c>
      <c r="D849" s="218">
        <v>466.78</v>
      </c>
    </row>
    <row r="850" spans="1:4" x14ac:dyDescent="0.25">
      <c r="A850" s="371">
        <v>34641</v>
      </c>
      <c r="B850" s="371" t="s">
        <v>9701</v>
      </c>
      <c r="C850" s="371" t="s">
        <v>3635</v>
      </c>
      <c r="D850" s="218">
        <v>104.61</v>
      </c>
    </row>
    <row r="851" spans="1:4" x14ac:dyDescent="0.25">
      <c r="A851" s="371">
        <v>43434</v>
      </c>
      <c r="B851" s="371" t="s">
        <v>9702</v>
      </c>
      <c r="C851" s="371" t="s">
        <v>3635</v>
      </c>
      <c r="D851" s="218">
        <v>113.11</v>
      </c>
    </row>
    <row r="852" spans="1:4" x14ac:dyDescent="0.25">
      <c r="A852" s="371">
        <v>43435</v>
      </c>
      <c r="B852" s="371" t="s">
        <v>9703</v>
      </c>
      <c r="C852" s="371" t="s">
        <v>3635</v>
      </c>
      <c r="D852" s="218">
        <v>207.37</v>
      </c>
    </row>
    <row r="853" spans="1:4" x14ac:dyDescent="0.25">
      <c r="A853" s="371">
        <v>43436</v>
      </c>
      <c r="B853" s="371" t="s">
        <v>9704</v>
      </c>
      <c r="C853" s="371" t="s">
        <v>3635</v>
      </c>
      <c r="D853" s="218">
        <v>362.9</v>
      </c>
    </row>
    <row r="854" spans="1:4" x14ac:dyDescent="0.25">
      <c r="A854" s="371">
        <v>43437</v>
      </c>
      <c r="B854" s="371" t="s">
        <v>9705</v>
      </c>
      <c r="C854" s="371" t="s">
        <v>3635</v>
      </c>
      <c r="D854" s="218">
        <v>657.93</v>
      </c>
    </row>
    <row r="855" spans="1:4" x14ac:dyDescent="0.25">
      <c r="A855" s="371">
        <v>43438</v>
      </c>
      <c r="B855" s="371" t="s">
        <v>9706</v>
      </c>
      <c r="C855" s="371" t="s">
        <v>3635</v>
      </c>
      <c r="D855" s="219">
        <v>1178.25</v>
      </c>
    </row>
    <row r="856" spans="1:4" x14ac:dyDescent="0.25">
      <c r="A856" s="371">
        <v>41627</v>
      </c>
      <c r="B856" s="371" t="s">
        <v>9707</v>
      </c>
      <c r="C856" s="371" t="s">
        <v>3635</v>
      </c>
      <c r="D856" s="218">
        <v>174.38</v>
      </c>
    </row>
    <row r="857" spans="1:4" x14ac:dyDescent="0.25">
      <c r="A857" s="371">
        <v>41628</v>
      </c>
      <c r="B857" s="371" t="s">
        <v>9708</v>
      </c>
      <c r="C857" s="371" t="s">
        <v>3635</v>
      </c>
      <c r="D857" s="218">
        <v>320.48</v>
      </c>
    </row>
    <row r="858" spans="1:4" x14ac:dyDescent="0.25">
      <c r="A858" s="371">
        <v>41629</v>
      </c>
      <c r="B858" s="371" t="s">
        <v>9709</v>
      </c>
      <c r="C858" s="371" t="s">
        <v>3635</v>
      </c>
      <c r="D858" s="218">
        <v>407.2</v>
      </c>
    </row>
    <row r="859" spans="1:4" x14ac:dyDescent="0.25">
      <c r="A859" s="371">
        <v>43429</v>
      </c>
      <c r="B859" s="371" t="s">
        <v>9710</v>
      </c>
      <c r="C859" s="371" t="s">
        <v>3635</v>
      </c>
      <c r="D859" s="218">
        <v>90.22</v>
      </c>
    </row>
    <row r="860" spans="1:4" x14ac:dyDescent="0.25">
      <c r="A860" s="371">
        <v>43430</v>
      </c>
      <c r="B860" s="371" t="s">
        <v>9711</v>
      </c>
      <c r="C860" s="371" t="s">
        <v>3635</v>
      </c>
      <c r="D860" s="218">
        <v>149.87</v>
      </c>
    </row>
    <row r="861" spans="1:4" x14ac:dyDescent="0.25">
      <c r="A861" s="371">
        <v>43431</v>
      </c>
      <c r="B861" s="371" t="s">
        <v>9712</v>
      </c>
      <c r="C861" s="371" t="s">
        <v>3635</v>
      </c>
      <c r="D861" s="218">
        <v>290.32</v>
      </c>
    </row>
    <row r="862" spans="1:4" x14ac:dyDescent="0.25">
      <c r="A862" s="371">
        <v>43432</v>
      </c>
      <c r="B862" s="371" t="s">
        <v>9713</v>
      </c>
      <c r="C862" s="371" t="s">
        <v>3635</v>
      </c>
      <c r="D862" s="218">
        <v>603.26</v>
      </c>
    </row>
    <row r="863" spans="1:4" x14ac:dyDescent="0.25">
      <c r="A863" s="371">
        <v>43433</v>
      </c>
      <c r="B863" s="371" t="s">
        <v>9714</v>
      </c>
      <c r="C863" s="371" t="s">
        <v>3635</v>
      </c>
      <c r="D863" s="218">
        <v>951.08</v>
      </c>
    </row>
    <row r="864" spans="1:4" x14ac:dyDescent="0.25">
      <c r="A864" s="371">
        <v>43094</v>
      </c>
      <c r="B864" s="371" t="s">
        <v>9715</v>
      </c>
      <c r="C864" s="371" t="s">
        <v>3635</v>
      </c>
      <c r="D864" s="218">
        <v>427.46</v>
      </c>
    </row>
    <row r="865" spans="1:4" x14ac:dyDescent="0.25">
      <c r="A865" s="371">
        <v>43093</v>
      </c>
      <c r="B865" s="371" t="s">
        <v>9716</v>
      </c>
      <c r="C865" s="371" t="s">
        <v>3635</v>
      </c>
      <c r="D865" s="218">
        <v>454.27</v>
      </c>
    </row>
    <row r="866" spans="1:4" x14ac:dyDescent="0.25">
      <c r="A866" s="371">
        <v>11694</v>
      </c>
      <c r="B866" s="371" t="s">
        <v>9717</v>
      </c>
      <c r="C866" s="371" t="s">
        <v>3635</v>
      </c>
      <c r="D866" s="219">
        <v>1113.8800000000001</v>
      </c>
    </row>
    <row r="867" spans="1:4" x14ac:dyDescent="0.25">
      <c r="A867" s="371">
        <v>1030</v>
      </c>
      <c r="B867" s="371" t="s">
        <v>9718</v>
      </c>
      <c r="C867" s="371" t="s">
        <v>3635</v>
      </c>
      <c r="D867" s="218">
        <v>50.39</v>
      </c>
    </row>
    <row r="868" spans="1:4" x14ac:dyDescent="0.25">
      <c r="A868" s="371">
        <v>11881</v>
      </c>
      <c r="B868" s="371" t="s">
        <v>9719</v>
      </c>
      <c r="C868" s="371" t="s">
        <v>3635</v>
      </c>
      <c r="D868" s="218">
        <v>160.24</v>
      </c>
    </row>
    <row r="869" spans="1:4" x14ac:dyDescent="0.25">
      <c r="A869" s="371">
        <v>35277</v>
      </c>
      <c r="B869" s="371" t="s">
        <v>9720</v>
      </c>
      <c r="C869" s="371" t="s">
        <v>3635</v>
      </c>
      <c r="D869" s="218">
        <v>496.91</v>
      </c>
    </row>
    <row r="870" spans="1:4" x14ac:dyDescent="0.25">
      <c r="A870" s="371">
        <v>10521</v>
      </c>
      <c r="B870" s="371" t="s">
        <v>9721</v>
      </c>
      <c r="C870" s="371" t="s">
        <v>3635</v>
      </c>
      <c r="D870" s="218">
        <v>276.81</v>
      </c>
    </row>
    <row r="871" spans="1:4" x14ac:dyDescent="0.25">
      <c r="A871" s="371">
        <v>10885</v>
      </c>
      <c r="B871" s="371" t="s">
        <v>9722</v>
      </c>
      <c r="C871" s="371" t="s">
        <v>3635</v>
      </c>
      <c r="D871" s="218">
        <v>350.14</v>
      </c>
    </row>
    <row r="872" spans="1:4" x14ac:dyDescent="0.25">
      <c r="A872" s="371">
        <v>20962</v>
      </c>
      <c r="B872" s="371" t="s">
        <v>9723</v>
      </c>
      <c r="C872" s="371" t="s">
        <v>3635</v>
      </c>
      <c r="D872" s="218">
        <v>290</v>
      </c>
    </row>
    <row r="873" spans="1:4" x14ac:dyDescent="0.25">
      <c r="A873" s="371">
        <v>20963</v>
      </c>
      <c r="B873" s="371" t="s">
        <v>9724</v>
      </c>
      <c r="C873" s="371" t="s">
        <v>3635</v>
      </c>
      <c r="D873" s="218">
        <v>354.26</v>
      </c>
    </row>
    <row r="874" spans="1:4" x14ac:dyDescent="0.25">
      <c r="A874" s="371">
        <v>34643</v>
      </c>
      <c r="B874" s="371" t="s">
        <v>9725</v>
      </c>
      <c r="C874" s="371" t="s">
        <v>3635</v>
      </c>
      <c r="D874" s="218">
        <v>57.23</v>
      </c>
    </row>
    <row r="875" spans="1:4" x14ac:dyDescent="0.25">
      <c r="A875" s="371">
        <v>41480</v>
      </c>
      <c r="B875" s="371" t="s">
        <v>9726</v>
      </c>
      <c r="C875" s="371" t="s">
        <v>3635</v>
      </c>
      <c r="D875" s="218">
        <v>66.349999999999994</v>
      </c>
    </row>
    <row r="876" spans="1:4" x14ac:dyDescent="0.25">
      <c r="A876" s="371">
        <v>41474</v>
      </c>
      <c r="B876" s="371" t="s">
        <v>9727</v>
      </c>
      <c r="C876" s="371" t="s">
        <v>3635</v>
      </c>
      <c r="D876" s="218">
        <v>105.99</v>
      </c>
    </row>
    <row r="877" spans="1:4" x14ac:dyDescent="0.25">
      <c r="A877" s="371">
        <v>41475</v>
      </c>
      <c r="B877" s="371" t="s">
        <v>9728</v>
      </c>
      <c r="C877" s="371" t="s">
        <v>3635</v>
      </c>
      <c r="D877" s="218">
        <v>90.44</v>
      </c>
    </row>
    <row r="878" spans="1:4" x14ac:dyDescent="0.25">
      <c r="A878" s="371">
        <v>41476</v>
      </c>
      <c r="B878" s="371" t="s">
        <v>9729</v>
      </c>
      <c r="C878" s="371" t="s">
        <v>3635</v>
      </c>
      <c r="D878" s="218">
        <v>198.02</v>
      </c>
    </row>
    <row r="879" spans="1:4" x14ac:dyDescent="0.25">
      <c r="A879" s="371">
        <v>2555</v>
      </c>
      <c r="B879" s="371" t="s">
        <v>9730</v>
      </c>
      <c r="C879" s="371" t="s">
        <v>3635</v>
      </c>
      <c r="D879" s="218">
        <v>1.23</v>
      </c>
    </row>
    <row r="880" spans="1:4" x14ac:dyDescent="0.25">
      <c r="A880" s="371">
        <v>2556</v>
      </c>
      <c r="B880" s="371" t="s">
        <v>9731</v>
      </c>
      <c r="C880" s="371" t="s">
        <v>3635</v>
      </c>
      <c r="D880" s="218">
        <v>1.27</v>
      </c>
    </row>
    <row r="881" spans="1:4" x14ac:dyDescent="0.25">
      <c r="A881" s="371">
        <v>2557</v>
      </c>
      <c r="B881" s="371" t="s">
        <v>9732</v>
      </c>
      <c r="C881" s="371" t="s">
        <v>3635</v>
      </c>
      <c r="D881" s="218">
        <v>2.7</v>
      </c>
    </row>
    <row r="882" spans="1:4" x14ac:dyDescent="0.25">
      <c r="A882" s="371">
        <v>10569</v>
      </c>
      <c r="B882" s="371" t="s">
        <v>9733</v>
      </c>
      <c r="C882" s="371" t="s">
        <v>3635</v>
      </c>
      <c r="D882" s="218">
        <v>2.7</v>
      </c>
    </row>
    <row r="883" spans="1:4" x14ac:dyDescent="0.25">
      <c r="A883" s="371">
        <v>39810</v>
      </c>
      <c r="B883" s="371" t="s">
        <v>9734</v>
      </c>
      <c r="C883" s="371" t="s">
        <v>3635</v>
      </c>
      <c r="D883" s="218">
        <v>57.69</v>
      </c>
    </row>
    <row r="884" spans="1:4" x14ac:dyDescent="0.25">
      <c r="A884" s="371">
        <v>39811</v>
      </c>
      <c r="B884" s="371" t="s">
        <v>9735</v>
      </c>
      <c r="C884" s="371" t="s">
        <v>3635</v>
      </c>
      <c r="D884" s="218">
        <v>70.56</v>
      </c>
    </row>
    <row r="885" spans="1:4" x14ac:dyDescent="0.25">
      <c r="A885" s="371">
        <v>39812</v>
      </c>
      <c r="B885" s="371" t="s">
        <v>9736</v>
      </c>
      <c r="C885" s="371" t="s">
        <v>3635</v>
      </c>
      <c r="D885" s="218">
        <v>116.02</v>
      </c>
    </row>
    <row r="886" spans="1:4" x14ac:dyDescent="0.25">
      <c r="A886" s="371">
        <v>43096</v>
      </c>
      <c r="B886" s="371" t="s">
        <v>9737</v>
      </c>
      <c r="C886" s="371" t="s">
        <v>3635</v>
      </c>
      <c r="D886" s="218">
        <v>384.58</v>
      </c>
    </row>
    <row r="887" spans="1:4" x14ac:dyDescent="0.25">
      <c r="A887" s="371">
        <v>43102</v>
      </c>
      <c r="B887" s="371" t="s">
        <v>9738</v>
      </c>
      <c r="C887" s="371" t="s">
        <v>3635</v>
      </c>
      <c r="D887" s="218">
        <v>233.85</v>
      </c>
    </row>
    <row r="888" spans="1:4" x14ac:dyDescent="0.25">
      <c r="A888" s="371">
        <v>43103</v>
      </c>
      <c r="B888" s="371" t="s">
        <v>9739</v>
      </c>
      <c r="C888" s="371" t="s">
        <v>3635</v>
      </c>
      <c r="D888" s="218">
        <v>344.34</v>
      </c>
    </row>
    <row r="889" spans="1:4" x14ac:dyDescent="0.25">
      <c r="A889" s="371">
        <v>43098</v>
      </c>
      <c r="B889" s="371" t="s">
        <v>9740</v>
      </c>
      <c r="C889" s="371" t="s">
        <v>3635</v>
      </c>
      <c r="D889" s="218">
        <v>130.27000000000001</v>
      </c>
    </row>
    <row r="890" spans="1:4" x14ac:dyDescent="0.25">
      <c r="A890" s="371">
        <v>43097</v>
      </c>
      <c r="B890" s="371" t="s">
        <v>9741</v>
      </c>
      <c r="C890" s="371" t="s">
        <v>3635</v>
      </c>
      <c r="D890" s="218">
        <v>77.180000000000007</v>
      </c>
    </row>
    <row r="891" spans="1:4" x14ac:dyDescent="0.25">
      <c r="A891" s="371">
        <v>43104</v>
      </c>
      <c r="B891" s="371" t="s">
        <v>9742</v>
      </c>
      <c r="C891" s="371" t="s">
        <v>3635</v>
      </c>
      <c r="D891" s="218">
        <v>912.95</v>
      </c>
    </row>
    <row r="892" spans="1:4" x14ac:dyDescent="0.25">
      <c r="A892" s="371">
        <v>39771</v>
      </c>
      <c r="B892" s="371" t="s">
        <v>9743</v>
      </c>
      <c r="C892" s="371" t="s">
        <v>3635</v>
      </c>
      <c r="D892" s="218">
        <v>25.92</v>
      </c>
    </row>
    <row r="893" spans="1:4" x14ac:dyDescent="0.25">
      <c r="A893" s="371">
        <v>39772</v>
      </c>
      <c r="B893" s="371" t="s">
        <v>9744</v>
      </c>
      <c r="C893" s="371" t="s">
        <v>3635</v>
      </c>
      <c r="D893" s="218">
        <v>50.95</v>
      </c>
    </row>
    <row r="894" spans="1:4" x14ac:dyDescent="0.25">
      <c r="A894" s="371">
        <v>39773</v>
      </c>
      <c r="B894" s="371" t="s">
        <v>9745</v>
      </c>
      <c r="C894" s="371" t="s">
        <v>3635</v>
      </c>
      <c r="D894" s="218">
        <v>81.900000000000006</v>
      </c>
    </row>
    <row r="895" spans="1:4" x14ac:dyDescent="0.25">
      <c r="A895" s="371">
        <v>39774</v>
      </c>
      <c r="B895" s="371" t="s">
        <v>9746</v>
      </c>
      <c r="C895" s="371" t="s">
        <v>3635</v>
      </c>
      <c r="D895" s="218">
        <v>122.5</v>
      </c>
    </row>
    <row r="896" spans="1:4" x14ac:dyDescent="0.25">
      <c r="A896" s="371">
        <v>39775</v>
      </c>
      <c r="B896" s="371" t="s">
        <v>9747</v>
      </c>
      <c r="C896" s="371" t="s">
        <v>3635</v>
      </c>
      <c r="D896" s="218">
        <v>163.49</v>
      </c>
    </row>
    <row r="897" spans="1:4" x14ac:dyDescent="0.25">
      <c r="A897" s="371">
        <v>39776</v>
      </c>
      <c r="B897" s="371" t="s">
        <v>9748</v>
      </c>
      <c r="C897" s="371" t="s">
        <v>3635</v>
      </c>
      <c r="D897" s="218">
        <v>197.59</v>
      </c>
    </row>
    <row r="898" spans="1:4" x14ac:dyDescent="0.25">
      <c r="A898" s="371">
        <v>39777</v>
      </c>
      <c r="B898" s="371" t="s">
        <v>9749</v>
      </c>
      <c r="C898" s="371" t="s">
        <v>3635</v>
      </c>
      <c r="D898" s="218">
        <v>250.44</v>
      </c>
    </row>
    <row r="899" spans="1:4" x14ac:dyDescent="0.25">
      <c r="A899" s="371">
        <v>20254</v>
      </c>
      <c r="B899" s="371" t="s">
        <v>9750</v>
      </c>
      <c r="C899" s="371" t="s">
        <v>3635</v>
      </c>
      <c r="D899" s="218">
        <v>18.18</v>
      </c>
    </row>
    <row r="900" spans="1:4" x14ac:dyDescent="0.25">
      <c r="A900" s="371">
        <v>20253</v>
      </c>
      <c r="B900" s="371" t="s">
        <v>9751</v>
      </c>
      <c r="C900" s="371" t="s">
        <v>3635</v>
      </c>
      <c r="D900" s="218">
        <v>59.69</v>
      </c>
    </row>
    <row r="901" spans="1:4" x14ac:dyDescent="0.25">
      <c r="A901" s="371">
        <v>11247</v>
      </c>
      <c r="B901" s="371" t="s">
        <v>9752</v>
      </c>
      <c r="C901" s="371" t="s">
        <v>3635</v>
      </c>
      <c r="D901" s="219">
        <v>1147.76</v>
      </c>
    </row>
    <row r="902" spans="1:4" x14ac:dyDescent="0.25">
      <c r="A902" s="371">
        <v>11250</v>
      </c>
      <c r="B902" s="371" t="s">
        <v>9753</v>
      </c>
      <c r="C902" s="371" t="s">
        <v>3635</v>
      </c>
      <c r="D902" s="218">
        <v>49.41</v>
      </c>
    </row>
    <row r="903" spans="1:4" x14ac:dyDescent="0.25">
      <c r="A903" s="371">
        <v>11249</v>
      </c>
      <c r="B903" s="371" t="s">
        <v>9754</v>
      </c>
      <c r="C903" s="371" t="s">
        <v>3635</v>
      </c>
      <c r="D903" s="219">
        <v>2241.9699999999998</v>
      </c>
    </row>
    <row r="904" spans="1:4" x14ac:dyDescent="0.25">
      <c r="A904" s="371">
        <v>11251</v>
      </c>
      <c r="B904" s="371" t="s">
        <v>9755</v>
      </c>
      <c r="C904" s="371" t="s">
        <v>3635</v>
      </c>
      <c r="D904" s="218">
        <v>109.45</v>
      </c>
    </row>
    <row r="905" spans="1:4" x14ac:dyDescent="0.25">
      <c r="A905" s="371">
        <v>11253</v>
      </c>
      <c r="B905" s="371" t="s">
        <v>9756</v>
      </c>
      <c r="C905" s="371" t="s">
        <v>3635</v>
      </c>
      <c r="D905" s="218">
        <v>181.37</v>
      </c>
    </row>
    <row r="906" spans="1:4" x14ac:dyDescent="0.25">
      <c r="A906" s="371">
        <v>11255</v>
      </c>
      <c r="B906" s="371" t="s">
        <v>9757</v>
      </c>
      <c r="C906" s="371" t="s">
        <v>3635</v>
      </c>
      <c r="D906" s="218">
        <v>271.14999999999998</v>
      </c>
    </row>
    <row r="907" spans="1:4" x14ac:dyDescent="0.25">
      <c r="A907" s="371">
        <v>14055</v>
      </c>
      <c r="B907" s="371" t="s">
        <v>9758</v>
      </c>
      <c r="C907" s="371" t="s">
        <v>3635</v>
      </c>
      <c r="D907" s="218">
        <v>545.45000000000005</v>
      </c>
    </row>
    <row r="908" spans="1:4" x14ac:dyDescent="0.25">
      <c r="A908" s="371">
        <v>11256</v>
      </c>
      <c r="B908" s="371" t="s">
        <v>9759</v>
      </c>
      <c r="C908" s="371" t="s">
        <v>3635</v>
      </c>
      <c r="D908" s="218">
        <v>339.64</v>
      </c>
    </row>
    <row r="909" spans="1:4" x14ac:dyDescent="0.25">
      <c r="A909" s="371">
        <v>1872</v>
      </c>
      <c r="B909" s="371" t="s">
        <v>9760</v>
      </c>
      <c r="C909" s="371" t="s">
        <v>3635</v>
      </c>
      <c r="D909" s="218">
        <v>2.58</v>
      </c>
    </row>
    <row r="910" spans="1:4" x14ac:dyDescent="0.25">
      <c r="A910" s="371">
        <v>1873</v>
      </c>
      <c r="B910" s="371" t="s">
        <v>9761</v>
      </c>
      <c r="C910" s="371" t="s">
        <v>3635</v>
      </c>
      <c r="D910" s="218">
        <v>5.13</v>
      </c>
    </row>
    <row r="911" spans="1:4" x14ac:dyDescent="0.25">
      <c r="A911" s="371">
        <v>39693</v>
      </c>
      <c r="B911" s="371" t="s">
        <v>9762</v>
      </c>
      <c r="C911" s="371" t="s">
        <v>3635</v>
      </c>
      <c r="D911" s="219">
        <v>2133.1</v>
      </c>
    </row>
    <row r="912" spans="1:4" x14ac:dyDescent="0.25">
      <c r="A912" s="371">
        <v>39692</v>
      </c>
      <c r="B912" s="371" t="s">
        <v>9763</v>
      </c>
      <c r="C912" s="371" t="s">
        <v>3635</v>
      </c>
      <c r="D912" s="218">
        <v>682.54</v>
      </c>
    </row>
    <row r="913" spans="1:4" x14ac:dyDescent="0.25">
      <c r="A913" s="371">
        <v>1062</v>
      </c>
      <c r="B913" s="371" t="s">
        <v>9764</v>
      </c>
      <c r="C913" s="371" t="s">
        <v>3635</v>
      </c>
      <c r="D913" s="218">
        <v>216.31</v>
      </c>
    </row>
    <row r="914" spans="1:4" x14ac:dyDescent="0.25">
      <c r="A914" s="371">
        <v>39686</v>
      </c>
      <c r="B914" s="371" t="s">
        <v>9765</v>
      </c>
      <c r="C914" s="371" t="s">
        <v>3635</v>
      </c>
      <c r="D914" s="218">
        <v>350.25</v>
      </c>
    </row>
    <row r="915" spans="1:4" x14ac:dyDescent="0.25">
      <c r="A915" s="371">
        <v>43095</v>
      </c>
      <c r="B915" s="371" t="s">
        <v>9766</v>
      </c>
      <c r="C915" s="371" t="s">
        <v>3635</v>
      </c>
      <c r="D915" s="218">
        <v>253.42</v>
      </c>
    </row>
    <row r="916" spans="1:4" x14ac:dyDescent="0.25">
      <c r="A916" s="371">
        <v>1871</v>
      </c>
      <c r="B916" s="371" t="s">
        <v>9767</v>
      </c>
      <c r="C916" s="371" t="s">
        <v>3635</v>
      </c>
      <c r="D916" s="218">
        <v>4.6100000000000003</v>
      </c>
    </row>
    <row r="917" spans="1:4" x14ac:dyDescent="0.25">
      <c r="A917" s="371">
        <v>12001</v>
      </c>
      <c r="B917" s="371" t="s">
        <v>9768</v>
      </c>
      <c r="C917" s="371" t="s">
        <v>3635</v>
      </c>
      <c r="D917" s="218">
        <v>6.66</v>
      </c>
    </row>
    <row r="918" spans="1:4" x14ac:dyDescent="0.25">
      <c r="A918" s="371">
        <v>11882</v>
      </c>
      <c r="B918" s="371" t="s">
        <v>9769</v>
      </c>
      <c r="C918" s="371" t="s">
        <v>3635</v>
      </c>
      <c r="D918" s="218">
        <v>114.99</v>
      </c>
    </row>
    <row r="919" spans="1:4" x14ac:dyDescent="0.25">
      <c r="A919" s="371">
        <v>1068</v>
      </c>
      <c r="B919" s="371" t="s">
        <v>9770</v>
      </c>
      <c r="C919" s="371" t="s">
        <v>3635</v>
      </c>
      <c r="D919" s="219">
        <v>1426.79</v>
      </c>
    </row>
    <row r="920" spans="1:4" x14ac:dyDescent="0.25">
      <c r="A920" s="371">
        <v>39690</v>
      </c>
      <c r="B920" s="371" t="s">
        <v>9771</v>
      </c>
      <c r="C920" s="371" t="s">
        <v>3635</v>
      </c>
      <c r="D920" s="219">
        <v>2393.6799999999998</v>
      </c>
    </row>
    <row r="921" spans="1:4" x14ac:dyDescent="0.25">
      <c r="A921" s="371">
        <v>39691</v>
      </c>
      <c r="B921" s="371" t="s">
        <v>9772</v>
      </c>
      <c r="C921" s="371" t="s">
        <v>3635</v>
      </c>
      <c r="D921" s="219">
        <v>3010.58</v>
      </c>
    </row>
    <row r="922" spans="1:4" x14ac:dyDescent="0.25">
      <c r="A922" s="371">
        <v>39808</v>
      </c>
      <c r="B922" s="371" t="s">
        <v>9773</v>
      </c>
      <c r="C922" s="371" t="s">
        <v>3635</v>
      </c>
      <c r="D922" s="218">
        <v>132.31</v>
      </c>
    </row>
    <row r="923" spans="1:4" x14ac:dyDescent="0.25">
      <c r="A923" s="371">
        <v>39809</v>
      </c>
      <c r="B923" s="371" t="s">
        <v>9774</v>
      </c>
      <c r="C923" s="371" t="s">
        <v>3635</v>
      </c>
      <c r="D923" s="218">
        <v>313.81</v>
      </c>
    </row>
    <row r="924" spans="1:4" x14ac:dyDescent="0.25">
      <c r="A924" s="371">
        <v>43439</v>
      </c>
      <c r="B924" s="371" t="s">
        <v>9775</v>
      </c>
      <c r="C924" s="371" t="s">
        <v>3635</v>
      </c>
      <c r="D924" s="218">
        <v>527.85</v>
      </c>
    </row>
    <row r="925" spans="1:4" x14ac:dyDescent="0.25">
      <c r="A925" s="371">
        <v>5103</v>
      </c>
      <c r="B925" s="371" t="s">
        <v>9776</v>
      </c>
      <c r="C925" s="371" t="s">
        <v>3635</v>
      </c>
      <c r="D925" s="218">
        <v>31.46</v>
      </c>
    </row>
    <row r="926" spans="1:4" x14ac:dyDescent="0.25">
      <c r="A926" s="371">
        <v>11880</v>
      </c>
      <c r="B926" s="371" t="s">
        <v>9777</v>
      </c>
      <c r="C926" s="371" t="s">
        <v>3635</v>
      </c>
      <c r="D926" s="218">
        <v>132.31</v>
      </c>
    </row>
    <row r="927" spans="1:4" x14ac:dyDescent="0.25">
      <c r="A927" s="371">
        <v>11714</v>
      </c>
      <c r="B927" s="371" t="s">
        <v>9778</v>
      </c>
      <c r="C927" s="371" t="s">
        <v>3635</v>
      </c>
      <c r="D927" s="218">
        <v>90.14</v>
      </c>
    </row>
    <row r="928" spans="1:4" x14ac:dyDescent="0.25">
      <c r="A928" s="371">
        <v>11712</v>
      </c>
      <c r="B928" s="371" t="s">
        <v>9779</v>
      </c>
      <c r="C928" s="371" t="s">
        <v>3635</v>
      </c>
      <c r="D928" s="218">
        <v>58.86</v>
      </c>
    </row>
    <row r="929" spans="1:4" x14ac:dyDescent="0.25">
      <c r="A929" s="371">
        <v>11717</v>
      </c>
      <c r="B929" s="371" t="s">
        <v>9780</v>
      </c>
      <c r="C929" s="371" t="s">
        <v>3635</v>
      </c>
      <c r="D929" s="218">
        <v>70.95</v>
      </c>
    </row>
    <row r="930" spans="1:4" x14ac:dyDescent="0.25">
      <c r="A930" s="371">
        <v>1106</v>
      </c>
      <c r="B930" s="371" t="s">
        <v>9781</v>
      </c>
      <c r="C930" s="371" t="s">
        <v>3639</v>
      </c>
      <c r="D930" s="218">
        <v>1.4</v>
      </c>
    </row>
    <row r="931" spans="1:4" x14ac:dyDescent="0.25">
      <c r="A931" s="371">
        <v>11161</v>
      </c>
      <c r="B931" s="371" t="s">
        <v>9782</v>
      </c>
      <c r="C931" s="371" t="s">
        <v>3639</v>
      </c>
      <c r="D931" s="218">
        <v>2.34</v>
      </c>
    </row>
    <row r="932" spans="1:4" x14ac:dyDescent="0.25">
      <c r="A932" s="371">
        <v>1107</v>
      </c>
      <c r="B932" s="371" t="s">
        <v>9783</v>
      </c>
      <c r="C932" s="371" t="s">
        <v>3639</v>
      </c>
      <c r="D932" s="218">
        <v>1.19</v>
      </c>
    </row>
    <row r="933" spans="1:4" x14ac:dyDescent="0.25">
      <c r="A933" s="371">
        <v>44479</v>
      </c>
      <c r="B933" s="371" t="s">
        <v>9784</v>
      </c>
      <c r="C933" s="371" t="s">
        <v>3639</v>
      </c>
      <c r="D933" s="218">
        <v>0.28000000000000003</v>
      </c>
    </row>
    <row r="934" spans="1:4" x14ac:dyDescent="0.25">
      <c r="A934" s="371">
        <v>4759</v>
      </c>
      <c r="B934" s="371" t="s">
        <v>9785</v>
      </c>
      <c r="C934" s="371" t="s">
        <v>3638</v>
      </c>
      <c r="D934" s="218">
        <v>16.47</v>
      </c>
    </row>
    <row r="935" spans="1:4" x14ac:dyDescent="0.25">
      <c r="A935" s="371">
        <v>41068</v>
      </c>
      <c r="B935" s="371" t="s">
        <v>9786</v>
      </c>
      <c r="C935" s="371" t="s">
        <v>3642</v>
      </c>
      <c r="D935" s="219">
        <v>2931.94</v>
      </c>
    </row>
    <row r="936" spans="1:4" x14ac:dyDescent="0.25">
      <c r="A936" s="371">
        <v>12618</v>
      </c>
      <c r="B936" s="371" t="s">
        <v>9787</v>
      </c>
      <c r="C936" s="371" t="s">
        <v>3635</v>
      </c>
      <c r="D936" s="218">
        <v>148.44999999999999</v>
      </c>
    </row>
    <row r="937" spans="1:4" x14ac:dyDescent="0.25">
      <c r="A937" s="371">
        <v>1108</v>
      </c>
      <c r="B937" s="371" t="s">
        <v>9788</v>
      </c>
      <c r="C937" s="371" t="s">
        <v>3640</v>
      </c>
      <c r="D937" s="218">
        <v>23.26</v>
      </c>
    </row>
    <row r="938" spans="1:4" x14ac:dyDescent="0.25">
      <c r="A938" s="371">
        <v>1117</v>
      </c>
      <c r="B938" s="371" t="s">
        <v>9789</v>
      </c>
      <c r="C938" s="371" t="s">
        <v>3640</v>
      </c>
      <c r="D938" s="218">
        <v>23.45</v>
      </c>
    </row>
    <row r="939" spans="1:4" x14ac:dyDescent="0.25">
      <c r="A939" s="371">
        <v>1118</v>
      </c>
      <c r="B939" s="371" t="s">
        <v>9790</v>
      </c>
      <c r="C939" s="371" t="s">
        <v>3640</v>
      </c>
      <c r="D939" s="218">
        <v>27.71</v>
      </c>
    </row>
    <row r="940" spans="1:4" x14ac:dyDescent="0.25">
      <c r="A940" s="371">
        <v>1110</v>
      </c>
      <c r="B940" s="371" t="s">
        <v>9791</v>
      </c>
      <c r="C940" s="371" t="s">
        <v>3640</v>
      </c>
      <c r="D940" s="218">
        <v>27.71</v>
      </c>
    </row>
    <row r="941" spans="1:4" x14ac:dyDescent="0.25">
      <c r="A941" s="371">
        <v>40784</v>
      </c>
      <c r="B941" s="371" t="s">
        <v>9792</v>
      </c>
      <c r="C941" s="371" t="s">
        <v>3640</v>
      </c>
      <c r="D941" s="218">
        <v>76.45</v>
      </c>
    </row>
    <row r="942" spans="1:4" x14ac:dyDescent="0.25">
      <c r="A942" s="371">
        <v>40782</v>
      </c>
      <c r="B942" s="371" t="s">
        <v>9793</v>
      </c>
      <c r="C942" s="371" t="s">
        <v>3640</v>
      </c>
      <c r="D942" s="218">
        <v>30</v>
      </c>
    </row>
    <row r="943" spans="1:4" x14ac:dyDescent="0.25">
      <c r="A943" s="371">
        <v>40783</v>
      </c>
      <c r="B943" s="371" t="s">
        <v>9794</v>
      </c>
      <c r="C943" s="371" t="s">
        <v>3640</v>
      </c>
      <c r="D943" s="218">
        <v>39.08</v>
      </c>
    </row>
    <row r="944" spans="1:4" x14ac:dyDescent="0.25">
      <c r="A944" s="371">
        <v>1109</v>
      </c>
      <c r="B944" s="371" t="s">
        <v>9795</v>
      </c>
      <c r="C944" s="371" t="s">
        <v>3640</v>
      </c>
      <c r="D944" s="218">
        <v>23.26</v>
      </c>
    </row>
    <row r="945" spans="1:4" x14ac:dyDescent="0.25">
      <c r="A945" s="371">
        <v>1119</v>
      </c>
      <c r="B945" s="371" t="s">
        <v>9796</v>
      </c>
      <c r="C945" s="371" t="s">
        <v>3640</v>
      </c>
      <c r="D945" s="218">
        <v>15</v>
      </c>
    </row>
    <row r="946" spans="1:4" x14ac:dyDescent="0.25">
      <c r="A946" s="371">
        <v>13115</v>
      </c>
      <c r="B946" s="371" t="s">
        <v>9797</v>
      </c>
      <c r="C946" s="371" t="s">
        <v>3640</v>
      </c>
      <c r="D946" s="218">
        <v>20.95</v>
      </c>
    </row>
    <row r="947" spans="1:4" x14ac:dyDescent="0.25">
      <c r="A947" s="371">
        <v>10541</v>
      </c>
      <c r="B947" s="371" t="s">
        <v>9798</v>
      </c>
      <c r="C947" s="371" t="s">
        <v>3640</v>
      </c>
      <c r="D947" s="218">
        <v>25.6</v>
      </c>
    </row>
    <row r="948" spans="1:4" x14ac:dyDescent="0.25">
      <c r="A948" s="371">
        <v>10542</v>
      </c>
      <c r="B948" s="371" t="s">
        <v>9799</v>
      </c>
      <c r="C948" s="371" t="s">
        <v>3640</v>
      </c>
      <c r="D948" s="218">
        <v>33.479999999999997</v>
      </c>
    </row>
    <row r="949" spans="1:4" x14ac:dyDescent="0.25">
      <c r="A949" s="371">
        <v>10543</v>
      </c>
      <c r="B949" s="371" t="s">
        <v>9800</v>
      </c>
      <c r="C949" s="371" t="s">
        <v>3640</v>
      </c>
      <c r="D949" s="218">
        <v>54.33</v>
      </c>
    </row>
    <row r="950" spans="1:4" x14ac:dyDescent="0.25">
      <c r="A950" s="371">
        <v>10544</v>
      </c>
      <c r="B950" s="371" t="s">
        <v>9801</v>
      </c>
      <c r="C950" s="371" t="s">
        <v>3640</v>
      </c>
      <c r="D950" s="218">
        <v>70.27</v>
      </c>
    </row>
    <row r="951" spans="1:4" x14ac:dyDescent="0.25">
      <c r="A951" s="371">
        <v>10545</v>
      </c>
      <c r="B951" s="371" t="s">
        <v>9802</v>
      </c>
      <c r="C951" s="371" t="s">
        <v>3640</v>
      </c>
      <c r="D951" s="218">
        <v>131.32</v>
      </c>
    </row>
    <row r="952" spans="1:4" x14ac:dyDescent="0.25">
      <c r="A952" s="371">
        <v>38365</v>
      </c>
      <c r="B952" s="371" t="s">
        <v>9803</v>
      </c>
      <c r="C952" s="371" t="s">
        <v>3636</v>
      </c>
      <c r="D952" s="218">
        <v>2.2999999999999998</v>
      </c>
    </row>
    <row r="953" spans="1:4" x14ac:dyDescent="0.25">
      <c r="A953" s="371">
        <v>44056</v>
      </c>
      <c r="B953" s="371" t="s">
        <v>9804</v>
      </c>
      <c r="C953" s="371" t="s">
        <v>3635</v>
      </c>
      <c r="D953" s="219">
        <v>488846.82</v>
      </c>
    </row>
    <row r="954" spans="1:4" x14ac:dyDescent="0.25">
      <c r="A954" s="371">
        <v>44057</v>
      </c>
      <c r="B954" s="371" t="s">
        <v>9805</v>
      </c>
      <c r="C954" s="371" t="s">
        <v>3635</v>
      </c>
      <c r="D954" s="219">
        <v>521750</v>
      </c>
    </row>
    <row r="955" spans="1:4" x14ac:dyDescent="0.25">
      <c r="A955" s="371">
        <v>37754</v>
      </c>
      <c r="B955" s="371" t="s">
        <v>9806</v>
      </c>
      <c r="C955" s="371" t="s">
        <v>3635</v>
      </c>
      <c r="D955" s="219">
        <v>539423.69999999995</v>
      </c>
    </row>
    <row r="956" spans="1:4" x14ac:dyDescent="0.25">
      <c r="A956" s="371">
        <v>37757</v>
      </c>
      <c r="B956" s="371" t="s">
        <v>9807</v>
      </c>
      <c r="C956" s="371" t="s">
        <v>3635</v>
      </c>
      <c r="D956" s="219">
        <v>601657.68000000005</v>
      </c>
    </row>
    <row r="957" spans="1:4" x14ac:dyDescent="0.25">
      <c r="A957" s="371">
        <v>44058</v>
      </c>
      <c r="B957" s="371" t="s">
        <v>9808</v>
      </c>
      <c r="C957" s="371" t="s">
        <v>3635</v>
      </c>
      <c r="D957" s="219">
        <v>568754.5</v>
      </c>
    </row>
    <row r="958" spans="1:4" x14ac:dyDescent="0.25">
      <c r="A958" s="371">
        <v>37752</v>
      </c>
      <c r="B958" s="371" t="s">
        <v>9809</v>
      </c>
      <c r="C958" s="371" t="s">
        <v>3635</v>
      </c>
      <c r="D958" s="219">
        <v>592256.73</v>
      </c>
    </row>
    <row r="959" spans="1:4" x14ac:dyDescent="0.25">
      <c r="A959" s="371">
        <v>44059</v>
      </c>
      <c r="B959" s="371" t="s">
        <v>9810</v>
      </c>
      <c r="C959" s="371" t="s">
        <v>3635</v>
      </c>
      <c r="D959" s="219">
        <v>468164.86</v>
      </c>
    </row>
    <row r="960" spans="1:4" x14ac:dyDescent="0.25">
      <c r="A960" s="371">
        <v>37750</v>
      </c>
      <c r="B960" s="371" t="s">
        <v>9811</v>
      </c>
      <c r="C960" s="371" t="s">
        <v>3635</v>
      </c>
      <c r="D960" s="219">
        <v>469104.95</v>
      </c>
    </row>
    <row r="961" spans="1:4" x14ac:dyDescent="0.25">
      <c r="A961" s="371">
        <v>37758</v>
      </c>
      <c r="B961" s="371" t="s">
        <v>9812</v>
      </c>
      <c r="C961" s="371" t="s">
        <v>3635</v>
      </c>
      <c r="D961" s="219">
        <v>746431.51</v>
      </c>
    </row>
    <row r="962" spans="1:4" x14ac:dyDescent="0.25">
      <c r="A962" s="371">
        <v>44060</v>
      </c>
      <c r="B962" s="371" t="s">
        <v>9813</v>
      </c>
      <c r="C962" s="371" t="s">
        <v>3635</v>
      </c>
      <c r="D962" s="219">
        <v>721989.19</v>
      </c>
    </row>
    <row r="963" spans="1:4" x14ac:dyDescent="0.25">
      <c r="A963" s="371">
        <v>37749</v>
      </c>
      <c r="B963" s="371" t="s">
        <v>9814</v>
      </c>
      <c r="C963" s="371" t="s">
        <v>3635</v>
      </c>
      <c r="D963" s="219">
        <v>770873.88</v>
      </c>
    </row>
    <row r="964" spans="1:4" x14ac:dyDescent="0.25">
      <c r="A964" s="371">
        <v>44061</v>
      </c>
      <c r="B964" s="371" t="s">
        <v>9815</v>
      </c>
      <c r="C964" s="371" t="s">
        <v>3635</v>
      </c>
      <c r="D964" s="219">
        <v>707887.86</v>
      </c>
    </row>
    <row r="965" spans="1:4" x14ac:dyDescent="0.25">
      <c r="A965" s="371">
        <v>1159</v>
      </c>
      <c r="B965" s="371" t="s">
        <v>9816</v>
      </c>
      <c r="C965" s="371" t="s">
        <v>3635</v>
      </c>
      <c r="D965" s="219">
        <v>276334.67</v>
      </c>
    </row>
    <row r="966" spans="1:4" x14ac:dyDescent="0.25">
      <c r="A966" s="371">
        <v>12114</v>
      </c>
      <c r="B966" s="371" t="s">
        <v>9817</v>
      </c>
      <c r="C966" s="371" t="s">
        <v>3635</v>
      </c>
      <c r="D966" s="218">
        <v>160.72999999999999</v>
      </c>
    </row>
    <row r="967" spans="1:4" x14ac:dyDescent="0.25">
      <c r="A967" s="371">
        <v>38106</v>
      </c>
      <c r="B967" s="371" t="s">
        <v>9818</v>
      </c>
      <c r="C967" s="371" t="s">
        <v>3635</v>
      </c>
      <c r="D967" s="218">
        <v>21.84</v>
      </c>
    </row>
    <row r="968" spans="1:4" x14ac:dyDescent="0.25">
      <c r="A968" s="371">
        <v>38085</v>
      </c>
      <c r="B968" s="371" t="s">
        <v>9819</v>
      </c>
      <c r="C968" s="371" t="s">
        <v>3635</v>
      </c>
      <c r="D968" s="218">
        <v>25.8</v>
      </c>
    </row>
    <row r="969" spans="1:4" x14ac:dyDescent="0.25">
      <c r="A969" s="371">
        <v>38599</v>
      </c>
      <c r="B969" s="371" t="s">
        <v>9820</v>
      </c>
      <c r="C969" s="371" t="s">
        <v>3635</v>
      </c>
      <c r="D969" s="218">
        <v>6.21</v>
      </c>
    </row>
    <row r="970" spans="1:4" x14ac:dyDescent="0.25">
      <c r="A970" s="371">
        <v>38596</v>
      </c>
      <c r="B970" s="371" t="s">
        <v>9821</v>
      </c>
      <c r="C970" s="371" t="s">
        <v>3635</v>
      </c>
      <c r="D970" s="218">
        <v>5.16</v>
      </c>
    </row>
    <row r="971" spans="1:4" x14ac:dyDescent="0.25">
      <c r="A971" s="371">
        <v>38600</v>
      </c>
      <c r="B971" s="371" t="s">
        <v>9822</v>
      </c>
      <c r="C971" s="371" t="s">
        <v>3635</v>
      </c>
      <c r="D971" s="218">
        <v>6.59</v>
      </c>
    </row>
    <row r="972" spans="1:4" x14ac:dyDescent="0.25">
      <c r="A972" s="371">
        <v>38597</v>
      </c>
      <c r="B972" s="371" t="s">
        <v>9823</v>
      </c>
      <c r="C972" s="371" t="s">
        <v>3635</v>
      </c>
      <c r="D972" s="218">
        <v>5.19</v>
      </c>
    </row>
    <row r="973" spans="1:4" x14ac:dyDescent="0.25">
      <c r="A973" s="371">
        <v>659</v>
      </c>
      <c r="B973" s="371" t="s">
        <v>9824</v>
      </c>
      <c r="C973" s="371" t="s">
        <v>3635</v>
      </c>
      <c r="D973" s="218">
        <v>2.98</v>
      </c>
    </row>
    <row r="974" spans="1:4" x14ac:dyDescent="0.25">
      <c r="A974" s="371">
        <v>660</v>
      </c>
      <c r="B974" s="371" t="s">
        <v>9825</v>
      </c>
      <c r="C974" s="371" t="s">
        <v>3635</v>
      </c>
      <c r="D974" s="218">
        <v>3.58</v>
      </c>
    </row>
    <row r="975" spans="1:4" x14ac:dyDescent="0.25">
      <c r="A975" s="371">
        <v>658</v>
      </c>
      <c r="B975" s="371" t="s">
        <v>9826</v>
      </c>
      <c r="C975" s="371" t="s">
        <v>3635</v>
      </c>
      <c r="D975" s="218">
        <v>2.02</v>
      </c>
    </row>
    <row r="976" spans="1:4" x14ac:dyDescent="0.25">
      <c r="A976" s="371">
        <v>38548</v>
      </c>
      <c r="B976" s="371" t="s">
        <v>9827</v>
      </c>
      <c r="C976" s="371" t="s">
        <v>3635</v>
      </c>
      <c r="D976" s="218">
        <v>1.83</v>
      </c>
    </row>
    <row r="977" spans="1:4" x14ac:dyDescent="0.25">
      <c r="A977" s="371">
        <v>34649</v>
      </c>
      <c r="B977" s="371" t="s">
        <v>9828</v>
      </c>
      <c r="C977" s="371" t="s">
        <v>3635</v>
      </c>
      <c r="D977" s="218">
        <v>2.4700000000000002</v>
      </c>
    </row>
    <row r="978" spans="1:4" x14ac:dyDescent="0.25">
      <c r="A978" s="371">
        <v>34655</v>
      </c>
      <c r="B978" s="371" t="s">
        <v>9829</v>
      </c>
      <c r="C978" s="371" t="s">
        <v>3635</v>
      </c>
      <c r="D978" s="218">
        <v>3.28</v>
      </c>
    </row>
    <row r="979" spans="1:4" x14ac:dyDescent="0.25">
      <c r="A979" s="371">
        <v>40607</v>
      </c>
      <c r="B979" s="371" t="s">
        <v>9830</v>
      </c>
      <c r="C979" s="371" t="s">
        <v>3635</v>
      </c>
      <c r="D979" s="218">
        <v>5.72</v>
      </c>
    </row>
    <row r="980" spans="1:4" x14ac:dyDescent="0.25">
      <c r="A980" s="371">
        <v>567</v>
      </c>
      <c r="B980" s="371" t="s">
        <v>9831</v>
      </c>
      <c r="C980" s="371" t="s">
        <v>3640</v>
      </c>
      <c r="D980" s="218">
        <v>12.64</v>
      </c>
    </row>
    <row r="981" spans="1:4" x14ac:dyDescent="0.25">
      <c r="A981" s="371">
        <v>574</v>
      </c>
      <c r="B981" s="371" t="s">
        <v>9832</v>
      </c>
      <c r="C981" s="371" t="s">
        <v>3640</v>
      </c>
      <c r="D981" s="218">
        <v>33.24</v>
      </c>
    </row>
    <row r="982" spans="1:4" x14ac:dyDescent="0.25">
      <c r="A982" s="371">
        <v>568</v>
      </c>
      <c r="B982" s="371" t="s">
        <v>9833</v>
      </c>
      <c r="C982" s="371" t="s">
        <v>3640</v>
      </c>
      <c r="D982" s="218">
        <v>70.040000000000006</v>
      </c>
    </row>
    <row r="983" spans="1:4" x14ac:dyDescent="0.25">
      <c r="A983" s="371">
        <v>4777</v>
      </c>
      <c r="B983" s="371" t="s">
        <v>9834</v>
      </c>
      <c r="C983" s="371" t="s">
        <v>3639</v>
      </c>
      <c r="D983" s="218">
        <v>8.5</v>
      </c>
    </row>
    <row r="984" spans="1:4" x14ac:dyDescent="0.25">
      <c r="A984" s="371">
        <v>592</v>
      </c>
      <c r="B984" s="371" t="s">
        <v>9835</v>
      </c>
      <c r="C984" s="371" t="s">
        <v>3639</v>
      </c>
      <c r="D984" s="218">
        <v>34.33</v>
      </c>
    </row>
    <row r="985" spans="1:4" x14ac:dyDescent="0.25">
      <c r="A985" s="371">
        <v>586</v>
      </c>
      <c r="B985" s="371" t="s">
        <v>9836</v>
      </c>
      <c r="C985" s="371" t="s">
        <v>3640</v>
      </c>
      <c r="D985" s="218">
        <v>20.18</v>
      </c>
    </row>
    <row r="986" spans="1:4" x14ac:dyDescent="0.25">
      <c r="A986" s="371">
        <v>588</v>
      </c>
      <c r="B986" s="371" t="s">
        <v>9837</v>
      </c>
      <c r="C986" s="371" t="s">
        <v>3640</v>
      </c>
      <c r="D986" s="218">
        <v>31.92</v>
      </c>
    </row>
    <row r="987" spans="1:4" x14ac:dyDescent="0.25">
      <c r="A987" s="371">
        <v>591</v>
      </c>
      <c r="B987" s="371" t="s">
        <v>9838</v>
      </c>
      <c r="C987" s="371" t="s">
        <v>3639</v>
      </c>
      <c r="D987" s="218">
        <v>32.04</v>
      </c>
    </row>
    <row r="988" spans="1:4" x14ac:dyDescent="0.25">
      <c r="A988" s="371">
        <v>584</v>
      </c>
      <c r="B988" s="371" t="s">
        <v>9839</v>
      </c>
      <c r="C988" s="371" t="s">
        <v>3640</v>
      </c>
      <c r="D988" s="218">
        <v>34.1</v>
      </c>
    </row>
    <row r="989" spans="1:4" x14ac:dyDescent="0.25">
      <c r="A989" s="371">
        <v>589</v>
      </c>
      <c r="B989" s="371" t="s">
        <v>9840</v>
      </c>
      <c r="C989" s="371" t="s">
        <v>3640</v>
      </c>
      <c r="D989" s="218">
        <v>53.96</v>
      </c>
    </row>
    <row r="990" spans="1:4" x14ac:dyDescent="0.25">
      <c r="A990" s="371">
        <v>1165</v>
      </c>
      <c r="B990" s="371" t="s">
        <v>9841</v>
      </c>
      <c r="C990" s="371" t="s">
        <v>3635</v>
      </c>
      <c r="D990" s="218">
        <v>21.42</v>
      </c>
    </row>
    <row r="991" spans="1:4" x14ac:dyDescent="0.25">
      <c r="A991" s="371">
        <v>1164</v>
      </c>
      <c r="B991" s="371" t="s">
        <v>9842</v>
      </c>
      <c r="C991" s="371" t="s">
        <v>3635</v>
      </c>
      <c r="D991" s="218">
        <v>17.350000000000001</v>
      </c>
    </row>
    <row r="992" spans="1:4" x14ac:dyDescent="0.25">
      <c r="A992" s="371">
        <v>1162</v>
      </c>
      <c r="B992" s="371" t="s">
        <v>9843</v>
      </c>
      <c r="C992" s="371" t="s">
        <v>3635</v>
      </c>
      <c r="D992" s="218">
        <v>6.03</v>
      </c>
    </row>
    <row r="993" spans="1:4" x14ac:dyDescent="0.25">
      <c r="A993" s="371">
        <v>12395</v>
      </c>
      <c r="B993" s="371" t="s">
        <v>9844</v>
      </c>
      <c r="C993" s="371" t="s">
        <v>3635</v>
      </c>
      <c r="D993" s="218">
        <v>5.86</v>
      </c>
    </row>
    <row r="994" spans="1:4" x14ac:dyDescent="0.25">
      <c r="A994" s="371">
        <v>1170</v>
      </c>
      <c r="B994" s="371" t="s">
        <v>9845</v>
      </c>
      <c r="C994" s="371" t="s">
        <v>3635</v>
      </c>
      <c r="D994" s="218">
        <v>11.37</v>
      </c>
    </row>
    <row r="995" spans="1:4" x14ac:dyDescent="0.25">
      <c r="A995" s="371">
        <v>1169</v>
      </c>
      <c r="B995" s="371" t="s">
        <v>9846</v>
      </c>
      <c r="C995" s="371" t="s">
        <v>3635</v>
      </c>
      <c r="D995" s="218">
        <v>55.8</v>
      </c>
    </row>
    <row r="996" spans="1:4" x14ac:dyDescent="0.25">
      <c r="A996" s="371">
        <v>1166</v>
      </c>
      <c r="B996" s="371" t="s">
        <v>9847</v>
      </c>
      <c r="C996" s="371" t="s">
        <v>3635</v>
      </c>
      <c r="D996" s="218">
        <v>30.94</v>
      </c>
    </row>
    <row r="997" spans="1:4" x14ac:dyDescent="0.25">
      <c r="A997" s="371">
        <v>1163</v>
      </c>
      <c r="B997" s="371" t="s">
        <v>9848</v>
      </c>
      <c r="C997" s="371" t="s">
        <v>3635</v>
      </c>
      <c r="D997" s="218">
        <v>7.8</v>
      </c>
    </row>
    <row r="998" spans="1:4" x14ac:dyDescent="0.25">
      <c r="A998" s="371">
        <v>12396</v>
      </c>
      <c r="B998" s="371" t="s">
        <v>9849</v>
      </c>
      <c r="C998" s="371" t="s">
        <v>3635</v>
      </c>
      <c r="D998" s="218">
        <v>5.86</v>
      </c>
    </row>
    <row r="999" spans="1:4" x14ac:dyDescent="0.25">
      <c r="A999" s="371">
        <v>1168</v>
      </c>
      <c r="B999" s="371" t="s">
        <v>9850</v>
      </c>
      <c r="C999" s="371" t="s">
        <v>3635</v>
      </c>
      <c r="D999" s="218">
        <v>79.55</v>
      </c>
    </row>
    <row r="1000" spans="1:4" x14ac:dyDescent="0.25">
      <c r="A1000" s="371">
        <v>1167</v>
      </c>
      <c r="B1000" s="371" t="s">
        <v>9851</v>
      </c>
      <c r="C1000" s="371" t="s">
        <v>3635</v>
      </c>
      <c r="D1000" s="218">
        <v>133.06</v>
      </c>
    </row>
    <row r="1001" spans="1:4" x14ac:dyDescent="0.25">
      <c r="A1001" s="371">
        <v>36331</v>
      </c>
      <c r="B1001" s="371" t="s">
        <v>9852</v>
      </c>
      <c r="C1001" s="371" t="s">
        <v>3635</v>
      </c>
      <c r="D1001" s="218">
        <v>2.5099999999999998</v>
      </c>
    </row>
    <row r="1002" spans="1:4" x14ac:dyDescent="0.25">
      <c r="A1002" s="371">
        <v>36346</v>
      </c>
      <c r="B1002" s="371" t="s">
        <v>9853</v>
      </c>
      <c r="C1002" s="371" t="s">
        <v>3635</v>
      </c>
      <c r="D1002" s="218">
        <v>3.76</v>
      </c>
    </row>
    <row r="1003" spans="1:4" x14ac:dyDescent="0.25">
      <c r="A1003" s="371">
        <v>1197</v>
      </c>
      <c r="B1003" s="371" t="s">
        <v>9854</v>
      </c>
      <c r="C1003" s="371" t="s">
        <v>3635</v>
      </c>
      <c r="D1003" s="218">
        <v>1.77</v>
      </c>
    </row>
    <row r="1004" spans="1:4" x14ac:dyDescent="0.25">
      <c r="A1004" s="371">
        <v>1202</v>
      </c>
      <c r="B1004" s="371" t="s">
        <v>9855</v>
      </c>
      <c r="C1004" s="371" t="s">
        <v>3635</v>
      </c>
      <c r="D1004" s="218">
        <v>5.03</v>
      </c>
    </row>
    <row r="1005" spans="1:4" x14ac:dyDescent="0.25">
      <c r="A1005" s="371">
        <v>1198</v>
      </c>
      <c r="B1005" s="371" t="s">
        <v>9856</v>
      </c>
      <c r="C1005" s="371" t="s">
        <v>3635</v>
      </c>
      <c r="D1005" s="218">
        <v>2.3199999999999998</v>
      </c>
    </row>
    <row r="1006" spans="1:4" x14ac:dyDescent="0.25">
      <c r="A1006" s="371">
        <v>20088</v>
      </c>
      <c r="B1006" s="371" t="s">
        <v>9857</v>
      </c>
      <c r="C1006" s="371" t="s">
        <v>3635</v>
      </c>
      <c r="D1006" s="218">
        <v>11.42</v>
      </c>
    </row>
    <row r="1007" spans="1:4" x14ac:dyDescent="0.25">
      <c r="A1007" s="371">
        <v>20089</v>
      </c>
      <c r="B1007" s="371" t="s">
        <v>9858</v>
      </c>
      <c r="C1007" s="371" t="s">
        <v>3635</v>
      </c>
      <c r="D1007" s="218">
        <v>55.99</v>
      </c>
    </row>
    <row r="1008" spans="1:4" x14ac:dyDescent="0.25">
      <c r="A1008" s="371">
        <v>20087</v>
      </c>
      <c r="B1008" s="371" t="s">
        <v>9859</v>
      </c>
      <c r="C1008" s="371" t="s">
        <v>3635</v>
      </c>
      <c r="D1008" s="218">
        <v>9.4499999999999993</v>
      </c>
    </row>
    <row r="1009" spans="1:4" x14ac:dyDescent="0.25">
      <c r="A1009" s="371">
        <v>1200</v>
      </c>
      <c r="B1009" s="371" t="s">
        <v>9860</v>
      </c>
      <c r="C1009" s="371" t="s">
        <v>3635</v>
      </c>
      <c r="D1009" s="218">
        <v>8.58</v>
      </c>
    </row>
    <row r="1010" spans="1:4" x14ac:dyDescent="0.25">
      <c r="A1010" s="371">
        <v>12909</v>
      </c>
      <c r="B1010" s="371" t="s">
        <v>9861</v>
      </c>
      <c r="C1010" s="371" t="s">
        <v>3635</v>
      </c>
      <c r="D1010" s="218">
        <v>3.98</v>
      </c>
    </row>
    <row r="1011" spans="1:4" x14ac:dyDescent="0.25">
      <c r="A1011" s="371">
        <v>12910</v>
      </c>
      <c r="B1011" s="371" t="s">
        <v>9862</v>
      </c>
      <c r="C1011" s="371" t="s">
        <v>3635</v>
      </c>
      <c r="D1011" s="218">
        <v>7.15</v>
      </c>
    </row>
    <row r="1012" spans="1:4" x14ac:dyDescent="0.25">
      <c r="A1012" s="371">
        <v>1191</v>
      </c>
      <c r="B1012" s="371" t="s">
        <v>9863</v>
      </c>
      <c r="C1012" s="371" t="s">
        <v>3635</v>
      </c>
      <c r="D1012" s="218">
        <v>1.26</v>
      </c>
    </row>
    <row r="1013" spans="1:4" x14ac:dyDescent="0.25">
      <c r="A1013" s="371">
        <v>1185</v>
      </c>
      <c r="B1013" s="371" t="s">
        <v>9864</v>
      </c>
      <c r="C1013" s="371" t="s">
        <v>3635</v>
      </c>
      <c r="D1013" s="218">
        <v>1.26</v>
      </c>
    </row>
    <row r="1014" spans="1:4" x14ac:dyDescent="0.25">
      <c r="A1014" s="371">
        <v>1189</v>
      </c>
      <c r="B1014" s="371" t="s">
        <v>9865</v>
      </c>
      <c r="C1014" s="371" t="s">
        <v>3635</v>
      </c>
      <c r="D1014" s="218">
        <v>2.0699999999999998</v>
      </c>
    </row>
    <row r="1015" spans="1:4" x14ac:dyDescent="0.25">
      <c r="A1015" s="371">
        <v>1193</v>
      </c>
      <c r="B1015" s="371" t="s">
        <v>9866</v>
      </c>
      <c r="C1015" s="371" t="s">
        <v>3635</v>
      </c>
      <c r="D1015" s="218">
        <v>3.97</v>
      </c>
    </row>
    <row r="1016" spans="1:4" x14ac:dyDescent="0.25">
      <c r="A1016" s="371">
        <v>1194</v>
      </c>
      <c r="B1016" s="371" t="s">
        <v>9867</v>
      </c>
      <c r="C1016" s="371" t="s">
        <v>3635</v>
      </c>
      <c r="D1016" s="218">
        <v>7.17</v>
      </c>
    </row>
    <row r="1017" spans="1:4" x14ac:dyDescent="0.25">
      <c r="A1017" s="371">
        <v>1195</v>
      </c>
      <c r="B1017" s="371" t="s">
        <v>9868</v>
      </c>
      <c r="C1017" s="371" t="s">
        <v>3635</v>
      </c>
      <c r="D1017" s="218">
        <v>12.07</v>
      </c>
    </row>
    <row r="1018" spans="1:4" x14ac:dyDescent="0.25">
      <c r="A1018" s="371">
        <v>1204</v>
      </c>
      <c r="B1018" s="371" t="s">
        <v>9869</v>
      </c>
      <c r="C1018" s="371" t="s">
        <v>3635</v>
      </c>
      <c r="D1018" s="218">
        <v>21.12</v>
      </c>
    </row>
    <row r="1019" spans="1:4" x14ac:dyDescent="0.25">
      <c r="A1019" s="371">
        <v>1207</v>
      </c>
      <c r="B1019" s="371" t="s">
        <v>9870</v>
      </c>
      <c r="C1019" s="371" t="s">
        <v>3635</v>
      </c>
      <c r="D1019" s="218">
        <v>26.66</v>
      </c>
    </row>
    <row r="1020" spans="1:4" x14ac:dyDescent="0.25">
      <c r="A1020" s="371">
        <v>1206</v>
      </c>
      <c r="B1020" s="371" t="s">
        <v>9871</v>
      </c>
      <c r="C1020" s="371" t="s">
        <v>3635</v>
      </c>
      <c r="D1020" s="218">
        <v>6.68</v>
      </c>
    </row>
    <row r="1021" spans="1:4" x14ac:dyDescent="0.25">
      <c r="A1021" s="371">
        <v>1183</v>
      </c>
      <c r="B1021" s="371" t="s">
        <v>9872</v>
      </c>
      <c r="C1021" s="371" t="s">
        <v>3635</v>
      </c>
      <c r="D1021" s="218">
        <v>17.41</v>
      </c>
    </row>
    <row r="1022" spans="1:4" x14ac:dyDescent="0.25">
      <c r="A1022" s="371">
        <v>42685</v>
      </c>
      <c r="B1022" s="371" t="s">
        <v>9873</v>
      </c>
      <c r="C1022" s="371" t="s">
        <v>3635</v>
      </c>
      <c r="D1022" s="218">
        <v>58.02</v>
      </c>
    </row>
    <row r="1023" spans="1:4" x14ac:dyDescent="0.25">
      <c r="A1023" s="371">
        <v>42686</v>
      </c>
      <c r="B1023" s="371" t="s">
        <v>9874</v>
      </c>
      <c r="C1023" s="371" t="s">
        <v>3635</v>
      </c>
      <c r="D1023" s="218">
        <v>63.91</v>
      </c>
    </row>
    <row r="1024" spans="1:4" x14ac:dyDescent="0.25">
      <c r="A1024" s="371">
        <v>12894</v>
      </c>
      <c r="B1024" s="371" t="s">
        <v>9875</v>
      </c>
      <c r="C1024" s="371" t="s">
        <v>3635</v>
      </c>
      <c r="D1024" s="218">
        <v>19.95</v>
      </c>
    </row>
    <row r="1025" spans="1:4" x14ac:dyDescent="0.25">
      <c r="A1025" s="371">
        <v>12895</v>
      </c>
      <c r="B1025" s="371" t="s">
        <v>9876</v>
      </c>
      <c r="C1025" s="371" t="s">
        <v>3635</v>
      </c>
      <c r="D1025" s="218">
        <v>15.35</v>
      </c>
    </row>
    <row r="1026" spans="1:4" x14ac:dyDescent="0.25">
      <c r="A1026" s="371">
        <v>1631</v>
      </c>
      <c r="B1026" s="371" t="s">
        <v>9877</v>
      </c>
      <c r="C1026" s="371" t="s">
        <v>3635</v>
      </c>
      <c r="D1026" s="218">
        <v>192.49</v>
      </c>
    </row>
    <row r="1027" spans="1:4" x14ac:dyDescent="0.25">
      <c r="A1027" s="371">
        <v>1633</v>
      </c>
      <c r="B1027" s="371" t="s">
        <v>9878</v>
      </c>
      <c r="C1027" s="371" t="s">
        <v>3635</v>
      </c>
      <c r="D1027" s="218">
        <v>327.05</v>
      </c>
    </row>
    <row r="1028" spans="1:4" x14ac:dyDescent="0.25">
      <c r="A1028" s="371">
        <v>10818</v>
      </c>
      <c r="B1028" s="371" t="s">
        <v>9879</v>
      </c>
      <c r="C1028" s="371" t="s">
        <v>3639</v>
      </c>
      <c r="D1028" s="218">
        <v>55.52</v>
      </c>
    </row>
    <row r="1029" spans="1:4" x14ac:dyDescent="0.25">
      <c r="A1029" s="371">
        <v>41410</v>
      </c>
      <c r="B1029" s="371" t="s">
        <v>9880</v>
      </c>
      <c r="C1029" s="371" t="s">
        <v>3635</v>
      </c>
      <c r="D1029" s="218">
        <v>65.09</v>
      </c>
    </row>
    <row r="1030" spans="1:4" x14ac:dyDescent="0.25">
      <c r="A1030" s="371">
        <v>41411</v>
      </c>
      <c r="B1030" s="371" t="s">
        <v>9881</v>
      </c>
      <c r="C1030" s="371" t="s">
        <v>3635</v>
      </c>
      <c r="D1030" s="218">
        <v>59.01</v>
      </c>
    </row>
    <row r="1031" spans="1:4" x14ac:dyDescent="0.25">
      <c r="A1031" s="371">
        <v>41412</v>
      </c>
      <c r="B1031" s="371" t="s">
        <v>9882</v>
      </c>
      <c r="C1031" s="371" t="s">
        <v>3635</v>
      </c>
      <c r="D1031" s="218">
        <v>114.13</v>
      </c>
    </row>
    <row r="1032" spans="1:4" x14ac:dyDescent="0.25">
      <c r="A1032" s="371">
        <v>41413</v>
      </c>
      <c r="B1032" s="371" t="s">
        <v>9883</v>
      </c>
      <c r="C1032" s="371" t="s">
        <v>3635</v>
      </c>
      <c r="D1032" s="218">
        <v>102.7</v>
      </c>
    </row>
    <row r="1033" spans="1:4" x14ac:dyDescent="0.25">
      <c r="A1033" s="371">
        <v>39359</v>
      </c>
      <c r="B1033" s="371" t="s">
        <v>9884</v>
      </c>
      <c r="C1033" s="371" t="s">
        <v>3635</v>
      </c>
      <c r="D1033" s="218">
        <v>33.65</v>
      </c>
    </row>
    <row r="1034" spans="1:4" x14ac:dyDescent="0.25">
      <c r="A1034" s="371">
        <v>39360</v>
      </c>
      <c r="B1034" s="371" t="s">
        <v>9885</v>
      </c>
      <c r="C1034" s="371" t="s">
        <v>3635</v>
      </c>
      <c r="D1034" s="218">
        <v>33.65</v>
      </c>
    </row>
    <row r="1035" spans="1:4" x14ac:dyDescent="0.25">
      <c r="A1035" s="371">
        <v>10710</v>
      </c>
      <c r="B1035" s="371" t="s">
        <v>9886</v>
      </c>
      <c r="C1035" s="371" t="s">
        <v>3636</v>
      </c>
      <c r="D1035" s="218">
        <v>148.57</v>
      </c>
    </row>
    <row r="1036" spans="1:4" x14ac:dyDescent="0.25">
      <c r="A1036" s="371">
        <v>10709</v>
      </c>
      <c r="B1036" s="371" t="s">
        <v>9887</v>
      </c>
      <c r="C1036" s="371" t="s">
        <v>3636</v>
      </c>
      <c r="D1036" s="218">
        <v>182.52</v>
      </c>
    </row>
    <row r="1037" spans="1:4" x14ac:dyDescent="0.25">
      <c r="A1037" s="371">
        <v>39636</v>
      </c>
      <c r="B1037" s="371" t="s">
        <v>9888</v>
      </c>
      <c r="C1037" s="371" t="s">
        <v>3636</v>
      </c>
      <c r="D1037" s="218">
        <v>186.38</v>
      </c>
    </row>
    <row r="1038" spans="1:4" x14ac:dyDescent="0.25">
      <c r="A1038" s="371">
        <v>10708</v>
      </c>
      <c r="B1038" s="371" t="s">
        <v>9889</v>
      </c>
      <c r="C1038" s="371" t="s">
        <v>3636</v>
      </c>
      <c r="D1038" s="218">
        <v>57.51</v>
      </c>
    </row>
    <row r="1039" spans="1:4" x14ac:dyDescent="0.25">
      <c r="A1039" s="371">
        <v>39635</v>
      </c>
      <c r="B1039" s="371" t="s">
        <v>9890</v>
      </c>
      <c r="C1039" s="371" t="s">
        <v>3636</v>
      </c>
      <c r="D1039" s="218">
        <v>97.92</v>
      </c>
    </row>
    <row r="1040" spans="1:4" x14ac:dyDescent="0.25">
      <c r="A1040" s="371">
        <v>6117</v>
      </c>
      <c r="B1040" s="371" t="s">
        <v>9891</v>
      </c>
      <c r="C1040" s="371" t="s">
        <v>3638</v>
      </c>
      <c r="D1040" s="218">
        <v>12.59</v>
      </c>
    </row>
    <row r="1041" spans="1:4" x14ac:dyDescent="0.25">
      <c r="A1041" s="371">
        <v>40913</v>
      </c>
      <c r="B1041" s="371" t="s">
        <v>9892</v>
      </c>
      <c r="C1041" s="371" t="s">
        <v>3642</v>
      </c>
      <c r="D1041" s="219">
        <v>2243</v>
      </c>
    </row>
    <row r="1042" spans="1:4" x14ac:dyDescent="0.25">
      <c r="A1042" s="371">
        <v>1214</v>
      </c>
      <c r="B1042" s="371" t="s">
        <v>9893</v>
      </c>
      <c r="C1042" s="371" t="s">
        <v>3638</v>
      </c>
      <c r="D1042" s="218">
        <v>17.12</v>
      </c>
    </row>
    <row r="1043" spans="1:4" x14ac:dyDescent="0.25">
      <c r="A1043" s="371">
        <v>40915</v>
      </c>
      <c r="B1043" s="371" t="s">
        <v>9894</v>
      </c>
      <c r="C1043" s="371" t="s">
        <v>3642</v>
      </c>
      <c r="D1043" s="219">
        <v>3048.19</v>
      </c>
    </row>
    <row r="1044" spans="1:4" x14ac:dyDescent="0.25">
      <c r="A1044" s="371">
        <v>1213</v>
      </c>
      <c r="B1044" s="371" t="s">
        <v>9895</v>
      </c>
      <c r="C1044" s="371" t="s">
        <v>3638</v>
      </c>
      <c r="D1044" s="218">
        <v>18.2</v>
      </c>
    </row>
    <row r="1045" spans="1:4" x14ac:dyDescent="0.25">
      <c r="A1045" s="371">
        <v>40914</v>
      </c>
      <c r="B1045" s="371" t="s">
        <v>9896</v>
      </c>
      <c r="C1045" s="371" t="s">
        <v>3642</v>
      </c>
      <c r="D1045" s="219">
        <v>3237.08</v>
      </c>
    </row>
    <row r="1046" spans="1:4" x14ac:dyDescent="0.25">
      <c r="A1046" s="371">
        <v>5091</v>
      </c>
      <c r="B1046" s="371" t="s">
        <v>9897</v>
      </c>
      <c r="C1046" s="371" t="s">
        <v>3635</v>
      </c>
      <c r="D1046" s="218">
        <v>19.53</v>
      </c>
    </row>
    <row r="1047" spans="1:4" x14ac:dyDescent="0.25">
      <c r="A1047" s="371">
        <v>14615</v>
      </c>
      <c r="B1047" s="371" t="s">
        <v>9898</v>
      </c>
      <c r="C1047" s="371" t="s">
        <v>3635</v>
      </c>
      <c r="D1047" s="219">
        <v>3616.14</v>
      </c>
    </row>
    <row r="1048" spans="1:4" x14ac:dyDescent="0.25">
      <c r="A1048" s="371">
        <v>2711</v>
      </c>
      <c r="B1048" s="371" t="s">
        <v>9899</v>
      </c>
      <c r="C1048" s="371" t="s">
        <v>3635</v>
      </c>
      <c r="D1048" s="218">
        <v>229.41</v>
      </c>
    </row>
    <row r="1049" spans="1:4" x14ac:dyDescent="0.25">
      <c r="A1049" s="371">
        <v>37727</v>
      </c>
      <c r="B1049" s="371" t="s">
        <v>9900</v>
      </c>
      <c r="C1049" s="371" t="s">
        <v>3635</v>
      </c>
      <c r="D1049" s="219">
        <v>17085</v>
      </c>
    </row>
    <row r="1050" spans="1:4" x14ac:dyDescent="0.25">
      <c r="A1050" s="371">
        <v>37728</v>
      </c>
      <c r="B1050" s="371" t="s">
        <v>9901</v>
      </c>
      <c r="C1050" s="371" t="s">
        <v>3635</v>
      </c>
      <c r="D1050" s="219">
        <v>23178.25</v>
      </c>
    </row>
    <row r="1051" spans="1:4" x14ac:dyDescent="0.25">
      <c r="A1051" s="371">
        <v>37729</v>
      </c>
      <c r="B1051" s="371" t="s">
        <v>9902</v>
      </c>
      <c r="C1051" s="371" t="s">
        <v>3635</v>
      </c>
      <c r="D1051" s="219">
        <v>25089.86</v>
      </c>
    </row>
    <row r="1052" spans="1:4" x14ac:dyDescent="0.25">
      <c r="A1052" s="371">
        <v>37730</v>
      </c>
      <c r="B1052" s="371" t="s">
        <v>9903</v>
      </c>
      <c r="C1052" s="371" t="s">
        <v>3635</v>
      </c>
      <c r="D1052" s="219">
        <v>27001.46</v>
      </c>
    </row>
    <row r="1053" spans="1:4" x14ac:dyDescent="0.25">
      <c r="A1053" s="371">
        <v>37731</v>
      </c>
      <c r="B1053" s="371" t="s">
        <v>9904</v>
      </c>
      <c r="C1053" s="371" t="s">
        <v>3635</v>
      </c>
      <c r="D1053" s="219">
        <v>28913.07</v>
      </c>
    </row>
    <row r="1054" spans="1:4" x14ac:dyDescent="0.25">
      <c r="A1054" s="371">
        <v>37732</v>
      </c>
      <c r="B1054" s="371" t="s">
        <v>9905</v>
      </c>
      <c r="C1054" s="371" t="s">
        <v>3635</v>
      </c>
      <c r="D1054" s="219">
        <v>32975.24</v>
      </c>
    </row>
    <row r="1055" spans="1:4" x14ac:dyDescent="0.25">
      <c r="A1055" s="371">
        <v>42256</v>
      </c>
      <c r="B1055" s="371" t="s">
        <v>9906</v>
      </c>
      <c r="C1055" s="371" t="s">
        <v>3639</v>
      </c>
      <c r="D1055" s="218">
        <v>14.05</v>
      </c>
    </row>
    <row r="1056" spans="1:4" x14ac:dyDescent="0.25">
      <c r="A1056" s="371">
        <v>42250</v>
      </c>
      <c r="B1056" s="371" t="s">
        <v>9907</v>
      </c>
      <c r="C1056" s="371" t="s">
        <v>3646</v>
      </c>
      <c r="D1056" s="219">
        <v>6323.87</v>
      </c>
    </row>
    <row r="1057" spans="1:4" x14ac:dyDescent="0.25">
      <c r="A1057" s="371">
        <v>4743</v>
      </c>
      <c r="B1057" s="371" t="s">
        <v>9908</v>
      </c>
      <c r="C1057" s="371" t="s">
        <v>3641</v>
      </c>
      <c r="D1057" s="218">
        <v>108.3</v>
      </c>
    </row>
    <row r="1058" spans="1:4" x14ac:dyDescent="0.25">
      <c r="A1058" s="371">
        <v>4744</v>
      </c>
      <c r="B1058" s="371" t="s">
        <v>9909</v>
      </c>
      <c r="C1058" s="371" t="s">
        <v>3641</v>
      </c>
      <c r="D1058" s="218">
        <v>173.29</v>
      </c>
    </row>
    <row r="1059" spans="1:4" x14ac:dyDescent="0.25">
      <c r="A1059" s="371">
        <v>4745</v>
      </c>
      <c r="B1059" s="371" t="s">
        <v>9910</v>
      </c>
      <c r="C1059" s="371" t="s">
        <v>3641</v>
      </c>
      <c r="D1059" s="218">
        <v>207.83</v>
      </c>
    </row>
    <row r="1060" spans="1:4" x14ac:dyDescent="0.25">
      <c r="A1060" s="371">
        <v>36496</v>
      </c>
      <c r="B1060" s="371" t="s">
        <v>9911</v>
      </c>
      <c r="C1060" s="371" t="s">
        <v>3635</v>
      </c>
      <c r="D1060" s="219">
        <v>9181.31</v>
      </c>
    </row>
    <row r="1061" spans="1:4" x14ac:dyDescent="0.25">
      <c r="A1061" s="371">
        <v>10630</v>
      </c>
      <c r="B1061" s="371" t="s">
        <v>9912</v>
      </c>
      <c r="C1061" s="371" t="s">
        <v>3635</v>
      </c>
      <c r="D1061" s="219">
        <v>872588.17</v>
      </c>
    </row>
    <row r="1062" spans="1:4" x14ac:dyDescent="0.25">
      <c r="A1062" s="371">
        <v>37762</v>
      </c>
      <c r="B1062" s="371" t="s">
        <v>9913</v>
      </c>
      <c r="C1062" s="371" t="s">
        <v>3635</v>
      </c>
      <c r="D1062" s="219">
        <v>748365.7</v>
      </c>
    </row>
    <row r="1063" spans="1:4" x14ac:dyDescent="0.25">
      <c r="A1063" s="371">
        <v>37763</v>
      </c>
      <c r="B1063" s="371" t="s">
        <v>9914</v>
      </c>
      <c r="C1063" s="371" t="s">
        <v>3635</v>
      </c>
      <c r="D1063" s="219">
        <v>757455.04</v>
      </c>
    </row>
    <row r="1064" spans="1:4" x14ac:dyDescent="0.25">
      <c r="A1064" s="371">
        <v>41992</v>
      </c>
      <c r="B1064" s="371" t="s">
        <v>9915</v>
      </c>
      <c r="C1064" s="371" t="s">
        <v>3635</v>
      </c>
      <c r="D1064" s="219">
        <v>861075</v>
      </c>
    </row>
    <row r="1065" spans="1:4" x14ac:dyDescent="0.25">
      <c r="A1065" s="371">
        <v>13215</v>
      </c>
      <c r="B1065" s="371" t="s">
        <v>9916</v>
      </c>
      <c r="C1065" s="371" t="s">
        <v>3635</v>
      </c>
      <c r="D1065" s="219">
        <v>1055892.3500000001</v>
      </c>
    </row>
    <row r="1066" spans="1:4" x14ac:dyDescent="0.25">
      <c r="A1066" s="371">
        <v>4235</v>
      </c>
      <c r="B1066" s="371" t="s">
        <v>9917</v>
      </c>
      <c r="C1066" s="371" t="s">
        <v>3638</v>
      </c>
      <c r="D1066" s="218">
        <v>14.61</v>
      </c>
    </row>
    <row r="1067" spans="1:4" x14ac:dyDescent="0.25">
      <c r="A1067" s="371">
        <v>40976</v>
      </c>
      <c r="B1067" s="371" t="s">
        <v>9918</v>
      </c>
      <c r="C1067" s="371" t="s">
        <v>3642</v>
      </c>
      <c r="D1067" s="219">
        <v>2600.7800000000002</v>
      </c>
    </row>
    <row r="1068" spans="1:4" x14ac:dyDescent="0.25">
      <c r="A1068" s="371">
        <v>43091</v>
      </c>
      <c r="B1068" s="371" t="s">
        <v>9919</v>
      </c>
      <c r="C1068" s="371" t="s">
        <v>3635</v>
      </c>
      <c r="D1068" s="219">
        <v>10584.93</v>
      </c>
    </row>
    <row r="1069" spans="1:4" x14ac:dyDescent="0.25">
      <c r="A1069" s="371">
        <v>43092</v>
      </c>
      <c r="B1069" s="371" t="s">
        <v>9920</v>
      </c>
      <c r="C1069" s="371" t="s">
        <v>3635</v>
      </c>
      <c r="D1069" s="219">
        <v>14113.24</v>
      </c>
    </row>
    <row r="1070" spans="1:4" x14ac:dyDescent="0.25">
      <c r="A1070" s="371">
        <v>43089</v>
      </c>
      <c r="B1070" s="371" t="s">
        <v>9921</v>
      </c>
      <c r="C1070" s="371" t="s">
        <v>3635</v>
      </c>
      <c r="D1070" s="219">
        <v>2459.63</v>
      </c>
    </row>
    <row r="1071" spans="1:4" x14ac:dyDescent="0.25">
      <c r="A1071" s="371">
        <v>43090</v>
      </c>
      <c r="B1071" s="371" t="s">
        <v>9922</v>
      </c>
      <c r="C1071" s="371" t="s">
        <v>3635</v>
      </c>
      <c r="D1071" s="219">
        <v>5428.17</v>
      </c>
    </row>
    <row r="1072" spans="1:4" x14ac:dyDescent="0.25">
      <c r="A1072" s="371">
        <v>41967</v>
      </c>
      <c r="B1072" s="371" t="s">
        <v>9923</v>
      </c>
      <c r="C1072" s="371" t="s">
        <v>3634</v>
      </c>
      <c r="D1072" s="218">
        <v>19.13</v>
      </c>
    </row>
    <row r="1073" spans="1:4" x14ac:dyDescent="0.25">
      <c r="A1073" s="371">
        <v>12760</v>
      </c>
      <c r="B1073" s="371" t="s">
        <v>9924</v>
      </c>
      <c r="C1073" s="371" t="s">
        <v>3636</v>
      </c>
      <c r="D1073" s="219">
        <v>1523.47</v>
      </c>
    </row>
    <row r="1074" spans="1:4" x14ac:dyDescent="0.25">
      <c r="A1074" s="371">
        <v>12759</v>
      </c>
      <c r="B1074" s="371" t="s">
        <v>9925</v>
      </c>
      <c r="C1074" s="371" t="s">
        <v>3636</v>
      </c>
      <c r="D1074" s="219">
        <v>1015.63</v>
      </c>
    </row>
    <row r="1075" spans="1:4" x14ac:dyDescent="0.25">
      <c r="A1075" s="371">
        <v>43105</v>
      </c>
      <c r="B1075" s="371" t="s">
        <v>9926</v>
      </c>
      <c r="C1075" s="371" t="s">
        <v>3639</v>
      </c>
      <c r="D1075" s="218">
        <v>30.26</v>
      </c>
    </row>
    <row r="1076" spans="1:4" x14ac:dyDescent="0.25">
      <c r="A1076" s="371">
        <v>40424</v>
      </c>
      <c r="B1076" s="371" t="s">
        <v>9927</v>
      </c>
      <c r="C1076" s="371" t="s">
        <v>3639</v>
      </c>
      <c r="D1076" s="218">
        <v>7.68</v>
      </c>
    </row>
    <row r="1077" spans="1:4" x14ac:dyDescent="0.25">
      <c r="A1077" s="371">
        <v>1325</v>
      </c>
      <c r="B1077" s="371" t="s">
        <v>9928</v>
      </c>
      <c r="C1077" s="371" t="s">
        <v>3639</v>
      </c>
      <c r="D1077" s="218">
        <v>8.42</v>
      </c>
    </row>
    <row r="1078" spans="1:4" x14ac:dyDescent="0.25">
      <c r="A1078" s="371">
        <v>1327</v>
      </c>
      <c r="B1078" s="371" t="s">
        <v>9929</v>
      </c>
      <c r="C1078" s="371" t="s">
        <v>3639</v>
      </c>
      <c r="D1078" s="218">
        <v>8.9600000000000009</v>
      </c>
    </row>
    <row r="1079" spans="1:4" x14ac:dyDescent="0.25">
      <c r="A1079" s="371">
        <v>1328</v>
      </c>
      <c r="B1079" s="371" t="s">
        <v>9930</v>
      </c>
      <c r="C1079" s="371" t="s">
        <v>3639</v>
      </c>
      <c r="D1079" s="218">
        <v>8.44</v>
      </c>
    </row>
    <row r="1080" spans="1:4" x14ac:dyDescent="0.25">
      <c r="A1080" s="371">
        <v>1321</v>
      </c>
      <c r="B1080" s="371" t="s">
        <v>9931</v>
      </c>
      <c r="C1080" s="371" t="s">
        <v>3639</v>
      </c>
      <c r="D1080" s="218">
        <v>7.81</v>
      </c>
    </row>
    <row r="1081" spans="1:4" x14ac:dyDescent="0.25">
      <c r="A1081" s="371">
        <v>1318</v>
      </c>
      <c r="B1081" s="371" t="s">
        <v>9932</v>
      </c>
      <c r="C1081" s="371" t="s">
        <v>3639</v>
      </c>
      <c r="D1081" s="218">
        <v>7.82</v>
      </c>
    </row>
    <row r="1082" spans="1:4" x14ac:dyDescent="0.25">
      <c r="A1082" s="371">
        <v>1322</v>
      </c>
      <c r="B1082" s="371" t="s">
        <v>9933</v>
      </c>
      <c r="C1082" s="371" t="s">
        <v>3639</v>
      </c>
      <c r="D1082" s="218">
        <v>8.26</v>
      </c>
    </row>
    <row r="1083" spans="1:4" x14ac:dyDescent="0.25">
      <c r="A1083" s="371">
        <v>1323</v>
      </c>
      <c r="B1083" s="371" t="s">
        <v>9934</v>
      </c>
      <c r="C1083" s="371" t="s">
        <v>3639</v>
      </c>
      <c r="D1083" s="218">
        <v>8.26</v>
      </c>
    </row>
    <row r="1084" spans="1:4" x14ac:dyDescent="0.25">
      <c r="A1084" s="371">
        <v>1319</v>
      </c>
      <c r="B1084" s="371" t="s">
        <v>9935</v>
      </c>
      <c r="C1084" s="371" t="s">
        <v>3639</v>
      </c>
      <c r="D1084" s="218">
        <v>6.96</v>
      </c>
    </row>
    <row r="1085" spans="1:4" x14ac:dyDescent="0.25">
      <c r="A1085" s="371">
        <v>11026</v>
      </c>
      <c r="B1085" s="371" t="s">
        <v>9936</v>
      </c>
      <c r="C1085" s="371" t="s">
        <v>3639</v>
      </c>
      <c r="D1085" s="218">
        <v>9.58</v>
      </c>
    </row>
    <row r="1086" spans="1:4" x14ac:dyDescent="0.25">
      <c r="A1086" s="371">
        <v>11027</v>
      </c>
      <c r="B1086" s="371" t="s">
        <v>9937</v>
      </c>
      <c r="C1086" s="371" t="s">
        <v>3639</v>
      </c>
      <c r="D1086" s="218">
        <v>9.9700000000000006</v>
      </c>
    </row>
    <row r="1087" spans="1:4" x14ac:dyDescent="0.25">
      <c r="A1087" s="371">
        <v>11046</v>
      </c>
      <c r="B1087" s="371" t="s">
        <v>9938</v>
      </c>
      <c r="C1087" s="371" t="s">
        <v>3639</v>
      </c>
      <c r="D1087" s="218">
        <v>9.5500000000000007</v>
      </c>
    </row>
    <row r="1088" spans="1:4" x14ac:dyDescent="0.25">
      <c r="A1088" s="371">
        <v>11047</v>
      </c>
      <c r="B1088" s="371" t="s">
        <v>9939</v>
      </c>
      <c r="C1088" s="371" t="s">
        <v>3639</v>
      </c>
      <c r="D1088" s="218">
        <v>10.41</v>
      </c>
    </row>
    <row r="1089" spans="1:4" x14ac:dyDescent="0.25">
      <c r="A1089" s="371">
        <v>43668</v>
      </c>
      <c r="B1089" s="371" t="s">
        <v>9940</v>
      </c>
      <c r="C1089" s="371" t="s">
        <v>3639</v>
      </c>
      <c r="D1089" s="218">
        <v>9.18</v>
      </c>
    </row>
    <row r="1090" spans="1:4" x14ac:dyDescent="0.25">
      <c r="A1090" s="371">
        <v>11049</v>
      </c>
      <c r="B1090" s="371" t="s">
        <v>9941</v>
      </c>
      <c r="C1090" s="371" t="s">
        <v>3639</v>
      </c>
      <c r="D1090" s="218">
        <v>9.9499999999999993</v>
      </c>
    </row>
    <row r="1091" spans="1:4" x14ac:dyDescent="0.25">
      <c r="A1091" s="371">
        <v>43106</v>
      </c>
      <c r="B1091" s="371" t="s">
        <v>9942</v>
      </c>
      <c r="C1091" s="371" t="s">
        <v>3639</v>
      </c>
      <c r="D1091" s="218">
        <v>10.01</v>
      </c>
    </row>
    <row r="1092" spans="1:4" x14ac:dyDescent="0.25">
      <c r="A1092" s="371">
        <v>11051</v>
      </c>
      <c r="B1092" s="371" t="s">
        <v>9943</v>
      </c>
      <c r="C1092" s="371" t="s">
        <v>3639</v>
      </c>
      <c r="D1092" s="218">
        <v>10.44</v>
      </c>
    </row>
    <row r="1093" spans="1:4" x14ac:dyDescent="0.25">
      <c r="A1093" s="371">
        <v>11061</v>
      </c>
      <c r="B1093" s="371" t="s">
        <v>9944</v>
      </c>
      <c r="C1093" s="371" t="s">
        <v>3639</v>
      </c>
      <c r="D1093" s="218">
        <v>12.53</v>
      </c>
    </row>
    <row r="1094" spans="1:4" x14ac:dyDescent="0.25">
      <c r="A1094" s="371">
        <v>43667</v>
      </c>
      <c r="B1094" s="371" t="s">
        <v>9945</v>
      </c>
      <c r="C1094" s="371" t="s">
        <v>3639</v>
      </c>
      <c r="D1094" s="218">
        <v>9.11</v>
      </c>
    </row>
    <row r="1095" spans="1:4" x14ac:dyDescent="0.25">
      <c r="A1095" s="371">
        <v>1333</v>
      </c>
      <c r="B1095" s="371" t="s">
        <v>9946</v>
      </c>
      <c r="C1095" s="371" t="s">
        <v>3639</v>
      </c>
      <c r="D1095" s="218">
        <v>7.59</v>
      </c>
    </row>
    <row r="1096" spans="1:4" x14ac:dyDescent="0.25">
      <c r="A1096" s="371">
        <v>1330</v>
      </c>
      <c r="B1096" s="371" t="s">
        <v>9947</v>
      </c>
      <c r="C1096" s="371" t="s">
        <v>3639</v>
      </c>
      <c r="D1096" s="218">
        <v>7.51</v>
      </c>
    </row>
    <row r="1097" spans="1:4" x14ac:dyDescent="0.25">
      <c r="A1097" s="371">
        <v>10957</v>
      </c>
      <c r="B1097" s="371" t="s">
        <v>9948</v>
      </c>
      <c r="C1097" s="371" t="s">
        <v>3639</v>
      </c>
      <c r="D1097" s="218">
        <v>8.67</v>
      </c>
    </row>
    <row r="1098" spans="1:4" x14ac:dyDescent="0.25">
      <c r="A1098" s="371">
        <v>1332</v>
      </c>
      <c r="B1098" s="371" t="s">
        <v>9949</v>
      </c>
      <c r="C1098" s="371" t="s">
        <v>3639</v>
      </c>
      <c r="D1098" s="218">
        <v>7.71</v>
      </c>
    </row>
    <row r="1099" spans="1:4" x14ac:dyDescent="0.25">
      <c r="A1099" s="371">
        <v>1334</v>
      </c>
      <c r="B1099" s="371" t="s">
        <v>9950</v>
      </c>
      <c r="C1099" s="371" t="s">
        <v>3639</v>
      </c>
      <c r="D1099" s="218">
        <v>8.5399999999999991</v>
      </c>
    </row>
    <row r="1100" spans="1:4" x14ac:dyDescent="0.25">
      <c r="A1100" s="371">
        <v>1335</v>
      </c>
      <c r="B1100" s="371" t="s">
        <v>9951</v>
      </c>
      <c r="C1100" s="371" t="s">
        <v>3639</v>
      </c>
      <c r="D1100" s="218">
        <v>8.83</v>
      </c>
    </row>
    <row r="1101" spans="1:4" x14ac:dyDescent="0.25">
      <c r="A1101" s="371">
        <v>40425</v>
      </c>
      <c r="B1101" s="371" t="s">
        <v>9952</v>
      </c>
      <c r="C1101" s="371" t="s">
        <v>3639</v>
      </c>
      <c r="D1101" s="218">
        <v>7.56</v>
      </c>
    </row>
    <row r="1102" spans="1:4" x14ac:dyDescent="0.25">
      <c r="A1102" s="371">
        <v>1337</v>
      </c>
      <c r="B1102" s="371" t="s">
        <v>9953</v>
      </c>
      <c r="C1102" s="371" t="s">
        <v>3639</v>
      </c>
      <c r="D1102" s="218">
        <v>8.67</v>
      </c>
    </row>
    <row r="1103" spans="1:4" x14ac:dyDescent="0.25">
      <c r="A1103" s="371">
        <v>1338</v>
      </c>
      <c r="B1103" s="371" t="s">
        <v>9954</v>
      </c>
      <c r="C1103" s="371" t="s">
        <v>3636</v>
      </c>
      <c r="D1103" s="218">
        <v>62.14</v>
      </c>
    </row>
    <row r="1104" spans="1:4" x14ac:dyDescent="0.25">
      <c r="A1104" s="371">
        <v>1340</v>
      </c>
      <c r="B1104" s="371" t="s">
        <v>9955</v>
      </c>
      <c r="C1104" s="371" t="s">
        <v>3636</v>
      </c>
      <c r="D1104" s="218">
        <v>71.84</v>
      </c>
    </row>
    <row r="1105" spans="1:4" x14ac:dyDescent="0.25">
      <c r="A1105" s="371">
        <v>1341</v>
      </c>
      <c r="B1105" s="371" t="s">
        <v>9956</v>
      </c>
      <c r="C1105" s="371" t="s">
        <v>3636</v>
      </c>
      <c r="D1105" s="218">
        <v>69.19</v>
      </c>
    </row>
    <row r="1106" spans="1:4" x14ac:dyDescent="0.25">
      <c r="A1106" s="371">
        <v>34659</v>
      </c>
      <c r="B1106" s="371" t="s">
        <v>9957</v>
      </c>
      <c r="C1106" s="371" t="s">
        <v>3636</v>
      </c>
      <c r="D1106" s="218">
        <v>41.33</v>
      </c>
    </row>
    <row r="1107" spans="1:4" x14ac:dyDescent="0.25">
      <c r="A1107" s="371">
        <v>34514</v>
      </c>
      <c r="B1107" s="371" t="s">
        <v>9958</v>
      </c>
      <c r="C1107" s="371" t="s">
        <v>3636</v>
      </c>
      <c r="D1107" s="218">
        <v>45.78</v>
      </c>
    </row>
    <row r="1108" spans="1:4" x14ac:dyDescent="0.25">
      <c r="A1108" s="371">
        <v>34660</v>
      </c>
      <c r="B1108" s="371" t="s">
        <v>9959</v>
      </c>
      <c r="C1108" s="371" t="s">
        <v>3636</v>
      </c>
      <c r="D1108" s="218">
        <v>58.1</v>
      </c>
    </row>
    <row r="1109" spans="1:4" x14ac:dyDescent="0.25">
      <c r="A1109" s="371">
        <v>34661</v>
      </c>
      <c r="B1109" s="371" t="s">
        <v>9960</v>
      </c>
      <c r="C1109" s="371" t="s">
        <v>3636</v>
      </c>
      <c r="D1109" s="218">
        <v>83.44</v>
      </c>
    </row>
    <row r="1110" spans="1:4" x14ac:dyDescent="0.25">
      <c r="A1110" s="371">
        <v>34667</v>
      </c>
      <c r="B1110" s="371" t="s">
        <v>9961</v>
      </c>
      <c r="C1110" s="371" t="s">
        <v>3636</v>
      </c>
      <c r="D1110" s="218">
        <v>30.22</v>
      </c>
    </row>
    <row r="1111" spans="1:4" x14ac:dyDescent="0.25">
      <c r="A1111" s="371">
        <v>34668</v>
      </c>
      <c r="B1111" s="371" t="s">
        <v>9962</v>
      </c>
      <c r="C1111" s="371" t="s">
        <v>3636</v>
      </c>
      <c r="D1111" s="218">
        <v>39.49</v>
      </c>
    </row>
    <row r="1112" spans="1:4" x14ac:dyDescent="0.25">
      <c r="A1112" s="371">
        <v>34741</v>
      </c>
      <c r="B1112" s="371" t="s">
        <v>9963</v>
      </c>
      <c r="C1112" s="371" t="s">
        <v>3636</v>
      </c>
      <c r="D1112" s="218">
        <v>43.45</v>
      </c>
    </row>
    <row r="1113" spans="1:4" x14ac:dyDescent="0.25">
      <c r="A1113" s="371">
        <v>34664</v>
      </c>
      <c r="B1113" s="371" t="s">
        <v>9964</v>
      </c>
      <c r="C1113" s="371" t="s">
        <v>3636</v>
      </c>
      <c r="D1113" s="218">
        <v>47.41</v>
      </c>
    </row>
    <row r="1114" spans="1:4" x14ac:dyDescent="0.25">
      <c r="A1114" s="371">
        <v>34665</v>
      </c>
      <c r="B1114" s="371" t="s">
        <v>9965</v>
      </c>
      <c r="C1114" s="371" t="s">
        <v>3636</v>
      </c>
      <c r="D1114" s="218">
        <v>58.86</v>
      </c>
    </row>
    <row r="1115" spans="1:4" x14ac:dyDescent="0.25">
      <c r="A1115" s="371">
        <v>34666</v>
      </c>
      <c r="B1115" s="371" t="s">
        <v>9966</v>
      </c>
      <c r="C1115" s="371" t="s">
        <v>3636</v>
      </c>
      <c r="D1115" s="218">
        <v>88.9</v>
      </c>
    </row>
    <row r="1116" spans="1:4" x14ac:dyDescent="0.25">
      <c r="A1116" s="371">
        <v>34669</v>
      </c>
      <c r="B1116" s="371" t="s">
        <v>9967</v>
      </c>
      <c r="C1116" s="371" t="s">
        <v>3636</v>
      </c>
      <c r="D1116" s="218">
        <v>32.590000000000003</v>
      </c>
    </row>
    <row r="1117" spans="1:4" x14ac:dyDescent="0.25">
      <c r="A1117" s="371">
        <v>34670</v>
      </c>
      <c r="B1117" s="371" t="s">
        <v>9968</v>
      </c>
      <c r="C1117" s="371" t="s">
        <v>3636</v>
      </c>
      <c r="D1117" s="218">
        <v>39.869999999999997</v>
      </c>
    </row>
    <row r="1118" spans="1:4" x14ac:dyDescent="0.25">
      <c r="A1118" s="371">
        <v>34671</v>
      </c>
      <c r="B1118" s="371" t="s">
        <v>9969</v>
      </c>
      <c r="C1118" s="371" t="s">
        <v>3636</v>
      </c>
      <c r="D1118" s="218">
        <v>33.28</v>
      </c>
    </row>
    <row r="1119" spans="1:4" x14ac:dyDescent="0.25">
      <c r="A1119" s="371">
        <v>34672</v>
      </c>
      <c r="B1119" s="371" t="s">
        <v>9970</v>
      </c>
      <c r="C1119" s="371" t="s">
        <v>3636</v>
      </c>
      <c r="D1119" s="218">
        <v>35.090000000000003</v>
      </c>
    </row>
    <row r="1120" spans="1:4" x14ac:dyDescent="0.25">
      <c r="A1120" s="371">
        <v>34673</v>
      </c>
      <c r="B1120" s="371" t="s">
        <v>9971</v>
      </c>
      <c r="C1120" s="371" t="s">
        <v>3636</v>
      </c>
      <c r="D1120" s="218">
        <v>42.82</v>
      </c>
    </row>
    <row r="1121" spans="1:4" x14ac:dyDescent="0.25">
      <c r="A1121" s="371">
        <v>34674</v>
      </c>
      <c r="B1121" s="371" t="s">
        <v>9972</v>
      </c>
      <c r="C1121" s="371" t="s">
        <v>3636</v>
      </c>
      <c r="D1121" s="218">
        <v>56.93</v>
      </c>
    </row>
    <row r="1122" spans="1:4" x14ac:dyDescent="0.25">
      <c r="A1122" s="371">
        <v>34675</v>
      </c>
      <c r="B1122" s="371" t="s">
        <v>9973</v>
      </c>
      <c r="C1122" s="371" t="s">
        <v>3636</v>
      </c>
      <c r="D1122" s="218">
        <v>69.41</v>
      </c>
    </row>
    <row r="1123" spans="1:4" x14ac:dyDescent="0.25">
      <c r="A1123" s="371">
        <v>34676</v>
      </c>
      <c r="B1123" s="371" t="s">
        <v>9974</v>
      </c>
      <c r="C1123" s="371" t="s">
        <v>3636</v>
      </c>
      <c r="D1123" s="218">
        <v>19.98</v>
      </c>
    </row>
    <row r="1124" spans="1:4" x14ac:dyDescent="0.25">
      <c r="A1124" s="371">
        <v>34677</v>
      </c>
      <c r="B1124" s="371" t="s">
        <v>9975</v>
      </c>
      <c r="C1124" s="371" t="s">
        <v>3636</v>
      </c>
      <c r="D1124" s="218">
        <v>26.86</v>
      </c>
    </row>
    <row r="1125" spans="1:4" x14ac:dyDescent="0.25">
      <c r="A1125" s="371">
        <v>43126</v>
      </c>
      <c r="B1125" s="371" t="s">
        <v>9976</v>
      </c>
      <c r="C1125" s="371" t="s">
        <v>3636</v>
      </c>
      <c r="D1125" s="218">
        <v>103.42</v>
      </c>
    </row>
    <row r="1126" spans="1:4" x14ac:dyDescent="0.25">
      <c r="A1126" s="371">
        <v>43124</v>
      </c>
      <c r="B1126" s="371" t="s">
        <v>9977</v>
      </c>
      <c r="C1126" s="371" t="s">
        <v>3636</v>
      </c>
      <c r="D1126" s="218">
        <v>120.76</v>
      </c>
    </row>
    <row r="1127" spans="1:4" x14ac:dyDescent="0.25">
      <c r="A1127" s="371">
        <v>43125</v>
      </c>
      <c r="B1127" s="371" t="s">
        <v>9978</v>
      </c>
      <c r="C1127" s="371" t="s">
        <v>3636</v>
      </c>
      <c r="D1127" s="218">
        <v>156.61000000000001</v>
      </c>
    </row>
    <row r="1128" spans="1:4" x14ac:dyDescent="0.25">
      <c r="A1128" s="371">
        <v>40623</v>
      </c>
      <c r="B1128" s="371" t="s">
        <v>9979</v>
      </c>
      <c r="C1128" s="371" t="s">
        <v>3643</v>
      </c>
      <c r="D1128" s="218">
        <v>84.39</v>
      </c>
    </row>
    <row r="1129" spans="1:4" x14ac:dyDescent="0.25">
      <c r="A1129" s="371">
        <v>43701</v>
      </c>
      <c r="B1129" s="371" t="s">
        <v>9980</v>
      </c>
      <c r="C1129" s="371" t="s">
        <v>3639</v>
      </c>
      <c r="D1129" s="218">
        <v>35</v>
      </c>
    </row>
    <row r="1130" spans="1:4" x14ac:dyDescent="0.25">
      <c r="A1130" s="371">
        <v>1345</v>
      </c>
      <c r="B1130" s="371" t="s">
        <v>9981</v>
      </c>
      <c r="C1130" s="371" t="s">
        <v>3636</v>
      </c>
      <c r="D1130" s="218">
        <v>73.86</v>
      </c>
    </row>
    <row r="1131" spans="1:4" x14ac:dyDescent="0.25">
      <c r="A1131" s="371">
        <v>1346</v>
      </c>
      <c r="B1131" s="371" t="s">
        <v>9982</v>
      </c>
      <c r="C1131" s="371" t="s">
        <v>3636</v>
      </c>
      <c r="D1131" s="218">
        <v>42.96</v>
      </c>
    </row>
    <row r="1132" spans="1:4" x14ac:dyDescent="0.25">
      <c r="A1132" s="371">
        <v>1347</v>
      </c>
      <c r="B1132" s="371" t="s">
        <v>9983</v>
      </c>
      <c r="C1132" s="371" t="s">
        <v>3636</v>
      </c>
      <c r="D1132" s="218">
        <v>53.23</v>
      </c>
    </row>
    <row r="1133" spans="1:4" x14ac:dyDescent="0.25">
      <c r="A1133" s="371">
        <v>43678</v>
      </c>
      <c r="B1133" s="371" t="s">
        <v>9984</v>
      </c>
      <c r="C1133" s="371" t="s">
        <v>3636</v>
      </c>
      <c r="D1133" s="218">
        <v>61.75</v>
      </c>
    </row>
    <row r="1134" spans="1:4" x14ac:dyDescent="0.25">
      <c r="A1134" s="371">
        <v>43680</v>
      </c>
      <c r="B1134" s="371" t="s">
        <v>9985</v>
      </c>
      <c r="C1134" s="371" t="s">
        <v>3636</v>
      </c>
      <c r="D1134" s="218">
        <v>88.96</v>
      </c>
    </row>
    <row r="1135" spans="1:4" x14ac:dyDescent="0.25">
      <c r="A1135" s="371">
        <v>43679</v>
      </c>
      <c r="B1135" s="371" t="s">
        <v>9986</v>
      </c>
      <c r="C1135" s="371" t="s">
        <v>3636</v>
      </c>
      <c r="D1135" s="218">
        <v>31.22</v>
      </c>
    </row>
    <row r="1136" spans="1:4" x14ac:dyDescent="0.25">
      <c r="A1136" s="371">
        <v>1355</v>
      </c>
      <c r="B1136" s="371" t="s">
        <v>9987</v>
      </c>
      <c r="C1136" s="371" t="s">
        <v>3636</v>
      </c>
      <c r="D1136" s="218">
        <v>35.53</v>
      </c>
    </row>
    <row r="1137" spans="1:4" x14ac:dyDescent="0.25">
      <c r="A1137" s="371">
        <v>1358</v>
      </c>
      <c r="B1137" s="371" t="s">
        <v>9988</v>
      </c>
      <c r="C1137" s="371" t="s">
        <v>3636</v>
      </c>
      <c r="D1137" s="218">
        <v>43.61</v>
      </c>
    </row>
    <row r="1138" spans="1:4" x14ac:dyDescent="0.25">
      <c r="A1138" s="371">
        <v>43681</v>
      </c>
      <c r="B1138" s="371" t="s">
        <v>9989</v>
      </c>
      <c r="C1138" s="371" t="s">
        <v>3636</v>
      </c>
      <c r="D1138" s="218">
        <v>27.48</v>
      </c>
    </row>
    <row r="1139" spans="1:4" x14ac:dyDescent="0.25">
      <c r="A1139" s="371">
        <v>43677</v>
      </c>
      <c r="B1139" s="371" t="s">
        <v>9990</v>
      </c>
      <c r="C1139" s="371" t="s">
        <v>3636</v>
      </c>
      <c r="D1139" s="218">
        <v>54.11</v>
      </c>
    </row>
    <row r="1140" spans="1:4" x14ac:dyDescent="0.25">
      <c r="A1140" s="371">
        <v>43682</v>
      </c>
      <c r="B1140" s="371" t="s">
        <v>9991</v>
      </c>
      <c r="C1140" s="371" t="s">
        <v>3636</v>
      </c>
      <c r="D1140" s="218">
        <v>16.59</v>
      </c>
    </row>
    <row r="1141" spans="1:4" x14ac:dyDescent="0.25">
      <c r="A1141" s="371">
        <v>20971</v>
      </c>
      <c r="B1141" s="371" t="s">
        <v>9992</v>
      </c>
      <c r="C1141" s="371" t="s">
        <v>3635</v>
      </c>
      <c r="D1141" s="218">
        <v>19.04</v>
      </c>
    </row>
    <row r="1142" spans="1:4" x14ac:dyDescent="0.25">
      <c r="A1142" s="371">
        <v>39746</v>
      </c>
      <c r="B1142" s="371" t="s">
        <v>9993</v>
      </c>
      <c r="C1142" s="371" t="s">
        <v>3635</v>
      </c>
      <c r="D1142" s="218">
        <v>91.79</v>
      </c>
    </row>
    <row r="1143" spans="1:4" x14ac:dyDescent="0.25">
      <c r="A1143" s="371">
        <v>13279</v>
      </c>
      <c r="B1143" s="371" t="s">
        <v>9994</v>
      </c>
      <c r="C1143" s="371" t="s">
        <v>3639</v>
      </c>
      <c r="D1143" s="218">
        <v>23.24</v>
      </c>
    </row>
    <row r="1144" spans="1:4" x14ac:dyDescent="0.25">
      <c r="A1144" s="371">
        <v>11977</v>
      </c>
      <c r="B1144" s="371" t="s">
        <v>9995</v>
      </c>
      <c r="C1144" s="371" t="s">
        <v>3635</v>
      </c>
      <c r="D1144" s="218">
        <v>12.04</v>
      </c>
    </row>
    <row r="1145" spans="1:4" x14ac:dyDescent="0.25">
      <c r="A1145" s="371">
        <v>11975</v>
      </c>
      <c r="B1145" s="371" t="s">
        <v>9996</v>
      </c>
      <c r="C1145" s="371" t="s">
        <v>3635</v>
      </c>
      <c r="D1145" s="218">
        <v>26.39</v>
      </c>
    </row>
    <row r="1146" spans="1:4" x14ac:dyDescent="0.25">
      <c r="A1146" s="371">
        <v>11976</v>
      </c>
      <c r="B1146" s="371" t="s">
        <v>9997</v>
      </c>
      <c r="C1146" s="371" t="s">
        <v>3635</v>
      </c>
      <c r="D1146" s="218">
        <v>1.35</v>
      </c>
    </row>
    <row r="1147" spans="1:4" x14ac:dyDescent="0.25">
      <c r="A1147" s="371">
        <v>1368</v>
      </c>
      <c r="B1147" s="371" t="s">
        <v>9998</v>
      </c>
      <c r="C1147" s="371" t="s">
        <v>3635</v>
      </c>
      <c r="D1147" s="218">
        <v>94.43</v>
      </c>
    </row>
    <row r="1148" spans="1:4" x14ac:dyDescent="0.25">
      <c r="A1148" s="371">
        <v>1367</v>
      </c>
      <c r="B1148" s="371" t="s">
        <v>9999</v>
      </c>
      <c r="C1148" s="371" t="s">
        <v>3635</v>
      </c>
      <c r="D1148" s="218">
        <v>305.45</v>
      </c>
    </row>
    <row r="1149" spans="1:4" x14ac:dyDescent="0.25">
      <c r="A1149" s="371">
        <v>1380</v>
      </c>
      <c r="B1149" s="371" t="s">
        <v>10000</v>
      </c>
      <c r="C1149" s="371" t="s">
        <v>3639</v>
      </c>
      <c r="D1149" s="218">
        <v>4.28</v>
      </c>
    </row>
    <row r="1150" spans="1:4" x14ac:dyDescent="0.25">
      <c r="A1150" s="371">
        <v>1375</v>
      </c>
      <c r="B1150" s="371" t="s">
        <v>10001</v>
      </c>
      <c r="C1150" s="371" t="s">
        <v>3639</v>
      </c>
      <c r="D1150" s="218">
        <v>18.89</v>
      </c>
    </row>
    <row r="1151" spans="1:4" x14ac:dyDescent="0.25">
      <c r="A1151" s="371">
        <v>1379</v>
      </c>
      <c r="B1151" s="371" t="s">
        <v>10002</v>
      </c>
      <c r="C1151" s="371" t="s">
        <v>3639</v>
      </c>
      <c r="D1151" s="218">
        <v>0.64</v>
      </c>
    </row>
    <row r="1152" spans="1:4" x14ac:dyDescent="0.25">
      <c r="A1152" s="371">
        <v>13284</v>
      </c>
      <c r="B1152" s="371" t="s">
        <v>10003</v>
      </c>
      <c r="C1152" s="371" t="s">
        <v>3639</v>
      </c>
      <c r="D1152" s="218">
        <v>0.56999999999999995</v>
      </c>
    </row>
    <row r="1153" spans="1:4" x14ac:dyDescent="0.25">
      <c r="A1153" s="371">
        <v>44528</v>
      </c>
      <c r="B1153" s="371" t="s">
        <v>10004</v>
      </c>
      <c r="C1153" s="371" t="s">
        <v>3639</v>
      </c>
      <c r="D1153" s="218">
        <v>3.41</v>
      </c>
    </row>
    <row r="1154" spans="1:4" x14ac:dyDescent="0.25">
      <c r="A1154" s="371">
        <v>34753</v>
      </c>
      <c r="B1154" s="371" t="s">
        <v>10005</v>
      </c>
      <c r="C1154" s="371" t="s">
        <v>3639</v>
      </c>
      <c r="D1154" s="218">
        <v>0.62</v>
      </c>
    </row>
    <row r="1155" spans="1:4" x14ac:dyDescent="0.25">
      <c r="A1155" s="371">
        <v>420</v>
      </c>
      <c r="B1155" s="371" t="s">
        <v>10006</v>
      </c>
      <c r="C1155" s="371" t="s">
        <v>3635</v>
      </c>
      <c r="D1155" s="218">
        <v>38.49</v>
      </c>
    </row>
    <row r="1156" spans="1:4" x14ac:dyDescent="0.25">
      <c r="A1156" s="371">
        <v>12327</v>
      </c>
      <c r="B1156" s="371" t="s">
        <v>10007</v>
      </c>
      <c r="C1156" s="371" t="s">
        <v>3635</v>
      </c>
      <c r="D1156" s="218">
        <v>45.85</v>
      </c>
    </row>
    <row r="1157" spans="1:4" x14ac:dyDescent="0.25">
      <c r="A1157" s="371">
        <v>36148</v>
      </c>
      <c r="B1157" s="371" t="s">
        <v>10008</v>
      </c>
      <c r="C1157" s="371" t="s">
        <v>3635</v>
      </c>
      <c r="D1157" s="218">
        <v>73.680000000000007</v>
      </c>
    </row>
    <row r="1158" spans="1:4" x14ac:dyDescent="0.25">
      <c r="A1158" s="371">
        <v>12329</v>
      </c>
      <c r="B1158" s="371" t="s">
        <v>10009</v>
      </c>
      <c r="C1158" s="371" t="s">
        <v>3639</v>
      </c>
      <c r="D1158" s="218">
        <v>137.76</v>
      </c>
    </row>
    <row r="1159" spans="1:4" x14ac:dyDescent="0.25">
      <c r="A1159" s="371">
        <v>1339</v>
      </c>
      <c r="B1159" s="371" t="s">
        <v>10010</v>
      </c>
      <c r="C1159" s="371" t="s">
        <v>3639</v>
      </c>
      <c r="D1159" s="218">
        <v>62.3</v>
      </c>
    </row>
    <row r="1160" spans="1:4" x14ac:dyDescent="0.25">
      <c r="A1160" s="371">
        <v>44396</v>
      </c>
      <c r="B1160" s="371" t="s">
        <v>10011</v>
      </c>
      <c r="C1160" s="371" t="s">
        <v>3639</v>
      </c>
      <c r="D1160" s="218">
        <v>45.44</v>
      </c>
    </row>
    <row r="1161" spans="1:4" x14ac:dyDescent="0.25">
      <c r="A1161" s="371">
        <v>44327</v>
      </c>
      <c r="B1161" s="371" t="s">
        <v>10012</v>
      </c>
      <c r="C1161" s="371" t="s">
        <v>3634</v>
      </c>
      <c r="D1161" s="218">
        <v>154.55000000000001</v>
      </c>
    </row>
    <row r="1162" spans="1:4" x14ac:dyDescent="0.25">
      <c r="A1162" s="371">
        <v>37418</v>
      </c>
      <c r="B1162" s="371" t="s">
        <v>10013</v>
      </c>
      <c r="C1162" s="371" t="s">
        <v>3635</v>
      </c>
      <c r="D1162" s="218">
        <v>16.71</v>
      </c>
    </row>
    <row r="1163" spans="1:4" x14ac:dyDescent="0.25">
      <c r="A1163" s="371">
        <v>37419</v>
      </c>
      <c r="B1163" s="371" t="s">
        <v>10014</v>
      </c>
      <c r="C1163" s="371" t="s">
        <v>3635</v>
      </c>
      <c r="D1163" s="218">
        <v>17.16</v>
      </c>
    </row>
    <row r="1164" spans="1:4" x14ac:dyDescent="0.25">
      <c r="A1164" s="371">
        <v>1427</v>
      </c>
      <c r="B1164" s="371" t="s">
        <v>10015</v>
      </c>
      <c r="C1164" s="371" t="s">
        <v>3635</v>
      </c>
      <c r="D1164" s="218">
        <v>15.68</v>
      </c>
    </row>
    <row r="1165" spans="1:4" x14ac:dyDescent="0.25">
      <c r="A1165" s="371">
        <v>1402</v>
      </c>
      <c r="B1165" s="371" t="s">
        <v>10016</v>
      </c>
      <c r="C1165" s="371" t="s">
        <v>3635</v>
      </c>
      <c r="D1165" s="218">
        <v>5.42</v>
      </c>
    </row>
    <row r="1166" spans="1:4" x14ac:dyDescent="0.25">
      <c r="A1166" s="371">
        <v>1420</v>
      </c>
      <c r="B1166" s="371" t="s">
        <v>10017</v>
      </c>
      <c r="C1166" s="371" t="s">
        <v>3635</v>
      </c>
      <c r="D1166" s="218">
        <v>6.97</v>
      </c>
    </row>
    <row r="1167" spans="1:4" x14ac:dyDescent="0.25">
      <c r="A1167" s="371">
        <v>1419</v>
      </c>
      <c r="B1167" s="371" t="s">
        <v>10018</v>
      </c>
      <c r="C1167" s="371" t="s">
        <v>3635</v>
      </c>
      <c r="D1167" s="218">
        <v>8.42</v>
      </c>
    </row>
    <row r="1168" spans="1:4" x14ac:dyDescent="0.25">
      <c r="A1168" s="371">
        <v>1414</v>
      </c>
      <c r="B1168" s="371" t="s">
        <v>10019</v>
      </c>
      <c r="C1168" s="371" t="s">
        <v>3635</v>
      </c>
      <c r="D1168" s="218">
        <v>8.24</v>
      </c>
    </row>
    <row r="1169" spans="1:4" x14ac:dyDescent="0.25">
      <c r="A1169" s="371">
        <v>1413</v>
      </c>
      <c r="B1169" s="371" t="s">
        <v>10020</v>
      </c>
      <c r="C1169" s="371" t="s">
        <v>3635</v>
      </c>
      <c r="D1169" s="218">
        <v>12.18</v>
      </c>
    </row>
    <row r="1170" spans="1:4" x14ac:dyDescent="0.25">
      <c r="A1170" s="371">
        <v>1412</v>
      </c>
      <c r="B1170" s="371" t="s">
        <v>10021</v>
      </c>
      <c r="C1170" s="371" t="s">
        <v>3635</v>
      </c>
      <c r="D1170" s="218">
        <v>10.32</v>
      </c>
    </row>
    <row r="1171" spans="1:4" x14ac:dyDescent="0.25">
      <c r="A1171" s="371">
        <v>1406</v>
      </c>
      <c r="B1171" s="371" t="s">
        <v>10022</v>
      </c>
      <c r="C1171" s="371" t="s">
        <v>3635</v>
      </c>
      <c r="D1171" s="218">
        <v>12.45</v>
      </c>
    </row>
    <row r="1172" spans="1:4" x14ac:dyDescent="0.25">
      <c r="A1172" s="371">
        <v>11281</v>
      </c>
      <c r="B1172" s="371" t="s">
        <v>10023</v>
      </c>
      <c r="C1172" s="371" t="s">
        <v>3635</v>
      </c>
      <c r="D1172" s="219">
        <v>10919.45</v>
      </c>
    </row>
    <row r="1173" spans="1:4" x14ac:dyDescent="0.25">
      <c r="A1173" s="371">
        <v>1442</v>
      </c>
      <c r="B1173" s="371" t="s">
        <v>10024</v>
      </c>
      <c r="C1173" s="371" t="s">
        <v>3635</v>
      </c>
      <c r="D1173" s="219">
        <v>9166.7900000000009</v>
      </c>
    </row>
    <row r="1174" spans="1:4" x14ac:dyDescent="0.25">
      <c r="A1174" s="371">
        <v>13457</v>
      </c>
      <c r="B1174" s="371" t="s">
        <v>10025</v>
      </c>
      <c r="C1174" s="371" t="s">
        <v>3635</v>
      </c>
      <c r="D1174" s="219">
        <v>7912.64</v>
      </c>
    </row>
    <row r="1175" spans="1:4" x14ac:dyDescent="0.25">
      <c r="A1175" s="371">
        <v>40699</v>
      </c>
      <c r="B1175" s="371" t="s">
        <v>10026</v>
      </c>
      <c r="C1175" s="371" t="s">
        <v>3635</v>
      </c>
      <c r="D1175" s="219">
        <v>6116.77</v>
      </c>
    </row>
    <row r="1176" spans="1:4" x14ac:dyDescent="0.25">
      <c r="A1176" s="371">
        <v>40701</v>
      </c>
      <c r="B1176" s="371" t="s">
        <v>10027</v>
      </c>
      <c r="C1176" s="371" t="s">
        <v>3635</v>
      </c>
      <c r="D1176" s="219">
        <v>108152.95</v>
      </c>
    </row>
    <row r="1177" spans="1:4" x14ac:dyDescent="0.25">
      <c r="A1177" s="371">
        <v>40700</v>
      </c>
      <c r="B1177" s="371" t="s">
        <v>10028</v>
      </c>
      <c r="C1177" s="371" t="s">
        <v>3635</v>
      </c>
      <c r="D1177" s="219">
        <v>14239.05</v>
      </c>
    </row>
    <row r="1178" spans="1:4" x14ac:dyDescent="0.25">
      <c r="A1178" s="371">
        <v>13458</v>
      </c>
      <c r="B1178" s="371" t="s">
        <v>10029</v>
      </c>
      <c r="C1178" s="371" t="s">
        <v>3635</v>
      </c>
      <c r="D1178" s="219">
        <v>13530.62</v>
      </c>
    </row>
    <row r="1179" spans="1:4" x14ac:dyDescent="0.25">
      <c r="A1179" s="371">
        <v>11134</v>
      </c>
      <c r="B1179" s="371" t="s">
        <v>10030</v>
      </c>
      <c r="C1179" s="371" t="s">
        <v>3636</v>
      </c>
      <c r="D1179" s="218">
        <v>61.2</v>
      </c>
    </row>
    <row r="1180" spans="1:4" x14ac:dyDescent="0.25">
      <c r="A1180" s="371">
        <v>11135</v>
      </c>
      <c r="B1180" s="371" t="s">
        <v>10031</v>
      </c>
      <c r="C1180" s="371" t="s">
        <v>3636</v>
      </c>
      <c r="D1180" s="218">
        <v>66.08</v>
      </c>
    </row>
    <row r="1181" spans="1:4" x14ac:dyDescent="0.25">
      <c r="A1181" s="371">
        <v>11136</v>
      </c>
      <c r="B1181" s="371" t="s">
        <v>10032</v>
      </c>
      <c r="C1181" s="371" t="s">
        <v>3636</v>
      </c>
      <c r="D1181" s="218">
        <v>75.67</v>
      </c>
    </row>
    <row r="1182" spans="1:4" x14ac:dyDescent="0.25">
      <c r="A1182" s="371">
        <v>34743</v>
      </c>
      <c r="B1182" s="371" t="s">
        <v>10033</v>
      </c>
      <c r="C1182" s="371" t="s">
        <v>3636</v>
      </c>
      <c r="D1182" s="218">
        <v>91.3</v>
      </c>
    </row>
    <row r="1183" spans="1:4" x14ac:dyDescent="0.25">
      <c r="A1183" s="371">
        <v>11137</v>
      </c>
      <c r="B1183" s="371" t="s">
        <v>10034</v>
      </c>
      <c r="C1183" s="371" t="s">
        <v>3636</v>
      </c>
      <c r="D1183" s="218">
        <v>103.69</v>
      </c>
    </row>
    <row r="1184" spans="1:4" x14ac:dyDescent="0.25">
      <c r="A1184" s="371">
        <v>34745</v>
      </c>
      <c r="B1184" s="371" t="s">
        <v>10035</v>
      </c>
      <c r="C1184" s="371" t="s">
        <v>3636</v>
      </c>
      <c r="D1184" s="218">
        <v>123.31</v>
      </c>
    </row>
    <row r="1185" spans="1:4" x14ac:dyDescent="0.25">
      <c r="A1185" s="371">
        <v>34746</v>
      </c>
      <c r="B1185" s="371" t="s">
        <v>10036</v>
      </c>
      <c r="C1185" s="371" t="s">
        <v>3636</v>
      </c>
      <c r="D1185" s="218">
        <v>33.630000000000003</v>
      </c>
    </row>
    <row r="1186" spans="1:4" x14ac:dyDescent="0.25">
      <c r="A1186" s="371">
        <v>1360</v>
      </c>
      <c r="B1186" s="371" t="s">
        <v>10037</v>
      </c>
      <c r="C1186" s="371" t="s">
        <v>3636</v>
      </c>
      <c r="D1186" s="218">
        <v>39.229999999999997</v>
      </c>
    </row>
    <row r="1187" spans="1:4" x14ac:dyDescent="0.25">
      <c r="A1187" s="371">
        <v>36524</v>
      </c>
      <c r="B1187" s="371" t="s">
        <v>10038</v>
      </c>
      <c r="C1187" s="371" t="s">
        <v>3635</v>
      </c>
      <c r="D1187" s="219">
        <v>183803.46</v>
      </c>
    </row>
    <row r="1188" spans="1:4" x14ac:dyDescent="0.25">
      <c r="A1188" s="371">
        <v>36526</v>
      </c>
      <c r="B1188" s="371" t="s">
        <v>10039</v>
      </c>
      <c r="C1188" s="371" t="s">
        <v>3635</v>
      </c>
      <c r="D1188" s="219">
        <v>148116.31</v>
      </c>
    </row>
    <row r="1189" spans="1:4" x14ac:dyDescent="0.25">
      <c r="A1189" s="371">
        <v>36523</v>
      </c>
      <c r="B1189" s="371" t="s">
        <v>10040</v>
      </c>
      <c r="C1189" s="371" t="s">
        <v>3635</v>
      </c>
      <c r="D1189" s="219">
        <v>317097.03000000003</v>
      </c>
    </row>
    <row r="1190" spans="1:4" x14ac:dyDescent="0.25">
      <c r="A1190" s="371">
        <v>36527</v>
      </c>
      <c r="B1190" s="371" t="s">
        <v>10041</v>
      </c>
      <c r="C1190" s="371" t="s">
        <v>3635</v>
      </c>
      <c r="D1190" s="219">
        <v>344432.69</v>
      </c>
    </row>
    <row r="1191" spans="1:4" x14ac:dyDescent="0.25">
      <c r="A1191" s="371">
        <v>38642</v>
      </c>
      <c r="B1191" s="371" t="s">
        <v>10042</v>
      </c>
      <c r="C1191" s="371" t="s">
        <v>3635</v>
      </c>
      <c r="D1191" s="219">
        <v>80192.77</v>
      </c>
    </row>
    <row r="1192" spans="1:4" x14ac:dyDescent="0.25">
      <c r="A1192" s="371">
        <v>36522</v>
      </c>
      <c r="B1192" s="371" t="s">
        <v>10043</v>
      </c>
      <c r="C1192" s="371" t="s">
        <v>3635</v>
      </c>
      <c r="D1192" s="219">
        <v>93263.23</v>
      </c>
    </row>
    <row r="1193" spans="1:4" x14ac:dyDescent="0.25">
      <c r="A1193" s="371">
        <v>36525</v>
      </c>
      <c r="B1193" s="371" t="s">
        <v>10044</v>
      </c>
      <c r="C1193" s="371" t="s">
        <v>3635</v>
      </c>
      <c r="D1193" s="219">
        <v>124901.25</v>
      </c>
    </row>
    <row r="1194" spans="1:4" x14ac:dyDescent="0.25">
      <c r="A1194" s="371">
        <v>13803</v>
      </c>
      <c r="B1194" s="371" t="s">
        <v>10045</v>
      </c>
      <c r="C1194" s="371" t="s">
        <v>3635</v>
      </c>
      <c r="D1194" s="219">
        <v>124543.86</v>
      </c>
    </row>
    <row r="1195" spans="1:4" x14ac:dyDescent="0.25">
      <c r="A1195" s="371">
        <v>34348</v>
      </c>
      <c r="B1195" s="371" t="s">
        <v>10046</v>
      </c>
      <c r="C1195" s="371" t="s">
        <v>3640</v>
      </c>
      <c r="D1195" s="218">
        <v>17.489999999999998</v>
      </c>
    </row>
    <row r="1196" spans="1:4" x14ac:dyDescent="0.25">
      <c r="A1196" s="371">
        <v>34347</v>
      </c>
      <c r="B1196" s="371" t="s">
        <v>10047</v>
      </c>
      <c r="C1196" s="371" t="s">
        <v>3640</v>
      </c>
      <c r="D1196" s="218">
        <v>12.5</v>
      </c>
    </row>
    <row r="1197" spans="1:4" x14ac:dyDescent="0.25">
      <c r="A1197" s="371">
        <v>11146</v>
      </c>
      <c r="B1197" s="371" t="s">
        <v>10048</v>
      </c>
      <c r="C1197" s="371" t="s">
        <v>3641</v>
      </c>
      <c r="D1197" s="218">
        <v>511.99</v>
      </c>
    </row>
    <row r="1198" spans="1:4" x14ac:dyDescent="0.25">
      <c r="A1198" s="371">
        <v>11147</v>
      </c>
      <c r="B1198" s="371" t="s">
        <v>10049</v>
      </c>
      <c r="C1198" s="371" t="s">
        <v>3641</v>
      </c>
      <c r="D1198" s="218">
        <v>532.02</v>
      </c>
    </row>
    <row r="1199" spans="1:4" x14ac:dyDescent="0.25">
      <c r="A1199" s="371">
        <v>34872</v>
      </c>
      <c r="B1199" s="371" t="s">
        <v>10050</v>
      </c>
      <c r="C1199" s="371" t="s">
        <v>3641</v>
      </c>
      <c r="D1199" s="218">
        <v>538</v>
      </c>
    </row>
    <row r="1200" spans="1:4" x14ac:dyDescent="0.25">
      <c r="A1200" s="371">
        <v>34491</v>
      </c>
      <c r="B1200" s="371" t="s">
        <v>10051</v>
      </c>
      <c r="C1200" s="371" t="s">
        <v>3641</v>
      </c>
      <c r="D1200" s="218">
        <v>553.59</v>
      </c>
    </row>
    <row r="1201" spans="1:4" x14ac:dyDescent="0.25">
      <c r="A1201" s="371">
        <v>34770</v>
      </c>
      <c r="B1201" s="371" t="s">
        <v>10052</v>
      </c>
      <c r="C1201" s="371" t="s">
        <v>3646</v>
      </c>
      <c r="D1201" s="218">
        <v>598.34</v>
      </c>
    </row>
    <row r="1202" spans="1:4" x14ac:dyDescent="0.25">
      <c r="A1202" s="371">
        <v>1518</v>
      </c>
      <c r="B1202" s="371" t="s">
        <v>10053</v>
      </c>
      <c r="C1202" s="371" t="s">
        <v>3646</v>
      </c>
      <c r="D1202" s="218">
        <v>610</v>
      </c>
    </row>
    <row r="1203" spans="1:4" x14ac:dyDescent="0.25">
      <c r="A1203" s="371">
        <v>41965</v>
      </c>
      <c r="B1203" s="371" t="s">
        <v>10054</v>
      </c>
      <c r="C1203" s="371" t="s">
        <v>3646</v>
      </c>
      <c r="D1203" s="218">
        <v>534.87</v>
      </c>
    </row>
    <row r="1204" spans="1:4" x14ac:dyDescent="0.25">
      <c r="A1204" s="371">
        <v>1524</v>
      </c>
      <c r="B1204" s="371" t="s">
        <v>10055</v>
      </c>
      <c r="C1204" s="371" t="s">
        <v>3641</v>
      </c>
      <c r="D1204" s="218">
        <v>491.21</v>
      </c>
    </row>
    <row r="1205" spans="1:4" x14ac:dyDescent="0.25">
      <c r="A1205" s="371">
        <v>34492</v>
      </c>
      <c r="B1205" s="371" t="s">
        <v>10056</v>
      </c>
      <c r="C1205" s="371" t="s">
        <v>3641</v>
      </c>
      <c r="D1205" s="218">
        <v>455</v>
      </c>
    </row>
    <row r="1206" spans="1:4" x14ac:dyDescent="0.25">
      <c r="A1206" s="371">
        <v>38404</v>
      </c>
      <c r="B1206" s="371" t="s">
        <v>10057</v>
      </c>
      <c r="C1206" s="371" t="s">
        <v>3641</v>
      </c>
      <c r="D1206" s="218">
        <v>471.29</v>
      </c>
    </row>
    <row r="1207" spans="1:4" x14ac:dyDescent="0.25">
      <c r="A1207" s="371">
        <v>39849</v>
      </c>
      <c r="B1207" s="371" t="s">
        <v>10058</v>
      </c>
      <c r="C1207" s="371" t="s">
        <v>3641</v>
      </c>
      <c r="D1207" s="218">
        <v>540.1</v>
      </c>
    </row>
    <row r="1208" spans="1:4" x14ac:dyDescent="0.25">
      <c r="A1208" s="371">
        <v>38464</v>
      </c>
      <c r="B1208" s="371" t="s">
        <v>10059</v>
      </c>
      <c r="C1208" s="371" t="s">
        <v>3641</v>
      </c>
      <c r="D1208" s="218">
        <v>547.94000000000005</v>
      </c>
    </row>
    <row r="1209" spans="1:4" x14ac:dyDescent="0.25">
      <c r="A1209" s="371">
        <v>1527</v>
      </c>
      <c r="B1209" s="371" t="s">
        <v>10060</v>
      </c>
      <c r="C1209" s="371" t="s">
        <v>3641</v>
      </c>
      <c r="D1209" s="218">
        <v>506.81</v>
      </c>
    </row>
    <row r="1210" spans="1:4" x14ac:dyDescent="0.25">
      <c r="A1210" s="371">
        <v>34493</v>
      </c>
      <c r="B1210" s="371" t="s">
        <v>10061</v>
      </c>
      <c r="C1210" s="371" t="s">
        <v>3641</v>
      </c>
      <c r="D1210" s="218">
        <v>467.82</v>
      </c>
    </row>
    <row r="1211" spans="1:4" x14ac:dyDescent="0.25">
      <c r="A1211" s="371">
        <v>38405</v>
      </c>
      <c r="B1211" s="371" t="s">
        <v>10062</v>
      </c>
      <c r="C1211" s="371" t="s">
        <v>3641</v>
      </c>
      <c r="D1211" s="218">
        <v>485.82</v>
      </c>
    </row>
    <row r="1212" spans="1:4" x14ac:dyDescent="0.25">
      <c r="A1212" s="371">
        <v>38408</v>
      </c>
      <c r="B1212" s="371" t="s">
        <v>10063</v>
      </c>
      <c r="C1212" s="371" t="s">
        <v>3641</v>
      </c>
      <c r="D1212" s="218">
        <v>537.76</v>
      </c>
    </row>
    <row r="1213" spans="1:4" x14ac:dyDescent="0.25">
      <c r="A1213" s="371">
        <v>1525</v>
      </c>
      <c r="B1213" s="371" t="s">
        <v>10064</v>
      </c>
      <c r="C1213" s="371" t="s">
        <v>3641</v>
      </c>
      <c r="D1213" s="218">
        <v>522.4</v>
      </c>
    </row>
    <row r="1214" spans="1:4" x14ac:dyDescent="0.25">
      <c r="A1214" s="371">
        <v>34494</v>
      </c>
      <c r="B1214" s="371" t="s">
        <v>10065</v>
      </c>
      <c r="C1214" s="371" t="s">
        <v>3641</v>
      </c>
      <c r="D1214" s="218">
        <v>483.42</v>
      </c>
    </row>
    <row r="1215" spans="1:4" x14ac:dyDescent="0.25">
      <c r="A1215" s="371">
        <v>38406</v>
      </c>
      <c r="B1215" s="371" t="s">
        <v>10066</v>
      </c>
      <c r="C1215" s="371" t="s">
        <v>3641</v>
      </c>
      <c r="D1215" s="218">
        <v>513</v>
      </c>
    </row>
    <row r="1216" spans="1:4" x14ac:dyDescent="0.25">
      <c r="A1216" s="371">
        <v>38409</v>
      </c>
      <c r="B1216" s="371" t="s">
        <v>10067</v>
      </c>
      <c r="C1216" s="371" t="s">
        <v>3641</v>
      </c>
      <c r="D1216" s="218">
        <v>541.41999999999996</v>
      </c>
    </row>
    <row r="1217" spans="1:4" x14ac:dyDescent="0.25">
      <c r="A1217" s="371">
        <v>43360</v>
      </c>
      <c r="B1217" s="371" t="s">
        <v>10068</v>
      </c>
      <c r="C1217" s="371" t="s">
        <v>3641</v>
      </c>
      <c r="D1217" s="218">
        <v>564.54999999999995</v>
      </c>
    </row>
    <row r="1218" spans="1:4" x14ac:dyDescent="0.25">
      <c r="A1218" s="371">
        <v>11145</v>
      </c>
      <c r="B1218" s="371" t="s">
        <v>10069</v>
      </c>
      <c r="C1218" s="371" t="s">
        <v>3641</v>
      </c>
      <c r="D1218" s="218">
        <v>538</v>
      </c>
    </row>
    <row r="1219" spans="1:4" x14ac:dyDescent="0.25">
      <c r="A1219" s="371">
        <v>34495</v>
      </c>
      <c r="B1219" s="371" t="s">
        <v>10070</v>
      </c>
      <c r="C1219" s="371" t="s">
        <v>3641</v>
      </c>
      <c r="D1219" s="218">
        <v>499.01</v>
      </c>
    </row>
    <row r="1220" spans="1:4" x14ac:dyDescent="0.25">
      <c r="A1220" s="371">
        <v>34479</v>
      </c>
      <c r="B1220" s="371" t="s">
        <v>10071</v>
      </c>
      <c r="C1220" s="371" t="s">
        <v>3641</v>
      </c>
      <c r="D1220" s="218">
        <v>553.59</v>
      </c>
    </row>
    <row r="1221" spans="1:4" x14ac:dyDescent="0.25">
      <c r="A1221" s="371">
        <v>34496</v>
      </c>
      <c r="B1221" s="371" t="s">
        <v>10072</v>
      </c>
      <c r="C1221" s="371" t="s">
        <v>3641</v>
      </c>
      <c r="D1221" s="218">
        <v>520.54999999999995</v>
      </c>
    </row>
    <row r="1222" spans="1:4" x14ac:dyDescent="0.25">
      <c r="A1222" s="371">
        <v>34481</v>
      </c>
      <c r="B1222" s="371" t="s">
        <v>10073</v>
      </c>
      <c r="C1222" s="371" t="s">
        <v>3641</v>
      </c>
      <c r="D1222" s="218">
        <v>578.42999999999995</v>
      </c>
    </row>
    <row r="1223" spans="1:4" x14ac:dyDescent="0.25">
      <c r="A1223" s="371">
        <v>34483</v>
      </c>
      <c r="B1223" s="371" t="s">
        <v>10074</v>
      </c>
      <c r="C1223" s="371" t="s">
        <v>3641</v>
      </c>
      <c r="D1223" s="218">
        <v>618.02</v>
      </c>
    </row>
    <row r="1224" spans="1:4" x14ac:dyDescent="0.25">
      <c r="A1224" s="371">
        <v>34485</v>
      </c>
      <c r="B1224" s="371" t="s">
        <v>10075</v>
      </c>
      <c r="C1224" s="371" t="s">
        <v>3641</v>
      </c>
      <c r="D1224" s="218">
        <v>660.9</v>
      </c>
    </row>
    <row r="1225" spans="1:4" x14ac:dyDescent="0.25">
      <c r="A1225" s="371">
        <v>14041</v>
      </c>
      <c r="B1225" s="371" t="s">
        <v>10076</v>
      </c>
      <c r="C1225" s="371" t="s">
        <v>3641</v>
      </c>
      <c r="D1225" s="218">
        <v>429.61</v>
      </c>
    </row>
    <row r="1226" spans="1:4" x14ac:dyDescent="0.25">
      <c r="A1226" s="371">
        <v>1523</v>
      </c>
      <c r="B1226" s="371" t="s">
        <v>10077</v>
      </c>
      <c r="C1226" s="371" t="s">
        <v>3641</v>
      </c>
      <c r="D1226" s="218">
        <v>436.63</v>
      </c>
    </row>
    <row r="1227" spans="1:4" x14ac:dyDescent="0.25">
      <c r="A1227" s="371">
        <v>14052</v>
      </c>
      <c r="B1227" s="371" t="s">
        <v>10078</v>
      </c>
      <c r="C1227" s="371" t="s">
        <v>3635</v>
      </c>
      <c r="D1227" s="218">
        <v>10.4</v>
      </c>
    </row>
    <row r="1228" spans="1:4" x14ac:dyDescent="0.25">
      <c r="A1228" s="371">
        <v>14054</v>
      </c>
      <c r="B1228" s="371" t="s">
        <v>10079</v>
      </c>
      <c r="C1228" s="371" t="s">
        <v>3635</v>
      </c>
      <c r="D1228" s="218">
        <v>13.52</v>
      </c>
    </row>
    <row r="1229" spans="1:4" x14ac:dyDescent="0.25">
      <c r="A1229" s="371">
        <v>14053</v>
      </c>
      <c r="B1229" s="371" t="s">
        <v>10080</v>
      </c>
      <c r="C1229" s="371" t="s">
        <v>3635</v>
      </c>
      <c r="D1229" s="218">
        <v>10.56</v>
      </c>
    </row>
    <row r="1230" spans="1:4" x14ac:dyDescent="0.25">
      <c r="A1230" s="371">
        <v>2558</v>
      </c>
      <c r="B1230" s="371" t="s">
        <v>10081</v>
      </c>
      <c r="C1230" s="371" t="s">
        <v>3635</v>
      </c>
      <c r="D1230" s="218">
        <v>7.95</v>
      </c>
    </row>
    <row r="1231" spans="1:4" x14ac:dyDescent="0.25">
      <c r="A1231" s="371">
        <v>2560</v>
      </c>
      <c r="B1231" s="371" t="s">
        <v>10082</v>
      </c>
      <c r="C1231" s="371" t="s">
        <v>3635</v>
      </c>
      <c r="D1231" s="218">
        <v>13.99</v>
      </c>
    </row>
    <row r="1232" spans="1:4" x14ac:dyDescent="0.25">
      <c r="A1232" s="371">
        <v>2559</v>
      </c>
      <c r="B1232" s="371" t="s">
        <v>10083</v>
      </c>
      <c r="C1232" s="371" t="s">
        <v>3635</v>
      </c>
      <c r="D1232" s="218">
        <v>11.19</v>
      </c>
    </row>
    <row r="1233" spans="1:4" x14ac:dyDescent="0.25">
      <c r="A1233" s="371">
        <v>2592</v>
      </c>
      <c r="B1233" s="371" t="s">
        <v>10084</v>
      </c>
      <c r="C1233" s="371" t="s">
        <v>3635</v>
      </c>
      <c r="D1233" s="218">
        <v>185.5</v>
      </c>
    </row>
    <row r="1234" spans="1:4" x14ac:dyDescent="0.25">
      <c r="A1234" s="371">
        <v>2566</v>
      </c>
      <c r="B1234" s="371" t="s">
        <v>10085</v>
      </c>
      <c r="C1234" s="371" t="s">
        <v>3635</v>
      </c>
      <c r="D1234" s="218">
        <v>18.670000000000002</v>
      </c>
    </row>
    <row r="1235" spans="1:4" x14ac:dyDescent="0.25">
      <c r="A1235" s="371">
        <v>2589</v>
      </c>
      <c r="B1235" s="371" t="s">
        <v>10086</v>
      </c>
      <c r="C1235" s="371" t="s">
        <v>3635</v>
      </c>
      <c r="D1235" s="218">
        <v>24.81</v>
      </c>
    </row>
    <row r="1236" spans="1:4" x14ac:dyDescent="0.25">
      <c r="A1236" s="371">
        <v>2591</v>
      </c>
      <c r="B1236" s="371" t="s">
        <v>10087</v>
      </c>
      <c r="C1236" s="371" t="s">
        <v>3635</v>
      </c>
      <c r="D1236" s="218">
        <v>9.0500000000000007</v>
      </c>
    </row>
    <row r="1237" spans="1:4" x14ac:dyDescent="0.25">
      <c r="A1237" s="371">
        <v>2590</v>
      </c>
      <c r="B1237" s="371" t="s">
        <v>10088</v>
      </c>
      <c r="C1237" s="371" t="s">
        <v>3635</v>
      </c>
      <c r="D1237" s="218">
        <v>15.22</v>
      </c>
    </row>
    <row r="1238" spans="1:4" x14ac:dyDescent="0.25">
      <c r="A1238" s="371">
        <v>2567</v>
      </c>
      <c r="B1238" s="371" t="s">
        <v>10089</v>
      </c>
      <c r="C1238" s="371" t="s">
        <v>3635</v>
      </c>
      <c r="D1238" s="218">
        <v>36.39</v>
      </c>
    </row>
    <row r="1239" spans="1:4" x14ac:dyDescent="0.25">
      <c r="A1239" s="371">
        <v>2565</v>
      </c>
      <c r="B1239" s="371" t="s">
        <v>10090</v>
      </c>
      <c r="C1239" s="371" t="s">
        <v>3635</v>
      </c>
      <c r="D1239" s="218">
        <v>9.06</v>
      </c>
    </row>
    <row r="1240" spans="1:4" x14ac:dyDescent="0.25">
      <c r="A1240" s="371">
        <v>2568</v>
      </c>
      <c r="B1240" s="371" t="s">
        <v>10091</v>
      </c>
      <c r="C1240" s="371" t="s">
        <v>3635</v>
      </c>
      <c r="D1240" s="218">
        <v>101.07</v>
      </c>
    </row>
    <row r="1241" spans="1:4" x14ac:dyDescent="0.25">
      <c r="A1241" s="371">
        <v>2594</v>
      </c>
      <c r="B1241" s="371" t="s">
        <v>10092</v>
      </c>
      <c r="C1241" s="371" t="s">
        <v>3635</v>
      </c>
      <c r="D1241" s="218">
        <v>168.37</v>
      </c>
    </row>
    <row r="1242" spans="1:4" x14ac:dyDescent="0.25">
      <c r="A1242" s="371">
        <v>2587</v>
      </c>
      <c r="B1242" s="371" t="s">
        <v>10093</v>
      </c>
      <c r="C1242" s="371" t="s">
        <v>3635</v>
      </c>
      <c r="D1242" s="218">
        <v>28.69</v>
      </c>
    </row>
    <row r="1243" spans="1:4" x14ac:dyDescent="0.25">
      <c r="A1243" s="371">
        <v>2588</v>
      </c>
      <c r="B1243" s="371" t="s">
        <v>10094</v>
      </c>
      <c r="C1243" s="371" t="s">
        <v>3635</v>
      </c>
      <c r="D1243" s="218">
        <v>22.79</v>
      </c>
    </row>
    <row r="1244" spans="1:4" x14ac:dyDescent="0.25">
      <c r="A1244" s="371">
        <v>2569</v>
      </c>
      <c r="B1244" s="371" t="s">
        <v>10095</v>
      </c>
      <c r="C1244" s="371" t="s">
        <v>3635</v>
      </c>
      <c r="D1244" s="218">
        <v>8.7799999999999994</v>
      </c>
    </row>
    <row r="1245" spans="1:4" x14ac:dyDescent="0.25">
      <c r="A1245" s="371">
        <v>2570</v>
      </c>
      <c r="B1245" s="371" t="s">
        <v>10096</v>
      </c>
      <c r="C1245" s="371" t="s">
        <v>3635</v>
      </c>
      <c r="D1245" s="218">
        <v>14.72</v>
      </c>
    </row>
    <row r="1246" spans="1:4" x14ac:dyDescent="0.25">
      <c r="A1246" s="371">
        <v>2571</v>
      </c>
      <c r="B1246" s="371" t="s">
        <v>10097</v>
      </c>
      <c r="C1246" s="371" t="s">
        <v>3635</v>
      </c>
      <c r="D1246" s="218">
        <v>43.7</v>
      </c>
    </row>
    <row r="1247" spans="1:4" x14ac:dyDescent="0.25">
      <c r="A1247" s="371">
        <v>2593</v>
      </c>
      <c r="B1247" s="371" t="s">
        <v>10098</v>
      </c>
      <c r="C1247" s="371" t="s">
        <v>3635</v>
      </c>
      <c r="D1247" s="218">
        <v>9.36</v>
      </c>
    </row>
    <row r="1248" spans="1:4" x14ac:dyDescent="0.25">
      <c r="A1248" s="371">
        <v>2572</v>
      </c>
      <c r="B1248" s="371" t="s">
        <v>10099</v>
      </c>
      <c r="C1248" s="371" t="s">
        <v>3635</v>
      </c>
      <c r="D1248" s="218">
        <v>129.25</v>
      </c>
    </row>
    <row r="1249" spans="1:4" x14ac:dyDescent="0.25">
      <c r="A1249" s="371">
        <v>2595</v>
      </c>
      <c r="B1249" s="371" t="s">
        <v>10100</v>
      </c>
      <c r="C1249" s="371" t="s">
        <v>3635</v>
      </c>
      <c r="D1249" s="218">
        <v>201.65</v>
      </c>
    </row>
    <row r="1250" spans="1:4" x14ac:dyDescent="0.25">
      <c r="A1250" s="371">
        <v>2576</v>
      </c>
      <c r="B1250" s="371" t="s">
        <v>10101</v>
      </c>
      <c r="C1250" s="371" t="s">
        <v>3635</v>
      </c>
      <c r="D1250" s="218">
        <v>34.369999999999997</v>
      </c>
    </row>
    <row r="1251" spans="1:4" x14ac:dyDescent="0.25">
      <c r="A1251" s="371">
        <v>2575</v>
      </c>
      <c r="B1251" s="371" t="s">
        <v>10102</v>
      </c>
      <c r="C1251" s="371" t="s">
        <v>3635</v>
      </c>
      <c r="D1251" s="218">
        <v>25.84</v>
      </c>
    </row>
    <row r="1252" spans="1:4" x14ac:dyDescent="0.25">
      <c r="A1252" s="371">
        <v>2573</v>
      </c>
      <c r="B1252" s="371" t="s">
        <v>10103</v>
      </c>
      <c r="C1252" s="371" t="s">
        <v>3635</v>
      </c>
      <c r="D1252" s="218">
        <v>10.73</v>
      </c>
    </row>
    <row r="1253" spans="1:4" x14ac:dyDescent="0.25">
      <c r="A1253" s="371">
        <v>2586</v>
      </c>
      <c r="B1253" s="371" t="s">
        <v>10104</v>
      </c>
      <c r="C1253" s="371" t="s">
        <v>3635</v>
      </c>
      <c r="D1253" s="218">
        <v>17.39</v>
      </c>
    </row>
    <row r="1254" spans="1:4" x14ac:dyDescent="0.25">
      <c r="A1254" s="371">
        <v>2577</v>
      </c>
      <c r="B1254" s="371" t="s">
        <v>10105</v>
      </c>
      <c r="C1254" s="371" t="s">
        <v>3635</v>
      </c>
      <c r="D1254" s="218">
        <v>46.58</v>
      </c>
    </row>
    <row r="1255" spans="1:4" x14ac:dyDescent="0.25">
      <c r="A1255" s="371">
        <v>2574</v>
      </c>
      <c r="B1255" s="371" t="s">
        <v>10106</v>
      </c>
      <c r="C1255" s="371" t="s">
        <v>3635</v>
      </c>
      <c r="D1255" s="218">
        <v>10.8</v>
      </c>
    </row>
    <row r="1256" spans="1:4" x14ac:dyDescent="0.25">
      <c r="A1256" s="371">
        <v>2578</v>
      </c>
      <c r="B1256" s="371" t="s">
        <v>10107</v>
      </c>
      <c r="C1256" s="371" t="s">
        <v>3635</v>
      </c>
      <c r="D1256" s="218">
        <v>145.43</v>
      </c>
    </row>
    <row r="1257" spans="1:4" x14ac:dyDescent="0.25">
      <c r="A1257" s="371">
        <v>2585</v>
      </c>
      <c r="B1257" s="371" t="s">
        <v>10108</v>
      </c>
      <c r="C1257" s="371" t="s">
        <v>3635</v>
      </c>
      <c r="D1257" s="218">
        <v>199.56</v>
      </c>
    </row>
    <row r="1258" spans="1:4" x14ac:dyDescent="0.25">
      <c r="A1258" s="371">
        <v>12008</v>
      </c>
      <c r="B1258" s="371" t="s">
        <v>10109</v>
      </c>
      <c r="C1258" s="371" t="s">
        <v>3635</v>
      </c>
      <c r="D1258" s="218">
        <v>107.07</v>
      </c>
    </row>
    <row r="1259" spans="1:4" x14ac:dyDescent="0.25">
      <c r="A1259" s="371">
        <v>2582</v>
      </c>
      <c r="B1259" s="371" t="s">
        <v>10110</v>
      </c>
      <c r="C1259" s="371" t="s">
        <v>3635</v>
      </c>
      <c r="D1259" s="218">
        <v>31.88</v>
      </c>
    </row>
    <row r="1260" spans="1:4" x14ac:dyDescent="0.25">
      <c r="A1260" s="371">
        <v>2597</v>
      </c>
      <c r="B1260" s="371" t="s">
        <v>10111</v>
      </c>
      <c r="C1260" s="371" t="s">
        <v>3635</v>
      </c>
      <c r="D1260" s="218">
        <v>27.33</v>
      </c>
    </row>
    <row r="1261" spans="1:4" x14ac:dyDescent="0.25">
      <c r="A1261" s="371">
        <v>2579</v>
      </c>
      <c r="B1261" s="371" t="s">
        <v>10112</v>
      </c>
      <c r="C1261" s="371" t="s">
        <v>3635</v>
      </c>
      <c r="D1261" s="218">
        <v>13.01</v>
      </c>
    </row>
    <row r="1262" spans="1:4" x14ac:dyDescent="0.25">
      <c r="A1262" s="371">
        <v>2581</v>
      </c>
      <c r="B1262" s="371" t="s">
        <v>10113</v>
      </c>
      <c r="C1262" s="371" t="s">
        <v>3635</v>
      </c>
      <c r="D1262" s="218">
        <v>16.649999999999999</v>
      </c>
    </row>
    <row r="1263" spans="1:4" x14ac:dyDescent="0.25">
      <c r="A1263" s="371">
        <v>2596</v>
      </c>
      <c r="B1263" s="371" t="s">
        <v>10114</v>
      </c>
      <c r="C1263" s="371" t="s">
        <v>3635</v>
      </c>
      <c r="D1263" s="218">
        <v>49.23</v>
      </c>
    </row>
    <row r="1264" spans="1:4" x14ac:dyDescent="0.25">
      <c r="A1264" s="371">
        <v>2580</v>
      </c>
      <c r="B1264" s="371" t="s">
        <v>10115</v>
      </c>
      <c r="C1264" s="371" t="s">
        <v>3635</v>
      </c>
      <c r="D1264" s="218">
        <v>14.26</v>
      </c>
    </row>
    <row r="1265" spans="1:4" x14ac:dyDescent="0.25">
      <c r="A1265" s="371">
        <v>2583</v>
      </c>
      <c r="B1265" s="371" t="s">
        <v>10116</v>
      </c>
      <c r="C1265" s="371" t="s">
        <v>3635</v>
      </c>
      <c r="D1265" s="218">
        <v>119.75</v>
      </c>
    </row>
    <row r="1266" spans="1:4" x14ac:dyDescent="0.25">
      <c r="A1266" s="371">
        <v>2584</v>
      </c>
      <c r="B1266" s="371" t="s">
        <v>10117</v>
      </c>
      <c r="C1266" s="371" t="s">
        <v>3635</v>
      </c>
      <c r="D1266" s="218">
        <v>199.36</v>
      </c>
    </row>
    <row r="1267" spans="1:4" x14ac:dyDescent="0.25">
      <c r="A1267" s="371">
        <v>12010</v>
      </c>
      <c r="B1267" s="371" t="s">
        <v>10118</v>
      </c>
      <c r="C1267" s="371" t="s">
        <v>3635</v>
      </c>
      <c r="D1267" s="218">
        <v>10.84</v>
      </c>
    </row>
    <row r="1268" spans="1:4" x14ac:dyDescent="0.25">
      <c r="A1268" s="371">
        <v>39329</v>
      </c>
      <c r="B1268" s="371" t="s">
        <v>10119</v>
      </c>
      <c r="C1268" s="371" t="s">
        <v>3635</v>
      </c>
      <c r="D1268" s="218">
        <v>11.33</v>
      </c>
    </row>
    <row r="1269" spans="1:4" x14ac:dyDescent="0.25">
      <c r="A1269" s="371">
        <v>39330</v>
      </c>
      <c r="B1269" s="371" t="s">
        <v>10120</v>
      </c>
      <c r="C1269" s="371" t="s">
        <v>3635</v>
      </c>
      <c r="D1269" s="218">
        <v>11.92</v>
      </c>
    </row>
    <row r="1270" spans="1:4" x14ac:dyDescent="0.25">
      <c r="A1270" s="371">
        <v>39332</v>
      </c>
      <c r="B1270" s="371" t="s">
        <v>10121</v>
      </c>
      <c r="C1270" s="371" t="s">
        <v>3635</v>
      </c>
      <c r="D1270" s="218">
        <v>13.33</v>
      </c>
    </row>
    <row r="1271" spans="1:4" x14ac:dyDescent="0.25">
      <c r="A1271" s="371">
        <v>39331</v>
      </c>
      <c r="B1271" s="371" t="s">
        <v>10122</v>
      </c>
      <c r="C1271" s="371" t="s">
        <v>3635</v>
      </c>
      <c r="D1271" s="218">
        <v>10.61</v>
      </c>
    </row>
    <row r="1272" spans="1:4" x14ac:dyDescent="0.25">
      <c r="A1272" s="371">
        <v>39333</v>
      </c>
      <c r="B1272" s="371" t="s">
        <v>10123</v>
      </c>
      <c r="C1272" s="371" t="s">
        <v>3635</v>
      </c>
      <c r="D1272" s="218">
        <v>10.34</v>
      </c>
    </row>
    <row r="1273" spans="1:4" x14ac:dyDescent="0.25">
      <c r="A1273" s="371">
        <v>39335</v>
      </c>
      <c r="B1273" s="371" t="s">
        <v>10124</v>
      </c>
      <c r="C1273" s="371" t="s">
        <v>3635</v>
      </c>
      <c r="D1273" s="218">
        <v>11.97</v>
      </c>
    </row>
    <row r="1274" spans="1:4" x14ac:dyDescent="0.25">
      <c r="A1274" s="371">
        <v>39334</v>
      </c>
      <c r="B1274" s="371" t="s">
        <v>10125</v>
      </c>
      <c r="C1274" s="371" t="s">
        <v>3635</v>
      </c>
      <c r="D1274" s="218">
        <v>9.51</v>
      </c>
    </row>
    <row r="1275" spans="1:4" x14ac:dyDescent="0.25">
      <c r="A1275" s="371">
        <v>12016</v>
      </c>
      <c r="B1275" s="371" t="s">
        <v>10126</v>
      </c>
      <c r="C1275" s="371" t="s">
        <v>3635</v>
      </c>
      <c r="D1275" s="218">
        <v>11.94</v>
      </c>
    </row>
    <row r="1276" spans="1:4" x14ac:dyDescent="0.25">
      <c r="A1276" s="371">
        <v>12015</v>
      </c>
      <c r="B1276" s="371" t="s">
        <v>10127</v>
      </c>
      <c r="C1276" s="371" t="s">
        <v>3635</v>
      </c>
      <c r="D1276" s="218">
        <v>13.9</v>
      </c>
    </row>
    <row r="1277" spans="1:4" x14ac:dyDescent="0.25">
      <c r="A1277" s="371">
        <v>12020</v>
      </c>
      <c r="B1277" s="371" t="s">
        <v>10128</v>
      </c>
      <c r="C1277" s="371" t="s">
        <v>3635</v>
      </c>
      <c r="D1277" s="218">
        <v>11.94</v>
      </c>
    </row>
    <row r="1278" spans="1:4" x14ac:dyDescent="0.25">
      <c r="A1278" s="371">
        <v>12019</v>
      </c>
      <c r="B1278" s="371" t="s">
        <v>10129</v>
      </c>
      <c r="C1278" s="371" t="s">
        <v>3635</v>
      </c>
      <c r="D1278" s="218">
        <v>13.9</v>
      </c>
    </row>
    <row r="1279" spans="1:4" x14ac:dyDescent="0.25">
      <c r="A1279" s="371">
        <v>39336</v>
      </c>
      <c r="B1279" s="371" t="s">
        <v>10130</v>
      </c>
      <c r="C1279" s="371" t="s">
        <v>3635</v>
      </c>
      <c r="D1279" s="218">
        <v>11.92</v>
      </c>
    </row>
    <row r="1280" spans="1:4" x14ac:dyDescent="0.25">
      <c r="A1280" s="371">
        <v>39338</v>
      </c>
      <c r="B1280" s="371" t="s">
        <v>10131</v>
      </c>
      <c r="C1280" s="371" t="s">
        <v>3635</v>
      </c>
      <c r="D1280" s="218">
        <v>13.33</v>
      </c>
    </row>
    <row r="1281" spans="1:4" x14ac:dyDescent="0.25">
      <c r="A1281" s="371">
        <v>39337</v>
      </c>
      <c r="B1281" s="371" t="s">
        <v>10132</v>
      </c>
      <c r="C1281" s="371" t="s">
        <v>3635</v>
      </c>
      <c r="D1281" s="218">
        <v>10.61</v>
      </c>
    </row>
    <row r="1282" spans="1:4" x14ac:dyDescent="0.25">
      <c r="A1282" s="371">
        <v>39341</v>
      </c>
      <c r="B1282" s="371" t="s">
        <v>10133</v>
      </c>
      <c r="C1282" s="371" t="s">
        <v>3635</v>
      </c>
      <c r="D1282" s="218">
        <v>17.37</v>
      </c>
    </row>
    <row r="1283" spans="1:4" x14ac:dyDescent="0.25">
      <c r="A1283" s="371">
        <v>39340</v>
      </c>
      <c r="B1283" s="371" t="s">
        <v>10134</v>
      </c>
      <c r="C1283" s="371" t="s">
        <v>3635</v>
      </c>
      <c r="D1283" s="218">
        <v>12.75</v>
      </c>
    </row>
    <row r="1284" spans="1:4" x14ac:dyDescent="0.25">
      <c r="A1284" s="371">
        <v>12025</v>
      </c>
      <c r="B1284" s="371" t="s">
        <v>10135</v>
      </c>
      <c r="C1284" s="371" t="s">
        <v>3635</v>
      </c>
      <c r="D1284" s="218">
        <v>13.17</v>
      </c>
    </row>
    <row r="1285" spans="1:4" x14ac:dyDescent="0.25">
      <c r="A1285" s="371">
        <v>39342</v>
      </c>
      <c r="B1285" s="371" t="s">
        <v>10136</v>
      </c>
      <c r="C1285" s="371" t="s">
        <v>3635</v>
      </c>
      <c r="D1285" s="218">
        <v>17.37</v>
      </c>
    </row>
    <row r="1286" spans="1:4" x14ac:dyDescent="0.25">
      <c r="A1286" s="371">
        <v>39343</v>
      </c>
      <c r="B1286" s="371" t="s">
        <v>10137</v>
      </c>
      <c r="C1286" s="371" t="s">
        <v>3635</v>
      </c>
      <c r="D1286" s="218">
        <v>14.67</v>
      </c>
    </row>
    <row r="1287" spans="1:4" x14ac:dyDescent="0.25">
      <c r="A1287" s="371">
        <v>39345</v>
      </c>
      <c r="B1287" s="371" t="s">
        <v>10138</v>
      </c>
      <c r="C1287" s="371" t="s">
        <v>3635</v>
      </c>
      <c r="D1287" s="218">
        <v>19.850000000000001</v>
      </c>
    </row>
    <row r="1288" spans="1:4" x14ac:dyDescent="0.25">
      <c r="A1288" s="371">
        <v>39344</v>
      </c>
      <c r="B1288" s="371" t="s">
        <v>10139</v>
      </c>
      <c r="C1288" s="371" t="s">
        <v>3635</v>
      </c>
      <c r="D1288" s="218">
        <v>14.18</v>
      </c>
    </row>
    <row r="1289" spans="1:4" x14ac:dyDescent="0.25">
      <c r="A1289" s="371">
        <v>12623</v>
      </c>
      <c r="B1289" s="371" t="s">
        <v>10140</v>
      </c>
      <c r="C1289" s="371" t="s">
        <v>3640</v>
      </c>
      <c r="D1289" s="218">
        <v>39.14</v>
      </c>
    </row>
    <row r="1290" spans="1:4" x14ac:dyDescent="0.25">
      <c r="A1290" s="371">
        <v>34498</v>
      </c>
      <c r="B1290" s="371" t="s">
        <v>10141</v>
      </c>
      <c r="C1290" s="371" t="s">
        <v>3635</v>
      </c>
      <c r="D1290" s="218">
        <v>99.75</v>
      </c>
    </row>
    <row r="1291" spans="1:4" x14ac:dyDescent="0.25">
      <c r="A1291" s="371">
        <v>13244</v>
      </c>
      <c r="B1291" s="371" t="s">
        <v>10142</v>
      </c>
      <c r="C1291" s="371" t="s">
        <v>3635</v>
      </c>
      <c r="D1291" s="218">
        <v>41.99</v>
      </c>
    </row>
    <row r="1292" spans="1:4" x14ac:dyDescent="0.25">
      <c r="A1292" s="371">
        <v>38998</v>
      </c>
      <c r="B1292" s="371" t="s">
        <v>10143</v>
      </c>
      <c r="C1292" s="371" t="s">
        <v>3635</v>
      </c>
      <c r="D1292" s="218">
        <v>11.28</v>
      </c>
    </row>
    <row r="1293" spans="1:4" x14ac:dyDescent="0.25">
      <c r="A1293" s="371">
        <v>38999</v>
      </c>
      <c r="B1293" s="371" t="s">
        <v>10144</v>
      </c>
      <c r="C1293" s="371" t="s">
        <v>3635</v>
      </c>
      <c r="D1293" s="218">
        <v>28.53</v>
      </c>
    </row>
    <row r="1294" spans="1:4" x14ac:dyDescent="0.25">
      <c r="A1294" s="371">
        <v>38996</v>
      </c>
      <c r="B1294" s="371" t="s">
        <v>10145</v>
      </c>
      <c r="C1294" s="371" t="s">
        <v>3635</v>
      </c>
      <c r="D1294" s="218">
        <v>20.170000000000002</v>
      </c>
    </row>
    <row r="1295" spans="1:4" x14ac:dyDescent="0.25">
      <c r="A1295" s="371">
        <v>44173</v>
      </c>
      <c r="B1295" s="371" t="s">
        <v>10146</v>
      </c>
      <c r="C1295" s="371" t="s">
        <v>3635</v>
      </c>
      <c r="D1295" s="218">
        <v>19.61</v>
      </c>
    </row>
    <row r="1296" spans="1:4" x14ac:dyDescent="0.25">
      <c r="A1296" s="371">
        <v>44174</v>
      </c>
      <c r="B1296" s="371" t="s">
        <v>10147</v>
      </c>
      <c r="C1296" s="371" t="s">
        <v>3635</v>
      </c>
      <c r="D1296" s="218">
        <v>32.1</v>
      </c>
    </row>
    <row r="1297" spans="1:4" x14ac:dyDescent="0.25">
      <c r="A1297" s="371">
        <v>38997</v>
      </c>
      <c r="B1297" s="371" t="s">
        <v>10148</v>
      </c>
      <c r="C1297" s="371" t="s">
        <v>3635</v>
      </c>
      <c r="D1297" s="218">
        <v>28.85</v>
      </c>
    </row>
    <row r="1298" spans="1:4" x14ac:dyDescent="0.25">
      <c r="A1298" s="371">
        <v>39600</v>
      </c>
      <c r="B1298" s="371" t="s">
        <v>10149</v>
      </c>
      <c r="C1298" s="371" t="s">
        <v>3635</v>
      </c>
      <c r="D1298" s="218">
        <v>13.74</v>
      </c>
    </row>
    <row r="1299" spans="1:4" x14ac:dyDescent="0.25">
      <c r="A1299" s="371">
        <v>39601</v>
      </c>
      <c r="B1299" s="371" t="s">
        <v>10150</v>
      </c>
      <c r="C1299" s="371" t="s">
        <v>3635</v>
      </c>
      <c r="D1299" s="218">
        <v>29.14</v>
      </c>
    </row>
    <row r="1300" spans="1:4" x14ac:dyDescent="0.25">
      <c r="A1300" s="371">
        <v>39862</v>
      </c>
      <c r="B1300" s="371" t="s">
        <v>10151</v>
      </c>
      <c r="C1300" s="371" t="s">
        <v>3635</v>
      </c>
      <c r="D1300" s="218">
        <v>15.15</v>
      </c>
    </row>
    <row r="1301" spans="1:4" x14ac:dyDescent="0.25">
      <c r="A1301" s="371">
        <v>39863</v>
      </c>
      <c r="B1301" s="371" t="s">
        <v>10152</v>
      </c>
      <c r="C1301" s="371" t="s">
        <v>3635</v>
      </c>
      <c r="D1301" s="218">
        <v>15.37</v>
      </c>
    </row>
    <row r="1302" spans="1:4" x14ac:dyDescent="0.25">
      <c r="A1302" s="371">
        <v>39864</v>
      </c>
      <c r="B1302" s="371" t="s">
        <v>10153</v>
      </c>
      <c r="C1302" s="371" t="s">
        <v>3635</v>
      </c>
      <c r="D1302" s="218">
        <v>19.07</v>
      </c>
    </row>
    <row r="1303" spans="1:4" x14ac:dyDescent="0.25">
      <c r="A1303" s="371">
        <v>39865</v>
      </c>
      <c r="B1303" s="371" t="s">
        <v>10154</v>
      </c>
      <c r="C1303" s="371" t="s">
        <v>3635</v>
      </c>
      <c r="D1303" s="218">
        <v>26.88</v>
      </c>
    </row>
    <row r="1304" spans="1:4" x14ac:dyDescent="0.25">
      <c r="A1304" s="371">
        <v>2517</v>
      </c>
      <c r="B1304" s="371" t="s">
        <v>10155</v>
      </c>
      <c r="C1304" s="371" t="s">
        <v>3635</v>
      </c>
      <c r="D1304" s="218">
        <v>19.86</v>
      </c>
    </row>
    <row r="1305" spans="1:4" x14ac:dyDescent="0.25">
      <c r="A1305" s="371">
        <v>2522</v>
      </c>
      <c r="B1305" s="371" t="s">
        <v>10156</v>
      </c>
      <c r="C1305" s="371" t="s">
        <v>3635</v>
      </c>
      <c r="D1305" s="218">
        <v>12.84</v>
      </c>
    </row>
    <row r="1306" spans="1:4" x14ac:dyDescent="0.25">
      <c r="A1306" s="371">
        <v>2548</v>
      </c>
      <c r="B1306" s="371" t="s">
        <v>10157</v>
      </c>
      <c r="C1306" s="371" t="s">
        <v>3635</v>
      </c>
      <c r="D1306" s="218">
        <v>7.89</v>
      </c>
    </row>
    <row r="1307" spans="1:4" x14ac:dyDescent="0.25">
      <c r="A1307" s="371">
        <v>2516</v>
      </c>
      <c r="B1307" s="371" t="s">
        <v>10158</v>
      </c>
      <c r="C1307" s="371" t="s">
        <v>3635</v>
      </c>
      <c r="D1307" s="218">
        <v>10.3</v>
      </c>
    </row>
    <row r="1308" spans="1:4" x14ac:dyDescent="0.25">
      <c r="A1308" s="371">
        <v>2518</v>
      </c>
      <c r="B1308" s="371" t="s">
        <v>10159</v>
      </c>
      <c r="C1308" s="371" t="s">
        <v>3635</v>
      </c>
      <c r="D1308" s="218">
        <v>94.54</v>
      </c>
    </row>
    <row r="1309" spans="1:4" x14ac:dyDescent="0.25">
      <c r="A1309" s="371">
        <v>2521</v>
      </c>
      <c r="B1309" s="371" t="s">
        <v>10160</v>
      </c>
      <c r="C1309" s="371" t="s">
        <v>3635</v>
      </c>
      <c r="D1309" s="218">
        <v>40.24</v>
      </c>
    </row>
    <row r="1310" spans="1:4" x14ac:dyDescent="0.25">
      <c r="A1310" s="371">
        <v>2515</v>
      </c>
      <c r="B1310" s="371" t="s">
        <v>10161</v>
      </c>
      <c r="C1310" s="371" t="s">
        <v>3635</v>
      </c>
      <c r="D1310" s="218">
        <v>8.58</v>
      </c>
    </row>
    <row r="1311" spans="1:4" x14ac:dyDescent="0.25">
      <c r="A1311" s="371">
        <v>2519</v>
      </c>
      <c r="B1311" s="371" t="s">
        <v>10162</v>
      </c>
      <c r="C1311" s="371" t="s">
        <v>3635</v>
      </c>
      <c r="D1311" s="218">
        <v>114</v>
      </c>
    </row>
    <row r="1312" spans="1:4" x14ac:dyDescent="0.25">
      <c r="A1312" s="371">
        <v>2520</v>
      </c>
      <c r="B1312" s="371" t="s">
        <v>10163</v>
      </c>
      <c r="C1312" s="371" t="s">
        <v>3635</v>
      </c>
      <c r="D1312" s="218">
        <v>209.82</v>
      </c>
    </row>
    <row r="1313" spans="1:4" x14ac:dyDescent="0.25">
      <c r="A1313" s="371">
        <v>1602</v>
      </c>
      <c r="B1313" s="371" t="s">
        <v>10164</v>
      </c>
      <c r="C1313" s="371" t="s">
        <v>3635</v>
      </c>
      <c r="D1313" s="218">
        <v>51.56</v>
      </c>
    </row>
    <row r="1314" spans="1:4" x14ac:dyDescent="0.25">
      <c r="A1314" s="371">
        <v>1601</v>
      </c>
      <c r="B1314" s="371" t="s">
        <v>10165</v>
      </c>
      <c r="C1314" s="371" t="s">
        <v>3635</v>
      </c>
      <c r="D1314" s="218">
        <v>45.95</v>
      </c>
    </row>
    <row r="1315" spans="1:4" x14ac:dyDescent="0.25">
      <c r="A1315" s="371">
        <v>1598</v>
      </c>
      <c r="B1315" s="371" t="s">
        <v>10166</v>
      </c>
      <c r="C1315" s="371" t="s">
        <v>3635</v>
      </c>
      <c r="D1315" s="218">
        <v>13.6</v>
      </c>
    </row>
    <row r="1316" spans="1:4" x14ac:dyDescent="0.25">
      <c r="A1316" s="371">
        <v>1600</v>
      </c>
      <c r="B1316" s="371" t="s">
        <v>10167</v>
      </c>
      <c r="C1316" s="371" t="s">
        <v>3635</v>
      </c>
      <c r="D1316" s="218">
        <v>20.07</v>
      </c>
    </row>
    <row r="1317" spans="1:4" x14ac:dyDescent="0.25">
      <c r="A1317" s="371">
        <v>1603</v>
      </c>
      <c r="B1317" s="371" t="s">
        <v>10168</v>
      </c>
      <c r="C1317" s="371" t="s">
        <v>3635</v>
      </c>
      <c r="D1317" s="218">
        <v>77.84</v>
      </c>
    </row>
    <row r="1318" spans="1:4" x14ac:dyDescent="0.25">
      <c r="A1318" s="371">
        <v>1599</v>
      </c>
      <c r="B1318" s="371" t="s">
        <v>10169</v>
      </c>
      <c r="C1318" s="371" t="s">
        <v>3635</v>
      </c>
      <c r="D1318" s="218">
        <v>15.78</v>
      </c>
    </row>
    <row r="1319" spans="1:4" x14ac:dyDescent="0.25">
      <c r="A1319" s="371">
        <v>1597</v>
      </c>
      <c r="B1319" s="371" t="s">
        <v>10170</v>
      </c>
      <c r="C1319" s="371" t="s">
        <v>3635</v>
      </c>
      <c r="D1319" s="218">
        <v>12.78</v>
      </c>
    </row>
    <row r="1320" spans="1:4" x14ac:dyDescent="0.25">
      <c r="A1320" s="371">
        <v>39602</v>
      </c>
      <c r="B1320" s="371" t="s">
        <v>10171</v>
      </c>
      <c r="C1320" s="371" t="s">
        <v>3635</v>
      </c>
      <c r="D1320" s="218">
        <v>1.45</v>
      </c>
    </row>
    <row r="1321" spans="1:4" x14ac:dyDescent="0.25">
      <c r="A1321" s="371">
        <v>39603</v>
      </c>
      <c r="B1321" s="371" t="s">
        <v>10172</v>
      </c>
      <c r="C1321" s="371" t="s">
        <v>3635</v>
      </c>
      <c r="D1321" s="218">
        <v>3.1</v>
      </c>
    </row>
    <row r="1322" spans="1:4" x14ac:dyDescent="0.25">
      <c r="A1322" s="371">
        <v>11821</v>
      </c>
      <c r="B1322" s="371" t="s">
        <v>10173</v>
      </c>
      <c r="C1322" s="371" t="s">
        <v>3635</v>
      </c>
      <c r="D1322" s="218">
        <v>10.5</v>
      </c>
    </row>
    <row r="1323" spans="1:4" x14ac:dyDescent="0.25">
      <c r="A1323" s="371">
        <v>1562</v>
      </c>
      <c r="B1323" s="371" t="s">
        <v>10174</v>
      </c>
      <c r="C1323" s="371" t="s">
        <v>3635</v>
      </c>
      <c r="D1323" s="218">
        <v>17.2</v>
      </c>
    </row>
    <row r="1324" spans="1:4" x14ac:dyDescent="0.25">
      <c r="A1324" s="371">
        <v>1563</v>
      </c>
      <c r="B1324" s="371" t="s">
        <v>10175</v>
      </c>
      <c r="C1324" s="371" t="s">
        <v>3635</v>
      </c>
      <c r="D1324" s="218">
        <v>23.08</v>
      </c>
    </row>
    <row r="1325" spans="1:4" x14ac:dyDescent="0.25">
      <c r="A1325" s="371">
        <v>11856</v>
      </c>
      <c r="B1325" s="371" t="s">
        <v>10176</v>
      </c>
      <c r="C1325" s="371" t="s">
        <v>3635</v>
      </c>
      <c r="D1325" s="218">
        <v>6.88</v>
      </c>
    </row>
    <row r="1326" spans="1:4" x14ac:dyDescent="0.25">
      <c r="A1326" s="371">
        <v>11857</v>
      </c>
      <c r="B1326" s="371" t="s">
        <v>10177</v>
      </c>
      <c r="C1326" s="371" t="s">
        <v>3635</v>
      </c>
      <c r="D1326" s="218">
        <v>36.21</v>
      </c>
    </row>
    <row r="1327" spans="1:4" x14ac:dyDescent="0.25">
      <c r="A1327" s="371">
        <v>11858</v>
      </c>
      <c r="B1327" s="371" t="s">
        <v>10178</v>
      </c>
      <c r="C1327" s="371" t="s">
        <v>3635</v>
      </c>
      <c r="D1327" s="218">
        <v>44.94</v>
      </c>
    </row>
    <row r="1328" spans="1:4" x14ac:dyDescent="0.25">
      <c r="A1328" s="371">
        <v>1539</v>
      </c>
      <c r="B1328" s="371" t="s">
        <v>10179</v>
      </c>
      <c r="C1328" s="371" t="s">
        <v>3635</v>
      </c>
      <c r="D1328" s="218">
        <v>8.08</v>
      </c>
    </row>
    <row r="1329" spans="1:4" x14ac:dyDescent="0.25">
      <c r="A1329" s="371">
        <v>11859</v>
      </c>
      <c r="B1329" s="371" t="s">
        <v>10180</v>
      </c>
      <c r="C1329" s="371" t="s">
        <v>3635</v>
      </c>
      <c r="D1329" s="218">
        <v>61.14</v>
      </c>
    </row>
    <row r="1330" spans="1:4" x14ac:dyDescent="0.25">
      <c r="A1330" s="371">
        <v>1550</v>
      </c>
      <c r="B1330" s="371" t="s">
        <v>10181</v>
      </c>
      <c r="C1330" s="371" t="s">
        <v>3635</v>
      </c>
      <c r="D1330" s="218">
        <v>8.5299999999999994</v>
      </c>
    </row>
    <row r="1331" spans="1:4" x14ac:dyDescent="0.25">
      <c r="A1331" s="371">
        <v>11854</v>
      </c>
      <c r="B1331" s="371" t="s">
        <v>10182</v>
      </c>
      <c r="C1331" s="371" t="s">
        <v>3635</v>
      </c>
      <c r="D1331" s="218">
        <v>10.66</v>
      </c>
    </row>
    <row r="1332" spans="1:4" x14ac:dyDescent="0.25">
      <c r="A1332" s="371">
        <v>11862</v>
      </c>
      <c r="B1332" s="371" t="s">
        <v>10183</v>
      </c>
      <c r="C1332" s="371" t="s">
        <v>3635</v>
      </c>
      <c r="D1332" s="218">
        <v>14.95</v>
      </c>
    </row>
    <row r="1333" spans="1:4" x14ac:dyDescent="0.25">
      <c r="A1333" s="371">
        <v>11863</v>
      </c>
      <c r="B1333" s="371" t="s">
        <v>10184</v>
      </c>
      <c r="C1333" s="371" t="s">
        <v>3635</v>
      </c>
      <c r="D1333" s="218">
        <v>6.03</v>
      </c>
    </row>
    <row r="1334" spans="1:4" x14ac:dyDescent="0.25">
      <c r="A1334" s="371">
        <v>11855</v>
      </c>
      <c r="B1334" s="371" t="s">
        <v>10185</v>
      </c>
      <c r="C1334" s="371" t="s">
        <v>3635</v>
      </c>
      <c r="D1334" s="218">
        <v>22.32</v>
      </c>
    </row>
    <row r="1335" spans="1:4" x14ac:dyDescent="0.25">
      <c r="A1335" s="371">
        <v>11864</v>
      </c>
      <c r="B1335" s="371" t="s">
        <v>10186</v>
      </c>
      <c r="C1335" s="371" t="s">
        <v>3635</v>
      </c>
      <c r="D1335" s="218">
        <v>33.74</v>
      </c>
    </row>
    <row r="1336" spans="1:4" x14ac:dyDescent="0.25">
      <c r="A1336" s="371">
        <v>2527</v>
      </c>
      <c r="B1336" s="371" t="s">
        <v>10187</v>
      </c>
      <c r="C1336" s="371" t="s">
        <v>3635</v>
      </c>
      <c r="D1336" s="218">
        <v>7.11</v>
      </c>
    </row>
    <row r="1337" spans="1:4" x14ac:dyDescent="0.25">
      <c r="A1337" s="371">
        <v>2526</v>
      </c>
      <c r="B1337" s="371" t="s">
        <v>10188</v>
      </c>
      <c r="C1337" s="371" t="s">
        <v>3635</v>
      </c>
      <c r="D1337" s="218">
        <v>4.55</v>
      </c>
    </row>
    <row r="1338" spans="1:4" x14ac:dyDescent="0.25">
      <c r="A1338" s="371">
        <v>2487</v>
      </c>
      <c r="B1338" s="371" t="s">
        <v>10189</v>
      </c>
      <c r="C1338" s="371" t="s">
        <v>3635</v>
      </c>
      <c r="D1338" s="218">
        <v>1.55</v>
      </c>
    </row>
    <row r="1339" spans="1:4" x14ac:dyDescent="0.25">
      <c r="A1339" s="371">
        <v>2483</v>
      </c>
      <c r="B1339" s="371" t="s">
        <v>10190</v>
      </c>
      <c r="C1339" s="371" t="s">
        <v>3635</v>
      </c>
      <c r="D1339" s="218">
        <v>3.24</v>
      </c>
    </row>
    <row r="1340" spans="1:4" x14ac:dyDescent="0.25">
      <c r="A1340" s="371">
        <v>2528</v>
      </c>
      <c r="B1340" s="371" t="s">
        <v>10191</v>
      </c>
      <c r="C1340" s="371" t="s">
        <v>3635</v>
      </c>
      <c r="D1340" s="218">
        <v>17.89</v>
      </c>
    </row>
    <row r="1341" spans="1:4" x14ac:dyDescent="0.25">
      <c r="A1341" s="371">
        <v>2489</v>
      </c>
      <c r="B1341" s="371" t="s">
        <v>10192</v>
      </c>
      <c r="C1341" s="371" t="s">
        <v>3635</v>
      </c>
      <c r="D1341" s="218">
        <v>7.88</v>
      </c>
    </row>
    <row r="1342" spans="1:4" x14ac:dyDescent="0.25">
      <c r="A1342" s="371">
        <v>2488</v>
      </c>
      <c r="B1342" s="371" t="s">
        <v>10193</v>
      </c>
      <c r="C1342" s="371" t="s">
        <v>3635</v>
      </c>
      <c r="D1342" s="218">
        <v>1.82</v>
      </c>
    </row>
    <row r="1343" spans="1:4" x14ac:dyDescent="0.25">
      <c r="A1343" s="371">
        <v>2484</v>
      </c>
      <c r="B1343" s="371" t="s">
        <v>10194</v>
      </c>
      <c r="C1343" s="371" t="s">
        <v>3635</v>
      </c>
      <c r="D1343" s="218">
        <v>25.98</v>
      </c>
    </row>
    <row r="1344" spans="1:4" x14ac:dyDescent="0.25">
      <c r="A1344" s="371">
        <v>2485</v>
      </c>
      <c r="B1344" s="371" t="s">
        <v>10195</v>
      </c>
      <c r="C1344" s="371" t="s">
        <v>3635</v>
      </c>
      <c r="D1344" s="218">
        <v>40.72</v>
      </c>
    </row>
    <row r="1345" spans="1:4" x14ac:dyDescent="0.25">
      <c r="A1345" s="371">
        <v>39279</v>
      </c>
      <c r="B1345" s="371" t="s">
        <v>10196</v>
      </c>
      <c r="C1345" s="371" t="s">
        <v>3635</v>
      </c>
      <c r="D1345" s="218">
        <v>8.35</v>
      </c>
    </row>
    <row r="1346" spans="1:4" x14ac:dyDescent="0.25">
      <c r="A1346" s="371">
        <v>39280</v>
      </c>
      <c r="B1346" s="371" t="s">
        <v>10197</v>
      </c>
      <c r="C1346" s="371" t="s">
        <v>3635</v>
      </c>
      <c r="D1346" s="218">
        <v>9.36</v>
      </c>
    </row>
    <row r="1347" spans="1:4" x14ac:dyDescent="0.25">
      <c r="A1347" s="371">
        <v>39281</v>
      </c>
      <c r="B1347" s="371" t="s">
        <v>10198</v>
      </c>
      <c r="C1347" s="371" t="s">
        <v>3635</v>
      </c>
      <c r="D1347" s="218">
        <v>12.37</v>
      </c>
    </row>
    <row r="1348" spans="1:4" x14ac:dyDescent="0.25">
      <c r="A1348" s="371">
        <v>39282</v>
      </c>
      <c r="B1348" s="371" t="s">
        <v>10199</v>
      </c>
      <c r="C1348" s="371" t="s">
        <v>3635</v>
      </c>
      <c r="D1348" s="218">
        <v>17.260000000000002</v>
      </c>
    </row>
    <row r="1349" spans="1:4" x14ac:dyDescent="0.25">
      <c r="A1349" s="371">
        <v>38844</v>
      </c>
      <c r="B1349" s="371" t="s">
        <v>10200</v>
      </c>
      <c r="C1349" s="371" t="s">
        <v>3635</v>
      </c>
      <c r="D1349" s="218">
        <v>8.4700000000000006</v>
      </c>
    </row>
    <row r="1350" spans="1:4" x14ac:dyDescent="0.25">
      <c r="A1350" s="371">
        <v>38846</v>
      </c>
      <c r="B1350" s="371" t="s">
        <v>10201</v>
      </c>
      <c r="C1350" s="371" t="s">
        <v>3635</v>
      </c>
      <c r="D1350" s="218">
        <v>8.6199999999999992</v>
      </c>
    </row>
    <row r="1351" spans="1:4" x14ac:dyDescent="0.25">
      <c r="A1351" s="371">
        <v>38847</v>
      </c>
      <c r="B1351" s="371" t="s">
        <v>10202</v>
      </c>
      <c r="C1351" s="371" t="s">
        <v>3635</v>
      </c>
      <c r="D1351" s="218">
        <v>10.09</v>
      </c>
    </row>
    <row r="1352" spans="1:4" x14ac:dyDescent="0.25">
      <c r="A1352" s="371">
        <v>38850</v>
      </c>
      <c r="B1352" s="371" t="s">
        <v>10203</v>
      </c>
      <c r="C1352" s="371" t="s">
        <v>3635</v>
      </c>
      <c r="D1352" s="218">
        <v>18.23</v>
      </c>
    </row>
    <row r="1353" spans="1:4" x14ac:dyDescent="0.25">
      <c r="A1353" s="371">
        <v>38848</v>
      </c>
      <c r="B1353" s="371" t="s">
        <v>10204</v>
      </c>
      <c r="C1353" s="371" t="s">
        <v>3635</v>
      </c>
      <c r="D1353" s="218">
        <v>11.95</v>
      </c>
    </row>
    <row r="1354" spans="1:4" x14ac:dyDescent="0.25">
      <c r="A1354" s="371">
        <v>38851</v>
      </c>
      <c r="B1354" s="371" t="s">
        <v>10205</v>
      </c>
      <c r="C1354" s="371" t="s">
        <v>3635</v>
      </c>
      <c r="D1354" s="218">
        <v>20.61</v>
      </c>
    </row>
    <row r="1355" spans="1:4" x14ac:dyDescent="0.25">
      <c r="A1355" s="371">
        <v>38854</v>
      </c>
      <c r="B1355" s="371" t="s">
        <v>10206</v>
      </c>
      <c r="C1355" s="371" t="s">
        <v>3635</v>
      </c>
      <c r="D1355" s="218">
        <v>8.9499999999999993</v>
      </c>
    </row>
    <row r="1356" spans="1:4" x14ac:dyDescent="0.25">
      <c r="A1356" s="371">
        <v>44247</v>
      </c>
      <c r="B1356" s="371" t="s">
        <v>10207</v>
      </c>
      <c r="C1356" s="371" t="s">
        <v>3635</v>
      </c>
      <c r="D1356" s="219">
        <v>1240.99</v>
      </c>
    </row>
    <row r="1357" spans="1:4" x14ac:dyDescent="0.25">
      <c r="A1357" s="371">
        <v>38005</v>
      </c>
      <c r="B1357" s="371" t="s">
        <v>10208</v>
      </c>
      <c r="C1357" s="371" t="s">
        <v>3635</v>
      </c>
      <c r="D1357" s="218">
        <v>14.75</v>
      </c>
    </row>
    <row r="1358" spans="1:4" x14ac:dyDescent="0.25">
      <c r="A1358" s="371">
        <v>38006</v>
      </c>
      <c r="B1358" s="371" t="s">
        <v>10209</v>
      </c>
      <c r="C1358" s="371" t="s">
        <v>3635</v>
      </c>
      <c r="D1358" s="218">
        <v>19.61</v>
      </c>
    </row>
    <row r="1359" spans="1:4" x14ac:dyDescent="0.25">
      <c r="A1359" s="371">
        <v>38428</v>
      </c>
      <c r="B1359" s="371" t="s">
        <v>10210</v>
      </c>
      <c r="C1359" s="371" t="s">
        <v>3635</v>
      </c>
      <c r="D1359" s="218">
        <v>17.559999999999999</v>
      </c>
    </row>
    <row r="1360" spans="1:4" x14ac:dyDescent="0.25">
      <c r="A1360" s="371">
        <v>38007</v>
      </c>
      <c r="B1360" s="371" t="s">
        <v>10211</v>
      </c>
      <c r="C1360" s="371" t="s">
        <v>3635</v>
      </c>
      <c r="D1360" s="218">
        <v>22.62</v>
      </c>
    </row>
    <row r="1361" spans="1:4" x14ac:dyDescent="0.25">
      <c r="A1361" s="371">
        <v>38008</v>
      </c>
      <c r="B1361" s="371" t="s">
        <v>10212</v>
      </c>
      <c r="C1361" s="371" t="s">
        <v>3635</v>
      </c>
      <c r="D1361" s="218">
        <v>36.200000000000003</v>
      </c>
    </row>
    <row r="1362" spans="1:4" x14ac:dyDescent="0.25">
      <c r="A1362" s="371">
        <v>38009</v>
      </c>
      <c r="B1362" s="371" t="s">
        <v>10213</v>
      </c>
      <c r="C1362" s="371" t="s">
        <v>3635</v>
      </c>
      <c r="D1362" s="218">
        <v>44.32</v>
      </c>
    </row>
    <row r="1363" spans="1:4" x14ac:dyDescent="0.25">
      <c r="A1363" s="371">
        <v>44248</v>
      </c>
      <c r="B1363" s="371" t="s">
        <v>10214</v>
      </c>
      <c r="C1363" s="371" t="s">
        <v>3635</v>
      </c>
      <c r="D1363" s="218">
        <v>72.239999999999995</v>
      </c>
    </row>
    <row r="1364" spans="1:4" x14ac:dyDescent="0.25">
      <c r="A1364" s="371">
        <v>44249</v>
      </c>
      <c r="B1364" s="371" t="s">
        <v>10215</v>
      </c>
      <c r="C1364" s="371" t="s">
        <v>3635</v>
      </c>
      <c r="D1364" s="218">
        <v>278.70999999999998</v>
      </c>
    </row>
    <row r="1365" spans="1:4" x14ac:dyDescent="0.25">
      <c r="A1365" s="371">
        <v>44250</v>
      </c>
      <c r="B1365" s="371" t="s">
        <v>10216</v>
      </c>
      <c r="C1365" s="371" t="s">
        <v>3635</v>
      </c>
      <c r="D1365" s="218">
        <v>404.75</v>
      </c>
    </row>
    <row r="1366" spans="1:4" x14ac:dyDescent="0.25">
      <c r="A1366" s="371">
        <v>3104</v>
      </c>
      <c r="B1366" s="371" t="s">
        <v>10217</v>
      </c>
      <c r="C1366" s="371" t="s">
        <v>3637</v>
      </c>
      <c r="D1366" s="218">
        <v>178.51</v>
      </c>
    </row>
    <row r="1367" spans="1:4" x14ac:dyDescent="0.25">
      <c r="A1367" s="371">
        <v>1607</v>
      </c>
      <c r="B1367" s="371" t="s">
        <v>10218</v>
      </c>
      <c r="C1367" s="371" t="s">
        <v>3637</v>
      </c>
      <c r="D1367" s="218">
        <v>0.36</v>
      </c>
    </row>
    <row r="1368" spans="1:4" x14ac:dyDescent="0.25">
      <c r="A1368" s="371">
        <v>38169</v>
      </c>
      <c r="B1368" s="371" t="s">
        <v>10219</v>
      </c>
      <c r="C1368" s="371" t="s">
        <v>3637</v>
      </c>
      <c r="D1368" s="218">
        <v>79.040000000000006</v>
      </c>
    </row>
    <row r="1369" spans="1:4" x14ac:dyDescent="0.25">
      <c r="A1369" s="371">
        <v>6142</v>
      </c>
      <c r="B1369" s="371" t="s">
        <v>10220</v>
      </c>
      <c r="C1369" s="371" t="s">
        <v>3635</v>
      </c>
      <c r="D1369" s="218">
        <v>9.5299999999999994</v>
      </c>
    </row>
    <row r="1370" spans="1:4" x14ac:dyDescent="0.25">
      <c r="A1370" s="371">
        <v>11686</v>
      </c>
      <c r="B1370" s="371" t="s">
        <v>10221</v>
      </c>
      <c r="C1370" s="371" t="s">
        <v>3635</v>
      </c>
      <c r="D1370" s="218">
        <v>13.23</v>
      </c>
    </row>
    <row r="1371" spans="1:4" x14ac:dyDescent="0.25">
      <c r="A1371" s="371">
        <v>37598</v>
      </c>
      <c r="B1371" s="371" t="s">
        <v>10222</v>
      </c>
      <c r="C1371" s="371" t="s">
        <v>3635</v>
      </c>
      <c r="D1371" s="218">
        <v>38.11</v>
      </c>
    </row>
    <row r="1372" spans="1:4" x14ac:dyDescent="0.25">
      <c r="A1372" s="371">
        <v>25398</v>
      </c>
      <c r="B1372" s="371" t="s">
        <v>10223</v>
      </c>
      <c r="C1372" s="371" t="s">
        <v>3635</v>
      </c>
      <c r="D1372" s="219">
        <v>4291.18</v>
      </c>
    </row>
    <row r="1373" spans="1:4" x14ac:dyDescent="0.25">
      <c r="A1373" s="371">
        <v>25399</v>
      </c>
      <c r="B1373" s="371" t="s">
        <v>10224</v>
      </c>
      <c r="C1373" s="371" t="s">
        <v>3635</v>
      </c>
      <c r="D1373" s="219">
        <v>2605.12</v>
      </c>
    </row>
    <row r="1374" spans="1:4" x14ac:dyDescent="0.25">
      <c r="A1374" s="371">
        <v>43440</v>
      </c>
      <c r="B1374" s="371" t="s">
        <v>10225</v>
      </c>
      <c r="C1374" s="371" t="s">
        <v>3635</v>
      </c>
      <c r="D1374" s="218">
        <v>455.27</v>
      </c>
    </row>
    <row r="1375" spans="1:4" x14ac:dyDescent="0.25">
      <c r="A1375" s="371">
        <v>10667</v>
      </c>
      <c r="B1375" s="371" t="s">
        <v>10226</v>
      </c>
      <c r="C1375" s="371" t="s">
        <v>3635</v>
      </c>
      <c r="D1375" s="219">
        <v>22500</v>
      </c>
    </row>
    <row r="1376" spans="1:4" x14ac:dyDescent="0.25">
      <c r="A1376" s="371">
        <v>1613</v>
      </c>
      <c r="B1376" s="371" t="s">
        <v>10227</v>
      </c>
      <c r="C1376" s="371" t="s">
        <v>3635</v>
      </c>
      <c r="D1376" s="219">
        <v>1931.96</v>
      </c>
    </row>
    <row r="1377" spans="1:4" x14ac:dyDescent="0.25">
      <c r="A1377" s="371">
        <v>1626</v>
      </c>
      <c r="B1377" s="371" t="s">
        <v>10228</v>
      </c>
      <c r="C1377" s="371" t="s">
        <v>3635</v>
      </c>
      <c r="D1377" s="219">
        <v>2889.48</v>
      </c>
    </row>
    <row r="1378" spans="1:4" x14ac:dyDescent="0.25">
      <c r="A1378" s="371">
        <v>1625</v>
      </c>
      <c r="B1378" s="371" t="s">
        <v>10229</v>
      </c>
      <c r="C1378" s="371" t="s">
        <v>3635</v>
      </c>
      <c r="D1378" s="218">
        <v>201.82</v>
      </c>
    </row>
    <row r="1379" spans="1:4" x14ac:dyDescent="0.25">
      <c r="A1379" s="371">
        <v>1622</v>
      </c>
      <c r="B1379" s="371" t="s">
        <v>10230</v>
      </c>
      <c r="C1379" s="371" t="s">
        <v>3635</v>
      </c>
      <c r="D1379" s="219">
        <v>6520.37</v>
      </c>
    </row>
    <row r="1380" spans="1:4" x14ac:dyDescent="0.25">
      <c r="A1380" s="371">
        <v>1620</v>
      </c>
      <c r="B1380" s="371" t="s">
        <v>10231</v>
      </c>
      <c r="C1380" s="371" t="s">
        <v>3635</v>
      </c>
      <c r="D1380" s="218">
        <v>425.14</v>
      </c>
    </row>
    <row r="1381" spans="1:4" x14ac:dyDescent="0.25">
      <c r="A1381" s="371">
        <v>1629</v>
      </c>
      <c r="B1381" s="371" t="s">
        <v>10232</v>
      </c>
      <c r="C1381" s="371" t="s">
        <v>3635</v>
      </c>
      <c r="D1381" s="219">
        <v>15869.04</v>
      </c>
    </row>
    <row r="1382" spans="1:4" x14ac:dyDescent="0.25">
      <c r="A1382" s="371">
        <v>1627</v>
      </c>
      <c r="B1382" s="371" t="s">
        <v>10233</v>
      </c>
      <c r="C1382" s="371" t="s">
        <v>3635</v>
      </c>
      <c r="D1382" s="218">
        <v>812.64</v>
      </c>
    </row>
    <row r="1383" spans="1:4" x14ac:dyDescent="0.25">
      <c r="A1383" s="371">
        <v>1623</v>
      </c>
      <c r="B1383" s="371" t="s">
        <v>10234</v>
      </c>
      <c r="C1383" s="371" t="s">
        <v>3635</v>
      </c>
      <c r="D1383" s="218">
        <v>164.59</v>
      </c>
    </row>
    <row r="1384" spans="1:4" x14ac:dyDescent="0.25">
      <c r="A1384" s="371">
        <v>1619</v>
      </c>
      <c r="B1384" s="371" t="s">
        <v>10235</v>
      </c>
      <c r="C1384" s="371" t="s">
        <v>3635</v>
      </c>
      <c r="D1384" s="218">
        <v>226.41</v>
      </c>
    </row>
    <row r="1385" spans="1:4" x14ac:dyDescent="0.25">
      <c r="A1385" s="371">
        <v>1630</v>
      </c>
      <c r="B1385" s="371" t="s">
        <v>10236</v>
      </c>
      <c r="C1385" s="371" t="s">
        <v>3635</v>
      </c>
      <c r="D1385" s="219">
        <v>4984.96</v>
      </c>
    </row>
    <row r="1386" spans="1:4" x14ac:dyDescent="0.25">
      <c r="A1386" s="371">
        <v>1616</v>
      </c>
      <c r="B1386" s="371" t="s">
        <v>10237</v>
      </c>
      <c r="C1386" s="371" t="s">
        <v>3635</v>
      </c>
      <c r="D1386" s="219">
        <v>7666.96</v>
      </c>
    </row>
    <row r="1387" spans="1:4" x14ac:dyDescent="0.25">
      <c r="A1387" s="371">
        <v>1614</v>
      </c>
      <c r="B1387" s="371" t="s">
        <v>10238</v>
      </c>
      <c r="C1387" s="371" t="s">
        <v>3635</v>
      </c>
      <c r="D1387" s="218">
        <v>350.41</v>
      </c>
    </row>
    <row r="1388" spans="1:4" x14ac:dyDescent="0.25">
      <c r="A1388" s="371">
        <v>1617</v>
      </c>
      <c r="B1388" s="371" t="s">
        <v>10239</v>
      </c>
      <c r="C1388" s="371" t="s">
        <v>3635</v>
      </c>
      <c r="D1388" s="219">
        <v>9152.69</v>
      </c>
    </row>
    <row r="1389" spans="1:4" x14ac:dyDescent="0.25">
      <c r="A1389" s="371">
        <v>1621</v>
      </c>
      <c r="B1389" s="371" t="s">
        <v>10240</v>
      </c>
      <c r="C1389" s="371" t="s">
        <v>3635</v>
      </c>
      <c r="D1389" s="218">
        <v>626.69000000000005</v>
      </c>
    </row>
    <row r="1390" spans="1:4" x14ac:dyDescent="0.25">
      <c r="A1390" s="371">
        <v>1624</v>
      </c>
      <c r="B1390" s="371" t="s">
        <v>10241</v>
      </c>
      <c r="C1390" s="371" t="s">
        <v>3635</v>
      </c>
      <c r="D1390" s="219">
        <v>22497.759999999998</v>
      </c>
    </row>
    <row r="1391" spans="1:4" x14ac:dyDescent="0.25">
      <c r="A1391" s="371">
        <v>1615</v>
      </c>
      <c r="B1391" s="371" t="s">
        <v>10242</v>
      </c>
      <c r="C1391" s="371" t="s">
        <v>3635</v>
      </c>
      <c r="D1391" s="219">
        <v>1176.83</v>
      </c>
    </row>
    <row r="1392" spans="1:4" x14ac:dyDescent="0.25">
      <c r="A1392" s="371">
        <v>1612</v>
      </c>
      <c r="B1392" s="371" t="s">
        <v>10243</v>
      </c>
      <c r="C1392" s="371" t="s">
        <v>3635</v>
      </c>
      <c r="D1392" s="218">
        <v>155</v>
      </c>
    </row>
    <row r="1393" spans="1:4" x14ac:dyDescent="0.25">
      <c r="A1393" s="371">
        <v>1618</v>
      </c>
      <c r="B1393" s="371" t="s">
        <v>10244</v>
      </c>
      <c r="C1393" s="371" t="s">
        <v>3635</v>
      </c>
      <c r="D1393" s="219">
        <v>1617.14</v>
      </c>
    </row>
    <row r="1394" spans="1:4" x14ac:dyDescent="0.25">
      <c r="A1394" s="371">
        <v>14211</v>
      </c>
      <c r="B1394" s="371" t="s">
        <v>10245</v>
      </c>
      <c r="C1394" s="371" t="s">
        <v>3635</v>
      </c>
      <c r="D1394" s="218">
        <v>50.29</v>
      </c>
    </row>
    <row r="1395" spans="1:4" x14ac:dyDescent="0.25">
      <c r="A1395" s="371">
        <v>43657</v>
      </c>
      <c r="B1395" s="371" t="s">
        <v>10246</v>
      </c>
      <c r="C1395" s="371" t="s">
        <v>3640</v>
      </c>
      <c r="D1395" s="218">
        <v>7.67</v>
      </c>
    </row>
    <row r="1396" spans="1:4" x14ac:dyDescent="0.25">
      <c r="A1396" s="371">
        <v>34500</v>
      </c>
      <c r="B1396" s="371" t="s">
        <v>10247</v>
      </c>
      <c r="C1396" s="371" t="s">
        <v>3638</v>
      </c>
      <c r="D1396" s="218">
        <v>38.090000000000003</v>
      </c>
    </row>
    <row r="1397" spans="1:4" x14ac:dyDescent="0.25">
      <c r="A1397" s="371">
        <v>40934</v>
      </c>
      <c r="B1397" s="371" t="s">
        <v>10248</v>
      </c>
      <c r="C1397" s="371" t="s">
        <v>3642</v>
      </c>
      <c r="D1397" s="219">
        <v>6776.72</v>
      </c>
    </row>
    <row r="1398" spans="1:4" x14ac:dyDescent="0.25">
      <c r="A1398" s="371">
        <v>38200</v>
      </c>
      <c r="B1398" s="371" t="s">
        <v>10249</v>
      </c>
      <c r="C1398" s="371" t="s">
        <v>3647</v>
      </c>
      <c r="D1398" s="218">
        <v>655.17999999999995</v>
      </c>
    </row>
    <row r="1399" spans="1:4" x14ac:dyDescent="0.25">
      <c r="A1399" s="371">
        <v>39269</v>
      </c>
      <c r="B1399" s="371" t="s">
        <v>10250</v>
      </c>
      <c r="C1399" s="371" t="s">
        <v>3640</v>
      </c>
      <c r="D1399" s="218">
        <v>1.45</v>
      </c>
    </row>
    <row r="1400" spans="1:4" x14ac:dyDescent="0.25">
      <c r="A1400" s="371">
        <v>11889</v>
      </c>
      <c r="B1400" s="371" t="s">
        <v>10251</v>
      </c>
      <c r="C1400" s="371" t="s">
        <v>3640</v>
      </c>
      <c r="D1400" s="218">
        <v>1.99</v>
      </c>
    </row>
    <row r="1401" spans="1:4" x14ac:dyDescent="0.25">
      <c r="A1401" s="371">
        <v>39270</v>
      </c>
      <c r="B1401" s="371" t="s">
        <v>10252</v>
      </c>
      <c r="C1401" s="371" t="s">
        <v>3640</v>
      </c>
      <c r="D1401" s="218">
        <v>2.59</v>
      </c>
    </row>
    <row r="1402" spans="1:4" x14ac:dyDescent="0.25">
      <c r="A1402" s="371">
        <v>11890</v>
      </c>
      <c r="B1402" s="371" t="s">
        <v>10253</v>
      </c>
      <c r="C1402" s="371" t="s">
        <v>3640</v>
      </c>
      <c r="D1402" s="218">
        <v>3.52</v>
      </c>
    </row>
    <row r="1403" spans="1:4" x14ac:dyDescent="0.25">
      <c r="A1403" s="371">
        <v>11891</v>
      </c>
      <c r="B1403" s="371" t="s">
        <v>10254</v>
      </c>
      <c r="C1403" s="371" t="s">
        <v>3640</v>
      </c>
      <c r="D1403" s="218">
        <v>5.72</v>
      </c>
    </row>
    <row r="1404" spans="1:4" x14ac:dyDescent="0.25">
      <c r="A1404" s="371">
        <v>11892</v>
      </c>
      <c r="B1404" s="371" t="s">
        <v>10255</v>
      </c>
      <c r="C1404" s="371" t="s">
        <v>3640</v>
      </c>
      <c r="D1404" s="218">
        <v>9.34</v>
      </c>
    </row>
    <row r="1405" spans="1:4" x14ac:dyDescent="0.25">
      <c r="A1405" s="371">
        <v>37601</v>
      </c>
      <c r="B1405" s="371" t="s">
        <v>10256</v>
      </c>
      <c r="C1405" s="371" t="s">
        <v>3640</v>
      </c>
      <c r="D1405" s="218">
        <v>8.4700000000000006</v>
      </c>
    </row>
    <row r="1406" spans="1:4" x14ac:dyDescent="0.25">
      <c r="A1406" s="371">
        <v>1634</v>
      </c>
      <c r="B1406" s="371" t="s">
        <v>10257</v>
      </c>
      <c r="C1406" s="371" t="s">
        <v>3640</v>
      </c>
      <c r="D1406" s="218">
        <v>8.75</v>
      </c>
    </row>
    <row r="1407" spans="1:4" x14ac:dyDescent="0.25">
      <c r="A1407" s="371">
        <v>5086</v>
      </c>
      <c r="B1407" s="371" t="s">
        <v>10258</v>
      </c>
      <c r="C1407" s="371" t="s">
        <v>3639</v>
      </c>
      <c r="D1407" s="218">
        <v>32.72</v>
      </c>
    </row>
    <row r="1408" spans="1:4" x14ac:dyDescent="0.25">
      <c r="A1408" s="371">
        <v>11280</v>
      </c>
      <c r="B1408" s="371" t="s">
        <v>10259</v>
      </c>
      <c r="C1408" s="371" t="s">
        <v>3635</v>
      </c>
      <c r="D1408" s="219">
        <v>12500.87</v>
      </c>
    </row>
    <row r="1409" spans="1:4" x14ac:dyDescent="0.25">
      <c r="A1409" s="371">
        <v>40519</v>
      </c>
      <c r="B1409" s="371" t="s">
        <v>10260</v>
      </c>
      <c r="C1409" s="371" t="s">
        <v>3635</v>
      </c>
      <c r="D1409" s="219">
        <v>103052.91</v>
      </c>
    </row>
    <row r="1410" spans="1:4" x14ac:dyDescent="0.25">
      <c r="A1410" s="371">
        <v>39869</v>
      </c>
      <c r="B1410" s="371" t="s">
        <v>10261</v>
      </c>
      <c r="C1410" s="371" t="s">
        <v>3635</v>
      </c>
      <c r="D1410" s="218">
        <v>15.05</v>
      </c>
    </row>
    <row r="1411" spans="1:4" x14ac:dyDescent="0.25">
      <c r="A1411" s="371">
        <v>39870</v>
      </c>
      <c r="B1411" s="371" t="s">
        <v>10262</v>
      </c>
      <c r="C1411" s="371" t="s">
        <v>3635</v>
      </c>
      <c r="D1411" s="218">
        <v>23.02</v>
      </c>
    </row>
    <row r="1412" spans="1:4" x14ac:dyDescent="0.25">
      <c r="A1412" s="371">
        <v>39871</v>
      </c>
      <c r="B1412" s="371" t="s">
        <v>10263</v>
      </c>
      <c r="C1412" s="371" t="s">
        <v>3635</v>
      </c>
      <c r="D1412" s="218">
        <v>25.8</v>
      </c>
    </row>
    <row r="1413" spans="1:4" x14ac:dyDescent="0.25">
      <c r="A1413" s="371">
        <v>12722</v>
      </c>
      <c r="B1413" s="371" t="s">
        <v>10264</v>
      </c>
      <c r="C1413" s="371" t="s">
        <v>3635</v>
      </c>
      <c r="D1413" s="218">
        <v>863.44</v>
      </c>
    </row>
    <row r="1414" spans="1:4" x14ac:dyDescent="0.25">
      <c r="A1414" s="371">
        <v>12714</v>
      </c>
      <c r="B1414" s="371" t="s">
        <v>10265</v>
      </c>
      <c r="C1414" s="371" t="s">
        <v>3635</v>
      </c>
      <c r="D1414" s="218">
        <v>5.64</v>
      </c>
    </row>
    <row r="1415" spans="1:4" x14ac:dyDescent="0.25">
      <c r="A1415" s="371">
        <v>12715</v>
      </c>
      <c r="B1415" s="371" t="s">
        <v>10266</v>
      </c>
      <c r="C1415" s="371" t="s">
        <v>3635</v>
      </c>
      <c r="D1415" s="218">
        <v>12.72</v>
      </c>
    </row>
    <row r="1416" spans="1:4" x14ac:dyDescent="0.25">
      <c r="A1416" s="371">
        <v>12716</v>
      </c>
      <c r="B1416" s="371" t="s">
        <v>10267</v>
      </c>
      <c r="C1416" s="371" t="s">
        <v>3635</v>
      </c>
      <c r="D1416" s="218">
        <v>21.85</v>
      </c>
    </row>
    <row r="1417" spans="1:4" x14ac:dyDescent="0.25">
      <c r="A1417" s="371">
        <v>12717</v>
      </c>
      <c r="B1417" s="371" t="s">
        <v>10268</v>
      </c>
      <c r="C1417" s="371" t="s">
        <v>3635</v>
      </c>
      <c r="D1417" s="218">
        <v>42.95</v>
      </c>
    </row>
    <row r="1418" spans="1:4" x14ac:dyDescent="0.25">
      <c r="A1418" s="371">
        <v>12718</v>
      </c>
      <c r="B1418" s="371" t="s">
        <v>10269</v>
      </c>
      <c r="C1418" s="371" t="s">
        <v>3635</v>
      </c>
      <c r="D1418" s="218">
        <v>65.92</v>
      </c>
    </row>
    <row r="1419" spans="1:4" x14ac:dyDescent="0.25">
      <c r="A1419" s="371">
        <v>12719</v>
      </c>
      <c r="B1419" s="371" t="s">
        <v>10270</v>
      </c>
      <c r="C1419" s="371" t="s">
        <v>3635</v>
      </c>
      <c r="D1419" s="218">
        <v>104.65</v>
      </c>
    </row>
    <row r="1420" spans="1:4" x14ac:dyDescent="0.25">
      <c r="A1420" s="371">
        <v>12720</v>
      </c>
      <c r="B1420" s="371" t="s">
        <v>10271</v>
      </c>
      <c r="C1420" s="371" t="s">
        <v>3635</v>
      </c>
      <c r="D1420" s="218">
        <v>364.4</v>
      </c>
    </row>
    <row r="1421" spans="1:4" x14ac:dyDescent="0.25">
      <c r="A1421" s="371">
        <v>12721</v>
      </c>
      <c r="B1421" s="371" t="s">
        <v>10272</v>
      </c>
      <c r="C1421" s="371" t="s">
        <v>3635</v>
      </c>
      <c r="D1421" s="218">
        <v>349.43</v>
      </c>
    </row>
    <row r="1422" spans="1:4" x14ac:dyDescent="0.25">
      <c r="A1422" s="371">
        <v>3468</v>
      </c>
      <c r="B1422" s="371" t="s">
        <v>10273</v>
      </c>
      <c r="C1422" s="371" t="s">
        <v>3635</v>
      </c>
      <c r="D1422" s="218">
        <v>47.39</v>
      </c>
    </row>
    <row r="1423" spans="1:4" x14ac:dyDescent="0.25">
      <c r="A1423" s="371">
        <v>3465</v>
      </c>
      <c r="B1423" s="371" t="s">
        <v>10274</v>
      </c>
      <c r="C1423" s="371" t="s">
        <v>3635</v>
      </c>
      <c r="D1423" s="218">
        <v>47.37</v>
      </c>
    </row>
    <row r="1424" spans="1:4" x14ac:dyDescent="0.25">
      <c r="A1424" s="371">
        <v>12403</v>
      </c>
      <c r="B1424" s="371" t="s">
        <v>10275</v>
      </c>
      <c r="C1424" s="371" t="s">
        <v>3635</v>
      </c>
      <c r="D1424" s="218">
        <v>33.76</v>
      </c>
    </row>
    <row r="1425" spans="1:4" x14ac:dyDescent="0.25">
      <c r="A1425" s="371">
        <v>3463</v>
      </c>
      <c r="B1425" s="371" t="s">
        <v>10276</v>
      </c>
      <c r="C1425" s="371" t="s">
        <v>3635</v>
      </c>
      <c r="D1425" s="218">
        <v>19.73</v>
      </c>
    </row>
    <row r="1426" spans="1:4" x14ac:dyDescent="0.25">
      <c r="A1426" s="371">
        <v>3464</v>
      </c>
      <c r="B1426" s="371" t="s">
        <v>10277</v>
      </c>
      <c r="C1426" s="371" t="s">
        <v>3635</v>
      </c>
      <c r="D1426" s="218">
        <v>19.73</v>
      </c>
    </row>
    <row r="1427" spans="1:4" x14ac:dyDescent="0.25">
      <c r="A1427" s="371">
        <v>3466</v>
      </c>
      <c r="B1427" s="371" t="s">
        <v>10278</v>
      </c>
      <c r="C1427" s="371" t="s">
        <v>3635</v>
      </c>
      <c r="D1427" s="218">
        <v>120.31</v>
      </c>
    </row>
    <row r="1428" spans="1:4" x14ac:dyDescent="0.25">
      <c r="A1428" s="371">
        <v>3467</v>
      </c>
      <c r="B1428" s="371" t="s">
        <v>10279</v>
      </c>
      <c r="C1428" s="371" t="s">
        <v>3635</v>
      </c>
      <c r="D1428" s="218">
        <v>67.95</v>
      </c>
    </row>
    <row r="1429" spans="1:4" x14ac:dyDescent="0.25">
      <c r="A1429" s="371">
        <v>3462</v>
      </c>
      <c r="B1429" s="371" t="s">
        <v>10280</v>
      </c>
      <c r="C1429" s="371" t="s">
        <v>3635</v>
      </c>
      <c r="D1429" s="218">
        <v>13.01</v>
      </c>
    </row>
    <row r="1430" spans="1:4" x14ac:dyDescent="0.25">
      <c r="A1430" s="371">
        <v>3446</v>
      </c>
      <c r="B1430" s="371" t="s">
        <v>10281</v>
      </c>
      <c r="C1430" s="371" t="s">
        <v>3635</v>
      </c>
      <c r="D1430" s="218">
        <v>40.06</v>
      </c>
    </row>
    <row r="1431" spans="1:4" x14ac:dyDescent="0.25">
      <c r="A1431" s="371">
        <v>3445</v>
      </c>
      <c r="B1431" s="371" t="s">
        <v>10282</v>
      </c>
      <c r="C1431" s="371" t="s">
        <v>3635</v>
      </c>
      <c r="D1431" s="218">
        <v>32.700000000000003</v>
      </c>
    </row>
    <row r="1432" spans="1:4" x14ac:dyDescent="0.25">
      <c r="A1432" s="371">
        <v>3441</v>
      </c>
      <c r="B1432" s="371" t="s">
        <v>10283</v>
      </c>
      <c r="C1432" s="371" t="s">
        <v>3635</v>
      </c>
      <c r="D1432" s="218">
        <v>9.23</v>
      </c>
    </row>
    <row r="1433" spans="1:4" x14ac:dyDescent="0.25">
      <c r="A1433" s="371">
        <v>3444</v>
      </c>
      <c r="B1433" s="371" t="s">
        <v>10284</v>
      </c>
      <c r="C1433" s="371" t="s">
        <v>3635</v>
      </c>
      <c r="D1433" s="218">
        <v>20.13</v>
      </c>
    </row>
    <row r="1434" spans="1:4" x14ac:dyDescent="0.25">
      <c r="A1434" s="371">
        <v>12402</v>
      </c>
      <c r="B1434" s="371" t="s">
        <v>10285</v>
      </c>
      <c r="C1434" s="371" t="s">
        <v>3635</v>
      </c>
      <c r="D1434" s="218">
        <v>112.6</v>
      </c>
    </row>
    <row r="1435" spans="1:4" x14ac:dyDescent="0.25">
      <c r="A1435" s="371">
        <v>3447</v>
      </c>
      <c r="B1435" s="371" t="s">
        <v>10286</v>
      </c>
      <c r="C1435" s="371" t="s">
        <v>3635</v>
      </c>
      <c r="D1435" s="218">
        <v>58.25</v>
      </c>
    </row>
    <row r="1436" spans="1:4" x14ac:dyDescent="0.25">
      <c r="A1436" s="371">
        <v>3442</v>
      </c>
      <c r="B1436" s="371" t="s">
        <v>10287</v>
      </c>
      <c r="C1436" s="371" t="s">
        <v>3635</v>
      </c>
      <c r="D1436" s="218">
        <v>13.8</v>
      </c>
    </row>
    <row r="1437" spans="1:4" x14ac:dyDescent="0.25">
      <c r="A1437" s="371">
        <v>3448</v>
      </c>
      <c r="B1437" s="371" t="s">
        <v>10288</v>
      </c>
      <c r="C1437" s="371" t="s">
        <v>3635</v>
      </c>
      <c r="D1437" s="218">
        <v>164.62</v>
      </c>
    </row>
    <row r="1438" spans="1:4" x14ac:dyDescent="0.25">
      <c r="A1438" s="371">
        <v>3449</v>
      </c>
      <c r="B1438" s="371" t="s">
        <v>10289</v>
      </c>
      <c r="C1438" s="371" t="s">
        <v>3635</v>
      </c>
      <c r="D1438" s="218">
        <v>288.45</v>
      </c>
    </row>
    <row r="1439" spans="1:4" x14ac:dyDescent="0.25">
      <c r="A1439" s="371">
        <v>37438</v>
      </c>
      <c r="B1439" s="371" t="s">
        <v>10290</v>
      </c>
      <c r="C1439" s="371" t="s">
        <v>3635</v>
      </c>
      <c r="D1439" s="218">
        <v>232.23</v>
      </c>
    </row>
    <row r="1440" spans="1:4" x14ac:dyDescent="0.25">
      <c r="A1440" s="371">
        <v>37439</v>
      </c>
      <c r="B1440" s="371" t="s">
        <v>10291</v>
      </c>
      <c r="C1440" s="371" t="s">
        <v>3635</v>
      </c>
      <c r="D1440" s="219">
        <v>1518.32</v>
      </c>
    </row>
    <row r="1441" spans="1:4" x14ac:dyDescent="0.25">
      <c r="A1441" s="371">
        <v>37435</v>
      </c>
      <c r="B1441" s="371" t="s">
        <v>10292</v>
      </c>
      <c r="C1441" s="371" t="s">
        <v>3635</v>
      </c>
      <c r="D1441" s="218">
        <v>27.29</v>
      </c>
    </row>
    <row r="1442" spans="1:4" x14ac:dyDescent="0.25">
      <c r="A1442" s="371">
        <v>37436</v>
      </c>
      <c r="B1442" s="371" t="s">
        <v>10293</v>
      </c>
      <c r="C1442" s="371" t="s">
        <v>3635</v>
      </c>
      <c r="D1442" s="218">
        <v>32.21</v>
      </c>
    </row>
    <row r="1443" spans="1:4" x14ac:dyDescent="0.25">
      <c r="A1443" s="371">
        <v>37437</v>
      </c>
      <c r="B1443" s="371" t="s">
        <v>10294</v>
      </c>
      <c r="C1443" s="371" t="s">
        <v>3635</v>
      </c>
      <c r="D1443" s="218">
        <v>46.58</v>
      </c>
    </row>
    <row r="1444" spans="1:4" x14ac:dyDescent="0.25">
      <c r="A1444" s="371">
        <v>3473</v>
      </c>
      <c r="B1444" s="371" t="s">
        <v>10295</v>
      </c>
      <c r="C1444" s="371" t="s">
        <v>3635</v>
      </c>
      <c r="D1444" s="218">
        <v>45.29</v>
      </c>
    </row>
    <row r="1445" spans="1:4" x14ac:dyDescent="0.25">
      <c r="A1445" s="371">
        <v>3474</v>
      </c>
      <c r="B1445" s="371" t="s">
        <v>10296</v>
      </c>
      <c r="C1445" s="371" t="s">
        <v>3635</v>
      </c>
      <c r="D1445" s="218">
        <v>37.33</v>
      </c>
    </row>
    <row r="1446" spans="1:4" x14ac:dyDescent="0.25">
      <c r="A1446" s="371">
        <v>3450</v>
      </c>
      <c r="B1446" s="371" t="s">
        <v>10297</v>
      </c>
      <c r="C1446" s="371" t="s">
        <v>3635</v>
      </c>
      <c r="D1446" s="218">
        <v>10.82</v>
      </c>
    </row>
    <row r="1447" spans="1:4" x14ac:dyDescent="0.25">
      <c r="A1447" s="371">
        <v>3443</v>
      </c>
      <c r="B1447" s="371" t="s">
        <v>10298</v>
      </c>
      <c r="C1447" s="371" t="s">
        <v>3635</v>
      </c>
      <c r="D1447" s="218">
        <v>23.22</v>
      </c>
    </row>
    <row r="1448" spans="1:4" x14ac:dyDescent="0.25">
      <c r="A1448" s="371">
        <v>3453</v>
      </c>
      <c r="B1448" s="371" t="s">
        <v>10299</v>
      </c>
      <c r="C1448" s="371" t="s">
        <v>3635</v>
      </c>
      <c r="D1448" s="218">
        <v>132.19999999999999</v>
      </c>
    </row>
    <row r="1449" spans="1:4" x14ac:dyDescent="0.25">
      <c r="A1449" s="371">
        <v>3452</v>
      </c>
      <c r="B1449" s="371" t="s">
        <v>10300</v>
      </c>
      <c r="C1449" s="371" t="s">
        <v>3635</v>
      </c>
      <c r="D1449" s="218">
        <v>65.25</v>
      </c>
    </row>
    <row r="1450" spans="1:4" x14ac:dyDescent="0.25">
      <c r="A1450" s="371">
        <v>3451</v>
      </c>
      <c r="B1450" s="371" t="s">
        <v>10301</v>
      </c>
      <c r="C1450" s="371" t="s">
        <v>3635</v>
      </c>
      <c r="D1450" s="218">
        <v>12.94</v>
      </c>
    </row>
    <row r="1451" spans="1:4" x14ac:dyDescent="0.25">
      <c r="A1451" s="371">
        <v>3454</v>
      </c>
      <c r="B1451" s="371" t="s">
        <v>10302</v>
      </c>
      <c r="C1451" s="371" t="s">
        <v>3635</v>
      </c>
      <c r="D1451" s="218">
        <v>201.07</v>
      </c>
    </row>
    <row r="1452" spans="1:4" x14ac:dyDescent="0.25">
      <c r="A1452" s="371">
        <v>3458</v>
      </c>
      <c r="B1452" s="371" t="s">
        <v>10303</v>
      </c>
      <c r="C1452" s="371" t="s">
        <v>3635</v>
      </c>
      <c r="D1452" s="218">
        <v>36.299999999999997</v>
      </c>
    </row>
    <row r="1453" spans="1:4" x14ac:dyDescent="0.25">
      <c r="A1453" s="371">
        <v>3457</v>
      </c>
      <c r="B1453" s="371" t="s">
        <v>10304</v>
      </c>
      <c r="C1453" s="371" t="s">
        <v>3635</v>
      </c>
      <c r="D1453" s="218">
        <v>27.25</v>
      </c>
    </row>
    <row r="1454" spans="1:4" x14ac:dyDescent="0.25">
      <c r="A1454" s="371">
        <v>3455</v>
      </c>
      <c r="B1454" s="371" t="s">
        <v>10305</v>
      </c>
      <c r="C1454" s="371" t="s">
        <v>3635</v>
      </c>
      <c r="D1454" s="218">
        <v>7.74</v>
      </c>
    </row>
    <row r="1455" spans="1:4" x14ac:dyDescent="0.25">
      <c r="A1455" s="371">
        <v>3472</v>
      </c>
      <c r="B1455" s="371" t="s">
        <v>10306</v>
      </c>
      <c r="C1455" s="371" t="s">
        <v>3635</v>
      </c>
      <c r="D1455" s="218">
        <v>17.39</v>
      </c>
    </row>
    <row r="1456" spans="1:4" x14ac:dyDescent="0.25">
      <c r="A1456" s="371">
        <v>3470</v>
      </c>
      <c r="B1456" s="371" t="s">
        <v>10307</v>
      </c>
      <c r="C1456" s="371" t="s">
        <v>3635</v>
      </c>
      <c r="D1456" s="218">
        <v>101.37</v>
      </c>
    </row>
    <row r="1457" spans="1:4" x14ac:dyDescent="0.25">
      <c r="A1457" s="371">
        <v>3471</v>
      </c>
      <c r="B1457" s="371" t="s">
        <v>10308</v>
      </c>
      <c r="C1457" s="371" t="s">
        <v>3635</v>
      </c>
      <c r="D1457" s="218">
        <v>55.7</v>
      </c>
    </row>
    <row r="1458" spans="1:4" x14ac:dyDescent="0.25">
      <c r="A1458" s="371">
        <v>3456</v>
      </c>
      <c r="B1458" s="371" t="s">
        <v>10309</v>
      </c>
      <c r="C1458" s="371" t="s">
        <v>3635</v>
      </c>
      <c r="D1458" s="218">
        <v>11.58</v>
      </c>
    </row>
    <row r="1459" spans="1:4" x14ac:dyDescent="0.25">
      <c r="A1459" s="371">
        <v>3459</v>
      </c>
      <c r="B1459" s="371" t="s">
        <v>10310</v>
      </c>
      <c r="C1459" s="371" t="s">
        <v>3635</v>
      </c>
      <c r="D1459" s="218">
        <v>142.97999999999999</v>
      </c>
    </row>
    <row r="1460" spans="1:4" x14ac:dyDescent="0.25">
      <c r="A1460" s="371">
        <v>3469</v>
      </c>
      <c r="B1460" s="371" t="s">
        <v>10311</v>
      </c>
      <c r="C1460" s="371" t="s">
        <v>3635</v>
      </c>
      <c r="D1460" s="218">
        <v>271.92</v>
      </c>
    </row>
    <row r="1461" spans="1:4" x14ac:dyDescent="0.25">
      <c r="A1461" s="371">
        <v>3460</v>
      </c>
      <c r="B1461" s="371" t="s">
        <v>10312</v>
      </c>
      <c r="C1461" s="371" t="s">
        <v>3635</v>
      </c>
      <c r="D1461" s="218">
        <v>396.77</v>
      </c>
    </row>
    <row r="1462" spans="1:4" x14ac:dyDescent="0.25">
      <c r="A1462" s="371">
        <v>3461</v>
      </c>
      <c r="B1462" s="371" t="s">
        <v>10313</v>
      </c>
      <c r="C1462" s="371" t="s">
        <v>3635</v>
      </c>
      <c r="D1462" s="219">
        <v>1014.11</v>
      </c>
    </row>
    <row r="1463" spans="1:4" x14ac:dyDescent="0.25">
      <c r="A1463" s="371">
        <v>37433</v>
      </c>
      <c r="B1463" s="371" t="s">
        <v>10314</v>
      </c>
      <c r="C1463" s="371" t="s">
        <v>3635</v>
      </c>
      <c r="D1463" s="218">
        <v>232.23</v>
      </c>
    </row>
    <row r="1464" spans="1:4" x14ac:dyDescent="0.25">
      <c r="A1464" s="371">
        <v>37430</v>
      </c>
      <c r="B1464" s="371" t="s">
        <v>10315</v>
      </c>
      <c r="C1464" s="371" t="s">
        <v>3635</v>
      </c>
      <c r="D1464" s="218">
        <v>29.1</v>
      </c>
    </row>
    <row r="1465" spans="1:4" x14ac:dyDescent="0.25">
      <c r="A1465" s="371">
        <v>37434</v>
      </c>
      <c r="B1465" s="371" t="s">
        <v>10316</v>
      </c>
      <c r="C1465" s="371" t="s">
        <v>3635</v>
      </c>
      <c r="D1465" s="219">
        <v>2165.34</v>
      </c>
    </row>
    <row r="1466" spans="1:4" x14ac:dyDescent="0.25">
      <c r="A1466" s="371">
        <v>37431</v>
      </c>
      <c r="B1466" s="371" t="s">
        <v>10317</v>
      </c>
      <c r="C1466" s="371" t="s">
        <v>3635</v>
      </c>
      <c r="D1466" s="218">
        <v>39.479999999999997</v>
      </c>
    </row>
    <row r="1467" spans="1:4" x14ac:dyDescent="0.25">
      <c r="A1467" s="371">
        <v>37432</v>
      </c>
      <c r="B1467" s="371" t="s">
        <v>10318</v>
      </c>
      <c r="C1467" s="371" t="s">
        <v>3635</v>
      </c>
      <c r="D1467" s="218">
        <v>72.819999999999993</v>
      </c>
    </row>
    <row r="1468" spans="1:4" x14ac:dyDescent="0.25">
      <c r="A1468" s="371">
        <v>37413</v>
      </c>
      <c r="B1468" s="371" t="s">
        <v>10319</v>
      </c>
      <c r="C1468" s="371" t="s">
        <v>3635</v>
      </c>
      <c r="D1468" s="218">
        <v>3.83</v>
      </c>
    </row>
    <row r="1469" spans="1:4" x14ac:dyDescent="0.25">
      <c r="A1469" s="371">
        <v>37414</v>
      </c>
      <c r="B1469" s="371" t="s">
        <v>10320</v>
      </c>
      <c r="C1469" s="371" t="s">
        <v>3635</v>
      </c>
      <c r="D1469" s="218">
        <v>4.34</v>
      </c>
    </row>
    <row r="1470" spans="1:4" x14ac:dyDescent="0.25">
      <c r="A1470" s="371">
        <v>37415</v>
      </c>
      <c r="B1470" s="371" t="s">
        <v>10321</v>
      </c>
      <c r="C1470" s="371" t="s">
        <v>3635</v>
      </c>
      <c r="D1470" s="218">
        <v>7.9</v>
      </c>
    </row>
    <row r="1471" spans="1:4" x14ac:dyDescent="0.25">
      <c r="A1471" s="371">
        <v>37416</v>
      </c>
      <c r="B1471" s="371" t="s">
        <v>10322</v>
      </c>
      <c r="C1471" s="371" t="s">
        <v>3635</v>
      </c>
      <c r="D1471" s="218">
        <v>3.58</v>
      </c>
    </row>
    <row r="1472" spans="1:4" x14ac:dyDescent="0.25">
      <c r="A1472" s="371">
        <v>37417</v>
      </c>
      <c r="B1472" s="371" t="s">
        <v>10323</v>
      </c>
      <c r="C1472" s="371" t="s">
        <v>3635</v>
      </c>
      <c r="D1472" s="218">
        <v>5.15</v>
      </c>
    </row>
    <row r="1473" spans="1:4" x14ac:dyDescent="0.25">
      <c r="A1473" s="371">
        <v>43590</v>
      </c>
      <c r="B1473" s="371" t="s">
        <v>10324</v>
      </c>
      <c r="C1473" s="371" t="s">
        <v>3635</v>
      </c>
      <c r="D1473" s="218">
        <v>152.13</v>
      </c>
    </row>
    <row r="1474" spans="1:4" x14ac:dyDescent="0.25">
      <c r="A1474" s="371">
        <v>43589</v>
      </c>
      <c r="B1474" s="371" t="s">
        <v>10325</v>
      </c>
      <c r="C1474" s="371" t="s">
        <v>3635</v>
      </c>
      <c r="D1474" s="218">
        <v>27.52</v>
      </c>
    </row>
    <row r="1475" spans="1:4" x14ac:dyDescent="0.25">
      <c r="A1475" s="371">
        <v>34519</v>
      </c>
      <c r="B1475" s="371" t="s">
        <v>10326</v>
      </c>
      <c r="C1475" s="371" t="s">
        <v>3635</v>
      </c>
      <c r="D1475" s="218">
        <v>80.41</v>
      </c>
    </row>
    <row r="1476" spans="1:4" x14ac:dyDescent="0.25">
      <c r="A1476" s="371">
        <v>1649</v>
      </c>
      <c r="B1476" s="371" t="s">
        <v>10327</v>
      </c>
      <c r="C1476" s="371" t="s">
        <v>3635</v>
      </c>
      <c r="D1476" s="218">
        <v>85.61</v>
      </c>
    </row>
    <row r="1477" spans="1:4" x14ac:dyDescent="0.25">
      <c r="A1477" s="371">
        <v>1653</v>
      </c>
      <c r="B1477" s="371" t="s">
        <v>10328</v>
      </c>
      <c r="C1477" s="371" t="s">
        <v>3635</v>
      </c>
      <c r="D1477" s="218">
        <v>67.06</v>
      </c>
    </row>
    <row r="1478" spans="1:4" x14ac:dyDescent="0.25">
      <c r="A1478" s="371">
        <v>1647</v>
      </c>
      <c r="B1478" s="371" t="s">
        <v>10329</v>
      </c>
      <c r="C1478" s="371" t="s">
        <v>3635</v>
      </c>
      <c r="D1478" s="218">
        <v>24.01</v>
      </c>
    </row>
    <row r="1479" spans="1:4" x14ac:dyDescent="0.25">
      <c r="A1479" s="371">
        <v>1648</v>
      </c>
      <c r="B1479" s="371" t="s">
        <v>10330</v>
      </c>
      <c r="C1479" s="371" t="s">
        <v>3635</v>
      </c>
      <c r="D1479" s="218">
        <v>46.11</v>
      </c>
    </row>
    <row r="1480" spans="1:4" x14ac:dyDescent="0.25">
      <c r="A1480" s="371">
        <v>1651</v>
      </c>
      <c r="B1480" s="371" t="s">
        <v>10331</v>
      </c>
      <c r="C1480" s="371" t="s">
        <v>3635</v>
      </c>
      <c r="D1480" s="218">
        <v>213.9</v>
      </c>
    </row>
    <row r="1481" spans="1:4" x14ac:dyDescent="0.25">
      <c r="A1481" s="371">
        <v>1650</v>
      </c>
      <c r="B1481" s="371" t="s">
        <v>10332</v>
      </c>
      <c r="C1481" s="371" t="s">
        <v>3635</v>
      </c>
      <c r="D1481" s="218">
        <v>118.23</v>
      </c>
    </row>
    <row r="1482" spans="1:4" x14ac:dyDescent="0.25">
      <c r="A1482" s="371">
        <v>1654</v>
      </c>
      <c r="B1482" s="371" t="s">
        <v>10333</v>
      </c>
      <c r="C1482" s="371" t="s">
        <v>3635</v>
      </c>
      <c r="D1482" s="218">
        <v>32.96</v>
      </c>
    </row>
    <row r="1483" spans="1:4" x14ac:dyDescent="0.25">
      <c r="A1483" s="371">
        <v>1652</v>
      </c>
      <c r="B1483" s="371" t="s">
        <v>10334</v>
      </c>
      <c r="C1483" s="371" t="s">
        <v>3635</v>
      </c>
      <c r="D1483" s="218">
        <v>307.01</v>
      </c>
    </row>
    <row r="1484" spans="1:4" x14ac:dyDescent="0.25">
      <c r="A1484" s="371">
        <v>10510</v>
      </c>
      <c r="B1484" s="371" t="s">
        <v>10335</v>
      </c>
      <c r="C1484" s="371" t="s">
        <v>3635</v>
      </c>
      <c r="D1484" s="218">
        <v>150.96</v>
      </c>
    </row>
    <row r="1485" spans="1:4" x14ac:dyDescent="0.25">
      <c r="A1485" s="371">
        <v>1747</v>
      </c>
      <c r="B1485" s="371" t="s">
        <v>10336</v>
      </c>
      <c r="C1485" s="371" t="s">
        <v>3635</v>
      </c>
      <c r="D1485" s="218">
        <v>208.98</v>
      </c>
    </row>
    <row r="1486" spans="1:4" x14ac:dyDescent="0.25">
      <c r="A1486" s="371">
        <v>1744</v>
      </c>
      <c r="B1486" s="371" t="s">
        <v>10337</v>
      </c>
      <c r="C1486" s="371" t="s">
        <v>3635</v>
      </c>
      <c r="D1486" s="218">
        <v>144.75</v>
      </c>
    </row>
    <row r="1487" spans="1:4" x14ac:dyDescent="0.25">
      <c r="A1487" s="371">
        <v>1743</v>
      </c>
      <c r="B1487" s="371" t="s">
        <v>10338</v>
      </c>
      <c r="C1487" s="371" t="s">
        <v>3635</v>
      </c>
      <c r="D1487" s="218">
        <v>190.08</v>
      </c>
    </row>
    <row r="1488" spans="1:4" x14ac:dyDescent="0.25">
      <c r="A1488" s="371">
        <v>39640</v>
      </c>
      <c r="B1488" s="371" t="s">
        <v>10339</v>
      </c>
      <c r="C1488" s="371" t="s">
        <v>3635</v>
      </c>
      <c r="D1488" s="218">
        <v>11.18</v>
      </c>
    </row>
    <row r="1489" spans="1:4" x14ac:dyDescent="0.25">
      <c r="A1489" s="371">
        <v>7216</v>
      </c>
      <c r="B1489" s="371" t="s">
        <v>10340</v>
      </c>
      <c r="C1489" s="371" t="s">
        <v>3635</v>
      </c>
      <c r="D1489" s="218">
        <v>60.04</v>
      </c>
    </row>
    <row r="1490" spans="1:4" x14ac:dyDescent="0.25">
      <c r="A1490" s="371">
        <v>20235</v>
      </c>
      <c r="B1490" s="371" t="s">
        <v>10341</v>
      </c>
      <c r="C1490" s="371" t="s">
        <v>3635</v>
      </c>
      <c r="D1490" s="218">
        <v>48.27</v>
      </c>
    </row>
    <row r="1491" spans="1:4" x14ac:dyDescent="0.25">
      <c r="A1491" s="371">
        <v>7181</v>
      </c>
      <c r="B1491" s="371" t="s">
        <v>10342</v>
      </c>
      <c r="C1491" s="371" t="s">
        <v>3635</v>
      </c>
      <c r="D1491" s="218">
        <v>3.59</v>
      </c>
    </row>
    <row r="1492" spans="1:4" x14ac:dyDescent="0.25">
      <c r="A1492" s="371">
        <v>40742</v>
      </c>
      <c r="B1492" s="371" t="s">
        <v>10343</v>
      </c>
      <c r="C1492" s="371" t="s">
        <v>3635</v>
      </c>
      <c r="D1492" s="218">
        <v>12.08</v>
      </c>
    </row>
    <row r="1493" spans="1:4" x14ac:dyDescent="0.25">
      <c r="A1493" s="371">
        <v>7214</v>
      </c>
      <c r="B1493" s="371" t="s">
        <v>10344</v>
      </c>
      <c r="C1493" s="371" t="s">
        <v>3635</v>
      </c>
      <c r="D1493" s="218">
        <v>58.63</v>
      </c>
    </row>
    <row r="1494" spans="1:4" x14ac:dyDescent="0.25">
      <c r="A1494" s="371">
        <v>7219</v>
      </c>
      <c r="B1494" s="371" t="s">
        <v>10345</v>
      </c>
      <c r="C1494" s="371" t="s">
        <v>3635</v>
      </c>
      <c r="D1494" s="218">
        <v>52.01</v>
      </c>
    </row>
    <row r="1495" spans="1:4" x14ac:dyDescent="0.25">
      <c r="A1495" s="371">
        <v>37971</v>
      </c>
      <c r="B1495" s="371" t="s">
        <v>10346</v>
      </c>
      <c r="C1495" s="371" t="s">
        <v>3635</v>
      </c>
      <c r="D1495" s="218">
        <v>4.01</v>
      </c>
    </row>
    <row r="1496" spans="1:4" x14ac:dyDescent="0.25">
      <c r="A1496" s="371">
        <v>37972</v>
      </c>
      <c r="B1496" s="371" t="s">
        <v>10347</v>
      </c>
      <c r="C1496" s="371" t="s">
        <v>3635</v>
      </c>
      <c r="D1496" s="218">
        <v>5.69</v>
      </c>
    </row>
    <row r="1497" spans="1:4" x14ac:dyDescent="0.25">
      <c r="A1497" s="371">
        <v>37973</v>
      </c>
      <c r="B1497" s="371" t="s">
        <v>10348</v>
      </c>
      <c r="C1497" s="371" t="s">
        <v>3635</v>
      </c>
      <c r="D1497" s="218">
        <v>10.69</v>
      </c>
    </row>
    <row r="1498" spans="1:4" x14ac:dyDescent="0.25">
      <c r="A1498" s="371">
        <v>1926</v>
      </c>
      <c r="B1498" s="371" t="s">
        <v>10349</v>
      </c>
      <c r="C1498" s="371" t="s">
        <v>3635</v>
      </c>
      <c r="D1498" s="218">
        <v>2.21</v>
      </c>
    </row>
    <row r="1499" spans="1:4" x14ac:dyDescent="0.25">
      <c r="A1499" s="371">
        <v>1927</v>
      </c>
      <c r="B1499" s="371" t="s">
        <v>10350</v>
      </c>
      <c r="C1499" s="371" t="s">
        <v>3635</v>
      </c>
      <c r="D1499" s="218">
        <v>2.48</v>
      </c>
    </row>
    <row r="1500" spans="1:4" x14ac:dyDescent="0.25">
      <c r="A1500" s="371">
        <v>1923</v>
      </c>
      <c r="B1500" s="371" t="s">
        <v>10351</v>
      </c>
      <c r="C1500" s="371" t="s">
        <v>3635</v>
      </c>
      <c r="D1500" s="218">
        <v>4.5199999999999996</v>
      </c>
    </row>
    <row r="1501" spans="1:4" x14ac:dyDescent="0.25">
      <c r="A1501" s="371">
        <v>1929</v>
      </c>
      <c r="B1501" s="371" t="s">
        <v>10352</v>
      </c>
      <c r="C1501" s="371" t="s">
        <v>3635</v>
      </c>
      <c r="D1501" s="218">
        <v>5.48</v>
      </c>
    </row>
    <row r="1502" spans="1:4" x14ac:dyDescent="0.25">
      <c r="A1502" s="371">
        <v>1930</v>
      </c>
      <c r="B1502" s="371" t="s">
        <v>10353</v>
      </c>
      <c r="C1502" s="371" t="s">
        <v>3635</v>
      </c>
      <c r="D1502" s="218">
        <v>9.3800000000000008</v>
      </c>
    </row>
    <row r="1503" spans="1:4" x14ac:dyDescent="0.25">
      <c r="A1503" s="371">
        <v>1924</v>
      </c>
      <c r="B1503" s="371" t="s">
        <v>10354</v>
      </c>
      <c r="C1503" s="371" t="s">
        <v>3635</v>
      </c>
      <c r="D1503" s="218">
        <v>15.14</v>
      </c>
    </row>
    <row r="1504" spans="1:4" x14ac:dyDescent="0.25">
      <c r="A1504" s="371">
        <v>1922</v>
      </c>
      <c r="B1504" s="371" t="s">
        <v>10355</v>
      </c>
      <c r="C1504" s="371" t="s">
        <v>3635</v>
      </c>
      <c r="D1504" s="218">
        <v>31.3</v>
      </c>
    </row>
    <row r="1505" spans="1:4" x14ac:dyDescent="0.25">
      <c r="A1505" s="371">
        <v>1953</v>
      </c>
      <c r="B1505" s="371" t="s">
        <v>10356</v>
      </c>
      <c r="C1505" s="371" t="s">
        <v>3635</v>
      </c>
      <c r="D1505" s="218">
        <v>38.22</v>
      </c>
    </row>
    <row r="1506" spans="1:4" x14ac:dyDescent="0.25">
      <c r="A1506" s="371">
        <v>1962</v>
      </c>
      <c r="B1506" s="371" t="s">
        <v>10357</v>
      </c>
      <c r="C1506" s="371" t="s">
        <v>3635</v>
      </c>
      <c r="D1506" s="218">
        <v>185.66</v>
      </c>
    </row>
    <row r="1507" spans="1:4" x14ac:dyDescent="0.25">
      <c r="A1507" s="371">
        <v>1955</v>
      </c>
      <c r="B1507" s="371" t="s">
        <v>10358</v>
      </c>
      <c r="C1507" s="371" t="s">
        <v>3635</v>
      </c>
      <c r="D1507" s="218">
        <v>2.13</v>
      </c>
    </row>
    <row r="1508" spans="1:4" x14ac:dyDescent="0.25">
      <c r="A1508" s="371">
        <v>1956</v>
      </c>
      <c r="B1508" s="371" t="s">
        <v>10359</v>
      </c>
      <c r="C1508" s="371" t="s">
        <v>3635</v>
      </c>
      <c r="D1508" s="218">
        <v>3.02</v>
      </c>
    </row>
    <row r="1509" spans="1:4" x14ac:dyDescent="0.25">
      <c r="A1509" s="371">
        <v>1957</v>
      </c>
      <c r="B1509" s="371" t="s">
        <v>10360</v>
      </c>
      <c r="C1509" s="371" t="s">
        <v>3635</v>
      </c>
      <c r="D1509" s="218">
        <v>6.53</v>
      </c>
    </row>
    <row r="1510" spans="1:4" x14ac:dyDescent="0.25">
      <c r="A1510" s="371">
        <v>1958</v>
      </c>
      <c r="B1510" s="371" t="s">
        <v>10361</v>
      </c>
      <c r="C1510" s="371" t="s">
        <v>3635</v>
      </c>
      <c r="D1510" s="218">
        <v>12.16</v>
      </c>
    </row>
    <row r="1511" spans="1:4" x14ac:dyDescent="0.25">
      <c r="A1511" s="371">
        <v>1959</v>
      </c>
      <c r="B1511" s="371" t="s">
        <v>10362</v>
      </c>
      <c r="C1511" s="371" t="s">
        <v>3635</v>
      </c>
      <c r="D1511" s="218">
        <v>13.19</v>
      </c>
    </row>
    <row r="1512" spans="1:4" x14ac:dyDescent="0.25">
      <c r="A1512" s="371">
        <v>1925</v>
      </c>
      <c r="B1512" s="371" t="s">
        <v>10363</v>
      </c>
      <c r="C1512" s="371" t="s">
        <v>3635</v>
      </c>
      <c r="D1512" s="218">
        <v>34.479999999999997</v>
      </c>
    </row>
    <row r="1513" spans="1:4" x14ac:dyDescent="0.25">
      <c r="A1513" s="371">
        <v>1960</v>
      </c>
      <c r="B1513" s="371" t="s">
        <v>10364</v>
      </c>
      <c r="C1513" s="371" t="s">
        <v>3635</v>
      </c>
      <c r="D1513" s="218">
        <v>52.94</v>
      </c>
    </row>
    <row r="1514" spans="1:4" x14ac:dyDescent="0.25">
      <c r="A1514" s="371">
        <v>1961</v>
      </c>
      <c r="B1514" s="371" t="s">
        <v>10365</v>
      </c>
      <c r="C1514" s="371" t="s">
        <v>3635</v>
      </c>
      <c r="D1514" s="218">
        <v>67.83</v>
      </c>
    </row>
    <row r="1515" spans="1:4" x14ac:dyDescent="0.25">
      <c r="A1515" s="371">
        <v>38423</v>
      </c>
      <c r="B1515" s="371" t="s">
        <v>10366</v>
      </c>
      <c r="C1515" s="371" t="s">
        <v>3635</v>
      </c>
      <c r="D1515" s="218">
        <v>31.53</v>
      </c>
    </row>
    <row r="1516" spans="1:4" x14ac:dyDescent="0.25">
      <c r="A1516" s="371">
        <v>39866</v>
      </c>
      <c r="B1516" s="371" t="s">
        <v>10367</v>
      </c>
      <c r="C1516" s="371" t="s">
        <v>3635</v>
      </c>
      <c r="D1516" s="218">
        <v>19.93</v>
      </c>
    </row>
    <row r="1517" spans="1:4" x14ac:dyDescent="0.25">
      <c r="A1517" s="371">
        <v>39867</v>
      </c>
      <c r="B1517" s="371" t="s">
        <v>10368</v>
      </c>
      <c r="C1517" s="371" t="s">
        <v>3635</v>
      </c>
      <c r="D1517" s="218">
        <v>44.31</v>
      </c>
    </row>
    <row r="1518" spans="1:4" x14ac:dyDescent="0.25">
      <c r="A1518" s="371">
        <v>39868</v>
      </c>
      <c r="B1518" s="371" t="s">
        <v>10369</v>
      </c>
      <c r="C1518" s="371" t="s">
        <v>3635</v>
      </c>
      <c r="D1518" s="218">
        <v>79.83</v>
      </c>
    </row>
    <row r="1519" spans="1:4" x14ac:dyDescent="0.25">
      <c r="A1519" s="371">
        <v>37999</v>
      </c>
      <c r="B1519" s="371" t="s">
        <v>10370</v>
      </c>
      <c r="C1519" s="371" t="s">
        <v>3635</v>
      </c>
      <c r="D1519" s="218">
        <v>6.76</v>
      </c>
    </row>
    <row r="1520" spans="1:4" x14ac:dyDescent="0.25">
      <c r="A1520" s="371">
        <v>38000</v>
      </c>
      <c r="B1520" s="371" t="s">
        <v>10371</v>
      </c>
      <c r="C1520" s="371" t="s">
        <v>3635</v>
      </c>
      <c r="D1520" s="218">
        <v>7.89</v>
      </c>
    </row>
    <row r="1521" spans="1:4" x14ac:dyDescent="0.25">
      <c r="A1521" s="371">
        <v>38129</v>
      </c>
      <c r="B1521" s="371" t="s">
        <v>10372</v>
      </c>
      <c r="C1521" s="371" t="s">
        <v>3635</v>
      </c>
      <c r="D1521" s="218">
        <v>4.9800000000000004</v>
      </c>
    </row>
    <row r="1522" spans="1:4" x14ac:dyDescent="0.25">
      <c r="A1522" s="371">
        <v>38025</v>
      </c>
      <c r="B1522" s="371" t="s">
        <v>10373</v>
      </c>
      <c r="C1522" s="371" t="s">
        <v>3635</v>
      </c>
      <c r="D1522" s="218">
        <v>6.76</v>
      </c>
    </row>
    <row r="1523" spans="1:4" x14ac:dyDescent="0.25">
      <c r="A1523" s="371">
        <v>38026</v>
      </c>
      <c r="B1523" s="371" t="s">
        <v>10374</v>
      </c>
      <c r="C1523" s="371" t="s">
        <v>3635</v>
      </c>
      <c r="D1523" s="218">
        <v>16.68</v>
      </c>
    </row>
    <row r="1524" spans="1:4" x14ac:dyDescent="0.25">
      <c r="A1524" s="371">
        <v>1858</v>
      </c>
      <c r="B1524" s="371" t="s">
        <v>10375</v>
      </c>
      <c r="C1524" s="371" t="s">
        <v>3635</v>
      </c>
      <c r="D1524" s="218">
        <v>48.85</v>
      </c>
    </row>
    <row r="1525" spans="1:4" x14ac:dyDescent="0.25">
      <c r="A1525" s="371">
        <v>1844</v>
      </c>
      <c r="B1525" s="371" t="s">
        <v>10376</v>
      </c>
      <c r="C1525" s="371" t="s">
        <v>3635</v>
      </c>
      <c r="D1525" s="218">
        <v>111.88</v>
      </c>
    </row>
    <row r="1526" spans="1:4" x14ac:dyDescent="0.25">
      <c r="A1526" s="371">
        <v>1863</v>
      </c>
      <c r="B1526" s="371" t="s">
        <v>10377</v>
      </c>
      <c r="C1526" s="371" t="s">
        <v>3635</v>
      </c>
      <c r="D1526" s="218">
        <v>51.99</v>
      </c>
    </row>
    <row r="1527" spans="1:4" x14ac:dyDescent="0.25">
      <c r="A1527" s="371">
        <v>1865</v>
      </c>
      <c r="B1527" s="371" t="s">
        <v>10378</v>
      </c>
      <c r="C1527" s="371" t="s">
        <v>3635</v>
      </c>
      <c r="D1527" s="218">
        <v>135.44999999999999</v>
      </c>
    </row>
    <row r="1528" spans="1:4" x14ac:dyDescent="0.25">
      <c r="A1528" s="371">
        <v>36355</v>
      </c>
      <c r="B1528" s="371" t="s">
        <v>10379</v>
      </c>
      <c r="C1528" s="371" t="s">
        <v>3635</v>
      </c>
      <c r="D1528" s="218">
        <v>10.71</v>
      </c>
    </row>
    <row r="1529" spans="1:4" x14ac:dyDescent="0.25">
      <c r="A1529" s="371">
        <v>36356</v>
      </c>
      <c r="B1529" s="371" t="s">
        <v>10380</v>
      </c>
      <c r="C1529" s="371" t="s">
        <v>3635</v>
      </c>
      <c r="D1529" s="218">
        <v>17.23</v>
      </c>
    </row>
    <row r="1530" spans="1:4" x14ac:dyDescent="0.25">
      <c r="A1530" s="371">
        <v>1966</v>
      </c>
      <c r="B1530" s="371" t="s">
        <v>10381</v>
      </c>
      <c r="C1530" s="371" t="s">
        <v>3635</v>
      </c>
      <c r="D1530" s="218">
        <v>20.73</v>
      </c>
    </row>
    <row r="1531" spans="1:4" x14ac:dyDescent="0.25">
      <c r="A1531" s="371">
        <v>1933</v>
      </c>
      <c r="B1531" s="371" t="s">
        <v>10382</v>
      </c>
      <c r="C1531" s="371" t="s">
        <v>3635</v>
      </c>
      <c r="D1531" s="218">
        <v>4.47</v>
      </c>
    </row>
    <row r="1532" spans="1:4" x14ac:dyDescent="0.25">
      <c r="A1532" s="371">
        <v>1932</v>
      </c>
      <c r="B1532" s="371" t="s">
        <v>10383</v>
      </c>
      <c r="C1532" s="371" t="s">
        <v>3635</v>
      </c>
      <c r="D1532" s="218">
        <v>10.220000000000001</v>
      </c>
    </row>
    <row r="1533" spans="1:4" x14ac:dyDescent="0.25">
      <c r="A1533" s="371">
        <v>1951</v>
      </c>
      <c r="B1533" s="371" t="s">
        <v>10384</v>
      </c>
      <c r="C1533" s="371" t="s">
        <v>3635</v>
      </c>
      <c r="D1533" s="218">
        <v>21.33</v>
      </c>
    </row>
    <row r="1534" spans="1:4" x14ac:dyDescent="0.25">
      <c r="A1534" s="371">
        <v>1970</v>
      </c>
      <c r="B1534" s="371" t="s">
        <v>10385</v>
      </c>
      <c r="C1534" s="371" t="s">
        <v>3635</v>
      </c>
      <c r="D1534" s="218">
        <v>51.82</v>
      </c>
    </row>
    <row r="1535" spans="1:4" x14ac:dyDescent="0.25">
      <c r="A1535" s="371">
        <v>1967</v>
      </c>
      <c r="B1535" s="371" t="s">
        <v>10386</v>
      </c>
      <c r="C1535" s="371" t="s">
        <v>3635</v>
      </c>
      <c r="D1535" s="218">
        <v>6.15</v>
      </c>
    </row>
    <row r="1536" spans="1:4" x14ac:dyDescent="0.25">
      <c r="A1536" s="371">
        <v>1968</v>
      </c>
      <c r="B1536" s="371" t="s">
        <v>10387</v>
      </c>
      <c r="C1536" s="371" t="s">
        <v>3635</v>
      </c>
      <c r="D1536" s="218">
        <v>12.16</v>
      </c>
    </row>
    <row r="1537" spans="1:4" x14ac:dyDescent="0.25">
      <c r="A1537" s="371">
        <v>1969</v>
      </c>
      <c r="B1537" s="371" t="s">
        <v>10388</v>
      </c>
      <c r="C1537" s="371" t="s">
        <v>3635</v>
      </c>
      <c r="D1537" s="218">
        <v>39.590000000000003</v>
      </c>
    </row>
    <row r="1538" spans="1:4" x14ac:dyDescent="0.25">
      <c r="A1538" s="371">
        <v>1827</v>
      </c>
      <c r="B1538" s="371" t="s">
        <v>10389</v>
      </c>
      <c r="C1538" s="371" t="s">
        <v>3635</v>
      </c>
      <c r="D1538" s="218">
        <v>111.25</v>
      </c>
    </row>
    <row r="1539" spans="1:4" x14ac:dyDescent="0.25">
      <c r="A1539" s="371">
        <v>1831</v>
      </c>
      <c r="B1539" s="371" t="s">
        <v>10390</v>
      </c>
      <c r="C1539" s="371" t="s">
        <v>3635</v>
      </c>
      <c r="D1539" s="218">
        <v>24.28</v>
      </c>
    </row>
    <row r="1540" spans="1:4" x14ac:dyDescent="0.25">
      <c r="A1540" s="371">
        <v>1825</v>
      </c>
      <c r="B1540" s="371" t="s">
        <v>10391</v>
      </c>
      <c r="C1540" s="371" t="s">
        <v>3635</v>
      </c>
      <c r="D1540" s="218">
        <v>59.94</v>
      </c>
    </row>
    <row r="1541" spans="1:4" x14ac:dyDescent="0.25">
      <c r="A1541" s="371">
        <v>1828</v>
      </c>
      <c r="B1541" s="371" t="s">
        <v>10392</v>
      </c>
      <c r="C1541" s="371" t="s">
        <v>3635</v>
      </c>
      <c r="D1541" s="218">
        <v>135.76</v>
      </c>
    </row>
    <row r="1542" spans="1:4" x14ac:dyDescent="0.25">
      <c r="A1542" s="371">
        <v>1845</v>
      </c>
      <c r="B1542" s="371" t="s">
        <v>10393</v>
      </c>
      <c r="C1542" s="371" t="s">
        <v>3635</v>
      </c>
      <c r="D1542" s="218">
        <v>30.43</v>
      </c>
    </row>
    <row r="1543" spans="1:4" x14ac:dyDescent="0.25">
      <c r="A1543" s="371">
        <v>1824</v>
      </c>
      <c r="B1543" s="371" t="s">
        <v>10394</v>
      </c>
      <c r="C1543" s="371" t="s">
        <v>3635</v>
      </c>
      <c r="D1543" s="218">
        <v>71.849999999999994</v>
      </c>
    </row>
    <row r="1544" spans="1:4" x14ac:dyDescent="0.25">
      <c r="A1544" s="371">
        <v>1940</v>
      </c>
      <c r="B1544" s="371" t="s">
        <v>10395</v>
      </c>
      <c r="C1544" s="371" t="s">
        <v>3635</v>
      </c>
      <c r="D1544" s="218">
        <v>33.69</v>
      </c>
    </row>
    <row r="1545" spans="1:4" x14ac:dyDescent="0.25">
      <c r="A1545" s="371">
        <v>1937</v>
      </c>
      <c r="B1545" s="371" t="s">
        <v>10396</v>
      </c>
      <c r="C1545" s="371" t="s">
        <v>3635</v>
      </c>
      <c r="D1545" s="218">
        <v>5.68</v>
      </c>
    </row>
    <row r="1546" spans="1:4" x14ac:dyDescent="0.25">
      <c r="A1546" s="371">
        <v>1939</v>
      </c>
      <c r="B1546" s="371" t="s">
        <v>10397</v>
      </c>
      <c r="C1546" s="371" t="s">
        <v>3635</v>
      </c>
      <c r="D1546" s="218">
        <v>9.24</v>
      </c>
    </row>
    <row r="1547" spans="1:4" x14ac:dyDescent="0.25">
      <c r="A1547" s="371">
        <v>1938</v>
      </c>
      <c r="B1547" s="371" t="s">
        <v>10398</v>
      </c>
      <c r="C1547" s="371" t="s">
        <v>3635</v>
      </c>
      <c r="D1547" s="218">
        <v>6.46</v>
      </c>
    </row>
    <row r="1548" spans="1:4" x14ac:dyDescent="0.25">
      <c r="A1548" s="371">
        <v>42693</v>
      </c>
      <c r="B1548" s="371" t="s">
        <v>10399</v>
      </c>
      <c r="C1548" s="371" t="s">
        <v>3635</v>
      </c>
      <c r="D1548" s="218">
        <v>380.51</v>
      </c>
    </row>
    <row r="1549" spans="1:4" x14ac:dyDescent="0.25">
      <c r="A1549" s="371">
        <v>42695</v>
      </c>
      <c r="B1549" s="371" t="s">
        <v>10400</v>
      </c>
      <c r="C1549" s="371" t="s">
        <v>3635</v>
      </c>
      <c r="D1549" s="218">
        <v>265.85000000000002</v>
      </c>
    </row>
    <row r="1550" spans="1:4" x14ac:dyDescent="0.25">
      <c r="A1550" s="371">
        <v>42694</v>
      </c>
      <c r="B1550" s="371" t="s">
        <v>10401</v>
      </c>
      <c r="C1550" s="371" t="s">
        <v>3635</v>
      </c>
      <c r="D1550" s="218">
        <v>509.21</v>
      </c>
    </row>
    <row r="1551" spans="1:4" x14ac:dyDescent="0.25">
      <c r="A1551" s="371">
        <v>20097</v>
      </c>
      <c r="B1551" s="371" t="s">
        <v>10402</v>
      </c>
      <c r="C1551" s="371" t="s">
        <v>3635</v>
      </c>
      <c r="D1551" s="218">
        <v>22.08</v>
      </c>
    </row>
    <row r="1552" spans="1:4" x14ac:dyDescent="0.25">
      <c r="A1552" s="371">
        <v>20098</v>
      </c>
      <c r="B1552" s="371" t="s">
        <v>10403</v>
      </c>
      <c r="C1552" s="371" t="s">
        <v>3635</v>
      </c>
      <c r="D1552" s="218">
        <v>90.23</v>
      </c>
    </row>
    <row r="1553" spans="1:4" x14ac:dyDescent="0.25">
      <c r="A1553" s="371">
        <v>20096</v>
      </c>
      <c r="B1553" s="371" t="s">
        <v>10404</v>
      </c>
      <c r="C1553" s="371" t="s">
        <v>3635</v>
      </c>
      <c r="D1553" s="218">
        <v>22.85</v>
      </c>
    </row>
    <row r="1554" spans="1:4" x14ac:dyDescent="0.25">
      <c r="A1554" s="371">
        <v>1880</v>
      </c>
      <c r="B1554" s="371" t="s">
        <v>10405</v>
      </c>
      <c r="C1554" s="371" t="s">
        <v>3635</v>
      </c>
      <c r="D1554" s="218">
        <v>3.54</v>
      </c>
    </row>
    <row r="1555" spans="1:4" x14ac:dyDescent="0.25">
      <c r="A1555" s="371">
        <v>39274</v>
      </c>
      <c r="B1555" s="371" t="s">
        <v>10406</v>
      </c>
      <c r="C1555" s="371" t="s">
        <v>3635</v>
      </c>
      <c r="D1555" s="218">
        <v>2.75</v>
      </c>
    </row>
    <row r="1556" spans="1:4" x14ac:dyDescent="0.25">
      <c r="A1556" s="371">
        <v>2628</v>
      </c>
      <c r="B1556" s="371" t="s">
        <v>10407</v>
      </c>
      <c r="C1556" s="371" t="s">
        <v>3635</v>
      </c>
      <c r="D1556" s="218">
        <v>229.44</v>
      </c>
    </row>
    <row r="1557" spans="1:4" x14ac:dyDescent="0.25">
      <c r="A1557" s="371">
        <v>2622</v>
      </c>
      <c r="B1557" s="371" t="s">
        <v>10408</v>
      </c>
      <c r="C1557" s="371" t="s">
        <v>3635</v>
      </c>
      <c r="D1557" s="218">
        <v>5.45</v>
      </c>
    </row>
    <row r="1558" spans="1:4" x14ac:dyDescent="0.25">
      <c r="A1558" s="371">
        <v>2623</v>
      </c>
      <c r="B1558" s="371" t="s">
        <v>10409</v>
      </c>
      <c r="C1558" s="371" t="s">
        <v>3635</v>
      </c>
      <c r="D1558" s="218">
        <v>6.56</v>
      </c>
    </row>
    <row r="1559" spans="1:4" x14ac:dyDescent="0.25">
      <c r="A1559" s="371">
        <v>2624</v>
      </c>
      <c r="B1559" s="371" t="s">
        <v>10410</v>
      </c>
      <c r="C1559" s="371" t="s">
        <v>3635</v>
      </c>
      <c r="D1559" s="218">
        <v>10.43</v>
      </c>
    </row>
    <row r="1560" spans="1:4" x14ac:dyDescent="0.25">
      <c r="A1560" s="371">
        <v>2625</v>
      </c>
      <c r="B1560" s="371" t="s">
        <v>10411</v>
      </c>
      <c r="C1560" s="371" t="s">
        <v>3635</v>
      </c>
      <c r="D1560" s="218">
        <v>22.01</v>
      </c>
    </row>
    <row r="1561" spans="1:4" x14ac:dyDescent="0.25">
      <c r="A1561" s="371">
        <v>2626</v>
      </c>
      <c r="B1561" s="371" t="s">
        <v>10412</v>
      </c>
      <c r="C1561" s="371" t="s">
        <v>3635</v>
      </c>
      <c r="D1561" s="218">
        <v>32.26</v>
      </c>
    </row>
    <row r="1562" spans="1:4" x14ac:dyDescent="0.25">
      <c r="A1562" s="371">
        <v>2630</v>
      </c>
      <c r="B1562" s="371" t="s">
        <v>10413</v>
      </c>
      <c r="C1562" s="371" t="s">
        <v>3635</v>
      </c>
      <c r="D1562" s="218">
        <v>49.06</v>
      </c>
    </row>
    <row r="1563" spans="1:4" x14ac:dyDescent="0.25">
      <c r="A1563" s="371">
        <v>2627</v>
      </c>
      <c r="B1563" s="371" t="s">
        <v>10414</v>
      </c>
      <c r="C1563" s="371" t="s">
        <v>3635</v>
      </c>
      <c r="D1563" s="218">
        <v>86.42</v>
      </c>
    </row>
    <row r="1564" spans="1:4" x14ac:dyDescent="0.25">
      <c r="A1564" s="371">
        <v>2629</v>
      </c>
      <c r="B1564" s="371" t="s">
        <v>10415</v>
      </c>
      <c r="C1564" s="371" t="s">
        <v>3635</v>
      </c>
      <c r="D1564" s="218">
        <v>116.89</v>
      </c>
    </row>
    <row r="1565" spans="1:4" x14ac:dyDescent="0.25">
      <c r="A1565" s="371">
        <v>12033</v>
      </c>
      <c r="B1565" s="371" t="s">
        <v>10416</v>
      </c>
      <c r="C1565" s="371" t="s">
        <v>3635</v>
      </c>
      <c r="D1565" s="218">
        <v>11.32</v>
      </c>
    </row>
    <row r="1566" spans="1:4" x14ac:dyDescent="0.25">
      <c r="A1566" s="371">
        <v>40408</v>
      </c>
      <c r="B1566" s="371" t="s">
        <v>10417</v>
      </c>
      <c r="C1566" s="371" t="s">
        <v>3635</v>
      </c>
      <c r="D1566" s="218">
        <v>7.43</v>
      </c>
    </row>
    <row r="1567" spans="1:4" x14ac:dyDescent="0.25">
      <c r="A1567" s="371">
        <v>40409</v>
      </c>
      <c r="B1567" s="371" t="s">
        <v>10418</v>
      </c>
      <c r="C1567" s="371" t="s">
        <v>3635</v>
      </c>
      <c r="D1567" s="218">
        <v>2.63</v>
      </c>
    </row>
    <row r="1568" spans="1:4" x14ac:dyDescent="0.25">
      <c r="A1568" s="371">
        <v>39276</v>
      </c>
      <c r="B1568" s="371" t="s">
        <v>10419</v>
      </c>
      <c r="C1568" s="371" t="s">
        <v>3635</v>
      </c>
      <c r="D1568" s="218">
        <v>6.7</v>
      </c>
    </row>
    <row r="1569" spans="1:4" x14ac:dyDescent="0.25">
      <c r="A1569" s="371">
        <v>39277</v>
      </c>
      <c r="B1569" s="371" t="s">
        <v>10420</v>
      </c>
      <c r="C1569" s="371" t="s">
        <v>3635</v>
      </c>
      <c r="D1569" s="218">
        <v>18.09</v>
      </c>
    </row>
    <row r="1570" spans="1:4" x14ac:dyDescent="0.25">
      <c r="A1570" s="371">
        <v>12034</v>
      </c>
      <c r="B1570" s="371" t="s">
        <v>10421</v>
      </c>
      <c r="C1570" s="371" t="s">
        <v>3635</v>
      </c>
      <c r="D1570" s="218">
        <v>5.13</v>
      </c>
    </row>
    <row r="1571" spans="1:4" x14ac:dyDescent="0.25">
      <c r="A1571" s="371">
        <v>39879</v>
      </c>
      <c r="B1571" s="371" t="s">
        <v>10422</v>
      </c>
      <c r="C1571" s="371" t="s">
        <v>3635</v>
      </c>
      <c r="D1571" s="218">
        <v>5.6</v>
      </c>
    </row>
    <row r="1572" spans="1:4" x14ac:dyDescent="0.25">
      <c r="A1572" s="371">
        <v>39880</v>
      </c>
      <c r="B1572" s="371" t="s">
        <v>10423</v>
      </c>
      <c r="C1572" s="371" t="s">
        <v>3635</v>
      </c>
      <c r="D1572" s="218">
        <v>12.41</v>
      </c>
    </row>
    <row r="1573" spans="1:4" x14ac:dyDescent="0.25">
      <c r="A1573" s="371">
        <v>39881</v>
      </c>
      <c r="B1573" s="371" t="s">
        <v>10424</v>
      </c>
      <c r="C1573" s="371" t="s">
        <v>3635</v>
      </c>
      <c r="D1573" s="218">
        <v>19.91</v>
      </c>
    </row>
    <row r="1574" spans="1:4" x14ac:dyDescent="0.25">
      <c r="A1574" s="371">
        <v>39882</v>
      </c>
      <c r="B1574" s="371" t="s">
        <v>10425</v>
      </c>
      <c r="C1574" s="371" t="s">
        <v>3635</v>
      </c>
      <c r="D1574" s="218">
        <v>52.46</v>
      </c>
    </row>
    <row r="1575" spans="1:4" x14ac:dyDescent="0.25">
      <c r="A1575" s="371">
        <v>39883</v>
      </c>
      <c r="B1575" s="371" t="s">
        <v>10426</v>
      </c>
      <c r="C1575" s="371" t="s">
        <v>3635</v>
      </c>
      <c r="D1575" s="218">
        <v>83.76</v>
      </c>
    </row>
    <row r="1576" spans="1:4" x14ac:dyDescent="0.25">
      <c r="A1576" s="371">
        <v>39884</v>
      </c>
      <c r="B1576" s="371" t="s">
        <v>10427</v>
      </c>
      <c r="C1576" s="371" t="s">
        <v>3635</v>
      </c>
      <c r="D1576" s="218">
        <v>124.41</v>
      </c>
    </row>
    <row r="1577" spans="1:4" x14ac:dyDescent="0.25">
      <c r="A1577" s="371">
        <v>39885</v>
      </c>
      <c r="B1577" s="371" t="s">
        <v>10428</v>
      </c>
      <c r="C1577" s="371" t="s">
        <v>3635</v>
      </c>
      <c r="D1577" s="218">
        <v>295.69</v>
      </c>
    </row>
    <row r="1578" spans="1:4" x14ac:dyDescent="0.25">
      <c r="A1578" s="371">
        <v>1777</v>
      </c>
      <c r="B1578" s="371" t="s">
        <v>10429</v>
      </c>
      <c r="C1578" s="371" t="s">
        <v>3635</v>
      </c>
      <c r="D1578" s="218">
        <v>92.31</v>
      </c>
    </row>
    <row r="1579" spans="1:4" x14ac:dyDescent="0.25">
      <c r="A1579" s="371">
        <v>1819</v>
      </c>
      <c r="B1579" s="371" t="s">
        <v>10430</v>
      </c>
      <c r="C1579" s="371" t="s">
        <v>3635</v>
      </c>
      <c r="D1579" s="218">
        <v>67.16</v>
      </c>
    </row>
    <row r="1580" spans="1:4" x14ac:dyDescent="0.25">
      <c r="A1580" s="371">
        <v>1775</v>
      </c>
      <c r="B1580" s="371" t="s">
        <v>10431</v>
      </c>
      <c r="C1580" s="371" t="s">
        <v>3635</v>
      </c>
      <c r="D1580" s="218">
        <v>20.079999999999998</v>
      </c>
    </row>
    <row r="1581" spans="1:4" x14ac:dyDescent="0.25">
      <c r="A1581" s="371">
        <v>1776</v>
      </c>
      <c r="B1581" s="371" t="s">
        <v>10432</v>
      </c>
      <c r="C1581" s="371" t="s">
        <v>3635</v>
      </c>
      <c r="D1581" s="218">
        <v>54.64</v>
      </c>
    </row>
    <row r="1582" spans="1:4" x14ac:dyDescent="0.25">
      <c r="A1582" s="371">
        <v>1778</v>
      </c>
      <c r="B1582" s="371" t="s">
        <v>10433</v>
      </c>
      <c r="C1582" s="371" t="s">
        <v>3635</v>
      </c>
      <c r="D1582" s="218">
        <v>223.44</v>
      </c>
    </row>
    <row r="1583" spans="1:4" x14ac:dyDescent="0.25">
      <c r="A1583" s="371">
        <v>1818</v>
      </c>
      <c r="B1583" s="371" t="s">
        <v>10434</v>
      </c>
      <c r="C1583" s="371" t="s">
        <v>3635</v>
      </c>
      <c r="D1583" s="218">
        <v>148.32</v>
      </c>
    </row>
    <row r="1584" spans="1:4" x14ac:dyDescent="0.25">
      <c r="A1584" s="371">
        <v>1820</v>
      </c>
      <c r="B1584" s="371" t="s">
        <v>10435</v>
      </c>
      <c r="C1584" s="371" t="s">
        <v>3635</v>
      </c>
      <c r="D1584" s="218">
        <v>29</v>
      </c>
    </row>
    <row r="1585" spans="1:4" x14ac:dyDescent="0.25">
      <c r="A1585" s="371">
        <v>1779</v>
      </c>
      <c r="B1585" s="371" t="s">
        <v>10436</v>
      </c>
      <c r="C1585" s="371" t="s">
        <v>3635</v>
      </c>
      <c r="D1585" s="218">
        <v>324.95999999999998</v>
      </c>
    </row>
    <row r="1586" spans="1:4" x14ac:dyDescent="0.25">
      <c r="A1586" s="371">
        <v>1780</v>
      </c>
      <c r="B1586" s="371" t="s">
        <v>10437</v>
      </c>
      <c r="C1586" s="371" t="s">
        <v>3635</v>
      </c>
      <c r="D1586" s="218">
        <v>669.91</v>
      </c>
    </row>
    <row r="1587" spans="1:4" x14ac:dyDescent="0.25">
      <c r="A1587" s="371">
        <v>1783</v>
      </c>
      <c r="B1587" s="371" t="s">
        <v>10438</v>
      </c>
      <c r="C1587" s="371" t="s">
        <v>3635</v>
      </c>
      <c r="D1587" s="218">
        <v>70.83</v>
      </c>
    </row>
    <row r="1588" spans="1:4" x14ac:dyDescent="0.25">
      <c r="A1588" s="371">
        <v>1782</v>
      </c>
      <c r="B1588" s="371" t="s">
        <v>10439</v>
      </c>
      <c r="C1588" s="371" t="s">
        <v>3635</v>
      </c>
      <c r="D1588" s="218">
        <v>56</v>
      </c>
    </row>
    <row r="1589" spans="1:4" x14ac:dyDescent="0.25">
      <c r="A1589" s="371">
        <v>1817</v>
      </c>
      <c r="B1589" s="371" t="s">
        <v>10440</v>
      </c>
      <c r="C1589" s="371" t="s">
        <v>3635</v>
      </c>
      <c r="D1589" s="218">
        <v>16.690000000000001</v>
      </c>
    </row>
    <row r="1590" spans="1:4" x14ac:dyDescent="0.25">
      <c r="A1590" s="371">
        <v>1781</v>
      </c>
      <c r="B1590" s="371" t="s">
        <v>10441</v>
      </c>
      <c r="C1590" s="371" t="s">
        <v>3635</v>
      </c>
      <c r="D1590" s="218">
        <v>36.49</v>
      </c>
    </row>
    <row r="1591" spans="1:4" x14ac:dyDescent="0.25">
      <c r="A1591" s="371">
        <v>1784</v>
      </c>
      <c r="B1591" s="371" t="s">
        <v>10442</v>
      </c>
      <c r="C1591" s="371" t="s">
        <v>3635</v>
      </c>
      <c r="D1591" s="218">
        <v>200.01</v>
      </c>
    </row>
    <row r="1592" spans="1:4" x14ac:dyDescent="0.25">
      <c r="A1592" s="371">
        <v>1810</v>
      </c>
      <c r="B1592" s="371" t="s">
        <v>10443</v>
      </c>
      <c r="C1592" s="371" t="s">
        <v>3635</v>
      </c>
      <c r="D1592" s="218">
        <v>110.94</v>
      </c>
    </row>
    <row r="1593" spans="1:4" x14ac:dyDescent="0.25">
      <c r="A1593" s="371">
        <v>1811</v>
      </c>
      <c r="B1593" s="371" t="s">
        <v>10444</v>
      </c>
      <c r="C1593" s="371" t="s">
        <v>3635</v>
      </c>
      <c r="D1593" s="218">
        <v>24</v>
      </c>
    </row>
    <row r="1594" spans="1:4" x14ac:dyDescent="0.25">
      <c r="A1594" s="371">
        <v>1812</v>
      </c>
      <c r="B1594" s="371" t="s">
        <v>10445</v>
      </c>
      <c r="C1594" s="371" t="s">
        <v>3635</v>
      </c>
      <c r="D1594" s="218">
        <v>280.05</v>
      </c>
    </row>
    <row r="1595" spans="1:4" x14ac:dyDescent="0.25">
      <c r="A1595" s="371">
        <v>40386</v>
      </c>
      <c r="B1595" s="371" t="s">
        <v>10446</v>
      </c>
      <c r="C1595" s="371" t="s">
        <v>3635</v>
      </c>
      <c r="D1595" s="218">
        <v>100.33</v>
      </c>
    </row>
    <row r="1596" spans="1:4" x14ac:dyDescent="0.25">
      <c r="A1596" s="371">
        <v>40384</v>
      </c>
      <c r="B1596" s="371" t="s">
        <v>10447</v>
      </c>
      <c r="C1596" s="371" t="s">
        <v>3635</v>
      </c>
      <c r="D1596" s="218">
        <v>68.69</v>
      </c>
    </row>
    <row r="1597" spans="1:4" x14ac:dyDescent="0.25">
      <c r="A1597" s="371">
        <v>40379</v>
      </c>
      <c r="B1597" s="371" t="s">
        <v>10448</v>
      </c>
      <c r="C1597" s="371" t="s">
        <v>3635</v>
      </c>
      <c r="D1597" s="218">
        <v>23.75</v>
      </c>
    </row>
    <row r="1598" spans="1:4" x14ac:dyDescent="0.25">
      <c r="A1598" s="371">
        <v>40423</v>
      </c>
      <c r="B1598" s="371" t="s">
        <v>10449</v>
      </c>
      <c r="C1598" s="371" t="s">
        <v>3635</v>
      </c>
      <c r="D1598" s="218">
        <v>44.94</v>
      </c>
    </row>
    <row r="1599" spans="1:4" x14ac:dyDescent="0.25">
      <c r="A1599" s="371">
        <v>40389</v>
      </c>
      <c r="B1599" s="371" t="s">
        <v>10450</v>
      </c>
      <c r="C1599" s="371" t="s">
        <v>3635</v>
      </c>
      <c r="D1599" s="218">
        <v>284.99</v>
      </c>
    </row>
    <row r="1600" spans="1:4" x14ac:dyDescent="0.25">
      <c r="A1600" s="371">
        <v>40388</v>
      </c>
      <c r="B1600" s="371" t="s">
        <v>10451</v>
      </c>
      <c r="C1600" s="371" t="s">
        <v>3635</v>
      </c>
      <c r="D1600" s="218">
        <v>142.65</v>
      </c>
    </row>
    <row r="1601" spans="1:4" x14ac:dyDescent="0.25">
      <c r="A1601" s="371">
        <v>40381</v>
      </c>
      <c r="B1601" s="371" t="s">
        <v>10452</v>
      </c>
      <c r="C1601" s="371" t="s">
        <v>3635</v>
      </c>
      <c r="D1601" s="218">
        <v>31.66</v>
      </c>
    </row>
    <row r="1602" spans="1:4" x14ac:dyDescent="0.25">
      <c r="A1602" s="371">
        <v>40391</v>
      </c>
      <c r="B1602" s="371" t="s">
        <v>10453</v>
      </c>
      <c r="C1602" s="371" t="s">
        <v>3635</v>
      </c>
      <c r="D1602" s="218">
        <v>739.69</v>
      </c>
    </row>
    <row r="1603" spans="1:4" x14ac:dyDescent="0.25">
      <c r="A1603" s="371">
        <v>40414</v>
      </c>
      <c r="B1603" s="371" t="s">
        <v>10454</v>
      </c>
      <c r="C1603" s="371" t="s">
        <v>3635</v>
      </c>
      <c r="D1603" s="218">
        <v>20.76</v>
      </c>
    </row>
    <row r="1604" spans="1:4" x14ac:dyDescent="0.25">
      <c r="A1604" s="371">
        <v>40416</v>
      </c>
      <c r="B1604" s="371" t="s">
        <v>10455</v>
      </c>
      <c r="C1604" s="371" t="s">
        <v>3635</v>
      </c>
      <c r="D1604" s="218">
        <v>28.7</v>
      </c>
    </row>
    <row r="1605" spans="1:4" x14ac:dyDescent="0.25">
      <c r="A1605" s="371">
        <v>40418</v>
      </c>
      <c r="B1605" s="371" t="s">
        <v>10456</v>
      </c>
      <c r="C1605" s="371" t="s">
        <v>3635</v>
      </c>
      <c r="D1605" s="218">
        <v>34.24</v>
      </c>
    </row>
    <row r="1606" spans="1:4" x14ac:dyDescent="0.25">
      <c r="A1606" s="371">
        <v>2609</v>
      </c>
      <c r="B1606" s="371" t="s">
        <v>10457</v>
      </c>
      <c r="C1606" s="371" t="s">
        <v>3635</v>
      </c>
      <c r="D1606" s="218">
        <v>5.12</v>
      </c>
    </row>
    <row r="1607" spans="1:4" x14ac:dyDescent="0.25">
      <c r="A1607" s="371">
        <v>2634</v>
      </c>
      <c r="B1607" s="371" t="s">
        <v>10458</v>
      </c>
      <c r="C1607" s="371" t="s">
        <v>3635</v>
      </c>
      <c r="D1607" s="218">
        <v>6.72</v>
      </c>
    </row>
    <row r="1608" spans="1:4" x14ac:dyDescent="0.25">
      <c r="A1608" s="371">
        <v>2611</v>
      </c>
      <c r="B1608" s="371" t="s">
        <v>10459</v>
      </c>
      <c r="C1608" s="371" t="s">
        <v>3635</v>
      </c>
      <c r="D1608" s="218">
        <v>18.95</v>
      </c>
    </row>
    <row r="1609" spans="1:4" x14ac:dyDescent="0.25">
      <c r="A1609" s="371">
        <v>34359</v>
      </c>
      <c r="B1609" s="371" t="s">
        <v>10460</v>
      </c>
      <c r="C1609" s="371" t="s">
        <v>3635</v>
      </c>
      <c r="D1609" s="218">
        <v>10.18</v>
      </c>
    </row>
    <row r="1610" spans="1:4" x14ac:dyDescent="0.25">
      <c r="A1610" s="371">
        <v>1789</v>
      </c>
      <c r="B1610" s="371" t="s">
        <v>10461</v>
      </c>
      <c r="C1610" s="371" t="s">
        <v>3635</v>
      </c>
      <c r="D1610" s="218">
        <v>88.6</v>
      </c>
    </row>
    <row r="1611" spans="1:4" x14ac:dyDescent="0.25">
      <c r="A1611" s="371">
        <v>1788</v>
      </c>
      <c r="B1611" s="371" t="s">
        <v>10462</v>
      </c>
      <c r="C1611" s="371" t="s">
        <v>3635</v>
      </c>
      <c r="D1611" s="218">
        <v>71.02</v>
      </c>
    </row>
    <row r="1612" spans="1:4" x14ac:dyDescent="0.25">
      <c r="A1612" s="371">
        <v>1786</v>
      </c>
      <c r="B1612" s="371" t="s">
        <v>10463</v>
      </c>
      <c r="C1612" s="371" t="s">
        <v>3635</v>
      </c>
      <c r="D1612" s="218">
        <v>17.63</v>
      </c>
    </row>
    <row r="1613" spans="1:4" x14ac:dyDescent="0.25">
      <c r="A1613" s="371">
        <v>1787</v>
      </c>
      <c r="B1613" s="371" t="s">
        <v>10464</v>
      </c>
      <c r="C1613" s="371" t="s">
        <v>3635</v>
      </c>
      <c r="D1613" s="218">
        <v>42.22</v>
      </c>
    </row>
    <row r="1614" spans="1:4" x14ac:dyDescent="0.25">
      <c r="A1614" s="371">
        <v>1791</v>
      </c>
      <c r="B1614" s="371" t="s">
        <v>10465</v>
      </c>
      <c r="C1614" s="371" t="s">
        <v>3635</v>
      </c>
      <c r="D1614" s="218">
        <v>256.04000000000002</v>
      </c>
    </row>
    <row r="1615" spans="1:4" x14ac:dyDescent="0.25">
      <c r="A1615" s="371">
        <v>1790</v>
      </c>
      <c r="B1615" s="371" t="s">
        <v>10466</v>
      </c>
      <c r="C1615" s="371" t="s">
        <v>3635</v>
      </c>
      <c r="D1615" s="218">
        <v>147.54</v>
      </c>
    </row>
    <row r="1616" spans="1:4" x14ac:dyDescent="0.25">
      <c r="A1616" s="371">
        <v>1813</v>
      </c>
      <c r="B1616" s="371" t="s">
        <v>10467</v>
      </c>
      <c r="C1616" s="371" t="s">
        <v>3635</v>
      </c>
      <c r="D1616" s="218">
        <v>27.98</v>
      </c>
    </row>
    <row r="1617" spans="1:4" x14ac:dyDescent="0.25">
      <c r="A1617" s="371">
        <v>1792</v>
      </c>
      <c r="B1617" s="371" t="s">
        <v>10468</v>
      </c>
      <c r="C1617" s="371" t="s">
        <v>3635</v>
      </c>
      <c r="D1617" s="218">
        <v>345.62</v>
      </c>
    </row>
    <row r="1618" spans="1:4" x14ac:dyDescent="0.25">
      <c r="A1618" s="371">
        <v>1793</v>
      </c>
      <c r="B1618" s="371" t="s">
        <v>10469</v>
      </c>
      <c r="C1618" s="371" t="s">
        <v>3635</v>
      </c>
      <c r="D1618" s="218">
        <v>698.39</v>
      </c>
    </row>
    <row r="1619" spans="1:4" x14ac:dyDescent="0.25">
      <c r="A1619" s="371">
        <v>1809</v>
      </c>
      <c r="B1619" s="371" t="s">
        <v>10470</v>
      </c>
      <c r="C1619" s="371" t="s">
        <v>3635</v>
      </c>
      <c r="D1619" s="218">
        <v>83.06</v>
      </c>
    </row>
    <row r="1620" spans="1:4" x14ac:dyDescent="0.25">
      <c r="A1620" s="371">
        <v>1814</v>
      </c>
      <c r="B1620" s="371" t="s">
        <v>10471</v>
      </c>
      <c r="C1620" s="371" t="s">
        <v>3635</v>
      </c>
      <c r="D1620" s="218">
        <v>68.23</v>
      </c>
    </row>
    <row r="1621" spans="1:4" x14ac:dyDescent="0.25">
      <c r="A1621" s="371">
        <v>1803</v>
      </c>
      <c r="B1621" s="371" t="s">
        <v>10472</v>
      </c>
      <c r="C1621" s="371" t="s">
        <v>3635</v>
      </c>
      <c r="D1621" s="218">
        <v>17.239999999999998</v>
      </c>
    </row>
    <row r="1622" spans="1:4" x14ac:dyDescent="0.25">
      <c r="A1622" s="371">
        <v>1805</v>
      </c>
      <c r="B1622" s="371" t="s">
        <v>10473</v>
      </c>
      <c r="C1622" s="371" t="s">
        <v>3635</v>
      </c>
      <c r="D1622" s="218">
        <v>39.6</v>
      </c>
    </row>
    <row r="1623" spans="1:4" x14ac:dyDescent="0.25">
      <c r="A1623" s="371">
        <v>1821</v>
      </c>
      <c r="B1623" s="371" t="s">
        <v>10474</v>
      </c>
      <c r="C1623" s="371" t="s">
        <v>3635</v>
      </c>
      <c r="D1623" s="218">
        <v>233.93</v>
      </c>
    </row>
    <row r="1624" spans="1:4" x14ac:dyDescent="0.25">
      <c r="A1624" s="371">
        <v>1806</v>
      </c>
      <c r="B1624" s="371" t="s">
        <v>10475</v>
      </c>
      <c r="C1624" s="371" t="s">
        <v>3635</v>
      </c>
      <c r="D1624" s="218">
        <v>139.24</v>
      </c>
    </row>
    <row r="1625" spans="1:4" x14ac:dyDescent="0.25">
      <c r="A1625" s="371">
        <v>1804</v>
      </c>
      <c r="B1625" s="371" t="s">
        <v>10476</v>
      </c>
      <c r="C1625" s="371" t="s">
        <v>3635</v>
      </c>
      <c r="D1625" s="218">
        <v>24.54</v>
      </c>
    </row>
    <row r="1626" spans="1:4" x14ac:dyDescent="0.25">
      <c r="A1626" s="371">
        <v>1807</v>
      </c>
      <c r="B1626" s="371" t="s">
        <v>10477</v>
      </c>
      <c r="C1626" s="371" t="s">
        <v>3635</v>
      </c>
      <c r="D1626" s="218">
        <v>334.56</v>
      </c>
    </row>
    <row r="1627" spans="1:4" x14ac:dyDescent="0.25">
      <c r="A1627" s="371">
        <v>1808</v>
      </c>
      <c r="B1627" s="371" t="s">
        <v>10478</v>
      </c>
      <c r="C1627" s="371" t="s">
        <v>3635</v>
      </c>
      <c r="D1627" s="218">
        <v>670.74</v>
      </c>
    </row>
    <row r="1628" spans="1:4" x14ac:dyDescent="0.25">
      <c r="A1628" s="371">
        <v>1797</v>
      </c>
      <c r="B1628" s="371" t="s">
        <v>10479</v>
      </c>
      <c r="C1628" s="371" t="s">
        <v>3635</v>
      </c>
      <c r="D1628" s="218">
        <v>100.6</v>
      </c>
    </row>
    <row r="1629" spans="1:4" x14ac:dyDescent="0.25">
      <c r="A1629" s="371">
        <v>1796</v>
      </c>
      <c r="B1629" s="371" t="s">
        <v>10480</v>
      </c>
      <c r="C1629" s="371" t="s">
        <v>3635</v>
      </c>
      <c r="D1629" s="218">
        <v>77.17</v>
      </c>
    </row>
    <row r="1630" spans="1:4" x14ac:dyDescent="0.25">
      <c r="A1630" s="371">
        <v>1794</v>
      </c>
      <c r="B1630" s="371" t="s">
        <v>10481</v>
      </c>
      <c r="C1630" s="371" t="s">
        <v>3635</v>
      </c>
      <c r="D1630" s="218">
        <v>18.420000000000002</v>
      </c>
    </row>
    <row r="1631" spans="1:4" x14ac:dyDescent="0.25">
      <c r="A1631" s="371">
        <v>1816</v>
      </c>
      <c r="B1631" s="371" t="s">
        <v>10482</v>
      </c>
      <c r="C1631" s="371" t="s">
        <v>3635</v>
      </c>
      <c r="D1631" s="218">
        <v>41.53</v>
      </c>
    </row>
    <row r="1632" spans="1:4" x14ac:dyDescent="0.25">
      <c r="A1632" s="371">
        <v>1815</v>
      </c>
      <c r="B1632" s="371" t="s">
        <v>10483</v>
      </c>
      <c r="C1632" s="371" t="s">
        <v>3635</v>
      </c>
      <c r="D1632" s="218">
        <v>318.95999999999998</v>
      </c>
    </row>
    <row r="1633" spans="1:4" x14ac:dyDescent="0.25">
      <c r="A1633" s="371">
        <v>1798</v>
      </c>
      <c r="B1633" s="371" t="s">
        <v>10484</v>
      </c>
      <c r="C1633" s="371" t="s">
        <v>3635</v>
      </c>
      <c r="D1633" s="218">
        <v>142.72</v>
      </c>
    </row>
    <row r="1634" spans="1:4" x14ac:dyDescent="0.25">
      <c r="A1634" s="371">
        <v>1795</v>
      </c>
      <c r="B1634" s="371" t="s">
        <v>10485</v>
      </c>
      <c r="C1634" s="371" t="s">
        <v>3635</v>
      </c>
      <c r="D1634" s="218">
        <v>25.52</v>
      </c>
    </row>
    <row r="1635" spans="1:4" x14ac:dyDescent="0.25">
      <c r="A1635" s="371">
        <v>1799</v>
      </c>
      <c r="B1635" s="371" t="s">
        <v>10486</v>
      </c>
      <c r="C1635" s="371" t="s">
        <v>3635</v>
      </c>
      <c r="D1635" s="218">
        <v>415.42</v>
      </c>
    </row>
    <row r="1636" spans="1:4" x14ac:dyDescent="0.25">
      <c r="A1636" s="371">
        <v>1800</v>
      </c>
      <c r="B1636" s="371" t="s">
        <v>10487</v>
      </c>
      <c r="C1636" s="371" t="s">
        <v>3635</v>
      </c>
      <c r="D1636" s="218">
        <v>793.11</v>
      </c>
    </row>
    <row r="1637" spans="1:4" x14ac:dyDescent="0.25">
      <c r="A1637" s="371">
        <v>1802</v>
      </c>
      <c r="B1637" s="371" t="s">
        <v>10488</v>
      </c>
      <c r="C1637" s="371" t="s">
        <v>3635</v>
      </c>
      <c r="D1637" s="219">
        <v>1983.88</v>
      </c>
    </row>
    <row r="1638" spans="1:4" x14ac:dyDescent="0.25">
      <c r="A1638" s="371">
        <v>40385</v>
      </c>
      <c r="B1638" s="371" t="s">
        <v>10489</v>
      </c>
      <c r="C1638" s="371" t="s">
        <v>3635</v>
      </c>
      <c r="D1638" s="218">
        <v>100.33</v>
      </c>
    </row>
    <row r="1639" spans="1:4" x14ac:dyDescent="0.25">
      <c r="A1639" s="371">
        <v>40383</v>
      </c>
      <c r="B1639" s="371" t="s">
        <v>10490</v>
      </c>
      <c r="C1639" s="371" t="s">
        <v>3635</v>
      </c>
      <c r="D1639" s="218">
        <v>68.69</v>
      </c>
    </row>
    <row r="1640" spans="1:4" x14ac:dyDescent="0.25">
      <c r="A1640" s="371">
        <v>40378</v>
      </c>
      <c r="B1640" s="371" t="s">
        <v>10491</v>
      </c>
      <c r="C1640" s="371" t="s">
        <v>3635</v>
      </c>
      <c r="D1640" s="218">
        <v>23.75</v>
      </c>
    </row>
    <row r="1641" spans="1:4" x14ac:dyDescent="0.25">
      <c r="A1641" s="371">
        <v>40382</v>
      </c>
      <c r="B1641" s="371" t="s">
        <v>10492</v>
      </c>
      <c r="C1641" s="371" t="s">
        <v>3635</v>
      </c>
      <c r="D1641" s="218">
        <v>44.94</v>
      </c>
    </row>
    <row r="1642" spans="1:4" x14ac:dyDescent="0.25">
      <c r="A1642" s="371">
        <v>40422</v>
      </c>
      <c r="B1642" s="371" t="s">
        <v>10493</v>
      </c>
      <c r="C1642" s="371" t="s">
        <v>3635</v>
      </c>
      <c r="D1642" s="218">
        <v>306.14</v>
      </c>
    </row>
    <row r="1643" spans="1:4" x14ac:dyDescent="0.25">
      <c r="A1643" s="371">
        <v>40387</v>
      </c>
      <c r="B1643" s="371" t="s">
        <v>10494</v>
      </c>
      <c r="C1643" s="371" t="s">
        <v>3635</v>
      </c>
      <c r="D1643" s="218">
        <v>155.88</v>
      </c>
    </row>
    <row r="1644" spans="1:4" x14ac:dyDescent="0.25">
      <c r="A1644" s="371">
        <v>40380</v>
      </c>
      <c r="B1644" s="371" t="s">
        <v>10495</v>
      </c>
      <c r="C1644" s="371" t="s">
        <v>3635</v>
      </c>
      <c r="D1644" s="218">
        <v>31.66</v>
      </c>
    </row>
    <row r="1645" spans="1:4" x14ac:dyDescent="0.25">
      <c r="A1645" s="371">
        <v>40390</v>
      </c>
      <c r="B1645" s="371" t="s">
        <v>10496</v>
      </c>
      <c r="C1645" s="371" t="s">
        <v>3635</v>
      </c>
      <c r="D1645" s="218">
        <v>644.77</v>
      </c>
    </row>
    <row r="1646" spans="1:4" x14ac:dyDescent="0.25">
      <c r="A1646" s="371">
        <v>40413</v>
      </c>
      <c r="B1646" s="371" t="s">
        <v>10497</v>
      </c>
      <c r="C1646" s="371" t="s">
        <v>3635</v>
      </c>
      <c r="D1646" s="218">
        <v>22.56</v>
      </c>
    </row>
    <row r="1647" spans="1:4" x14ac:dyDescent="0.25">
      <c r="A1647" s="371">
        <v>40415</v>
      </c>
      <c r="B1647" s="371" t="s">
        <v>10498</v>
      </c>
      <c r="C1647" s="371" t="s">
        <v>3635</v>
      </c>
      <c r="D1647" s="218">
        <v>32.14</v>
      </c>
    </row>
    <row r="1648" spans="1:4" x14ac:dyDescent="0.25">
      <c r="A1648" s="371">
        <v>40417</v>
      </c>
      <c r="B1648" s="371" t="s">
        <v>10499</v>
      </c>
      <c r="C1648" s="371" t="s">
        <v>3635</v>
      </c>
      <c r="D1648" s="218">
        <v>37.92</v>
      </c>
    </row>
    <row r="1649" spans="1:4" x14ac:dyDescent="0.25">
      <c r="A1649" s="371">
        <v>39271</v>
      </c>
      <c r="B1649" s="371" t="s">
        <v>10500</v>
      </c>
      <c r="C1649" s="371" t="s">
        <v>3635</v>
      </c>
      <c r="D1649" s="218">
        <v>2.2799999999999998</v>
      </c>
    </row>
    <row r="1650" spans="1:4" x14ac:dyDescent="0.25">
      <c r="A1650" s="371">
        <v>39273</v>
      </c>
      <c r="B1650" s="371" t="s">
        <v>10501</v>
      </c>
      <c r="C1650" s="371" t="s">
        <v>3635</v>
      </c>
      <c r="D1650" s="218">
        <v>3.87</v>
      </c>
    </row>
    <row r="1651" spans="1:4" x14ac:dyDescent="0.25">
      <c r="A1651" s="371">
        <v>39272</v>
      </c>
      <c r="B1651" s="371" t="s">
        <v>10502</v>
      </c>
      <c r="C1651" s="371" t="s">
        <v>3635</v>
      </c>
      <c r="D1651" s="218">
        <v>2.8</v>
      </c>
    </row>
    <row r="1652" spans="1:4" x14ac:dyDescent="0.25">
      <c r="A1652" s="371">
        <v>1875</v>
      </c>
      <c r="B1652" s="371" t="s">
        <v>10503</v>
      </c>
      <c r="C1652" s="371" t="s">
        <v>3635</v>
      </c>
      <c r="D1652" s="218">
        <v>6.19</v>
      </c>
    </row>
    <row r="1653" spans="1:4" x14ac:dyDescent="0.25">
      <c r="A1653" s="371">
        <v>1874</v>
      </c>
      <c r="B1653" s="371" t="s">
        <v>10504</v>
      </c>
      <c r="C1653" s="371" t="s">
        <v>3635</v>
      </c>
      <c r="D1653" s="218">
        <v>5.1100000000000003</v>
      </c>
    </row>
    <row r="1654" spans="1:4" x14ac:dyDescent="0.25">
      <c r="A1654" s="371">
        <v>1870</v>
      </c>
      <c r="B1654" s="371" t="s">
        <v>10505</v>
      </c>
      <c r="C1654" s="371" t="s">
        <v>3635</v>
      </c>
      <c r="D1654" s="218">
        <v>2.95</v>
      </c>
    </row>
    <row r="1655" spans="1:4" x14ac:dyDescent="0.25">
      <c r="A1655" s="371">
        <v>1884</v>
      </c>
      <c r="B1655" s="371" t="s">
        <v>10506</v>
      </c>
      <c r="C1655" s="371" t="s">
        <v>3635</v>
      </c>
      <c r="D1655" s="218">
        <v>4.53</v>
      </c>
    </row>
    <row r="1656" spans="1:4" x14ac:dyDescent="0.25">
      <c r="A1656" s="371">
        <v>1887</v>
      </c>
      <c r="B1656" s="371" t="s">
        <v>10507</v>
      </c>
      <c r="C1656" s="371" t="s">
        <v>3635</v>
      </c>
      <c r="D1656" s="218">
        <v>25.65</v>
      </c>
    </row>
    <row r="1657" spans="1:4" x14ac:dyDescent="0.25">
      <c r="A1657" s="371">
        <v>1876</v>
      </c>
      <c r="B1657" s="371" t="s">
        <v>10508</v>
      </c>
      <c r="C1657" s="371" t="s">
        <v>3635</v>
      </c>
      <c r="D1657" s="218">
        <v>10.050000000000001</v>
      </c>
    </row>
    <row r="1658" spans="1:4" x14ac:dyDescent="0.25">
      <c r="A1658" s="371">
        <v>1879</v>
      </c>
      <c r="B1658" s="371" t="s">
        <v>10509</v>
      </c>
      <c r="C1658" s="371" t="s">
        <v>3635</v>
      </c>
      <c r="D1658" s="218">
        <v>2.99</v>
      </c>
    </row>
    <row r="1659" spans="1:4" x14ac:dyDescent="0.25">
      <c r="A1659" s="371">
        <v>1877</v>
      </c>
      <c r="B1659" s="371" t="s">
        <v>10510</v>
      </c>
      <c r="C1659" s="371" t="s">
        <v>3635</v>
      </c>
      <c r="D1659" s="218">
        <v>25.68</v>
      </c>
    </row>
    <row r="1660" spans="1:4" x14ac:dyDescent="0.25">
      <c r="A1660" s="371">
        <v>1878</v>
      </c>
      <c r="B1660" s="371" t="s">
        <v>10511</v>
      </c>
      <c r="C1660" s="371" t="s">
        <v>3635</v>
      </c>
      <c r="D1660" s="218">
        <v>51.6</v>
      </c>
    </row>
    <row r="1661" spans="1:4" x14ac:dyDescent="0.25">
      <c r="A1661" s="371">
        <v>2621</v>
      </c>
      <c r="B1661" s="371" t="s">
        <v>10512</v>
      </c>
      <c r="C1661" s="371" t="s">
        <v>3635</v>
      </c>
      <c r="D1661" s="218">
        <v>162.11000000000001</v>
      </c>
    </row>
    <row r="1662" spans="1:4" x14ac:dyDescent="0.25">
      <c r="A1662" s="371">
        <v>2616</v>
      </c>
      <c r="B1662" s="371" t="s">
        <v>10513</v>
      </c>
      <c r="C1662" s="371" t="s">
        <v>3635</v>
      </c>
      <c r="D1662" s="218">
        <v>4.59</v>
      </c>
    </row>
    <row r="1663" spans="1:4" x14ac:dyDescent="0.25">
      <c r="A1663" s="371">
        <v>2633</v>
      </c>
      <c r="B1663" s="371" t="s">
        <v>10514</v>
      </c>
      <c r="C1663" s="371" t="s">
        <v>3635</v>
      </c>
      <c r="D1663" s="218">
        <v>5.19</v>
      </c>
    </row>
    <row r="1664" spans="1:4" x14ac:dyDescent="0.25">
      <c r="A1664" s="371">
        <v>2617</v>
      </c>
      <c r="B1664" s="371" t="s">
        <v>10515</v>
      </c>
      <c r="C1664" s="371" t="s">
        <v>3635</v>
      </c>
      <c r="D1664" s="218">
        <v>7.05</v>
      </c>
    </row>
    <row r="1665" spans="1:4" x14ac:dyDescent="0.25">
      <c r="A1665" s="371">
        <v>2618</v>
      </c>
      <c r="B1665" s="371" t="s">
        <v>10516</v>
      </c>
      <c r="C1665" s="371" t="s">
        <v>3635</v>
      </c>
      <c r="D1665" s="218">
        <v>16.05</v>
      </c>
    </row>
    <row r="1666" spans="1:4" x14ac:dyDescent="0.25">
      <c r="A1666" s="371">
        <v>2632</v>
      </c>
      <c r="B1666" s="371" t="s">
        <v>10517</v>
      </c>
      <c r="C1666" s="371" t="s">
        <v>3635</v>
      </c>
      <c r="D1666" s="218">
        <v>19.579999999999998</v>
      </c>
    </row>
    <row r="1667" spans="1:4" x14ac:dyDescent="0.25">
      <c r="A1667" s="371">
        <v>2631</v>
      </c>
      <c r="B1667" s="371" t="s">
        <v>10518</v>
      </c>
      <c r="C1667" s="371" t="s">
        <v>3635</v>
      </c>
      <c r="D1667" s="218">
        <v>28.75</v>
      </c>
    </row>
    <row r="1668" spans="1:4" x14ac:dyDescent="0.25">
      <c r="A1668" s="371">
        <v>2619</v>
      </c>
      <c r="B1668" s="371" t="s">
        <v>10519</v>
      </c>
      <c r="C1668" s="371" t="s">
        <v>3635</v>
      </c>
      <c r="D1668" s="218">
        <v>72.8</v>
      </c>
    </row>
    <row r="1669" spans="1:4" x14ac:dyDescent="0.25">
      <c r="A1669" s="371">
        <v>2620</v>
      </c>
      <c r="B1669" s="371" t="s">
        <v>10520</v>
      </c>
      <c r="C1669" s="371" t="s">
        <v>3635</v>
      </c>
      <c r="D1669" s="218">
        <v>95.58</v>
      </c>
    </row>
    <row r="1670" spans="1:4" x14ac:dyDescent="0.25">
      <c r="A1670" s="371">
        <v>44472</v>
      </c>
      <c r="B1670" s="371" t="s">
        <v>10521</v>
      </c>
      <c r="C1670" s="371" t="s">
        <v>3635</v>
      </c>
      <c r="D1670" s="218">
        <v>59.75</v>
      </c>
    </row>
    <row r="1671" spans="1:4" x14ac:dyDescent="0.25">
      <c r="A1671" s="371">
        <v>38369</v>
      </c>
      <c r="B1671" s="371" t="s">
        <v>10522</v>
      </c>
      <c r="C1671" s="371" t="s">
        <v>3635</v>
      </c>
      <c r="D1671" s="218">
        <v>22.96</v>
      </c>
    </row>
    <row r="1672" spans="1:4" x14ac:dyDescent="0.25">
      <c r="A1672" s="371">
        <v>38370</v>
      </c>
      <c r="B1672" s="371" t="s">
        <v>10523</v>
      </c>
      <c r="C1672" s="371" t="s">
        <v>3635</v>
      </c>
      <c r="D1672" s="218">
        <v>22.96</v>
      </c>
    </row>
    <row r="1673" spans="1:4" x14ac:dyDescent="0.25">
      <c r="A1673" s="371">
        <v>38372</v>
      </c>
      <c r="B1673" s="371" t="s">
        <v>10524</v>
      </c>
      <c r="C1673" s="371" t="s">
        <v>3635</v>
      </c>
      <c r="D1673" s="218">
        <v>20.96</v>
      </c>
    </row>
    <row r="1674" spans="1:4" x14ac:dyDescent="0.25">
      <c r="A1674" s="371">
        <v>2357</v>
      </c>
      <c r="B1674" s="371" t="s">
        <v>10525</v>
      </c>
      <c r="C1674" s="371" t="s">
        <v>3638</v>
      </c>
      <c r="D1674" s="218">
        <v>7.08</v>
      </c>
    </row>
    <row r="1675" spans="1:4" x14ac:dyDescent="0.25">
      <c r="A1675" s="371">
        <v>40806</v>
      </c>
      <c r="B1675" s="371" t="s">
        <v>10526</v>
      </c>
      <c r="C1675" s="371" t="s">
        <v>3642</v>
      </c>
      <c r="D1675" s="219">
        <v>1260.51</v>
      </c>
    </row>
    <row r="1676" spans="1:4" x14ac:dyDescent="0.25">
      <c r="A1676" s="371">
        <v>2355</v>
      </c>
      <c r="B1676" s="371" t="s">
        <v>10527</v>
      </c>
      <c r="C1676" s="371" t="s">
        <v>3638</v>
      </c>
      <c r="D1676" s="218">
        <v>17.25</v>
      </c>
    </row>
    <row r="1677" spans="1:4" x14ac:dyDescent="0.25">
      <c r="A1677" s="371">
        <v>40805</v>
      </c>
      <c r="B1677" s="371" t="s">
        <v>10528</v>
      </c>
      <c r="C1677" s="371" t="s">
        <v>3642</v>
      </c>
      <c r="D1677" s="219">
        <v>3069.84</v>
      </c>
    </row>
    <row r="1678" spans="1:4" x14ac:dyDescent="0.25">
      <c r="A1678" s="371">
        <v>2358</v>
      </c>
      <c r="B1678" s="371" t="s">
        <v>10529</v>
      </c>
      <c r="C1678" s="371" t="s">
        <v>3638</v>
      </c>
      <c r="D1678" s="218">
        <v>13.32</v>
      </c>
    </row>
    <row r="1679" spans="1:4" x14ac:dyDescent="0.25">
      <c r="A1679" s="371">
        <v>40807</v>
      </c>
      <c r="B1679" s="371" t="s">
        <v>10530</v>
      </c>
      <c r="C1679" s="371" t="s">
        <v>3642</v>
      </c>
      <c r="D1679" s="219">
        <v>2369.83</v>
      </c>
    </row>
    <row r="1680" spans="1:4" x14ac:dyDescent="0.25">
      <c r="A1680" s="371">
        <v>2359</v>
      </c>
      <c r="B1680" s="371" t="s">
        <v>10531</v>
      </c>
      <c r="C1680" s="371" t="s">
        <v>3638</v>
      </c>
      <c r="D1680" s="218">
        <v>10.41</v>
      </c>
    </row>
    <row r="1681" spans="1:4" x14ac:dyDescent="0.25">
      <c r="A1681" s="371">
        <v>40808</v>
      </c>
      <c r="B1681" s="371" t="s">
        <v>10532</v>
      </c>
      <c r="C1681" s="371" t="s">
        <v>3642</v>
      </c>
      <c r="D1681" s="219">
        <v>1852.36</v>
      </c>
    </row>
    <row r="1682" spans="1:4" x14ac:dyDescent="0.25">
      <c r="A1682" s="371">
        <v>44330</v>
      </c>
      <c r="B1682" s="371" t="s">
        <v>10533</v>
      </c>
      <c r="C1682" s="371" t="s">
        <v>3634</v>
      </c>
      <c r="D1682" s="218">
        <v>8.65</v>
      </c>
    </row>
    <row r="1683" spans="1:4" x14ac:dyDescent="0.25">
      <c r="A1683" s="371">
        <v>43144</v>
      </c>
      <c r="B1683" s="371" t="s">
        <v>10534</v>
      </c>
      <c r="C1683" s="371" t="s">
        <v>3639</v>
      </c>
      <c r="D1683" s="218">
        <v>41.91</v>
      </c>
    </row>
    <row r="1684" spans="1:4" x14ac:dyDescent="0.25">
      <c r="A1684" s="371">
        <v>39397</v>
      </c>
      <c r="B1684" s="371" t="s">
        <v>10535</v>
      </c>
      <c r="C1684" s="371" t="s">
        <v>3634</v>
      </c>
      <c r="D1684" s="218">
        <v>19.100000000000001</v>
      </c>
    </row>
    <row r="1685" spans="1:4" x14ac:dyDescent="0.25">
      <c r="A1685" s="371">
        <v>2692</v>
      </c>
      <c r="B1685" s="371" t="s">
        <v>10536</v>
      </c>
      <c r="C1685" s="371" t="s">
        <v>3634</v>
      </c>
      <c r="D1685" s="218">
        <v>7.71</v>
      </c>
    </row>
    <row r="1686" spans="1:4" x14ac:dyDescent="0.25">
      <c r="A1686" s="371">
        <v>44329</v>
      </c>
      <c r="B1686" s="371" t="s">
        <v>10537</v>
      </c>
      <c r="C1686" s="371" t="s">
        <v>3634</v>
      </c>
      <c r="D1686" s="218">
        <v>11.34</v>
      </c>
    </row>
    <row r="1687" spans="1:4" x14ac:dyDescent="0.25">
      <c r="A1687" s="371">
        <v>5318</v>
      </c>
      <c r="B1687" s="371" t="s">
        <v>10538</v>
      </c>
      <c r="C1687" s="371" t="s">
        <v>3634</v>
      </c>
      <c r="D1687" s="218">
        <v>18.329999999999998</v>
      </c>
    </row>
    <row r="1688" spans="1:4" x14ac:dyDescent="0.25">
      <c r="A1688" s="371">
        <v>5330</v>
      </c>
      <c r="B1688" s="371" t="s">
        <v>10539</v>
      </c>
      <c r="C1688" s="371" t="s">
        <v>3634</v>
      </c>
      <c r="D1688" s="218">
        <v>41.78</v>
      </c>
    </row>
    <row r="1689" spans="1:4" x14ac:dyDescent="0.25">
      <c r="A1689" s="371">
        <v>44532</v>
      </c>
      <c r="B1689" s="371" t="s">
        <v>10540</v>
      </c>
      <c r="C1689" s="371" t="s">
        <v>3635</v>
      </c>
      <c r="D1689" s="218">
        <v>25.75</v>
      </c>
    </row>
    <row r="1690" spans="1:4" x14ac:dyDescent="0.25">
      <c r="A1690" s="371">
        <v>44531</v>
      </c>
      <c r="B1690" s="371" t="s">
        <v>10541</v>
      </c>
      <c r="C1690" s="371" t="s">
        <v>3635</v>
      </c>
      <c r="D1690" s="218">
        <v>81.849999999999994</v>
      </c>
    </row>
    <row r="1691" spans="1:4" x14ac:dyDescent="0.25">
      <c r="A1691" s="371">
        <v>38140</v>
      </c>
      <c r="B1691" s="371" t="s">
        <v>10542</v>
      </c>
      <c r="C1691" s="371" t="s">
        <v>3635</v>
      </c>
      <c r="D1691" s="218">
        <v>19.850000000000001</v>
      </c>
    </row>
    <row r="1692" spans="1:4" x14ac:dyDescent="0.25">
      <c r="A1692" s="371">
        <v>13887</v>
      </c>
      <c r="B1692" s="371" t="s">
        <v>10543</v>
      </c>
      <c r="C1692" s="371" t="s">
        <v>3635</v>
      </c>
      <c r="D1692" s="218">
        <v>469.96</v>
      </c>
    </row>
    <row r="1693" spans="1:4" x14ac:dyDescent="0.25">
      <c r="A1693" s="371">
        <v>44495</v>
      </c>
      <c r="B1693" s="371" t="s">
        <v>10544</v>
      </c>
      <c r="C1693" s="371" t="s">
        <v>3635</v>
      </c>
      <c r="D1693" s="218">
        <v>20.92</v>
      </c>
    </row>
    <row r="1694" spans="1:4" x14ac:dyDescent="0.25">
      <c r="A1694" s="371">
        <v>44533</v>
      </c>
      <c r="B1694" s="371" t="s">
        <v>10545</v>
      </c>
      <c r="C1694" s="371" t="s">
        <v>3635</v>
      </c>
      <c r="D1694" s="218">
        <v>19.75</v>
      </c>
    </row>
    <row r="1695" spans="1:4" x14ac:dyDescent="0.25">
      <c r="A1695" s="371">
        <v>44534</v>
      </c>
      <c r="B1695" s="371" t="s">
        <v>10546</v>
      </c>
      <c r="C1695" s="371" t="s">
        <v>3635</v>
      </c>
      <c r="D1695" s="218">
        <v>5.15</v>
      </c>
    </row>
    <row r="1696" spans="1:4" x14ac:dyDescent="0.25">
      <c r="A1696" s="371">
        <v>34544</v>
      </c>
      <c r="B1696" s="371" t="s">
        <v>10547</v>
      </c>
      <c r="C1696" s="371" t="s">
        <v>3635</v>
      </c>
      <c r="D1696" s="219">
        <v>2172.5500000000002</v>
      </c>
    </row>
    <row r="1697" spans="1:4" x14ac:dyDescent="0.25">
      <c r="A1697" s="371">
        <v>34729</v>
      </c>
      <c r="B1697" s="371" t="s">
        <v>10548</v>
      </c>
      <c r="C1697" s="371" t="s">
        <v>3635</v>
      </c>
      <c r="D1697" s="219">
        <v>1709.05</v>
      </c>
    </row>
    <row r="1698" spans="1:4" x14ac:dyDescent="0.25">
      <c r="A1698" s="371">
        <v>34734</v>
      </c>
      <c r="B1698" s="371" t="s">
        <v>10549</v>
      </c>
      <c r="C1698" s="371" t="s">
        <v>3635</v>
      </c>
      <c r="D1698" s="219">
        <v>2646.15</v>
      </c>
    </row>
    <row r="1699" spans="1:4" x14ac:dyDescent="0.25">
      <c r="A1699" s="371">
        <v>34738</v>
      </c>
      <c r="B1699" s="371" t="s">
        <v>10550</v>
      </c>
      <c r="C1699" s="371" t="s">
        <v>3635</v>
      </c>
      <c r="D1699" s="219">
        <v>6182.25</v>
      </c>
    </row>
    <row r="1700" spans="1:4" x14ac:dyDescent="0.25">
      <c r="A1700" s="371">
        <v>34623</v>
      </c>
      <c r="B1700" s="371" t="s">
        <v>10551</v>
      </c>
      <c r="C1700" s="371" t="s">
        <v>3635</v>
      </c>
      <c r="D1700" s="218">
        <v>74.08</v>
      </c>
    </row>
    <row r="1701" spans="1:4" x14ac:dyDescent="0.25">
      <c r="A1701" s="371">
        <v>34616</v>
      </c>
      <c r="B1701" s="371" t="s">
        <v>10552</v>
      </c>
      <c r="C1701" s="371" t="s">
        <v>3635</v>
      </c>
      <c r="D1701" s="218">
        <v>75.239999999999995</v>
      </c>
    </row>
    <row r="1702" spans="1:4" x14ac:dyDescent="0.25">
      <c r="A1702" s="371">
        <v>34628</v>
      </c>
      <c r="B1702" s="371" t="s">
        <v>10553</v>
      </c>
      <c r="C1702" s="371" t="s">
        <v>3635</v>
      </c>
      <c r="D1702" s="218">
        <v>106.11</v>
      </c>
    </row>
    <row r="1703" spans="1:4" x14ac:dyDescent="0.25">
      <c r="A1703" s="371">
        <v>34686</v>
      </c>
      <c r="B1703" s="371" t="s">
        <v>10554</v>
      </c>
      <c r="C1703" s="371" t="s">
        <v>3635</v>
      </c>
      <c r="D1703" s="218">
        <v>19.46</v>
      </c>
    </row>
    <row r="1704" spans="1:4" x14ac:dyDescent="0.25">
      <c r="A1704" s="371">
        <v>34653</v>
      </c>
      <c r="B1704" s="371" t="s">
        <v>10555</v>
      </c>
      <c r="C1704" s="371" t="s">
        <v>3635</v>
      </c>
      <c r="D1704" s="218">
        <v>13.12</v>
      </c>
    </row>
    <row r="1705" spans="1:4" x14ac:dyDescent="0.25">
      <c r="A1705" s="371">
        <v>34688</v>
      </c>
      <c r="B1705" s="371" t="s">
        <v>10556</v>
      </c>
      <c r="C1705" s="371" t="s">
        <v>3635</v>
      </c>
      <c r="D1705" s="218">
        <v>23.79</v>
      </c>
    </row>
    <row r="1706" spans="1:4" x14ac:dyDescent="0.25">
      <c r="A1706" s="371">
        <v>34709</v>
      </c>
      <c r="B1706" s="371" t="s">
        <v>10557</v>
      </c>
      <c r="C1706" s="371" t="s">
        <v>3635</v>
      </c>
      <c r="D1706" s="218">
        <v>92.18</v>
      </c>
    </row>
    <row r="1707" spans="1:4" x14ac:dyDescent="0.25">
      <c r="A1707" s="371">
        <v>34714</v>
      </c>
      <c r="B1707" s="371" t="s">
        <v>10558</v>
      </c>
      <c r="C1707" s="371" t="s">
        <v>3635</v>
      </c>
      <c r="D1707" s="218">
        <v>110.1</v>
      </c>
    </row>
    <row r="1708" spans="1:4" x14ac:dyDescent="0.25">
      <c r="A1708" s="371">
        <v>2391</v>
      </c>
      <c r="B1708" s="371" t="s">
        <v>10559</v>
      </c>
      <c r="C1708" s="371" t="s">
        <v>3635</v>
      </c>
      <c r="D1708" s="218">
        <v>502.82</v>
      </c>
    </row>
    <row r="1709" spans="1:4" x14ac:dyDescent="0.25">
      <c r="A1709" s="371">
        <v>2374</v>
      </c>
      <c r="B1709" s="371" t="s">
        <v>10560</v>
      </c>
      <c r="C1709" s="371" t="s">
        <v>3635</v>
      </c>
      <c r="D1709" s="218">
        <v>570.42999999999995</v>
      </c>
    </row>
    <row r="1710" spans="1:4" x14ac:dyDescent="0.25">
      <c r="A1710" s="371">
        <v>2377</v>
      </c>
      <c r="B1710" s="371" t="s">
        <v>10561</v>
      </c>
      <c r="C1710" s="371" t="s">
        <v>3635</v>
      </c>
      <c r="D1710" s="218">
        <v>800.55</v>
      </c>
    </row>
    <row r="1711" spans="1:4" x14ac:dyDescent="0.25">
      <c r="A1711" s="371">
        <v>2393</v>
      </c>
      <c r="B1711" s="371" t="s">
        <v>10562</v>
      </c>
      <c r="C1711" s="371" t="s">
        <v>3635</v>
      </c>
      <c r="D1711" s="219">
        <v>1340.62</v>
      </c>
    </row>
    <row r="1712" spans="1:4" x14ac:dyDescent="0.25">
      <c r="A1712" s="371">
        <v>34705</v>
      </c>
      <c r="B1712" s="371" t="s">
        <v>10563</v>
      </c>
      <c r="C1712" s="371" t="s">
        <v>3635</v>
      </c>
      <c r="D1712" s="219">
        <v>1172.56</v>
      </c>
    </row>
    <row r="1713" spans="1:4" x14ac:dyDescent="0.25">
      <c r="A1713" s="371">
        <v>34707</v>
      </c>
      <c r="B1713" s="371" t="s">
        <v>10564</v>
      </c>
      <c r="C1713" s="371" t="s">
        <v>3635</v>
      </c>
      <c r="D1713" s="219">
        <v>2172.7800000000002</v>
      </c>
    </row>
    <row r="1714" spans="1:4" x14ac:dyDescent="0.25">
      <c r="A1714" s="371">
        <v>2378</v>
      </c>
      <c r="B1714" s="371" t="s">
        <v>10565</v>
      </c>
      <c r="C1714" s="371" t="s">
        <v>3635</v>
      </c>
      <c r="D1714" s="219">
        <v>1841.52</v>
      </c>
    </row>
    <row r="1715" spans="1:4" x14ac:dyDescent="0.25">
      <c r="A1715" s="371">
        <v>2379</v>
      </c>
      <c r="B1715" s="371" t="s">
        <v>10566</v>
      </c>
      <c r="C1715" s="371" t="s">
        <v>3635</v>
      </c>
      <c r="D1715" s="219">
        <v>1841.52</v>
      </c>
    </row>
    <row r="1716" spans="1:4" x14ac:dyDescent="0.25">
      <c r="A1716" s="371">
        <v>2376</v>
      </c>
      <c r="B1716" s="371" t="s">
        <v>10567</v>
      </c>
      <c r="C1716" s="371" t="s">
        <v>3635</v>
      </c>
      <c r="D1716" s="219">
        <v>3032.97</v>
      </c>
    </row>
    <row r="1717" spans="1:4" x14ac:dyDescent="0.25">
      <c r="A1717" s="371">
        <v>2394</v>
      </c>
      <c r="B1717" s="371" t="s">
        <v>10568</v>
      </c>
      <c r="C1717" s="371" t="s">
        <v>3635</v>
      </c>
      <c r="D1717" s="219">
        <v>6483.93</v>
      </c>
    </row>
    <row r="1718" spans="1:4" x14ac:dyDescent="0.25">
      <c r="A1718" s="371">
        <v>2388</v>
      </c>
      <c r="B1718" s="371" t="s">
        <v>10569</v>
      </c>
      <c r="C1718" s="371" t="s">
        <v>3635</v>
      </c>
      <c r="D1718" s="218">
        <v>91.49</v>
      </c>
    </row>
    <row r="1719" spans="1:4" x14ac:dyDescent="0.25">
      <c r="A1719" s="371">
        <v>34606</v>
      </c>
      <c r="B1719" s="371" t="s">
        <v>10570</v>
      </c>
      <c r="C1719" s="371" t="s">
        <v>3635</v>
      </c>
      <c r="D1719" s="218">
        <v>140.34</v>
      </c>
    </row>
    <row r="1720" spans="1:4" x14ac:dyDescent="0.25">
      <c r="A1720" s="371">
        <v>34689</v>
      </c>
      <c r="B1720" s="371" t="s">
        <v>10571</v>
      </c>
      <c r="C1720" s="371" t="s">
        <v>3635</v>
      </c>
      <c r="D1720" s="218">
        <v>44.68</v>
      </c>
    </row>
    <row r="1721" spans="1:4" x14ac:dyDescent="0.25">
      <c r="A1721" s="371">
        <v>2370</v>
      </c>
      <c r="B1721" s="371" t="s">
        <v>10572</v>
      </c>
      <c r="C1721" s="371" t="s">
        <v>3635</v>
      </c>
      <c r="D1721" s="218">
        <v>17</v>
      </c>
    </row>
    <row r="1722" spans="1:4" x14ac:dyDescent="0.25">
      <c r="A1722" s="371">
        <v>2386</v>
      </c>
      <c r="B1722" s="371" t="s">
        <v>10573</v>
      </c>
      <c r="C1722" s="371" t="s">
        <v>3635</v>
      </c>
      <c r="D1722" s="218">
        <v>28.52</v>
      </c>
    </row>
    <row r="1723" spans="1:4" x14ac:dyDescent="0.25">
      <c r="A1723" s="371">
        <v>2392</v>
      </c>
      <c r="B1723" s="371" t="s">
        <v>10574</v>
      </c>
      <c r="C1723" s="371" t="s">
        <v>3635</v>
      </c>
      <c r="D1723" s="218">
        <v>114.12</v>
      </c>
    </row>
    <row r="1724" spans="1:4" x14ac:dyDescent="0.25">
      <c r="A1724" s="371">
        <v>2373</v>
      </c>
      <c r="B1724" s="371" t="s">
        <v>10575</v>
      </c>
      <c r="C1724" s="371" t="s">
        <v>3635</v>
      </c>
      <c r="D1724" s="218">
        <v>160.78</v>
      </c>
    </row>
    <row r="1725" spans="1:4" x14ac:dyDescent="0.25">
      <c r="A1725" s="371">
        <v>39465</v>
      </c>
      <c r="B1725" s="371" t="s">
        <v>10576</v>
      </c>
      <c r="C1725" s="371" t="s">
        <v>3635</v>
      </c>
      <c r="D1725" s="218">
        <v>98.22</v>
      </c>
    </row>
    <row r="1726" spans="1:4" x14ac:dyDescent="0.25">
      <c r="A1726" s="371">
        <v>39466</v>
      </c>
      <c r="B1726" s="371" t="s">
        <v>10577</v>
      </c>
      <c r="C1726" s="371" t="s">
        <v>3635</v>
      </c>
      <c r="D1726" s="218">
        <v>110.5</v>
      </c>
    </row>
    <row r="1727" spans="1:4" x14ac:dyDescent="0.25">
      <c r="A1727" s="371">
        <v>39467</v>
      </c>
      <c r="B1727" s="371" t="s">
        <v>10578</v>
      </c>
      <c r="C1727" s="371" t="s">
        <v>3635</v>
      </c>
      <c r="D1727" s="218">
        <v>141.34</v>
      </c>
    </row>
    <row r="1728" spans="1:4" x14ac:dyDescent="0.25">
      <c r="A1728" s="371">
        <v>39468</v>
      </c>
      <c r="B1728" s="371" t="s">
        <v>10579</v>
      </c>
      <c r="C1728" s="371" t="s">
        <v>3635</v>
      </c>
      <c r="D1728" s="218">
        <v>251.23</v>
      </c>
    </row>
    <row r="1729" spans="1:4" x14ac:dyDescent="0.25">
      <c r="A1729" s="371">
        <v>39469</v>
      </c>
      <c r="B1729" s="371" t="s">
        <v>10580</v>
      </c>
      <c r="C1729" s="371" t="s">
        <v>3635</v>
      </c>
      <c r="D1729" s="218">
        <v>102.34</v>
      </c>
    </row>
    <row r="1730" spans="1:4" x14ac:dyDescent="0.25">
      <c r="A1730" s="371">
        <v>39470</v>
      </c>
      <c r="B1730" s="371" t="s">
        <v>10581</v>
      </c>
      <c r="C1730" s="371" t="s">
        <v>3635</v>
      </c>
      <c r="D1730" s="218">
        <v>125.74</v>
      </c>
    </row>
    <row r="1731" spans="1:4" x14ac:dyDescent="0.25">
      <c r="A1731" s="371">
        <v>39471</v>
      </c>
      <c r="B1731" s="371" t="s">
        <v>10582</v>
      </c>
      <c r="C1731" s="371" t="s">
        <v>3635</v>
      </c>
      <c r="D1731" s="218">
        <v>151.11000000000001</v>
      </c>
    </row>
    <row r="1732" spans="1:4" x14ac:dyDescent="0.25">
      <c r="A1732" s="371">
        <v>39472</v>
      </c>
      <c r="B1732" s="371" t="s">
        <v>10583</v>
      </c>
      <c r="C1732" s="371" t="s">
        <v>3635</v>
      </c>
      <c r="D1732" s="218">
        <v>262.55</v>
      </c>
    </row>
    <row r="1733" spans="1:4" x14ac:dyDescent="0.25">
      <c r="A1733" s="371">
        <v>39473</v>
      </c>
      <c r="B1733" s="371" t="s">
        <v>10584</v>
      </c>
      <c r="C1733" s="371" t="s">
        <v>3635</v>
      </c>
      <c r="D1733" s="218">
        <v>169.61</v>
      </c>
    </row>
    <row r="1734" spans="1:4" x14ac:dyDescent="0.25">
      <c r="A1734" s="371">
        <v>39474</v>
      </c>
      <c r="B1734" s="371" t="s">
        <v>10585</v>
      </c>
      <c r="C1734" s="371" t="s">
        <v>3635</v>
      </c>
      <c r="D1734" s="218">
        <v>180.81</v>
      </c>
    </row>
    <row r="1735" spans="1:4" x14ac:dyDescent="0.25">
      <c r="A1735" s="371">
        <v>39475</v>
      </c>
      <c r="B1735" s="371" t="s">
        <v>10586</v>
      </c>
      <c r="C1735" s="371" t="s">
        <v>3635</v>
      </c>
      <c r="D1735" s="218">
        <v>205.15</v>
      </c>
    </row>
    <row r="1736" spans="1:4" x14ac:dyDescent="0.25">
      <c r="A1736" s="371">
        <v>39476</v>
      </c>
      <c r="B1736" s="371" t="s">
        <v>10587</v>
      </c>
      <c r="C1736" s="371" t="s">
        <v>3635</v>
      </c>
      <c r="D1736" s="218">
        <v>386.18</v>
      </c>
    </row>
    <row r="1737" spans="1:4" x14ac:dyDescent="0.25">
      <c r="A1737" s="371">
        <v>39477</v>
      </c>
      <c r="B1737" s="371" t="s">
        <v>10588</v>
      </c>
      <c r="C1737" s="371" t="s">
        <v>3635</v>
      </c>
      <c r="D1737" s="218">
        <v>189.21</v>
      </c>
    </row>
    <row r="1738" spans="1:4" x14ac:dyDescent="0.25">
      <c r="A1738" s="371">
        <v>39478</v>
      </c>
      <c r="B1738" s="371" t="s">
        <v>10589</v>
      </c>
      <c r="C1738" s="371" t="s">
        <v>3635</v>
      </c>
      <c r="D1738" s="218">
        <v>195.07</v>
      </c>
    </row>
    <row r="1739" spans="1:4" x14ac:dyDescent="0.25">
      <c r="A1739" s="371">
        <v>39479</v>
      </c>
      <c r="B1739" s="371" t="s">
        <v>10590</v>
      </c>
      <c r="C1739" s="371" t="s">
        <v>3635</v>
      </c>
      <c r="D1739" s="218">
        <v>229.84</v>
      </c>
    </row>
    <row r="1740" spans="1:4" x14ac:dyDescent="0.25">
      <c r="A1740" s="371">
        <v>39480</v>
      </c>
      <c r="B1740" s="371" t="s">
        <v>10591</v>
      </c>
      <c r="C1740" s="371" t="s">
        <v>3635</v>
      </c>
      <c r="D1740" s="218">
        <v>474.26</v>
      </c>
    </row>
    <row r="1741" spans="1:4" x14ac:dyDescent="0.25">
      <c r="A1741" s="371">
        <v>39459</v>
      </c>
      <c r="B1741" s="371" t="s">
        <v>10592</v>
      </c>
      <c r="C1741" s="371" t="s">
        <v>3635</v>
      </c>
      <c r="D1741" s="218">
        <v>402.53</v>
      </c>
    </row>
    <row r="1742" spans="1:4" x14ac:dyDescent="0.25">
      <c r="A1742" s="371">
        <v>39445</v>
      </c>
      <c r="B1742" s="371" t="s">
        <v>10593</v>
      </c>
      <c r="C1742" s="371" t="s">
        <v>3635</v>
      </c>
      <c r="D1742" s="218">
        <v>202.11</v>
      </c>
    </row>
    <row r="1743" spans="1:4" x14ac:dyDescent="0.25">
      <c r="A1743" s="371">
        <v>39446</v>
      </c>
      <c r="B1743" s="371" t="s">
        <v>10594</v>
      </c>
      <c r="C1743" s="371" t="s">
        <v>3635</v>
      </c>
      <c r="D1743" s="218">
        <v>205.7</v>
      </c>
    </row>
    <row r="1744" spans="1:4" x14ac:dyDescent="0.25">
      <c r="A1744" s="371">
        <v>39447</v>
      </c>
      <c r="B1744" s="371" t="s">
        <v>10595</v>
      </c>
      <c r="C1744" s="371" t="s">
        <v>3635</v>
      </c>
      <c r="D1744" s="218">
        <v>219.98</v>
      </c>
    </row>
    <row r="1745" spans="1:4" x14ac:dyDescent="0.25">
      <c r="A1745" s="371">
        <v>39448</v>
      </c>
      <c r="B1745" s="371" t="s">
        <v>10596</v>
      </c>
      <c r="C1745" s="371" t="s">
        <v>3635</v>
      </c>
      <c r="D1745" s="218">
        <v>375.1</v>
      </c>
    </row>
    <row r="1746" spans="1:4" x14ac:dyDescent="0.25">
      <c r="A1746" s="371">
        <v>39450</v>
      </c>
      <c r="B1746" s="371" t="s">
        <v>10597</v>
      </c>
      <c r="C1746" s="371" t="s">
        <v>3635</v>
      </c>
      <c r="D1746" s="218">
        <v>228.85</v>
      </c>
    </row>
    <row r="1747" spans="1:4" x14ac:dyDescent="0.25">
      <c r="A1747" s="371">
        <v>39451</v>
      </c>
      <c r="B1747" s="371" t="s">
        <v>10598</v>
      </c>
      <c r="C1747" s="371" t="s">
        <v>3635</v>
      </c>
      <c r="D1747" s="218">
        <v>249.61</v>
      </c>
    </row>
    <row r="1748" spans="1:4" x14ac:dyDescent="0.25">
      <c r="A1748" s="371">
        <v>39452</v>
      </c>
      <c r="B1748" s="371" t="s">
        <v>10599</v>
      </c>
      <c r="C1748" s="371" t="s">
        <v>3635</v>
      </c>
      <c r="D1748" s="218">
        <v>251.1</v>
      </c>
    </row>
    <row r="1749" spans="1:4" x14ac:dyDescent="0.25">
      <c r="A1749" s="371">
        <v>39523</v>
      </c>
      <c r="B1749" s="371" t="s">
        <v>10600</v>
      </c>
      <c r="C1749" s="371" t="s">
        <v>3635</v>
      </c>
      <c r="D1749" s="218">
        <v>420.22</v>
      </c>
    </row>
    <row r="1750" spans="1:4" x14ac:dyDescent="0.25">
      <c r="A1750" s="371">
        <v>39449</v>
      </c>
      <c r="B1750" s="371" t="s">
        <v>10601</v>
      </c>
      <c r="C1750" s="371" t="s">
        <v>3635</v>
      </c>
      <c r="D1750" s="218">
        <v>465.36</v>
      </c>
    </row>
    <row r="1751" spans="1:4" x14ac:dyDescent="0.25">
      <c r="A1751" s="371">
        <v>39455</v>
      </c>
      <c r="B1751" s="371" t="s">
        <v>10602</v>
      </c>
      <c r="C1751" s="371" t="s">
        <v>3635</v>
      </c>
      <c r="D1751" s="218">
        <v>230.27</v>
      </c>
    </row>
    <row r="1752" spans="1:4" x14ac:dyDescent="0.25">
      <c r="A1752" s="371">
        <v>39456</v>
      </c>
      <c r="B1752" s="371" t="s">
        <v>10603</v>
      </c>
      <c r="C1752" s="371" t="s">
        <v>3635</v>
      </c>
      <c r="D1752" s="218">
        <v>230.44</v>
      </c>
    </row>
    <row r="1753" spans="1:4" x14ac:dyDescent="0.25">
      <c r="A1753" s="371">
        <v>39457</v>
      </c>
      <c r="B1753" s="371" t="s">
        <v>10604</v>
      </c>
      <c r="C1753" s="371" t="s">
        <v>3635</v>
      </c>
      <c r="D1753" s="218">
        <v>251.22</v>
      </c>
    </row>
    <row r="1754" spans="1:4" x14ac:dyDescent="0.25">
      <c r="A1754" s="371">
        <v>39458</v>
      </c>
      <c r="B1754" s="371" t="s">
        <v>10605</v>
      </c>
      <c r="C1754" s="371" t="s">
        <v>3635</v>
      </c>
      <c r="D1754" s="218">
        <v>468.79</v>
      </c>
    </row>
    <row r="1755" spans="1:4" x14ac:dyDescent="0.25">
      <c r="A1755" s="371">
        <v>39464</v>
      </c>
      <c r="B1755" s="371" t="s">
        <v>10606</v>
      </c>
      <c r="C1755" s="371" t="s">
        <v>3635</v>
      </c>
      <c r="D1755" s="218">
        <v>753.85</v>
      </c>
    </row>
    <row r="1756" spans="1:4" x14ac:dyDescent="0.25">
      <c r="A1756" s="371">
        <v>39460</v>
      </c>
      <c r="B1756" s="371" t="s">
        <v>10607</v>
      </c>
      <c r="C1756" s="371" t="s">
        <v>3635</v>
      </c>
      <c r="D1756" s="218">
        <v>285.92</v>
      </c>
    </row>
    <row r="1757" spans="1:4" x14ac:dyDescent="0.25">
      <c r="A1757" s="371">
        <v>39461</v>
      </c>
      <c r="B1757" s="371" t="s">
        <v>10608</v>
      </c>
      <c r="C1757" s="371" t="s">
        <v>3635</v>
      </c>
      <c r="D1757" s="218">
        <v>335.03</v>
      </c>
    </row>
    <row r="1758" spans="1:4" x14ac:dyDescent="0.25">
      <c r="A1758" s="371">
        <v>39462</v>
      </c>
      <c r="B1758" s="371" t="s">
        <v>10609</v>
      </c>
      <c r="C1758" s="371" t="s">
        <v>3635</v>
      </c>
      <c r="D1758" s="218">
        <v>322.88</v>
      </c>
    </row>
    <row r="1759" spans="1:4" x14ac:dyDescent="0.25">
      <c r="A1759" s="371">
        <v>39463</v>
      </c>
      <c r="B1759" s="371" t="s">
        <v>10610</v>
      </c>
      <c r="C1759" s="371" t="s">
        <v>3635</v>
      </c>
      <c r="D1759" s="218">
        <v>748</v>
      </c>
    </row>
    <row r="1760" spans="1:4" x14ac:dyDescent="0.25">
      <c r="A1760" s="371">
        <v>26039</v>
      </c>
      <c r="B1760" s="371" t="s">
        <v>10611</v>
      </c>
      <c r="C1760" s="371" t="s">
        <v>3635</v>
      </c>
      <c r="D1760" s="219">
        <v>391246.87</v>
      </c>
    </row>
    <row r="1761" spans="1:4" x14ac:dyDescent="0.25">
      <c r="A1761" s="371">
        <v>2401</v>
      </c>
      <c r="B1761" s="371" t="s">
        <v>10612</v>
      </c>
      <c r="C1761" s="371" t="s">
        <v>3635</v>
      </c>
      <c r="D1761" s="219">
        <v>89991.11</v>
      </c>
    </row>
    <row r="1762" spans="1:4" x14ac:dyDescent="0.25">
      <c r="A1762" s="371">
        <v>38870</v>
      </c>
      <c r="B1762" s="371" t="s">
        <v>10613</v>
      </c>
      <c r="C1762" s="371" t="s">
        <v>3635</v>
      </c>
      <c r="D1762" s="218">
        <v>29.51</v>
      </c>
    </row>
    <row r="1763" spans="1:4" x14ac:dyDescent="0.25">
      <c r="A1763" s="371">
        <v>38869</v>
      </c>
      <c r="B1763" s="371" t="s">
        <v>10614</v>
      </c>
      <c r="C1763" s="371" t="s">
        <v>3635</v>
      </c>
      <c r="D1763" s="218">
        <v>19.91</v>
      </c>
    </row>
    <row r="1764" spans="1:4" x14ac:dyDescent="0.25">
      <c r="A1764" s="371">
        <v>38872</v>
      </c>
      <c r="B1764" s="371" t="s">
        <v>10615</v>
      </c>
      <c r="C1764" s="371" t="s">
        <v>3635</v>
      </c>
      <c r="D1764" s="218">
        <v>37.590000000000003</v>
      </c>
    </row>
    <row r="1765" spans="1:4" x14ac:dyDescent="0.25">
      <c r="A1765" s="371">
        <v>38871</v>
      </c>
      <c r="B1765" s="371" t="s">
        <v>10616</v>
      </c>
      <c r="C1765" s="371" t="s">
        <v>3635</v>
      </c>
      <c r="D1765" s="218">
        <v>25.99</v>
      </c>
    </row>
    <row r="1766" spans="1:4" x14ac:dyDescent="0.25">
      <c r="A1766" s="371">
        <v>39283</v>
      </c>
      <c r="B1766" s="371" t="s">
        <v>10617</v>
      </c>
      <c r="C1766" s="371" t="s">
        <v>3635</v>
      </c>
      <c r="D1766" s="218">
        <v>121.76</v>
      </c>
    </row>
    <row r="1767" spans="1:4" x14ac:dyDescent="0.25">
      <c r="A1767" s="371">
        <v>39285</v>
      </c>
      <c r="B1767" s="371" t="s">
        <v>10618</v>
      </c>
      <c r="C1767" s="371" t="s">
        <v>3635</v>
      </c>
      <c r="D1767" s="218">
        <v>139.16</v>
      </c>
    </row>
    <row r="1768" spans="1:4" x14ac:dyDescent="0.25">
      <c r="A1768" s="371">
        <v>39286</v>
      </c>
      <c r="B1768" s="371" t="s">
        <v>10619</v>
      </c>
      <c r="C1768" s="371" t="s">
        <v>3635</v>
      </c>
      <c r="D1768" s="218">
        <v>133.37</v>
      </c>
    </row>
    <row r="1769" spans="1:4" x14ac:dyDescent="0.25">
      <c r="A1769" s="371">
        <v>39288</v>
      </c>
      <c r="B1769" s="371" t="s">
        <v>10620</v>
      </c>
      <c r="C1769" s="371" t="s">
        <v>3635</v>
      </c>
      <c r="D1769" s="218">
        <v>162.34</v>
      </c>
    </row>
    <row r="1770" spans="1:4" x14ac:dyDescent="0.25">
      <c r="A1770" s="371">
        <v>44476</v>
      </c>
      <c r="B1770" s="371" t="s">
        <v>10621</v>
      </c>
      <c r="C1770" s="371" t="s">
        <v>3636</v>
      </c>
      <c r="D1770" s="218">
        <v>574.04999999999995</v>
      </c>
    </row>
    <row r="1771" spans="1:4" x14ac:dyDescent="0.25">
      <c r="A1771" s="371">
        <v>10629</v>
      </c>
      <c r="B1771" s="371" t="s">
        <v>10622</v>
      </c>
      <c r="C1771" s="371" t="s">
        <v>3636</v>
      </c>
      <c r="D1771" s="218">
        <v>457.29</v>
      </c>
    </row>
    <row r="1772" spans="1:4" x14ac:dyDescent="0.25">
      <c r="A1772" s="371">
        <v>10698</v>
      </c>
      <c r="B1772" s="371" t="s">
        <v>10623</v>
      </c>
      <c r="C1772" s="371" t="s">
        <v>3636</v>
      </c>
      <c r="D1772" s="218">
        <v>229.56</v>
      </c>
    </row>
    <row r="1773" spans="1:4" x14ac:dyDescent="0.25">
      <c r="A1773" s="371">
        <v>40521</v>
      </c>
      <c r="B1773" s="371" t="s">
        <v>10624</v>
      </c>
      <c r="C1773" s="371" t="s">
        <v>3635</v>
      </c>
      <c r="D1773" s="219">
        <v>109219.51</v>
      </c>
    </row>
    <row r="1774" spans="1:4" x14ac:dyDescent="0.25">
      <c r="A1774" s="371">
        <v>2432</v>
      </c>
      <c r="B1774" s="371" t="s">
        <v>10625</v>
      </c>
      <c r="C1774" s="371" t="s">
        <v>3635</v>
      </c>
      <c r="D1774" s="218">
        <v>21.32</v>
      </c>
    </row>
    <row r="1775" spans="1:4" x14ac:dyDescent="0.25">
      <c r="A1775" s="371">
        <v>2433</v>
      </c>
      <c r="B1775" s="371" t="s">
        <v>10626</v>
      </c>
      <c r="C1775" s="371" t="s">
        <v>3635</v>
      </c>
      <c r="D1775" s="218">
        <v>7.22</v>
      </c>
    </row>
    <row r="1776" spans="1:4" x14ac:dyDescent="0.25">
      <c r="A1776" s="371">
        <v>2418</v>
      </c>
      <c r="B1776" s="371" t="s">
        <v>10627</v>
      </c>
      <c r="C1776" s="371" t="s">
        <v>3635</v>
      </c>
      <c r="D1776" s="218">
        <v>9.89</v>
      </c>
    </row>
    <row r="1777" spans="1:4" x14ac:dyDescent="0.25">
      <c r="A1777" s="371">
        <v>2420</v>
      </c>
      <c r="B1777" s="371" t="s">
        <v>10628</v>
      </c>
      <c r="C1777" s="371" t="s">
        <v>3635</v>
      </c>
      <c r="D1777" s="218">
        <v>12.4</v>
      </c>
    </row>
    <row r="1778" spans="1:4" x14ac:dyDescent="0.25">
      <c r="A1778" s="371">
        <v>11447</v>
      </c>
      <c r="B1778" s="371" t="s">
        <v>10629</v>
      </c>
      <c r="C1778" s="371" t="s">
        <v>3635</v>
      </c>
      <c r="D1778" s="218">
        <v>24.51</v>
      </c>
    </row>
    <row r="1779" spans="1:4" x14ac:dyDescent="0.25">
      <c r="A1779" s="371">
        <v>11451</v>
      </c>
      <c r="B1779" s="371" t="s">
        <v>10630</v>
      </c>
      <c r="C1779" s="371" t="s">
        <v>3635</v>
      </c>
      <c r="D1779" s="218">
        <v>65.72</v>
      </c>
    </row>
    <row r="1780" spans="1:4" x14ac:dyDescent="0.25">
      <c r="A1780" s="371">
        <v>11116</v>
      </c>
      <c r="B1780" s="371" t="s">
        <v>10631</v>
      </c>
      <c r="C1780" s="371" t="s">
        <v>3635</v>
      </c>
      <c r="D1780" s="218">
        <v>838.13</v>
      </c>
    </row>
    <row r="1781" spans="1:4" x14ac:dyDescent="0.25">
      <c r="A1781" s="371">
        <v>38411</v>
      </c>
      <c r="B1781" s="371" t="s">
        <v>10632</v>
      </c>
      <c r="C1781" s="371" t="s">
        <v>3635</v>
      </c>
      <c r="D1781" s="219">
        <v>1954.72</v>
      </c>
    </row>
    <row r="1782" spans="1:4" x14ac:dyDescent="0.25">
      <c r="A1782" s="371">
        <v>38189</v>
      </c>
      <c r="B1782" s="371" t="s">
        <v>10633</v>
      </c>
      <c r="C1782" s="371" t="s">
        <v>3635</v>
      </c>
      <c r="D1782" s="218">
        <v>159.13999999999999</v>
      </c>
    </row>
    <row r="1783" spans="1:4" x14ac:dyDescent="0.25">
      <c r="A1783" s="371">
        <v>38190</v>
      </c>
      <c r="B1783" s="371" t="s">
        <v>10634</v>
      </c>
      <c r="C1783" s="371" t="s">
        <v>3635</v>
      </c>
      <c r="D1783" s="218">
        <v>335.26</v>
      </c>
    </row>
    <row r="1784" spans="1:4" x14ac:dyDescent="0.25">
      <c r="A1784" s="371">
        <v>7608</v>
      </c>
      <c r="B1784" s="371" t="s">
        <v>10635</v>
      </c>
      <c r="C1784" s="371" t="s">
        <v>3635</v>
      </c>
      <c r="D1784" s="218">
        <v>16.100000000000001</v>
      </c>
    </row>
    <row r="1785" spans="1:4" x14ac:dyDescent="0.25">
      <c r="A1785" s="371">
        <v>1370</v>
      </c>
      <c r="B1785" s="371" t="s">
        <v>10636</v>
      </c>
      <c r="C1785" s="371" t="s">
        <v>3635</v>
      </c>
      <c r="D1785" s="218">
        <v>128.59</v>
      </c>
    </row>
    <row r="1786" spans="1:4" x14ac:dyDescent="0.25">
      <c r="A1786" s="371">
        <v>36516</v>
      </c>
      <c r="B1786" s="371" t="s">
        <v>10637</v>
      </c>
      <c r="C1786" s="371" t="s">
        <v>3635</v>
      </c>
      <c r="D1786" s="219">
        <v>137999.9</v>
      </c>
    </row>
    <row r="1787" spans="1:4" x14ac:dyDescent="0.25">
      <c r="A1787" s="371">
        <v>34777</v>
      </c>
      <c r="B1787" s="371" t="s">
        <v>10638</v>
      </c>
      <c r="C1787" s="371" t="s">
        <v>3635</v>
      </c>
      <c r="D1787" s="218">
        <v>2.79</v>
      </c>
    </row>
    <row r="1788" spans="1:4" x14ac:dyDescent="0.25">
      <c r="A1788" s="371">
        <v>7272</v>
      </c>
      <c r="B1788" s="371" t="s">
        <v>10639</v>
      </c>
      <c r="C1788" s="371" t="s">
        <v>3635</v>
      </c>
      <c r="D1788" s="218">
        <v>2.36</v>
      </c>
    </row>
    <row r="1789" spans="1:4" x14ac:dyDescent="0.25">
      <c r="A1789" s="371">
        <v>10605</v>
      </c>
      <c r="B1789" s="371" t="s">
        <v>10640</v>
      </c>
      <c r="C1789" s="371" t="s">
        <v>3635</v>
      </c>
      <c r="D1789" s="218">
        <v>5.65</v>
      </c>
    </row>
    <row r="1790" spans="1:4" x14ac:dyDescent="0.25">
      <c r="A1790" s="371">
        <v>10604</v>
      </c>
      <c r="B1790" s="371" t="s">
        <v>10641</v>
      </c>
      <c r="C1790" s="371" t="s">
        <v>3635</v>
      </c>
      <c r="D1790" s="218">
        <v>13.18</v>
      </c>
    </row>
    <row r="1791" spans="1:4" x14ac:dyDescent="0.25">
      <c r="A1791" s="371">
        <v>672</v>
      </c>
      <c r="B1791" s="371" t="s">
        <v>10642</v>
      </c>
      <c r="C1791" s="371" t="s">
        <v>3635</v>
      </c>
      <c r="D1791" s="218">
        <v>18.12</v>
      </c>
    </row>
    <row r="1792" spans="1:4" x14ac:dyDescent="0.25">
      <c r="A1792" s="371">
        <v>668</v>
      </c>
      <c r="B1792" s="371" t="s">
        <v>10643</v>
      </c>
      <c r="C1792" s="371" t="s">
        <v>3635</v>
      </c>
      <c r="D1792" s="218">
        <v>21.88</v>
      </c>
    </row>
    <row r="1793" spans="1:4" x14ac:dyDescent="0.25">
      <c r="A1793" s="371">
        <v>10578</v>
      </c>
      <c r="B1793" s="371" t="s">
        <v>10644</v>
      </c>
      <c r="C1793" s="371" t="s">
        <v>3635</v>
      </c>
      <c r="D1793" s="218">
        <v>25.48</v>
      </c>
    </row>
    <row r="1794" spans="1:4" x14ac:dyDescent="0.25">
      <c r="A1794" s="371">
        <v>666</v>
      </c>
      <c r="B1794" s="371" t="s">
        <v>10645</v>
      </c>
      <c r="C1794" s="371" t="s">
        <v>3635</v>
      </c>
      <c r="D1794" s="218">
        <v>28.34</v>
      </c>
    </row>
    <row r="1795" spans="1:4" x14ac:dyDescent="0.25">
      <c r="A1795" s="371">
        <v>665</v>
      </c>
      <c r="B1795" s="371" t="s">
        <v>10646</v>
      </c>
      <c r="C1795" s="371" t="s">
        <v>3635</v>
      </c>
      <c r="D1795" s="218">
        <v>37.9</v>
      </c>
    </row>
    <row r="1796" spans="1:4" x14ac:dyDescent="0.25">
      <c r="A1796" s="371">
        <v>10577</v>
      </c>
      <c r="B1796" s="371" t="s">
        <v>10647</v>
      </c>
      <c r="C1796" s="371" t="s">
        <v>3635</v>
      </c>
      <c r="D1796" s="218">
        <v>33.61</v>
      </c>
    </row>
    <row r="1797" spans="1:4" x14ac:dyDescent="0.25">
      <c r="A1797" s="371">
        <v>10583</v>
      </c>
      <c r="B1797" s="371" t="s">
        <v>10648</v>
      </c>
      <c r="C1797" s="371" t="s">
        <v>3635</v>
      </c>
      <c r="D1797" s="218">
        <v>17.46</v>
      </c>
    </row>
    <row r="1798" spans="1:4" x14ac:dyDescent="0.25">
      <c r="A1798" s="371">
        <v>10579</v>
      </c>
      <c r="B1798" s="371" t="s">
        <v>10649</v>
      </c>
      <c r="C1798" s="371" t="s">
        <v>3635</v>
      </c>
      <c r="D1798" s="218">
        <v>30.44</v>
      </c>
    </row>
    <row r="1799" spans="1:4" x14ac:dyDescent="0.25">
      <c r="A1799" s="371">
        <v>10582</v>
      </c>
      <c r="B1799" s="371" t="s">
        <v>10650</v>
      </c>
      <c r="C1799" s="371" t="s">
        <v>3635</v>
      </c>
      <c r="D1799" s="218">
        <v>15.38</v>
      </c>
    </row>
    <row r="1800" spans="1:4" x14ac:dyDescent="0.25">
      <c r="A1800" s="371">
        <v>2436</v>
      </c>
      <c r="B1800" s="371" t="s">
        <v>10651</v>
      </c>
      <c r="C1800" s="371" t="s">
        <v>3638</v>
      </c>
      <c r="D1800" s="218">
        <v>18.2</v>
      </c>
    </row>
    <row r="1801" spans="1:4" x14ac:dyDescent="0.25">
      <c r="A1801" s="371">
        <v>40918</v>
      </c>
      <c r="B1801" s="371" t="s">
        <v>10652</v>
      </c>
      <c r="C1801" s="371" t="s">
        <v>3642</v>
      </c>
      <c r="D1801" s="219">
        <v>3237.08</v>
      </c>
    </row>
    <row r="1802" spans="1:4" x14ac:dyDescent="0.25">
      <c r="A1802" s="371">
        <v>2439</v>
      </c>
      <c r="B1802" s="371" t="s">
        <v>10653</v>
      </c>
      <c r="C1802" s="371" t="s">
        <v>3638</v>
      </c>
      <c r="D1802" s="218">
        <v>18.2</v>
      </c>
    </row>
    <row r="1803" spans="1:4" x14ac:dyDescent="0.25">
      <c r="A1803" s="371">
        <v>40923</v>
      </c>
      <c r="B1803" s="371" t="s">
        <v>10654</v>
      </c>
      <c r="C1803" s="371" t="s">
        <v>3642</v>
      </c>
      <c r="D1803" s="219">
        <v>3237.08</v>
      </c>
    </row>
    <row r="1804" spans="1:4" x14ac:dyDescent="0.25">
      <c r="A1804" s="371">
        <v>10998</v>
      </c>
      <c r="B1804" s="371" t="s">
        <v>10655</v>
      </c>
      <c r="C1804" s="371" t="s">
        <v>3639</v>
      </c>
      <c r="D1804" s="218">
        <v>41.93</v>
      </c>
    </row>
    <row r="1805" spans="1:4" x14ac:dyDescent="0.25">
      <c r="A1805" s="371">
        <v>11002</v>
      </c>
      <c r="B1805" s="371" t="s">
        <v>10656</v>
      </c>
      <c r="C1805" s="371" t="s">
        <v>3639</v>
      </c>
      <c r="D1805" s="218">
        <v>38.409999999999997</v>
      </c>
    </row>
    <row r="1806" spans="1:4" x14ac:dyDescent="0.25">
      <c r="A1806" s="371">
        <v>10999</v>
      </c>
      <c r="B1806" s="371" t="s">
        <v>10657</v>
      </c>
      <c r="C1806" s="371" t="s">
        <v>3639</v>
      </c>
      <c r="D1806" s="218">
        <v>36.9</v>
      </c>
    </row>
    <row r="1807" spans="1:4" x14ac:dyDescent="0.25">
      <c r="A1807" s="371">
        <v>10997</v>
      </c>
      <c r="B1807" s="371" t="s">
        <v>10658</v>
      </c>
      <c r="C1807" s="371" t="s">
        <v>3639</v>
      </c>
      <c r="D1807" s="218">
        <v>40</v>
      </c>
    </row>
    <row r="1808" spans="1:4" x14ac:dyDescent="0.25">
      <c r="A1808" s="371">
        <v>2685</v>
      </c>
      <c r="B1808" s="371" t="s">
        <v>10659</v>
      </c>
      <c r="C1808" s="371" t="s">
        <v>3640</v>
      </c>
      <c r="D1808" s="218">
        <v>8.99</v>
      </c>
    </row>
    <row r="1809" spans="1:4" x14ac:dyDescent="0.25">
      <c r="A1809" s="371">
        <v>2680</v>
      </c>
      <c r="B1809" s="371" t="s">
        <v>10660</v>
      </c>
      <c r="C1809" s="371" t="s">
        <v>3640</v>
      </c>
      <c r="D1809" s="218">
        <v>13.15</v>
      </c>
    </row>
    <row r="1810" spans="1:4" x14ac:dyDescent="0.25">
      <c r="A1810" s="371">
        <v>2684</v>
      </c>
      <c r="B1810" s="371" t="s">
        <v>10661</v>
      </c>
      <c r="C1810" s="371" t="s">
        <v>3640</v>
      </c>
      <c r="D1810" s="218">
        <v>11.97</v>
      </c>
    </row>
    <row r="1811" spans="1:4" x14ac:dyDescent="0.25">
      <c r="A1811" s="371">
        <v>2673</v>
      </c>
      <c r="B1811" s="371" t="s">
        <v>10662</v>
      </c>
      <c r="C1811" s="371" t="s">
        <v>3640</v>
      </c>
      <c r="D1811" s="218">
        <v>4.62</v>
      </c>
    </row>
    <row r="1812" spans="1:4" x14ac:dyDescent="0.25">
      <c r="A1812" s="371">
        <v>2681</v>
      </c>
      <c r="B1812" s="371" t="s">
        <v>10663</v>
      </c>
      <c r="C1812" s="371" t="s">
        <v>3640</v>
      </c>
      <c r="D1812" s="218">
        <v>21.5</v>
      </c>
    </row>
    <row r="1813" spans="1:4" x14ac:dyDescent="0.25">
      <c r="A1813" s="371">
        <v>2682</v>
      </c>
      <c r="B1813" s="371" t="s">
        <v>10664</v>
      </c>
      <c r="C1813" s="371" t="s">
        <v>3640</v>
      </c>
      <c r="D1813" s="218">
        <v>31.36</v>
      </c>
    </row>
    <row r="1814" spans="1:4" x14ac:dyDescent="0.25">
      <c r="A1814" s="371">
        <v>2686</v>
      </c>
      <c r="B1814" s="371" t="s">
        <v>10665</v>
      </c>
      <c r="C1814" s="371" t="s">
        <v>3640</v>
      </c>
      <c r="D1814" s="218">
        <v>39.33</v>
      </c>
    </row>
    <row r="1815" spans="1:4" x14ac:dyDescent="0.25">
      <c r="A1815" s="371">
        <v>2674</v>
      </c>
      <c r="B1815" s="371" t="s">
        <v>10666</v>
      </c>
      <c r="C1815" s="371" t="s">
        <v>3640</v>
      </c>
      <c r="D1815" s="218">
        <v>5.75</v>
      </c>
    </row>
    <row r="1816" spans="1:4" x14ac:dyDescent="0.25">
      <c r="A1816" s="371">
        <v>2683</v>
      </c>
      <c r="B1816" s="371" t="s">
        <v>10667</v>
      </c>
      <c r="C1816" s="371" t="s">
        <v>3640</v>
      </c>
      <c r="D1816" s="218">
        <v>61.98</v>
      </c>
    </row>
    <row r="1817" spans="1:4" x14ac:dyDescent="0.25">
      <c r="A1817" s="371">
        <v>2676</v>
      </c>
      <c r="B1817" s="371" t="s">
        <v>10668</v>
      </c>
      <c r="C1817" s="371" t="s">
        <v>3640</v>
      </c>
      <c r="D1817" s="218">
        <v>2.68</v>
      </c>
    </row>
    <row r="1818" spans="1:4" x14ac:dyDescent="0.25">
      <c r="A1818" s="371">
        <v>2678</v>
      </c>
      <c r="B1818" s="371" t="s">
        <v>10669</v>
      </c>
      <c r="C1818" s="371" t="s">
        <v>3640</v>
      </c>
      <c r="D1818" s="218">
        <v>3.36</v>
      </c>
    </row>
    <row r="1819" spans="1:4" x14ac:dyDescent="0.25">
      <c r="A1819" s="371">
        <v>2679</v>
      </c>
      <c r="B1819" s="371" t="s">
        <v>10670</v>
      </c>
      <c r="C1819" s="371" t="s">
        <v>3640</v>
      </c>
      <c r="D1819" s="218">
        <v>5.19</v>
      </c>
    </row>
    <row r="1820" spans="1:4" x14ac:dyDescent="0.25">
      <c r="A1820" s="371">
        <v>12070</v>
      </c>
      <c r="B1820" s="371" t="s">
        <v>10671</v>
      </c>
      <c r="C1820" s="371" t="s">
        <v>3640</v>
      </c>
      <c r="D1820" s="218">
        <v>7.22</v>
      </c>
    </row>
    <row r="1821" spans="1:4" x14ac:dyDescent="0.25">
      <c r="A1821" s="371">
        <v>2675</v>
      </c>
      <c r="B1821" s="371" t="s">
        <v>10672</v>
      </c>
      <c r="C1821" s="371" t="s">
        <v>3640</v>
      </c>
      <c r="D1821" s="218">
        <v>9.3800000000000008</v>
      </c>
    </row>
    <row r="1822" spans="1:4" x14ac:dyDescent="0.25">
      <c r="A1822" s="371">
        <v>12067</v>
      </c>
      <c r="B1822" s="371" t="s">
        <v>10673</v>
      </c>
      <c r="C1822" s="371" t="s">
        <v>3640</v>
      </c>
      <c r="D1822" s="218">
        <v>12.73</v>
      </c>
    </row>
    <row r="1823" spans="1:4" x14ac:dyDescent="0.25">
      <c r="A1823" s="371">
        <v>21136</v>
      </c>
      <c r="B1823" s="371" t="s">
        <v>10674</v>
      </c>
      <c r="C1823" s="371" t="s">
        <v>3640</v>
      </c>
      <c r="D1823" s="218">
        <v>13.72</v>
      </c>
    </row>
    <row r="1824" spans="1:4" x14ac:dyDescent="0.25">
      <c r="A1824" s="371">
        <v>21128</v>
      </c>
      <c r="B1824" s="371" t="s">
        <v>10675</v>
      </c>
      <c r="C1824" s="371" t="s">
        <v>3640</v>
      </c>
      <c r="D1824" s="218">
        <v>10.62</v>
      </c>
    </row>
    <row r="1825" spans="1:4" x14ac:dyDescent="0.25">
      <c r="A1825" s="371">
        <v>21130</v>
      </c>
      <c r="B1825" s="371" t="s">
        <v>10676</v>
      </c>
      <c r="C1825" s="371" t="s">
        <v>3640</v>
      </c>
      <c r="D1825" s="218">
        <v>26.82</v>
      </c>
    </row>
    <row r="1826" spans="1:4" x14ac:dyDescent="0.25">
      <c r="A1826" s="371">
        <v>21135</v>
      </c>
      <c r="B1826" s="371" t="s">
        <v>10677</v>
      </c>
      <c r="C1826" s="371" t="s">
        <v>3640</v>
      </c>
      <c r="D1826" s="218">
        <v>26.4</v>
      </c>
    </row>
    <row r="1827" spans="1:4" x14ac:dyDescent="0.25">
      <c r="A1827" s="371">
        <v>40401</v>
      </c>
      <c r="B1827" s="371" t="s">
        <v>10678</v>
      </c>
      <c r="C1827" s="371" t="s">
        <v>3640</v>
      </c>
      <c r="D1827" s="218">
        <v>2.73</v>
      </c>
    </row>
    <row r="1828" spans="1:4" x14ac:dyDescent="0.25">
      <c r="A1828" s="371">
        <v>40402</v>
      </c>
      <c r="B1828" s="371" t="s">
        <v>10679</v>
      </c>
      <c r="C1828" s="371" t="s">
        <v>3640</v>
      </c>
      <c r="D1828" s="218">
        <v>3.5</v>
      </c>
    </row>
    <row r="1829" spans="1:4" x14ac:dyDescent="0.25">
      <c r="A1829" s="371">
        <v>40400</v>
      </c>
      <c r="B1829" s="371" t="s">
        <v>10680</v>
      </c>
      <c r="C1829" s="371" t="s">
        <v>3640</v>
      </c>
      <c r="D1829" s="218">
        <v>1.85</v>
      </c>
    </row>
    <row r="1830" spans="1:4" x14ac:dyDescent="0.25">
      <c r="A1830" s="371">
        <v>2504</v>
      </c>
      <c r="B1830" s="371" t="s">
        <v>10681</v>
      </c>
      <c r="C1830" s="371" t="s">
        <v>3640</v>
      </c>
      <c r="D1830" s="218">
        <v>11.78</v>
      </c>
    </row>
    <row r="1831" spans="1:4" x14ac:dyDescent="0.25">
      <c r="A1831" s="371">
        <v>2501</v>
      </c>
      <c r="B1831" s="371" t="s">
        <v>10682</v>
      </c>
      <c r="C1831" s="371" t="s">
        <v>3640</v>
      </c>
      <c r="D1831" s="218">
        <v>15.45</v>
      </c>
    </row>
    <row r="1832" spans="1:4" x14ac:dyDescent="0.25">
      <c r="A1832" s="371">
        <v>2502</v>
      </c>
      <c r="B1832" s="371" t="s">
        <v>10683</v>
      </c>
      <c r="C1832" s="371" t="s">
        <v>3640</v>
      </c>
      <c r="D1832" s="218">
        <v>23.32</v>
      </c>
    </row>
    <row r="1833" spans="1:4" x14ac:dyDescent="0.25">
      <c r="A1833" s="371">
        <v>2503</v>
      </c>
      <c r="B1833" s="371" t="s">
        <v>10684</v>
      </c>
      <c r="C1833" s="371" t="s">
        <v>3640</v>
      </c>
      <c r="D1833" s="218">
        <v>30.01</v>
      </c>
    </row>
    <row r="1834" spans="1:4" x14ac:dyDescent="0.25">
      <c r="A1834" s="371">
        <v>2500</v>
      </c>
      <c r="B1834" s="371" t="s">
        <v>10685</v>
      </c>
      <c r="C1834" s="371" t="s">
        <v>3640</v>
      </c>
      <c r="D1834" s="218">
        <v>39.97</v>
      </c>
    </row>
    <row r="1835" spans="1:4" x14ac:dyDescent="0.25">
      <c r="A1835" s="371">
        <v>2505</v>
      </c>
      <c r="B1835" s="371" t="s">
        <v>10686</v>
      </c>
      <c r="C1835" s="371" t="s">
        <v>3640</v>
      </c>
      <c r="D1835" s="218">
        <v>62.29</v>
      </c>
    </row>
    <row r="1836" spans="1:4" x14ac:dyDescent="0.25">
      <c r="A1836" s="371">
        <v>12056</v>
      </c>
      <c r="B1836" s="371" t="s">
        <v>10687</v>
      </c>
      <c r="C1836" s="371" t="s">
        <v>3640</v>
      </c>
      <c r="D1836" s="218">
        <v>25.17</v>
      </c>
    </row>
    <row r="1837" spans="1:4" x14ac:dyDescent="0.25">
      <c r="A1837" s="371">
        <v>12057</v>
      </c>
      <c r="B1837" s="371" t="s">
        <v>10688</v>
      </c>
      <c r="C1837" s="371" t="s">
        <v>3640</v>
      </c>
      <c r="D1837" s="218">
        <v>21.38</v>
      </c>
    </row>
    <row r="1838" spans="1:4" x14ac:dyDescent="0.25">
      <c r="A1838" s="371">
        <v>12059</v>
      </c>
      <c r="B1838" s="371" t="s">
        <v>10689</v>
      </c>
      <c r="C1838" s="371" t="s">
        <v>3640</v>
      </c>
      <c r="D1838" s="218">
        <v>7.5</v>
      </c>
    </row>
    <row r="1839" spans="1:4" x14ac:dyDescent="0.25">
      <c r="A1839" s="371">
        <v>12058</v>
      </c>
      <c r="B1839" s="371" t="s">
        <v>10690</v>
      </c>
      <c r="C1839" s="371" t="s">
        <v>3640</v>
      </c>
      <c r="D1839" s="218">
        <v>13.33</v>
      </c>
    </row>
    <row r="1840" spans="1:4" x14ac:dyDescent="0.25">
      <c r="A1840" s="371">
        <v>12060</v>
      </c>
      <c r="B1840" s="371" t="s">
        <v>10691</v>
      </c>
      <c r="C1840" s="371" t="s">
        <v>3640</v>
      </c>
      <c r="D1840" s="218">
        <v>55.55</v>
      </c>
    </row>
    <row r="1841" spans="1:4" x14ac:dyDescent="0.25">
      <c r="A1841" s="371">
        <v>12061</v>
      </c>
      <c r="B1841" s="371" t="s">
        <v>10692</v>
      </c>
      <c r="C1841" s="371" t="s">
        <v>3640</v>
      </c>
      <c r="D1841" s="218">
        <v>33.92</v>
      </c>
    </row>
    <row r="1842" spans="1:4" x14ac:dyDescent="0.25">
      <c r="A1842" s="371">
        <v>12062</v>
      </c>
      <c r="B1842" s="371" t="s">
        <v>10693</v>
      </c>
      <c r="C1842" s="371" t="s">
        <v>3640</v>
      </c>
      <c r="D1842" s="218">
        <v>62.55</v>
      </c>
    </row>
    <row r="1843" spans="1:4" x14ac:dyDescent="0.25">
      <c r="A1843" s="371">
        <v>21137</v>
      </c>
      <c r="B1843" s="371" t="s">
        <v>10694</v>
      </c>
      <c r="C1843" s="371" t="s">
        <v>3640</v>
      </c>
      <c r="D1843" s="218">
        <v>10.87</v>
      </c>
    </row>
    <row r="1844" spans="1:4" x14ac:dyDescent="0.25">
      <c r="A1844" s="371">
        <v>2687</v>
      </c>
      <c r="B1844" s="371" t="s">
        <v>10695</v>
      </c>
      <c r="C1844" s="371" t="s">
        <v>3640</v>
      </c>
      <c r="D1844" s="218">
        <v>2.34</v>
      </c>
    </row>
    <row r="1845" spans="1:4" x14ac:dyDescent="0.25">
      <c r="A1845" s="371">
        <v>2689</v>
      </c>
      <c r="B1845" s="371" t="s">
        <v>10696</v>
      </c>
      <c r="C1845" s="371" t="s">
        <v>3640</v>
      </c>
      <c r="D1845" s="218">
        <v>2.79</v>
      </c>
    </row>
    <row r="1846" spans="1:4" x14ac:dyDescent="0.25">
      <c r="A1846" s="371">
        <v>2688</v>
      </c>
      <c r="B1846" s="371" t="s">
        <v>10697</v>
      </c>
      <c r="C1846" s="371" t="s">
        <v>3640</v>
      </c>
      <c r="D1846" s="218">
        <v>3.02</v>
      </c>
    </row>
    <row r="1847" spans="1:4" x14ac:dyDescent="0.25">
      <c r="A1847" s="371">
        <v>2690</v>
      </c>
      <c r="B1847" s="371" t="s">
        <v>10698</v>
      </c>
      <c r="C1847" s="371" t="s">
        <v>3640</v>
      </c>
      <c r="D1847" s="218">
        <v>5.17</v>
      </c>
    </row>
    <row r="1848" spans="1:4" x14ac:dyDescent="0.25">
      <c r="A1848" s="371">
        <v>39243</v>
      </c>
      <c r="B1848" s="371" t="s">
        <v>10699</v>
      </c>
      <c r="C1848" s="371" t="s">
        <v>3640</v>
      </c>
      <c r="D1848" s="218">
        <v>3.41</v>
      </c>
    </row>
    <row r="1849" spans="1:4" x14ac:dyDescent="0.25">
      <c r="A1849" s="371">
        <v>39244</v>
      </c>
      <c r="B1849" s="371" t="s">
        <v>10700</v>
      </c>
      <c r="C1849" s="371" t="s">
        <v>3640</v>
      </c>
      <c r="D1849" s="218">
        <v>4.6100000000000003</v>
      </c>
    </row>
    <row r="1850" spans="1:4" x14ac:dyDescent="0.25">
      <c r="A1850" s="371">
        <v>39245</v>
      </c>
      <c r="B1850" s="371" t="s">
        <v>10701</v>
      </c>
      <c r="C1850" s="371" t="s">
        <v>3640</v>
      </c>
      <c r="D1850" s="218">
        <v>8.8699999999999992</v>
      </c>
    </row>
    <row r="1851" spans="1:4" x14ac:dyDescent="0.25">
      <c r="A1851" s="371">
        <v>39254</v>
      </c>
      <c r="B1851" s="371" t="s">
        <v>10702</v>
      </c>
      <c r="C1851" s="371" t="s">
        <v>3640</v>
      </c>
      <c r="D1851" s="218">
        <v>13.27</v>
      </c>
    </row>
    <row r="1852" spans="1:4" x14ac:dyDescent="0.25">
      <c r="A1852" s="371">
        <v>39255</v>
      </c>
      <c r="B1852" s="371" t="s">
        <v>10703</v>
      </c>
      <c r="C1852" s="371" t="s">
        <v>3640</v>
      </c>
      <c r="D1852" s="218">
        <v>24.55</v>
      </c>
    </row>
    <row r="1853" spans="1:4" x14ac:dyDescent="0.25">
      <c r="A1853" s="371">
        <v>39253</v>
      </c>
      <c r="B1853" s="371" t="s">
        <v>10704</v>
      </c>
      <c r="C1853" s="371" t="s">
        <v>3640</v>
      </c>
      <c r="D1853" s="218">
        <v>16.91</v>
      </c>
    </row>
    <row r="1854" spans="1:4" x14ac:dyDescent="0.25">
      <c r="A1854" s="371">
        <v>39246</v>
      </c>
      <c r="B1854" s="371" t="s">
        <v>10705</v>
      </c>
      <c r="C1854" s="371" t="s">
        <v>3640</v>
      </c>
      <c r="D1854" s="218">
        <v>4.74</v>
      </c>
    </row>
    <row r="1855" spans="1:4" x14ac:dyDescent="0.25">
      <c r="A1855" s="371">
        <v>39247</v>
      </c>
      <c r="B1855" s="371" t="s">
        <v>10706</v>
      </c>
      <c r="C1855" s="371" t="s">
        <v>3640</v>
      </c>
      <c r="D1855" s="218">
        <v>4.13</v>
      </c>
    </row>
    <row r="1856" spans="1:4" x14ac:dyDescent="0.25">
      <c r="A1856" s="371">
        <v>2446</v>
      </c>
      <c r="B1856" s="371" t="s">
        <v>10707</v>
      </c>
      <c r="C1856" s="371" t="s">
        <v>3640</v>
      </c>
      <c r="D1856" s="218">
        <v>6.81</v>
      </c>
    </row>
    <row r="1857" spans="1:4" x14ac:dyDescent="0.25">
      <c r="A1857" s="371">
        <v>2442</v>
      </c>
      <c r="B1857" s="371" t="s">
        <v>10708</v>
      </c>
      <c r="C1857" s="371" t="s">
        <v>3640</v>
      </c>
      <c r="D1857" s="218">
        <v>9.5399999999999991</v>
      </c>
    </row>
    <row r="1858" spans="1:4" x14ac:dyDescent="0.25">
      <c r="A1858" s="371">
        <v>39248</v>
      </c>
      <c r="B1858" s="371" t="s">
        <v>10709</v>
      </c>
      <c r="C1858" s="371" t="s">
        <v>3640</v>
      </c>
      <c r="D1858" s="218">
        <v>13.29</v>
      </c>
    </row>
    <row r="1859" spans="1:4" x14ac:dyDescent="0.25">
      <c r="A1859" s="371">
        <v>2438</v>
      </c>
      <c r="B1859" s="371" t="s">
        <v>10710</v>
      </c>
      <c r="C1859" s="371" t="s">
        <v>3638</v>
      </c>
      <c r="D1859" s="218">
        <v>23.62</v>
      </c>
    </row>
    <row r="1860" spans="1:4" x14ac:dyDescent="0.25">
      <c r="A1860" s="371">
        <v>40922</v>
      </c>
      <c r="B1860" s="371" t="s">
        <v>10711</v>
      </c>
      <c r="C1860" s="371" t="s">
        <v>3642</v>
      </c>
      <c r="D1860" s="219">
        <v>4202.3100000000004</v>
      </c>
    </row>
    <row r="1861" spans="1:4" x14ac:dyDescent="0.25">
      <c r="A1861" s="371">
        <v>36486</v>
      </c>
      <c r="B1861" s="371" t="s">
        <v>10712</v>
      </c>
      <c r="C1861" s="371" t="s">
        <v>3635</v>
      </c>
      <c r="D1861" s="219">
        <v>70127.199999999997</v>
      </c>
    </row>
    <row r="1862" spans="1:4" x14ac:dyDescent="0.25">
      <c r="A1862" s="371">
        <v>37777</v>
      </c>
      <c r="B1862" s="371" t="s">
        <v>10713</v>
      </c>
      <c r="C1862" s="371" t="s">
        <v>3635</v>
      </c>
      <c r="D1862" s="219">
        <v>330157.49</v>
      </c>
    </row>
    <row r="1863" spans="1:4" x14ac:dyDescent="0.25">
      <c r="A1863" s="371">
        <v>12624</v>
      </c>
      <c r="B1863" s="371" t="s">
        <v>10714</v>
      </c>
      <c r="C1863" s="371" t="s">
        <v>3635</v>
      </c>
      <c r="D1863" s="218">
        <v>28.5</v>
      </c>
    </row>
    <row r="1864" spans="1:4" x14ac:dyDescent="0.25">
      <c r="A1864" s="371">
        <v>517</v>
      </c>
      <c r="B1864" s="371" t="s">
        <v>10715</v>
      </c>
      <c r="C1864" s="371" t="s">
        <v>3634</v>
      </c>
      <c r="D1864" s="218">
        <v>8.5500000000000007</v>
      </c>
    </row>
    <row r="1865" spans="1:4" x14ac:dyDescent="0.25">
      <c r="A1865" s="371">
        <v>37534</v>
      </c>
      <c r="B1865" s="371" t="s">
        <v>10716</v>
      </c>
      <c r="C1865" s="371" t="s">
        <v>3639</v>
      </c>
      <c r="D1865" s="218">
        <v>22.57</v>
      </c>
    </row>
    <row r="1866" spans="1:4" x14ac:dyDescent="0.25">
      <c r="A1866" s="371">
        <v>37535</v>
      </c>
      <c r="B1866" s="371" t="s">
        <v>10717</v>
      </c>
      <c r="C1866" s="371" t="s">
        <v>3639</v>
      </c>
      <c r="D1866" s="218">
        <v>22.57</v>
      </c>
    </row>
    <row r="1867" spans="1:4" x14ac:dyDescent="0.25">
      <c r="A1867" s="371">
        <v>37533</v>
      </c>
      <c r="B1867" s="371" t="s">
        <v>10718</v>
      </c>
      <c r="C1867" s="371" t="s">
        <v>3639</v>
      </c>
      <c r="D1867" s="218">
        <v>22.57</v>
      </c>
    </row>
    <row r="1868" spans="1:4" x14ac:dyDescent="0.25">
      <c r="A1868" s="371">
        <v>37537</v>
      </c>
      <c r="B1868" s="371" t="s">
        <v>10719</v>
      </c>
      <c r="C1868" s="371" t="s">
        <v>3639</v>
      </c>
      <c r="D1868" s="218">
        <v>17.079999999999998</v>
      </c>
    </row>
    <row r="1869" spans="1:4" x14ac:dyDescent="0.25">
      <c r="A1869" s="371">
        <v>37536</v>
      </c>
      <c r="B1869" s="371" t="s">
        <v>10720</v>
      </c>
      <c r="C1869" s="371" t="s">
        <v>3639</v>
      </c>
      <c r="D1869" s="218">
        <v>17.079999999999998</v>
      </c>
    </row>
    <row r="1870" spans="1:4" x14ac:dyDescent="0.25">
      <c r="A1870" s="371">
        <v>37532</v>
      </c>
      <c r="B1870" s="371" t="s">
        <v>10721</v>
      </c>
      <c r="C1870" s="371" t="s">
        <v>3639</v>
      </c>
      <c r="D1870" s="218">
        <v>17.079999999999998</v>
      </c>
    </row>
    <row r="1871" spans="1:4" x14ac:dyDescent="0.25">
      <c r="A1871" s="371">
        <v>2696</v>
      </c>
      <c r="B1871" s="371" t="s">
        <v>10722</v>
      </c>
      <c r="C1871" s="371" t="s">
        <v>3638</v>
      </c>
      <c r="D1871" s="218">
        <v>18.2</v>
      </c>
    </row>
    <row r="1872" spans="1:4" x14ac:dyDescent="0.25">
      <c r="A1872" s="371">
        <v>40928</v>
      </c>
      <c r="B1872" s="371" t="s">
        <v>10723</v>
      </c>
      <c r="C1872" s="371" t="s">
        <v>3642</v>
      </c>
      <c r="D1872" s="219">
        <v>3237.08</v>
      </c>
    </row>
    <row r="1873" spans="1:4" x14ac:dyDescent="0.25">
      <c r="A1873" s="371">
        <v>4083</v>
      </c>
      <c r="B1873" s="371" t="s">
        <v>10724</v>
      </c>
      <c r="C1873" s="371" t="s">
        <v>3638</v>
      </c>
      <c r="D1873" s="218">
        <v>18.2</v>
      </c>
    </row>
    <row r="1874" spans="1:4" x14ac:dyDescent="0.25">
      <c r="A1874" s="371">
        <v>40818</v>
      </c>
      <c r="B1874" s="371" t="s">
        <v>10725</v>
      </c>
      <c r="C1874" s="371" t="s">
        <v>3642</v>
      </c>
      <c r="D1874" s="219">
        <v>3237.08</v>
      </c>
    </row>
    <row r="1875" spans="1:4" x14ac:dyDescent="0.25">
      <c r="A1875" s="371">
        <v>43146</v>
      </c>
      <c r="B1875" s="371" t="s">
        <v>10726</v>
      </c>
      <c r="C1875" s="371" t="s">
        <v>3639</v>
      </c>
      <c r="D1875" s="218">
        <v>9.8699999999999992</v>
      </c>
    </row>
    <row r="1876" spans="1:4" x14ac:dyDescent="0.25">
      <c r="A1876" s="371">
        <v>2705</v>
      </c>
      <c r="B1876" s="371" t="s">
        <v>10727</v>
      </c>
      <c r="C1876" s="371" t="s">
        <v>6989</v>
      </c>
      <c r="D1876" s="218">
        <v>0.67</v>
      </c>
    </row>
    <row r="1877" spans="1:4" x14ac:dyDescent="0.25">
      <c r="A1877" s="371">
        <v>14250</v>
      </c>
      <c r="B1877" s="371" t="s">
        <v>10728</v>
      </c>
      <c r="C1877" s="371" t="s">
        <v>6989</v>
      </c>
      <c r="D1877" s="218">
        <v>0.69</v>
      </c>
    </row>
    <row r="1878" spans="1:4" x14ac:dyDescent="0.25">
      <c r="A1878" s="371">
        <v>11683</v>
      </c>
      <c r="B1878" s="371" t="s">
        <v>10729</v>
      </c>
      <c r="C1878" s="371" t="s">
        <v>3635</v>
      </c>
      <c r="D1878" s="218">
        <v>37.26</v>
      </c>
    </row>
    <row r="1879" spans="1:4" x14ac:dyDescent="0.25">
      <c r="A1879" s="371">
        <v>11684</v>
      </c>
      <c r="B1879" s="371" t="s">
        <v>10730</v>
      </c>
      <c r="C1879" s="371" t="s">
        <v>3635</v>
      </c>
      <c r="D1879" s="218">
        <v>40.79</v>
      </c>
    </row>
    <row r="1880" spans="1:4" x14ac:dyDescent="0.25">
      <c r="A1880" s="371">
        <v>6141</v>
      </c>
      <c r="B1880" s="371" t="s">
        <v>10731</v>
      </c>
      <c r="C1880" s="371" t="s">
        <v>3635</v>
      </c>
      <c r="D1880" s="218">
        <v>5.38</v>
      </c>
    </row>
    <row r="1881" spans="1:4" x14ac:dyDescent="0.25">
      <c r="A1881" s="371">
        <v>11681</v>
      </c>
      <c r="B1881" s="371" t="s">
        <v>10732</v>
      </c>
      <c r="C1881" s="371" t="s">
        <v>3635</v>
      </c>
      <c r="D1881" s="218">
        <v>6.79</v>
      </c>
    </row>
    <row r="1882" spans="1:4" x14ac:dyDescent="0.25">
      <c r="A1882" s="371">
        <v>2706</v>
      </c>
      <c r="B1882" s="371" t="s">
        <v>10733</v>
      </c>
      <c r="C1882" s="371" t="s">
        <v>3638</v>
      </c>
      <c r="D1882" s="218">
        <v>92.82</v>
      </c>
    </row>
    <row r="1883" spans="1:4" x14ac:dyDescent="0.25">
      <c r="A1883" s="371">
        <v>40811</v>
      </c>
      <c r="B1883" s="371" t="s">
        <v>10734</v>
      </c>
      <c r="C1883" s="371" t="s">
        <v>3642</v>
      </c>
      <c r="D1883" s="219">
        <v>16509.099999999999</v>
      </c>
    </row>
    <row r="1884" spans="1:4" x14ac:dyDescent="0.25">
      <c r="A1884" s="371">
        <v>2707</v>
      </c>
      <c r="B1884" s="371" t="s">
        <v>10735</v>
      </c>
      <c r="C1884" s="371" t="s">
        <v>3638</v>
      </c>
      <c r="D1884" s="218">
        <v>109.84</v>
      </c>
    </row>
    <row r="1885" spans="1:4" x14ac:dyDescent="0.25">
      <c r="A1885" s="371">
        <v>40813</v>
      </c>
      <c r="B1885" s="371" t="s">
        <v>10736</v>
      </c>
      <c r="C1885" s="371" t="s">
        <v>3642</v>
      </c>
      <c r="D1885" s="219">
        <v>19538.14</v>
      </c>
    </row>
    <row r="1886" spans="1:4" x14ac:dyDescent="0.25">
      <c r="A1886" s="371">
        <v>2708</v>
      </c>
      <c r="B1886" s="371" t="s">
        <v>10737</v>
      </c>
      <c r="C1886" s="371" t="s">
        <v>3638</v>
      </c>
      <c r="D1886" s="218">
        <v>154.56</v>
      </c>
    </row>
    <row r="1887" spans="1:4" x14ac:dyDescent="0.25">
      <c r="A1887" s="371">
        <v>40814</v>
      </c>
      <c r="B1887" s="371" t="s">
        <v>10738</v>
      </c>
      <c r="C1887" s="371" t="s">
        <v>3642</v>
      </c>
      <c r="D1887" s="219">
        <v>27489.41</v>
      </c>
    </row>
    <row r="1888" spans="1:4" x14ac:dyDescent="0.25">
      <c r="A1888" s="371">
        <v>38403</v>
      </c>
      <c r="B1888" s="371" t="s">
        <v>10739</v>
      </c>
      <c r="C1888" s="371" t="s">
        <v>3635</v>
      </c>
      <c r="D1888" s="218">
        <v>56.83</v>
      </c>
    </row>
    <row r="1889" spans="1:4" x14ac:dyDescent="0.25">
      <c r="A1889" s="371">
        <v>43482</v>
      </c>
      <c r="B1889" s="371" t="s">
        <v>10740</v>
      </c>
      <c r="C1889" s="371" t="s">
        <v>3638</v>
      </c>
      <c r="D1889" s="218">
        <v>0.75</v>
      </c>
    </row>
    <row r="1890" spans="1:4" x14ac:dyDescent="0.25">
      <c r="A1890" s="371">
        <v>43494</v>
      </c>
      <c r="B1890" s="371" t="s">
        <v>10741</v>
      </c>
      <c r="C1890" s="371" t="s">
        <v>3642</v>
      </c>
      <c r="D1890" s="218">
        <v>140.69</v>
      </c>
    </row>
    <row r="1891" spans="1:4" x14ac:dyDescent="0.25">
      <c r="A1891" s="371">
        <v>43483</v>
      </c>
      <c r="B1891" s="371" t="s">
        <v>10742</v>
      </c>
      <c r="C1891" s="371" t="s">
        <v>3638</v>
      </c>
      <c r="D1891" s="218">
        <v>1.34</v>
      </c>
    </row>
    <row r="1892" spans="1:4" x14ac:dyDescent="0.25">
      <c r="A1892" s="371">
        <v>43495</v>
      </c>
      <c r="B1892" s="371" t="s">
        <v>10743</v>
      </c>
      <c r="C1892" s="371" t="s">
        <v>3642</v>
      </c>
      <c r="D1892" s="218">
        <v>253.46</v>
      </c>
    </row>
    <row r="1893" spans="1:4" x14ac:dyDescent="0.25">
      <c r="A1893" s="371">
        <v>43484</v>
      </c>
      <c r="B1893" s="371" t="s">
        <v>10744</v>
      </c>
      <c r="C1893" s="371" t="s">
        <v>3638</v>
      </c>
      <c r="D1893" s="218">
        <v>1.1399999999999999</v>
      </c>
    </row>
    <row r="1894" spans="1:4" x14ac:dyDescent="0.25">
      <c r="A1894" s="371">
        <v>43496</v>
      </c>
      <c r="B1894" s="371" t="s">
        <v>10745</v>
      </c>
      <c r="C1894" s="371" t="s">
        <v>3642</v>
      </c>
      <c r="D1894" s="218">
        <v>214.4</v>
      </c>
    </row>
    <row r="1895" spans="1:4" x14ac:dyDescent="0.25">
      <c r="A1895" s="371">
        <v>43485</v>
      </c>
      <c r="B1895" s="371" t="s">
        <v>10746</v>
      </c>
      <c r="C1895" s="371" t="s">
        <v>3638</v>
      </c>
      <c r="D1895" s="218">
        <v>1.01</v>
      </c>
    </row>
    <row r="1896" spans="1:4" x14ac:dyDescent="0.25">
      <c r="A1896" s="371">
        <v>43497</v>
      </c>
      <c r="B1896" s="371" t="s">
        <v>10747</v>
      </c>
      <c r="C1896" s="371" t="s">
        <v>3642</v>
      </c>
      <c r="D1896" s="218">
        <v>189.52</v>
      </c>
    </row>
    <row r="1897" spans="1:4" x14ac:dyDescent="0.25">
      <c r="A1897" s="371">
        <v>43487</v>
      </c>
      <c r="B1897" s="371" t="s">
        <v>10748</v>
      </c>
      <c r="C1897" s="371" t="s">
        <v>3638</v>
      </c>
      <c r="D1897" s="218">
        <v>1.17</v>
      </c>
    </row>
    <row r="1898" spans="1:4" x14ac:dyDescent="0.25">
      <c r="A1898" s="371">
        <v>43499</v>
      </c>
      <c r="B1898" s="371" t="s">
        <v>10749</v>
      </c>
      <c r="C1898" s="371" t="s">
        <v>3642</v>
      </c>
      <c r="D1898" s="218">
        <v>221.51</v>
      </c>
    </row>
    <row r="1899" spans="1:4" x14ac:dyDescent="0.25">
      <c r="A1899" s="371">
        <v>43486</v>
      </c>
      <c r="B1899" s="371" t="s">
        <v>10750</v>
      </c>
      <c r="C1899" s="371" t="s">
        <v>3638</v>
      </c>
      <c r="D1899" s="218">
        <v>0.71</v>
      </c>
    </row>
    <row r="1900" spans="1:4" x14ac:dyDescent="0.25">
      <c r="A1900" s="371">
        <v>43498</v>
      </c>
      <c r="B1900" s="371" t="s">
        <v>10751</v>
      </c>
      <c r="C1900" s="371" t="s">
        <v>3642</v>
      </c>
      <c r="D1900" s="218">
        <v>133.44999999999999</v>
      </c>
    </row>
    <row r="1901" spans="1:4" x14ac:dyDescent="0.25">
      <c r="A1901" s="371">
        <v>43488</v>
      </c>
      <c r="B1901" s="371" t="s">
        <v>10752</v>
      </c>
      <c r="C1901" s="371" t="s">
        <v>3638</v>
      </c>
      <c r="D1901" s="218">
        <v>0.82</v>
      </c>
    </row>
    <row r="1902" spans="1:4" x14ac:dyDescent="0.25">
      <c r="A1902" s="371">
        <v>43500</v>
      </c>
      <c r="B1902" s="371" t="s">
        <v>10753</v>
      </c>
      <c r="C1902" s="371" t="s">
        <v>3642</v>
      </c>
      <c r="D1902" s="218">
        <v>154.53</v>
      </c>
    </row>
    <row r="1903" spans="1:4" x14ac:dyDescent="0.25">
      <c r="A1903" s="371">
        <v>43489</v>
      </c>
      <c r="B1903" s="371" t="s">
        <v>10754</v>
      </c>
      <c r="C1903" s="371" t="s">
        <v>3638</v>
      </c>
      <c r="D1903" s="218">
        <v>1.17</v>
      </c>
    </row>
    <row r="1904" spans="1:4" x14ac:dyDescent="0.25">
      <c r="A1904" s="371">
        <v>43501</v>
      </c>
      <c r="B1904" s="371" t="s">
        <v>10755</v>
      </c>
      <c r="C1904" s="371" t="s">
        <v>3642</v>
      </c>
      <c r="D1904" s="218">
        <v>220.75</v>
      </c>
    </row>
    <row r="1905" spans="1:4" x14ac:dyDescent="0.25">
      <c r="A1905" s="371">
        <v>43490</v>
      </c>
      <c r="B1905" s="371" t="s">
        <v>10756</v>
      </c>
      <c r="C1905" s="371" t="s">
        <v>3638</v>
      </c>
      <c r="D1905" s="218">
        <v>1.68</v>
      </c>
    </row>
    <row r="1906" spans="1:4" x14ac:dyDescent="0.25">
      <c r="A1906" s="371">
        <v>43502</v>
      </c>
      <c r="B1906" s="371" t="s">
        <v>10757</v>
      </c>
      <c r="C1906" s="371" t="s">
        <v>3642</v>
      </c>
      <c r="D1906" s="218">
        <v>316.25</v>
      </c>
    </row>
    <row r="1907" spans="1:4" x14ac:dyDescent="0.25">
      <c r="A1907" s="371">
        <v>43491</v>
      </c>
      <c r="B1907" s="371" t="s">
        <v>10758</v>
      </c>
      <c r="C1907" s="371" t="s">
        <v>3638</v>
      </c>
      <c r="D1907" s="218">
        <v>1.25</v>
      </c>
    </row>
    <row r="1908" spans="1:4" x14ac:dyDescent="0.25">
      <c r="A1908" s="371">
        <v>43503</v>
      </c>
      <c r="B1908" s="371" t="s">
        <v>10759</v>
      </c>
      <c r="C1908" s="371" t="s">
        <v>3642</v>
      </c>
      <c r="D1908" s="218">
        <v>235.5</v>
      </c>
    </row>
    <row r="1909" spans="1:4" x14ac:dyDescent="0.25">
      <c r="A1909" s="371">
        <v>43492</v>
      </c>
      <c r="B1909" s="371" t="s">
        <v>10760</v>
      </c>
      <c r="C1909" s="371" t="s">
        <v>3638</v>
      </c>
      <c r="D1909" s="218">
        <v>1.68</v>
      </c>
    </row>
    <row r="1910" spans="1:4" x14ac:dyDescent="0.25">
      <c r="A1910" s="371">
        <v>43504</v>
      </c>
      <c r="B1910" s="371" t="s">
        <v>10761</v>
      </c>
      <c r="C1910" s="371" t="s">
        <v>3642</v>
      </c>
      <c r="D1910" s="218">
        <v>317.67</v>
      </c>
    </row>
    <row r="1911" spans="1:4" x14ac:dyDescent="0.25">
      <c r="A1911" s="371">
        <v>43493</v>
      </c>
      <c r="B1911" s="371" t="s">
        <v>10762</v>
      </c>
      <c r="C1911" s="371" t="s">
        <v>3638</v>
      </c>
      <c r="D1911" s="218">
        <v>0.67</v>
      </c>
    </row>
    <row r="1912" spans="1:4" x14ac:dyDescent="0.25">
      <c r="A1912" s="371">
        <v>43505</v>
      </c>
      <c r="B1912" s="371" t="s">
        <v>10763</v>
      </c>
      <c r="C1912" s="371" t="s">
        <v>3642</v>
      </c>
      <c r="D1912" s="218">
        <v>126.7</v>
      </c>
    </row>
    <row r="1913" spans="1:4" x14ac:dyDescent="0.25">
      <c r="A1913" s="371">
        <v>37774</v>
      </c>
      <c r="B1913" s="371" t="s">
        <v>10764</v>
      </c>
      <c r="C1913" s="371" t="s">
        <v>3635</v>
      </c>
      <c r="D1913" s="219">
        <v>565124.71</v>
      </c>
    </row>
    <row r="1914" spans="1:4" x14ac:dyDescent="0.25">
      <c r="A1914" s="371">
        <v>38629</v>
      </c>
      <c r="B1914" s="371" t="s">
        <v>10765</v>
      </c>
      <c r="C1914" s="371" t="s">
        <v>3635</v>
      </c>
      <c r="D1914" s="219">
        <v>2602792.96</v>
      </c>
    </row>
    <row r="1915" spans="1:4" x14ac:dyDescent="0.25">
      <c r="A1915" s="371">
        <v>38630</v>
      </c>
      <c r="B1915" s="371" t="s">
        <v>10766</v>
      </c>
      <c r="C1915" s="371" t="s">
        <v>3635</v>
      </c>
      <c r="D1915" s="219">
        <v>1748542.96</v>
      </c>
    </row>
    <row r="1916" spans="1:4" x14ac:dyDescent="0.25">
      <c r="A1916" s="371">
        <v>38476</v>
      </c>
      <c r="B1916" s="371" t="s">
        <v>10767</v>
      </c>
      <c r="C1916" s="371" t="s">
        <v>3635</v>
      </c>
      <c r="D1916" s="218">
        <v>427.12</v>
      </c>
    </row>
    <row r="1917" spans="1:4" x14ac:dyDescent="0.25">
      <c r="A1917" s="371">
        <v>38477</v>
      </c>
      <c r="B1917" s="371" t="s">
        <v>10768</v>
      </c>
      <c r="C1917" s="371" t="s">
        <v>3635</v>
      </c>
      <c r="D1917" s="219">
        <v>1209.6199999999999</v>
      </c>
    </row>
    <row r="1918" spans="1:4" x14ac:dyDescent="0.25">
      <c r="A1918" s="371">
        <v>40635</v>
      </c>
      <c r="B1918" s="371" t="s">
        <v>10769</v>
      </c>
      <c r="C1918" s="371" t="s">
        <v>3635</v>
      </c>
      <c r="D1918" s="219">
        <v>960573.9</v>
      </c>
    </row>
    <row r="1919" spans="1:4" x14ac:dyDescent="0.25">
      <c r="A1919" s="371">
        <v>36483</v>
      </c>
      <c r="B1919" s="371" t="s">
        <v>10770</v>
      </c>
      <c r="C1919" s="371" t="s">
        <v>3635</v>
      </c>
      <c r="D1919" s="219">
        <v>870433.83</v>
      </c>
    </row>
    <row r="1920" spans="1:4" x14ac:dyDescent="0.25">
      <c r="A1920" s="371">
        <v>14525</v>
      </c>
      <c r="B1920" s="371" t="s">
        <v>10771</v>
      </c>
      <c r="C1920" s="371" t="s">
        <v>3635</v>
      </c>
      <c r="D1920" s="219">
        <v>911395.42</v>
      </c>
    </row>
    <row r="1921" spans="1:4" x14ac:dyDescent="0.25">
      <c r="A1921" s="371">
        <v>36482</v>
      </c>
      <c r="B1921" s="371" t="s">
        <v>10772</v>
      </c>
      <c r="C1921" s="371" t="s">
        <v>3635</v>
      </c>
      <c r="D1921" s="219">
        <v>781648.51</v>
      </c>
    </row>
    <row r="1922" spans="1:4" x14ac:dyDescent="0.25">
      <c r="A1922" s="371">
        <v>36408</v>
      </c>
      <c r="B1922" s="371" t="s">
        <v>10773</v>
      </c>
      <c r="C1922" s="371" t="s">
        <v>3635</v>
      </c>
      <c r="D1922" s="219">
        <v>933924.29</v>
      </c>
    </row>
    <row r="1923" spans="1:4" x14ac:dyDescent="0.25">
      <c r="A1923" s="371">
        <v>2723</v>
      </c>
      <c r="B1923" s="371" t="s">
        <v>10774</v>
      </c>
      <c r="C1923" s="371" t="s">
        <v>3635</v>
      </c>
      <c r="D1923" s="219">
        <v>716827.86</v>
      </c>
    </row>
    <row r="1924" spans="1:4" x14ac:dyDescent="0.25">
      <c r="A1924" s="371">
        <v>36481</v>
      </c>
      <c r="B1924" s="371" t="s">
        <v>10775</v>
      </c>
      <c r="C1924" s="371" t="s">
        <v>3635</v>
      </c>
      <c r="D1924" s="219">
        <v>855073.23</v>
      </c>
    </row>
    <row r="1925" spans="1:4" x14ac:dyDescent="0.25">
      <c r="A1925" s="371">
        <v>10685</v>
      </c>
      <c r="B1925" s="371" t="s">
        <v>10776</v>
      </c>
      <c r="C1925" s="371" t="s">
        <v>3635</v>
      </c>
      <c r="D1925" s="219">
        <v>819231.84</v>
      </c>
    </row>
    <row r="1926" spans="1:4" x14ac:dyDescent="0.25">
      <c r="A1926" s="371">
        <v>40636</v>
      </c>
      <c r="B1926" s="371" t="s">
        <v>10777</v>
      </c>
      <c r="C1926" s="371" t="s">
        <v>3635</v>
      </c>
      <c r="D1926" s="219">
        <v>924732.51</v>
      </c>
    </row>
    <row r="1927" spans="1:4" x14ac:dyDescent="0.25">
      <c r="A1927" s="371">
        <v>4111</v>
      </c>
      <c r="B1927" s="371" t="s">
        <v>10778</v>
      </c>
      <c r="C1927" s="371" t="s">
        <v>3635</v>
      </c>
      <c r="D1927" s="218">
        <v>52.41</v>
      </c>
    </row>
    <row r="1928" spans="1:4" x14ac:dyDescent="0.25">
      <c r="A1928" s="371">
        <v>44538</v>
      </c>
      <c r="B1928" s="371" t="s">
        <v>10779</v>
      </c>
      <c r="C1928" s="371" t="s">
        <v>3635</v>
      </c>
      <c r="D1928" s="218">
        <v>47.56</v>
      </c>
    </row>
    <row r="1929" spans="1:4" x14ac:dyDescent="0.25">
      <c r="A1929" s="371">
        <v>12</v>
      </c>
      <c r="B1929" s="371" t="s">
        <v>10780</v>
      </c>
      <c r="C1929" s="371" t="s">
        <v>3635</v>
      </c>
      <c r="D1929" s="218">
        <v>9.39</v>
      </c>
    </row>
    <row r="1930" spans="1:4" x14ac:dyDescent="0.25">
      <c r="A1930" s="371">
        <v>37554</v>
      </c>
      <c r="B1930" s="371" t="s">
        <v>10781</v>
      </c>
      <c r="C1930" s="371" t="s">
        <v>3635</v>
      </c>
      <c r="D1930" s="218">
        <v>234.87</v>
      </c>
    </row>
    <row r="1931" spans="1:4" x14ac:dyDescent="0.25">
      <c r="A1931" s="371">
        <v>37555</v>
      </c>
      <c r="B1931" s="371" t="s">
        <v>10782</v>
      </c>
      <c r="C1931" s="371" t="s">
        <v>3635</v>
      </c>
      <c r="D1931" s="218">
        <v>285.70999999999998</v>
      </c>
    </row>
    <row r="1932" spans="1:4" x14ac:dyDescent="0.25">
      <c r="A1932" s="371">
        <v>10902</v>
      </c>
      <c r="B1932" s="371" t="s">
        <v>10783</v>
      </c>
      <c r="C1932" s="371" t="s">
        <v>3635</v>
      </c>
      <c r="D1932" s="218">
        <v>71.69</v>
      </c>
    </row>
    <row r="1933" spans="1:4" x14ac:dyDescent="0.25">
      <c r="A1933" s="371">
        <v>20965</v>
      </c>
      <c r="B1933" s="371" t="s">
        <v>10784</v>
      </c>
      <c r="C1933" s="371" t="s">
        <v>3635</v>
      </c>
      <c r="D1933" s="218">
        <v>72.36</v>
      </c>
    </row>
    <row r="1934" spans="1:4" x14ac:dyDescent="0.25">
      <c r="A1934" s="371">
        <v>20966</v>
      </c>
      <c r="B1934" s="371" t="s">
        <v>10785</v>
      </c>
      <c r="C1934" s="371" t="s">
        <v>3635</v>
      </c>
      <c r="D1934" s="218">
        <v>77.91</v>
      </c>
    </row>
    <row r="1935" spans="1:4" x14ac:dyDescent="0.25">
      <c r="A1935" s="371">
        <v>10903</v>
      </c>
      <c r="B1935" s="371" t="s">
        <v>10786</v>
      </c>
      <c r="C1935" s="371" t="s">
        <v>3635</v>
      </c>
      <c r="D1935" s="218">
        <v>118.09</v>
      </c>
    </row>
    <row r="1936" spans="1:4" x14ac:dyDescent="0.25">
      <c r="A1936" s="371">
        <v>20967</v>
      </c>
      <c r="B1936" s="371" t="s">
        <v>10787</v>
      </c>
      <c r="C1936" s="371" t="s">
        <v>3635</v>
      </c>
      <c r="D1936" s="218">
        <v>118.09</v>
      </c>
    </row>
    <row r="1937" spans="1:4" x14ac:dyDescent="0.25">
      <c r="A1937" s="371">
        <v>20968</v>
      </c>
      <c r="B1937" s="371" t="s">
        <v>10788</v>
      </c>
      <c r="C1937" s="371" t="s">
        <v>3635</v>
      </c>
      <c r="D1937" s="218">
        <v>129.52000000000001</v>
      </c>
    </row>
    <row r="1938" spans="1:4" x14ac:dyDescent="0.25">
      <c r="A1938" s="371">
        <v>11359</v>
      </c>
      <c r="B1938" s="371" t="s">
        <v>10789</v>
      </c>
      <c r="C1938" s="371" t="s">
        <v>3635</v>
      </c>
      <c r="D1938" s="218">
        <v>904.84</v>
      </c>
    </row>
    <row r="1939" spans="1:4" x14ac:dyDescent="0.25">
      <c r="A1939" s="371">
        <v>39017</v>
      </c>
      <c r="B1939" s="371" t="s">
        <v>10790</v>
      </c>
      <c r="C1939" s="371" t="s">
        <v>3635</v>
      </c>
      <c r="D1939" s="218">
        <v>0.22</v>
      </c>
    </row>
    <row r="1940" spans="1:4" x14ac:dyDescent="0.25">
      <c r="A1940" s="371">
        <v>39315</v>
      </c>
      <c r="B1940" s="371" t="s">
        <v>10791</v>
      </c>
      <c r="C1940" s="371" t="s">
        <v>3635</v>
      </c>
      <c r="D1940" s="218">
        <v>0.35</v>
      </c>
    </row>
    <row r="1941" spans="1:4" x14ac:dyDescent="0.25">
      <c r="A1941" s="371">
        <v>39016</v>
      </c>
      <c r="B1941" s="371" t="s">
        <v>10792</v>
      </c>
      <c r="C1941" s="371" t="s">
        <v>3635</v>
      </c>
      <c r="D1941" s="218">
        <v>0.36</v>
      </c>
    </row>
    <row r="1942" spans="1:4" x14ac:dyDescent="0.25">
      <c r="A1942" s="371">
        <v>39481</v>
      </c>
      <c r="B1942" s="371" t="s">
        <v>10793</v>
      </c>
      <c r="C1942" s="371" t="s">
        <v>3635</v>
      </c>
      <c r="D1942" s="218">
        <v>1.74</v>
      </c>
    </row>
    <row r="1943" spans="1:4" x14ac:dyDescent="0.25">
      <c r="A1943" s="371">
        <v>39013</v>
      </c>
      <c r="B1943" s="371" t="s">
        <v>10794</v>
      </c>
      <c r="C1943" s="371" t="s">
        <v>3635</v>
      </c>
      <c r="D1943" s="218">
        <v>1.48</v>
      </c>
    </row>
    <row r="1944" spans="1:4" x14ac:dyDescent="0.25">
      <c r="A1944" s="371">
        <v>44919</v>
      </c>
      <c r="B1944" s="371" t="s">
        <v>10795</v>
      </c>
      <c r="C1944" s="371" t="s">
        <v>3635</v>
      </c>
      <c r="D1944" s="218">
        <v>2.77</v>
      </c>
    </row>
    <row r="1945" spans="1:4" x14ac:dyDescent="0.25">
      <c r="A1945" s="371">
        <v>40433</v>
      </c>
      <c r="B1945" s="371" t="s">
        <v>10796</v>
      </c>
      <c r="C1945" s="371" t="s">
        <v>3635</v>
      </c>
      <c r="D1945" s="218">
        <v>1.53</v>
      </c>
    </row>
    <row r="1946" spans="1:4" x14ac:dyDescent="0.25">
      <c r="A1946" s="371">
        <v>20219</v>
      </c>
      <c r="B1946" s="371" t="s">
        <v>10797</v>
      </c>
      <c r="C1946" s="371" t="s">
        <v>3635</v>
      </c>
      <c r="D1946" s="219">
        <v>116000</v>
      </c>
    </row>
    <row r="1947" spans="1:4" x14ac:dyDescent="0.25">
      <c r="A1947" s="371">
        <v>36484</v>
      </c>
      <c r="B1947" s="371" t="s">
        <v>10798</v>
      </c>
      <c r="C1947" s="371" t="s">
        <v>3635</v>
      </c>
      <c r="D1947" s="219">
        <v>246246.87</v>
      </c>
    </row>
    <row r="1948" spans="1:4" x14ac:dyDescent="0.25">
      <c r="A1948" s="371">
        <v>38367</v>
      </c>
      <c r="B1948" s="371" t="s">
        <v>10799</v>
      </c>
      <c r="C1948" s="371" t="s">
        <v>3635</v>
      </c>
      <c r="D1948" s="218">
        <v>22.95</v>
      </c>
    </row>
    <row r="1949" spans="1:4" x14ac:dyDescent="0.25">
      <c r="A1949" s="371">
        <v>38368</v>
      </c>
      <c r="B1949" s="371" t="s">
        <v>10800</v>
      </c>
      <c r="C1949" s="371" t="s">
        <v>3635</v>
      </c>
      <c r="D1949" s="218">
        <v>8.15</v>
      </c>
    </row>
    <row r="1950" spans="1:4" x14ac:dyDescent="0.25">
      <c r="A1950" s="371">
        <v>38091</v>
      </c>
      <c r="B1950" s="371" t="s">
        <v>10801</v>
      </c>
      <c r="C1950" s="371" t="s">
        <v>3635</v>
      </c>
      <c r="D1950" s="218">
        <v>2.87</v>
      </c>
    </row>
    <row r="1951" spans="1:4" x14ac:dyDescent="0.25">
      <c r="A1951" s="371">
        <v>38095</v>
      </c>
      <c r="B1951" s="371" t="s">
        <v>10802</v>
      </c>
      <c r="C1951" s="371" t="s">
        <v>3635</v>
      </c>
      <c r="D1951" s="218">
        <v>6.08</v>
      </c>
    </row>
    <row r="1952" spans="1:4" x14ac:dyDescent="0.25">
      <c r="A1952" s="371">
        <v>38092</v>
      </c>
      <c r="B1952" s="371" t="s">
        <v>10803</v>
      </c>
      <c r="C1952" s="371" t="s">
        <v>3635</v>
      </c>
      <c r="D1952" s="218">
        <v>2.73</v>
      </c>
    </row>
    <row r="1953" spans="1:4" x14ac:dyDescent="0.25">
      <c r="A1953" s="371">
        <v>38093</v>
      </c>
      <c r="B1953" s="371" t="s">
        <v>10804</v>
      </c>
      <c r="C1953" s="371" t="s">
        <v>3635</v>
      </c>
      <c r="D1953" s="218">
        <v>2.82</v>
      </c>
    </row>
    <row r="1954" spans="1:4" x14ac:dyDescent="0.25">
      <c r="A1954" s="371">
        <v>38096</v>
      </c>
      <c r="B1954" s="371" t="s">
        <v>10805</v>
      </c>
      <c r="C1954" s="371" t="s">
        <v>3635</v>
      </c>
      <c r="D1954" s="218">
        <v>6.54</v>
      </c>
    </row>
    <row r="1955" spans="1:4" x14ac:dyDescent="0.25">
      <c r="A1955" s="371">
        <v>38094</v>
      </c>
      <c r="B1955" s="371" t="s">
        <v>10806</v>
      </c>
      <c r="C1955" s="371" t="s">
        <v>3635</v>
      </c>
      <c r="D1955" s="218">
        <v>3.45</v>
      </c>
    </row>
    <row r="1956" spans="1:4" x14ac:dyDescent="0.25">
      <c r="A1956" s="371">
        <v>38097</v>
      </c>
      <c r="B1956" s="371" t="s">
        <v>10807</v>
      </c>
      <c r="C1956" s="371" t="s">
        <v>3635</v>
      </c>
      <c r="D1956" s="218">
        <v>7.01</v>
      </c>
    </row>
    <row r="1957" spans="1:4" x14ac:dyDescent="0.25">
      <c r="A1957" s="371">
        <v>38098</v>
      </c>
      <c r="B1957" s="371" t="s">
        <v>10808</v>
      </c>
      <c r="C1957" s="371" t="s">
        <v>3635</v>
      </c>
      <c r="D1957" s="218">
        <v>7.01</v>
      </c>
    </row>
    <row r="1958" spans="1:4" x14ac:dyDescent="0.25">
      <c r="A1958" s="371">
        <v>11186</v>
      </c>
      <c r="B1958" s="371" t="s">
        <v>10809</v>
      </c>
      <c r="C1958" s="371" t="s">
        <v>3636</v>
      </c>
      <c r="D1958" s="218">
        <v>451.5</v>
      </c>
    </row>
    <row r="1959" spans="1:4" x14ac:dyDescent="0.25">
      <c r="A1959" s="371">
        <v>11558</v>
      </c>
      <c r="B1959" s="371" t="s">
        <v>10810</v>
      </c>
      <c r="C1959" s="371" t="s">
        <v>3643</v>
      </c>
      <c r="D1959" s="218">
        <v>14.34</v>
      </c>
    </row>
    <row r="1960" spans="1:4" x14ac:dyDescent="0.25">
      <c r="A1960" s="371">
        <v>11557</v>
      </c>
      <c r="B1960" s="371" t="s">
        <v>10811</v>
      </c>
      <c r="C1960" s="371" t="s">
        <v>3643</v>
      </c>
      <c r="D1960" s="218">
        <v>36.29</v>
      </c>
    </row>
    <row r="1961" spans="1:4" x14ac:dyDescent="0.25">
      <c r="A1961" s="371">
        <v>2759</v>
      </c>
      <c r="B1961" s="371" t="s">
        <v>10812</v>
      </c>
      <c r="C1961" s="371" t="s">
        <v>3635</v>
      </c>
      <c r="D1961" s="218">
        <v>9.68</v>
      </c>
    </row>
    <row r="1962" spans="1:4" x14ac:dyDescent="0.25">
      <c r="A1962" s="371">
        <v>38124</v>
      </c>
      <c r="B1962" s="371" t="s">
        <v>10813</v>
      </c>
      <c r="C1962" s="371" t="s">
        <v>3635</v>
      </c>
      <c r="D1962" s="218">
        <v>29.9</v>
      </c>
    </row>
    <row r="1963" spans="1:4" x14ac:dyDescent="0.25">
      <c r="A1963" s="371">
        <v>38380</v>
      </c>
      <c r="B1963" s="371" t="s">
        <v>10814</v>
      </c>
      <c r="C1963" s="371" t="s">
        <v>3635</v>
      </c>
      <c r="D1963" s="218">
        <v>36.46</v>
      </c>
    </row>
    <row r="1964" spans="1:4" x14ac:dyDescent="0.25">
      <c r="A1964" s="371">
        <v>42429</v>
      </c>
      <c r="B1964" s="371" t="s">
        <v>10815</v>
      </c>
      <c r="C1964" s="371" t="s">
        <v>3635</v>
      </c>
      <c r="D1964" s="219">
        <v>6025.1</v>
      </c>
    </row>
    <row r="1965" spans="1:4" x14ac:dyDescent="0.25">
      <c r="A1965" s="371">
        <v>39616</v>
      </c>
      <c r="B1965" s="371" t="s">
        <v>10816</v>
      </c>
      <c r="C1965" s="371" t="s">
        <v>3635</v>
      </c>
      <c r="D1965" s="218">
        <v>737.69</v>
      </c>
    </row>
    <row r="1966" spans="1:4" x14ac:dyDescent="0.25">
      <c r="A1966" s="371">
        <v>39618</v>
      </c>
      <c r="B1966" s="371" t="s">
        <v>10817</v>
      </c>
      <c r="C1966" s="371" t="s">
        <v>3635</v>
      </c>
      <c r="D1966" s="219">
        <v>1338.05</v>
      </c>
    </row>
    <row r="1967" spans="1:4" x14ac:dyDescent="0.25">
      <c r="A1967" s="371">
        <v>39619</v>
      </c>
      <c r="B1967" s="371" t="s">
        <v>10818</v>
      </c>
      <c r="C1967" s="371" t="s">
        <v>3635</v>
      </c>
      <c r="D1967" s="219">
        <v>1832.58</v>
      </c>
    </row>
    <row r="1968" spans="1:4" x14ac:dyDescent="0.25">
      <c r="A1968" s="371">
        <v>39613</v>
      </c>
      <c r="B1968" s="371" t="s">
        <v>10819</v>
      </c>
      <c r="C1968" s="371" t="s">
        <v>3635</v>
      </c>
      <c r="D1968" s="218">
        <v>293.02999999999997</v>
      </c>
    </row>
    <row r="1969" spans="1:4" x14ac:dyDescent="0.25">
      <c r="A1969" s="371">
        <v>39614</v>
      </c>
      <c r="B1969" s="371" t="s">
        <v>10820</v>
      </c>
      <c r="C1969" s="371" t="s">
        <v>3635</v>
      </c>
      <c r="D1969" s="218">
        <v>427.5</v>
      </c>
    </row>
    <row r="1970" spans="1:4" x14ac:dyDescent="0.25">
      <c r="A1970" s="371">
        <v>38538</v>
      </c>
      <c r="B1970" s="371" t="s">
        <v>10821</v>
      </c>
      <c r="C1970" s="371" t="s">
        <v>3640</v>
      </c>
      <c r="D1970" s="218">
        <v>81.8</v>
      </c>
    </row>
    <row r="1971" spans="1:4" x14ac:dyDescent="0.25">
      <c r="A1971" s="371">
        <v>38539</v>
      </c>
      <c r="B1971" s="371" t="s">
        <v>10822</v>
      </c>
      <c r="C1971" s="371" t="s">
        <v>3640</v>
      </c>
      <c r="D1971" s="218">
        <v>111.23</v>
      </c>
    </row>
    <row r="1972" spans="1:4" x14ac:dyDescent="0.25">
      <c r="A1972" s="371">
        <v>38540</v>
      </c>
      <c r="B1972" s="371" t="s">
        <v>10823</v>
      </c>
      <c r="C1972" s="371" t="s">
        <v>3640</v>
      </c>
      <c r="D1972" s="218">
        <v>285.07</v>
      </c>
    </row>
    <row r="1973" spans="1:4" x14ac:dyDescent="0.25">
      <c r="A1973" s="371">
        <v>38384</v>
      </c>
      <c r="B1973" s="371" t="s">
        <v>10824</v>
      </c>
      <c r="C1973" s="371" t="s">
        <v>3635</v>
      </c>
      <c r="D1973" s="218">
        <v>21.12</v>
      </c>
    </row>
    <row r="1974" spans="1:4" x14ac:dyDescent="0.25">
      <c r="A1974" s="371">
        <v>13</v>
      </c>
      <c r="B1974" s="371" t="s">
        <v>10825</v>
      </c>
      <c r="C1974" s="371" t="s">
        <v>3639</v>
      </c>
      <c r="D1974" s="218">
        <v>14.46</v>
      </c>
    </row>
    <row r="1975" spans="1:4" x14ac:dyDescent="0.25">
      <c r="A1975" s="371">
        <v>2762</v>
      </c>
      <c r="B1975" s="371" t="s">
        <v>10826</v>
      </c>
      <c r="C1975" s="371" t="s">
        <v>3640</v>
      </c>
      <c r="D1975" s="218">
        <v>12.1</v>
      </c>
    </row>
    <row r="1976" spans="1:4" x14ac:dyDescent="0.25">
      <c r="A1976" s="371">
        <v>21142</v>
      </c>
      <c r="B1976" s="371" t="s">
        <v>10827</v>
      </c>
      <c r="C1976" s="371" t="s">
        <v>3635</v>
      </c>
      <c r="D1976" s="218">
        <v>44.78</v>
      </c>
    </row>
    <row r="1977" spans="1:4" x14ac:dyDescent="0.25">
      <c r="A1977" s="371">
        <v>4223</v>
      </c>
      <c r="B1977" s="371" t="s">
        <v>10828</v>
      </c>
      <c r="C1977" s="371" t="s">
        <v>3634</v>
      </c>
      <c r="D1977" s="218">
        <v>3.69</v>
      </c>
    </row>
    <row r="1978" spans="1:4" x14ac:dyDescent="0.25">
      <c r="A1978" s="371">
        <v>37372</v>
      </c>
      <c r="B1978" s="371" t="s">
        <v>10829</v>
      </c>
      <c r="C1978" s="371" t="s">
        <v>3638</v>
      </c>
      <c r="D1978" s="218">
        <v>1.1399999999999999</v>
      </c>
    </row>
    <row r="1979" spans="1:4" x14ac:dyDescent="0.25">
      <c r="A1979" s="371">
        <v>40863</v>
      </c>
      <c r="B1979" s="371" t="s">
        <v>10830</v>
      </c>
      <c r="C1979" s="371" t="s">
        <v>3642</v>
      </c>
      <c r="D1979" s="218">
        <v>215.56</v>
      </c>
    </row>
    <row r="1980" spans="1:4" x14ac:dyDescent="0.25">
      <c r="A1980" s="371">
        <v>38475</v>
      </c>
      <c r="B1980" s="371" t="s">
        <v>10831</v>
      </c>
      <c r="C1980" s="371" t="s">
        <v>3635</v>
      </c>
      <c r="D1980" s="218">
        <v>31.2</v>
      </c>
    </row>
    <row r="1981" spans="1:4" x14ac:dyDescent="0.25">
      <c r="A1981" s="371">
        <v>38474</v>
      </c>
      <c r="B1981" s="371" t="s">
        <v>10832</v>
      </c>
      <c r="C1981" s="371" t="s">
        <v>3635</v>
      </c>
      <c r="D1981" s="218">
        <v>38.56</v>
      </c>
    </row>
    <row r="1982" spans="1:4" x14ac:dyDescent="0.25">
      <c r="A1982" s="371">
        <v>10886</v>
      </c>
      <c r="B1982" s="371" t="s">
        <v>10833</v>
      </c>
      <c r="C1982" s="371" t="s">
        <v>3635</v>
      </c>
      <c r="D1982" s="218">
        <v>192.5</v>
      </c>
    </row>
    <row r="1983" spans="1:4" x14ac:dyDescent="0.25">
      <c r="A1983" s="371">
        <v>10888</v>
      </c>
      <c r="B1983" s="371" t="s">
        <v>10834</v>
      </c>
      <c r="C1983" s="371" t="s">
        <v>3635</v>
      </c>
      <c r="D1983" s="218">
        <v>609.23</v>
      </c>
    </row>
    <row r="1984" spans="1:4" x14ac:dyDescent="0.25">
      <c r="A1984" s="371">
        <v>10889</v>
      </c>
      <c r="B1984" s="371" t="s">
        <v>10835</v>
      </c>
      <c r="C1984" s="371" t="s">
        <v>3635</v>
      </c>
      <c r="D1984" s="218">
        <v>660</v>
      </c>
    </row>
    <row r="1985" spans="1:4" x14ac:dyDescent="0.25">
      <c r="A1985" s="371">
        <v>10890</v>
      </c>
      <c r="B1985" s="371" t="s">
        <v>10836</v>
      </c>
      <c r="C1985" s="371" t="s">
        <v>3635</v>
      </c>
      <c r="D1985" s="218">
        <v>304.61</v>
      </c>
    </row>
    <row r="1986" spans="1:4" x14ac:dyDescent="0.25">
      <c r="A1986" s="371">
        <v>10891</v>
      </c>
      <c r="B1986" s="371" t="s">
        <v>10837</v>
      </c>
      <c r="C1986" s="371" t="s">
        <v>3635</v>
      </c>
      <c r="D1986" s="218">
        <v>186.15</v>
      </c>
    </row>
    <row r="1987" spans="1:4" x14ac:dyDescent="0.25">
      <c r="A1987" s="371">
        <v>10892</v>
      </c>
      <c r="B1987" s="371" t="s">
        <v>10838</v>
      </c>
      <c r="C1987" s="371" t="s">
        <v>3635</v>
      </c>
      <c r="D1987" s="218">
        <v>220</v>
      </c>
    </row>
    <row r="1988" spans="1:4" x14ac:dyDescent="0.25">
      <c r="A1988" s="371">
        <v>20977</v>
      </c>
      <c r="B1988" s="371" t="s">
        <v>10839</v>
      </c>
      <c r="C1988" s="371" t="s">
        <v>3635</v>
      </c>
      <c r="D1988" s="218">
        <v>262.3</v>
      </c>
    </row>
    <row r="1989" spans="1:4" x14ac:dyDescent="0.25">
      <c r="A1989" s="371">
        <v>3073</v>
      </c>
      <c r="B1989" s="371" t="s">
        <v>10840</v>
      </c>
      <c r="C1989" s="371" t="s">
        <v>3635</v>
      </c>
      <c r="D1989" s="218">
        <v>163.63</v>
      </c>
    </row>
    <row r="1990" spans="1:4" x14ac:dyDescent="0.25">
      <c r="A1990" s="371">
        <v>3074</v>
      </c>
      <c r="B1990" s="371" t="s">
        <v>10841</v>
      </c>
      <c r="C1990" s="371" t="s">
        <v>3635</v>
      </c>
      <c r="D1990" s="218">
        <v>103.3</v>
      </c>
    </row>
    <row r="1991" spans="1:4" x14ac:dyDescent="0.25">
      <c r="A1991" s="371">
        <v>3076</v>
      </c>
      <c r="B1991" s="371" t="s">
        <v>10842</v>
      </c>
      <c r="C1991" s="371" t="s">
        <v>3635</v>
      </c>
      <c r="D1991" s="218">
        <v>134.52000000000001</v>
      </c>
    </row>
    <row r="1992" spans="1:4" x14ac:dyDescent="0.25">
      <c r="A1992" s="371">
        <v>3075</v>
      </c>
      <c r="B1992" s="371" t="s">
        <v>10843</v>
      </c>
      <c r="C1992" s="371" t="s">
        <v>3635</v>
      </c>
      <c r="D1992" s="218">
        <v>85.01</v>
      </c>
    </row>
    <row r="1993" spans="1:4" x14ac:dyDescent="0.25">
      <c r="A1993" s="371">
        <v>10781</v>
      </c>
      <c r="B1993" s="371" t="s">
        <v>10844</v>
      </c>
      <c r="C1993" s="371" t="s">
        <v>3635</v>
      </c>
      <c r="D1993" s="218">
        <v>11.53</v>
      </c>
    </row>
    <row r="1994" spans="1:4" x14ac:dyDescent="0.25">
      <c r="A1994" s="371">
        <v>43612</v>
      </c>
      <c r="B1994" s="371" t="s">
        <v>10845</v>
      </c>
      <c r="C1994" s="371" t="s">
        <v>3637</v>
      </c>
      <c r="D1994" s="218">
        <v>112.75</v>
      </c>
    </row>
    <row r="1995" spans="1:4" x14ac:dyDescent="0.25">
      <c r="A1995" s="371">
        <v>43613</v>
      </c>
      <c r="B1995" s="371" t="s">
        <v>10846</v>
      </c>
      <c r="C1995" s="371" t="s">
        <v>3637</v>
      </c>
      <c r="D1995" s="218">
        <v>93.34</v>
      </c>
    </row>
    <row r="1996" spans="1:4" x14ac:dyDescent="0.25">
      <c r="A1996" s="371">
        <v>11480</v>
      </c>
      <c r="B1996" s="371" t="s">
        <v>10847</v>
      </c>
      <c r="C1996" s="371" t="s">
        <v>3637</v>
      </c>
      <c r="D1996" s="218">
        <v>143.25</v>
      </c>
    </row>
    <row r="1997" spans="1:4" x14ac:dyDescent="0.25">
      <c r="A1997" s="371">
        <v>11469</v>
      </c>
      <c r="B1997" s="371" t="s">
        <v>10848</v>
      </c>
      <c r="C1997" s="371" t="s">
        <v>3635</v>
      </c>
      <c r="D1997" s="218">
        <v>15.29</v>
      </c>
    </row>
    <row r="1998" spans="1:4" x14ac:dyDescent="0.25">
      <c r="A1998" s="371">
        <v>11468</v>
      </c>
      <c r="B1998" s="371" t="s">
        <v>10849</v>
      </c>
      <c r="C1998" s="371" t="s">
        <v>3635</v>
      </c>
      <c r="D1998" s="218">
        <v>15.3</v>
      </c>
    </row>
    <row r="1999" spans="1:4" x14ac:dyDescent="0.25">
      <c r="A1999" s="371">
        <v>11484</v>
      </c>
      <c r="B1999" s="371" t="s">
        <v>10850</v>
      </c>
      <c r="C1999" s="371" t="s">
        <v>3635</v>
      </c>
      <c r="D1999" s="218">
        <v>67.2</v>
      </c>
    </row>
    <row r="2000" spans="1:4" x14ac:dyDescent="0.25">
      <c r="A2000" s="371">
        <v>38155</v>
      </c>
      <c r="B2000" s="371" t="s">
        <v>10851</v>
      </c>
      <c r="C2000" s="371" t="s">
        <v>3635</v>
      </c>
      <c r="D2000" s="218">
        <v>104.34</v>
      </c>
    </row>
    <row r="2001" spans="1:4" x14ac:dyDescent="0.25">
      <c r="A2001" s="371">
        <v>11467</v>
      </c>
      <c r="B2001" s="371" t="s">
        <v>10852</v>
      </c>
      <c r="C2001" s="371" t="s">
        <v>3635</v>
      </c>
      <c r="D2001" s="218">
        <v>23.84</v>
      </c>
    </row>
    <row r="2002" spans="1:4" x14ac:dyDescent="0.25">
      <c r="A2002" s="371">
        <v>38153</v>
      </c>
      <c r="B2002" s="371" t="s">
        <v>10853</v>
      </c>
      <c r="C2002" s="371" t="s">
        <v>3637</v>
      </c>
      <c r="D2002" s="218">
        <v>60.9</v>
      </c>
    </row>
    <row r="2003" spans="1:4" x14ac:dyDescent="0.25">
      <c r="A2003" s="371">
        <v>43607</v>
      </c>
      <c r="B2003" s="371" t="s">
        <v>10854</v>
      </c>
      <c r="C2003" s="371" t="s">
        <v>3637</v>
      </c>
      <c r="D2003" s="218">
        <v>115.19</v>
      </c>
    </row>
    <row r="2004" spans="1:4" x14ac:dyDescent="0.25">
      <c r="A2004" s="371">
        <v>3080</v>
      </c>
      <c r="B2004" s="371" t="s">
        <v>10855</v>
      </c>
      <c r="C2004" s="371" t="s">
        <v>3637</v>
      </c>
      <c r="D2004" s="218">
        <v>77.45</v>
      </c>
    </row>
    <row r="2005" spans="1:4" x14ac:dyDescent="0.25">
      <c r="A2005" s="371">
        <v>3081</v>
      </c>
      <c r="B2005" s="371" t="s">
        <v>10856</v>
      </c>
      <c r="C2005" s="371" t="s">
        <v>3637</v>
      </c>
      <c r="D2005" s="218">
        <v>153.22999999999999</v>
      </c>
    </row>
    <row r="2006" spans="1:4" x14ac:dyDescent="0.25">
      <c r="A2006" s="371">
        <v>3090</v>
      </c>
      <c r="B2006" s="371" t="s">
        <v>10857</v>
      </c>
      <c r="C2006" s="371" t="s">
        <v>3637</v>
      </c>
      <c r="D2006" s="218">
        <v>69.13</v>
      </c>
    </row>
    <row r="2007" spans="1:4" x14ac:dyDescent="0.25">
      <c r="A2007" s="371">
        <v>43611</v>
      </c>
      <c r="B2007" s="371" t="s">
        <v>10858</v>
      </c>
      <c r="C2007" s="371" t="s">
        <v>3637</v>
      </c>
      <c r="D2007" s="218">
        <v>114.71</v>
      </c>
    </row>
    <row r="2008" spans="1:4" x14ac:dyDescent="0.25">
      <c r="A2008" s="371">
        <v>3103</v>
      </c>
      <c r="B2008" s="371" t="s">
        <v>10859</v>
      </c>
      <c r="C2008" s="371" t="s">
        <v>3635</v>
      </c>
      <c r="D2008" s="218">
        <v>57.32</v>
      </c>
    </row>
    <row r="2009" spans="1:4" x14ac:dyDescent="0.25">
      <c r="A2009" s="371">
        <v>3097</v>
      </c>
      <c r="B2009" s="371" t="s">
        <v>10860</v>
      </c>
      <c r="C2009" s="371" t="s">
        <v>3637</v>
      </c>
      <c r="D2009" s="218">
        <v>86.71</v>
      </c>
    </row>
    <row r="2010" spans="1:4" x14ac:dyDescent="0.25">
      <c r="A2010" s="371">
        <v>3099</v>
      </c>
      <c r="B2010" s="371" t="s">
        <v>10861</v>
      </c>
      <c r="C2010" s="371" t="s">
        <v>3637</v>
      </c>
      <c r="D2010" s="218">
        <v>138.85</v>
      </c>
    </row>
    <row r="2011" spans="1:4" x14ac:dyDescent="0.25">
      <c r="A2011" s="371">
        <v>38151</v>
      </c>
      <c r="B2011" s="371" t="s">
        <v>10862</v>
      </c>
      <c r="C2011" s="371" t="s">
        <v>3637</v>
      </c>
      <c r="D2011" s="218">
        <v>100.66</v>
      </c>
    </row>
    <row r="2012" spans="1:4" x14ac:dyDescent="0.25">
      <c r="A2012" s="371">
        <v>38152</v>
      </c>
      <c r="B2012" s="371" t="s">
        <v>10863</v>
      </c>
      <c r="C2012" s="371" t="s">
        <v>3637</v>
      </c>
      <c r="D2012" s="218">
        <v>162.38</v>
      </c>
    </row>
    <row r="2013" spans="1:4" x14ac:dyDescent="0.25">
      <c r="A2013" s="371">
        <v>43610</v>
      </c>
      <c r="B2013" s="371" t="s">
        <v>10864</v>
      </c>
      <c r="C2013" s="371" t="s">
        <v>3637</v>
      </c>
      <c r="D2013" s="218">
        <v>86.04</v>
      </c>
    </row>
    <row r="2014" spans="1:4" x14ac:dyDescent="0.25">
      <c r="A2014" s="371">
        <v>3093</v>
      </c>
      <c r="B2014" s="371" t="s">
        <v>10865</v>
      </c>
      <c r="C2014" s="371" t="s">
        <v>3637</v>
      </c>
      <c r="D2014" s="218">
        <v>138.85</v>
      </c>
    </row>
    <row r="2015" spans="1:4" x14ac:dyDescent="0.25">
      <c r="A2015" s="371">
        <v>38165</v>
      </c>
      <c r="B2015" s="371" t="s">
        <v>10866</v>
      </c>
      <c r="C2015" s="371" t="s">
        <v>3637</v>
      </c>
      <c r="D2015" s="218">
        <v>68.97</v>
      </c>
    </row>
    <row r="2016" spans="1:4" x14ac:dyDescent="0.25">
      <c r="A2016" s="371">
        <v>38177</v>
      </c>
      <c r="B2016" s="371" t="s">
        <v>10867</v>
      </c>
      <c r="C2016" s="371" t="s">
        <v>3635</v>
      </c>
      <c r="D2016" s="218">
        <v>20.49</v>
      </c>
    </row>
    <row r="2017" spans="1:4" x14ac:dyDescent="0.25">
      <c r="A2017" s="371">
        <v>11458</v>
      </c>
      <c r="B2017" s="371" t="s">
        <v>10868</v>
      </c>
      <c r="C2017" s="371" t="s">
        <v>3635</v>
      </c>
      <c r="D2017" s="218">
        <v>24.47</v>
      </c>
    </row>
    <row r="2018" spans="1:4" x14ac:dyDescent="0.25">
      <c r="A2018" s="371">
        <v>3108</v>
      </c>
      <c r="B2018" s="371" t="s">
        <v>10869</v>
      </c>
      <c r="C2018" s="371" t="s">
        <v>3635</v>
      </c>
      <c r="D2018" s="218">
        <v>104.01</v>
      </c>
    </row>
    <row r="2019" spans="1:4" x14ac:dyDescent="0.25">
      <c r="A2019" s="371">
        <v>3105</v>
      </c>
      <c r="B2019" s="371" t="s">
        <v>10870</v>
      </c>
      <c r="C2019" s="371" t="s">
        <v>3635</v>
      </c>
      <c r="D2019" s="218">
        <v>136.04</v>
      </c>
    </row>
    <row r="2020" spans="1:4" x14ac:dyDescent="0.25">
      <c r="A2020" s="371">
        <v>38178</v>
      </c>
      <c r="B2020" s="371" t="s">
        <v>10871</v>
      </c>
      <c r="C2020" s="371" t="s">
        <v>3635</v>
      </c>
      <c r="D2020" s="218">
        <v>22.55</v>
      </c>
    </row>
    <row r="2021" spans="1:4" x14ac:dyDescent="0.25">
      <c r="A2021" s="371">
        <v>43575</v>
      </c>
      <c r="B2021" s="371" t="s">
        <v>10872</v>
      </c>
      <c r="C2021" s="371" t="s">
        <v>3635</v>
      </c>
      <c r="D2021" s="218">
        <v>48.86</v>
      </c>
    </row>
    <row r="2022" spans="1:4" x14ac:dyDescent="0.25">
      <c r="A2022" s="371">
        <v>43577</v>
      </c>
      <c r="B2022" s="371" t="s">
        <v>10873</v>
      </c>
      <c r="C2022" s="371" t="s">
        <v>3635</v>
      </c>
      <c r="D2022" s="218">
        <v>84.94</v>
      </c>
    </row>
    <row r="2023" spans="1:4" x14ac:dyDescent="0.25">
      <c r="A2023" s="371">
        <v>43458</v>
      </c>
      <c r="B2023" s="371" t="s">
        <v>10874</v>
      </c>
      <c r="C2023" s="371" t="s">
        <v>3638</v>
      </c>
      <c r="D2023" s="218">
        <v>0.06</v>
      </c>
    </row>
    <row r="2024" spans="1:4" x14ac:dyDescent="0.25">
      <c r="A2024" s="371">
        <v>43470</v>
      </c>
      <c r="B2024" s="371" t="s">
        <v>10875</v>
      </c>
      <c r="C2024" s="371" t="s">
        <v>3642</v>
      </c>
      <c r="D2024" s="218">
        <v>10.6</v>
      </c>
    </row>
    <row r="2025" spans="1:4" x14ac:dyDescent="0.25">
      <c r="A2025" s="371">
        <v>43459</v>
      </c>
      <c r="B2025" s="371" t="s">
        <v>10876</v>
      </c>
      <c r="C2025" s="371" t="s">
        <v>3638</v>
      </c>
      <c r="D2025" s="218">
        <v>0.49</v>
      </c>
    </row>
    <row r="2026" spans="1:4" x14ac:dyDescent="0.25">
      <c r="A2026" s="371">
        <v>43471</v>
      </c>
      <c r="B2026" s="371" t="s">
        <v>10877</v>
      </c>
      <c r="C2026" s="371" t="s">
        <v>3642</v>
      </c>
      <c r="D2026" s="218">
        <v>92.9</v>
      </c>
    </row>
    <row r="2027" spans="1:4" x14ac:dyDescent="0.25">
      <c r="A2027" s="371">
        <v>43460</v>
      </c>
      <c r="B2027" s="371" t="s">
        <v>10878</v>
      </c>
      <c r="C2027" s="371" t="s">
        <v>3638</v>
      </c>
      <c r="D2027" s="218">
        <v>0.86</v>
      </c>
    </row>
    <row r="2028" spans="1:4" x14ac:dyDescent="0.25">
      <c r="A2028" s="371">
        <v>43472</v>
      </c>
      <c r="B2028" s="371" t="s">
        <v>10879</v>
      </c>
      <c r="C2028" s="371" t="s">
        <v>3642</v>
      </c>
      <c r="D2028" s="218">
        <v>161.79</v>
      </c>
    </row>
    <row r="2029" spans="1:4" x14ac:dyDescent="0.25">
      <c r="A2029" s="371">
        <v>43461</v>
      </c>
      <c r="B2029" s="371" t="s">
        <v>10880</v>
      </c>
      <c r="C2029" s="371" t="s">
        <v>3638</v>
      </c>
      <c r="D2029" s="218">
        <v>0.32</v>
      </c>
    </row>
    <row r="2030" spans="1:4" x14ac:dyDescent="0.25">
      <c r="A2030" s="371">
        <v>43473</v>
      </c>
      <c r="B2030" s="371" t="s">
        <v>10881</v>
      </c>
      <c r="C2030" s="371" t="s">
        <v>3642</v>
      </c>
      <c r="D2030" s="218">
        <v>60.76</v>
      </c>
    </row>
    <row r="2031" spans="1:4" x14ac:dyDescent="0.25">
      <c r="A2031" s="371">
        <v>43463</v>
      </c>
      <c r="B2031" s="371" t="s">
        <v>10882</v>
      </c>
      <c r="C2031" s="371" t="s">
        <v>3638</v>
      </c>
      <c r="D2031" s="218">
        <v>0.11</v>
      </c>
    </row>
    <row r="2032" spans="1:4" x14ac:dyDescent="0.25">
      <c r="A2032" s="371">
        <v>43475</v>
      </c>
      <c r="B2032" s="371" t="s">
        <v>10883</v>
      </c>
      <c r="C2032" s="371" t="s">
        <v>3642</v>
      </c>
      <c r="D2032" s="218">
        <v>21.49</v>
      </c>
    </row>
    <row r="2033" spans="1:4" x14ac:dyDescent="0.25">
      <c r="A2033" s="371">
        <v>43462</v>
      </c>
      <c r="B2033" s="371" t="s">
        <v>10884</v>
      </c>
      <c r="C2033" s="371" t="s">
        <v>3638</v>
      </c>
      <c r="D2033" s="218">
        <v>0.01</v>
      </c>
    </row>
    <row r="2034" spans="1:4" x14ac:dyDescent="0.25">
      <c r="A2034" s="371">
        <v>43474</v>
      </c>
      <c r="B2034" s="371" t="s">
        <v>10885</v>
      </c>
      <c r="C2034" s="371" t="s">
        <v>3642</v>
      </c>
      <c r="D2034" s="218">
        <v>2.54</v>
      </c>
    </row>
    <row r="2035" spans="1:4" x14ac:dyDescent="0.25">
      <c r="A2035" s="371">
        <v>43464</v>
      </c>
      <c r="B2035" s="371" t="s">
        <v>10886</v>
      </c>
      <c r="C2035" s="371" t="s">
        <v>3638</v>
      </c>
      <c r="D2035" s="218">
        <v>0.01</v>
      </c>
    </row>
    <row r="2036" spans="1:4" x14ac:dyDescent="0.25">
      <c r="A2036" s="371">
        <v>43476</v>
      </c>
      <c r="B2036" s="371" t="s">
        <v>10887</v>
      </c>
      <c r="C2036" s="371" t="s">
        <v>3642</v>
      </c>
      <c r="D2036" s="218">
        <v>0.01</v>
      </c>
    </row>
    <row r="2037" spans="1:4" x14ac:dyDescent="0.25">
      <c r="A2037" s="371">
        <v>43465</v>
      </c>
      <c r="B2037" s="371" t="s">
        <v>10888</v>
      </c>
      <c r="C2037" s="371" t="s">
        <v>3638</v>
      </c>
      <c r="D2037" s="218">
        <v>0.84</v>
      </c>
    </row>
    <row r="2038" spans="1:4" x14ac:dyDescent="0.25">
      <c r="A2038" s="371">
        <v>43477</v>
      </c>
      <c r="B2038" s="371" t="s">
        <v>10889</v>
      </c>
      <c r="C2038" s="371" t="s">
        <v>3642</v>
      </c>
      <c r="D2038" s="218">
        <v>158.88</v>
      </c>
    </row>
    <row r="2039" spans="1:4" x14ac:dyDescent="0.25">
      <c r="A2039" s="371">
        <v>43466</v>
      </c>
      <c r="B2039" s="371" t="s">
        <v>10890</v>
      </c>
      <c r="C2039" s="371" t="s">
        <v>3638</v>
      </c>
      <c r="D2039" s="218">
        <v>1.68</v>
      </c>
    </row>
    <row r="2040" spans="1:4" x14ac:dyDescent="0.25">
      <c r="A2040" s="371">
        <v>43478</v>
      </c>
      <c r="B2040" s="371" t="s">
        <v>10891</v>
      </c>
      <c r="C2040" s="371" t="s">
        <v>3642</v>
      </c>
      <c r="D2040" s="218">
        <v>315.88</v>
      </c>
    </row>
    <row r="2041" spans="1:4" x14ac:dyDescent="0.25">
      <c r="A2041" s="371">
        <v>43467</v>
      </c>
      <c r="B2041" s="371" t="s">
        <v>10892</v>
      </c>
      <c r="C2041" s="371" t="s">
        <v>3638</v>
      </c>
      <c r="D2041" s="218">
        <v>0.59</v>
      </c>
    </row>
    <row r="2042" spans="1:4" x14ac:dyDescent="0.25">
      <c r="A2042" s="371">
        <v>43479</v>
      </c>
      <c r="B2042" s="371" t="s">
        <v>10893</v>
      </c>
      <c r="C2042" s="371" t="s">
        <v>3642</v>
      </c>
      <c r="D2042" s="218">
        <v>110.64</v>
      </c>
    </row>
    <row r="2043" spans="1:4" x14ac:dyDescent="0.25">
      <c r="A2043" s="371">
        <v>43468</v>
      </c>
      <c r="B2043" s="371" t="s">
        <v>10894</v>
      </c>
      <c r="C2043" s="371" t="s">
        <v>3638</v>
      </c>
      <c r="D2043" s="218">
        <v>1.17</v>
      </c>
    </row>
    <row r="2044" spans="1:4" x14ac:dyDescent="0.25">
      <c r="A2044" s="371">
        <v>43480</v>
      </c>
      <c r="B2044" s="371" t="s">
        <v>10895</v>
      </c>
      <c r="C2044" s="371" t="s">
        <v>3642</v>
      </c>
      <c r="D2044" s="218">
        <v>220.75</v>
      </c>
    </row>
    <row r="2045" spans="1:4" x14ac:dyDescent="0.25">
      <c r="A2045" s="371">
        <v>43469</v>
      </c>
      <c r="B2045" s="371" t="s">
        <v>10896</v>
      </c>
      <c r="C2045" s="371" t="s">
        <v>3638</v>
      </c>
      <c r="D2045" s="218">
        <v>0.08</v>
      </c>
    </row>
    <row r="2046" spans="1:4" x14ac:dyDescent="0.25">
      <c r="A2046" s="371">
        <v>43481</v>
      </c>
      <c r="B2046" s="371" t="s">
        <v>10897</v>
      </c>
      <c r="C2046" s="371" t="s">
        <v>3642</v>
      </c>
      <c r="D2046" s="218">
        <v>15.18</v>
      </c>
    </row>
    <row r="2047" spans="1:4" x14ac:dyDescent="0.25">
      <c r="A2047" s="371">
        <v>3119</v>
      </c>
      <c r="B2047" s="371" t="s">
        <v>10898</v>
      </c>
      <c r="C2047" s="371" t="s">
        <v>3635</v>
      </c>
      <c r="D2047" s="218">
        <v>2.65</v>
      </c>
    </row>
    <row r="2048" spans="1:4" x14ac:dyDescent="0.25">
      <c r="A2048" s="371">
        <v>3122</v>
      </c>
      <c r="B2048" s="371" t="s">
        <v>10899</v>
      </c>
      <c r="C2048" s="371" t="s">
        <v>3635</v>
      </c>
      <c r="D2048" s="218">
        <v>5.39</v>
      </c>
    </row>
    <row r="2049" spans="1:4" x14ac:dyDescent="0.25">
      <c r="A2049" s="371">
        <v>3121</v>
      </c>
      <c r="B2049" s="371" t="s">
        <v>10900</v>
      </c>
      <c r="C2049" s="371" t="s">
        <v>3635</v>
      </c>
      <c r="D2049" s="218">
        <v>6.11</v>
      </c>
    </row>
    <row r="2050" spans="1:4" x14ac:dyDescent="0.25">
      <c r="A2050" s="371">
        <v>3120</v>
      </c>
      <c r="B2050" s="371" t="s">
        <v>10901</v>
      </c>
      <c r="C2050" s="371" t="s">
        <v>3635</v>
      </c>
      <c r="D2050" s="218">
        <v>11.58</v>
      </c>
    </row>
    <row r="2051" spans="1:4" x14ac:dyDescent="0.25">
      <c r="A2051" s="371">
        <v>11455</v>
      </c>
      <c r="B2051" s="371" t="s">
        <v>10902</v>
      </c>
      <c r="C2051" s="371" t="s">
        <v>3635</v>
      </c>
      <c r="D2051" s="218">
        <v>16.75</v>
      </c>
    </row>
    <row r="2052" spans="1:4" x14ac:dyDescent="0.25">
      <c r="A2052" s="371">
        <v>11456</v>
      </c>
      <c r="B2052" s="371" t="s">
        <v>10903</v>
      </c>
      <c r="C2052" s="371" t="s">
        <v>3635</v>
      </c>
      <c r="D2052" s="218">
        <v>20.02</v>
      </c>
    </row>
    <row r="2053" spans="1:4" x14ac:dyDescent="0.25">
      <c r="A2053" s="371">
        <v>3107</v>
      </c>
      <c r="B2053" s="371" t="s">
        <v>10904</v>
      </c>
      <c r="C2053" s="371" t="s">
        <v>3635</v>
      </c>
      <c r="D2053" s="218">
        <v>8.44</v>
      </c>
    </row>
    <row r="2054" spans="1:4" x14ac:dyDescent="0.25">
      <c r="A2054" s="371">
        <v>43583</v>
      </c>
      <c r="B2054" s="371" t="s">
        <v>10905</v>
      </c>
      <c r="C2054" s="371" t="s">
        <v>3635</v>
      </c>
      <c r="D2054" s="218">
        <v>9.52</v>
      </c>
    </row>
    <row r="2055" spans="1:4" x14ac:dyDescent="0.25">
      <c r="A2055" s="371">
        <v>43586</v>
      </c>
      <c r="B2055" s="371" t="s">
        <v>10906</v>
      </c>
      <c r="C2055" s="371" t="s">
        <v>3635</v>
      </c>
      <c r="D2055" s="218">
        <v>9.76</v>
      </c>
    </row>
    <row r="2056" spans="1:4" x14ac:dyDescent="0.25">
      <c r="A2056" s="371">
        <v>11461</v>
      </c>
      <c r="B2056" s="371" t="s">
        <v>10907</v>
      </c>
      <c r="C2056" s="371" t="s">
        <v>3635</v>
      </c>
      <c r="D2056" s="218">
        <v>10.64</v>
      </c>
    </row>
    <row r="2057" spans="1:4" x14ac:dyDescent="0.25">
      <c r="A2057" s="371">
        <v>43587</v>
      </c>
      <c r="B2057" s="371" t="s">
        <v>10908</v>
      </c>
      <c r="C2057" s="371" t="s">
        <v>3635</v>
      </c>
      <c r="D2057" s="218">
        <v>12.27</v>
      </c>
    </row>
    <row r="2058" spans="1:4" x14ac:dyDescent="0.25">
      <c r="A2058" s="371">
        <v>3106</v>
      </c>
      <c r="B2058" s="371" t="s">
        <v>10909</v>
      </c>
      <c r="C2058" s="371" t="s">
        <v>3635</v>
      </c>
      <c r="D2058" s="218">
        <v>15.57</v>
      </c>
    </row>
    <row r="2059" spans="1:4" x14ac:dyDescent="0.25">
      <c r="A2059" s="371">
        <v>44539</v>
      </c>
      <c r="B2059" s="371" t="s">
        <v>10910</v>
      </c>
      <c r="C2059" s="371" t="s">
        <v>3639</v>
      </c>
      <c r="D2059" s="218">
        <v>2.57</v>
      </c>
    </row>
    <row r="2060" spans="1:4" x14ac:dyDescent="0.25">
      <c r="A2060" s="371">
        <v>3123</v>
      </c>
      <c r="B2060" s="371" t="s">
        <v>10911</v>
      </c>
      <c r="C2060" s="371" t="s">
        <v>3639</v>
      </c>
      <c r="D2060" s="218">
        <v>2.4</v>
      </c>
    </row>
    <row r="2061" spans="1:4" x14ac:dyDescent="0.25">
      <c r="A2061" s="371">
        <v>38125</v>
      </c>
      <c r="B2061" s="371" t="s">
        <v>10912</v>
      </c>
      <c r="C2061" s="371" t="s">
        <v>3639</v>
      </c>
      <c r="D2061" s="218">
        <v>1.07</v>
      </c>
    </row>
    <row r="2062" spans="1:4" x14ac:dyDescent="0.25">
      <c r="A2062" s="371">
        <v>39014</v>
      </c>
      <c r="B2062" s="371" t="s">
        <v>10913</v>
      </c>
      <c r="C2062" s="371" t="s">
        <v>3639</v>
      </c>
      <c r="D2062" s="218">
        <v>9.16</v>
      </c>
    </row>
    <row r="2063" spans="1:4" x14ac:dyDescent="0.25">
      <c r="A2063" s="371">
        <v>39365</v>
      </c>
      <c r="B2063" s="371" t="s">
        <v>10914</v>
      </c>
      <c r="C2063" s="371" t="s">
        <v>3635</v>
      </c>
      <c r="D2063" s="219">
        <v>2139.84</v>
      </c>
    </row>
    <row r="2064" spans="1:4" x14ac:dyDescent="0.25">
      <c r="A2064" s="371">
        <v>39366</v>
      </c>
      <c r="B2064" s="371" t="s">
        <v>10915</v>
      </c>
      <c r="C2064" s="371" t="s">
        <v>3635</v>
      </c>
      <c r="D2064" s="219">
        <v>3246.48</v>
      </c>
    </row>
    <row r="2065" spans="1:4" x14ac:dyDescent="0.25">
      <c r="A2065" s="371">
        <v>39367</v>
      </c>
      <c r="B2065" s="371" t="s">
        <v>10916</v>
      </c>
      <c r="C2065" s="371" t="s">
        <v>3635</v>
      </c>
      <c r="D2065" s="219">
        <v>5562.63</v>
      </c>
    </row>
    <row r="2066" spans="1:4" x14ac:dyDescent="0.25">
      <c r="A2066" s="371">
        <v>37394</v>
      </c>
      <c r="B2066" s="371" t="s">
        <v>10917</v>
      </c>
      <c r="C2066" s="371" t="s">
        <v>3648</v>
      </c>
      <c r="D2066" s="218">
        <v>40.79</v>
      </c>
    </row>
    <row r="2067" spans="1:4" x14ac:dyDescent="0.25">
      <c r="A2067" s="371">
        <v>14146</v>
      </c>
      <c r="B2067" s="371" t="s">
        <v>10918</v>
      </c>
      <c r="C2067" s="371" t="s">
        <v>3648</v>
      </c>
      <c r="D2067" s="218">
        <v>65.599999999999994</v>
      </c>
    </row>
    <row r="2068" spans="1:4" x14ac:dyDescent="0.25">
      <c r="A2068" s="371">
        <v>938</v>
      </c>
      <c r="B2068" s="371" t="s">
        <v>10919</v>
      </c>
      <c r="C2068" s="371" t="s">
        <v>3640</v>
      </c>
      <c r="D2068" s="218">
        <v>1.67</v>
      </c>
    </row>
    <row r="2069" spans="1:4" x14ac:dyDescent="0.25">
      <c r="A2069" s="371">
        <v>937</v>
      </c>
      <c r="B2069" s="371" t="s">
        <v>10920</v>
      </c>
      <c r="C2069" s="371" t="s">
        <v>3640</v>
      </c>
      <c r="D2069" s="218">
        <v>9.73</v>
      </c>
    </row>
    <row r="2070" spans="1:4" x14ac:dyDescent="0.25">
      <c r="A2070" s="371">
        <v>939</v>
      </c>
      <c r="B2070" s="371" t="s">
        <v>10921</v>
      </c>
      <c r="C2070" s="371" t="s">
        <v>3640</v>
      </c>
      <c r="D2070" s="218">
        <v>2.7</v>
      </c>
    </row>
    <row r="2071" spans="1:4" x14ac:dyDescent="0.25">
      <c r="A2071" s="371">
        <v>944</v>
      </c>
      <c r="B2071" s="371" t="s">
        <v>10922</v>
      </c>
      <c r="C2071" s="371" t="s">
        <v>3640</v>
      </c>
      <c r="D2071" s="218">
        <v>4.2699999999999996</v>
      </c>
    </row>
    <row r="2072" spans="1:4" x14ac:dyDescent="0.25">
      <c r="A2072" s="371">
        <v>940</v>
      </c>
      <c r="B2072" s="371" t="s">
        <v>10923</v>
      </c>
      <c r="C2072" s="371" t="s">
        <v>3640</v>
      </c>
      <c r="D2072" s="218">
        <v>6.16</v>
      </c>
    </row>
    <row r="2073" spans="1:4" x14ac:dyDescent="0.25">
      <c r="A2073" s="371">
        <v>44397</v>
      </c>
      <c r="B2073" s="371" t="s">
        <v>10924</v>
      </c>
      <c r="C2073" s="371" t="s">
        <v>3640</v>
      </c>
      <c r="D2073" s="218">
        <v>4</v>
      </c>
    </row>
    <row r="2074" spans="1:4" x14ac:dyDescent="0.25">
      <c r="A2074" s="371">
        <v>406</v>
      </c>
      <c r="B2074" s="371" t="s">
        <v>10925</v>
      </c>
      <c r="C2074" s="371" t="s">
        <v>3635</v>
      </c>
      <c r="D2074" s="218">
        <v>90.3</v>
      </c>
    </row>
    <row r="2075" spans="1:4" x14ac:dyDescent="0.25">
      <c r="A2075" s="371">
        <v>42529</v>
      </c>
      <c r="B2075" s="371" t="s">
        <v>10926</v>
      </c>
      <c r="C2075" s="371" t="s">
        <v>3640</v>
      </c>
      <c r="D2075" s="218">
        <v>1.42</v>
      </c>
    </row>
    <row r="2076" spans="1:4" x14ac:dyDescent="0.25">
      <c r="A2076" s="371">
        <v>39634</v>
      </c>
      <c r="B2076" s="371" t="s">
        <v>10927</v>
      </c>
      <c r="C2076" s="371" t="s">
        <v>3640</v>
      </c>
      <c r="D2076" s="218">
        <v>7.71</v>
      </c>
    </row>
    <row r="2077" spans="1:4" x14ac:dyDescent="0.25">
      <c r="A2077" s="371">
        <v>39701</v>
      </c>
      <c r="B2077" s="371" t="s">
        <v>10928</v>
      </c>
      <c r="C2077" s="371" t="s">
        <v>3635</v>
      </c>
      <c r="D2077" s="218">
        <v>106.54</v>
      </c>
    </row>
    <row r="2078" spans="1:4" x14ac:dyDescent="0.25">
      <c r="A2078" s="371">
        <v>12815</v>
      </c>
      <c r="B2078" s="371" t="s">
        <v>10929</v>
      </c>
      <c r="C2078" s="371" t="s">
        <v>3635</v>
      </c>
      <c r="D2078" s="218">
        <v>9.3000000000000007</v>
      </c>
    </row>
    <row r="2079" spans="1:4" x14ac:dyDescent="0.25">
      <c r="A2079" s="371">
        <v>39431</v>
      </c>
      <c r="B2079" s="371" t="s">
        <v>10930</v>
      </c>
      <c r="C2079" s="371" t="s">
        <v>3640</v>
      </c>
      <c r="D2079" s="218">
        <v>0.28000000000000003</v>
      </c>
    </row>
    <row r="2080" spans="1:4" x14ac:dyDescent="0.25">
      <c r="A2080" s="371">
        <v>39432</v>
      </c>
      <c r="B2080" s="371" t="s">
        <v>10931</v>
      </c>
      <c r="C2080" s="371" t="s">
        <v>3640</v>
      </c>
      <c r="D2080" s="218">
        <v>2.54</v>
      </c>
    </row>
    <row r="2081" spans="1:4" x14ac:dyDescent="0.25">
      <c r="A2081" s="371">
        <v>20111</v>
      </c>
      <c r="B2081" s="371" t="s">
        <v>10932</v>
      </c>
      <c r="C2081" s="371" t="s">
        <v>3635</v>
      </c>
      <c r="D2081" s="218">
        <v>12.5</v>
      </c>
    </row>
    <row r="2082" spans="1:4" x14ac:dyDescent="0.25">
      <c r="A2082" s="371">
        <v>21127</v>
      </c>
      <c r="B2082" s="371" t="s">
        <v>10933</v>
      </c>
      <c r="C2082" s="371" t="s">
        <v>3635</v>
      </c>
      <c r="D2082" s="218">
        <v>4.72</v>
      </c>
    </row>
    <row r="2083" spans="1:4" x14ac:dyDescent="0.25">
      <c r="A2083" s="371">
        <v>404</v>
      </c>
      <c r="B2083" s="371" t="s">
        <v>10934</v>
      </c>
      <c r="C2083" s="371" t="s">
        <v>3640</v>
      </c>
      <c r="D2083" s="218">
        <v>1.7</v>
      </c>
    </row>
    <row r="2084" spans="1:4" x14ac:dyDescent="0.25">
      <c r="A2084" s="371">
        <v>14151</v>
      </c>
      <c r="B2084" s="371" t="s">
        <v>10935</v>
      </c>
      <c r="C2084" s="371" t="s">
        <v>3635</v>
      </c>
      <c r="D2084" s="218">
        <v>47.15</v>
      </c>
    </row>
    <row r="2085" spans="1:4" x14ac:dyDescent="0.25">
      <c r="A2085" s="371">
        <v>14153</v>
      </c>
      <c r="B2085" s="371" t="s">
        <v>10936</v>
      </c>
      <c r="C2085" s="371" t="s">
        <v>3635</v>
      </c>
      <c r="D2085" s="218">
        <v>53.3</v>
      </c>
    </row>
    <row r="2086" spans="1:4" x14ac:dyDescent="0.25">
      <c r="A2086" s="371">
        <v>14152</v>
      </c>
      <c r="B2086" s="371" t="s">
        <v>10937</v>
      </c>
      <c r="C2086" s="371" t="s">
        <v>3635</v>
      </c>
      <c r="D2086" s="218">
        <v>40.909999999999997</v>
      </c>
    </row>
    <row r="2087" spans="1:4" x14ac:dyDescent="0.25">
      <c r="A2087" s="371">
        <v>14154</v>
      </c>
      <c r="B2087" s="371" t="s">
        <v>10938</v>
      </c>
      <c r="C2087" s="371" t="s">
        <v>3635</v>
      </c>
      <c r="D2087" s="218">
        <v>143.21</v>
      </c>
    </row>
    <row r="2088" spans="1:4" x14ac:dyDescent="0.25">
      <c r="A2088" s="371">
        <v>3146</v>
      </c>
      <c r="B2088" s="371" t="s">
        <v>10939</v>
      </c>
      <c r="C2088" s="371" t="s">
        <v>3635</v>
      </c>
      <c r="D2088" s="218">
        <v>3.96</v>
      </c>
    </row>
    <row r="2089" spans="1:4" x14ac:dyDescent="0.25">
      <c r="A2089" s="371">
        <v>3143</v>
      </c>
      <c r="B2089" s="371" t="s">
        <v>10940</v>
      </c>
      <c r="C2089" s="371" t="s">
        <v>3635</v>
      </c>
      <c r="D2089" s="218">
        <v>9.01</v>
      </c>
    </row>
    <row r="2090" spans="1:4" x14ac:dyDescent="0.25">
      <c r="A2090" s="371">
        <v>3148</v>
      </c>
      <c r="B2090" s="371" t="s">
        <v>10941</v>
      </c>
      <c r="C2090" s="371" t="s">
        <v>3635</v>
      </c>
      <c r="D2090" s="218">
        <v>14.6</v>
      </c>
    </row>
    <row r="2091" spans="1:4" x14ac:dyDescent="0.25">
      <c r="A2091" s="371">
        <v>4310</v>
      </c>
      <c r="B2091" s="371" t="s">
        <v>10942</v>
      </c>
      <c r="C2091" s="371" t="s">
        <v>3635</v>
      </c>
      <c r="D2091" s="218">
        <v>4.28</v>
      </c>
    </row>
    <row r="2092" spans="1:4" x14ac:dyDescent="0.25">
      <c r="A2092" s="371">
        <v>4311</v>
      </c>
      <c r="B2092" s="371" t="s">
        <v>10943</v>
      </c>
      <c r="C2092" s="371" t="s">
        <v>3635</v>
      </c>
      <c r="D2092" s="218">
        <v>3.01</v>
      </c>
    </row>
    <row r="2093" spans="1:4" x14ac:dyDescent="0.25">
      <c r="A2093" s="371">
        <v>4312</v>
      </c>
      <c r="B2093" s="371" t="s">
        <v>10944</v>
      </c>
      <c r="C2093" s="371" t="s">
        <v>3635</v>
      </c>
      <c r="D2093" s="218">
        <v>4.22</v>
      </c>
    </row>
    <row r="2094" spans="1:4" x14ac:dyDescent="0.25">
      <c r="A2094" s="371">
        <v>13261</v>
      </c>
      <c r="B2094" s="371" t="s">
        <v>10945</v>
      </c>
      <c r="C2094" s="371" t="s">
        <v>3635</v>
      </c>
      <c r="D2094" s="218">
        <v>2.2200000000000002</v>
      </c>
    </row>
    <row r="2095" spans="1:4" x14ac:dyDescent="0.25">
      <c r="A2095" s="371">
        <v>3272</v>
      </c>
      <c r="B2095" s="371" t="s">
        <v>10946</v>
      </c>
      <c r="C2095" s="371" t="s">
        <v>3635</v>
      </c>
      <c r="D2095" s="218">
        <v>59.03</v>
      </c>
    </row>
    <row r="2096" spans="1:4" x14ac:dyDescent="0.25">
      <c r="A2096" s="371">
        <v>3265</v>
      </c>
      <c r="B2096" s="371" t="s">
        <v>10947</v>
      </c>
      <c r="C2096" s="371" t="s">
        <v>3635</v>
      </c>
      <c r="D2096" s="218">
        <v>46.9</v>
      </c>
    </row>
    <row r="2097" spans="1:4" x14ac:dyDescent="0.25">
      <c r="A2097" s="371">
        <v>3262</v>
      </c>
      <c r="B2097" s="371" t="s">
        <v>10948</v>
      </c>
      <c r="C2097" s="371" t="s">
        <v>3635</v>
      </c>
      <c r="D2097" s="218">
        <v>20.53</v>
      </c>
    </row>
    <row r="2098" spans="1:4" x14ac:dyDescent="0.25">
      <c r="A2098" s="371">
        <v>3264</v>
      </c>
      <c r="B2098" s="371" t="s">
        <v>10949</v>
      </c>
      <c r="C2098" s="371" t="s">
        <v>3635</v>
      </c>
      <c r="D2098" s="218">
        <v>33.72</v>
      </c>
    </row>
    <row r="2099" spans="1:4" x14ac:dyDescent="0.25">
      <c r="A2099" s="371">
        <v>3267</v>
      </c>
      <c r="B2099" s="371" t="s">
        <v>10950</v>
      </c>
      <c r="C2099" s="371" t="s">
        <v>3635</v>
      </c>
      <c r="D2099" s="218">
        <v>110.13</v>
      </c>
    </row>
    <row r="2100" spans="1:4" x14ac:dyDescent="0.25">
      <c r="A2100" s="371">
        <v>3266</v>
      </c>
      <c r="B2100" s="371" t="s">
        <v>10951</v>
      </c>
      <c r="C2100" s="371" t="s">
        <v>3635</v>
      </c>
      <c r="D2100" s="218">
        <v>70.069999999999993</v>
      </c>
    </row>
    <row r="2101" spans="1:4" x14ac:dyDescent="0.25">
      <c r="A2101" s="371">
        <v>3263</v>
      </c>
      <c r="B2101" s="371" t="s">
        <v>10952</v>
      </c>
      <c r="C2101" s="371" t="s">
        <v>3635</v>
      </c>
      <c r="D2101" s="218">
        <v>28.04</v>
      </c>
    </row>
    <row r="2102" spans="1:4" x14ac:dyDescent="0.25">
      <c r="A2102" s="371">
        <v>3268</v>
      </c>
      <c r="B2102" s="371" t="s">
        <v>10953</v>
      </c>
      <c r="C2102" s="371" t="s">
        <v>3635</v>
      </c>
      <c r="D2102" s="218">
        <v>148.9</v>
      </c>
    </row>
    <row r="2103" spans="1:4" x14ac:dyDescent="0.25">
      <c r="A2103" s="371">
        <v>3271</v>
      </c>
      <c r="B2103" s="371" t="s">
        <v>10954</v>
      </c>
      <c r="C2103" s="371" t="s">
        <v>3635</v>
      </c>
      <c r="D2103" s="218">
        <v>220.14</v>
      </c>
    </row>
    <row r="2104" spans="1:4" x14ac:dyDescent="0.25">
      <c r="A2104" s="371">
        <v>3270</v>
      </c>
      <c r="B2104" s="371" t="s">
        <v>10955</v>
      </c>
      <c r="C2104" s="371" t="s">
        <v>3635</v>
      </c>
      <c r="D2104" s="218">
        <v>369.85</v>
      </c>
    </row>
    <row r="2105" spans="1:4" x14ac:dyDescent="0.25">
      <c r="A2105" s="371">
        <v>3275</v>
      </c>
      <c r="B2105" s="371" t="s">
        <v>10956</v>
      </c>
      <c r="C2105" s="371" t="s">
        <v>3636</v>
      </c>
      <c r="D2105" s="218">
        <v>117.27</v>
      </c>
    </row>
    <row r="2106" spans="1:4" x14ac:dyDescent="0.25">
      <c r="A2106" s="371">
        <v>39512</v>
      </c>
      <c r="B2106" s="371" t="s">
        <v>10957</v>
      </c>
      <c r="C2106" s="371" t="s">
        <v>3636</v>
      </c>
      <c r="D2106" s="218">
        <v>132.57</v>
      </c>
    </row>
    <row r="2107" spans="1:4" x14ac:dyDescent="0.25">
      <c r="A2107" s="371">
        <v>39511</v>
      </c>
      <c r="B2107" s="371" t="s">
        <v>10958</v>
      </c>
      <c r="C2107" s="371" t="s">
        <v>3636</v>
      </c>
      <c r="D2107" s="218">
        <v>144.6</v>
      </c>
    </row>
    <row r="2108" spans="1:4" x14ac:dyDescent="0.25">
      <c r="A2108" s="371">
        <v>39513</v>
      </c>
      <c r="B2108" s="371" t="s">
        <v>10959</v>
      </c>
      <c r="C2108" s="371" t="s">
        <v>3636</v>
      </c>
      <c r="D2108" s="218">
        <v>155.09</v>
      </c>
    </row>
    <row r="2109" spans="1:4" x14ac:dyDescent="0.25">
      <c r="A2109" s="371">
        <v>3286</v>
      </c>
      <c r="B2109" s="371" t="s">
        <v>10960</v>
      </c>
      <c r="C2109" s="371" t="s">
        <v>3636</v>
      </c>
      <c r="D2109" s="218">
        <v>67.23</v>
      </c>
    </row>
    <row r="2110" spans="1:4" x14ac:dyDescent="0.25">
      <c r="A2110" s="371">
        <v>3287</v>
      </c>
      <c r="B2110" s="371" t="s">
        <v>10961</v>
      </c>
      <c r="C2110" s="371" t="s">
        <v>3636</v>
      </c>
      <c r="D2110" s="218">
        <v>101.6</v>
      </c>
    </row>
    <row r="2111" spans="1:4" x14ac:dyDescent="0.25">
      <c r="A2111" s="371">
        <v>3283</v>
      </c>
      <c r="B2111" s="371" t="s">
        <v>10962</v>
      </c>
      <c r="C2111" s="371" t="s">
        <v>3636</v>
      </c>
      <c r="D2111" s="218">
        <v>21.34</v>
      </c>
    </row>
    <row r="2112" spans="1:4" x14ac:dyDescent="0.25">
      <c r="A2112" s="371">
        <v>11587</v>
      </c>
      <c r="B2112" s="371" t="s">
        <v>10963</v>
      </c>
      <c r="C2112" s="371" t="s">
        <v>3636</v>
      </c>
      <c r="D2112" s="218">
        <v>80.41</v>
      </c>
    </row>
    <row r="2113" spans="1:4" x14ac:dyDescent="0.25">
      <c r="A2113" s="371">
        <v>36225</v>
      </c>
      <c r="B2113" s="371" t="s">
        <v>10964</v>
      </c>
      <c r="C2113" s="371" t="s">
        <v>3636</v>
      </c>
      <c r="D2113" s="218">
        <v>32.67</v>
      </c>
    </row>
    <row r="2114" spans="1:4" x14ac:dyDescent="0.25">
      <c r="A2114" s="371">
        <v>36230</v>
      </c>
      <c r="B2114" s="371" t="s">
        <v>10965</v>
      </c>
      <c r="C2114" s="371" t="s">
        <v>3636</v>
      </c>
      <c r="D2114" s="218">
        <v>24</v>
      </c>
    </row>
    <row r="2115" spans="1:4" x14ac:dyDescent="0.25">
      <c r="A2115" s="371">
        <v>36238</v>
      </c>
      <c r="B2115" s="371" t="s">
        <v>10966</v>
      </c>
      <c r="C2115" s="371" t="s">
        <v>3636</v>
      </c>
      <c r="D2115" s="218">
        <v>23.45</v>
      </c>
    </row>
    <row r="2116" spans="1:4" x14ac:dyDescent="0.25">
      <c r="A2116" s="371">
        <v>39363</v>
      </c>
      <c r="B2116" s="371" t="s">
        <v>10967</v>
      </c>
      <c r="C2116" s="371" t="s">
        <v>3635</v>
      </c>
      <c r="D2116" s="219">
        <v>6307.51</v>
      </c>
    </row>
    <row r="2117" spans="1:4" x14ac:dyDescent="0.25">
      <c r="A2117" s="371">
        <v>39361</v>
      </c>
      <c r="B2117" s="371" t="s">
        <v>10968</v>
      </c>
      <c r="C2117" s="371" t="s">
        <v>3635</v>
      </c>
      <c r="D2117" s="219">
        <v>1926.99</v>
      </c>
    </row>
    <row r="2118" spans="1:4" x14ac:dyDescent="0.25">
      <c r="A2118" s="371">
        <v>39362</v>
      </c>
      <c r="B2118" s="371" t="s">
        <v>10969</v>
      </c>
      <c r="C2118" s="371" t="s">
        <v>3635</v>
      </c>
      <c r="D2118" s="219">
        <v>3404.12</v>
      </c>
    </row>
    <row r="2119" spans="1:4" x14ac:dyDescent="0.25">
      <c r="A2119" s="371">
        <v>39364</v>
      </c>
      <c r="B2119" s="371" t="s">
        <v>10970</v>
      </c>
      <c r="C2119" s="371" t="s">
        <v>3635</v>
      </c>
      <c r="D2119" s="219">
        <v>13304.21</v>
      </c>
    </row>
    <row r="2120" spans="1:4" x14ac:dyDescent="0.25">
      <c r="A2120" s="371">
        <v>14576</v>
      </c>
      <c r="B2120" s="371" t="s">
        <v>10971</v>
      </c>
      <c r="C2120" s="371" t="s">
        <v>3635</v>
      </c>
      <c r="D2120" s="219">
        <v>6540097.5099999998</v>
      </c>
    </row>
    <row r="2121" spans="1:4" x14ac:dyDescent="0.25">
      <c r="A2121" s="371">
        <v>13877</v>
      </c>
      <c r="B2121" s="371" t="s">
        <v>10972</v>
      </c>
      <c r="C2121" s="371" t="s">
        <v>3635</v>
      </c>
      <c r="D2121" s="219">
        <v>2799718.2</v>
      </c>
    </row>
    <row r="2122" spans="1:4" x14ac:dyDescent="0.25">
      <c r="A2122" s="371">
        <v>7307</v>
      </c>
      <c r="B2122" s="371" t="s">
        <v>10973</v>
      </c>
      <c r="C2122" s="371" t="s">
        <v>3634</v>
      </c>
      <c r="D2122" s="218">
        <v>41.98</v>
      </c>
    </row>
    <row r="2123" spans="1:4" x14ac:dyDescent="0.25">
      <c r="A2123" s="371">
        <v>38122</v>
      </c>
      <c r="B2123" s="371" t="s">
        <v>10974</v>
      </c>
      <c r="C2123" s="371" t="s">
        <v>3634</v>
      </c>
      <c r="D2123" s="218">
        <v>20.89</v>
      </c>
    </row>
    <row r="2124" spans="1:4" x14ac:dyDescent="0.25">
      <c r="A2124" s="371">
        <v>43653</v>
      </c>
      <c r="B2124" s="371" t="s">
        <v>10975</v>
      </c>
      <c r="C2124" s="371" t="s">
        <v>3634</v>
      </c>
      <c r="D2124" s="218">
        <v>42.89</v>
      </c>
    </row>
    <row r="2125" spans="1:4" x14ac:dyDescent="0.25">
      <c r="A2125" s="371">
        <v>38633</v>
      </c>
      <c r="B2125" s="371" t="s">
        <v>10976</v>
      </c>
      <c r="C2125" s="371" t="s">
        <v>3635</v>
      </c>
      <c r="D2125" s="218">
        <v>15.99</v>
      </c>
    </row>
    <row r="2126" spans="1:4" x14ac:dyDescent="0.25">
      <c r="A2126" s="371">
        <v>12344</v>
      </c>
      <c r="B2126" s="371" t="s">
        <v>10977</v>
      </c>
      <c r="C2126" s="371" t="s">
        <v>3635</v>
      </c>
      <c r="D2126" s="218">
        <v>5.19</v>
      </c>
    </row>
    <row r="2127" spans="1:4" x14ac:dyDescent="0.25">
      <c r="A2127" s="371">
        <v>12343</v>
      </c>
      <c r="B2127" s="371" t="s">
        <v>10978</v>
      </c>
      <c r="C2127" s="371" t="s">
        <v>3635</v>
      </c>
      <c r="D2127" s="218">
        <v>8.0500000000000007</v>
      </c>
    </row>
    <row r="2128" spans="1:4" x14ac:dyDescent="0.25">
      <c r="A2128" s="371">
        <v>3295</v>
      </c>
      <c r="B2128" s="371" t="s">
        <v>10979</v>
      </c>
      <c r="C2128" s="371" t="s">
        <v>3635</v>
      </c>
      <c r="D2128" s="218">
        <v>28.11</v>
      </c>
    </row>
    <row r="2129" spans="1:4" x14ac:dyDescent="0.25">
      <c r="A2129" s="371">
        <v>3302</v>
      </c>
      <c r="B2129" s="371" t="s">
        <v>10980</v>
      </c>
      <c r="C2129" s="371" t="s">
        <v>3635</v>
      </c>
      <c r="D2129" s="218">
        <v>29.39</v>
      </c>
    </row>
    <row r="2130" spans="1:4" x14ac:dyDescent="0.25">
      <c r="A2130" s="371">
        <v>3297</v>
      </c>
      <c r="B2130" s="371" t="s">
        <v>10981</v>
      </c>
      <c r="C2130" s="371" t="s">
        <v>3635</v>
      </c>
      <c r="D2130" s="218">
        <v>31.37</v>
      </c>
    </row>
    <row r="2131" spans="1:4" x14ac:dyDescent="0.25">
      <c r="A2131" s="371">
        <v>3294</v>
      </c>
      <c r="B2131" s="371" t="s">
        <v>10982</v>
      </c>
      <c r="C2131" s="371" t="s">
        <v>3635</v>
      </c>
      <c r="D2131" s="218">
        <v>31.85</v>
      </c>
    </row>
    <row r="2132" spans="1:4" x14ac:dyDescent="0.25">
      <c r="A2132" s="371">
        <v>3292</v>
      </c>
      <c r="B2132" s="371" t="s">
        <v>10983</v>
      </c>
      <c r="C2132" s="371" t="s">
        <v>3635</v>
      </c>
      <c r="D2132" s="218">
        <v>29.92</v>
      </c>
    </row>
    <row r="2133" spans="1:4" x14ac:dyDescent="0.25">
      <c r="A2133" s="371">
        <v>3298</v>
      </c>
      <c r="B2133" s="371" t="s">
        <v>10984</v>
      </c>
      <c r="C2133" s="371" t="s">
        <v>3635</v>
      </c>
      <c r="D2133" s="218">
        <v>70.12</v>
      </c>
    </row>
    <row r="2134" spans="1:4" x14ac:dyDescent="0.25">
      <c r="A2134" s="371">
        <v>11596</v>
      </c>
      <c r="B2134" s="371" t="s">
        <v>10985</v>
      </c>
      <c r="C2134" s="371" t="s">
        <v>3635</v>
      </c>
      <c r="D2134" s="218">
        <v>354.54</v>
      </c>
    </row>
    <row r="2135" spans="1:4" x14ac:dyDescent="0.25">
      <c r="A2135" s="371">
        <v>34802</v>
      </c>
      <c r="B2135" s="371" t="s">
        <v>10986</v>
      </c>
      <c r="C2135" s="371" t="s">
        <v>3635</v>
      </c>
      <c r="D2135" s="218">
        <v>973.68</v>
      </c>
    </row>
    <row r="2136" spans="1:4" x14ac:dyDescent="0.25">
      <c r="A2136" s="371">
        <v>11588</v>
      </c>
      <c r="B2136" s="371" t="s">
        <v>10987</v>
      </c>
      <c r="C2136" s="371" t="s">
        <v>3635</v>
      </c>
      <c r="D2136" s="219">
        <v>1050.44</v>
      </c>
    </row>
    <row r="2137" spans="1:4" x14ac:dyDescent="0.25">
      <c r="A2137" s="371">
        <v>34383</v>
      </c>
      <c r="B2137" s="371" t="s">
        <v>10988</v>
      </c>
      <c r="C2137" s="371" t="s">
        <v>3635</v>
      </c>
      <c r="D2137" s="219">
        <v>1155.56</v>
      </c>
    </row>
    <row r="2138" spans="1:4" x14ac:dyDescent="0.25">
      <c r="A2138" s="371">
        <v>40451</v>
      </c>
      <c r="B2138" s="371" t="s">
        <v>10989</v>
      </c>
      <c r="C2138" s="371" t="s">
        <v>3636</v>
      </c>
      <c r="D2138" s="218">
        <v>93.41</v>
      </c>
    </row>
    <row r="2139" spans="1:4" x14ac:dyDescent="0.25">
      <c r="A2139" s="371">
        <v>40453</v>
      </c>
      <c r="B2139" s="371" t="s">
        <v>10990</v>
      </c>
      <c r="C2139" s="371" t="s">
        <v>3636</v>
      </c>
      <c r="D2139" s="218">
        <v>101.06</v>
      </c>
    </row>
    <row r="2140" spans="1:4" x14ac:dyDescent="0.25">
      <c r="A2140" s="371">
        <v>40452</v>
      </c>
      <c r="B2140" s="371" t="s">
        <v>10991</v>
      </c>
      <c r="C2140" s="371" t="s">
        <v>3636</v>
      </c>
      <c r="D2140" s="218">
        <v>110.86</v>
      </c>
    </row>
    <row r="2141" spans="1:4" x14ac:dyDescent="0.25">
      <c r="A2141" s="371">
        <v>11594</v>
      </c>
      <c r="B2141" s="371" t="s">
        <v>10992</v>
      </c>
      <c r="C2141" s="371" t="s">
        <v>3635</v>
      </c>
      <c r="D2141" s="218">
        <v>334.81</v>
      </c>
    </row>
    <row r="2142" spans="1:4" x14ac:dyDescent="0.25">
      <c r="A2142" s="371">
        <v>3311</v>
      </c>
      <c r="B2142" s="371" t="s">
        <v>10993</v>
      </c>
      <c r="C2142" s="371" t="s">
        <v>3641</v>
      </c>
      <c r="D2142" s="218">
        <v>334.81</v>
      </c>
    </row>
    <row r="2143" spans="1:4" x14ac:dyDescent="0.25">
      <c r="A2143" s="371">
        <v>11599</v>
      </c>
      <c r="B2143" s="371" t="s">
        <v>10994</v>
      </c>
      <c r="C2143" s="371" t="s">
        <v>3635</v>
      </c>
      <c r="D2143" s="218">
        <v>445.25</v>
      </c>
    </row>
    <row r="2144" spans="1:4" x14ac:dyDescent="0.25">
      <c r="A2144" s="371">
        <v>11593</v>
      </c>
      <c r="B2144" s="371" t="s">
        <v>10995</v>
      </c>
      <c r="C2144" s="371" t="s">
        <v>3635</v>
      </c>
      <c r="D2144" s="218">
        <v>624.22</v>
      </c>
    </row>
    <row r="2145" spans="1:4" x14ac:dyDescent="0.25">
      <c r="A2145" s="371">
        <v>3314</v>
      </c>
      <c r="B2145" s="371" t="s">
        <v>10996</v>
      </c>
      <c r="C2145" s="371" t="s">
        <v>3641</v>
      </c>
      <c r="D2145" s="218">
        <v>446.44</v>
      </c>
    </row>
    <row r="2146" spans="1:4" x14ac:dyDescent="0.25">
      <c r="A2146" s="371">
        <v>11597</v>
      </c>
      <c r="B2146" s="371" t="s">
        <v>10997</v>
      </c>
      <c r="C2146" s="371" t="s">
        <v>3635</v>
      </c>
      <c r="D2146" s="218">
        <v>519.16</v>
      </c>
    </row>
    <row r="2147" spans="1:4" x14ac:dyDescent="0.25">
      <c r="A2147" s="371">
        <v>3309</v>
      </c>
      <c r="B2147" s="371" t="s">
        <v>10998</v>
      </c>
      <c r="C2147" s="371" t="s">
        <v>3641</v>
      </c>
      <c r="D2147" s="218">
        <v>354.54</v>
      </c>
    </row>
    <row r="2148" spans="1:4" x14ac:dyDescent="0.25">
      <c r="A2148" s="371">
        <v>34612</v>
      </c>
      <c r="B2148" s="371" t="s">
        <v>10999</v>
      </c>
      <c r="C2148" s="371" t="s">
        <v>3635</v>
      </c>
      <c r="D2148" s="218">
        <v>642.11</v>
      </c>
    </row>
    <row r="2149" spans="1:4" x14ac:dyDescent="0.25">
      <c r="A2149" s="371">
        <v>34635</v>
      </c>
      <c r="B2149" s="371" t="s">
        <v>11000</v>
      </c>
      <c r="C2149" s="371" t="s">
        <v>3635</v>
      </c>
      <c r="D2149" s="218">
        <v>825.72</v>
      </c>
    </row>
    <row r="2150" spans="1:4" x14ac:dyDescent="0.25">
      <c r="A2150" s="371">
        <v>34633</v>
      </c>
      <c r="B2150" s="371" t="s">
        <v>11001</v>
      </c>
      <c r="C2150" s="371" t="s">
        <v>3635</v>
      </c>
      <c r="D2150" s="218">
        <v>910.16</v>
      </c>
    </row>
    <row r="2151" spans="1:4" x14ac:dyDescent="0.25">
      <c r="A2151" s="371">
        <v>40440</v>
      </c>
      <c r="B2151" s="371" t="s">
        <v>11002</v>
      </c>
      <c r="C2151" s="371" t="s">
        <v>3641</v>
      </c>
      <c r="D2151" s="218">
        <v>465.01</v>
      </c>
    </row>
    <row r="2152" spans="1:4" x14ac:dyDescent="0.25">
      <c r="A2152" s="371">
        <v>40441</v>
      </c>
      <c r="B2152" s="371" t="s">
        <v>11003</v>
      </c>
      <c r="C2152" s="371" t="s">
        <v>3641</v>
      </c>
      <c r="D2152" s="218">
        <v>296.88</v>
      </c>
    </row>
    <row r="2153" spans="1:4" x14ac:dyDescent="0.25">
      <c r="A2153" s="371">
        <v>40449</v>
      </c>
      <c r="B2153" s="371" t="s">
        <v>11004</v>
      </c>
      <c r="C2153" s="371" t="s">
        <v>3641</v>
      </c>
      <c r="D2153" s="218">
        <v>249.58</v>
      </c>
    </row>
    <row r="2154" spans="1:4" x14ac:dyDescent="0.25">
      <c r="A2154" s="371">
        <v>34800</v>
      </c>
      <c r="B2154" s="371" t="s">
        <v>11005</v>
      </c>
      <c r="C2154" s="371" t="s">
        <v>3641</v>
      </c>
      <c r="D2154" s="218">
        <v>312.10000000000002</v>
      </c>
    </row>
    <row r="2155" spans="1:4" x14ac:dyDescent="0.25">
      <c r="A2155" s="371">
        <v>11592</v>
      </c>
      <c r="B2155" s="371" t="s">
        <v>11006</v>
      </c>
      <c r="C2155" s="371" t="s">
        <v>3635</v>
      </c>
      <c r="D2155" s="218">
        <v>446.44</v>
      </c>
    </row>
    <row r="2156" spans="1:4" x14ac:dyDescent="0.25">
      <c r="A2156" s="371">
        <v>40438</v>
      </c>
      <c r="B2156" s="371" t="s">
        <v>11007</v>
      </c>
      <c r="C2156" s="371" t="s">
        <v>3641</v>
      </c>
      <c r="D2156" s="218">
        <v>207.93</v>
      </c>
    </row>
    <row r="2157" spans="1:4" x14ac:dyDescent="0.25">
      <c r="A2157" s="371">
        <v>40436</v>
      </c>
      <c r="B2157" s="371" t="s">
        <v>11008</v>
      </c>
      <c r="C2157" s="371" t="s">
        <v>3641</v>
      </c>
      <c r="D2157" s="218">
        <v>259.27</v>
      </c>
    </row>
    <row r="2158" spans="1:4" x14ac:dyDescent="0.25">
      <c r="A2158" s="371">
        <v>4315</v>
      </c>
      <c r="B2158" s="371" t="s">
        <v>11009</v>
      </c>
      <c r="C2158" s="371" t="s">
        <v>3635</v>
      </c>
      <c r="D2158" s="218">
        <v>3.1</v>
      </c>
    </row>
    <row r="2159" spans="1:4" x14ac:dyDescent="0.25">
      <c r="A2159" s="371">
        <v>402</v>
      </c>
      <c r="B2159" s="371" t="s">
        <v>11010</v>
      </c>
      <c r="C2159" s="371" t="s">
        <v>3635</v>
      </c>
      <c r="D2159" s="218">
        <v>17.14</v>
      </c>
    </row>
    <row r="2160" spans="1:4" x14ac:dyDescent="0.25">
      <c r="A2160" s="371">
        <v>4226</v>
      </c>
      <c r="B2160" s="371" t="s">
        <v>11011</v>
      </c>
      <c r="C2160" s="371" t="s">
        <v>3639</v>
      </c>
      <c r="D2160" s="218">
        <v>7.26</v>
      </c>
    </row>
    <row r="2161" spans="1:4" x14ac:dyDescent="0.25">
      <c r="A2161" s="371">
        <v>4222</v>
      </c>
      <c r="B2161" s="371" t="s">
        <v>11012</v>
      </c>
      <c r="C2161" s="371" t="s">
        <v>3634</v>
      </c>
      <c r="D2161" s="218">
        <v>5.65</v>
      </c>
    </row>
    <row r="2162" spans="1:4" x14ac:dyDescent="0.25">
      <c r="A2162" s="371">
        <v>34804</v>
      </c>
      <c r="B2162" s="371" t="s">
        <v>11013</v>
      </c>
      <c r="C2162" s="371" t="s">
        <v>3636</v>
      </c>
      <c r="D2162" s="218">
        <v>37.69</v>
      </c>
    </row>
    <row r="2163" spans="1:4" x14ac:dyDescent="0.25">
      <c r="A2163" s="371">
        <v>4013</v>
      </c>
      <c r="B2163" s="371" t="s">
        <v>11014</v>
      </c>
      <c r="C2163" s="371" t="s">
        <v>3636</v>
      </c>
      <c r="D2163" s="218">
        <v>7.51</v>
      </c>
    </row>
    <row r="2164" spans="1:4" x14ac:dyDescent="0.25">
      <c r="A2164" s="371">
        <v>4011</v>
      </c>
      <c r="B2164" s="371" t="s">
        <v>11015</v>
      </c>
      <c r="C2164" s="371" t="s">
        <v>3636</v>
      </c>
      <c r="D2164" s="218">
        <v>8.39</v>
      </c>
    </row>
    <row r="2165" spans="1:4" x14ac:dyDescent="0.25">
      <c r="A2165" s="371">
        <v>4021</v>
      </c>
      <c r="B2165" s="371" t="s">
        <v>11016</v>
      </c>
      <c r="C2165" s="371" t="s">
        <v>3636</v>
      </c>
      <c r="D2165" s="218">
        <v>10.47</v>
      </c>
    </row>
    <row r="2166" spans="1:4" x14ac:dyDescent="0.25">
      <c r="A2166" s="371">
        <v>4019</v>
      </c>
      <c r="B2166" s="371" t="s">
        <v>11017</v>
      </c>
      <c r="C2166" s="371" t="s">
        <v>3636</v>
      </c>
      <c r="D2166" s="218">
        <v>12.57</v>
      </c>
    </row>
    <row r="2167" spans="1:4" x14ac:dyDescent="0.25">
      <c r="A2167" s="371">
        <v>4012</v>
      </c>
      <c r="B2167" s="371" t="s">
        <v>11018</v>
      </c>
      <c r="C2167" s="371" t="s">
        <v>3636</v>
      </c>
      <c r="D2167" s="218">
        <v>16.84</v>
      </c>
    </row>
    <row r="2168" spans="1:4" x14ac:dyDescent="0.25">
      <c r="A2168" s="371">
        <v>4020</v>
      </c>
      <c r="B2168" s="371" t="s">
        <v>11019</v>
      </c>
      <c r="C2168" s="371" t="s">
        <v>3636</v>
      </c>
      <c r="D2168" s="218">
        <v>21.08</v>
      </c>
    </row>
    <row r="2169" spans="1:4" x14ac:dyDescent="0.25">
      <c r="A2169" s="371">
        <v>4018</v>
      </c>
      <c r="B2169" s="371" t="s">
        <v>11020</v>
      </c>
      <c r="C2169" s="371" t="s">
        <v>3636</v>
      </c>
      <c r="D2169" s="218">
        <v>25.26</v>
      </c>
    </row>
    <row r="2170" spans="1:4" x14ac:dyDescent="0.25">
      <c r="A2170" s="371">
        <v>36498</v>
      </c>
      <c r="B2170" s="371" t="s">
        <v>11021</v>
      </c>
      <c r="C2170" s="371" t="s">
        <v>3635</v>
      </c>
      <c r="D2170" s="219">
        <v>7535.98</v>
      </c>
    </row>
    <row r="2171" spans="1:4" x14ac:dyDescent="0.25">
      <c r="A2171" s="371">
        <v>12872</v>
      </c>
      <c r="B2171" s="371" t="s">
        <v>11022</v>
      </c>
      <c r="C2171" s="371" t="s">
        <v>3638</v>
      </c>
      <c r="D2171" s="218">
        <v>18.2</v>
      </c>
    </row>
    <row r="2172" spans="1:4" x14ac:dyDescent="0.25">
      <c r="A2172" s="371">
        <v>41075</v>
      </c>
      <c r="B2172" s="371" t="s">
        <v>11023</v>
      </c>
      <c r="C2172" s="371" t="s">
        <v>3642</v>
      </c>
      <c r="D2172" s="219">
        <v>3237.08</v>
      </c>
    </row>
    <row r="2173" spans="1:4" x14ac:dyDescent="0.25">
      <c r="A2173" s="371">
        <v>44324</v>
      </c>
      <c r="B2173" s="371" t="s">
        <v>11024</v>
      </c>
      <c r="C2173" s="371" t="s">
        <v>3639</v>
      </c>
      <c r="D2173" s="218">
        <v>2.52</v>
      </c>
    </row>
    <row r="2174" spans="1:4" x14ac:dyDescent="0.25">
      <c r="A2174" s="371">
        <v>3315</v>
      </c>
      <c r="B2174" s="371" t="s">
        <v>11025</v>
      </c>
      <c r="C2174" s="371" t="s">
        <v>3639</v>
      </c>
      <c r="D2174" s="218">
        <v>0.73</v>
      </c>
    </row>
    <row r="2175" spans="1:4" x14ac:dyDescent="0.25">
      <c r="A2175" s="371">
        <v>36870</v>
      </c>
      <c r="B2175" s="371" t="s">
        <v>11026</v>
      </c>
      <c r="C2175" s="371" t="s">
        <v>3639</v>
      </c>
      <c r="D2175" s="218">
        <v>0.56000000000000005</v>
      </c>
    </row>
    <row r="2176" spans="1:4" x14ac:dyDescent="0.25">
      <c r="A2176" s="371">
        <v>5092</v>
      </c>
      <c r="B2176" s="371" t="s">
        <v>11027</v>
      </c>
      <c r="C2176" s="371" t="s">
        <v>3643</v>
      </c>
      <c r="D2176" s="218">
        <v>17.55</v>
      </c>
    </row>
    <row r="2177" spans="1:4" x14ac:dyDescent="0.25">
      <c r="A2177" s="371">
        <v>11462</v>
      </c>
      <c r="B2177" s="371" t="s">
        <v>11028</v>
      </c>
      <c r="C2177" s="371" t="s">
        <v>3643</v>
      </c>
      <c r="D2177" s="218">
        <v>17.940000000000001</v>
      </c>
    </row>
    <row r="2178" spans="1:4" x14ac:dyDescent="0.25">
      <c r="A2178" s="371">
        <v>36529</v>
      </c>
      <c r="B2178" s="371" t="s">
        <v>11029</v>
      </c>
      <c r="C2178" s="371" t="s">
        <v>3635</v>
      </c>
      <c r="D2178" s="219">
        <v>67142.850000000006</v>
      </c>
    </row>
    <row r="2179" spans="1:4" x14ac:dyDescent="0.25">
      <c r="A2179" s="371">
        <v>3318</v>
      </c>
      <c r="B2179" s="371" t="s">
        <v>11030</v>
      </c>
      <c r="C2179" s="371" t="s">
        <v>3635</v>
      </c>
      <c r="D2179" s="219">
        <v>52640</v>
      </c>
    </row>
    <row r="2180" spans="1:4" x14ac:dyDescent="0.25">
      <c r="A2180" s="371">
        <v>3324</v>
      </c>
      <c r="B2180" s="371" t="s">
        <v>11031</v>
      </c>
      <c r="C2180" s="371" t="s">
        <v>3636</v>
      </c>
      <c r="D2180" s="218">
        <v>12.07</v>
      </c>
    </row>
    <row r="2181" spans="1:4" x14ac:dyDescent="0.25">
      <c r="A2181" s="371">
        <v>3322</v>
      </c>
      <c r="B2181" s="371" t="s">
        <v>11032</v>
      </c>
      <c r="C2181" s="371" t="s">
        <v>3636</v>
      </c>
      <c r="D2181" s="218">
        <v>16.899999999999999</v>
      </c>
    </row>
    <row r="2182" spans="1:4" x14ac:dyDescent="0.25">
      <c r="A2182" s="371">
        <v>5076</v>
      </c>
      <c r="B2182" s="371" t="s">
        <v>11033</v>
      </c>
      <c r="C2182" s="371" t="s">
        <v>3639</v>
      </c>
      <c r="D2182" s="218">
        <v>20.45</v>
      </c>
    </row>
    <row r="2183" spans="1:4" x14ac:dyDescent="0.25">
      <c r="A2183" s="371">
        <v>5077</v>
      </c>
      <c r="B2183" s="371" t="s">
        <v>11034</v>
      </c>
      <c r="C2183" s="371" t="s">
        <v>3639</v>
      </c>
      <c r="D2183" s="218">
        <v>22.6</v>
      </c>
    </row>
    <row r="2184" spans="1:4" x14ac:dyDescent="0.25">
      <c r="A2184" s="371">
        <v>11837</v>
      </c>
      <c r="B2184" s="371" t="s">
        <v>11035</v>
      </c>
      <c r="C2184" s="371" t="s">
        <v>3635</v>
      </c>
      <c r="D2184" s="218">
        <v>62.74</v>
      </c>
    </row>
    <row r="2185" spans="1:4" x14ac:dyDescent="0.25">
      <c r="A2185" s="371">
        <v>38055</v>
      </c>
      <c r="B2185" s="371" t="s">
        <v>11036</v>
      </c>
      <c r="C2185" s="371" t="s">
        <v>3635</v>
      </c>
      <c r="D2185" s="218">
        <v>5.69</v>
      </c>
    </row>
    <row r="2186" spans="1:4" x14ac:dyDescent="0.25">
      <c r="A2186" s="371">
        <v>415</v>
      </c>
      <c r="B2186" s="371" t="s">
        <v>11037</v>
      </c>
      <c r="C2186" s="371" t="s">
        <v>3635</v>
      </c>
      <c r="D2186" s="218">
        <v>25.73</v>
      </c>
    </row>
    <row r="2187" spans="1:4" x14ac:dyDescent="0.25">
      <c r="A2187" s="371">
        <v>416</v>
      </c>
      <c r="B2187" s="371" t="s">
        <v>11038</v>
      </c>
      <c r="C2187" s="371" t="s">
        <v>3635</v>
      </c>
      <c r="D2187" s="218">
        <v>9.42</v>
      </c>
    </row>
    <row r="2188" spans="1:4" x14ac:dyDescent="0.25">
      <c r="A2188" s="371">
        <v>425</v>
      </c>
      <c r="B2188" s="371" t="s">
        <v>11039</v>
      </c>
      <c r="C2188" s="371" t="s">
        <v>3635</v>
      </c>
      <c r="D2188" s="218">
        <v>5.84</v>
      </c>
    </row>
    <row r="2189" spans="1:4" x14ac:dyDescent="0.25">
      <c r="A2189" s="371">
        <v>426</v>
      </c>
      <c r="B2189" s="371" t="s">
        <v>11040</v>
      </c>
      <c r="C2189" s="371" t="s">
        <v>3635</v>
      </c>
      <c r="D2189" s="218">
        <v>32.15</v>
      </c>
    </row>
    <row r="2190" spans="1:4" x14ac:dyDescent="0.25">
      <c r="A2190" s="371">
        <v>38056</v>
      </c>
      <c r="B2190" s="371" t="s">
        <v>11041</v>
      </c>
      <c r="C2190" s="371" t="s">
        <v>3635</v>
      </c>
      <c r="D2190" s="218">
        <v>31.4</v>
      </c>
    </row>
    <row r="2191" spans="1:4" x14ac:dyDescent="0.25">
      <c r="A2191" s="371">
        <v>1564</v>
      </c>
      <c r="B2191" s="371" t="s">
        <v>11042</v>
      </c>
      <c r="C2191" s="371" t="s">
        <v>3635</v>
      </c>
      <c r="D2191" s="218">
        <v>11.98</v>
      </c>
    </row>
    <row r="2192" spans="1:4" x14ac:dyDescent="0.25">
      <c r="A2192" s="371">
        <v>11032</v>
      </c>
      <c r="B2192" s="371" t="s">
        <v>11043</v>
      </c>
      <c r="C2192" s="371" t="s">
        <v>3635</v>
      </c>
      <c r="D2192" s="218">
        <v>17.489999999999998</v>
      </c>
    </row>
    <row r="2193" spans="1:4" x14ac:dyDescent="0.25">
      <c r="A2193" s="371">
        <v>36786</v>
      </c>
      <c r="B2193" s="371" t="s">
        <v>11044</v>
      </c>
      <c r="C2193" s="371" t="s">
        <v>3649</v>
      </c>
      <c r="D2193" s="218">
        <v>158.34</v>
      </c>
    </row>
    <row r="2194" spans="1:4" x14ac:dyDescent="0.25">
      <c r="A2194" s="371">
        <v>36785</v>
      </c>
      <c r="B2194" s="371" t="s">
        <v>11045</v>
      </c>
      <c r="C2194" s="371" t="s">
        <v>3649</v>
      </c>
      <c r="D2194" s="218">
        <v>137.59</v>
      </c>
    </row>
    <row r="2195" spans="1:4" x14ac:dyDescent="0.25">
      <c r="A2195" s="371">
        <v>36782</v>
      </c>
      <c r="B2195" s="371" t="s">
        <v>11046</v>
      </c>
      <c r="C2195" s="371" t="s">
        <v>3649</v>
      </c>
      <c r="D2195" s="218">
        <v>164.24</v>
      </c>
    </row>
    <row r="2196" spans="1:4" x14ac:dyDescent="0.25">
      <c r="A2196" s="371">
        <v>44481</v>
      </c>
      <c r="B2196" s="371" t="s">
        <v>11047</v>
      </c>
      <c r="C2196" s="371" t="s">
        <v>3649</v>
      </c>
      <c r="D2196" s="218">
        <v>185</v>
      </c>
    </row>
    <row r="2197" spans="1:4" x14ac:dyDescent="0.25">
      <c r="A2197" s="371">
        <v>4824</v>
      </c>
      <c r="B2197" s="371" t="s">
        <v>11048</v>
      </c>
      <c r="C2197" s="371" t="s">
        <v>3639</v>
      </c>
      <c r="D2197" s="218">
        <v>0.42</v>
      </c>
    </row>
    <row r="2198" spans="1:4" x14ac:dyDescent="0.25">
      <c r="A2198" s="371">
        <v>11795</v>
      </c>
      <c r="B2198" s="371" t="s">
        <v>11049</v>
      </c>
      <c r="C2198" s="371" t="s">
        <v>3636</v>
      </c>
      <c r="D2198" s="218">
        <v>517.94000000000005</v>
      </c>
    </row>
    <row r="2199" spans="1:4" x14ac:dyDescent="0.25">
      <c r="A2199" s="371">
        <v>134</v>
      </c>
      <c r="B2199" s="371" t="s">
        <v>11050</v>
      </c>
      <c r="C2199" s="371" t="s">
        <v>3639</v>
      </c>
      <c r="D2199" s="218">
        <v>1.89</v>
      </c>
    </row>
    <row r="2200" spans="1:4" x14ac:dyDescent="0.25">
      <c r="A2200" s="371">
        <v>4229</v>
      </c>
      <c r="B2200" s="371" t="s">
        <v>11051</v>
      </c>
      <c r="C2200" s="371" t="s">
        <v>3639</v>
      </c>
      <c r="D2200" s="218">
        <v>44.61</v>
      </c>
    </row>
    <row r="2201" spans="1:4" x14ac:dyDescent="0.25">
      <c r="A2201" s="371">
        <v>11731</v>
      </c>
      <c r="B2201" s="371" t="s">
        <v>11052</v>
      </c>
      <c r="C2201" s="371" t="s">
        <v>3635</v>
      </c>
      <c r="D2201" s="218">
        <v>13.44</v>
      </c>
    </row>
    <row r="2202" spans="1:4" x14ac:dyDescent="0.25">
      <c r="A2202" s="371">
        <v>11732</v>
      </c>
      <c r="B2202" s="371" t="s">
        <v>11053</v>
      </c>
      <c r="C2202" s="371" t="s">
        <v>3635</v>
      </c>
      <c r="D2202" s="218">
        <v>35.229999999999997</v>
      </c>
    </row>
    <row r="2203" spans="1:4" x14ac:dyDescent="0.25">
      <c r="A2203" s="371">
        <v>11244</v>
      </c>
      <c r="B2203" s="371" t="s">
        <v>11054</v>
      </c>
      <c r="C2203" s="371" t="s">
        <v>3635</v>
      </c>
      <c r="D2203" s="218">
        <v>278.66000000000003</v>
      </c>
    </row>
    <row r="2204" spans="1:4" x14ac:dyDescent="0.25">
      <c r="A2204" s="371">
        <v>11245</v>
      </c>
      <c r="B2204" s="371" t="s">
        <v>11055</v>
      </c>
      <c r="C2204" s="371" t="s">
        <v>3635</v>
      </c>
      <c r="D2204" s="218">
        <v>385.43</v>
      </c>
    </row>
    <row r="2205" spans="1:4" x14ac:dyDescent="0.25">
      <c r="A2205" s="371">
        <v>11235</v>
      </c>
      <c r="B2205" s="371" t="s">
        <v>11056</v>
      </c>
      <c r="C2205" s="371" t="s">
        <v>3635</v>
      </c>
      <c r="D2205" s="218">
        <v>212.65</v>
      </c>
    </row>
    <row r="2206" spans="1:4" x14ac:dyDescent="0.25">
      <c r="A2206" s="371">
        <v>11236</v>
      </c>
      <c r="B2206" s="371" t="s">
        <v>11057</v>
      </c>
      <c r="C2206" s="371" t="s">
        <v>3635</v>
      </c>
      <c r="D2206" s="218">
        <v>270.24</v>
      </c>
    </row>
    <row r="2207" spans="1:4" x14ac:dyDescent="0.25">
      <c r="A2207" s="371">
        <v>36494</v>
      </c>
      <c r="B2207" s="371" t="s">
        <v>11058</v>
      </c>
      <c r="C2207" s="371" t="s">
        <v>3635</v>
      </c>
      <c r="D2207" s="219">
        <v>719505.07</v>
      </c>
    </row>
    <row r="2208" spans="1:4" x14ac:dyDescent="0.25">
      <c r="A2208" s="371">
        <v>36493</v>
      </c>
      <c r="B2208" s="371" t="s">
        <v>11059</v>
      </c>
      <c r="C2208" s="371" t="s">
        <v>3635</v>
      </c>
      <c r="D2208" s="219">
        <v>815170.02</v>
      </c>
    </row>
    <row r="2209" spans="1:4" x14ac:dyDescent="0.25">
      <c r="A2209" s="371">
        <v>36492</v>
      </c>
      <c r="B2209" s="371" t="s">
        <v>11060</v>
      </c>
      <c r="C2209" s="371" t="s">
        <v>3635</v>
      </c>
      <c r="D2209" s="219">
        <v>1514276.75</v>
      </c>
    </row>
    <row r="2210" spans="1:4" x14ac:dyDescent="0.25">
      <c r="A2210" s="371">
        <v>36499</v>
      </c>
      <c r="B2210" s="371" t="s">
        <v>11061</v>
      </c>
      <c r="C2210" s="371" t="s">
        <v>3635</v>
      </c>
      <c r="D2210" s="219">
        <v>4069.43</v>
      </c>
    </row>
    <row r="2211" spans="1:4" x14ac:dyDescent="0.25">
      <c r="A2211" s="371">
        <v>13533</v>
      </c>
      <c r="B2211" s="371" t="s">
        <v>11062</v>
      </c>
      <c r="C2211" s="371" t="s">
        <v>3635</v>
      </c>
      <c r="D2211" s="219">
        <v>186544.45</v>
      </c>
    </row>
    <row r="2212" spans="1:4" x14ac:dyDescent="0.25">
      <c r="A2212" s="371">
        <v>13333</v>
      </c>
      <c r="B2212" s="371" t="s">
        <v>11063</v>
      </c>
      <c r="C2212" s="371" t="s">
        <v>3635</v>
      </c>
      <c r="D2212" s="219">
        <v>208688.63</v>
      </c>
    </row>
    <row r="2213" spans="1:4" x14ac:dyDescent="0.25">
      <c r="A2213" s="371">
        <v>39585</v>
      </c>
      <c r="B2213" s="371" t="s">
        <v>11064</v>
      </c>
      <c r="C2213" s="371" t="s">
        <v>3635</v>
      </c>
      <c r="D2213" s="219">
        <v>134750.24</v>
      </c>
    </row>
    <row r="2214" spans="1:4" x14ac:dyDescent="0.25">
      <c r="A2214" s="371">
        <v>39586</v>
      </c>
      <c r="B2214" s="371" t="s">
        <v>11065</v>
      </c>
      <c r="C2214" s="371" t="s">
        <v>3635</v>
      </c>
      <c r="D2214" s="219">
        <v>158052.91</v>
      </c>
    </row>
    <row r="2215" spans="1:4" x14ac:dyDescent="0.25">
      <c r="A2215" s="371">
        <v>39587</v>
      </c>
      <c r="B2215" s="371" t="s">
        <v>11066</v>
      </c>
      <c r="C2215" s="371" t="s">
        <v>3635</v>
      </c>
      <c r="D2215" s="219">
        <v>192500.35</v>
      </c>
    </row>
    <row r="2216" spans="1:4" x14ac:dyDescent="0.25">
      <c r="A2216" s="371">
        <v>39588</v>
      </c>
      <c r="B2216" s="371" t="s">
        <v>11067</v>
      </c>
      <c r="C2216" s="371" t="s">
        <v>3635</v>
      </c>
      <c r="D2216" s="219">
        <v>222895.13</v>
      </c>
    </row>
    <row r="2217" spans="1:4" x14ac:dyDescent="0.25">
      <c r="A2217" s="371">
        <v>39584</v>
      </c>
      <c r="B2217" s="371" t="s">
        <v>11068</v>
      </c>
      <c r="C2217" s="371" t="s">
        <v>3635</v>
      </c>
      <c r="D2217" s="219">
        <v>119998.64</v>
      </c>
    </row>
    <row r="2218" spans="1:4" x14ac:dyDescent="0.25">
      <c r="A2218" s="371">
        <v>39590</v>
      </c>
      <c r="B2218" s="371" t="s">
        <v>11069</v>
      </c>
      <c r="C2218" s="371" t="s">
        <v>3635</v>
      </c>
      <c r="D2218" s="219">
        <v>117121.26</v>
      </c>
    </row>
    <row r="2219" spans="1:4" x14ac:dyDescent="0.25">
      <c r="A2219" s="371">
        <v>39592</v>
      </c>
      <c r="B2219" s="371" t="s">
        <v>11070</v>
      </c>
      <c r="C2219" s="371" t="s">
        <v>3635</v>
      </c>
      <c r="D2219" s="219">
        <v>168306.08</v>
      </c>
    </row>
    <row r="2220" spans="1:4" x14ac:dyDescent="0.25">
      <c r="A2220" s="371">
        <v>39593</v>
      </c>
      <c r="B2220" s="371" t="s">
        <v>11071</v>
      </c>
      <c r="C2220" s="371" t="s">
        <v>3635</v>
      </c>
      <c r="D2220" s="219">
        <v>192500.35</v>
      </c>
    </row>
    <row r="2221" spans="1:4" x14ac:dyDescent="0.25">
      <c r="A2221" s="371">
        <v>14254</v>
      </c>
      <c r="B2221" s="371" t="s">
        <v>11072</v>
      </c>
      <c r="C2221" s="371" t="s">
        <v>3635</v>
      </c>
      <c r="D2221" s="219">
        <v>109421.25</v>
      </c>
    </row>
    <row r="2222" spans="1:4" x14ac:dyDescent="0.25">
      <c r="A2222" s="371">
        <v>44494</v>
      </c>
      <c r="B2222" s="371" t="s">
        <v>11073</v>
      </c>
      <c r="C2222" s="371" t="s">
        <v>3635</v>
      </c>
      <c r="D2222" s="219">
        <v>91375.47</v>
      </c>
    </row>
    <row r="2223" spans="1:4" x14ac:dyDescent="0.25">
      <c r="A2223" s="371">
        <v>25019</v>
      </c>
      <c r="B2223" s="371" t="s">
        <v>11074</v>
      </c>
      <c r="C2223" s="371" t="s">
        <v>3635</v>
      </c>
      <c r="D2223" s="219">
        <v>156627.76999999999</v>
      </c>
    </row>
    <row r="2224" spans="1:4" x14ac:dyDescent="0.25">
      <c r="A2224" s="371">
        <v>36501</v>
      </c>
      <c r="B2224" s="371" t="s">
        <v>11075</v>
      </c>
      <c r="C2224" s="371" t="s">
        <v>3635</v>
      </c>
      <c r="D2224" s="219">
        <v>139452.69</v>
      </c>
    </row>
    <row r="2225" spans="1:4" x14ac:dyDescent="0.25">
      <c r="A2225" s="371">
        <v>44493</v>
      </c>
      <c r="B2225" s="371" t="s">
        <v>11076</v>
      </c>
      <c r="C2225" s="371" t="s">
        <v>3635</v>
      </c>
      <c r="D2225" s="219">
        <v>167648.85</v>
      </c>
    </row>
    <row r="2226" spans="1:4" x14ac:dyDescent="0.25">
      <c r="A2226" s="371">
        <v>36500</v>
      </c>
      <c r="B2226" s="371" t="s">
        <v>11077</v>
      </c>
      <c r="C2226" s="371" t="s">
        <v>3635</v>
      </c>
      <c r="D2226" s="219">
        <v>98547.41</v>
      </c>
    </row>
    <row r="2227" spans="1:4" x14ac:dyDescent="0.25">
      <c r="A2227" s="371">
        <v>20017</v>
      </c>
      <c r="B2227" s="371" t="s">
        <v>11078</v>
      </c>
      <c r="C2227" s="371" t="s">
        <v>3640</v>
      </c>
      <c r="D2227" s="218">
        <v>9.4499999999999993</v>
      </c>
    </row>
    <row r="2228" spans="1:4" x14ac:dyDescent="0.25">
      <c r="A2228" s="371">
        <v>20007</v>
      </c>
      <c r="B2228" s="371" t="s">
        <v>11079</v>
      </c>
      <c r="C2228" s="371" t="s">
        <v>3640</v>
      </c>
      <c r="D2228" s="218">
        <v>5.64</v>
      </c>
    </row>
    <row r="2229" spans="1:4" x14ac:dyDescent="0.25">
      <c r="A2229" s="371">
        <v>39831</v>
      </c>
      <c r="B2229" s="371" t="s">
        <v>11080</v>
      </c>
      <c r="C2229" s="371" t="s">
        <v>3644</v>
      </c>
      <c r="D2229" s="218">
        <v>300.97000000000003</v>
      </c>
    </row>
    <row r="2230" spans="1:4" x14ac:dyDescent="0.25">
      <c r="A2230" s="371">
        <v>36888</v>
      </c>
      <c r="B2230" s="371" t="s">
        <v>11081</v>
      </c>
      <c r="C2230" s="371" t="s">
        <v>3640</v>
      </c>
      <c r="D2230" s="218">
        <v>29.25</v>
      </c>
    </row>
    <row r="2231" spans="1:4" x14ac:dyDescent="0.25">
      <c r="A2231" s="371">
        <v>39836</v>
      </c>
      <c r="B2231" s="371" t="s">
        <v>11082</v>
      </c>
      <c r="C2231" s="371" t="s">
        <v>3644</v>
      </c>
      <c r="D2231" s="218">
        <v>264.45999999999998</v>
      </c>
    </row>
    <row r="2232" spans="1:4" x14ac:dyDescent="0.25">
      <c r="A2232" s="371">
        <v>39830</v>
      </c>
      <c r="B2232" s="371" t="s">
        <v>11083</v>
      </c>
      <c r="C2232" s="371" t="s">
        <v>3644</v>
      </c>
      <c r="D2232" s="218">
        <v>301.61</v>
      </c>
    </row>
    <row r="2233" spans="1:4" x14ac:dyDescent="0.25">
      <c r="A2233" s="371">
        <v>40527</v>
      </c>
      <c r="B2233" s="371" t="s">
        <v>11084</v>
      </c>
      <c r="C2233" s="371" t="s">
        <v>3635</v>
      </c>
      <c r="D2233" s="219">
        <v>2360.29</v>
      </c>
    </row>
    <row r="2234" spans="1:4" x14ac:dyDescent="0.25">
      <c r="A2234" s="371">
        <v>36497</v>
      </c>
      <c r="B2234" s="371" t="s">
        <v>11085</v>
      </c>
      <c r="C2234" s="371" t="s">
        <v>3635</v>
      </c>
      <c r="D2234" s="219">
        <v>2694.53</v>
      </c>
    </row>
    <row r="2235" spans="1:4" x14ac:dyDescent="0.25">
      <c r="A2235" s="371">
        <v>36487</v>
      </c>
      <c r="B2235" s="371" t="s">
        <v>11086</v>
      </c>
      <c r="C2235" s="371" t="s">
        <v>3635</v>
      </c>
      <c r="D2235" s="219">
        <v>4691.58</v>
      </c>
    </row>
    <row r="2236" spans="1:4" x14ac:dyDescent="0.25">
      <c r="A2236" s="371">
        <v>44475</v>
      </c>
      <c r="B2236" s="371" t="s">
        <v>11087</v>
      </c>
      <c r="C2236" s="371" t="s">
        <v>3635</v>
      </c>
      <c r="D2236" s="219">
        <v>1258165.24</v>
      </c>
    </row>
    <row r="2237" spans="1:4" x14ac:dyDescent="0.25">
      <c r="A2237" s="371">
        <v>44474</v>
      </c>
      <c r="B2237" s="371" t="s">
        <v>11088</v>
      </c>
      <c r="C2237" s="371" t="s">
        <v>3635</v>
      </c>
      <c r="D2237" s="219">
        <v>2419548.54</v>
      </c>
    </row>
    <row r="2238" spans="1:4" x14ac:dyDescent="0.25">
      <c r="A2238" s="371">
        <v>44490</v>
      </c>
      <c r="B2238" s="371" t="s">
        <v>11089</v>
      </c>
      <c r="C2238" s="371" t="s">
        <v>3635</v>
      </c>
      <c r="D2238" s="219">
        <v>4113232.5</v>
      </c>
    </row>
    <row r="2239" spans="1:4" x14ac:dyDescent="0.25">
      <c r="A2239" s="371">
        <v>37776</v>
      </c>
      <c r="B2239" s="371" t="s">
        <v>11090</v>
      </c>
      <c r="C2239" s="371" t="s">
        <v>3635</v>
      </c>
      <c r="D2239" s="219">
        <v>252088.58</v>
      </c>
    </row>
    <row r="2240" spans="1:4" x14ac:dyDescent="0.25">
      <c r="A2240" s="371">
        <v>37775</v>
      </c>
      <c r="B2240" s="371" t="s">
        <v>11091</v>
      </c>
      <c r="C2240" s="371" t="s">
        <v>3635</v>
      </c>
      <c r="D2240" s="219">
        <v>397058.59</v>
      </c>
    </row>
    <row r="2241" spans="1:4" x14ac:dyDescent="0.25">
      <c r="A2241" s="371">
        <v>36491</v>
      </c>
      <c r="B2241" s="371" t="s">
        <v>11092</v>
      </c>
      <c r="C2241" s="371" t="s">
        <v>3635</v>
      </c>
      <c r="D2241" s="219">
        <v>1470425.78</v>
      </c>
    </row>
    <row r="2242" spans="1:4" x14ac:dyDescent="0.25">
      <c r="A2242" s="371">
        <v>10712</v>
      </c>
      <c r="B2242" s="371" t="s">
        <v>11093</v>
      </c>
      <c r="C2242" s="371" t="s">
        <v>3635</v>
      </c>
      <c r="D2242" s="219">
        <v>99264.639999999999</v>
      </c>
    </row>
    <row r="2243" spans="1:4" x14ac:dyDescent="0.25">
      <c r="A2243" s="371">
        <v>3363</v>
      </c>
      <c r="B2243" s="371" t="s">
        <v>11094</v>
      </c>
      <c r="C2243" s="371" t="s">
        <v>3635</v>
      </c>
      <c r="D2243" s="219">
        <v>139625</v>
      </c>
    </row>
    <row r="2244" spans="1:4" x14ac:dyDescent="0.25">
      <c r="A2244" s="371">
        <v>3365</v>
      </c>
      <c r="B2244" s="371" t="s">
        <v>11095</v>
      </c>
      <c r="C2244" s="371" t="s">
        <v>3635</v>
      </c>
      <c r="D2244" s="219">
        <v>326373.43</v>
      </c>
    </row>
    <row r="2245" spans="1:4" x14ac:dyDescent="0.25">
      <c r="A2245" s="371">
        <v>7569</v>
      </c>
      <c r="B2245" s="371" t="s">
        <v>11096</v>
      </c>
      <c r="C2245" s="371" t="s">
        <v>3635</v>
      </c>
      <c r="D2245" s="218">
        <v>80.069999999999993</v>
      </c>
    </row>
    <row r="2246" spans="1:4" x14ac:dyDescent="0.25">
      <c r="A2246" s="371">
        <v>34349</v>
      </c>
      <c r="B2246" s="371" t="s">
        <v>11097</v>
      </c>
      <c r="C2246" s="371" t="s">
        <v>3635</v>
      </c>
      <c r="D2246" s="218">
        <v>21.41</v>
      </c>
    </row>
    <row r="2247" spans="1:4" x14ac:dyDescent="0.25">
      <c r="A2247" s="371">
        <v>3378</v>
      </c>
      <c r="B2247" s="371" t="s">
        <v>11098</v>
      </c>
      <c r="C2247" s="371" t="s">
        <v>3635</v>
      </c>
      <c r="D2247" s="218">
        <v>91.07</v>
      </c>
    </row>
    <row r="2248" spans="1:4" x14ac:dyDescent="0.25">
      <c r="A2248" s="371">
        <v>3380</v>
      </c>
      <c r="B2248" s="371" t="s">
        <v>11099</v>
      </c>
      <c r="C2248" s="371" t="s">
        <v>3635</v>
      </c>
      <c r="D2248" s="218">
        <v>63.75</v>
      </c>
    </row>
    <row r="2249" spans="1:4" x14ac:dyDescent="0.25">
      <c r="A2249" s="371">
        <v>3379</v>
      </c>
      <c r="B2249" s="371" t="s">
        <v>11100</v>
      </c>
      <c r="C2249" s="371" t="s">
        <v>3635</v>
      </c>
      <c r="D2249" s="218">
        <v>61.55</v>
      </c>
    </row>
    <row r="2250" spans="1:4" x14ac:dyDescent="0.25">
      <c r="A2250" s="371">
        <v>11991</v>
      </c>
      <c r="B2250" s="371" t="s">
        <v>11101</v>
      </c>
      <c r="C2250" s="371" t="s">
        <v>3635</v>
      </c>
      <c r="D2250" s="218">
        <v>71.459999999999994</v>
      </c>
    </row>
    <row r="2251" spans="1:4" x14ac:dyDescent="0.25">
      <c r="A2251" s="371">
        <v>11029</v>
      </c>
      <c r="B2251" s="371" t="s">
        <v>11102</v>
      </c>
      <c r="C2251" s="371" t="s">
        <v>3637</v>
      </c>
      <c r="D2251" s="218">
        <v>2.68</v>
      </c>
    </row>
    <row r="2252" spans="1:4" x14ac:dyDescent="0.25">
      <c r="A2252" s="371">
        <v>4316</v>
      </c>
      <c r="B2252" s="371" t="s">
        <v>11103</v>
      </c>
      <c r="C2252" s="371" t="s">
        <v>3635</v>
      </c>
      <c r="D2252" s="218">
        <v>2.71</v>
      </c>
    </row>
    <row r="2253" spans="1:4" x14ac:dyDescent="0.25">
      <c r="A2253" s="371">
        <v>4313</v>
      </c>
      <c r="B2253" s="371" t="s">
        <v>11104</v>
      </c>
      <c r="C2253" s="371" t="s">
        <v>3637</v>
      </c>
      <c r="D2253" s="218">
        <v>3.89</v>
      </c>
    </row>
    <row r="2254" spans="1:4" x14ac:dyDescent="0.25">
      <c r="A2254" s="371">
        <v>4317</v>
      </c>
      <c r="B2254" s="371" t="s">
        <v>11105</v>
      </c>
      <c r="C2254" s="371" t="s">
        <v>3635</v>
      </c>
      <c r="D2254" s="218">
        <v>4.43</v>
      </c>
    </row>
    <row r="2255" spans="1:4" x14ac:dyDescent="0.25">
      <c r="A2255" s="371">
        <v>4314</v>
      </c>
      <c r="B2255" s="371" t="s">
        <v>11106</v>
      </c>
      <c r="C2255" s="371" t="s">
        <v>3637</v>
      </c>
      <c r="D2255" s="218">
        <v>5.18</v>
      </c>
    </row>
    <row r="2256" spans="1:4" x14ac:dyDescent="0.25">
      <c r="A2256" s="371">
        <v>10921</v>
      </c>
      <c r="B2256" s="371" t="s">
        <v>11107</v>
      </c>
      <c r="C2256" s="371" t="s">
        <v>3635</v>
      </c>
      <c r="D2256" s="219">
        <v>5920</v>
      </c>
    </row>
    <row r="2257" spans="1:4" x14ac:dyDescent="0.25">
      <c r="A2257" s="371">
        <v>10922</v>
      </c>
      <c r="B2257" s="371" t="s">
        <v>11108</v>
      </c>
      <c r="C2257" s="371" t="s">
        <v>3635</v>
      </c>
      <c r="D2257" s="219">
        <v>5362.18</v>
      </c>
    </row>
    <row r="2258" spans="1:4" x14ac:dyDescent="0.25">
      <c r="A2258" s="371">
        <v>10923</v>
      </c>
      <c r="B2258" s="371" t="s">
        <v>11109</v>
      </c>
      <c r="C2258" s="371" t="s">
        <v>3635</v>
      </c>
      <c r="D2258" s="219">
        <v>3169.28</v>
      </c>
    </row>
    <row r="2259" spans="1:4" x14ac:dyDescent="0.25">
      <c r="A2259" s="371">
        <v>10924</v>
      </c>
      <c r="B2259" s="371" t="s">
        <v>11110</v>
      </c>
      <c r="C2259" s="371" t="s">
        <v>3635</v>
      </c>
      <c r="D2259" s="219">
        <v>3337.87</v>
      </c>
    </row>
    <row r="2260" spans="1:4" x14ac:dyDescent="0.25">
      <c r="A2260" s="371">
        <v>37772</v>
      </c>
      <c r="B2260" s="371" t="s">
        <v>11111</v>
      </c>
      <c r="C2260" s="371" t="s">
        <v>3635</v>
      </c>
      <c r="D2260" s="219">
        <v>342998.8</v>
      </c>
    </row>
    <row r="2261" spans="1:4" x14ac:dyDescent="0.25">
      <c r="A2261" s="371">
        <v>37771</v>
      </c>
      <c r="B2261" s="371" t="s">
        <v>11112</v>
      </c>
      <c r="C2261" s="371" t="s">
        <v>3635</v>
      </c>
      <c r="D2261" s="219">
        <v>364896.09</v>
      </c>
    </row>
    <row r="2262" spans="1:4" x14ac:dyDescent="0.25">
      <c r="A2262" s="371">
        <v>12772</v>
      </c>
      <c r="B2262" s="371" t="s">
        <v>11113</v>
      </c>
      <c r="C2262" s="371" t="s">
        <v>3635</v>
      </c>
      <c r="D2262" s="218">
        <v>800.4</v>
      </c>
    </row>
    <row r="2263" spans="1:4" x14ac:dyDescent="0.25">
      <c r="A2263" s="371">
        <v>12770</v>
      </c>
      <c r="B2263" s="371" t="s">
        <v>11114</v>
      </c>
      <c r="C2263" s="371" t="s">
        <v>3635</v>
      </c>
      <c r="D2263" s="218">
        <v>481.59</v>
      </c>
    </row>
    <row r="2264" spans="1:4" x14ac:dyDescent="0.25">
      <c r="A2264" s="371">
        <v>12775</v>
      </c>
      <c r="B2264" s="371" t="s">
        <v>11115</v>
      </c>
      <c r="C2264" s="371" t="s">
        <v>3635</v>
      </c>
      <c r="D2264" s="218">
        <v>352.72</v>
      </c>
    </row>
    <row r="2265" spans="1:4" x14ac:dyDescent="0.25">
      <c r="A2265" s="371">
        <v>12768</v>
      </c>
      <c r="B2265" s="371" t="s">
        <v>11116</v>
      </c>
      <c r="C2265" s="371" t="s">
        <v>3635</v>
      </c>
      <c r="D2265" s="219">
        <v>1125.99</v>
      </c>
    </row>
    <row r="2266" spans="1:4" x14ac:dyDescent="0.25">
      <c r="A2266" s="371">
        <v>12769</v>
      </c>
      <c r="B2266" s="371" t="s">
        <v>11117</v>
      </c>
      <c r="C2266" s="371" t="s">
        <v>3635</v>
      </c>
      <c r="D2266" s="218">
        <v>92.25</v>
      </c>
    </row>
    <row r="2267" spans="1:4" x14ac:dyDescent="0.25">
      <c r="A2267" s="371">
        <v>12773</v>
      </c>
      <c r="B2267" s="371" t="s">
        <v>11118</v>
      </c>
      <c r="C2267" s="371" t="s">
        <v>3635</v>
      </c>
      <c r="D2267" s="218">
        <v>99.03</v>
      </c>
    </row>
    <row r="2268" spans="1:4" x14ac:dyDescent="0.25">
      <c r="A2268" s="371">
        <v>12774</v>
      </c>
      <c r="B2268" s="371" t="s">
        <v>11119</v>
      </c>
      <c r="C2268" s="371" t="s">
        <v>3635</v>
      </c>
      <c r="D2268" s="218">
        <v>122.09</v>
      </c>
    </row>
    <row r="2269" spans="1:4" x14ac:dyDescent="0.25">
      <c r="A2269" s="371">
        <v>12776</v>
      </c>
      <c r="B2269" s="371" t="s">
        <v>11120</v>
      </c>
      <c r="C2269" s="371" t="s">
        <v>3635</v>
      </c>
      <c r="D2269" s="219">
        <v>1817.86</v>
      </c>
    </row>
    <row r="2270" spans="1:4" x14ac:dyDescent="0.25">
      <c r="A2270" s="371">
        <v>12777</v>
      </c>
      <c r="B2270" s="371" t="s">
        <v>11121</v>
      </c>
      <c r="C2270" s="371" t="s">
        <v>3635</v>
      </c>
      <c r="D2270" s="219">
        <v>2374.08</v>
      </c>
    </row>
    <row r="2271" spans="1:4" x14ac:dyDescent="0.25">
      <c r="A2271" s="371">
        <v>3391</v>
      </c>
      <c r="B2271" s="371" t="s">
        <v>11122</v>
      </c>
      <c r="C2271" s="371" t="s">
        <v>3635</v>
      </c>
      <c r="D2271" s="218">
        <v>53.01</v>
      </c>
    </row>
    <row r="2272" spans="1:4" x14ac:dyDescent="0.25">
      <c r="A2272" s="371">
        <v>3389</v>
      </c>
      <c r="B2272" s="371" t="s">
        <v>11123</v>
      </c>
      <c r="C2272" s="371" t="s">
        <v>3635</v>
      </c>
      <c r="D2272" s="218">
        <v>27.5</v>
      </c>
    </row>
    <row r="2273" spans="1:4" x14ac:dyDescent="0.25">
      <c r="A2273" s="371">
        <v>3390</v>
      </c>
      <c r="B2273" s="371" t="s">
        <v>11124</v>
      </c>
      <c r="C2273" s="371" t="s">
        <v>3635</v>
      </c>
      <c r="D2273" s="218">
        <v>30.95</v>
      </c>
    </row>
    <row r="2274" spans="1:4" x14ac:dyDescent="0.25">
      <c r="A2274" s="371">
        <v>12873</v>
      </c>
      <c r="B2274" s="371" t="s">
        <v>11125</v>
      </c>
      <c r="C2274" s="371" t="s">
        <v>3638</v>
      </c>
      <c r="D2274" s="218">
        <v>18.2</v>
      </c>
    </row>
    <row r="2275" spans="1:4" x14ac:dyDescent="0.25">
      <c r="A2275" s="371">
        <v>41076</v>
      </c>
      <c r="B2275" s="371" t="s">
        <v>11126</v>
      </c>
      <c r="C2275" s="371" t="s">
        <v>3642</v>
      </c>
      <c r="D2275" s="219">
        <v>3237.08</v>
      </c>
    </row>
    <row r="2276" spans="1:4" x14ac:dyDescent="0.25">
      <c r="A2276" s="371">
        <v>140</v>
      </c>
      <c r="B2276" s="371" t="s">
        <v>11127</v>
      </c>
      <c r="C2276" s="371" t="s">
        <v>3639</v>
      </c>
      <c r="D2276" s="218">
        <v>21.08</v>
      </c>
    </row>
    <row r="2277" spans="1:4" x14ac:dyDescent="0.25">
      <c r="A2277" s="371">
        <v>151</v>
      </c>
      <c r="B2277" s="371" t="s">
        <v>11128</v>
      </c>
      <c r="C2277" s="371" t="s">
        <v>3634</v>
      </c>
      <c r="D2277" s="218">
        <v>31.12</v>
      </c>
    </row>
    <row r="2278" spans="1:4" x14ac:dyDescent="0.25">
      <c r="A2278" s="371">
        <v>7340</v>
      </c>
      <c r="B2278" s="371" t="s">
        <v>11129</v>
      </c>
      <c r="C2278" s="371" t="s">
        <v>3634</v>
      </c>
      <c r="D2278" s="218">
        <v>31.22</v>
      </c>
    </row>
    <row r="2279" spans="1:4" x14ac:dyDescent="0.25">
      <c r="A2279" s="371">
        <v>40929</v>
      </c>
      <c r="B2279" s="371" t="s">
        <v>11130</v>
      </c>
      <c r="C2279" s="371" t="s">
        <v>3642</v>
      </c>
      <c r="D2279" s="219">
        <v>2527.4</v>
      </c>
    </row>
    <row r="2280" spans="1:4" x14ac:dyDescent="0.25">
      <c r="A2280" s="371">
        <v>2701</v>
      </c>
      <c r="B2280" s="371" t="s">
        <v>11131</v>
      </c>
      <c r="C2280" s="371" t="s">
        <v>3638</v>
      </c>
      <c r="D2280" s="218">
        <v>14.19</v>
      </c>
    </row>
    <row r="2281" spans="1:4" x14ac:dyDescent="0.25">
      <c r="A2281" s="371">
        <v>38114</v>
      </c>
      <c r="B2281" s="371" t="s">
        <v>11132</v>
      </c>
      <c r="C2281" s="371" t="s">
        <v>3635</v>
      </c>
      <c r="D2281" s="218">
        <v>21.12</v>
      </c>
    </row>
    <row r="2282" spans="1:4" x14ac:dyDescent="0.25">
      <c r="A2282" s="371">
        <v>38064</v>
      </c>
      <c r="B2282" s="371" t="s">
        <v>11133</v>
      </c>
      <c r="C2282" s="371" t="s">
        <v>3635</v>
      </c>
      <c r="D2282" s="218">
        <v>23.61</v>
      </c>
    </row>
    <row r="2283" spans="1:4" x14ac:dyDescent="0.25">
      <c r="A2283" s="371">
        <v>38115</v>
      </c>
      <c r="B2283" s="371" t="s">
        <v>11134</v>
      </c>
      <c r="C2283" s="371" t="s">
        <v>3635</v>
      </c>
      <c r="D2283" s="218">
        <v>22.55</v>
      </c>
    </row>
    <row r="2284" spans="1:4" x14ac:dyDescent="0.25">
      <c r="A2284" s="371">
        <v>38065</v>
      </c>
      <c r="B2284" s="371" t="s">
        <v>11135</v>
      </c>
      <c r="C2284" s="371" t="s">
        <v>3635</v>
      </c>
      <c r="D2284" s="218">
        <v>33.5</v>
      </c>
    </row>
    <row r="2285" spans="1:4" x14ac:dyDescent="0.25">
      <c r="A2285" s="371">
        <v>38078</v>
      </c>
      <c r="B2285" s="371" t="s">
        <v>11136</v>
      </c>
      <c r="C2285" s="371" t="s">
        <v>3635</v>
      </c>
      <c r="D2285" s="218">
        <v>19.54</v>
      </c>
    </row>
    <row r="2286" spans="1:4" x14ac:dyDescent="0.25">
      <c r="A2286" s="371">
        <v>38113</v>
      </c>
      <c r="B2286" s="371" t="s">
        <v>11137</v>
      </c>
      <c r="C2286" s="371" t="s">
        <v>3635</v>
      </c>
      <c r="D2286" s="218">
        <v>10.62</v>
      </c>
    </row>
    <row r="2287" spans="1:4" x14ac:dyDescent="0.25">
      <c r="A2287" s="371">
        <v>38063</v>
      </c>
      <c r="B2287" s="371" t="s">
        <v>11138</v>
      </c>
      <c r="C2287" s="371" t="s">
        <v>3635</v>
      </c>
      <c r="D2287" s="218">
        <v>11.39</v>
      </c>
    </row>
    <row r="2288" spans="1:4" x14ac:dyDescent="0.25">
      <c r="A2288" s="371">
        <v>38080</v>
      </c>
      <c r="B2288" s="371" t="s">
        <v>11139</v>
      </c>
      <c r="C2288" s="371" t="s">
        <v>3635</v>
      </c>
      <c r="D2288" s="218">
        <v>33.94</v>
      </c>
    </row>
    <row r="2289" spans="1:4" x14ac:dyDescent="0.25">
      <c r="A2289" s="371">
        <v>38069</v>
      </c>
      <c r="B2289" s="371" t="s">
        <v>11140</v>
      </c>
      <c r="C2289" s="371" t="s">
        <v>3635</v>
      </c>
      <c r="D2289" s="218">
        <v>18.559999999999999</v>
      </c>
    </row>
    <row r="2290" spans="1:4" x14ac:dyDescent="0.25">
      <c r="A2290" s="371">
        <v>38077</v>
      </c>
      <c r="B2290" s="371" t="s">
        <v>11141</v>
      </c>
      <c r="C2290" s="371" t="s">
        <v>3635</v>
      </c>
      <c r="D2290" s="218">
        <v>18.14</v>
      </c>
    </row>
    <row r="2291" spans="1:4" x14ac:dyDescent="0.25">
      <c r="A2291" s="371">
        <v>38073</v>
      </c>
      <c r="B2291" s="371" t="s">
        <v>11142</v>
      </c>
      <c r="C2291" s="371" t="s">
        <v>3635</v>
      </c>
      <c r="D2291" s="218">
        <v>27.64</v>
      </c>
    </row>
    <row r="2292" spans="1:4" x14ac:dyDescent="0.25">
      <c r="A2292" s="371">
        <v>38112</v>
      </c>
      <c r="B2292" s="371" t="s">
        <v>11143</v>
      </c>
      <c r="C2292" s="371" t="s">
        <v>3635</v>
      </c>
      <c r="D2292" s="218">
        <v>8.15</v>
      </c>
    </row>
    <row r="2293" spans="1:4" x14ac:dyDescent="0.25">
      <c r="A2293" s="371">
        <v>38062</v>
      </c>
      <c r="B2293" s="371" t="s">
        <v>11144</v>
      </c>
      <c r="C2293" s="371" t="s">
        <v>3635</v>
      </c>
      <c r="D2293" s="218">
        <v>8.3699999999999992</v>
      </c>
    </row>
    <row r="2294" spans="1:4" x14ac:dyDescent="0.25">
      <c r="A2294" s="371">
        <v>12128</v>
      </c>
      <c r="B2294" s="371" t="s">
        <v>11145</v>
      </c>
      <c r="C2294" s="371" t="s">
        <v>3635</v>
      </c>
      <c r="D2294" s="218">
        <v>11.18</v>
      </c>
    </row>
    <row r="2295" spans="1:4" x14ac:dyDescent="0.25">
      <c r="A2295" s="371">
        <v>12129</v>
      </c>
      <c r="B2295" s="371" t="s">
        <v>11146</v>
      </c>
      <c r="C2295" s="371" t="s">
        <v>3635</v>
      </c>
      <c r="D2295" s="218">
        <v>14.78</v>
      </c>
    </row>
    <row r="2296" spans="1:4" x14ac:dyDescent="0.25">
      <c r="A2296" s="371">
        <v>38081</v>
      </c>
      <c r="B2296" s="371" t="s">
        <v>11147</v>
      </c>
      <c r="C2296" s="371" t="s">
        <v>3635</v>
      </c>
      <c r="D2296" s="218">
        <v>28.79</v>
      </c>
    </row>
    <row r="2297" spans="1:4" x14ac:dyDescent="0.25">
      <c r="A2297" s="371">
        <v>38070</v>
      </c>
      <c r="B2297" s="371" t="s">
        <v>11148</v>
      </c>
      <c r="C2297" s="371" t="s">
        <v>3635</v>
      </c>
      <c r="D2297" s="218">
        <v>19.84</v>
      </c>
    </row>
    <row r="2298" spans="1:4" x14ac:dyDescent="0.25">
      <c r="A2298" s="371">
        <v>38074</v>
      </c>
      <c r="B2298" s="371" t="s">
        <v>11149</v>
      </c>
      <c r="C2298" s="371" t="s">
        <v>3635</v>
      </c>
      <c r="D2298" s="218">
        <v>30.17</v>
      </c>
    </row>
    <row r="2299" spans="1:4" x14ac:dyDescent="0.25">
      <c r="A2299" s="371">
        <v>38079</v>
      </c>
      <c r="B2299" s="371" t="s">
        <v>11150</v>
      </c>
      <c r="C2299" s="371" t="s">
        <v>3635</v>
      </c>
      <c r="D2299" s="218">
        <v>25.89</v>
      </c>
    </row>
    <row r="2300" spans="1:4" x14ac:dyDescent="0.25">
      <c r="A2300" s="371">
        <v>38072</v>
      </c>
      <c r="B2300" s="371" t="s">
        <v>11151</v>
      </c>
      <c r="C2300" s="371" t="s">
        <v>3635</v>
      </c>
      <c r="D2300" s="218">
        <v>24.88</v>
      </c>
    </row>
    <row r="2301" spans="1:4" x14ac:dyDescent="0.25">
      <c r="A2301" s="371">
        <v>38068</v>
      </c>
      <c r="B2301" s="371" t="s">
        <v>11152</v>
      </c>
      <c r="C2301" s="371" t="s">
        <v>3635</v>
      </c>
      <c r="D2301" s="218">
        <v>17.18</v>
      </c>
    </row>
    <row r="2302" spans="1:4" x14ac:dyDescent="0.25">
      <c r="A2302" s="371">
        <v>38071</v>
      </c>
      <c r="B2302" s="371" t="s">
        <v>11153</v>
      </c>
      <c r="C2302" s="371" t="s">
        <v>3635</v>
      </c>
      <c r="D2302" s="218">
        <v>20.54</v>
      </c>
    </row>
    <row r="2303" spans="1:4" x14ac:dyDescent="0.25">
      <c r="A2303" s="371">
        <v>38412</v>
      </c>
      <c r="B2303" s="371" t="s">
        <v>11154</v>
      </c>
      <c r="C2303" s="371" t="s">
        <v>3635</v>
      </c>
      <c r="D2303" s="218">
        <v>859.9</v>
      </c>
    </row>
    <row r="2304" spans="1:4" x14ac:dyDescent="0.25">
      <c r="A2304" s="371">
        <v>3405</v>
      </c>
      <c r="B2304" s="371" t="s">
        <v>11155</v>
      </c>
      <c r="C2304" s="371" t="s">
        <v>3635</v>
      </c>
      <c r="D2304" s="218">
        <v>80.59</v>
      </c>
    </row>
    <row r="2305" spans="1:4" x14ac:dyDescent="0.25">
      <c r="A2305" s="371">
        <v>3394</v>
      </c>
      <c r="B2305" s="371" t="s">
        <v>11156</v>
      </c>
      <c r="C2305" s="371" t="s">
        <v>3635</v>
      </c>
      <c r="D2305" s="218">
        <v>425.44</v>
      </c>
    </row>
    <row r="2306" spans="1:4" x14ac:dyDescent="0.25">
      <c r="A2306" s="371">
        <v>3393</v>
      </c>
      <c r="B2306" s="371" t="s">
        <v>11157</v>
      </c>
      <c r="C2306" s="371" t="s">
        <v>3635</v>
      </c>
      <c r="D2306" s="218">
        <v>724.36</v>
      </c>
    </row>
    <row r="2307" spans="1:4" x14ac:dyDescent="0.25">
      <c r="A2307" s="371">
        <v>3406</v>
      </c>
      <c r="B2307" s="371" t="s">
        <v>11158</v>
      </c>
      <c r="C2307" s="371" t="s">
        <v>3635</v>
      </c>
      <c r="D2307" s="218">
        <v>24.67</v>
      </c>
    </row>
    <row r="2308" spans="1:4" x14ac:dyDescent="0.25">
      <c r="A2308" s="371">
        <v>3395</v>
      </c>
      <c r="B2308" s="371" t="s">
        <v>11159</v>
      </c>
      <c r="C2308" s="371" t="s">
        <v>3635</v>
      </c>
      <c r="D2308" s="218">
        <v>104.07</v>
      </c>
    </row>
    <row r="2309" spans="1:4" x14ac:dyDescent="0.25">
      <c r="A2309" s="371">
        <v>3398</v>
      </c>
      <c r="B2309" s="371" t="s">
        <v>11160</v>
      </c>
      <c r="C2309" s="371" t="s">
        <v>3635</v>
      </c>
      <c r="D2309" s="218">
        <v>4.9400000000000004</v>
      </c>
    </row>
    <row r="2310" spans="1:4" x14ac:dyDescent="0.25">
      <c r="A2310" s="371">
        <v>40662</v>
      </c>
      <c r="B2310" s="371" t="s">
        <v>11161</v>
      </c>
      <c r="C2310" s="371" t="s">
        <v>3635</v>
      </c>
      <c r="D2310" s="218">
        <v>348.79</v>
      </c>
    </row>
    <row r="2311" spans="1:4" x14ac:dyDescent="0.25">
      <c r="A2311" s="371">
        <v>3437</v>
      </c>
      <c r="B2311" s="371" t="s">
        <v>11162</v>
      </c>
      <c r="C2311" s="371" t="s">
        <v>3636</v>
      </c>
      <c r="D2311" s="218">
        <v>968.87</v>
      </c>
    </row>
    <row r="2312" spans="1:4" x14ac:dyDescent="0.25">
      <c r="A2312" s="371">
        <v>11190</v>
      </c>
      <c r="B2312" s="371" t="s">
        <v>11163</v>
      </c>
      <c r="C2312" s="371" t="s">
        <v>3635</v>
      </c>
      <c r="D2312" s="218">
        <v>171.25</v>
      </c>
    </row>
    <row r="2313" spans="1:4" x14ac:dyDescent="0.25">
      <c r="A2313" s="371">
        <v>34377</v>
      </c>
      <c r="B2313" s="371" t="s">
        <v>11164</v>
      </c>
      <c r="C2313" s="371" t="s">
        <v>3635</v>
      </c>
      <c r="D2313" s="218">
        <v>205.98</v>
      </c>
    </row>
    <row r="2314" spans="1:4" x14ac:dyDescent="0.25">
      <c r="A2314" s="371">
        <v>3428</v>
      </c>
      <c r="B2314" s="371" t="s">
        <v>11165</v>
      </c>
      <c r="C2314" s="371" t="s">
        <v>3636</v>
      </c>
      <c r="D2314" s="219">
        <v>1437.16</v>
      </c>
    </row>
    <row r="2315" spans="1:4" x14ac:dyDescent="0.25">
      <c r="A2315" s="371">
        <v>3429</v>
      </c>
      <c r="B2315" s="371" t="s">
        <v>11166</v>
      </c>
      <c r="C2315" s="371" t="s">
        <v>3636</v>
      </c>
      <c r="D2315" s="218">
        <v>821.11</v>
      </c>
    </row>
    <row r="2316" spans="1:4" x14ac:dyDescent="0.25">
      <c r="A2316" s="371">
        <v>11199</v>
      </c>
      <c r="B2316" s="371" t="s">
        <v>11167</v>
      </c>
      <c r="C2316" s="371" t="s">
        <v>3635</v>
      </c>
      <c r="D2316" s="218">
        <v>945.78</v>
      </c>
    </row>
    <row r="2317" spans="1:4" x14ac:dyDescent="0.25">
      <c r="A2317" s="371">
        <v>34369</v>
      </c>
      <c r="B2317" s="371" t="s">
        <v>11168</v>
      </c>
      <c r="C2317" s="371" t="s">
        <v>3635</v>
      </c>
      <c r="D2317" s="218">
        <v>716.44</v>
      </c>
    </row>
    <row r="2318" spans="1:4" x14ac:dyDescent="0.25">
      <c r="A2318" s="371">
        <v>36896</v>
      </c>
      <c r="B2318" s="371" t="s">
        <v>11169</v>
      </c>
      <c r="C2318" s="371" t="s">
        <v>3635</v>
      </c>
      <c r="D2318" s="218">
        <v>398.95</v>
      </c>
    </row>
    <row r="2319" spans="1:4" x14ac:dyDescent="0.25">
      <c r="A2319" s="371">
        <v>34367</v>
      </c>
      <c r="B2319" s="371" t="s">
        <v>11170</v>
      </c>
      <c r="C2319" s="371" t="s">
        <v>3635</v>
      </c>
      <c r="D2319" s="218">
        <v>514.17999999999995</v>
      </c>
    </row>
    <row r="2320" spans="1:4" x14ac:dyDescent="0.25">
      <c r="A2320" s="371">
        <v>36897</v>
      </c>
      <c r="B2320" s="371" t="s">
        <v>11171</v>
      </c>
      <c r="C2320" s="371" t="s">
        <v>3635</v>
      </c>
      <c r="D2320" s="218">
        <v>622.54999999999995</v>
      </c>
    </row>
    <row r="2321" spans="1:4" x14ac:dyDescent="0.25">
      <c r="A2321" s="371">
        <v>34364</v>
      </c>
      <c r="B2321" s="371" t="s">
        <v>11172</v>
      </c>
      <c r="C2321" s="371" t="s">
        <v>3635</v>
      </c>
      <c r="D2321" s="218">
        <v>675.88</v>
      </c>
    </row>
    <row r="2322" spans="1:4" x14ac:dyDescent="0.25">
      <c r="A2322" s="371">
        <v>40659</v>
      </c>
      <c r="B2322" s="371" t="s">
        <v>11173</v>
      </c>
      <c r="C2322" s="371" t="s">
        <v>3636</v>
      </c>
      <c r="D2322" s="219">
        <v>1370.82</v>
      </c>
    </row>
    <row r="2323" spans="1:4" x14ac:dyDescent="0.25">
      <c r="A2323" s="371">
        <v>40660</v>
      </c>
      <c r="B2323" s="371" t="s">
        <v>11174</v>
      </c>
      <c r="C2323" s="371" t="s">
        <v>3636</v>
      </c>
      <c r="D2323" s="219">
        <v>1737.35</v>
      </c>
    </row>
    <row r="2324" spans="1:4" x14ac:dyDescent="0.25">
      <c r="A2324" s="371">
        <v>40661</v>
      </c>
      <c r="B2324" s="371" t="s">
        <v>11175</v>
      </c>
      <c r="C2324" s="371" t="s">
        <v>3636</v>
      </c>
      <c r="D2324" s="219">
        <v>1068.17</v>
      </c>
    </row>
    <row r="2325" spans="1:4" x14ac:dyDescent="0.25">
      <c r="A2325" s="371">
        <v>3421</v>
      </c>
      <c r="B2325" s="371" t="s">
        <v>11176</v>
      </c>
      <c r="C2325" s="371" t="s">
        <v>3636</v>
      </c>
      <c r="D2325" s="219">
        <v>1076.3399999999999</v>
      </c>
    </row>
    <row r="2326" spans="1:4" x14ac:dyDescent="0.25">
      <c r="A2326" s="371">
        <v>599</v>
      </c>
      <c r="B2326" s="371" t="s">
        <v>11177</v>
      </c>
      <c r="C2326" s="371" t="s">
        <v>3636</v>
      </c>
      <c r="D2326" s="218">
        <v>727.6</v>
      </c>
    </row>
    <row r="2327" spans="1:4" x14ac:dyDescent="0.25">
      <c r="A2327" s="371">
        <v>44053</v>
      </c>
      <c r="B2327" s="371" t="s">
        <v>11178</v>
      </c>
      <c r="C2327" s="371" t="s">
        <v>3635</v>
      </c>
      <c r="D2327" s="219">
        <v>1614.93</v>
      </c>
    </row>
    <row r="2328" spans="1:4" x14ac:dyDescent="0.25">
      <c r="A2328" s="371">
        <v>3423</v>
      </c>
      <c r="B2328" s="371" t="s">
        <v>11179</v>
      </c>
      <c r="C2328" s="371" t="s">
        <v>3636</v>
      </c>
      <c r="D2328" s="219">
        <v>1517.9</v>
      </c>
    </row>
    <row r="2329" spans="1:4" x14ac:dyDescent="0.25">
      <c r="A2329" s="371">
        <v>34381</v>
      </c>
      <c r="B2329" s="371" t="s">
        <v>11180</v>
      </c>
      <c r="C2329" s="371" t="s">
        <v>3635</v>
      </c>
      <c r="D2329" s="218">
        <v>293.79000000000002</v>
      </c>
    </row>
    <row r="2330" spans="1:4" x14ac:dyDescent="0.25">
      <c r="A2330" s="371">
        <v>34797</v>
      </c>
      <c r="B2330" s="371" t="s">
        <v>11181</v>
      </c>
      <c r="C2330" s="371" t="s">
        <v>3635</v>
      </c>
      <c r="D2330" s="218">
        <v>373.01</v>
      </c>
    </row>
    <row r="2331" spans="1:4" x14ac:dyDescent="0.25">
      <c r="A2331" s="371">
        <v>44054</v>
      </c>
      <c r="B2331" s="371" t="s">
        <v>11182</v>
      </c>
      <c r="C2331" s="371" t="s">
        <v>3635</v>
      </c>
      <c r="D2331" s="218">
        <v>579.34</v>
      </c>
    </row>
    <row r="2332" spans="1:4" x14ac:dyDescent="0.25">
      <c r="A2332" s="371">
        <v>44399</v>
      </c>
      <c r="B2332" s="371" t="s">
        <v>11183</v>
      </c>
      <c r="C2332" s="371" t="s">
        <v>3635</v>
      </c>
      <c r="D2332" s="218">
        <v>791.56</v>
      </c>
    </row>
    <row r="2333" spans="1:4" x14ac:dyDescent="0.25">
      <c r="A2333" s="371">
        <v>44503</v>
      </c>
      <c r="B2333" s="371" t="s">
        <v>11184</v>
      </c>
      <c r="C2333" s="371" t="s">
        <v>3638</v>
      </c>
      <c r="D2333" s="218">
        <v>15.48</v>
      </c>
    </row>
    <row r="2334" spans="1:4" x14ac:dyDescent="0.25">
      <c r="A2334" s="371">
        <v>41077</v>
      </c>
      <c r="B2334" s="371" t="s">
        <v>11185</v>
      </c>
      <c r="C2334" s="371" t="s">
        <v>3642</v>
      </c>
      <c r="D2334" s="219">
        <v>2755.69</v>
      </c>
    </row>
    <row r="2335" spans="1:4" x14ac:dyDescent="0.25">
      <c r="A2335" s="371">
        <v>37963</v>
      </c>
      <c r="B2335" s="371" t="s">
        <v>11186</v>
      </c>
      <c r="C2335" s="371" t="s">
        <v>3635</v>
      </c>
      <c r="D2335" s="218">
        <v>3.5</v>
      </c>
    </row>
    <row r="2336" spans="1:4" x14ac:dyDescent="0.25">
      <c r="A2336" s="371">
        <v>37964</v>
      </c>
      <c r="B2336" s="371" t="s">
        <v>11187</v>
      </c>
      <c r="C2336" s="371" t="s">
        <v>3635</v>
      </c>
      <c r="D2336" s="218">
        <v>4.68</v>
      </c>
    </row>
    <row r="2337" spans="1:4" x14ac:dyDescent="0.25">
      <c r="A2337" s="371">
        <v>37965</v>
      </c>
      <c r="B2337" s="371" t="s">
        <v>11188</v>
      </c>
      <c r="C2337" s="371" t="s">
        <v>3635</v>
      </c>
      <c r="D2337" s="218">
        <v>6.75</v>
      </c>
    </row>
    <row r="2338" spans="1:4" x14ac:dyDescent="0.25">
      <c r="A2338" s="371">
        <v>37966</v>
      </c>
      <c r="B2338" s="371" t="s">
        <v>11189</v>
      </c>
      <c r="C2338" s="371" t="s">
        <v>3635</v>
      </c>
      <c r="D2338" s="218">
        <v>11.86</v>
      </c>
    </row>
    <row r="2339" spans="1:4" x14ac:dyDescent="0.25">
      <c r="A2339" s="371">
        <v>37967</v>
      </c>
      <c r="B2339" s="371" t="s">
        <v>11190</v>
      </c>
      <c r="C2339" s="371" t="s">
        <v>3635</v>
      </c>
      <c r="D2339" s="218">
        <v>19.920000000000002</v>
      </c>
    </row>
    <row r="2340" spans="1:4" x14ac:dyDescent="0.25">
      <c r="A2340" s="371">
        <v>37968</v>
      </c>
      <c r="B2340" s="371" t="s">
        <v>11191</v>
      </c>
      <c r="C2340" s="371" t="s">
        <v>3635</v>
      </c>
      <c r="D2340" s="218">
        <v>42.31</v>
      </c>
    </row>
    <row r="2341" spans="1:4" x14ac:dyDescent="0.25">
      <c r="A2341" s="371">
        <v>37969</v>
      </c>
      <c r="B2341" s="371" t="s">
        <v>11192</v>
      </c>
      <c r="C2341" s="371" t="s">
        <v>3635</v>
      </c>
      <c r="D2341" s="218">
        <v>106.9</v>
      </c>
    </row>
    <row r="2342" spans="1:4" x14ac:dyDescent="0.25">
      <c r="A2342" s="371">
        <v>37970</v>
      </c>
      <c r="B2342" s="371" t="s">
        <v>11193</v>
      </c>
      <c r="C2342" s="371" t="s">
        <v>3635</v>
      </c>
      <c r="D2342" s="218">
        <v>154.66</v>
      </c>
    </row>
    <row r="2343" spans="1:4" x14ac:dyDescent="0.25">
      <c r="A2343" s="371">
        <v>44251</v>
      </c>
      <c r="B2343" s="371" t="s">
        <v>11194</v>
      </c>
      <c r="C2343" s="371" t="s">
        <v>3635</v>
      </c>
      <c r="D2343" s="218">
        <v>178.65</v>
      </c>
    </row>
    <row r="2344" spans="1:4" x14ac:dyDescent="0.25">
      <c r="A2344" s="371">
        <v>21118</v>
      </c>
      <c r="B2344" s="371" t="s">
        <v>11195</v>
      </c>
      <c r="C2344" s="371" t="s">
        <v>3635</v>
      </c>
      <c r="D2344" s="218">
        <v>2.78</v>
      </c>
    </row>
    <row r="2345" spans="1:4" x14ac:dyDescent="0.25">
      <c r="A2345" s="371">
        <v>37956</v>
      </c>
      <c r="B2345" s="371" t="s">
        <v>11196</v>
      </c>
      <c r="C2345" s="371" t="s">
        <v>3635</v>
      </c>
      <c r="D2345" s="218">
        <v>3.42</v>
      </c>
    </row>
    <row r="2346" spans="1:4" x14ac:dyDescent="0.25">
      <c r="A2346" s="371">
        <v>37957</v>
      </c>
      <c r="B2346" s="371" t="s">
        <v>11197</v>
      </c>
      <c r="C2346" s="371" t="s">
        <v>3635</v>
      </c>
      <c r="D2346" s="218">
        <v>7.27</v>
      </c>
    </row>
    <row r="2347" spans="1:4" x14ac:dyDescent="0.25">
      <c r="A2347" s="371">
        <v>37958</v>
      </c>
      <c r="B2347" s="371" t="s">
        <v>11198</v>
      </c>
      <c r="C2347" s="371" t="s">
        <v>3635</v>
      </c>
      <c r="D2347" s="218">
        <v>13.15</v>
      </c>
    </row>
    <row r="2348" spans="1:4" x14ac:dyDescent="0.25">
      <c r="A2348" s="371">
        <v>37959</v>
      </c>
      <c r="B2348" s="371" t="s">
        <v>11199</v>
      </c>
      <c r="C2348" s="371" t="s">
        <v>3635</v>
      </c>
      <c r="D2348" s="218">
        <v>20.239999999999998</v>
      </c>
    </row>
    <row r="2349" spans="1:4" x14ac:dyDescent="0.25">
      <c r="A2349" s="371">
        <v>37960</v>
      </c>
      <c r="B2349" s="371" t="s">
        <v>11200</v>
      </c>
      <c r="C2349" s="371" t="s">
        <v>3635</v>
      </c>
      <c r="D2349" s="218">
        <v>51.72</v>
      </c>
    </row>
    <row r="2350" spans="1:4" x14ac:dyDescent="0.25">
      <c r="A2350" s="371">
        <v>37961</v>
      </c>
      <c r="B2350" s="371" t="s">
        <v>11201</v>
      </c>
      <c r="C2350" s="371" t="s">
        <v>3635</v>
      </c>
      <c r="D2350" s="218">
        <v>111.16</v>
      </c>
    </row>
    <row r="2351" spans="1:4" x14ac:dyDescent="0.25">
      <c r="A2351" s="371">
        <v>37962</v>
      </c>
      <c r="B2351" s="371" t="s">
        <v>11202</v>
      </c>
      <c r="C2351" s="371" t="s">
        <v>3635</v>
      </c>
      <c r="D2351" s="218">
        <v>128.15</v>
      </c>
    </row>
    <row r="2352" spans="1:4" x14ac:dyDescent="0.25">
      <c r="A2352" s="371">
        <v>3533</v>
      </c>
      <c r="B2352" s="371" t="s">
        <v>11203</v>
      </c>
      <c r="C2352" s="371" t="s">
        <v>3635</v>
      </c>
      <c r="D2352" s="218">
        <v>2.77</v>
      </c>
    </row>
    <row r="2353" spans="1:4" x14ac:dyDescent="0.25">
      <c r="A2353" s="371">
        <v>3538</v>
      </c>
      <c r="B2353" s="371" t="s">
        <v>11204</v>
      </c>
      <c r="C2353" s="371" t="s">
        <v>3635</v>
      </c>
      <c r="D2353" s="218">
        <v>5.24</v>
      </c>
    </row>
    <row r="2354" spans="1:4" x14ac:dyDescent="0.25">
      <c r="A2354" s="371">
        <v>3498</v>
      </c>
      <c r="B2354" s="371" t="s">
        <v>11205</v>
      </c>
      <c r="C2354" s="371" t="s">
        <v>3635</v>
      </c>
      <c r="D2354" s="218">
        <v>5.08</v>
      </c>
    </row>
    <row r="2355" spans="1:4" x14ac:dyDescent="0.25">
      <c r="A2355" s="371">
        <v>3496</v>
      </c>
      <c r="B2355" s="371" t="s">
        <v>11206</v>
      </c>
      <c r="C2355" s="371" t="s">
        <v>3635</v>
      </c>
      <c r="D2355" s="218">
        <v>3.4</v>
      </c>
    </row>
    <row r="2356" spans="1:4" x14ac:dyDescent="0.25">
      <c r="A2356" s="371">
        <v>38429</v>
      </c>
      <c r="B2356" s="371" t="s">
        <v>11207</v>
      </c>
      <c r="C2356" s="371" t="s">
        <v>3635</v>
      </c>
      <c r="D2356" s="218">
        <v>9.4600000000000009</v>
      </c>
    </row>
    <row r="2357" spans="1:4" x14ac:dyDescent="0.25">
      <c r="A2357" s="371">
        <v>38431</v>
      </c>
      <c r="B2357" s="371" t="s">
        <v>11208</v>
      </c>
      <c r="C2357" s="371" t="s">
        <v>3635</v>
      </c>
      <c r="D2357" s="218">
        <v>11.87</v>
      </c>
    </row>
    <row r="2358" spans="1:4" x14ac:dyDescent="0.25">
      <c r="A2358" s="371">
        <v>38430</v>
      </c>
      <c r="B2358" s="371" t="s">
        <v>11209</v>
      </c>
      <c r="C2358" s="371" t="s">
        <v>3635</v>
      </c>
      <c r="D2358" s="218">
        <v>18.41</v>
      </c>
    </row>
    <row r="2359" spans="1:4" x14ac:dyDescent="0.25">
      <c r="A2359" s="371">
        <v>36348</v>
      </c>
      <c r="B2359" s="371" t="s">
        <v>11210</v>
      </c>
      <c r="C2359" s="371" t="s">
        <v>3635</v>
      </c>
      <c r="D2359" s="218">
        <v>2.2200000000000002</v>
      </c>
    </row>
    <row r="2360" spans="1:4" x14ac:dyDescent="0.25">
      <c r="A2360" s="371">
        <v>36349</v>
      </c>
      <c r="B2360" s="371" t="s">
        <v>11211</v>
      </c>
      <c r="C2360" s="371" t="s">
        <v>3635</v>
      </c>
      <c r="D2360" s="218">
        <v>3.06</v>
      </c>
    </row>
    <row r="2361" spans="1:4" x14ac:dyDescent="0.25">
      <c r="A2361" s="371">
        <v>38987</v>
      </c>
      <c r="B2361" s="371" t="s">
        <v>11212</v>
      </c>
      <c r="C2361" s="371" t="s">
        <v>3635</v>
      </c>
      <c r="D2361" s="218">
        <v>14.69</v>
      </c>
    </row>
    <row r="2362" spans="1:4" x14ac:dyDescent="0.25">
      <c r="A2362" s="371">
        <v>38988</v>
      </c>
      <c r="B2362" s="371" t="s">
        <v>11213</v>
      </c>
      <c r="C2362" s="371" t="s">
        <v>3635</v>
      </c>
      <c r="D2362" s="218">
        <v>23.94</v>
      </c>
    </row>
    <row r="2363" spans="1:4" x14ac:dyDescent="0.25">
      <c r="A2363" s="371">
        <v>38989</v>
      </c>
      <c r="B2363" s="371" t="s">
        <v>11214</v>
      </c>
      <c r="C2363" s="371" t="s">
        <v>3635</v>
      </c>
      <c r="D2363" s="218">
        <v>40.29</v>
      </c>
    </row>
    <row r="2364" spans="1:4" x14ac:dyDescent="0.25">
      <c r="A2364" s="371">
        <v>38990</v>
      </c>
      <c r="B2364" s="371" t="s">
        <v>11215</v>
      </c>
      <c r="C2364" s="371" t="s">
        <v>3635</v>
      </c>
      <c r="D2364" s="218">
        <v>80.5</v>
      </c>
    </row>
    <row r="2365" spans="1:4" x14ac:dyDescent="0.25">
      <c r="A2365" s="371">
        <v>38991</v>
      </c>
      <c r="B2365" s="371" t="s">
        <v>11216</v>
      </c>
      <c r="C2365" s="371" t="s">
        <v>3635</v>
      </c>
      <c r="D2365" s="218">
        <v>144.87</v>
      </c>
    </row>
    <row r="2366" spans="1:4" x14ac:dyDescent="0.25">
      <c r="A2366" s="371">
        <v>38433</v>
      </c>
      <c r="B2366" s="371" t="s">
        <v>11217</v>
      </c>
      <c r="C2366" s="371" t="s">
        <v>3635</v>
      </c>
      <c r="D2366" s="218">
        <v>7.49</v>
      </c>
    </row>
    <row r="2367" spans="1:4" x14ac:dyDescent="0.25">
      <c r="A2367" s="371">
        <v>38440</v>
      </c>
      <c r="B2367" s="371" t="s">
        <v>11218</v>
      </c>
      <c r="C2367" s="371" t="s">
        <v>3635</v>
      </c>
      <c r="D2367" s="218">
        <v>315.72000000000003</v>
      </c>
    </row>
    <row r="2368" spans="1:4" x14ac:dyDescent="0.25">
      <c r="A2368" s="371">
        <v>36359</v>
      </c>
      <c r="B2368" s="371" t="s">
        <v>11219</v>
      </c>
      <c r="C2368" s="371" t="s">
        <v>3635</v>
      </c>
      <c r="D2368" s="218">
        <v>1.97</v>
      </c>
    </row>
    <row r="2369" spans="1:4" x14ac:dyDescent="0.25">
      <c r="A2369" s="371">
        <v>36360</v>
      </c>
      <c r="B2369" s="371" t="s">
        <v>11220</v>
      </c>
      <c r="C2369" s="371" t="s">
        <v>3635</v>
      </c>
      <c r="D2369" s="218">
        <v>2.65</v>
      </c>
    </row>
    <row r="2370" spans="1:4" x14ac:dyDescent="0.25">
      <c r="A2370" s="371">
        <v>38434</v>
      </c>
      <c r="B2370" s="371" t="s">
        <v>11221</v>
      </c>
      <c r="C2370" s="371" t="s">
        <v>3635</v>
      </c>
      <c r="D2370" s="218">
        <v>4.03</v>
      </c>
    </row>
    <row r="2371" spans="1:4" x14ac:dyDescent="0.25">
      <c r="A2371" s="371">
        <v>38435</v>
      </c>
      <c r="B2371" s="371" t="s">
        <v>11222</v>
      </c>
      <c r="C2371" s="371" t="s">
        <v>3635</v>
      </c>
      <c r="D2371" s="218">
        <v>9.08</v>
      </c>
    </row>
    <row r="2372" spans="1:4" x14ac:dyDescent="0.25">
      <c r="A2372" s="371">
        <v>38436</v>
      </c>
      <c r="B2372" s="371" t="s">
        <v>11223</v>
      </c>
      <c r="C2372" s="371" t="s">
        <v>3635</v>
      </c>
      <c r="D2372" s="218">
        <v>15.05</v>
      </c>
    </row>
    <row r="2373" spans="1:4" x14ac:dyDescent="0.25">
      <c r="A2373" s="371">
        <v>38437</v>
      </c>
      <c r="B2373" s="371" t="s">
        <v>11224</v>
      </c>
      <c r="C2373" s="371" t="s">
        <v>3635</v>
      </c>
      <c r="D2373" s="218">
        <v>24.42</v>
      </c>
    </row>
    <row r="2374" spans="1:4" x14ac:dyDescent="0.25">
      <c r="A2374" s="371">
        <v>38438</v>
      </c>
      <c r="B2374" s="371" t="s">
        <v>11225</v>
      </c>
      <c r="C2374" s="371" t="s">
        <v>3635</v>
      </c>
      <c r="D2374" s="218">
        <v>70.83</v>
      </c>
    </row>
    <row r="2375" spans="1:4" x14ac:dyDescent="0.25">
      <c r="A2375" s="371">
        <v>38439</v>
      </c>
      <c r="B2375" s="371" t="s">
        <v>11226</v>
      </c>
      <c r="C2375" s="371" t="s">
        <v>3635</v>
      </c>
      <c r="D2375" s="218">
        <v>90</v>
      </c>
    </row>
    <row r="2376" spans="1:4" x14ac:dyDescent="0.25">
      <c r="A2376" s="371">
        <v>10836</v>
      </c>
      <c r="B2376" s="371" t="s">
        <v>11227</v>
      </c>
      <c r="C2376" s="371" t="s">
        <v>3635</v>
      </c>
      <c r="D2376" s="218">
        <v>18.05</v>
      </c>
    </row>
    <row r="2377" spans="1:4" x14ac:dyDescent="0.25">
      <c r="A2377" s="371">
        <v>10835</v>
      </c>
      <c r="B2377" s="371" t="s">
        <v>11228</v>
      </c>
      <c r="C2377" s="371" t="s">
        <v>3635</v>
      </c>
      <c r="D2377" s="218">
        <v>5.04</v>
      </c>
    </row>
    <row r="2378" spans="1:4" x14ac:dyDescent="0.25">
      <c r="A2378" s="371">
        <v>3475</v>
      </c>
      <c r="B2378" s="371" t="s">
        <v>11229</v>
      </c>
      <c r="C2378" s="371" t="s">
        <v>3635</v>
      </c>
      <c r="D2378" s="218">
        <v>4.8499999999999996</v>
      </c>
    </row>
    <row r="2379" spans="1:4" x14ac:dyDescent="0.25">
      <c r="A2379" s="371">
        <v>3485</v>
      </c>
      <c r="B2379" s="371" t="s">
        <v>11230</v>
      </c>
      <c r="C2379" s="371" t="s">
        <v>3635</v>
      </c>
      <c r="D2379" s="218">
        <v>13.4</v>
      </c>
    </row>
    <row r="2380" spans="1:4" x14ac:dyDescent="0.25">
      <c r="A2380" s="371">
        <v>3534</v>
      </c>
      <c r="B2380" s="371" t="s">
        <v>11231</v>
      </c>
      <c r="C2380" s="371" t="s">
        <v>3635</v>
      </c>
      <c r="D2380" s="218">
        <v>7.68</v>
      </c>
    </row>
    <row r="2381" spans="1:4" x14ac:dyDescent="0.25">
      <c r="A2381" s="371">
        <v>3543</v>
      </c>
      <c r="B2381" s="371" t="s">
        <v>11232</v>
      </c>
      <c r="C2381" s="371" t="s">
        <v>3635</v>
      </c>
      <c r="D2381" s="218">
        <v>1.78</v>
      </c>
    </row>
    <row r="2382" spans="1:4" x14ac:dyDescent="0.25">
      <c r="A2382" s="371">
        <v>3482</v>
      </c>
      <c r="B2382" s="371" t="s">
        <v>11233</v>
      </c>
      <c r="C2382" s="371" t="s">
        <v>3635</v>
      </c>
      <c r="D2382" s="218">
        <v>5.49</v>
      </c>
    </row>
    <row r="2383" spans="1:4" x14ac:dyDescent="0.25">
      <c r="A2383" s="371">
        <v>3505</v>
      </c>
      <c r="B2383" s="371" t="s">
        <v>11234</v>
      </c>
      <c r="C2383" s="371" t="s">
        <v>3635</v>
      </c>
      <c r="D2383" s="218">
        <v>2.65</v>
      </c>
    </row>
    <row r="2384" spans="1:4" x14ac:dyDescent="0.25">
      <c r="A2384" s="371">
        <v>3521</v>
      </c>
      <c r="B2384" s="371" t="s">
        <v>11235</v>
      </c>
      <c r="C2384" s="371" t="s">
        <v>3635</v>
      </c>
      <c r="D2384" s="218">
        <v>2</v>
      </c>
    </row>
    <row r="2385" spans="1:4" x14ac:dyDescent="0.25">
      <c r="A2385" s="371">
        <v>3531</v>
      </c>
      <c r="B2385" s="371" t="s">
        <v>11236</v>
      </c>
      <c r="C2385" s="371" t="s">
        <v>3635</v>
      </c>
      <c r="D2385" s="218">
        <v>3.81</v>
      </c>
    </row>
    <row r="2386" spans="1:4" x14ac:dyDescent="0.25">
      <c r="A2386" s="371">
        <v>3522</v>
      </c>
      <c r="B2386" s="371" t="s">
        <v>11237</v>
      </c>
      <c r="C2386" s="371" t="s">
        <v>3635</v>
      </c>
      <c r="D2386" s="218">
        <v>2.4500000000000002</v>
      </c>
    </row>
    <row r="2387" spans="1:4" x14ac:dyDescent="0.25">
      <c r="A2387" s="371">
        <v>3527</v>
      </c>
      <c r="B2387" s="371" t="s">
        <v>11238</v>
      </c>
      <c r="C2387" s="371" t="s">
        <v>3635</v>
      </c>
      <c r="D2387" s="218">
        <v>12.91</v>
      </c>
    </row>
    <row r="2388" spans="1:4" x14ac:dyDescent="0.25">
      <c r="A2388" s="371">
        <v>3516</v>
      </c>
      <c r="B2388" s="371" t="s">
        <v>11239</v>
      </c>
      <c r="C2388" s="371" t="s">
        <v>3635</v>
      </c>
      <c r="D2388" s="218">
        <v>2.08</v>
      </c>
    </row>
    <row r="2389" spans="1:4" x14ac:dyDescent="0.25">
      <c r="A2389" s="371">
        <v>3517</v>
      </c>
      <c r="B2389" s="371" t="s">
        <v>11240</v>
      </c>
      <c r="C2389" s="371" t="s">
        <v>3635</v>
      </c>
      <c r="D2389" s="218">
        <v>1.88</v>
      </c>
    </row>
    <row r="2390" spans="1:4" x14ac:dyDescent="0.25">
      <c r="A2390" s="371">
        <v>3515</v>
      </c>
      <c r="B2390" s="371" t="s">
        <v>11241</v>
      </c>
      <c r="C2390" s="371" t="s">
        <v>3635</v>
      </c>
      <c r="D2390" s="218">
        <v>6.59</v>
      </c>
    </row>
    <row r="2391" spans="1:4" x14ac:dyDescent="0.25">
      <c r="A2391" s="371">
        <v>20147</v>
      </c>
      <c r="B2391" s="371" t="s">
        <v>11242</v>
      </c>
      <c r="C2391" s="371" t="s">
        <v>3635</v>
      </c>
      <c r="D2391" s="218">
        <v>5.42</v>
      </c>
    </row>
    <row r="2392" spans="1:4" x14ac:dyDescent="0.25">
      <c r="A2392" s="371">
        <v>3524</v>
      </c>
      <c r="B2392" s="371" t="s">
        <v>11243</v>
      </c>
      <c r="C2392" s="371" t="s">
        <v>3635</v>
      </c>
      <c r="D2392" s="218">
        <v>8.15</v>
      </c>
    </row>
    <row r="2393" spans="1:4" x14ac:dyDescent="0.25">
      <c r="A2393" s="371">
        <v>3532</v>
      </c>
      <c r="B2393" s="371" t="s">
        <v>11244</v>
      </c>
      <c r="C2393" s="371" t="s">
        <v>3635</v>
      </c>
      <c r="D2393" s="218">
        <v>18.84</v>
      </c>
    </row>
    <row r="2394" spans="1:4" x14ac:dyDescent="0.25">
      <c r="A2394" s="371">
        <v>3528</v>
      </c>
      <c r="B2394" s="371" t="s">
        <v>11245</v>
      </c>
      <c r="C2394" s="371" t="s">
        <v>3635</v>
      </c>
      <c r="D2394" s="218">
        <v>8.1300000000000008</v>
      </c>
    </row>
    <row r="2395" spans="1:4" x14ac:dyDescent="0.25">
      <c r="A2395" s="371">
        <v>37952</v>
      </c>
      <c r="B2395" s="371" t="s">
        <v>11246</v>
      </c>
      <c r="C2395" s="371" t="s">
        <v>3635</v>
      </c>
      <c r="D2395" s="218">
        <v>58.25</v>
      </c>
    </row>
    <row r="2396" spans="1:4" x14ac:dyDescent="0.25">
      <c r="A2396" s="371">
        <v>37951</v>
      </c>
      <c r="B2396" s="371" t="s">
        <v>11247</v>
      </c>
      <c r="C2396" s="371" t="s">
        <v>3635</v>
      </c>
      <c r="D2396" s="218">
        <v>2.19</v>
      </c>
    </row>
    <row r="2397" spans="1:4" x14ac:dyDescent="0.25">
      <c r="A2397" s="371">
        <v>3518</v>
      </c>
      <c r="B2397" s="371" t="s">
        <v>11248</v>
      </c>
      <c r="C2397" s="371" t="s">
        <v>3635</v>
      </c>
      <c r="D2397" s="218">
        <v>3.37</v>
      </c>
    </row>
    <row r="2398" spans="1:4" x14ac:dyDescent="0.25">
      <c r="A2398" s="371">
        <v>3519</v>
      </c>
      <c r="B2398" s="371" t="s">
        <v>11249</v>
      </c>
      <c r="C2398" s="371" t="s">
        <v>3635</v>
      </c>
      <c r="D2398" s="218">
        <v>7.05</v>
      </c>
    </row>
    <row r="2399" spans="1:4" x14ac:dyDescent="0.25">
      <c r="A2399" s="371">
        <v>3520</v>
      </c>
      <c r="B2399" s="371" t="s">
        <v>11250</v>
      </c>
      <c r="C2399" s="371" t="s">
        <v>3635</v>
      </c>
      <c r="D2399" s="218">
        <v>7.39</v>
      </c>
    </row>
    <row r="2400" spans="1:4" x14ac:dyDescent="0.25">
      <c r="A2400" s="371">
        <v>37950</v>
      </c>
      <c r="B2400" s="371" t="s">
        <v>11251</v>
      </c>
      <c r="C2400" s="371" t="s">
        <v>3635</v>
      </c>
      <c r="D2400" s="218">
        <v>53.62</v>
      </c>
    </row>
    <row r="2401" spans="1:4" x14ac:dyDescent="0.25">
      <c r="A2401" s="371">
        <v>37949</v>
      </c>
      <c r="B2401" s="371" t="s">
        <v>11252</v>
      </c>
      <c r="C2401" s="371" t="s">
        <v>3635</v>
      </c>
      <c r="D2401" s="218">
        <v>1.97</v>
      </c>
    </row>
    <row r="2402" spans="1:4" x14ac:dyDescent="0.25">
      <c r="A2402" s="371">
        <v>3526</v>
      </c>
      <c r="B2402" s="371" t="s">
        <v>11253</v>
      </c>
      <c r="C2402" s="371" t="s">
        <v>3635</v>
      </c>
      <c r="D2402" s="218">
        <v>2.72</v>
      </c>
    </row>
    <row r="2403" spans="1:4" x14ac:dyDescent="0.25">
      <c r="A2403" s="371">
        <v>3509</v>
      </c>
      <c r="B2403" s="371" t="s">
        <v>11254</v>
      </c>
      <c r="C2403" s="371" t="s">
        <v>3635</v>
      </c>
      <c r="D2403" s="218">
        <v>6.18</v>
      </c>
    </row>
    <row r="2404" spans="1:4" x14ac:dyDescent="0.25">
      <c r="A2404" s="371">
        <v>3530</v>
      </c>
      <c r="B2404" s="371" t="s">
        <v>11255</v>
      </c>
      <c r="C2404" s="371" t="s">
        <v>3635</v>
      </c>
      <c r="D2404" s="218">
        <v>209.16</v>
      </c>
    </row>
    <row r="2405" spans="1:4" x14ac:dyDescent="0.25">
      <c r="A2405" s="371">
        <v>3542</v>
      </c>
      <c r="B2405" s="371" t="s">
        <v>11256</v>
      </c>
      <c r="C2405" s="371" t="s">
        <v>3635</v>
      </c>
      <c r="D2405" s="218">
        <v>0.6</v>
      </c>
    </row>
    <row r="2406" spans="1:4" x14ac:dyDescent="0.25">
      <c r="A2406" s="371">
        <v>3529</v>
      </c>
      <c r="B2406" s="371" t="s">
        <v>11257</v>
      </c>
      <c r="C2406" s="371" t="s">
        <v>3635</v>
      </c>
      <c r="D2406" s="218">
        <v>0.73</v>
      </c>
    </row>
    <row r="2407" spans="1:4" x14ac:dyDescent="0.25">
      <c r="A2407" s="371">
        <v>3536</v>
      </c>
      <c r="B2407" s="371" t="s">
        <v>11258</v>
      </c>
      <c r="C2407" s="371" t="s">
        <v>3635</v>
      </c>
      <c r="D2407" s="218">
        <v>2.4500000000000002</v>
      </c>
    </row>
    <row r="2408" spans="1:4" x14ac:dyDescent="0.25">
      <c r="A2408" s="371">
        <v>3535</v>
      </c>
      <c r="B2408" s="371" t="s">
        <v>11259</v>
      </c>
      <c r="C2408" s="371" t="s">
        <v>3635</v>
      </c>
      <c r="D2408" s="218">
        <v>5.97</v>
      </c>
    </row>
    <row r="2409" spans="1:4" x14ac:dyDescent="0.25">
      <c r="A2409" s="371">
        <v>3540</v>
      </c>
      <c r="B2409" s="371" t="s">
        <v>11260</v>
      </c>
      <c r="C2409" s="371" t="s">
        <v>3635</v>
      </c>
      <c r="D2409" s="218">
        <v>5.05</v>
      </c>
    </row>
    <row r="2410" spans="1:4" x14ac:dyDescent="0.25">
      <c r="A2410" s="371">
        <v>3539</v>
      </c>
      <c r="B2410" s="371" t="s">
        <v>11261</v>
      </c>
      <c r="C2410" s="371" t="s">
        <v>3635</v>
      </c>
      <c r="D2410" s="218">
        <v>29.27</v>
      </c>
    </row>
    <row r="2411" spans="1:4" x14ac:dyDescent="0.25">
      <c r="A2411" s="371">
        <v>3513</v>
      </c>
      <c r="B2411" s="371" t="s">
        <v>11262</v>
      </c>
      <c r="C2411" s="371" t="s">
        <v>3635</v>
      </c>
      <c r="D2411" s="218">
        <v>103.22</v>
      </c>
    </row>
    <row r="2412" spans="1:4" x14ac:dyDescent="0.25">
      <c r="A2412" s="371">
        <v>3510</v>
      </c>
      <c r="B2412" s="371" t="s">
        <v>11263</v>
      </c>
      <c r="C2412" s="371" t="s">
        <v>3635</v>
      </c>
      <c r="D2412" s="218">
        <v>12.75</v>
      </c>
    </row>
    <row r="2413" spans="1:4" x14ac:dyDescent="0.25">
      <c r="A2413" s="371">
        <v>38913</v>
      </c>
      <c r="B2413" s="371" t="s">
        <v>11264</v>
      </c>
      <c r="C2413" s="371" t="s">
        <v>3635</v>
      </c>
      <c r="D2413" s="218">
        <v>9.42</v>
      </c>
    </row>
    <row r="2414" spans="1:4" x14ac:dyDescent="0.25">
      <c r="A2414" s="371">
        <v>38914</v>
      </c>
      <c r="B2414" s="371" t="s">
        <v>11265</v>
      </c>
      <c r="C2414" s="371" t="s">
        <v>3635</v>
      </c>
      <c r="D2414" s="218">
        <v>11.57</v>
      </c>
    </row>
    <row r="2415" spans="1:4" x14ac:dyDescent="0.25">
      <c r="A2415" s="371">
        <v>38915</v>
      </c>
      <c r="B2415" s="371" t="s">
        <v>11266</v>
      </c>
      <c r="C2415" s="371" t="s">
        <v>3635</v>
      </c>
      <c r="D2415" s="218">
        <v>22.29</v>
      </c>
    </row>
    <row r="2416" spans="1:4" x14ac:dyDescent="0.25">
      <c r="A2416" s="371">
        <v>38916</v>
      </c>
      <c r="B2416" s="371" t="s">
        <v>11267</v>
      </c>
      <c r="C2416" s="371" t="s">
        <v>3635</v>
      </c>
      <c r="D2416" s="218">
        <v>30.85</v>
      </c>
    </row>
    <row r="2417" spans="1:4" x14ac:dyDescent="0.25">
      <c r="A2417" s="371">
        <v>39300</v>
      </c>
      <c r="B2417" s="371" t="s">
        <v>11268</v>
      </c>
      <c r="C2417" s="371" t="s">
        <v>3635</v>
      </c>
      <c r="D2417" s="218">
        <v>8.41</v>
      </c>
    </row>
    <row r="2418" spans="1:4" x14ac:dyDescent="0.25">
      <c r="A2418" s="371">
        <v>39301</v>
      </c>
      <c r="B2418" s="371" t="s">
        <v>11269</v>
      </c>
      <c r="C2418" s="371" t="s">
        <v>3635</v>
      </c>
      <c r="D2418" s="218">
        <v>11.26</v>
      </c>
    </row>
    <row r="2419" spans="1:4" x14ac:dyDescent="0.25">
      <c r="A2419" s="371">
        <v>39302</v>
      </c>
      <c r="B2419" s="371" t="s">
        <v>11270</v>
      </c>
      <c r="C2419" s="371" t="s">
        <v>3635</v>
      </c>
      <c r="D2419" s="218">
        <v>20.47</v>
      </c>
    </row>
    <row r="2420" spans="1:4" x14ac:dyDescent="0.25">
      <c r="A2420" s="371">
        <v>38923</v>
      </c>
      <c r="B2420" s="371" t="s">
        <v>11271</v>
      </c>
      <c r="C2420" s="371" t="s">
        <v>3635</v>
      </c>
      <c r="D2420" s="218">
        <v>10.08</v>
      </c>
    </row>
    <row r="2421" spans="1:4" x14ac:dyDescent="0.25">
      <c r="A2421" s="371">
        <v>38925</v>
      </c>
      <c r="B2421" s="371" t="s">
        <v>11272</v>
      </c>
      <c r="C2421" s="371" t="s">
        <v>3635</v>
      </c>
      <c r="D2421" s="218">
        <v>11.7</v>
      </c>
    </row>
    <row r="2422" spans="1:4" x14ac:dyDescent="0.25">
      <c r="A2422" s="371">
        <v>38926</v>
      </c>
      <c r="B2422" s="371" t="s">
        <v>11273</v>
      </c>
      <c r="C2422" s="371" t="s">
        <v>3635</v>
      </c>
      <c r="D2422" s="218">
        <v>13.87</v>
      </c>
    </row>
    <row r="2423" spans="1:4" x14ac:dyDescent="0.25">
      <c r="A2423" s="371">
        <v>38927</v>
      </c>
      <c r="B2423" s="371" t="s">
        <v>11274</v>
      </c>
      <c r="C2423" s="371" t="s">
        <v>3635</v>
      </c>
      <c r="D2423" s="218">
        <v>17.52</v>
      </c>
    </row>
    <row r="2424" spans="1:4" x14ac:dyDescent="0.25">
      <c r="A2424" s="371">
        <v>39304</v>
      </c>
      <c r="B2424" s="371" t="s">
        <v>11275</v>
      </c>
      <c r="C2424" s="371" t="s">
        <v>3635</v>
      </c>
      <c r="D2424" s="218">
        <v>9.9499999999999993</v>
      </c>
    </row>
    <row r="2425" spans="1:4" x14ac:dyDescent="0.25">
      <c r="A2425" s="371">
        <v>39305</v>
      </c>
      <c r="B2425" s="371" t="s">
        <v>11276</v>
      </c>
      <c r="C2425" s="371" t="s">
        <v>3635</v>
      </c>
      <c r="D2425" s="218">
        <v>10.91</v>
      </c>
    </row>
    <row r="2426" spans="1:4" x14ac:dyDescent="0.25">
      <c r="A2426" s="371">
        <v>39306</v>
      </c>
      <c r="B2426" s="371" t="s">
        <v>11277</v>
      </c>
      <c r="C2426" s="371" t="s">
        <v>3635</v>
      </c>
      <c r="D2426" s="218">
        <v>14.67</v>
      </c>
    </row>
    <row r="2427" spans="1:4" x14ac:dyDescent="0.25">
      <c r="A2427" s="371">
        <v>38928</v>
      </c>
      <c r="B2427" s="371" t="s">
        <v>11278</v>
      </c>
      <c r="C2427" s="371" t="s">
        <v>3635</v>
      </c>
      <c r="D2427" s="218">
        <v>19.39</v>
      </c>
    </row>
    <row r="2428" spans="1:4" x14ac:dyDescent="0.25">
      <c r="A2428" s="371">
        <v>38941</v>
      </c>
      <c r="B2428" s="371" t="s">
        <v>11279</v>
      </c>
      <c r="C2428" s="371" t="s">
        <v>3635</v>
      </c>
      <c r="D2428" s="218">
        <v>15.2</v>
      </c>
    </row>
    <row r="2429" spans="1:4" x14ac:dyDescent="0.25">
      <c r="A2429" s="371">
        <v>38917</v>
      </c>
      <c r="B2429" s="371" t="s">
        <v>11280</v>
      </c>
      <c r="C2429" s="371" t="s">
        <v>3635</v>
      </c>
      <c r="D2429" s="218">
        <v>10.84</v>
      </c>
    </row>
    <row r="2430" spans="1:4" x14ac:dyDescent="0.25">
      <c r="A2430" s="371">
        <v>38919</v>
      </c>
      <c r="B2430" s="371" t="s">
        <v>11281</v>
      </c>
      <c r="C2430" s="371" t="s">
        <v>3635</v>
      </c>
      <c r="D2430" s="218">
        <v>12.72</v>
      </c>
    </row>
    <row r="2431" spans="1:4" x14ac:dyDescent="0.25">
      <c r="A2431" s="371">
        <v>38922</v>
      </c>
      <c r="B2431" s="371" t="s">
        <v>11282</v>
      </c>
      <c r="C2431" s="371" t="s">
        <v>3635</v>
      </c>
      <c r="D2431" s="218">
        <v>17.07</v>
      </c>
    </row>
    <row r="2432" spans="1:4" x14ac:dyDescent="0.25">
      <c r="A2432" s="371">
        <v>20151</v>
      </c>
      <c r="B2432" s="371" t="s">
        <v>11283</v>
      </c>
      <c r="C2432" s="371" t="s">
        <v>3635</v>
      </c>
      <c r="D2432" s="218">
        <v>18.16</v>
      </c>
    </row>
    <row r="2433" spans="1:4" x14ac:dyDescent="0.25">
      <c r="A2433" s="371">
        <v>20152</v>
      </c>
      <c r="B2433" s="371" t="s">
        <v>11284</v>
      </c>
      <c r="C2433" s="371" t="s">
        <v>3635</v>
      </c>
      <c r="D2433" s="218">
        <v>65.73</v>
      </c>
    </row>
    <row r="2434" spans="1:4" x14ac:dyDescent="0.25">
      <c r="A2434" s="371">
        <v>20148</v>
      </c>
      <c r="B2434" s="371" t="s">
        <v>11285</v>
      </c>
      <c r="C2434" s="371" t="s">
        <v>3635</v>
      </c>
      <c r="D2434" s="218">
        <v>3.57</v>
      </c>
    </row>
    <row r="2435" spans="1:4" x14ac:dyDescent="0.25">
      <c r="A2435" s="371">
        <v>20149</v>
      </c>
      <c r="B2435" s="371" t="s">
        <v>11286</v>
      </c>
      <c r="C2435" s="371" t="s">
        <v>3635</v>
      </c>
      <c r="D2435" s="218">
        <v>5.96</v>
      </c>
    </row>
    <row r="2436" spans="1:4" x14ac:dyDescent="0.25">
      <c r="A2436" s="371">
        <v>20150</v>
      </c>
      <c r="B2436" s="371" t="s">
        <v>11287</v>
      </c>
      <c r="C2436" s="371" t="s">
        <v>3635</v>
      </c>
      <c r="D2436" s="218">
        <v>15.37</v>
      </c>
    </row>
    <row r="2437" spans="1:4" x14ac:dyDescent="0.25">
      <c r="A2437" s="371">
        <v>20157</v>
      </c>
      <c r="B2437" s="371" t="s">
        <v>11288</v>
      </c>
      <c r="C2437" s="371" t="s">
        <v>3635</v>
      </c>
      <c r="D2437" s="218">
        <v>17.25</v>
      </c>
    </row>
    <row r="2438" spans="1:4" x14ac:dyDescent="0.25">
      <c r="A2438" s="371">
        <v>20158</v>
      </c>
      <c r="B2438" s="371" t="s">
        <v>11289</v>
      </c>
      <c r="C2438" s="371" t="s">
        <v>3635</v>
      </c>
      <c r="D2438" s="218">
        <v>68.52</v>
      </c>
    </row>
    <row r="2439" spans="1:4" x14ac:dyDescent="0.25">
      <c r="A2439" s="371">
        <v>20154</v>
      </c>
      <c r="B2439" s="371" t="s">
        <v>11290</v>
      </c>
      <c r="C2439" s="371" t="s">
        <v>3635</v>
      </c>
      <c r="D2439" s="218">
        <v>3.49</v>
      </c>
    </row>
    <row r="2440" spans="1:4" x14ac:dyDescent="0.25">
      <c r="A2440" s="371">
        <v>20155</v>
      </c>
      <c r="B2440" s="371" t="s">
        <v>11291</v>
      </c>
      <c r="C2440" s="371" t="s">
        <v>3635</v>
      </c>
      <c r="D2440" s="218">
        <v>5.32</v>
      </c>
    </row>
    <row r="2441" spans="1:4" x14ac:dyDescent="0.25">
      <c r="A2441" s="371">
        <v>20156</v>
      </c>
      <c r="B2441" s="371" t="s">
        <v>11292</v>
      </c>
      <c r="C2441" s="371" t="s">
        <v>3635</v>
      </c>
      <c r="D2441" s="218">
        <v>14.96</v>
      </c>
    </row>
    <row r="2442" spans="1:4" x14ac:dyDescent="0.25">
      <c r="A2442" s="371">
        <v>3499</v>
      </c>
      <c r="B2442" s="371" t="s">
        <v>11293</v>
      </c>
      <c r="C2442" s="371" t="s">
        <v>3635</v>
      </c>
      <c r="D2442" s="218">
        <v>1.1399999999999999</v>
      </c>
    </row>
    <row r="2443" spans="1:4" x14ac:dyDescent="0.25">
      <c r="A2443" s="371">
        <v>3500</v>
      </c>
      <c r="B2443" s="371" t="s">
        <v>11294</v>
      </c>
      <c r="C2443" s="371" t="s">
        <v>3635</v>
      </c>
      <c r="D2443" s="218">
        <v>1.52</v>
      </c>
    </row>
    <row r="2444" spans="1:4" x14ac:dyDescent="0.25">
      <c r="A2444" s="371">
        <v>3501</v>
      </c>
      <c r="B2444" s="371" t="s">
        <v>11295</v>
      </c>
      <c r="C2444" s="371" t="s">
        <v>3635</v>
      </c>
      <c r="D2444" s="218">
        <v>4.1900000000000004</v>
      </c>
    </row>
    <row r="2445" spans="1:4" x14ac:dyDescent="0.25">
      <c r="A2445" s="371">
        <v>3502</v>
      </c>
      <c r="B2445" s="371" t="s">
        <v>11296</v>
      </c>
      <c r="C2445" s="371" t="s">
        <v>3635</v>
      </c>
      <c r="D2445" s="218">
        <v>6.03</v>
      </c>
    </row>
    <row r="2446" spans="1:4" x14ac:dyDescent="0.25">
      <c r="A2446" s="371">
        <v>3503</v>
      </c>
      <c r="B2446" s="371" t="s">
        <v>11297</v>
      </c>
      <c r="C2446" s="371" t="s">
        <v>3635</v>
      </c>
      <c r="D2446" s="218">
        <v>7.57</v>
      </c>
    </row>
    <row r="2447" spans="1:4" x14ac:dyDescent="0.25">
      <c r="A2447" s="371">
        <v>3477</v>
      </c>
      <c r="B2447" s="371" t="s">
        <v>11298</v>
      </c>
      <c r="C2447" s="371" t="s">
        <v>3635</v>
      </c>
      <c r="D2447" s="218">
        <v>27.51</v>
      </c>
    </row>
    <row r="2448" spans="1:4" x14ac:dyDescent="0.25">
      <c r="A2448" s="371">
        <v>3478</v>
      </c>
      <c r="B2448" s="371" t="s">
        <v>11299</v>
      </c>
      <c r="C2448" s="371" t="s">
        <v>3635</v>
      </c>
      <c r="D2448" s="218">
        <v>65.95</v>
      </c>
    </row>
    <row r="2449" spans="1:4" x14ac:dyDescent="0.25">
      <c r="A2449" s="371">
        <v>3525</v>
      </c>
      <c r="B2449" s="371" t="s">
        <v>11300</v>
      </c>
      <c r="C2449" s="371" t="s">
        <v>3635</v>
      </c>
      <c r="D2449" s="218">
        <v>81.400000000000006</v>
      </c>
    </row>
    <row r="2450" spans="1:4" x14ac:dyDescent="0.25">
      <c r="A2450" s="371">
        <v>3511</v>
      </c>
      <c r="B2450" s="371" t="s">
        <v>11301</v>
      </c>
      <c r="C2450" s="371" t="s">
        <v>3635</v>
      </c>
      <c r="D2450" s="218">
        <v>86.34</v>
      </c>
    </row>
    <row r="2451" spans="1:4" x14ac:dyDescent="0.25">
      <c r="A2451" s="371">
        <v>12032</v>
      </c>
      <c r="B2451" s="371" t="s">
        <v>11302</v>
      </c>
      <c r="C2451" s="371" t="s">
        <v>3644</v>
      </c>
      <c r="D2451" s="218">
        <v>54.61</v>
      </c>
    </row>
    <row r="2452" spans="1:4" x14ac:dyDescent="0.25">
      <c r="A2452" s="371">
        <v>12030</v>
      </c>
      <c r="B2452" s="371" t="s">
        <v>11303</v>
      </c>
      <c r="C2452" s="371" t="s">
        <v>3644</v>
      </c>
      <c r="D2452" s="218">
        <v>51.31</v>
      </c>
    </row>
    <row r="2453" spans="1:4" x14ac:dyDescent="0.25">
      <c r="A2453" s="371">
        <v>10908</v>
      </c>
      <c r="B2453" s="371" t="s">
        <v>11304</v>
      </c>
      <c r="C2453" s="371" t="s">
        <v>3635</v>
      </c>
      <c r="D2453" s="218">
        <v>16.96</v>
      </c>
    </row>
    <row r="2454" spans="1:4" x14ac:dyDescent="0.25">
      <c r="A2454" s="371">
        <v>10909</v>
      </c>
      <c r="B2454" s="371" t="s">
        <v>11305</v>
      </c>
      <c r="C2454" s="371" t="s">
        <v>3635</v>
      </c>
      <c r="D2454" s="218">
        <v>19.73</v>
      </c>
    </row>
    <row r="2455" spans="1:4" x14ac:dyDescent="0.25">
      <c r="A2455" s="371">
        <v>3669</v>
      </c>
      <c r="B2455" s="371" t="s">
        <v>11306</v>
      </c>
      <c r="C2455" s="371" t="s">
        <v>3635</v>
      </c>
      <c r="D2455" s="218">
        <v>12.12</v>
      </c>
    </row>
    <row r="2456" spans="1:4" x14ac:dyDescent="0.25">
      <c r="A2456" s="371">
        <v>20139</v>
      </c>
      <c r="B2456" s="371" t="s">
        <v>11307</v>
      </c>
      <c r="C2456" s="371" t="s">
        <v>3635</v>
      </c>
      <c r="D2456" s="218">
        <v>104.24</v>
      </c>
    </row>
    <row r="2457" spans="1:4" x14ac:dyDescent="0.25">
      <c r="A2457" s="371">
        <v>3668</v>
      </c>
      <c r="B2457" s="371" t="s">
        <v>11308</v>
      </c>
      <c r="C2457" s="371" t="s">
        <v>3635</v>
      </c>
      <c r="D2457" s="218">
        <v>37.229999999999997</v>
      </c>
    </row>
    <row r="2458" spans="1:4" x14ac:dyDescent="0.25">
      <c r="A2458" s="371">
        <v>10911</v>
      </c>
      <c r="B2458" s="371" t="s">
        <v>11309</v>
      </c>
      <c r="C2458" s="371" t="s">
        <v>3635</v>
      </c>
      <c r="D2458" s="218">
        <v>16.32</v>
      </c>
    </row>
    <row r="2459" spans="1:4" x14ac:dyDescent="0.25">
      <c r="A2459" s="371">
        <v>3659</v>
      </c>
      <c r="B2459" s="371" t="s">
        <v>11310</v>
      </c>
      <c r="C2459" s="371" t="s">
        <v>3635</v>
      </c>
      <c r="D2459" s="218">
        <v>16.63</v>
      </c>
    </row>
    <row r="2460" spans="1:4" x14ac:dyDescent="0.25">
      <c r="A2460" s="371">
        <v>3660</v>
      </c>
      <c r="B2460" s="371" t="s">
        <v>11311</v>
      </c>
      <c r="C2460" s="371" t="s">
        <v>3635</v>
      </c>
      <c r="D2460" s="218">
        <v>21.51</v>
      </c>
    </row>
    <row r="2461" spans="1:4" x14ac:dyDescent="0.25">
      <c r="A2461" s="371">
        <v>20144</v>
      </c>
      <c r="B2461" s="371" t="s">
        <v>11312</v>
      </c>
      <c r="C2461" s="371" t="s">
        <v>3635</v>
      </c>
      <c r="D2461" s="218">
        <v>48.16</v>
      </c>
    </row>
    <row r="2462" spans="1:4" x14ac:dyDescent="0.25">
      <c r="A2462" s="371">
        <v>20143</v>
      </c>
      <c r="B2462" s="371" t="s">
        <v>11313</v>
      </c>
      <c r="C2462" s="371" t="s">
        <v>3635</v>
      </c>
      <c r="D2462" s="218">
        <v>61.62</v>
      </c>
    </row>
    <row r="2463" spans="1:4" x14ac:dyDescent="0.25">
      <c r="A2463" s="371">
        <v>20145</v>
      </c>
      <c r="B2463" s="371" t="s">
        <v>11314</v>
      </c>
      <c r="C2463" s="371" t="s">
        <v>3635</v>
      </c>
      <c r="D2463" s="218">
        <v>118.86</v>
      </c>
    </row>
    <row r="2464" spans="1:4" x14ac:dyDescent="0.25">
      <c r="A2464" s="371">
        <v>20146</v>
      </c>
      <c r="B2464" s="371" t="s">
        <v>11315</v>
      </c>
      <c r="C2464" s="371" t="s">
        <v>3635</v>
      </c>
      <c r="D2464" s="218">
        <v>162.49</v>
      </c>
    </row>
    <row r="2465" spans="1:4" x14ac:dyDescent="0.25">
      <c r="A2465" s="371">
        <v>20140</v>
      </c>
      <c r="B2465" s="371" t="s">
        <v>11316</v>
      </c>
      <c r="C2465" s="371" t="s">
        <v>3635</v>
      </c>
      <c r="D2465" s="218">
        <v>7.62</v>
      </c>
    </row>
    <row r="2466" spans="1:4" x14ac:dyDescent="0.25">
      <c r="A2466" s="371">
        <v>20141</v>
      </c>
      <c r="B2466" s="371" t="s">
        <v>11317</v>
      </c>
      <c r="C2466" s="371" t="s">
        <v>3635</v>
      </c>
      <c r="D2466" s="218">
        <v>18.670000000000002</v>
      </c>
    </row>
    <row r="2467" spans="1:4" x14ac:dyDescent="0.25">
      <c r="A2467" s="371">
        <v>20142</v>
      </c>
      <c r="B2467" s="371" t="s">
        <v>11318</v>
      </c>
      <c r="C2467" s="371" t="s">
        <v>3635</v>
      </c>
      <c r="D2467" s="218">
        <v>32.840000000000003</v>
      </c>
    </row>
    <row r="2468" spans="1:4" x14ac:dyDescent="0.25">
      <c r="A2468" s="371">
        <v>3670</v>
      </c>
      <c r="B2468" s="371" t="s">
        <v>11319</v>
      </c>
      <c r="C2468" s="371" t="s">
        <v>3635</v>
      </c>
      <c r="D2468" s="218">
        <v>21.35</v>
      </c>
    </row>
    <row r="2469" spans="1:4" x14ac:dyDescent="0.25">
      <c r="A2469" s="371">
        <v>3666</v>
      </c>
      <c r="B2469" s="371" t="s">
        <v>11320</v>
      </c>
      <c r="C2469" s="371" t="s">
        <v>3635</v>
      </c>
      <c r="D2469" s="218">
        <v>3.36</v>
      </c>
    </row>
    <row r="2470" spans="1:4" x14ac:dyDescent="0.25">
      <c r="A2470" s="371">
        <v>3662</v>
      </c>
      <c r="B2470" s="371" t="s">
        <v>11321</v>
      </c>
      <c r="C2470" s="371" t="s">
        <v>3635</v>
      </c>
      <c r="D2470" s="218">
        <v>8.76</v>
      </c>
    </row>
    <row r="2471" spans="1:4" x14ac:dyDescent="0.25">
      <c r="A2471" s="371">
        <v>3658</v>
      </c>
      <c r="B2471" s="371" t="s">
        <v>11322</v>
      </c>
      <c r="C2471" s="371" t="s">
        <v>3635</v>
      </c>
      <c r="D2471" s="218">
        <v>16.600000000000001</v>
      </c>
    </row>
    <row r="2472" spans="1:4" x14ac:dyDescent="0.25">
      <c r="A2472" s="371">
        <v>14157</v>
      </c>
      <c r="B2472" s="371" t="s">
        <v>11323</v>
      </c>
      <c r="C2472" s="371" t="s">
        <v>3635</v>
      </c>
      <c r="D2472" s="218">
        <v>1.22</v>
      </c>
    </row>
    <row r="2473" spans="1:4" x14ac:dyDescent="0.25">
      <c r="A2473" s="371">
        <v>42696</v>
      </c>
      <c r="B2473" s="371" t="s">
        <v>11324</v>
      </c>
      <c r="C2473" s="371" t="s">
        <v>3635</v>
      </c>
      <c r="D2473" s="218">
        <v>131.66999999999999</v>
      </c>
    </row>
    <row r="2474" spans="1:4" x14ac:dyDescent="0.25">
      <c r="A2474" s="371">
        <v>39875</v>
      </c>
      <c r="B2474" s="371" t="s">
        <v>11325</v>
      </c>
      <c r="C2474" s="371" t="s">
        <v>3635</v>
      </c>
      <c r="D2474" s="218">
        <v>708.76</v>
      </c>
    </row>
    <row r="2475" spans="1:4" x14ac:dyDescent="0.25">
      <c r="A2475" s="371">
        <v>39876</v>
      </c>
      <c r="B2475" s="371" t="s">
        <v>11326</v>
      </c>
      <c r="C2475" s="371" t="s">
        <v>3635</v>
      </c>
      <c r="D2475" s="218">
        <v>887.37</v>
      </c>
    </row>
    <row r="2476" spans="1:4" x14ac:dyDescent="0.25">
      <c r="A2476" s="371">
        <v>39877</v>
      </c>
      <c r="B2476" s="371" t="s">
        <v>11327</v>
      </c>
      <c r="C2476" s="371" t="s">
        <v>3635</v>
      </c>
      <c r="D2476" s="219">
        <v>1230.74</v>
      </c>
    </row>
    <row r="2477" spans="1:4" x14ac:dyDescent="0.25">
      <c r="A2477" s="371">
        <v>39878</v>
      </c>
      <c r="B2477" s="371" t="s">
        <v>11328</v>
      </c>
      <c r="C2477" s="371" t="s">
        <v>3635</v>
      </c>
      <c r="D2477" s="219">
        <v>1625.6</v>
      </c>
    </row>
    <row r="2478" spans="1:4" x14ac:dyDescent="0.25">
      <c r="A2478" s="371">
        <v>39872</v>
      </c>
      <c r="B2478" s="371" t="s">
        <v>11329</v>
      </c>
      <c r="C2478" s="371" t="s">
        <v>3635</v>
      </c>
      <c r="D2478" s="218">
        <v>486.05</v>
      </c>
    </row>
    <row r="2479" spans="1:4" x14ac:dyDescent="0.25">
      <c r="A2479" s="371">
        <v>39873</v>
      </c>
      <c r="B2479" s="371" t="s">
        <v>11330</v>
      </c>
      <c r="C2479" s="371" t="s">
        <v>3635</v>
      </c>
      <c r="D2479" s="218">
        <v>563.79</v>
      </c>
    </row>
    <row r="2480" spans="1:4" x14ac:dyDescent="0.25">
      <c r="A2480" s="371">
        <v>39874</v>
      </c>
      <c r="B2480" s="371" t="s">
        <v>11331</v>
      </c>
      <c r="C2480" s="371" t="s">
        <v>3635</v>
      </c>
      <c r="D2480" s="218">
        <v>619.25</v>
      </c>
    </row>
    <row r="2481" spans="1:4" x14ac:dyDescent="0.25">
      <c r="A2481" s="371">
        <v>3674</v>
      </c>
      <c r="B2481" s="371" t="s">
        <v>11332</v>
      </c>
      <c r="C2481" s="371" t="s">
        <v>3640</v>
      </c>
      <c r="D2481" s="218">
        <v>100.65</v>
      </c>
    </row>
    <row r="2482" spans="1:4" x14ac:dyDescent="0.25">
      <c r="A2482" s="371">
        <v>3681</v>
      </c>
      <c r="B2482" s="371" t="s">
        <v>11333</v>
      </c>
      <c r="C2482" s="371" t="s">
        <v>3640</v>
      </c>
      <c r="D2482" s="218">
        <v>149.75</v>
      </c>
    </row>
    <row r="2483" spans="1:4" x14ac:dyDescent="0.25">
      <c r="A2483" s="371">
        <v>3676</v>
      </c>
      <c r="B2483" s="371" t="s">
        <v>11334</v>
      </c>
      <c r="C2483" s="371" t="s">
        <v>3640</v>
      </c>
      <c r="D2483" s="218">
        <v>563.57000000000005</v>
      </c>
    </row>
    <row r="2484" spans="1:4" x14ac:dyDescent="0.25">
      <c r="A2484" s="371">
        <v>3679</v>
      </c>
      <c r="B2484" s="371" t="s">
        <v>11335</v>
      </c>
      <c r="C2484" s="371" t="s">
        <v>3640</v>
      </c>
      <c r="D2484" s="218">
        <v>466.25</v>
      </c>
    </row>
    <row r="2485" spans="1:4" x14ac:dyDescent="0.25">
      <c r="A2485" s="371">
        <v>3672</v>
      </c>
      <c r="B2485" s="371" t="s">
        <v>11336</v>
      </c>
      <c r="C2485" s="371" t="s">
        <v>3640</v>
      </c>
      <c r="D2485" s="218">
        <v>1.59</v>
      </c>
    </row>
    <row r="2486" spans="1:4" x14ac:dyDescent="0.25">
      <c r="A2486" s="371">
        <v>3671</v>
      </c>
      <c r="B2486" s="371" t="s">
        <v>11337</v>
      </c>
      <c r="C2486" s="371" t="s">
        <v>3640</v>
      </c>
      <c r="D2486" s="218">
        <v>1.5</v>
      </c>
    </row>
    <row r="2487" spans="1:4" x14ac:dyDescent="0.25">
      <c r="A2487" s="371">
        <v>3673</v>
      </c>
      <c r="B2487" s="371" t="s">
        <v>11338</v>
      </c>
      <c r="C2487" s="371" t="s">
        <v>3640</v>
      </c>
      <c r="D2487" s="218">
        <v>2.35</v>
      </c>
    </row>
    <row r="2488" spans="1:4" x14ac:dyDescent="0.25">
      <c r="A2488" s="371">
        <v>38394</v>
      </c>
      <c r="B2488" s="371" t="s">
        <v>11339</v>
      </c>
      <c r="C2488" s="371" t="s">
        <v>3635</v>
      </c>
      <c r="D2488" s="218">
        <v>333.3</v>
      </c>
    </row>
    <row r="2489" spans="1:4" x14ac:dyDescent="0.25">
      <c r="A2489" s="371">
        <v>3729</v>
      </c>
      <c r="B2489" s="371" t="s">
        <v>11340</v>
      </c>
      <c r="C2489" s="371" t="s">
        <v>3635</v>
      </c>
      <c r="D2489" s="218">
        <v>140.24</v>
      </c>
    </row>
    <row r="2490" spans="1:4" x14ac:dyDescent="0.25">
      <c r="A2490" s="371">
        <v>39357</v>
      </c>
      <c r="B2490" s="371" t="s">
        <v>11341</v>
      </c>
      <c r="C2490" s="371" t="s">
        <v>3635</v>
      </c>
      <c r="D2490" s="218">
        <v>52.21</v>
      </c>
    </row>
    <row r="2491" spans="1:4" x14ac:dyDescent="0.25">
      <c r="A2491" s="371">
        <v>39358</v>
      </c>
      <c r="B2491" s="371" t="s">
        <v>11342</v>
      </c>
      <c r="C2491" s="371" t="s">
        <v>3635</v>
      </c>
      <c r="D2491" s="218">
        <v>52.21</v>
      </c>
    </row>
    <row r="2492" spans="1:4" x14ac:dyDescent="0.25">
      <c r="A2492" s="371">
        <v>39355</v>
      </c>
      <c r="B2492" s="371" t="s">
        <v>11343</v>
      </c>
      <c r="C2492" s="371" t="s">
        <v>3635</v>
      </c>
      <c r="D2492" s="218">
        <v>76.069999999999993</v>
      </c>
    </row>
    <row r="2493" spans="1:4" x14ac:dyDescent="0.25">
      <c r="A2493" s="371">
        <v>39356</v>
      </c>
      <c r="B2493" s="371" t="s">
        <v>11344</v>
      </c>
      <c r="C2493" s="371" t="s">
        <v>3635</v>
      </c>
      <c r="D2493" s="218">
        <v>72.599999999999994</v>
      </c>
    </row>
    <row r="2494" spans="1:4" x14ac:dyDescent="0.25">
      <c r="A2494" s="371">
        <v>39353</v>
      </c>
      <c r="B2494" s="371" t="s">
        <v>11345</v>
      </c>
      <c r="C2494" s="371" t="s">
        <v>3635</v>
      </c>
      <c r="D2494" s="218">
        <v>166.66</v>
      </c>
    </row>
    <row r="2495" spans="1:4" x14ac:dyDescent="0.25">
      <c r="A2495" s="371">
        <v>39354</v>
      </c>
      <c r="B2495" s="371" t="s">
        <v>11346</v>
      </c>
      <c r="C2495" s="371" t="s">
        <v>3635</v>
      </c>
      <c r="D2495" s="218">
        <v>351.63</v>
      </c>
    </row>
    <row r="2496" spans="1:4" x14ac:dyDescent="0.25">
      <c r="A2496" s="371">
        <v>39398</v>
      </c>
      <c r="B2496" s="371" t="s">
        <v>11347</v>
      </c>
      <c r="C2496" s="371" t="s">
        <v>3635</v>
      </c>
      <c r="D2496" s="218">
        <v>146.41999999999999</v>
      </c>
    </row>
    <row r="2497" spans="1:4" x14ac:dyDescent="0.25">
      <c r="A2497" s="371">
        <v>13343</v>
      </c>
      <c r="B2497" s="371" t="s">
        <v>11348</v>
      </c>
      <c r="C2497" s="371" t="s">
        <v>3635</v>
      </c>
      <c r="D2497" s="218">
        <v>50.07</v>
      </c>
    </row>
    <row r="2498" spans="1:4" x14ac:dyDescent="0.25">
      <c r="A2498" s="371">
        <v>12118</v>
      </c>
      <c r="B2498" s="371" t="s">
        <v>11349</v>
      </c>
      <c r="C2498" s="371" t="s">
        <v>3635</v>
      </c>
      <c r="D2498" s="218">
        <v>26.83</v>
      </c>
    </row>
    <row r="2499" spans="1:4" x14ac:dyDescent="0.25">
      <c r="A2499" s="371">
        <v>39482</v>
      </c>
      <c r="B2499" s="371" t="s">
        <v>11350</v>
      </c>
      <c r="C2499" s="371" t="s">
        <v>3635</v>
      </c>
      <c r="D2499" s="218">
        <v>686.72</v>
      </c>
    </row>
    <row r="2500" spans="1:4" x14ac:dyDescent="0.25">
      <c r="A2500" s="371">
        <v>39486</v>
      </c>
      <c r="B2500" s="371" t="s">
        <v>11351</v>
      </c>
      <c r="C2500" s="371" t="s">
        <v>3635</v>
      </c>
      <c r="D2500" s="218">
        <v>560.46</v>
      </c>
    </row>
    <row r="2501" spans="1:4" x14ac:dyDescent="0.25">
      <c r="A2501" s="371">
        <v>39484</v>
      </c>
      <c r="B2501" s="371" t="s">
        <v>11352</v>
      </c>
      <c r="C2501" s="371" t="s">
        <v>3635</v>
      </c>
      <c r="D2501" s="218">
        <v>686.72</v>
      </c>
    </row>
    <row r="2502" spans="1:4" x14ac:dyDescent="0.25">
      <c r="A2502" s="371">
        <v>39488</v>
      </c>
      <c r="B2502" s="371" t="s">
        <v>11353</v>
      </c>
      <c r="C2502" s="371" t="s">
        <v>3635</v>
      </c>
      <c r="D2502" s="218">
        <v>569.64</v>
      </c>
    </row>
    <row r="2503" spans="1:4" x14ac:dyDescent="0.25">
      <c r="A2503" s="371">
        <v>39485</v>
      </c>
      <c r="B2503" s="371" t="s">
        <v>11354</v>
      </c>
      <c r="C2503" s="371" t="s">
        <v>3635</v>
      </c>
      <c r="D2503" s="218">
        <v>686.72</v>
      </c>
    </row>
    <row r="2504" spans="1:4" x14ac:dyDescent="0.25">
      <c r="A2504" s="371">
        <v>39489</v>
      </c>
      <c r="B2504" s="371" t="s">
        <v>11355</v>
      </c>
      <c r="C2504" s="371" t="s">
        <v>3635</v>
      </c>
      <c r="D2504" s="218">
        <v>579.29999999999995</v>
      </c>
    </row>
    <row r="2505" spans="1:4" x14ac:dyDescent="0.25">
      <c r="A2505" s="371">
        <v>39490</v>
      </c>
      <c r="B2505" s="371" t="s">
        <v>11356</v>
      </c>
      <c r="C2505" s="371" t="s">
        <v>3635</v>
      </c>
      <c r="D2505" s="218">
        <v>863.23</v>
      </c>
    </row>
    <row r="2506" spans="1:4" x14ac:dyDescent="0.25">
      <c r="A2506" s="371">
        <v>39494</v>
      </c>
      <c r="B2506" s="371" t="s">
        <v>11357</v>
      </c>
      <c r="C2506" s="371" t="s">
        <v>3635</v>
      </c>
      <c r="D2506" s="218">
        <v>619.87</v>
      </c>
    </row>
    <row r="2507" spans="1:4" x14ac:dyDescent="0.25">
      <c r="A2507" s="371">
        <v>39495</v>
      </c>
      <c r="B2507" s="371" t="s">
        <v>11358</v>
      </c>
      <c r="C2507" s="371" t="s">
        <v>3635</v>
      </c>
      <c r="D2507" s="218">
        <v>698.51</v>
      </c>
    </row>
    <row r="2508" spans="1:4" x14ac:dyDescent="0.25">
      <c r="A2508" s="371">
        <v>39496</v>
      </c>
      <c r="B2508" s="371" t="s">
        <v>11359</v>
      </c>
      <c r="C2508" s="371" t="s">
        <v>3635</v>
      </c>
      <c r="D2508" s="218">
        <v>768.36</v>
      </c>
    </row>
    <row r="2509" spans="1:4" x14ac:dyDescent="0.25">
      <c r="A2509" s="371">
        <v>39492</v>
      </c>
      <c r="B2509" s="371" t="s">
        <v>11360</v>
      </c>
      <c r="C2509" s="371" t="s">
        <v>3635</v>
      </c>
      <c r="D2509" s="218">
        <v>889.55</v>
      </c>
    </row>
    <row r="2510" spans="1:4" x14ac:dyDescent="0.25">
      <c r="A2510" s="371">
        <v>39497</v>
      </c>
      <c r="B2510" s="371" t="s">
        <v>11361</v>
      </c>
      <c r="C2510" s="371" t="s">
        <v>3635</v>
      </c>
      <c r="D2510" s="218">
        <v>803.5</v>
      </c>
    </row>
    <row r="2511" spans="1:4" x14ac:dyDescent="0.25">
      <c r="A2511" s="371">
        <v>39493</v>
      </c>
      <c r="B2511" s="371" t="s">
        <v>11362</v>
      </c>
      <c r="C2511" s="371" t="s">
        <v>3635</v>
      </c>
      <c r="D2511" s="218">
        <v>954.13</v>
      </c>
    </row>
    <row r="2512" spans="1:4" x14ac:dyDescent="0.25">
      <c r="A2512" s="371">
        <v>39500</v>
      </c>
      <c r="B2512" s="371" t="s">
        <v>11363</v>
      </c>
      <c r="C2512" s="371" t="s">
        <v>3635</v>
      </c>
      <c r="D2512" s="219">
        <v>1041.03</v>
      </c>
    </row>
    <row r="2513" spans="1:4" x14ac:dyDescent="0.25">
      <c r="A2513" s="371">
        <v>39498</v>
      </c>
      <c r="B2513" s="371" t="s">
        <v>11364</v>
      </c>
      <c r="C2513" s="371" t="s">
        <v>3635</v>
      </c>
      <c r="D2513" s="219">
        <v>1283.94</v>
      </c>
    </row>
    <row r="2514" spans="1:4" x14ac:dyDescent="0.25">
      <c r="A2514" s="371">
        <v>43628</v>
      </c>
      <c r="B2514" s="371" t="s">
        <v>11365</v>
      </c>
      <c r="C2514" s="371" t="s">
        <v>3635</v>
      </c>
      <c r="D2514" s="219">
        <v>1012.02</v>
      </c>
    </row>
    <row r="2515" spans="1:4" x14ac:dyDescent="0.25">
      <c r="A2515" s="371">
        <v>39501</v>
      </c>
      <c r="B2515" s="371" t="s">
        <v>11366</v>
      </c>
      <c r="C2515" s="371" t="s">
        <v>3635</v>
      </c>
      <c r="D2515" s="219">
        <v>1069.23</v>
      </c>
    </row>
    <row r="2516" spans="1:4" x14ac:dyDescent="0.25">
      <c r="A2516" s="371">
        <v>39499</v>
      </c>
      <c r="B2516" s="371" t="s">
        <v>11367</v>
      </c>
      <c r="C2516" s="371" t="s">
        <v>3635</v>
      </c>
      <c r="D2516" s="219">
        <v>1302.17</v>
      </c>
    </row>
    <row r="2517" spans="1:4" x14ac:dyDescent="0.25">
      <c r="A2517" s="371">
        <v>43621</v>
      </c>
      <c r="B2517" s="371" t="s">
        <v>11368</v>
      </c>
      <c r="C2517" s="371" t="s">
        <v>3635</v>
      </c>
      <c r="D2517" s="219">
        <v>1075.27</v>
      </c>
    </row>
    <row r="2518" spans="1:4" x14ac:dyDescent="0.25">
      <c r="A2518" s="371">
        <v>3733</v>
      </c>
      <c r="B2518" s="371" t="s">
        <v>11369</v>
      </c>
      <c r="C2518" s="371" t="s">
        <v>3636</v>
      </c>
      <c r="D2518" s="218">
        <v>78.53</v>
      </c>
    </row>
    <row r="2519" spans="1:4" x14ac:dyDescent="0.25">
      <c r="A2519" s="371">
        <v>3731</v>
      </c>
      <c r="B2519" s="371" t="s">
        <v>11370</v>
      </c>
      <c r="C2519" s="371" t="s">
        <v>3636</v>
      </c>
      <c r="D2519" s="218">
        <v>72.900000000000006</v>
      </c>
    </row>
    <row r="2520" spans="1:4" x14ac:dyDescent="0.25">
      <c r="A2520" s="371">
        <v>38137</v>
      </c>
      <c r="B2520" s="371" t="s">
        <v>11371</v>
      </c>
      <c r="C2520" s="371" t="s">
        <v>3636</v>
      </c>
      <c r="D2520" s="218">
        <v>73.33</v>
      </c>
    </row>
    <row r="2521" spans="1:4" x14ac:dyDescent="0.25">
      <c r="A2521" s="371">
        <v>38135</v>
      </c>
      <c r="B2521" s="371" t="s">
        <v>11372</v>
      </c>
      <c r="C2521" s="371" t="s">
        <v>3636</v>
      </c>
      <c r="D2521" s="218">
        <v>92.95</v>
      </c>
    </row>
    <row r="2522" spans="1:4" x14ac:dyDescent="0.25">
      <c r="A2522" s="371">
        <v>38138</v>
      </c>
      <c r="B2522" s="371" t="s">
        <v>11373</v>
      </c>
      <c r="C2522" s="371" t="s">
        <v>3636</v>
      </c>
      <c r="D2522" s="218">
        <v>72.010000000000005</v>
      </c>
    </row>
    <row r="2523" spans="1:4" x14ac:dyDescent="0.25">
      <c r="A2523" s="371">
        <v>3736</v>
      </c>
      <c r="B2523" s="371" t="s">
        <v>11374</v>
      </c>
      <c r="C2523" s="371" t="s">
        <v>3636</v>
      </c>
      <c r="D2523" s="218">
        <v>50</v>
      </c>
    </row>
    <row r="2524" spans="1:4" x14ac:dyDescent="0.25">
      <c r="A2524" s="371">
        <v>3741</v>
      </c>
      <c r="B2524" s="371" t="s">
        <v>11375</v>
      </c>
      <c r="C2524" s="371" t="s">
        <v>3636</v>
      </c>
      <c r="D2524" s="218">
        <v>52.12</v>
      </c>
    </row>
    <row r="2525" spans="1:4" x14ac:dyDescent="0.25">
      <c r="A2525" s="371">
        <v>3745</v>
      </c>
      <c r="B2525" s="371" t="s">
        <v>11376</v>
      </c>
      <c r="C2525" s="371" t="s">
        <v>3636</v>
      </c>
      <c r="D2525" s="218">
        <v>56.2</v>
      </c>
    </row>
    <row r="2526" spans="1:4" x14ac:dyDescent="0.25">
      <c r="A2526" s="371">
        <v>3743</v>
      </c>
      <c r="B2526" s="371" t="s">
        <v>11377</v>
      </c>
      <c r="C2526" s="371" t="s">
        <v>3636</v>
      </c>
      <c r="D2526" s="218">
        <v>51.93</v>
      </c>
    </row>
    <row r="2527" spans="1:4" x14ac:dyDescent="0.25">
      <c r="A2527" s="371">
        <v>3744</v>
      </c>
      <c r="B2527" s="371" t="s">
        <v>11378</v>
      </c>
      <c r="C2527" s="371" t="s">
        <v>3636</v>
      </c>
      <c r="D2527" s="218">
        <v>57.17</v>
      </c>
    </row>
    <row r="2528" spans="1:4" x14ac:dyDescent="0.25">
      <c r="A2528" s="371">
        <v>3739</v>
      </c>
      <c r="B2528" s="371" t="s">
        <v>11379</v>
      </c>
      <c r="C2528" s="371" t="s">
        <v>3636</v>
      </c>
      <c r="D2528" s="218">
        <v>60.07</v>
      </c>
    </row>
    <row r="2529" spans="1:4" x14ac:dyDescent="0.25">
      <c r="A2529" s="371">
        <v>3737</v>
      </c>
      <c r="B2529" s="371" t="s">
        <v>11380</v>
      </c>
      <c r="C2529" s="371" t="s">
        <v>3636</v>
      </c>
      <c r="D2529" s="218">
        <v>62.98</v>
      </c>
    </row>
    <row r="2530" spans="1:4" x14ac:dyDescent="0.25">
      <c r="A2530" s="371">
        <v>3738</v>
      </c>
      <c r="B2530" s="371" t="s">
        <v>11381</v>
      </c>
      <c r="C2530" s="371" t="s">
        <v>3636</v>
      </c>
      <c r="D2530" s="218">
        <v>72.67</v>
      </c>
    </row>
    <row r="2531" spans="1:4" x14ac:dyDescent="0.25">
      <c r="A2531" s="371">
        <v>3747</v>
      </c>
      <c r="B2531" s="371" t="s">
        <v>11382</v>
      </c>
      <c r="C2531" s="371" t="s">
        <v>3636</v>
      </c>
      <c r="D2531" s="218">
        <v>57.17</v>
      </c>
    </row>
    <row r="2532" spans="1:4" x14ac:dyDescent="0.25">
      <c r="A2532" s="371">
        <v>11649</v>
      </c>
      <c r="B2532" s="371" t="s">
        <v>11383</v>
      </c>
      <c r="C2532" s="371" t="s">
        <v>3635</v>
      </c>
      <c r="D2532" s="218">
        <v>414.72</v>
      </c>
    </row>
    <row r="2533" spans="1:4" x14ac:dyDescent="0.25">
      <c r="A2533" s="371">
        <v>11650</v>
      </c>
      <c r="B2533" s="371" t="s">
        <v>11384</v>
      </c>
      <c r="C2533" s="371" t="s">
        <v>3635</v>
      </c>
      <c r="D2533" s="218">
        <v>706.87</v>
      </c>
    </row>
    <row r="2534" spans="1:4" x14ac:dyDescent="0.25">
      <c r="A2534" s="371">
        <v>3742</v>
      </c>
      <c r="B2534" s="371" t="s">
        <v>11385</v>
      </c>
      <c r="C2534" s="371" t="s">
        <v>3636</v>
      </c>
      <c r="D2534" s="218">
        <v>75.38</v>
      </c>
    </row>
    <row r="2535" spans="1:4" x14ac:dyDescent="0.25">
      <c r="A2535" s="371">
        <v>3746</v>
      </c>
      <c r="B2535" s="371" t="s">
        <v>11386</v>
      </c>
      <c r="C2535" s="371" t="s">
        <v>3636</v>
      </c>
      <c r="D2535" s="218">
        <v>88.02</v>
      </c>
    </row>
    <row r="2536" spans="1:4" x14ac:dyDescent="0.25">
      <c r="A2536" s="371">
        <v>21106</v>
      </c>
      <c r="B2536" s="371" t="s">
        <v>11387</v>
      </c>
      <c r="C2536" s="371" t="s">
        <v>3639</v>
      </c>
      <c r="D2536" s="218">
        <v>34.590000000000003</v>
      </c>
    </row>
    <row r="2537" spans="1:4" x14ac:dyDescent="0.25">
      <c r="A2537" s="371">
        <v>39377</v>
      </c>
      <c r="B2537" s="371" t="s">
        <v>11388</v>
      </c>
      <c r="C2537" s="371" t="s">
        <v>3635</v>
      </c>
      <c r="D2537" s="218">
        <v>214.65</v>
      </c>
    </row>
    <row r="2538" spans="1:4" x14ac:dyDescent="0.25">
      <c r="A2538" s="371">
        <v>38191</v>
      </c>
      <c r="B2538" s="371" t="s">
        <v>11389</v>
      </c>
      <c r="C2538" s="371" t="s">
        <v>3635</v>
      </c>
      <c r="D2538" s="218">
        <v>15.98</v>
      </c>
    </row>
    <row r="2539" spans="1:4" x14ac:dyDescent="0.25">
      <c r="A2539" s="371">
        <v>39381</v>
      </c>
      <c r="B2539" s="371" t="s">
        <v>11390</v>
      </c>
      <c r="C2539" s="371" t="s">
        <v>3635</v>
      </c>
      <c r="D2539" s="218">
        <v>14.9</v>
      </c>
    </row>
    <row r="2540" spans="1:4" x14ac:dyDescent="0.25">
      <c r="A2540" s="371">
        <v>38780</v>
      </c>
      <c r="B2540" s="371" t="s">
        <v>11391</v>
      </c>
      <c r="C2540" s="371" t="s">
        <v>3635</v>
      </c>
      <c r="D2540" s="218">
        <v>18.239999999999998</v>
      </c>
    </row>
    <row r="2541" spans="1:4" x14ac:dyDescent="0.25">
      <c r="A2541" s="371">
        <v>38781</v>
      </c>
      <c r="B2541" s="371" t="s">
        <v>11392</v>
      </c>
      <c r="C2541" s="371" t="s">
        <v>3635</v>
      </c>
      <c r="D2541" s="218">
        <v>61.56</v>
      </c>
    </row>
    <row r="2542" spans="1:4" x14ac:dyDescent="0.25">
      <c r="A2542" s="371">
        <v>38192</v>
      </c>
      <c r="B2542" s="371" t="s">
        <v>11393</v>
      </c>
      <c r="C2542" s="371" t="s">
        <v>3635</v>
      </c>
      <c r="D2542" s="218">
        <v>111.4</v>
      </c>
    </row>
    <row r="2543" spans="1:4" x14ac:dyDescent="0.25">
      <c r="A2543" s="371">
        <v>3753</v>
      </c>
      <c r="B2543" s="371" t="s">
        <v>11394</v>
      </c>
      <c r="C2543" s="371" t="s">
        <v>3635</v>
      </c>
      <c r="D2543" s="218">
        <v>9.75</v>
      </c>
    </row>
    <row r="2544" spans="1:4" x14ac:dyDescent="0.25">
      <c r="A2544" s="371">
        <v>38782</v>
      </c>
      <c r="B2544" s="371" t="s">
        <v>11395</v>
      </c>
      <c r="C2544" s="371" t="s">
        <v>3635</v>
      </c>
      <c r="D2544" s="218">
        <v>12.7</v>
      </c>
    </row>
    <row r="2545" spans="1:4" x14ac:dyDescent="0.25">
      <c r="A2545" s="371">
        <v>38778</v>
      </c>
      <c r="B2545" s="371" t="s">
        <v>11396</v>
      </c>
      <c r="C2545" s="371" t="s">
        <v>3635</v>
      </c>
      <c r="D2545" s="218">
        <v>9.5299999999999994</v>
      </c>
    </row>
    <row r="2546" spans="1:4" x14ac:dyDescent="0.25">
      <c r="A2546" s="371">
        <v>38779</v>
      </c>
      <c r="B2546" s="371" t="s">
        <v>11397</v>
      </c>
      <c r="C2546" s="371" t="s">
        <v>3635</v>
      </c>
      <c r="D2546" s="218">
        <v>10.1</v>
      </c>
    </row>
    <row r="2547" spans="1:4" x14ac:dyDescent="0.25">
      <c r="A2547" s="371">
        <v>39388</v>
      </c>
      <c r="B2547" s="371" t="s">
        <v>11398</v>
      </c>
      <c r="C2547" s="371" t="s">
        <v>3635</v>
      </c>
      <c r="D2547" s="218">
        <v>8.59</v>
      </c>
    </row>
    <row r="2548" spans="1:4" x14ac:dyDescent="0.25">
      <c r="A2548" s="371">
        <v>39387</v>
      </c>
      <c r="B2548" s="371" t="s">
        <v>11399</v>
      </c>
      <c r="C2548" s="371" t="s">
        <v>3635</v>
      </c>
      <c r="D2548" s="218">
        <v>13.4</v>
      </c>
    </row>
    <row r="2549" spans="1:4" x14ac:dyDescent="0.25">
      <c r="A2549" s="371">
        <v>39386</v>
      </c>
      <c r="B2549" s="371" t="s">
        <v>11400</v>
      </c>
      <c r="C2549" s="371" t="s">
        <v>3635</v>
      </c>
      <c r="D2549" s="218">
        <v>9.34</v>
      </c>
    </row>
    <row r="2550" spans="1:4" x14ac:dyDescent="0.25">
      <c r="A2550" s="371">
        <v>38194</v>
      </c>
      <c r="B2550" s="371" t="s">
        <v>11401</v>
      </c>
      <c r="C2550" s="371" t="s">
        <v>3635</v>
      </c>
      <c r="D2550" s="218">
        <v>6.99</v>
      </c>
    </row>
    <row r="2551" spans="1:4" x14ac:dyDescent="0.25">
      <c r="A2551" s="371">
        <v>38193</v>
      </c>
      <c r="B2551" s="371" t="s">
        <v>11402</v>
      </c>
      <c r="C2551" s="371" t="s">
        <v>3635</v>
      </c>
      <c r="D2551" s="218">
        <v>6.07</v>
      </c>
    </row>
    <row r="2552" spans="1:4" x14ac:dyDescent="0.25">
      <c r="A2552" s="371">
        <v>12216</v>
      </c>
      <c r="B2552" s="371" t="s">
        <v>11403</v>
      </c>
      <c r="C2552" s="371" t="s">
        <v>3635</v>
      </c>
      <c r="D2552" s="218">
        <v>55.71</v>
      </c>
    </row>
    <row r="2553" spans="1:4" x14ac:dyDescent="0.25">
      <c r="A2553" s="371">
        <v>3757</v>
      </c>
      <c r="B2553" s="371" t="s">
        <v>11404</v>
      </c>
      <c r="C2553" s="371" t="s">
        <v>3635</v>
      </c>
      <c r="D2553" s="218">
        <v>64.42</v>
      </c>
    </row>
    <row r="2554" spans="1:4" x14ac:dyDescent="0.25">
      <c r="A2554" s="371">
        <v>3758</v>
      </c>
      <c r="B2554" s="371" t="s">
        <v>11405</v>
      </c>
      <c r="C2554" s="371" t="s">
        <v>3635</v>
      </c>
      <c r="D2554" s="218">
        <v>75.11</v>
      </c>
    </row>
    <row r="2555" spans="1:4" x14ac:dyDescent="0.25">
      <c r="A2555" s="371">
        <v>12214</v>
      </c>
      <c r="B2555" s="371" t="s">
        <v>11406</v>
      </c>
      <c r="C2555" s="371" t="s">
        <v>3635</v>
      </c>
      <c r="D2555" s="218">
        <v>25.72</v>
      </c>
    </row>
    <row r="2556" spans="1:4" x14ac:dyDescent="0.25">
      <c r="A2556" s="371">
        <v>3749</v>
      </c>
      <c r="B2556" s="371" t="s">
        <v>11407</v>
      </c>
      <c r="C2556" s="371" t="s">
        <v>3635</v>
      </c>
      <c r="D2556" s="218">
        <v>45.84</v>
      </c>
    </row>
    <row r="2557" spans="1:4" x14ac:dyDescent="0.25">
      <c r="A2557" s="371">
        <v>3751</v>
      </c>
      <c r="B2557" s="371" t="s">
        <v>11408</v>
      </c>
      <c r="C2557" s="371" t="s">
        <v>3635</v>
      </c>
      <c r="D2557" s="218">
        <v>62.56</v>
      </c>
    </row>
    <row r="2558" spans="1:4" x14ac:dyDescent="0.25">
      <c r="A2558" s="371">
        <v>39376</v>
      </c>
      <c r="B2558" s="371" t="s">
        <v>11409</v>
      </c>
      <c r="C2558" s="371" t="s">
        <v>3635</v>
      </c>
      <c r="D2558" s="218">
        <v>52.74</v>
      </c>
    </row>
    <row r="2559" spans="1:4" x14ac:dyDescent="0.25">
      <c r="A2559" s="371">
        <v>3752</v>
      </c>
      <c r="B2559" s="371" t="s">
        <v>11410</v>
      </c>
      <c r="C2559" s="371" t="s">
        <v>3635</v>
      </c>
      <c r="D2559" s="218">
        <v>103.2</v>
      </c>
    </row>
    <row r="2560" spans="1:4" x14ac:dyDescent="0.25">
      <c r="A2560" s="371">
        <v>746</v>
      </c>
      <c r="B2560" s="371" t="s">
        <v>11411</v>
      </c>
      <c r="C2560" s="371" t="s">
        <v>3635</v>
      </c>
      <c r="D2560" s="219">
        <v>2719.5</v>
      </c>
    </row>
    <row r="2561" spans="1:4" x14ac:dyDescent="0.25">
      <c r="A2561" s="371">
        <v>20269</v>
      </c>
      <c r="B2561" s="371" t="s">
        <v>11412</v>
      </c>
      <c r="C2561" s="371" t="s">
        <v>3635</v>
      </c>
      <c r="D2561" s="218">
        <v>99.12</v>
      </c>
    </row>
    <row r="2562" spans="1:4" x14ac:dyDescent="0.25">
      <c r="A2562" s="371">
        <v>20270</v>
      </c>
      <c r="B2562" s="371" t="s">
        <v>11413</v>
      </c>
      <c r="C2562" s="371" t="s">
        <v>3635</v>
      </c>
      <c r="D2562" s="218">
        <v>109.53</v>
      </c>
    </row>
    <row r="2563" spans="1:4" x14ac:dyDescent="0.25">
      <c r="A2563" s="371">
        <v>11696</v>
      </c>
      <c r="B2563" s="371" t="s">
        <v>11414</v>
      </c>
      <c r="C2563" s="371" t="s">
        <v>3635</v>
      </c>
      <c r="D2563" s="218">
        <v>175.33</v>
      </c>
    </row>
    <row r="2564" spans="1:4" x14ac:dyDescent="0.25">
      <c r="A2564" s="371">
        <v>10427</v>
      </c>
      <c r="B2564" s="371" t="s">
        <v>11415</v>
      </c>
      <c r="C2564" s="371" t="s">
        <v>3635</v>
      </c>
      <c r="D2564" s="218">
        <v>490.65</v>
      </c>
    </row>
    <row r="2565" spans="1:4" x14ac:dyDescent="0.25">
      <c r="A2565" s="371">
        <v>10428</v>
      </c>
      <c r="B2565" s="371" t="s">
        <v>11416</v>
      </c>
      <c r="C2565" s="371" t="s">
        <v>3635</v>
      </c>
      <c r="D2565" s="218">
        <v>505.53</v>
      </c>
    </row>
    <row r="2566" spans="1:4" x14ac:dyDescent="0.25">
      <c r="A2566" s="371">
        <v>36521</v>
      </c>
      <c r="B2566" s="371" t="s">
        <v>11417</v>
      </c>
      <c r="C2566" s="371" t="s">
        <v>3635</v>
      </c>
      <c r="D2566" s="218">
        <v>157.72999999999999</v>
      </c>
    </row>
    <row r="2567" spans="1:4" x14ac:dyDescent="0.25">
      <c r="A2567" s="371">
        <v>36794</v>
      </c>
      <c r="B2567" s="371" t="s">
        <v>11418</v>
      </c>
      <c r="C2567" s="371" t="s">
        <v>3635</v>
      </c>
      <c r="D2567" s="218">
        <v>167.92</v>
      </c>
    </row>
    <row r="2568" spans="1:4" x14ac:dyDescent="0.25">
      <c r="A2568" s="371">
        <v>10426</v>
      </c>
      <c r="B2568" s="371" t="s">
        <v>11419</v>
      </c>
      <c r="C2568" s="371" t="s">
        <v>3635</v>
      </c>
      <c r="D2568" s="218">
        <v>188.03</v>
      </c>
    </row>
    <row r="2569" spans="1:4" x14ac:dyDescent="0.25">
      <c r="A2569" s="371">
        <v>10425</v>
      </c>
      <c r="B2569" s="371" t="s">
        <v>11420</v>
      </c>
      <c r="C2569" s="371" t="s">
        <v>3635</v>
      </c>
      <c r="D2569" s="218">
        <v>95.39</v>
      </c>
    </row>
    <row r="2570" spans="1:4" x14ac:dyDescent="0.25">
      <c r="A2570" s="371">
        <v>10431</v>
      </c>
      <c r="B2570" s="371" t="s">
        <v>11421</v>
      </c>
      <c r="C2570" s="371" t="s">
        <v>3635</v>
      </c>
      <c r="D2570" s="218">
        <v>326.58999999999997</v>
      </c>
    </row>
    <row r="2571" spans="1:4" x14ac:dyDescent="0.25">
      <c r="A2571" s="371">
        <v>10429</v>
      </c>
      <c r="B2571" s="371" t="s">
        <v>11422</v>
      </c>
      <c r="C2571" s="371" t="s">
        <v>3635</v>
      </c>
      <c r="D2571" s="218">
        <v>161.11000000000001</v>
      </c>
    </row>
    <row r="2572" spans="1:4" x14ac:dyDescent="0.25">
      <c r="A2572" s="371">
        <v>2354</v>
      </c>
      <c r="B2572" s="371" t="s">
        <v>11423</v>
      </c>
      <c r="C2572" s="371" t="s">
        <v>3638</v>
      </c>
      <c r="D2572" s="218">
        <v>22.62</v>
      </c>
    </row>
    <row r="2573" spans="1:4" x14ac:dyDescent="0.25">
      <c r="A2573" s="371">
        <v>40932</v>
      </c>
      <c r="B2573" s="371" t="s">
        <v>11424</v>
      </c>
      <c r="C2573" s="371" t="s">
        <v>3642</v>
      </c>
      <c r="D2573" s="219">
        <v>4024.47</v>
      </c>
    </row>
    <row r="2574" spans="1:4" x14ac:dyDescent="0.25">
      <c r="A2574" s="371">
        <v>10853</v>
      </c>
      <c r="B2574" s="371" t="s">
        <v>11425</v>
      </c>
      <c r="C2574" s="371" t="s">
        <v>3635</v>
      </c>
      <c r="D2574" s="218">
        <v>106.71</v>
      </c>
    </row>
    <row r="2575" spans="1:4" x14ac:dyDescent="0.25">
      <c r="A2575" s="371">
        <v>5093</v>
      </c>
      <c r="B2575" s="371" t="s">
        <v>11426</v>
      </c>
      <c r="C2575" s="371" t="s">
        <v>3643</v>
      </c>
      <c r="D2575" s="218">
        <v>17.36</v>
      </c>
    </row>
    <row r="2576" spans="1:4" x14ac:dyDescent="0.25">
      <c r="A2576" s="371">
        <v>44331</v>
      </c>
      <c r="B2576" s="371" t="s">
        <v>11427</v>
      </c>
      <c r="C2576" s="371" t="s">
        <v>3634</v>
      </c>
      <c r="D2576" s="218">
        <v>45.15</v>
      </c>
    </row>
    <row r="2577" spans="1:4" x14ac:dyDescent="0.25">
      <c r="A2577" s="371">
        <v>37768</v>
      </c>
      <c r="B2577" s="371" t="s">
        <v>11428</v>
      </c>
      <c r="C2577" s="371" t="s">
        <v>3635</v>
      </c>
      <c r="D2577" s="219">
        <v>295000</v>
      </c>
    </row>
    <row r="2578" spans="1:4" x14ac:dyDescent="0.25">
      <c r="A2578" s="371">
        <v>37773</v>
      </c>
      <c r="B2578" s="371" t="s">
        <v>11429</v>
      </c>
      <c r="C2578" s="371" t="s">
        <v>3635</v>
      </c>
      <c r="D2578" s="219">
        <v>250504.73</v>
      </c>
    </row>
    <row r="2579" spans="1:4" x14ac:dyDescent="0.25">
      <c r="A2579" s="371">
        <v>37769</v>
      </c>
      <c r="B2579" s="371" t="s">
        <v>11430</v>
      </c>
      <c r="C2579" s="371" t="s">
        <v>3635</v>
      </c>
      <c r="D2579" s="219">
        <v>419376.48</v>
      </c>
    </row>
    <row r="2580" spans="1:4" x14ac:dyDescent="0.25">
      <c r="A2580" s="371">
        <v>37770</v>
      </c>
      <c r="B2580" s="371" t="s">
        <v>11431</v>
      </c>
      <c r="C2580" s="371" t="s">
        <v>3635</v>
      </c>
      <c r="D2580" s="219">
        <v>711748.8</v>
      </c>
    </row>
    <row r="2581" spans="1:4" x14ac:dyDescent="0.25">
      <c r="A2581" s="371">
        <v>38382</v>
      </c>
      <c r="B2581" s="371" t="s">
        <v>11432</v>
      </c>
      <c r="C2581" s="371" t="s">
        <v>3635</v>
      </c>
      <c r="D2581" s="218">
        <v>12.13</v>
      </c>
    </row>
    <row r="2582" spans="1:4" x14ac:dyDescent="0.25">
      <c r="A2582" s="371">
        <v>38383</v>
      </c>
      <c r="B2582" s="371" t="s">
        <v>11433</v>
      </c>
      <c r="C2582" s="371" t="s">
        <v>3635</v>
      </c>
      <c r="D2582" s="218">
        <v>2.27</v>
      </c>
    </row>
    <row r="2583" spans="1:4" x14ac:dyDescent="0.25">
      <c r="A2583" s="371">
        <v>3768</v>
      </c>
      <c r="B2583" s="371" t="s">
        <v>11434</v>
      </c>
      <c r="C2583" s="371" t="s">
        <v>3635</v>
      </c>
      <c r="D2583" s="218">
        <v>4.4000000000000004</v>
      </c>
    </row>
    <row r="2584" spans="1:4" x14ac:dyDescent="0.25">
      <c r="A2584" s="371">
        <v>3767</v>
      </c>
      <c r="B2584" s="371" t="s">
        <v>11435</v>
      </c>
      <c r="C2584" s="371" t="s">
        <v>3635</v>
      </c>
      <c r="D2584" s="218">
        <v>1.47</v>
      </c>
    </row>
    <row r="2585" spans="1:4" x14ac:dyDescent="0.25">
      <c r="A2585" s="371">
        <v>13192</v>
      </c>
      <c r="B2585" s="371" t="s">
        <v>11436</v>
      </c>
      <c r="C2585" s="371" t="s">
        <v>3635</v>
      </c>
      <c r="D2585" s="219">
        <v>5640.66</v>
      </c>
    </row>
    <row r="2586" spans="1:4" x14ac:dyDescent="0.25">
      <c r="A2586" s="371">
        <v>38413</v>
      </c>
      <c r="B2586" s="371" t="s">
        <v>11437</v>
      </c>
      <c r="C2586" s="371" t="s">
        <v>3635</v>
      </c>
      <c r="D2586" s="218">
        <v>932.88</v>
      </c>
    </row>
    <row r="2587" spans="1:4" x14ac:dyDescent="0.25">
      <c r="A2587" s="371">
        <v>42440</v>
      </c>
      <c r="B2587" s="371" t="s">
        <v>11438</v>
      </c>
      <c r="C2587" s="371" t="s">
        <v>3635</v>
      </c>
      <c r="D2587" s="219">
        <v>1235.9100000000001</v>
      </c>
    </row>
    <row r="2588" spans="1:4" x14ac:dyDescent="0.25">
      <c r="A2588" s="371">
        <v>20193</v>
      </c>
      <c r="B2588" s="371" t="s">
        <v>11439</v>
      </c>
      <c r="C2588" s="371" t="s">
        <v>3650</v>
      </c>
      <c r="D2588" s="218">
        <v>14.25</v>
      </c>
    </row>
    <row r="2589" spans="1:4" x14ac:dyDescent="0.25">
      <c r="A2589" s="371">
        <v>10527</v>
      </c>
      <c r="B2589" s="371" t="s">
        <v>11440</v>
      </c>
      <c r="C2589" s="371" t="s">
        <v>3651</v>
      </c>
      <c r="D2589" s="218">
        <v>19</v>
      </c>
    </row>
    <row r="2590" spans="1:4" x14ac:dyDescent="0.25">
      <c r="A2590" s="371">
        <v>41805</v>
      </c>
      <c r="B2590" s="371" t="s">
        <v>11441</v>
      </c>
      <c r="C2590" s="371" t="s">
        <v>3642</v>
      </c>
      <c r="D2590" s="218">
        <v>546.25</v>
      </c>
    </row>
    <row r="2591" spans="1:4" x14ac:dyDescent="0.25">
      <c r="A2591" s="371">
        <v>40271</v>
      </c>
      <c r="B2591" s="371" t="s">
        <v>11442</v>
      </c>
      <c r="C2591" s="371" t="s">
        <v>6990</v>
      </c>
      <c r="D2591" s="218">
        <v>14.54</v>
      </c>
    </row>
    <row r="2592" spans="1:4" x14ac:dyDescent="0.25">
      <c r="A2592" s="371">
        <v>40287</v>
      </c>
      <c r="B2592" s="371" t="s">
        <v>11443</v>
      </c>
      <c r="C2592" s="371" t="s">
        <v>3642</v>
      </c>
      <c r="D2592" s="218">
        <v>5.6</v>
      </c>
    </row>
    <row r="2593" spans="1:4" x14ac:dyDescent="0.25">
      <c r="A2593" s="371">
        <v>4084</v>
      </c>
      <c r="B2593" s="371" t="s">
        <v>11444</v>
      </c>
      <c r="C2593" s="371" t="s">
        <v>3638</v>
      </c>
      <c r="D2593" s="218">
        <v>4.05</v>
      </c>
    </row>
    <row r="2594" spans="1:4" x14ac:dyDescent="0.25">
      <c r="A2594" s="371">
        <v>743</v>
      </c>
      <c r="B2594" s="371" t="s">
        <v>11445</v>
      </c>
      <c r="C2594" s="371" t="s">
        <v>3638</v>
      </c>
      <c r="D2594" s="218">
        <v>4.05</v>
      </c>
    </row>
    <row r="2595" spans="1:4" x14ac:dyDescent="0.25">
      <c r="A2595" s="371">
        <v>40293</v>
      </c>
      <c r="B2595" s="371" t="s">
        <v>11446</v>
      </c>
      <c r="C2595" s="371" t="s">
        <v>3638</v>
      </c>
      <c r="D2595" s="218">
        <v>4.8600000000000003</v>
      </c>
    </row>
    <row r="2596" spans="1:4" x14ac:dyDescent="0.25">
      <c r="A2596" s="371">
        <v>40294</v>
      </c>
      <c r="B2596" s="371" t="s">
        <v>11447</v>
      </c>
      <c r="C2596" s="371" t="s">
        <v>3638</v>
      </c>
      <c r="D2596" s="218">
        <v>4.05</v>
      </c>
    </row>
    <row r="2597" spans="1:4" x14ac:dyDescent="0.25">
      <c r="A2597" s="371">
        <v>4085</v>
      </c>
      <c r="B2597" s="371" t="s">
        <v>11448</v>
      </c>
      <c r="C2597" s="371" t="s">
        <v>3638</v>
      </c>
      <c r="D2597" s="218">
        <v>5.67</v>
      </c>
    </row>
    <row r="2598" spans="1:4" x14ac:dyDescent="0.25">
      <c r="A2598" s="371">
        <v>10779</v>
      </c>
      <c r="B2598" s="371" t="s">
        <v>11449</v>
      </c>
      <c r="C2598" s="371" t="s">
        <v>3642</v>
      </c>
      <c r="D2598" s="219">
        <v>1562.5</v>
      </c>
    </row>
    <row r="2599" spans="1:4" x14ac:dyDescent="0.25">
      <c r="A2599" s="371">
        <v>10777</v>
      </c>
      <c r="B2599" s="371" t="s">
        <v>11450</v>
      </c>
      <c r="C2599" s="371" t="s">
        <v>3642</v>
      </c>
      <c r="D2599" s="219">
        <v>1419.27</v>
      </c>
    </row>
    <row r="2600" spans="1:4" x14ac:dyDescent="0.25">
      <c r="A2600" s="371">
        <v>10775</v>
      </c>
      <c r="B2600" s="371" t="s">
        <v>11451</v>
      </c>
      <c r="C2600" s="371" t="s">
        <v>3642</v>
      </c>
      <c r="D2600" s="219">
        <v>1250</v>
      </c>
    </row>
    <row r="2601" spans="1:4" x14ac:dyDescent="0.25">
      <c r="A2601" s="371">
        <v>10776</v>
      </c>
      <c r="B2601" s="371" t="s">
        <v>11452</v>
      </c>
      <c r="C2601" s="371" t="s">
        <v>3642</v>
      </c>
      <c r="D2601" s="218">
        <v>976.56</v>
      </c>
    </row>
    <row r="2602" spans="1:4" x14ac:dyDescent="0.25">
      <c r="A2602" s="371">
        <v>10778</v>
      </c>
      <c r="B2602" s="371" t="s">
        <v>11453</v>
      </c>
      <c r="C2602" s="371" t="s">
        <v>3642</v>
      </c>
      <c r="D2602" s="219">
        <v>1562.5</v>
      </c>
    </row>
    <row r="2603" spans="1:4" x14ac:dyDescent="0.25">
      <c r="A2603" s="371">
        <v>40339</v>
      </c>
      <c r="B2603" s="371" t="s">
        <v>11454</v>
      </c>
      <c r="C2603" s="371" t="s">
        <v>6990</v>
      </c>
      <c r="D2603" s="218">
        <v>5.0999999999999996</v>
      </c>
    </row>
    <row r="2604" spans="1:4" x14ac:dyDescent="0.25">
      <c r="A2604" s="371">
        <v>10749</v>
      </c>
      <c r="B2604" s="371" t="s">
        <v>11455</v>
      </c>
      <c r="C2604" s="371" t="s">
        <v>6990</v>
      </c>
      <c r="D2604" s="218">
        <v>16.86</v>
      </c>
    </row>
    <row r="2605" spans="1:4" x14ac:dyDescent="0.25">
      <c r="A2605" s="371">
        <v>40290</v>
      </c>
      <c r="B2605" s="371" t="s">
        <v>11456</v>
      </c>
      <c r="C2605" s="371" t="s">
        <v>6990</v>
      </c>
      <c r="D2605" s="218">
        <v>9.1199999999999992</v>
      </c>
    </row>
    <row r="2606" spans="1:4" x14ac:dyDescent="0.25">
      <c r="A2606" s="371">
        <v>3346</v>
      </c>
      <c r="B2606" s="371" t="s">
        <v>11457</v>
      </c>
      <c r="C2606" s="371" t="s">
        <v>3638</v>
      </c>
      <c r="D2606" s="218">
        <v>23.4</v>
      </c>
    </row>
    <row r="2607" spans="1:4" x14ac:dyDescent="0.25">
      <c r="A2607" s="371">
        <v>3348</v>
      </c>
      <c r="B2607" s="371" t="s">
        <v>11458</v>
      </c>
      <c r="C2607" s="371" t="s">
        <v>3638</v>
      </c>
      <c r="D2607" s="218">
        <v>27.99</v>
      </c>
    </row>
    <row r="2608" spans="1:4" x14ac:dyDescent="0.25">
      <c r="A2608" s="371">
        <v>39833</v>
      </c>
      <c r="B2608" s="371" t="s">
        <v>11459</v>
      </c>
      <c r="C2608" s="371" t="s">
        <v>3638</v>
      </c>
      <c r="D2608" s="218">
        <v>38.340000000000003</v>
      </c>
    </row>
    <row r="2609" spans="1:4" x14ac:dyDescent="0.25">
      <c r="A2609" s="371">
        <v>7252</v>
      </c>
      <c r="B2609" s="371" t="s">
        <v>11460</v>
      </c>
      <c r="C2609" s="371" t="s">
        <v>3638</v>
      </c>
      <c r="D2609" s="218">
        <v>2.25</v>
      </c>
    </row>
    <row r="2610" spans="1:4" x14ac:dyDescent="0.25">
      <c r="A2610" s="371">
        <v>7247</v>
      </c>
      <c r="B2610" s="371" t="s">
        <v>11461</v>
      </c>
      <c r="C2610" s="371" t="s">
        <v>3638</v>
      </c>
      <c r="D2610" s="218">
        <v>2.25</v>
      </c>
    </row>
    <row r="2611" spans="1:4" x14ac:dyDescent="0.25">
      <c r="A2611" s="371">
        <v>40291</v>
      </c>
      <c r="B2611" s="371" t="s">
        <v>11462</v>
      </c>
      <c r="C2611" s="371" t="s">
        <v>6990</v>
      </c>
      <c r="D2611" s="218">
        <v>475</v>
      </c>
    </row>
    <row r="2612" spans="1:4" x14ac:dyDescent="0.25">
      <c r="A2612" s="371">
        <v>40275</v>
      </c>
      <c r="B2612" s="371" t="s">
        <v>11463</v>
      </c>
      <c r="C2612" s="371" t="s">
        <v>6990</v>
      </c>
      <c r="D2612" s="218">
        <v>15.2</v>
      </c>
    </row>
    <row r="2613" spans="1:4" x14ac:dyDescent="0.25">
      <c r="A2613" s="371">
        <v>42408</v>
      </c>
      <c r="B2613" s="371" t="s">
        <v>11464</v>
      </c>
      <c r="C2613" s="371" t="s">
        <v>3636</v>
      </c>
      <c r="D2613" s="218">
        <v>2.11</v>
      </c>
    </row>
    <row r="2614" spans="1:4" x14ac:dyDescent="0.25">
      <c r="A2614" s="371">
        <v>3777</v>
      </c>
      <c r="B2614" s="371" t="s">
        <v>11465</v>
      </c>
      <c r="C2614" s="371" t="s">
        <v>3636</v>
      </c>
      <c r="D2614" s="218">
        <v>1.52</v>
      </c>
    </row>
    <row r="2615" spans="1:4" x14ac:dyDescent="0.25">
      <c r="A2615" s="371">
        <v>44699</v>
      </c>
      <c r="B2615" s="371" t="s">
        <v>11466</v>
      </c>
      <c r="C2615" s="371" t="s">
        <v>3639</v>
      </c>
      <c r="D2615" s="218">
        <v>47.83</v>
      </c>
    </row>
    <row r="2616" spans="1:4" x14ac:dyDescent="0.25">
      <c r="A2616" s="371">
        <v>3798</v>
      </c>
      <c r="B2616" s="371" t="s">
        <v>11467</v>
      </c>
      <c r="C2616" s="371" t="s">
        <v>3635</v>
      </c>
      <c r="D2616" s="218">
        <v>72.53</v>
      </c>
    </row>
    <row r="2617" spans="1:4" x14ac:dyDescent="0.25">
      <c r="A2617" s="371">
        <v>38769</v>
      </c>
      <c r="B2617" s="371" t="s">
        <v>11468</v>
      </c>
      <c r="C2617" s="371" t="s">
        <v>3635</v>
      </c>
      <c r="D2617" s="218">
        <v>56.64</v>
      </c>
    </row>
    <row r="2618" spans="1:4" x14ac:dyDescent="0.25">
      <c r="A2618" s="371">
        <v>39510</v>
      </c>
      <c r="B2618" s="371" t="s">
        <v>11469</v>
      </c>
      <c r="C2618" s="371" t="s">
        <v>3635</v>
      </c>
      <c r="D2618" s="218">
        <v>229.23</v>
      </c>
    </row>
    <row r="2619" spans="1:4" x14ac:dyDescent="0.25">
      <c r="A2619" s="371">
        <v>38776</v>
      </c>
      <c r="B2619" s="371" t="s">
        <v>11470</v>
      </c>
      <c r="C2619" s="371" t="s">
        <v>3635</v>
      </c>
      <c r="D2619" s="218">
        <v>243.28</v>
      </c>
    </row>
    <row r="2620" spans="1:4" x14ac:dyDescent="0.25">
      <c r="A2620" s="371">
        <v>38774</v>
      </c>
      <c r="B2620" s="371" t="s">
        <v>11471</v>
      </c>
      <c r="C2620" s="371" t="s">
        <v>3635</v>
      </c>
      <c r="D2620" s="218">
        <v>17.559999999999999</v>
      </c>
    </row>
    <row r="2621" spans="1:4" x14ac:dyDescent="0.25">
      <c r="A2621" s="371">
        <v>42247</v>
      </c>
      <c r="B2621" s="371" t="s">
        <v>11472</v>
      </c>
      <c r="C2621" s="371" t="s">
        <v>3635</v>
      </c>
      <c r="D2621" s="218">
        <v>599.38</v>
      </c>
    </row>
    <row r="2622" spans="1:4" x14ac:dyDescent="0.25">
      <c r="A2622" s="371">
        <v>42248</v>
      </c>
      <c r="B2622" s="371" t="s">
        <v>11473</v>
      </c>
      <c r="C2622" s="371" t="s">
        <v>3635</v>
      </c>
      <c r="D2622" s="218">
        <v>696.23</v>
      </c>
    </row>
    <row r="2623" spans="1:4" x14ac:dyDescent="0.25">
      <c r="A2623" s="371">
        <v>42249</v>
      </c>
      <c r="B2623" s="371" t="s">
        <v>11474</v>
      </c>
      <c r="C2623" s="371" t="s">
        <v>3635</v>
      </c>
      <c r="D2623" s="219">
        <v>1153.4000000000001</v>
      </c>
    </row>
    <row r="2624" spans="1:4" x14ac:dyDescent="0.25">
      <c r="A2624" s="371">
        <v>42244</v>
      </c>
      <c r="B2624" s="371" t="s">
        <v>11475</v>
      </c>
      <c r="C2624" s="371" t="s">
        <v>3635</v>
      </c>
      <c r="D2624" s="218">
        <v>180.13</v>
      </c>
    </row>
    <row r="2625" spans="1:4" x14ac:dyDescent="0.25">
      <c r="A2625" s="371">
        <v>42245</v>
      </c>
      <c r="B2625" s="371" t="s">
        <v>11476</v>
      </c>
      <c r="C2625" s="371" t="s">
        <v>3635</v>
      </c>
      <c r="D2625" s="218">
        <v>332.39</v>
      </c>
    </row>
    <row r="2626" spans="1:4" x14ac:dyDescent="0.25">
      <c r="A2626" s="371">
        <v>42246</v>
      </c>
      <c r="B2626" s="371" t="s">
        <v>11477</v>
      </c>
      <c r="C2626" s="371" t="s">
        <v>3635</v>
      </c>
      <c r="D2626" s="218">
        <v>367.94</v>
      </c>
    </row>
    <row r="2627" spans="1:4" x14ac:dyDescent="0.25">
      <c r="A2627" s="371">
        <v>42243</v>
      </c>
      <c r="B2627" s="371" t="s">
        <v>11478</v>
      </c>
      <c r="C2627" s="371" t="s">
        <v>3635</v>
      </c>
      <c r="D2627" s="218">
        <v>443.67</v>
      </c>
    </row>
    <row r="2628" spans="1:4" x14ac:dyDescent="0.25">
      <c r="A2628" s="371">
        <v>38889</v>
      </c>
      <c r="B2628" s="371" t="s">
        <v>11479</v>
      </c>
      <c r="C2628" s="371" t="s">
        <v>3635</v>
      </c>
      <c r="D2628" s="218">
        <v>43.41</v>
      </c>
    </row>
    <row r="2629" spans="1:4" x14ac:dyDescent="0.25">
      <c r="A2629" s="371">
        <v>38784</v>
      </c>
      <c r="B2629" s="371" t="s">
        <v>11480</v>
      </c>
      <c r="C2629" s="371" t="s">
        <v>3635</v>
      </c>
      <c r="D2629" s="218">
        <v>58.08</v>
      </c>
    </row>
    <row r="2630" spans="1:4" x14ac:dyDescent="0.25">
      <c r="A2630" s="371">
        <v>3788</v>
      </c>
      <c r="B2630" s="371" t="s">
        <v>11481</v>
      </c>
      <c r="C2630" s="371" t="s">
        <v>3635</v>
      </c>
      <c r="D2630" s="218">
        <v>60.52</v>
      </c>
    </row>
    <row r="2631" spans="1:4" x14ac:dyDescent="0.25">
      <c r="A2631" s="371">
        <v>12230</v>
      </c>
      <c r="B2631" s="371" t="s">
        <v>11482</v>
      </c>
      <c r="C2631" s="371" t="s">
        <v>3635</v>
      </c>
      <c r="D2631" s="218">
        <v>15.57</v>
      </c>
    </row>
    <row r="2632" spans="1:4" x14ac:dyDescent="0.25">
      <c r="A2632" s="371">
        <v>3780</v>
      </c>
      <c r="B2632" s="371" t="s">
        <v>11483</v>
      </c>
      <c r="C2632" s="371" t="s">
        <v>3635</v>
      </c>
      <c r="D2632" s="218">
        <v>89.3</v>
      </c>
    </row>
    <row r="2633" spans="1:4" x14ac:dyDescent="0.25">
      <c r="A2633" s="371">
        <v>12231</v>
      </c>
      <c r="B2633" s="371" t="s">
        <v>11484</v>
      </c>
      <c r="C2633" s="371" t="s">
        <v>3635</v>
      </c>
      <c r="D2633" s="218">
        <v>25.89</v>
      </c>
    </row>
    <row r="2634" spans="1:4" x14ac:dyDescent="0.25">
      <c r="A2634" s="371">
        <v>3811</v>
      </c>
      <c r="B2634" s="371" t="s">
        <v>11485</v>
      </c>
      <c r="C2634" s="371" t="s">
        <v>3635</v>
      </c>
      <c r="D2634" s="218">
        <v>83.88</v>
      </c>
    </row>
    <row r="2635" spans="1:4" x14ac:dyDescent="0.25">
      <c r="A2635" s="371">
        <v>12232</v>
      </c>
      <c r="B2635" s="371" t="s">
        <v>11486</v>
      </c>
      <c r="C2635" s="371" t="s">
        <v>3635</v>
      </c>
      <c r="D2635" s="218">
        <v>27.12</v>
      </c>
    </row>
    <row r="2636" spans="1:4" x14ac:dyDescent="0.25">
      <c r="A2636" s="371">
        <v>3799</v>
      </c>
      <c r="B2636" s="371" t="s">
        <v>11487</v>
      </c>
      <c r="C2636" s="371" t="s">
        <v>3635</v>
      </c>
      <c r="D2636" s="218">
        <v>118.63</v>
      </c>
    </row>
    <row r="2637" spans="1:4" x14ac:dyDescent="0.25">
      <c r="A2637" s="371">
        <v>12239</v>
      </c>
      <c r="B2637" s="371" t="s">
        <v>11488</v>
      </c>
      <c r="C2637" s="371" t="s">
        <v>3635</v>
      </c>
      <c r="D2637" s="218">
        <v>35.51</v>
      </c>
    </row>
    <row r="2638" spans="1:4" x14ac:dyDescent="0.25">
      <c r="A2638" s="371">
        <v>38773</v>
      </c>
      <c r="B2638" s="371" t="s">
        <v>11489</v>
      </c>
      <c r="C2638" s="371" t="s">
        <v>3635</v>
      </c>
      <c r="D2638" s="218">
        <v>5.69</v>
      </c>
    </row>
    <row r="2639" spans="1:4" x14ac:dyDescent="0.25">
      <c r="A2639" s="371">
        <v>12271</v>
      </c>
      <c r="B2639" s="371" t="s">
        <v>11490</v>
      </c>
      <c r="C2639" s="371" t="s">
        <v>3635</v>
      </c>
      <c r="D2639" s="218">
        <v>317.62</v>
      </c>
    </row>
    <row r="2640" spans="1:4" x14ac:dyDescent="0.25">
      <c r="A2640" s="371">
        <v>13382</v>
      </c>
      <c r="B2640" s="371" t="s">
        <v>11491</v>
      </c>
      <c r="C2640" s="371" t="s">
        <v>3635</v>
      </c>
      <c r="D2640" s="218">
        <v>338.45</v>
      </c>
    </row>
    <row r="2641" spans="1:4" x14ac:dyDescent="0.25">
      <c r="A2641" s="371">
        <v>38785</v>
      </c>
      <c r="B2641" s="371" t="s">
        <v>11492</v>
      </c>
      <c r="C2641" s="371" t="s">
        <v>3635</v>
      </c>
      <c r="D2641" s="218">
        <v>150.38</v>
      </c>
    </row>
    <row r="2642" spans="1:4" x14ac:dyDescent="0.25">
      <c r="A2642" s="371">
        <v>38786</v>
      </c>
      <c r="B2642" s="371" t="s">
        <v>11493</v>
      </c>
      <c r="C2642" s="371" t="s">
        <v>3635</v>
      </c>
      <c r="D2642" s="218">
        <v>185.23</v>
      </c>
    </row>
    <row r="2643" spans="1:4" x14ac:dyDescent="0.25">
      <c r="A2643" s="371">
        <v>39385</v>
      </c>
      <c r="B2643" s="371" t="s">
        <v>11494</v>
      </c>
      <c r="C2643" s="371" t="s">
        <v>3635</v>
      </c>
      <c r="D2643" s="218">
        <v>16.059999999999999</v>
      </c>
    </row>
    <row r="2644" spans="1:4" x14ac:dyDescent="0.25">
      <c r="A2644" s="371">
        <v>39389</v>
      </c>
      <c r="B2644" s="371" t="s">
        <v>11495</v>
      </c>
      <c r="C2644" s="371" t="s">
        <v>3635</v>
      </c>
      <c r="D2644" s="218">
        <v>17.420000000000002</v>
      </c>
    </row>
    <row r="2645" spans="1:4" x14ac:dyDescent="0.25">
      <c r="A2645" s="371">
        <v>39390</v>
      </c>
      <c r="B2645" s="371" t="s">
        <v>11496</v>
      </c>
      <c r="C2645" s="371" t="s">
        <v>3635</v>
      </c>
      <c r="D2645" s="218">
        <v>36.53</v>
      </c>
    </row>
    <row r="2646" spans="1:4" x14ac:dyDescent="0.25">
      <c r="A2646" s="371">
        <v>39391</v>
      </c>
      <c r="B2646" s="371" t="s">
        <v>11497</v>
      </c>
      <c r="C2646" s="371" t="s">
        <v>3635</v>
      </c>
      <c r="D2646" s="218">
        <v>41.01</v>
      </c>
    </row>
    <row r="2647" spans="1:4" x14ac:dyDescent="0.25">
      <c r="A2647" s="371">
        <v>3803</v>
      </c>
      <c r="B2647" s="371" t="s">
        <v>11498</v>
      </c>
      <c r="C2647" s="371" t="s">
        <v>3635</v>
      </c>
      <c r="D2647" s="218">
        <v>53.71</v>
      </c>
    </row>
    <row r="2648" spans="1:4" x14ac:dyDescent="0.25">
      <c r="A2648" s="371">
        <v>38770</v>
      </c>
      <c r="B2648" s="371" t="s">
        <v>11499</v>
      </c>
      <c r="C2648" s="371" t="s">
        <v>3635</v>
      </c>
      <c r="D2648" s="218">
        <v>62.19</v>
      </c>
    </row>
    <row r="2649" spans="1:4" x14ac:dyDescent="0.25">
      <c r="A2649" s="371">
        <v>12267</v>
      </c>
      <c r="B2649" s="371" t="s">
        <v>11500</v>
      </c>
      <c r="C2649" s="371" t="s">
        <v>3635</v>
      </c>
      <c r="D2649" s="218">
        <v>182.24</v>
      </c>
    </row>
    <row r="2650" spans="1:4" x14ac:dyDescent="0.25">
      <c r="A2650" s="371">
        <v>43265</v>
      </c>
      <c r="B2650" s="371" t="s">
        <v>11501</v>
      </c>
      <c r="C2650" s="371" t="s">
        <v>3635</v>
      </c>
      <c r="D2650" s="218">
        <v>50.22</v>
      </c>
    </row>
    <row r="2651" spans="1:4" x14ac:dyDescent="0.25">
      <c r="A2651" s="371">
        <v>12266</v>
      </c>
      <c r="B2651" s="371" t="s">
        <v>11502</v>
      </c>
      <c r="C2651" s="371" t="s">
        <v>3635</v>
      </c>
      <c r="D2651" s="218">
        <v>93.27</v>
      </c>
    </row>
    <row r="2652" spans="1:4" x14ac:dyDescent="0.25">
      <c r="A2652" s="371">
        <v>39378</v>
      </c>
      <c r="B2652" s="371" t="s">
        <v>11503</v>
      </c>
      <c r="C2652" s="371" t="s">
        <v>3635</v>
      </c>
      <c r="D2652" s="218">
        <v>66.13</v>
      </c>
    </row>
    <row r="2653" spans="1:4" x14ac:dyDescent="0.25">
      <c r="A2653" s="371">
        <v>43543</v>
      </c>
      <c r="B2653" s="371" t="s">
        <v>11504</v>
      </c>
      <c r="C2653" s="371" t="s">
        <v>3635</v>
      </c>
      <c r="D2653" s="218">
        <v>137.77000000000001</v>
      </c>
    </row>
    <row r="2654" spans="1:4" x14ac:dyDescent="0.25">
      <c r="A2654" s="371">
        <v>38775</v>
      </c>
      <c r="B2654" s="371" t="s">
        <v>11505</v>
      </c>
      <c r="C2654" s="371" t="s">
        <v>3635</v>
      </c>
      <c r="D2654" s="218">
        <v>70.11</v>
      </c>
    </row>
    <row r="2655" spans="1:4" x14ac:dyDescent="0.25">
      <c r="A2655" s="371">
        <v>44252</v>
      </c>
      <c r="B2655" s="371" t="s">
        <v>11506</v>
      </c>
      <c r="C2655" s="371" t="s">
        <v>3635</v>
      </c>
      <c r="D2655" s="218">
        <v>146.21</v>
      </c>
    </row>
    <row r="2656" spans="1:4" x14ac:dyDescent="0.25">
      <c r="A2656" s="371">
        <v>21119</v>
      </c>
      <c r="B2656" s="371" t="s">
        <v>11507</v>
      </c>
      <c r="C2656" s="371" t="s">
        <v>3635</v>
      </c>
      <c r="D2656" s="218">
        <v>1.47</v>
      </c>
    </row>
    <row r="2657" spans="1:4" x14ac:dyDescent="0.25">
      <c r="A2657" s="371">
        <v>37974</v>
      </c>
      <c r="B2657" s="371" t="s">
        <v>11508</v>
      </c>
      <c r="C2657" s="371" t="s">
        <v>3635</v>
      </c>
      <c r="D2657" s="218">
        <v>1.9</v>
      </c>
    </row>
    <row r="2658" spans="1:4" x14ac:dyDescent="0.25">
      <c r="A2658" s="371">
        <v>37975</v>
      </c>
      <c r="B2658" s="371" t="s">
        <v>11509</v>
      </c>
      <c r="C2658" s="371" t="s">
        <v>3635</v>
      </c>
      <c r="D2658" s="218">
        <v>4.22</v>
      </c>
    </row>
    <row r="2659" spans="1:4" x14ac:dyDescent="0.25">
      <c r="A2659" s="371">
        <v>37976</v>
      </c>
      <c r="B2659" s="371" t="s">
        <v>11510</v>
      </c>
      <c r="C2659" s="371" t="s">
        <v>3635</v>
      </c>
      <c r="D2659" s="218">
        <v>9.4</v>
      </c>
    </row>
    <row r="2660" spans="1:4" x14ac:dyDescent="0.25">
      <c r="A2660" s="371">
        <v>37977</v>
      </c>
      <c r="B2660" s="371" t="s">
        <v>11511</v>
      </c>
      <c r="C2660" s="371" t="s">
        <v>3635</v>
      </c>
      <c r="D2660" s="218">
        <v>13.01</v>
      </c>
    </row>
    <row r="2661" spans="1:4" x14ac:dyDescent="0.25">
      <c r="A2661" s="371">
        <v>37978</v>
      </c>
      <c r="B2661" s="371" t="s">
        <v>11512</v>
      </c>
      <c r="C2661" s="371" t="s">
        <v>3635</v>
      </c>
      <c r="D2661" s="218">
        <v>25.79</v>
      </c>
    </row>
    <row r="2662" spans="1:4" x14ac:dyDescent="0.25">
      <c r="A2662" s="371">
        <v>37979</v>
      </c>
      <c r="B2662" s="371" t="s">
        <v>11513</v>
      </c>
      <c r="C2662" s="371" t="s">
        <v>3635</v>
      </c>
      <c r="D2662" s="218">
        <v>109.46</v>
      </c>
    </row>
    <row r="2663" spans="1:4" x14ac:dyDescent="0.25">
      <c r="A2663" s="371">
        <v>37980</v>
      </c>
      <c r="B2663" s="371" t="s">
        <v>11514</v>
      </c>
      <c r="C2663" s="371" t="s">
        <v>3635</v>
      </c>
      <c r="D2663" s="218">
        <v>125.73</v>
      </c>
    </row>
    <row r="2664" spans="1:4" x14ac:dyDescent="0.25">
      <c r="A2664" s="371">
        <v>36147</v>
      </c>
      <c r="B2664" s="371" t="s">
        <v>11515</v>
      </c>
      <c r="C2664" s="371" t="s">
        <v>3643</v>
      </c>
      <c r="D2664" s="218">
        <v>397.2</v>
      </c>
    </row>
    <row r="2665" spans="1:4" x14ac:dyDescent="0.25">
      <c r="A2665" s="371">
        <v>12731</v>
      </c>
      <c r="B2665" s="371" t="s">
        <v>11516</v>
      </c>
      <c r="C2665" s="371" t="s">
        <v>3635</v>
      </c>
      <c r="D2665" s="218">
        <v>404.48</v>
      </c>
    </row>
    <row r="2666" spans="1:4" x14ac:dyDescent="0.25">
      <c r="A2666" s="371">
        <v>12723</v>
      </c>
      <c r="B2666" s="371" t="s">
        <v>11517</v>
      </c>
      <c r="C2666" s="371" t="s">
        <v>3635</v>
      </c>
      <c r="D2666" s="218">
        <v>3.13</v>
      </c>
    </row>
    <row r="2667" spans="1:4" x14ac:dyDescent="0.25">
      <c r="A2667" s="371">
        <v>12724</v>
      </c>
      <c r="B2667" s="371" t="s">
        <v>11518</v>
      </c>
      <c r="C2667" s="371" t="s">
        <v>3635</v>
      </c>
      <c r="D2667" s="218">
        <v>6.02</v>
      </c>
    </row>
    <row r="2668" spans="1:4" x14ac:dyDescent="0.25">
      <c r="A2668" s="371">
        <v>12725</v>
      </c>
      <c r="B2668" s="371" t="s">
        <v>11519</v>
      </c>
      <c r="C2668" s="371" t="s">
        <v>3635</v>
      </c>
      <c r="D2668" s="218">
        <v>12.09</v>
      </c>
    </row>
    <row r="2669" spans="1:4" x14ac:dyDescent="0.25">
      <c r="A2669" s="371">
        <v>12726</v>
      </c>
      <c r="B2669" s="371" t="s">
        <v>11520</v>
      </c>
      <c r="C2669" s="371" t="s">
        <v>3635</v>
      </c>
      <c r="D2669" s="218">
        <v>26.68</v>
      </c>
    </row>
    <row r="2670" spans="1:4" x14ac:dyDescent="0.25">
      <c r="A2670" s="371">
        <v>12727</v>
      </c>
      <c r="B2670" s="371" t="s">
        <v>11521</v>
      </c>
      <c r="C2670" s="371" t="s">
        <v>3635</v>
      </c>
      <c r="D2670" s="218">
        <v>33.840000000000003</v>
      </c>
    </row>
    <row r="2671" spans="1:4" x14ac:dyDescent="0.25">
      <c r="A2671" s="371">
        <v>12728</v>
      </c>
      <c r="B2671" s="371" t="s">
        <v>11522</v>
      </c>
      <c r="C2671" s="371" t="s">
        <v>3635</v>
      </c>
      <c r="D2671" s="218">
        <v>55.28</v>
      </c>
    </row>
    <row r="2672" spans="1:4" x14ac:dyDescent="0.25">
      <c r="A2672" s="371">
        <v>12729</v>
      </c>
      <c r="B2672" s="371" t="s">
        <v>11523</v>
      </c>
      <c r="C2672" s="371" t="s">
        <v>3635</v>
      </c>
      <c r="D2672" s="218">
        <v>181.17</v>
      </c>
    </row>
    <row r="2673" spans="1:4" x14ac:dyDescent="0.25">
      <c r="A2673" s="371">
        <v>12730</v>
      </c>
      <c r="B2673" s="371" t="s">
        <v>11524</v>
      </c>
      <c r="C2673" s="371" t="s">
        <v>3635</v>
      </c>
      <c r="D2673" s="218">
        <v>277.39</v>
      </c>
    </row>
    <row r="2674" spans="1:4" x14ac:dyDescent="0.25">
      <c r="A2674" s="371">
        <v>3840</v>
      </c>
      <c r="B2674" s="371" t="s">
        <v>11525</v>
      </c>
      <c r="C2674" s="371" t="s">
        <v>3635</v>
      </c>
      <c r="D2674" s="218">
        <v>43.01</v>
      </c>
    </row>
    <row r="2675" spans="1:4" x14ac:dyDescent="0.25">
      <c r="A2675" s="371">
        <v>3838</v>
      </c>
      <c r="B2675" s="371" t="s">
        <v>11526</v>
      </c>
      <c r="C2675" s="371" t="s">
        <v>3635</v>
      </c>
      <c r="D2675" s="218">
        <v>94.93</v>
      </c>
    </row>
    <row r="2676" spans="1:4" x14ac:dyDescent="0.25">
      <c r="A2676" s="371">
        <v>3844</v>
      </c>
      <c r="B2676" s="371" t="s">
        <v>11527</v>
      </c>
      <c r="C2676" s="371" t="s">
        <v>3635</v>
      </c>
      <c r="D2676" s="218">
        <v>169.34</v>
      </c>
    </row>
    <row r="2677" spans="1:4" x14ac:dyDescent="0.25">
      <c r="A2677" s="371">
        <v>3839</v>
      </c>
      <c r="B2677" s="371" t="s">
        <v>11528</v>
      </c>
      <c r="C2677" s="371" t="s">
        <v>3635</v>
      </c>
      <c r="D2677" s="218">
        <v>308.44</v>
      </c>
    </row>
    <row r="2678" spans="1:4" x14ac:dyDescent="0.25">
      <c r="A2678" s="371">
        <v>3843</v>
      </c>
      <c r="B2678" s="371" t="s">
        <v>11529</v>
      </c>
      <c r="C2678" s="371" t="s">
        <v>3635</v>
      </c>
      <c r="D2678" s="218">
        <v>423.34</v>
      </c>
    </row>
    <row r="2679" spans="1:4" x14ac:dyDescent="0.25">
      <c r="A2679" s="371">
        <v>3900</v>
      </c>
      <c r="B2679" s="371" t="s">
        <v>11530</v>
      </c>
      <c r="C2679" s="371" t="s">
        <v>3635</v>
      </c>
      <c r="D2679" s="218">
        <v>47.15</v>
      </c>
    </row>
    <row r="2680" spans="1:4" x14ac:dyDescent="0.25">
      <c r="A2680" s="371">
        <v>3846</v>
      </c>
      <c r="B2680" s="371" t="s">
        <v>11531</v>
      </c>
      <c r="C2680" s="371" t="s">
        <v>3635</v>
      </c>
      <c r="D2680" s="218">
        <v>14.17</v>
      </c>
    </row>
    <row r="2681" spans="1:4" x14ac:dyDescent="0.25">
      <c r="A2681" s="371">
        <v>3886</v>
      </c>
      <c r="B2681" s="371" t="s">
        <v>11532</v>
      </c>
      <c r="C2681" s="371" t="s">
        <v>3635</v>
      </c>
      <c r="D2681" s="218">
        <v>18.809999999999999</v>
      </c>
    </row>
    <row r="2682" spans="1:4" x14ac:dyDescent="0.25">
      <c r="A2682" s="371">
        <v>3854</v>
      </c>
      <c r="B2682" s="371" t="s">
        <v>11533</v>
      </c>
      <c r="C2682" s="371" t="s">
        <v>3635</v>
      </c>
      <c r="D2682" s="218">
        <v>10.72</v>
      </c>
    </row>
    <row r="2683" spans="1:4" x14ac:dyDescent="0.25">
      <c r="A2683" s="371">
        <v>3873</v>
      </c>
      <c r="B2683" s="371" t="s">
        <v>11534</v>
      </c>
      <c r="C2683" s="371" t="s">
        <v>3635</v>
      </c>
      <c r="D2683" s="218">
        <v>12.48</v>
      </c>
    </row>
    <row r="2684" spans="1:4" x14ac:dyDescent="0.25">
      <c r="A2684" s="371">
        <v>38021</v>
      </c>
      <c r="B2684" s="371" t="s">
        <v>11535</v>
      </c>
      <c r="C2684" s="371" t="s">
        <v>3635</v>
      </c>
      <c r="D2684" s="218">
        <v>22.16</v>
      </c>
    </row>
    <row r="2685" spans="1:4" x14ac:dyDescent="0.25">
      <c r="A2685" s="371">
        <v>43838</v>
      </c>
      <c r="B2685" s="371" t="s">
        <v>11536</v>
      </c>
      <c r="C2685" s="371" t="s">
        <v>3635</v>
      </c>
      <c r="D2685" s="218">
        <v>28.64</v>
      </c>
    </row>
    <row r="2686" spans="1:4" x14ac:dyDescent="0.25">
      <c r="A2686" s="371">
        <v>3847</v>
      </c>
      <c r="B2686" s="371" t="s">
        <v>11537</v>
      </c>
      <c r="C2686" s="371" t="s">
        <v>3635</v>
      </c>
      <c r="D2686" s="218">
        <v>28.88</v>
      </c>
    </row>
    <row r="2687" spans="1:4" x14ac:dyDescent="0.25">
      <c r="A2687" s="371">
        <v>38022</v>
      </c>
      <c r="B2687" s="371" t="s">
        <v>11538</v>
      </c>
      <c r="C2687" s="371" t="s">
        <v>3635</v>
      </c>
      <c r="D2687" s="218">
        <v>39.700000000000003</v>
      </c>
    </row>
    <row r="2688" spans="1:4" x14ac:dyDescent="0.25">
      <c r="A2688" s="371">
        <v>3830</v>
      </c>
      <c r="B2688" s="371" t="s">
        <v>11539</v>
      </c>
      <c r="C2688" s="371" t="s">
        <v>3635</v>
      </c>
      <c r="D2688" s="218">
        <v>175.74</v>
      </c>
    </row>
    <row r="2689" spans="1:4" x14ac:dyDescent="0.25">
      <c r="A2689" s="371">
        <v>37981</v>
      </c>
      <c r="B2689" s="371" t="s">
        <v>11540</v>
      </c>
      <c r="C2689" s="371" t="s">
        <v>3635</v>
      </c>
      <c r="D2689" s="218">
        <v>5.47</v>
      </c>
    </row>
    <row r="2690" spans="1:4" x14ac:dyDescent="0.25">
      <c r="A2690" s="371">
        <v>37982</v>
      </c>
      <c r="B2690" s="371" t="s">
        <v>11541</v>
      </c>
      <c r="C2690" s="371" t="s">
        <v>3635</v>
      </c>
      <c r="D2690" s="218">
        <v>7.95</v>
      </c>
    </row>
    <row r="2691" spans="1:4" x14ac:dyDescent="0.25">
      <c r="A2691" s="371">
        <v>37983</v>
      </c>
      <c r="B2691" s="371" t="s">
        <v>11542</v>
      </c>
      <c r="C2691" s="371" t="s">
        <v>3635</v>
      </c>
      <c r="D2691" s="218">
        <v>11.75</v>
      </c>
    </row>
    <row r="2692" spans="1:4" x14ac:dyDescent="0.25">
      <c r="A2692" s="371">
        <v>37984</v>
      </c>
      <c r="B2692" s="371" t="s">
        <v>11543</v>
      </c>
      <c r="C2692" s="371" t="s">
        <v>3635</v>
      </c>
      <c r="D2692" s="218">
        <v>16.5</v>
      </c>
    </row>
    <row r="2693" spans="1:4" x14ac:dyDescent="0.25">
      <c r="A2693" s="371">
        <v>37985</v>
      </c>
      <c r="B2693" s="371" t="s">
        <v>11544</v>
      </c>
      <c r="C2693" s="371" t="s">
        <v>3635</v>
      </c>
      <c r="D2693" s="218">
        <v>23.45</v>
      </c>
    </row>
    <row r="2694" spans="1:4" x14ac:dyDescent="0.25">
      <c r="A2694" s="371">
        <v>3826</v>
      </c>
      <c r="B2694" s="371" t="s">
        <v>11545</v>
      </c>
      <c r="C2694" s="371" t="s">
        <v>3635</v>
      </c>
      <c r="D2694" s="218">
        <v>42.68</v>
      </c>
    </row>
    <row r="2695" spans="1:4" x14ac:dyDescent="0.25">
      <c r="A2695" s="371">
        <v>3825</v>
      </c>
      <c r="B2695" s="371" t="s">
        <v>11546</v>
      </c>
      <c r="C2695" s="371" t="s">
        <v>3635</v>
      </c>
      <c r="D2695" s="218">
        <v>12.27</v>
      </c>
    </row>
    <row r="2696" spans="1:4" x14ac:dyDescent="0.25">
      <c r="A2696" s="371">
        <v>3827</v>
      </c>
      <c r="B2696" s="371" t="s">
        <v>11547</v>
      </c>
      <c r="C2696" s="371" t="s">
        <v>3635</v>
      </c>
      <c r="D2696" s="218">
        <v>26.82</v>
      </c>
    </row>
    <row r="2697" spans="1:4" x14ac:dyDescent="0.25">
      <c r="A2697" s="371">
        <v>20165</v>
      </c>
      <c r="B2697" s="371" t="s">
        <v>11548</v>
      </c>
      <c r="C2697" s="371" t="s">
        <v>3635</v>
      </c>
      <c r="D2697" s="218">
        <v>21.78</v>
      </c>
    </row>
    <row r="2698" spans="1:4" x14ac:dyDescent="0.25">
      <c r="A2698" s="371">
        <v>20166</v>
      </c>
      <c r="B2698" s="371" t="s">
        <v>11549</v>
      </c>
      <c r="C2698" s="371" t="s">
        <v>3635</v>
      </c>
      <c r="D2698" s="218">
        <v>66.53</v>
      </c>
    </row>
    <row r="2699" spans="1:4" x14ac:dyDescent="0.25">
      <c r="A2699" s="371">
        <v>20164</v>
      </c>
      <c r="B2699" s="371" t="s">
        <v>11550</v>
      </c>
      <c r="C2699" s="371" t="s">
        <v>3635</v>
      </c>
      <c r="D2699" s="218">
        <v>10.46</v>
      </c>
    </row>
    <row r="2700" spans="1:4" x14ac:dyDescent="0.25">
      <c r="A2700" s="371">
        <v>3893</v>
      </c>
      <c r="B2700" s="371" t="s">
        <v>11551</v>
      </c>
      <c r="C2700" s="371" t="s">
        <v>3635</v>
      </c>
      <c r="D2700" s="218">
        <v>16.399999999999999</v>
      </c>
    </row>
    <row r="2701" spans="1:4" x14ac:dyDescent="0.25">
      <c r="A2701" s="371">
        <v>3848</v>
      </c>
      <c r="B2701" s="371" t="s">
        <v>11552</v>
      </c>
      <c r="C2701" s="371" t="s">
        <v>3635</v>
      </c>
      <c r="D2701" s="218">
        <v>10</v>
      </c>
    </row>
    <row r="2702" spans="1:4" x14ac:dyDescent="0.25">
      <c r="A2702" s="371">
        <v>3895</v>
      </c>
      <c r="B2702" s="371" t="s">
        <v>11553</v>
      </c>
      <c r="C2702" s="371" t="s">
        <v>3635</v>
      </c>
      <c r="D2702" s="218">
        <v>11.11</v>
      </c>
    </row>
    <row r="2703" spans="1:4" x14ac:dyDescent="0.25">
      <c r="A2703" s="371">
        <v>12404</v>
      </c>
      <c r="B2703" s="371" t="s">
        <v>11554</v>
      </c>
      <c r="C2703" s="371" t="s">
        <v>3635</v>
      </c>
      <c r="D2703" s="218">
        <v>12.43</v>
      </c>
    </row>
    <row r="2704" spans="1:4" x14ac:dyDescent="0.25">
      <c r="A2704" s="371">
        <v>3939</v>
      </c>
      <c r="B2704" s="371" t="s">
        <v>11555</v>
      </c>
      <c r="C2704" s="371" t="s">
        <v>3635</v>
      </c>
      <c r="D2704" s="218">
        <v>25.6</v>
      </c>
    </row>
    <row r="2705" spans="1:4" x14ac:dyDescent="0.25">
      <c r="A2705" s="371">
        <v>3911</v>
      </c>
      <c r="B2705" s="371" t="s">
        <v>11556</v>
      </c>
      <c r="C2705" s="371" t="s">
        <v>3635</v>
      </c>
      <c r="D2705" s="218">
        <v>20.92</v>
      </c>
    </row>
    <row r="2706" spans="1:4" x14ac:dyDescent="0.25">
      <c r="A2706" s="371">
        <v>3908</v>
      </c>
      <c r="B2706" s="371" t="s">
        <v>11557</v>
      </c>
      <c r="C2706" s="371" t="s">
        <v>3635</v>
      </c>
      <c r="D2706" s="218">
        <v>6.76</v>
      </c>
    </row>
    <row r="2707" spans="1:4" x14ac:dyDescent="0.25">
      <c r="A2707" s="371">
        <v>3910</v>
      </c>
      <c r="B2707" s="371" t="s">
        <v>11558</v>
      </c>
      <c r="C2707" s="371" t="s">
        <v>3635</v>
      </c>
      <c r="D2707" s="218">
        <v>14.96</v>
      </c>
    </row>
    <row r="2708" spans="1:4" x14ac:dyDescent="0.25">
      <c r="A2708" s="371">
        <v>3913</v>
      </c>
      <c r="B2708" s="371" t="s">
        <v>11559</v>
      </c>
      <c r="C2708" s="371" t="s">
        <v>3635</v>
      </c>
      <c r="D2708" s="218">
        <v>71.53</v>
      </c>
    </row>
    <row r="2709" spans="1:4" x14ac:dyDescent="0.25">
      <c r="A2709" s="371">
        <v>3912</v>
      </c>
      <c r="B2709" s="371" t="s">
        <v>11560</v>
      </c>
      <c r="C2709" s="371" t="s">
        <v>3635</v>
      </c>
      <c r="D2709" s="218">
        <v>39.21</v>
      </c>
    </row>
    <row r="2710" spans="1:4" x14ac:dyDescent="0.25">
      <c r="A2710" s="371">
        <v>3909</v>
      </c>
      <c r="B2710" s="371" t="s">
        <v>11561</v>
      </c>
      <c r="C2710" s="371" t="s">
        <v>3635</v>
      </c>
      <c r="D2710" s="218">
        <v>9.1999999999999993</v>
      </c>
    </row>
    <row r="2711" spans="1:4" x14ac:dyDescent="0.25">
      <c r="A2711" s="371">
        <v>3914</v>
      </c>
      <c r="B2711" s="371" t="s">
        <v>11562</v>
      </c>
      <c r="C2711" s="371" t="s">
        <v>3635</v>
      </c>
      <c r="D2711" s="218">
        <v>107.91</v>
      </c>
    </row>
    <row r="2712" spans="1:4" x14ac:dyDescent="0.25">
      <c r="A2712" s="371">
        <v>3915</v>
      </c>
      <c r="B2712" s="371" t="s">
        <v>11563</v>
      </c>
      <c r="C2712" s="371" t="s">
        <v>3635</v>
      </c>
      <c r="D2712" s="218">
        <v>170.17</v>
      </c>
    </row>
    <row r="2713" spans="1:4" x14ac:dyDescent="0.25">
      <c r="A2713" s="371">
        <v>3916</v>
      </c>
      <c r="B2713" s="371" t="s">
        <v>11564</v>
      </c>
      <c r="C2713" s="371" t="s">
        <v>3635</v>
      </c>
      <c r="D2713" s="218">
        <v>310.02</v>
      </c>
    </row>
    <row r="2714" spans="1:4" x14ac:dyDescent="0.25">
      <c r="A2714" s="371">
        <v>3917</v>
      </c>
      <c r="B2714" s="371" t="s">
        <v>11565</v>
      </c>
      <c r="C2714" s="371" t="s">
        <v>3635</v>
      </c>
      <c r="D2714" s="218">
        <v>511.33</v>
      </c>
    </row>
    <row r="2715" spans="1:4" x14ac:dyDescent="0.25">
      <c r="A2715" s="371">
        <v>1904</v>
      </c>
      <c r="B2715" s="371" t="s">
        <v>11566</v>
      </c>
      <c r="C2715" s="371" t="s">
        <v>3635</v>
      </c>
      <c r="D2715" s="218">
        <v>1.02</v>
      </c>
    </row>
    <row r="2716" spans="1:4" x14ac:dyDescent="0.25">
      <c r="A2716" s="371">
        <v>1899</v>
      </c>
      <c r="B2716" s="371" t="s">
        <v>11567</v>
      </c>
      <c r="C2716" s="371" t="s">
        <v>3635</v>
      </c>
      <c r="D2716" s="218">
        <v>1.1599999999999999</v>
      </c>
    </row>
    <row r="2717" spans="1:4" x14ac:dyDescent="0.25">
      <c r="A2717" s="371">
        <v>1900</v>
      </c>
      <c r="B2717" s="371" t="s">
        <v>11568</v>
      </c>
      <c r="C2717" s="371" t="s">
        <v>3635</v>
      </c>
      <c r="D2717" s="218">
        <v>1.88</v>
      </c>
    </row>
    <row r="2718" spans="1:4" x14ac:dyDescent="0.25">
      <c r="A2718" s="371">
        <v>12407</v>
      </c>
      <c r="B2718" s="371" t="s">
        <v>11569</v>
      </c>
      <c r="C2718" s="371" t="s">
        <v>3635</v>
      </c>
      <c r="D2718" s="218">
        <v>38.71</v>
      </c>
    </row>
    <row r="2719" spans="1:4" x14ac:dyDescent="0.25">
      <c r="A2719" s="371">
        <v>12408</v>
      </c>
      <c r="B2719" s="371" t="s">
        <v>11570</v>
      </c>
      <c r="C2719" s="371" t="s">
        <v>3635</v>
      </c>
      <c r="D2719" s="218">
        <v>21.85</v>
      </c>
    </row>
    <row r="2720" spans="1:4" x14ac:dyDescent="0.25">
      <c r="A2720" s="371">
        <v>12409</v>
      </c>
      <c r="B2720" s="371" t="s">
        <v>11571</v>
      </c>
      <c r="C2720" s="371" t="s">
        <v>3635</v>
      </c>
      <c r="D2720" s="218">
        <v>21.85</v>
      </c>
    </row>
    <row r="2721" spans="1:4" x14ac:dyDescent="0.25">
      <c r="A2721" s="371">
        <v>12410</v>
      </c>
      <c r="B2721" s="371" t="s">
        <v>11572</v>
      </c>
      <c r="C2721" s="371" t="s">
        <v>3635</v>
      </c>
      <c r="D2721" s="218">
        <v>15.05</v>
      </c>
    </row>
    <row r="2722" spans="1:4" x14ac:dyDescent="0.25">
      <c r="A2722" s="371">
        <v>3936</v>
      </c>
      <c r="B2722" s="371" t="s">
        <v>11573</v>
      </c>
      <c r="C2722" s="371" t="s">
        <v>3635</v>
      </c>
      <c r="D2722" s="218">
        <v>27.2</v>
      </c>
    </row>
    <row r="2723" spans="1:4" x14ac:dyDescent="0.25">
      <c r="A2723" s="371">
        <v>3922</v>
      </c>
      <c r="B2723" s="371" t="s">
        <v>11574</v>
      </c>
      <c r="C2723" s="371" t="s">
        <v>3635</v>
      </c>
      <c r="D2723" s="218">
        <v>25.02</v>
      </c>
    </row>
    <row r="2724" spans="1:4" x14ac:dyDescent="0.25">
      <c r="A2724" s="371">
        <v>3924</v>
      </c>
      <c r="B2724" s="371" t="s">
        <v>11575</v>
      </c>
      <c r="C2724" s="371" t="s">
        <v>3635</v>
      </c>
      <c r="D2724" s="218">
        <v>27.2</v>
      </c>
    </row>
    <row r="2725" spans="1:4" x14ac:dyDescent="0.25">
      <c r="A2725" s="371">
        <v>3923</v>
      </c>
      <c r="B2725" s="371" t="s">
        <v>11576</v>
      </c>
      <c r="C2725" s="371" t="s">
        <v>3635</v>
      </c>
      <c r="D2725" s="218">
        <v>27.2</v>
      </c>
    </row>
    <row r="2726" spans="1:4" x14ac:dyDescent="0.25">
      <c r="A2726" s="371">
        <v>3937</v>
      </c>
      <c r="B2726" s="371" t="s">
        <v>11577</v>
      </c>
      <c r="C2726" s="371" t="s">
        <v>3635</v>
      </c>
      <c r="D2726" s="218">
        <v>22.44</v>
      </c>
    </row>
    <row r="2727" spans="1:4" x14ac:dyDescent="0.25">
      <c r="A2727" s="371">
        <v>3921</v>
      </c>
      <c r="B2727" s="371" t="s">
        <v>11578</v>
      </c>
      <c r="C2727" s="371" t="s">
        <v>3635</v>
      </c>
      <c r="D2727" s="218">
        <v>22.45</v>
      </c>
    </row>
    <row r="2728" spans="1:4" x14ac:dyDescent="0.25">
      <c r="A2728" s="371">
        <v>3920</v>
      </c>
      <c r="B2728" s="371" t="s">
        <v>11579</v>
      </c>
      <c r="C2728" s="371" t="s">
        <v>3635</v>
      </c>
      <c r="D2728" s="218">
        <v>22.44</v>
      </c>
    </row>
    <row r="2729" spans="1:4" x14ac:dyDescent="0.25">
      <c r="A2729" s="371">
        <v>3938</v>
      </c>
      <c r="B2729" s="371" t="s">
        <v>11580</v>
      </c>
      <c r="C2729" s="371" t="s">
        <v>3635</v>
      </c>
      <c r="D2729" s="218">
        <v>14.79</v>
      </c>
    </row>
    <row r="2730" spans="1:4" x14ac:dyDescent="0.25">
      <c r="A2730" s="371">
        <v>3919</v>
      </c>
      <c r="B2730" s="371" t="s">
        <v>11581</v>
      </c>
      <c r="C2730" s="371" t="s">
        <v>3635</v>
      </c>
      <c r="D2730" s="218">
        <v>15.08</v>
      </c>
    </row>
    <row r="2731" spans="1:4" x14ac:dyDescent="0.25">
      <c r="A2731" s="371">
        <v>3927</v>
      </c>
      <c r="B2731" s="371" t="s">
        <v>11582</v>
      </c>
      <c r="C2731" s="371" t="s">
        <v>3635</v>
      </c>
      <c r="D2731" s="218">
        <v>76.38</v>
      </c>
    </row>
    <row r="2732" spans="1:4" x14ac:dyDescent="0.25">
      <c r="A2732" s="371">
        <v>3928</v>
      </c>
      <c r="B2732" s="371" t="s">
        <v>11583</v>
      </c>
      <c r="C2732" s="371" t="s">
        <v>3635</v>
      </c>
      <c r="D2732" s="218">
        <v>76.38</v>
      </c>
    </row>
    <row r="2733" spans="1:4" x14ac:dyDescent="0.25">
      <c r="A2733" s="371">
        <v>3926</v>
      </c>
      <c r="B2733" s="371" t="s">
        <v>11584</v>
      </c>
      <c r="C2733" s="371" t="s">
        <v>3635</v>
      </c>
      <c r="D2733" s="218">
        <v>43.54</v>
      </c>
    </row>
    <row r="2734" spans="1:4" x14ac:dyDescent="0.25">
      <c r="A2734" s="371">
        <v>3935</v>
      </c>
      <c r="B2734" s="371" t="s">
        <v>11585</v>
      </c>
      <c r="C2734" s="371" t="s">
        <v>3635</v>
      </c>
      <c r="D2734" s="218">
        <v>43.54</v>
      </c>
    </row>
    <row r="2735" spans="1:4" x14ac:dyDescent="0.25">
      <c r="A2735" s="371">
        <v>3925</v>
      </c>
      <c r="B2735" s="371" t="s">
        <v>11586</v>
      </c>
      <c r="C2735" s="371" t="s">
        <v>3635</v>
      </c>
      <c r="D2735" s="218">
        <v>43.54</v>
      </c>
    </row>
    <row r="2736" spans="1:4" x14ac:dyDescent="0.25">
      <c r="A2736" s="371">
        <v>12406</v>
      </c>
      <c r="B2736" s="371" t="s">
        <v>11587</v>
      </c>
      <c r="C2736" s="371" t="s">
        <v>3635</v>
      </c>
      <c r="D2736" s="218">
        <v>10.69</v>
      </c>
    </row>
    <row r="2737" spans="1:4" x14ac:dyDescent="0.25">
      <c r="A2737" s="371">
        <v>3929</v>
      </c>
      <c r="B2737" s="371" t="s">
        <v>11588</v>
      </c>
      <c r="C2737" s="371" t="s">
        <v>3635</v>
      </c>
      <c r="D2737" s="218">
        <v>116.37</v>
      </c>
    </row>
    <row r="2738" spans="1:4" x14ac:dyDescent="0.25">
      <c r="A2738" s="371">
        <v>3931</v>
      </c>
      <c r="B2738" s="371" t="s">
        <v>11589</v>
      </c>
      <c r="C2738" s="371" t="s">
        <v>3635</v>
      </c>
      <c r="D2738" s="218">
        <v>116.37</v>
      </c>
    </row>
    <row r="2739" spans="1:4" x14ac:dyDescent="0.25">
      <c r="A2739" s="371">
        <v>3930</v>
      </c>
      <c r="B2739" s="371" t="s">
        <v>11590</v>
      </c>
      <c r="C2739" s="371" t="s">
        <v>3635</v>
      </c>
      <c r="D2739" s="218">
        <v>116.37</v>
      </c>
    </row>
    <row r="2740" spans="1:4" x14ac:dyDescent="0.25">
      <c r="A2740" s="371">
        <v>3932</v>
      </c>
      <c r="B2740" s="371" t="s">
        <v>11591</v>
      </c>
      <c r="C2740" s="371" t="s">
        <v>3635</v>
      </c>
      <c r="D2740" s="218">
        <v>200.94</v>
      </c>
    </row>
    <row r="2741" spans="1:4" x14ac:dyDescent="0.25">
      <c r="A2741" s="371">
        <v>3933</v>
      </c>
      <c r="B2741" s="371" t="s">
        <v>11592</v>
      </c>
      <c r="C2741" s="371" t="s">
        <v>3635</v>
      </c>
      <c r="D2741" s="218">
        <v>200.94</v>
      </c>
    </row>
    <row r="2742" spans="1:4" x14ac:dyDescent="0.25">
      <c r="A2742" s="371">
        <v>3934</v>
      </c>
      <c r="B2742" s="371" t="s">
        <v>11593</v>
      </c>
      <c r="C2742" s="371" t="s">
        <v>3635</v>
      </c>
      <c r="D2742" s="218">
        <v>200.94</v>
      </c>
    </row>
    <row r="2743" spans="1:4" x14ac:dyDescent="0.25">
      <c r="A2743" s="371">
        <v>40355</v>
      </c>
      <c r="B2743" s="371" t="s">
        <v>11594</v>
      </c>
      <c r="C2743" s="371" t="s">
        <v>3635</v>
      </c>
      <c r="D2743" s="218">
        <v>14.23</v>
      </c>
    </row>
    <row r="2744" spans="1:4" x14ac:dyDescent="0.25">
      <c r="A2744" s="371">
        <v>40364</v>
      </c>
      <c r="B2744" s="371" t="s">
        <v>11595</v>
      </c>
      <c r="C2744" s="371" t="s">
        <v>3635</v>
      </c>
      <c r="D2744" s="218">
        <v>66.64</v>
      </c>
    </row>
    <row r="2745" spans="1:4" x14ac:dyDescent="0.25">
      <c r="A2745" s="371">
        <v>40361</v>
      </c>
      <c r="B2745" s="371" t="s">
        <v>11596</v>
      </c>
      <c r="C2745" s="371" t="s">
        <v>3635</v>
      </c>
      <c r="D2745" s="218">
        <v>52.11</v>
      </c>
    </row>
    <row r="2746" spans="1:4" x14ac:dyDescent="0.25">
      <c r="A2746" s="371">
        <v>40358</v>
      </c>
      <c r="B2746" s="371" t="s">
        <v>11597</v>
      </c>
      <c r="C2746" s="371" t="s">
        <v>3635</v>
      </c>
      <c r="D2746" s="218">
        <v>19.86</v>
      </c>
    </row>
    <row r="2747" spans="1:4" x14ac:dyDescent="0.25">
      <c r="A2747" s="371">
        <v>40370</v>
      </c>
      <c r="B2747" s="371" t="s">
        <v>11598</v>
      </c>
      <c r="C2747" s="371" t="s">
        <v>3635</v>
      </c>
      <c r="D2747" s="218">
        <v>211.44</v>
      </c>
    </row>
    <row r="2748" spans="1:4" x14ac:dyDescent="0.25">
      <c r="A2748" s="371">
        <v>40367</v>
      </c>
      <c r="B2748" s="371" t="s">
        <v>11599</v>
      </c>
      <c r="C2748" s="371" t="s">
        <v>3635</v>
      </c>
      <c r="D2748" s="218">
        <v>105.09</v>
      </c>
    </row>
    <row r="2749" spans="1:4" x14ac:dyDescent="0.25">
      <c r="A2749" s="371">
        <v>40373</v>
      </c>
      <c r="B2749" s="371" t="s">
        <v>11600</v>
      </c>
      <c r="C2749" s="371" t="s">
        <v>3635</v>
      </c>
      <c r="D2749" s="218">
        <v>285.93</v>
      </c>
    </row>
    <row r="2750" spans="1:4" x14ac:dyDescent="0.25">
      <c r="A2750" s="371">
        <v>3907</v>
      </c>
      <c r="B2750" s="371" t="s">
        <v>11601</v>
      </c>
      <c r="C2750" s="371" t="s">
        <v>3635</v>
      </c>
      <c r="D2750" s="218">
        <v>5.43</v>
      </c>
    </row>
    <row r="2751" spans="1:4" x14ac:dyDescent="0.25">
      <c r="A2751" s="371">
        <v>3889</v>
      </c>
      <c r="B2751" s="371" t="s">
        <v>11602</v>
      </c>
      <c r="C2751" s="371" t="s">
        <v>3635</v>
      </c>
      <c r="D2751" s="218">
        <v>3.86</v>
      </c>
    </row>
    <row r="2752" spans="1:4" x14ac:dyDescent="0.25">
      <c r="A2752" s="371">
        <v>3868</v>
      </c>
      <c r="B2752" s="371" t="s">
        <v>11603</v>
      </c>
      <c r="C2752" s="371" t="s">
        <v>3635</v>
      </c>
      <c r="D2752" s="218">
        <v>1.42</v>
      </c>
    </row>
    <row r="2753" spans="1:4" x14ac:dyDescent="0.25">
      <c r="A2753" s="371">
        <v>3869</v>
      </c>
      <c r="B2753" s="371" t="s">
        <v>11604</v>
      </c>
      <c r="C2753" s="371" t="s">
        <v>3635</v>
      </c>
      <c r="D2753" s="218">
        <v>3.14</v>
      </c>
    </row>
    <row r="2754" spans="1:4" x14ac:dyDescent="0.25">
      <c r="A2754" s="371">
        <v>3872</v>
      </c>
      <c r="B2754" s="371" t="s">
        <v>11605</v>
      </c>
      <c r="C2754" s="371" t="s">
        <v>3635</v>
      </c>
      <c r="D2754" s="218">
        <v>5.36</v>
      </c>
    </row>
    <row r="2755" spans="1:4" x14ac:dyDescent="0.25">
      <c r="A2755" s="371">
        <v>3850</v>
      </c>
      <c r="B2755" s="371" t="s">
        <v>11606</v>
      </c>
      <c r="C2755" s="371" t="s">
        <v>3635</v>
      </c>
      <c r="D2755" s="218">
        <v>12.37</v>
      </c>
    </row>
    <row r="2756" spans="1:4" x14ac:dyDescent="0.25">
      <c r="A2756" s="371">
        <v>38023</v>
      </c>
      <c r="B2756" s="371" t="s">
        <v>11607</v>
      </c>
      <c r="C2756" s="371" t="s">
        <v>3635</v>
      </c>
      <c r="D2756" s="218">
        <v>6.29</v>
      </c>
    </row>
    <row r="2757" spans="1:4" x14ac:dyDescent="0.25">
      <c r="A2757" s="371">
        <v>37986</v>
      </c>
      <c r="B2757" s="371" t="s">
        <v>11608</v>
      </c>
      <c r="C2757" s="371" t="s">
        <v>3635</v>
      </c>
      <c r="D2757" s="218">
        <v>1.87</v>
      </c>
    </row>
    <row r="2758" spans="1:4" x14ac:dyDescent="0.25">
      <c r="A2758" s="371">
        <v>37987</v>
      </c>
      <c r="B2758" s="371" t="s">
        <v>11609</v>
      </c>
      <c r="C2758" s="371" t="s">
        <v>3635</v>
      </c>
      <c r="D2758" s="218">
        <v>93.27</v>
      </c>
    </row>
    <row r="2759" spans="1:4" x14ac:dyDescent="0.25">
      <c r="A2759" s="371">
        <v>37988</v>
      </c>
      <c r="B2759" s="371" t="s">
        <v>11610</v>
      </c>
      <c r="C2759" s="371" t="s">
        <v>3635</v>
      </c>
      <c r="D2759" s="218">
        <v>148.21</v>
      </c>
    </row>
    <row r="2760" spans="1:4" x14ac:dyDescent="0.25">
      <c r="A2760" s="371">
        <v>21120</v>
      </c>
      <c r="B2760" s="371" t="s">
        <v>11611</v>
      </c>
      <c r="C2760" s="371" t="s">
        <v>3635</v>
      </c>
      <c r="D2760" s="218">
        <v>9.5399999999999991</v>
      </c>
    </row>
    <row r="2761" spans="1:4" x14ac:dyDescent="0.25">
      <c r="A2761" s="371">
        <v>39318</v>
      </c>
      <c r="B2761" s="371" t="s">
        <v>11612</v>
      </c>
      <c r="C2761" s="371" t="s">
        <v>3635</v>
      </c>
      <c r="D2761" s="218">
        <v>8.8699999999999992</v>
      </c>
    </row>
    <row r="2762" spans="1:4" x14ac:dyDescent="0.25">
      <c r="A2762" s="371">
        <v>40366</v>
      </c>
      <c r="B2762" s="371" t="s">
        <v>11613</v>
      </c>
      <c r="C2762" s="371" t="s">
        <v>3635</v>
      </c>
      <c r="D2762" s="218">
        <v>51.98</v>
      </c>
    </row>
    <row r="2763" spans="1:4" x14ac:dyDescent="0.25">
      <c r="A2763" s="371">
        <v>40363</v>
      </c>
      <c r="B2763" s="371" t="s">
        <v>11614</v>
      </c>
      <c r="C2763" s="371" t="s">
        <v>3635</v>
      </c>
      <c r="D2763" s="218">
        <v>40.659999999999997</v>
      </c>
    </row>
    <row r="2764" spans="1:4" x14ac:dyDescent="0.25">
      <c r="A2764" s="371">
        <v>40354</v>
      </c>
      <c r="B2764" s="371" t="s">
        <v>11615</v>
      </c>
      <c r="C2764" s="371" t="s">
        <v>3635</v>
      </c>
      <c r="D2764" s="218">
        <v>17.7</v>
      </c>
    </row>
    <row r="2765" spans="1:4" x14ac:dyDescent="0.25">
      <c r="A2765" s="371">
        <v>40360</v>
      </c>
      <c r="B2765" s="371" t="s">
        <v>11616</v>
      </c>
      <c r="C2765" s="371" t="s">
        <v>3635</v>
      </c>
      <c r="D2765" s="218">
        <v>26.65</v>
      </c>
    </row>
    <row r="2766" spans="1:4" x14ac:dyDescent="0.25">
      <c r="A2766" s="371">
        <v>40372</v>
      </c>
      <c r="B2766" s="371" t="s">
        <v>11617</v>
      </c>
      <c r="C2766" s="371" t="s">
        <v>3635</v>
      </c>
      <c r="D2766" s="218">
        <v>164.59</v>
      </c>
    </row>
    <row r="2767" spans="1:4" x14ac:dyDescent="0.25">
      <c r="A2767" s="371">
        <v>40369</v>
      </c>
      <c r="B2767" s="371" t="s">
        <v>11618</v>
      </c>
      <c r="C2767" s="371" t="s">
        <v>3635</v>
      </c>
      <c r="D2767" s="218">
        <v>81.92</v>
      </c>
    </row>
    <row r="2768" spans="1:4" x14ac:dyDescent="0.25">
      <c r="A2768" s="371">
        <v>40357</v>
      </c>
      <c r="B2768" s="371" t="s">
        <v>11619</v>
      </c>
      <c r="C2768" s="371" t="s">
        <v>3635</v>
      </c>
      <c r="D2768" s="218">
        <v>19.86</v>
      </c>
    </row>
    <row r="2769" spans="1:4" x14ac:dyDescent="0.25">
      <c r="A2769" s="371">
        <v>40375</v>
      </c>
      <c r="B2769" s="371" t="s">
        <v>11620</v>
      </c>
      <c r="C2769" s="371" t="s">
        <v>3635</v>
      </c>
      <c r="D2769" s="218">
        <v>222.82</v>
      </c>
    </row>
    <row r="2770" spans="1:4" x14ac:dyDescent="0.25">
      <c r="A2770" s="371">
        <v>1893</v>
      </c>
      <c r="B2770" s="371" t="s">
        <v>11621</v>
      </c>
      <c r="C2770" s="371" t="s">
        <v>3635</v>
      </c>
      <c r="D2770" s="218">
        <v>3.86</v>
      </c>
    </row>
    <row r="2771" spans="1:4" x14ac:dyDescent="0.25">
      <c r="A2771" s="371">
        <v>1902</v>
      </c>
      <c r="B2771" s="371" t="s">
        <v>11622</v>
      </c>
      <c r="C2771" s="371" t="s">
        <v>3635</v>
      </c>
      <c r="D2771" s="218">
        <v>2.81</v>
      </c>
    </row>
    <row r="2772" spans="1:4" x14ac:dyDescent="0.25">
      <c r="A2772" s="371">
        <v>1901</v>
      </c>
      <c r="B2772" s="371" t="s">
        <v>11623</v>
      </c>
      <c r="C2772" s="371" t="s">
        <v>3635</v>
      </c>
      <c r="D2772" s="218">
        <v>0.88</v>
      </c>
    </row>
    <row r="2773" spans="1:4" x14ac:dyDescent="0.25">
      <c r="A2773" s="371">
        <v>1892</v>
      </c>
      <c r="B2773" s="371" t="s">
        <v>11624</v>
      </c>
      <c r="C2773" s="371" t="s">
        <v>3635</v>
      </c>
      <c r="D2773" s="218">
        <v>1.81</v>
      </c>
    </row>
    <row r="2774" spans="1:4" x14ac:dyDescent="0.25">
      <c r="A2774" s="371">
        <v>1907</v>
      </c>
      <c r="B2774" s="371" t="s">
        <v>11625</v>
      </c>
      <c r="C2774" s="371" t="s">
        <v>3635</v>
      </c>
      <c r="D2774" s="218">
        <v>12.43</v>
      </c>
    </row>
    <row r="2775" spans="1:4" x14ac:dyDescent="0.25">
      <c r="A2775" s="371">
        <v>1894</v>
      </c>
      <c r="B2775" s="371" t="s">
        <v>11626</v>
      </c>
      <c r="C2775" s="371" t="s">
        <v>3635</v>
      </c>
      <c r="D2775" s="218">
        <v>5.59</v>
      </c>
    </row>
    <row r="2776" spans="1:4" x14ac:dyDescent="0.25">
      <c r="A2776" s="371">
        <v>1891</v>
      </c>
      <c r="B2776" s="371" t="s">
        <v>11627</v>
      </c>
      <c r="C2776" s="371" t="s">
        <v>3635</v>
      </c>
      <c r="D2776" s="218">
        <v>1.29</v>
      </c>
    </row>
    <row r="2777" spans="1:4" x14ac:dyDescent="0.25">
      <c r="A2777" s="371">
        <v>1896</v>
      </c>
      <c r="B2777" s="371" t="s">
        <v>11628</v>
      </c>
      <c r="C2777" s="371" t="s">
        <v>3635</v>
      </c>
      <c r="D2777" s="218">
        <v>16.690000000000001</v>
      </c>
    </row>
    <row r="2778" spans="1:4" x14ac:dyDescent="0.25">
      <c r="A2778" s="371">
        <v>1895</v>
      </c>
      <c r="B2778" s="371" t="s">
        <v>11629</v>
      </c>
      <c r="C2778" s="371" t="s">
        <v>3635</v>
      </c>
      <c r="D2778" s="218">
        <v>29.32</v>
      </c>
    </row>
    <row r="2779" spans="1:4" x14ac:dyDescent="0.25">
      <c r="A2779" s="371">
        <v>2641</v>
      </c>
      <c r="B2779" s="371" t="s">
        <v>11630</v>
      </c>
      <c r="C2779" s="371" t="s">
        <v>3635</v>
      </c>
      <c r="D2779" s="218">
        <v>28.54</v>
      </c>
    </row>
    <row r="2780" spans="1:4" x14ac:dyDescent="0.25">
      <c r="A2780" s="371">
        <v>2636</v>
      </c>
      <c r="B2780" s="371" t="s">
        <v>11631</v>
      </c>
      <c r="C2780" s="371" t="s">
        <v>3635</v>
      </c>
      <c r="D2780" s="218">
        <v>1.84</v>
      </c>
    </row>
    <row r="2781" spans="1:4" x14ac:dyDescent="0.25">
      <c r="A2781" s="371">
        <v>2637</v>
      </c>
      <c r="B2781" s="371" t="s">
        <v>11632</v>
      </c>
      <c r="C2781" s="371" t="s">
        <v>3635</v>
      </c>
      <c r="D2781" s="218">
        <v>1.95</v>
      </c>
    </row>
    <row r="2782" spans="1:4" x14ac:dyDescent="0.25">
      <c r="A2782" s="371">
        <v>2638</v>
      </c>
      <c r="B2782" s="371" t="s">
        <v>11633</v>
      </c>
      <c r="C2782" s="371" t="s">
        <v>3635</v>
      </c>
      <c r="D2782" s="218">
        <v>2.27</v>
      </c>
    </row>
    <row r="2783" spans="1:4" x14ac:dyDescent="0.25">
      <c r="A2783" s="371">
        <v>2639</v>
      </c>
      <c r="B2783" s="371" t="s">
        <v>11634</v>
      </c>
      <c r="C2783" s="371" t="s">
        <v>3635</v>
      </c>
      <c r="D2783" s="218">
        <v>4.03</v>
      </c>
    </row>
    <row r="2784" spans="1:4" x14ac:dyDescent="0.25">
      <c r="A2784" s="371">
        <v>2644</v>
      </c>
      <c r="B2784" s="371" t="s">
        <v>11635</v>
      </c>
      <c r="C2784" s="371" t="s">
        <v>3635</v>
      </c>
      <c r="D2784" s="218">
        <v>5.84</v>
      </c>
    </row>
    <row r="2785" spans="1:4" x14ac:dyDescent="0.25">
      <c r="A2785" s="371">
        <v>2643</v>
      </c>
      <c r="B2785" s="371" t="s">
        <v>11636</v>
      </c>
      <c r="C2785" s="371" t="s">
        <v>3635</v>
      </c>
      <c r="D2785" s="218">
        <v>8.14</v>
      </c>
    </row>
    <row r="2786" spans="1:4" x14ac:dyDescent="0.25">
      <c r="A2786" s="371">
        <v>2640</v>
      </c>
      <c r="B2786" s="371" t="s">
        <v>11637</v>
      </c>
      <c r="C2786" s="371" t="s">
        <v>3635</v>
      </c>
      <c r="D2786" s="218">
        <v>11.88</v>
      </c>
    </row>
    <row r="2787" spans="1:4" x14ac:dyDescent="0.25">
      <c r="A2787" s="371">
        <v>2642</v>
      </c>
      <c r="B2787" s="371" t="s">
        <v>11638</v>
      </c>
      <c r="C2787" s="371" t="s">
        <v>3635</v>
      </c>
      <c r="D2787" s="218">
        <v>18.079999999999998</v>
      </c>
    </row>
    <row r="2788" spans="1:4" x14ac:dyDescent="0.25">
      <c r="A2788" s="371">
        <v>39855</v>
      </c>
      <c r="B2788" s="371" t="s">
        <v>11639</v>
      </c>
      <c r="C2788" s="371" t="s">
        <v>3635</v>
      </c>
      <c r="D2788" s="218">
        <v>3.17</v>
      </c>
    </row>
    <row r="2789" spans="1:4" x14ac:dyDescent="0.25">
      <c r="A2789" s="371">
        <v>39856</v>
      </c>
      <c r="B2789" s="371" t="s">
        <v>11640</v>
      </c>
      <c r="C2789" s="371" t="s">
        <v>3635</v>
      </c>
      <c r="D2789" s="218">
        <v>7.47</v>
      </c>
    </row>
    <row r="2790" spans="1:4" x14ac:dyDescent="0.25">
      <c r="A2790" s="371">
        <v>39857</v>
      </c>
      <c r="B2790" s="371" t="s">
        <v>11641</v>
      </c>
      <c r="C2790" s="371" t="s">
        <v>3635</v>
      </c>
      <c r="D2790" s="218">
        <v>12.09</v>
      </c>
    </row>
    <row r="2791" spans="1:4" x14ac:dyDescent="0.25">
      <c r="A2791" s="371">
        <v>39858</v>
      </c>
      <c r="B2791" s="371" t="s">
        <v>11642</v>
      </c>
      <c r="C2791" s="371" t="s">
        <v>3635</v>
      </c>
      <c r="D2791" s="218">
        <v>26.82</v>
      </c>
    </row>
    <row r="2792" spans="1:4" x14ac:dyDescent="0.25">
      <c r="A2792" s="371">
        <v>39859</v>
      </c>
      <c r="B2792" s="371" t="s">
        <v>11643</v>
      </c>
      <c r="C2792" s="371" t="s">
        <v>3635</v>
      </c>
      <c r="D2792" s="218">
        <v>41.35</v>
      </c>
    </row>
    <row r="2793" spans="1:4" x14ac:dyDescent="0.25">
      <c r="A2793" s="371">
        <v>39860</v>
      </c>
      <c r="B2793" s="371" t="s">
        <v>11644</v>
      </c>
      <c r="C2793" s="371" t="s">
        <v>3635</v>
      </c>
      <c r="D2793" s="218">
        <v>63.46</v>
      </c>
    </row>
    <row r="2794" spans="1:4" x14ac:dyDescent="0.25">
      <c r="A2794" s="371">
        <v>39861</v>
      </c>
      <c r="B2794" s="371" t="s">
        <v>11645</v>
      </c>
      <c r="C2794" s="371" t="s">
        <v>3635</v>
      </c>
      <c r="D2794" s="218">
        <v>181.17</v>
      </c>
    </row>
    <row r="2795" spans="1:4" x14ac:dyDescent="0.25">
      <c r="A2795" s="371">
        <v>3867</v>
      </c>
      <c r="B2795" s="371" t="s">
        <v>11646</v>
      </c>
      <c r="C2795" s="371" t="s">
        <v>3635</v>
      </c>
      <c r="D2795" s="218">
        <v>75.31</v>
      </c>
    </row>
    <row r="2796" spans="1:4" x14ac:dyDescent="0.25">
      <c r="A2796" s="371">
        <v>3861</v>
      </c>
      <c r="B2796" s="371" t="s">
        <v>11647</v>
      </c>
      <c r="C2796" s="371" t="s">
        <v>3635</v>
      </c>
      <c r="D2796" s="218">
        <v>0.78</v>
      </c>
    </row>
    <row r="2797" spans="1:4" x14ac:dyDescent="0.25">
      <c r="A2797" s="371">
        <v>3904</v>
      </c>
      <c r="B2797" s="371" t="s">
        <v>11648</v>
      </c>
      <c r="C2797" s="371" t="s">
        <v>3635</v>
      </c>
      <c r="D2797" s="218">
        <v>0.83</v>
      </c>
    </row>
    <row r="2798" spans="1:4" x14ac:dyDescent="0.25">
      <c r="A2798" s="371">
        <v>3903</v>
      </c>
      <c r="B2798" s="371" t="s">
        <v>11649</v>
      </c>
      <c r="C2798" s="371" t="s">
        <v>3635</v>
      </c>
      <c r="D2798" s="218">
        <v>2.02</v>
      </c>
    </row>
    <row r="2799" spans="1:4" x14ac:dyDescent="0.25">
      <c r="A2799" s="371">
        <v>3862</v>
      </c>
      <c r="B2799" s="371" t="s">
        <v>11650</v>
      </c>
      <c r="C2799" s="371" t="s">
        <v>3635</v>
      </c>
      <c r="D2799" s="218">
        <v>4.3</v>
      </c>
    </row>
    <row r="2800" spans="1:4" x14ac:dyDescent="0.25">
      <c r="A2800" s="371">
        <v>3863</v>
      </c>
      <c r="B2800" s="371" t="s">
        <v>11651</v>
      </c>
      <c r="C2800" s="371" t="s">
        <v>3635</v>
      </c>
      <c r="D2800" s="218">
        <v>4.41</v>
      </c>
    </row>
    <row r="2801" spans="1:4" x14ac:dyDescent="0.25">
      <c r="A2801" s="371">
        <v>3864</v>
      </c>
      <c r="B2801" s="371" t="s">
        <v>11652</v>
      </c>
      <c r="C2801" s="371" t="s">
        <v>3635</v>
      </c>
      <c r="D2801" s="218">
        <v>13.51</v>
      </c>
    </row>
    <row r="2802" spans="1:4" x14ac:dyDescent="0.25">
      <c r="A2802" s="371">
        <v>3865</v>
      </c>
      <c r="B2802" s="371" t="s">
        <v>11653</v>
      </c>
      <c r="C2802" s="371" t="s">
        <v>3635</v>
      </c>
      <c r="D2802" s="218">
        <v>19.75</v>
      </c>
    </row>
    <row r="2803" spans="1:4" x14ac:dyDescent="0.25">
      <c r="A2803" s="371">
        <v>3866</v>
      </c>
      <c r="B2803" s="371" t="s">
        <v>11654</v>
      </c>
      <c r="C2803" s="371" t="s">
        <v>3635</v>
      </c>
      <c r="D2803" s="218">
        <v>44.35</v>
      </c>
    </row>
    <row r="2804" spans="1:4" x14ac:dyDescent="0.25">
      <c r="A2804" s="371">
        <v>3878</v>
      </c>
      <c r="B2804" s="371" t="s">
        <v>11655</v>
      </c>
      <c r="C2804" s="371" t="s">
        <v>3635</v>
      </c>
      <c r="D2804" s="218">
        <v>12.09</v>
      </c>
    </row>
    <row r="2805" spans="1:4" x14ac:dyDescent="0.25">
      <c r="A2805" s="371">
        <v>3883</v>
      </c>
      <c r="B2805" s="371" t="s">
        <v>11656</v>
      </c>
      <c r="C2805" s="371" t="s">
        <v>3635</v>
      </c>
      <c r="D2805" s="218">
        <v>1.55</v>
      </c>
    </row>
    <row r="2806" spans="1:4" x14ac:dyDescent="0.25">
      <c r="A2806" s="371">
        <v>3876</v>
      </c>
      <c r="B2806" s="371" t="s">
        <v>11657</v>
      </c>
      <c r="C2806" s="371" t="s">
        <v>3635</v>
      </c>
      <c r="D2806" s="218">
        <v>4.8099999999999996</v>
      </c>
    </row>
    <row r="2807" spans="1:4" x14ac:dyDescent="0.25">
      <c r="A2807" s="371">
        <v>3884</v>
      </c>
      <c r="B2807" s="371" t="s">
        <v>11658</v>
      </c>
      <c r="C2807" s="371" t="s">
        <v>3635</v>
      </c>
      <c r="D2807" s="218">
        <v>2.4500000000000002</v>
      </c>
    </row>
    <row r="2808" spans="1:4" x14ac:dyDescent="0.25">
      <c r="A2808" s="371">
        <v>12892</v>
      </c>
      <c r="B2808" s="371" t="s">
        <v>11659</v>
      </c>
      <c r="C2808" s="371" t="s">
        <v>3643</v>
      </c>
      <c r="D2808" s="218">
        <v>13.81</v>
      </c>
    </row>
    <row r="2809" spans="1:4" x14ac:dyDescent="0.25">
      <c r="A2809" s="371">
        <v>38447</v>
      </c>
      <c r="B2809" s="371" t="s">
        <v>11660</v>
      </c>
      <c r="C2809" s="371" t="s">
        <v>3635</v>
      </c>
      <c r="D2809" s="218">
        <v>92.42</v>
      </c>
    </row>
    <row r="2810" spans="1:4" x14ac:dyDescent="0.25">
      <c r="A2810" s="371">
        <v>36320</v>
      </c>
      <c r="B2810" s="371" t="s">
        <v>11661</v>
      </c>
      <c r="C2810" s="371" t="s">
        <v>3635</v>
      </c>
      <c r="D2810" s="218">
        <v>2.48</v>
      </c>
    </row>
    <row r="2811" spans="1:4" x14ac:dyDescent="0.25">
      <c r="A2811" s="371">
        <v>36324</v>
      </c>
      <c r="B2811" s="371" t="s">
        <v>11662</v>
      </c>
      <c r="C2811" s="371" t="s">
        <v>3635</v>
      </c>
      <c r="D2811" s="218">
        <v>2.2599999999999998</v>
      </c>
    </row>
    <row r="2812" spans="1:4" x14ac:dyDescent="0.25">
      <c r="A2812" s="371">
        <v>38441</v>
      </c>
      <c r="B2812" s="371" t="s">
        <v>11663</v>
      </c>
      <c r="C2812" s="371" t="s">
        <v>3635</v>
      </c>
      <c r="D2812" s="218">
        <v>4.0599999999999996</v>
      </c>
    </row>
    <row r="2813" spans="1:4" x14ac:dyDescent="0.25">
      <c r="A2813" s="371">
        <v>38442</v>
      </c>
      <c r="B2813" s="371" t="s">
        <v>11664</v>
      </c>
      <c r="C2813" s="371" t="s">
        <v>3635</v>
      </c>
      <c r="D2813" s="218">
        <v>11.55</v>
      </c>
    </row>
    <row r="2814" spans="1:4" x14ac:dyDescent="0.25">
      <c r="A2814" s="371">
        <v>38443</v>
      </c>
      <c r="B2814" s="371" t="s">
        <v>11665</v>
      </c>
      <c r="C2814" s="371" t="s">
        <v>3635</v>
      </c>
      <c r="D2814" s="218">
        <v>14.01</v>
      </c>
    </row>
    <row r="2815" spans="1:4" x14ac:dyDescent="0.25">
      <c r="A2815" s="371">
        <v>38444</v>
      </c>
      <c r="B2815" s="371" t="s">
        <v>11666</v>
      </c>
      <c r="C2815" s="371" t="s">
        <v>3635</v>
      </c>
      <c r="D2815" s="218">
        <v>23.53</v>
      </c>
    </row>
    <row r="2816" spans="1:4" x14ac:dyDescent="0.25">
      <c r="A2816" s="371">
        <v>38445</v>
      </c>
      <c r="B2816" s="371" t="s">
        <v>11667</v>
      </c>
      <c r="C2816" s="371" t="s">
        <v>3635</v>
      </c>
      <c r="D2816" s="218">
        <v>43.63</v>
      </c>
    </row>
    <row r="2817" spans="1:4" x14ac:dyDescent="0.25">
      <c r="A2817" s="371">
        <v>38446</v>
      </c>
      <c r="B2817" s="371" t="s">
        <v>11668</v>
      </c>
      <c r="C2817" s="371" t="s">
        <v>3635</v>
      </c>
      <c r="D2817" s="218">
        <v>71.41</v>
      </c>
    </row>
    <row r="2818" spans="1:4" x14ac:dyDescent="0.25">
      <c r="A2818" s="371">
        <v>3837</v>
      </c>
      <c r="B2818" s="371" t="s">
        <v>11669</v>
      </c>
      <c r="C2818" s="371" t="s">
        <v>3635</v>
      </c>
      <c r="D2818" s="218">
        <v>37.049999999999997</v>
      </c>
    </row>
    <row r="2819" spans="1:4" x14ac:dyDescent="0.25">
      <c r="A2819" s="371">
        <v>3845</v>
      </c>
      <c r="B2819" s="371" t="s">
        <v>11670</v>
      </c>
      <c r="C2819" s="371" t="s">
        <v>3635</v>
      </c>
      <c r="D2819" s="218">
        <v>13.53</v>
      </c>
    </row>
    <row r="2820" spans="1:4" x14ac:dyDescent="0.25">
      <c r="A2820" s="371">
        <v>11045</v>
      </c>
      <c r="B2820" s="371" t="s">
        <v>11671</v>
      </c>
      <c r="C2820" s="371" t="s">
        <v>3635</v>
      </c>
      <c r="D2820" s="218">
        <v>26.11</v>
      </c>
    </row>
    <row r="2821" spans="1:4" x14ac:dyDescent="0.25">
      <c r="A2821" s="371">
        <v>20170</v>
      </c>
      <c r="B2821" s="371" t="s">
        <v>11672</v>
      </c>
      <c r="C2821" s="371" t="s">
        <v>3635</v>
      </c>
      <c r="D2821" s="218">
        <v>12.07</v>
      </c>
    </row>
    <row r="2822" spans="1:4" x14ac:dyDescent="0.25">
      <c r="A2822" s="371">
        <v>20171</v>
      </c>
      <c r="B2822" s="371" t="s">
        <v>11673</v>
      </c>
      <c r="C2822" s="371" t="s">
        <v>3635</v>
      </c>
      <c r="D2822" s="218">
        <v>34.799999999999997</v>
      </c>
    </row>
    <row r="2823" spans="1:4" x14ac:dyDescent="0.25">
      <c r="A2823" s="371">
        <v>20167</v>
      </c>
      <c r="B2823" s="371" t="s">
        <v>11674</v>
      </c>
      <c r="C2823" s="371" t="s">
        <v>3635</v>
      </c>
      <c r="D2823" s="218">
        <v>4.38</v>
      </c>
    </row>
    <row r="2824" spans="1:4" x14ac:dyDescent="0.25">
      <c r="A2824" s="371">
        <v>20168</v>
      </c>
      <c r="B2824" s="371" t="s">
        <v>11675</v>
      </c>
      <c r="C2824" s="371" t="s">
        <v>3635</v>
      </c>
      <c r="D2824" s="218">
        <v>9</v>
      </c>
    </row>
    <row r="2825" spans="1:4" x14ac:dyDescent="0.25">
      <c r="A2825" s="371">
        <v>20169</v>
      </c>
      <c r="B2825" s="371" t="s">
        <v>11676</v>
      </c>
      <c r="C2825" s="371" t="s">
        <v>3635</v>
      </c>
      <c r="D2825" s="218">
        <v>10.51</v>
      </c>
    </row>
    <row r="2826" spans="1:4" x14ac:dyDescent="0.25">
      <c r="A2826" s="371">
        <v>3899</v>
      </c>
      <c r="B2826" s="371" t="s">
        <v>11677</v>
      </c>
      <c r="C2826" s="371" t="s">
        <v>3635</v>
      </c>
      <c r="D2826" s="218">
        <v>5.83</v>
      </c>
    </row>
    <row r="2827" spans="1:4" x14ac:dyDescent="0.25">
      <c r="A2827" s="371">
        <v>38676</v>
      </c>
      <c r="B2827" s="371" t="s">
        <v>11678</v>
      </c>
      <c r="C2827" s="371" t="s">
        <v>3635</v>
      </c>
      <c r="D2827" s="218">
        <v>29.16</v>
      </c>
    </row>
    <row r="2828" spans="1:4" x14ac:dyDescent="0.25">
      <c r="A2828" s="371">
        <v>3897</v>
      </c>
      <c r="B2828" s="371" t="s">
        <v>11679</v>
      </c>
      <c r="C2828" s="371" t="s">
        <v>3635</v>
      </c>
      <c r="D2828" s="218">
        <v>1.42</v>
      </c>
    </row>
    <row r="2829" spans="1:4" x14ac:dyDescent="0.25">
      <c r="A2829" s="371">
        <v>3875</v>
      </c>
      <c r="B2829" s="371" t="s">
        <v>11680</v>
      </c>
      <c r="C2829" s="371" t="s">
        <v>3635</v>
      </c>
      <c r="D2829" s="218">
        <v>2.94</v>
      </c>
    </row>
    <row r="2830" spans="1:4" x14ac:dyDescent="0.25">
      <c r="A2830" s="371">
        <v>3898</v>
      </c>
      <c r="B2830" s="371" t="s">
        <v>11681</v>
      </c>
      <c r="C2830" s="371" t="s">
        <v>3635</v>
      </c>
      <c r="D2830" s="218">
        <v>5.96</v>
      </c>
    </row>
    <row r="2831" spans="1:4" x14ac:dyDescent="0.25">
      <c r="A2831" s="371">
        <v>3855</v>
      </c>
      <c r="B2831" s="371" t="s">
        <v>11682</v>
      </c>
      <c r="C2831" s="371" t="s">
        <v>3635</v>
      </c>
      <c r="D2831" s="218">
        <v>5.22</v>
      </c>
    </row>
    <row r="2832" spans="1:4" x14ac:dyDescent="0.25">
      <c r="A2832" s="371">
        <v>3874</v>
      </c>
      <c r="B2832" s="371" t="s">
        <v>11683</v>
      </c>
      <c r="C2832" s="371" t="s">
        <v>3635</v>
      </c>
      <c r="D2832" s="218">
        <v>6.05</v>
      </c>
    </row>
    <row r="2833" spans="1:4" x14ac:dyDescent="0.25">
      <c r="A2833" s="371">
        <v>3870</v>
      </c>
      <c r="B2833" s="371" t="s">
        <v>11684</v>
      </c>
      <c r="C2833" s="371" t="s">
        <v>3635</v>
      </c>
      <c r="D2833" s="218">
        <v>6.64</v>
      </c>
    </row>
    <row r="2834" spans="1:4" x14ac:dyDescent="0.25">
      <c r="A2834" s="371">
        <v>38678</v>
      </c>
      <c r="B2834" s="371" t="s">
        <v>11685</v>
      </c>
      <c r="C2834" s="371" t="s">
        <v>3635</v>
      </c>
      <c r="D2834" s="218">
        <v>17.57</v>
      </c>
    </row>
    <row r="2835" spans="1:4" x14ac:dyDescent="0.25">
      <c r="A2835" s="371">
        <v>3859</v>
      </c>
      <c r="B2835" s="371" t="s">
        <v>11686</v>
      </c>
      <c r="C2835" s="371" t="s">
        <v>3635</v>
      </c>
      <c r="D2835" s="218">
        <v>1.34</v>
      </c>
    </row>
    <row r="2836" spans="1:4" x14ac:dyDescent="0.25">
      <c r="A2836" s="371">
        <v>3856</v>
      </c>
      <c r="B2836" s="371" t="s">
        <v>11687</v>
      </c>
      <c r="C2836" s="371" t="s">
        <v>3635</v>
      </c>
      <c r="D2836" s="218">
        <v>1.85</v>
      </c>
    </row>
    <row r="2837" spans="1:4" x14ac:dyDescent="0.25">
      <c r="A2837" s="371">
        <v>3906</v>
      </c>
      <c r="B2837" s="371" t="s">
        <v>11688</v>
      </c>
      <c r="C2837" s="371" t="s">
        <v>3635</v>
      </c>
      <c r="D2837" s="218">
        <v>1.53</v>
      </c>
    </row>
    <row r="2838" spans="1:4" x14ac:dyDescent="0.25">
      <c r="A2838" s="371">
        <v>3860</v>
      </c>
      <c r="B2838" s="371" t="s">
        <v>11689</v>
      </c>
      <c r="C2838" s="371" t="s">
        <v>3635</v>
      </c>
      <c r="D2838" s="218">
        <v>4.55</v>
      </c>
    </row>
    <row r="2839" spans="1:4" x14ac:dyDescent="0.25">
      <c r="A2839" s="371">
        <v>3905</v>
      </c>
      <c r="B2839" s="371" t="s">
        <v>11690</v>
      </c>
      <c r="C2839" s="371" t="s">
        <v>3635</v>
      </c>
      <c r="D2839" s="218">
        <v>10.44</v>
      </c>
    </row>
    <row r="2840" spans="1:4" x14ac:dyDescent="0.25">
      <c r="A2840" s="371">
        <v>3871</v>
      </c>
      <c r="B2840" s="371" t="s">
        <v>11691</v>
      </c>
      <c r="C2840" s="371" t="s">
        <v>3635</v>
      </c>
      <c r="D2840" s="218">
        <v>18.48</v>
      </c>
    </row>
    <row r="2841" spans="1:4" x14ac:dyDescent="0.25">
      <c r="A2841" s="371">
        <v>39292</v>
      </c>
      <c r="B2841" s="371" t="s">
        <v>11692</v>
      </c>
      <c r="C2841" s="371" t="s">
        <v>3635</v>
      </c>
      <c r="D2841" s="218">
        <v>7.58</v>
      </c>
    </row>
    <row r="2842" spans="1:4" x14ac:dyDescent="0.25">
      <c r="A2842" s="371">
        <v>39293</v>
      </c>
      <c r="B2842" s="371" t="s">
        <v>11693</v>
      </c>
      <c r="C2842" s="371" t="s">
        <v>3635</v>
      </c>
      <c r="D2842" s="218">
        <v>11.78</v>
      </c>
    </row>
    <row r="2843" spans="1:4" x14ac:dyDescent="0.25">
      <c r="A2843" s="371">
        <v>39294</v>
      </c>
      <c r="B2843" s="371" t="s">
        <v>11694</v>
      </c>
      <c r="C2843" s="371" t="s">
        <v>3635</v>
      </c>
      <c r="D2843" s="218">
        <v>12.59</v>
      </c>
    </row>
    <row r="2844" spans="1:4" x14ac:dyDescent="0.25">
      <c r="A2844" s="371">
        <v>39295</v>
      </c>
      <c r="B2844" s="371" t="s">
        <v>11695</v>
      </c>
      <c r="C2844" s="371" t="s">
        <v>3635</v>
      </c>
      <c r="D2844" s="218">
        <v>17.32</v>
      </c>
    </row>
    <row r="2845" spans="1:4" x14ac:dyDescent="0.25">
      <c r="A2845" s="371">
        <v>39312</v>
      </c>
      <c r="B2845" s="371" t="s">
        <v>11696</v>
      </c>
      <c r="C2845" s="371" t="s">
        <v>3635</v>
      </c>
      <c r="D2845" s="218">
        <v>11.62</v>
      </c>
    </row>
    <row r="2846" spans="1:4" x14ac:dyDescent="0.25">
      <c r="A2846" s="371">
        <v>39313</v>
      </c>
      <c r="B2846" s="371" t="s">
        <v>11697</v>
      </c>
      <c r="C2846" s="371" t="s">
        <v>3635</v>
      </c>
      <c r="D2846" s="218">
        <v>15.61</v>
      </c>
    </row>
    <row r="2847" spans="1:4" x14ac:dyDescent="0.25">
      <c r="A2847" s="371">
        <v>39314</v>
      </c>
      <c r="B2847" s="371" t="s">
        <v>11698</v>
      </c>
      <c r="C2847" s="371" t="s">
        <v>3635</v>
      </c>
      <c r="D2847" s="218">
        <v>22.97</v>
      </c>
    </row>
    <row r="2848" spans="1:4" x14ac:dyDescent="0.25">
      <c r="A2848" s="371">
        <v>39296</v>
      </c>
      <c r="B2848" s="371" t="s">
        <v>11699</v>
      </c>
      <c r="C2848" s="371" t="s">
        <v>3635</v>
      </c>
      <c r="D2848" s="218">
        <v>6.91</v>
      </c>
    </row>
    <row r="2849" spans="1:4" x14ac:dyDescent="0.25">
      <c r="A2849" s="371">
        <v>39297</v>
      </c>
      <c r="B2849" s="371" t="s">
        <v>11700</v>
      </c>
      <c r="C2849" s="371" t="s">
        <v>3635</v>
      </c>
      <c r="D2849" s="218">
        <v>9.3699999999999992</v>
      </c>
    </row>
    <row r="2850" spans="1:4" x14ac:dyDescent="0.25">
      <c r="A2850" s="371">
        <v>39298</v>
      </c>
      <c r="B2850" s="371" t="s">
        <v>11701</v>
      </c>
      <c r="C2850" s="371" t="s">
        <v>3635</v>
      </c>
      <c r="D2850" s="218">
        <v>17.989999999999998</v>
      </c>
    </row>
    <row r="2851" spans="1:4" x14ac:dyDescent="0.25">
      <c r="A2851" s="371">
        <v>39299</v>
      </c>
      <c r="B2851" s="371" t="s">
        <v>11702</v>
      </c>
      <c r="C2851" s="371" t="s">
        <v>3635</v>
      </c>
      <c r="D2851" s="218">
        <v>21.32</v>
      </c>
    </row>
    <row r="2852" spans="1:4" x14ac:dyDescent="0.25">
      <c r="A2852" s="371">
        <v>39308</v>
      </c>
      <c r="B2852" s="371" t="s">
        <v>11703</v>
      </c>
      <c r="C2852" s="371" t="s">
        <v>3635</v>
      </c>
      <c r="D2852" s="218">
        <v>5.76</v>
      </c>
    </row>
    <row r="2853" spans="1:4" x14ac:dyDescent="0.25">
      <c r="A2853" s="371">
        <v>39309</v>
      </c>
      <c r="B2853" s="371" t="s">
        <v>11704</v>
      </c>
      <c r="C2853" s="371" t="s">
        <v>3635</v>
      </c>
      <c r="D2853" s="218">
        <v>6.57</v>
      </c>
    </row>
    <row r="2854" spans="1:4" x14ac:dyDescent="0.25">
      <c r="A2854" s="371">
        <v>39310</v>
      </c>
      <c r="B2854" s="371" t="s">
        <v>11705</v>
      </c>
      <c r="C2854" s="371" t="s">
        <v>3635</v>
      </c>
      <c r="D2854" s="218">
        <v>12.27</v>
      </c>
    </row>
    <row r="2855" spans="1:4" x14ac:dyDescent="0.25">
      <c r="A2855" s="371">
        <v>39311</v>
      </c>
      <c r="B2855" s="371" t="s">
        <v>11706</v>
      </c>
      <c r="C2855" s="371" t="s">
        <v>3635</v>
      </c>
      <c r="D2855" s="218">
        <v>17.37</v>
      </c>
    </row>
    <row r="2856" spans="1:4" x14ac:dyDescent="0.25">
      <c r="A2856" s="371">
        <v>37429</v>
      </c>
      <c r="B2856" s="371" t="s">
        <v>11707</v>
      </c>
      <c r="C2856" s="371" t="s">
        <v>3635</v>
      </c>
      <c r="D2856" s="219">
        <v>2665.96</v>
      </c>
    </row>
    <row r="2857" spans="1:4" x14ac:dyDescent="0.25">
      <c r="A2857" s="371">
        <v>37426</v>
      </c>
      <c r="B2857" s="371" t="s">
        <v>11708</v>
      </c>
      <c r="C2857" s="371" t="s">
        <v>3635</v>
      </c>
      <c r="D2857" s="218">
        <v>25.64</v>
      </c>
    </row>
    <row r="2858" spans="1:4" x14ac:dyDescent="0.25">
      <c r="A2858" s="371">
        <v>37427</v>
      </c>
      <c r="B2858" s="371" t="s">
        <v>11709</v>
      </c>
      <c r="C2858" s="371" t="s">
        <v>3635</v>
      </c>
      <c r="D2858" s="218">
        <v>61.17</v>
      </c>
    </row>
    <row r="2859" spans="1:4" x14ac:dyDescent="0.25">
      <c r="A2859" s="371">
        <v>37424</v>
      </c>
      <c r="B2859" s="371" t="s">
        <v>11710</v>
      </c>
      <c r="C2859" s="371" t="s">
        <v>3635</v>
      </c>
      <c r="D2859" s="218">
        <v>11.78</v>
      </c>
    </row>
    <row r="2860" spans="1:4" x14ac:dyDescent="0.25">
      <c r="A2860" s="371">
        <v>37428</v>
      </c>
      <c r="B2860" s="371" t="s">
        <v>11711</v>
      </c>
      <c r="C2860" s="371" t="s">
        <v>3635</v>
      </c>
      <c r="D2860" s="218">
        <v>210.82</v>
      </c>
    </row>
    <row r="2861" spans="1:4" x14ac:dyDescent="0.25">
      <c r="A2861" s="371">
        <v>37425</v>
      </c>
      <c r="B2861" s="371" t="s">
        <v>11712</v>
      </c>
      <c r="C2861" s="371" t="s">
        <v>3635</v>
      </c>
      <c r="D2861" s="218">
        <v>12.7</v>
      </c>
    </row>
    <row r="2862" spans="1:4" x14ac:dyDescent="0.25">
      <c r="A2862" s="371">
        <v>11519</v>
      </c>
      <c r="B2862" s="371" t="s">
        <v>11713</v>
      </c>
      <c r="C2862" s="371" t="s">
        <v>3643</v>
      </c>
      <c r="D2862" s="218">
        <v>57.96</v>
      </c>
    </row>
    <row r="2863" spans="1:4" x14ac:dyDescent="0.25">
      <c r="A2863" s="371">
        <v>11520</v>
      </c>
      <c r="B2863" s="371" t="s">
        <v>11714</v>
      </c>
      <c r="C2863" s="371" t="s">
        <v>3643</v>
      </c>
      <c r="D2863" s="218">
        <v>26.8</v>
      </c>
    </row>
    <row r="2864" spans="1:4" x14ac:dyDescent="0.25">
      <c r="A2864" s="371">
        <v>11518</v>
      </c>
      <c r="B2864" s="371" t="s">
        <v>11715</v>
      </c>
      <c r="C2864" s="371" t="s">
        <v>3643</v>
      </c>
      <c r="D2864" s="218">
        <v>97.44</v>
      </c>
    </row>
    <row r="2865" spans="1:4" x14ac:dyDescent="0.25">
      <c r="A2865" s="371">
        <v>38473</v>
      </c>
      <c r="B2865" s="371" t="s">
        <v>11716</v>
      </c>
      <c r="C2865" s="371" t="s">
        <v>3635</v>
      </c>
      <c r="D2865" s="218">
        <v>129.81</v>
      </c>
    </row>
    <row r="2866" spans="1:4" x14ac:dyDescent="0.25">
      <c r="A2866" s="371">
        <v>4244</v>
      </c>
      <c r="B2866" s="371" t="s">
        <v>11717</v>
      </c>
      <c r="C2866" s="371" t="s">
        <v>3638</v>
      </c>
      <c r="D2866" s="218">
        <v>17.72</v>
      </c>
    </row>
    <row r="2867" spans="1:4" x14ac:dyDescent="0.25">
      <c r="A2867" s="371">
        <v>40977</v>
      </c>
      <c r="B2867" s="371" t="s">
        <v>11718</v>
      </c>
      <c r="C2867" s="371" t="s">
        <v>3642</v>
      </c>
      <c r="D2867" s="219">
        <v>3155.62</v>
      </c>
    </row>
    <row r="2868" spans="1:4" x14ac:dyDescent="0.25">
      <c r="A2868" s="371">
        <v>4115</v>
      </c>
      <c r="B2868" s="371" t="s">
        <v>11719</v>
      </c>
      <c r="C2868" s="371" t="s">
        <v>3640</v>
      </c>
      <c r="D2868" s="218">
        <v>28.53</v>
      </c>
    </row>
    <row r="2869" spans="1:4" x14ac:dyDescent="0.25">
      <c r="A2869" s="371">
        <v>4119</v>
      </c>
      <c r="B2869" s="371" t="s">
        <v>11720</v>
      </c>
      <c r="C2869" s="371" t="s">
        <v>3640</v>
      </c>
      <c r="D2869" s="218">
        <v>57.62</v>
      </c>
    </row>
    <row r="2870" spans="1:4" x14ac:dyDescent="0.25">
      <c r="A2870" s="371">
        <v>2794</v>
      </c>
      <c r="B2870" s="371" t="s">
        <v>11721</v>
      </c>
      <c r="C2870" s="371" t="s">
        <v>3640</v>
      </c>
      <c r="D2870" s="218">
        <v>152.85</v>
      </c>
    </row>
    <row r="2871" spans="1:4" x14ac:dyDescent="0.25">
      <c r="A2871" s="371">
        <v>2788</v>
      </c>
      <c r="B2871" s="371" t="s">
        <v>11722</v>
      </c>
      <c r="C2871" s="371" t="s">
        <v>3640</v>
      </c>
      <c r="D2871" s="218">
        <v>222.67</v>
      </c>
    </row>
    <row r="2872" spans="1:4" x14ac:dyDescent="0.25">
      <c r="A2872" s="371">
        <v>4006</v>
      </c>
      <c r="B2872" s="371" t="s">
        <v>11723</v>
      </c>
      <c r="C2872" s="371" t="s">
        <v>3641</v>
      </c>
      <c r="D2872" s="219">
        <v>1782.29</v>
      </c>
    </row>
    <row r="2873" spans="1:4" x14ac:dyDescent="0.25">
      <c r="A2873" s="371">
        <v>36151</v>
      </c>
      <c r="B2873" s="371" t="s">
        <v>11724</v>
      </c>
      <c r="C2873" s="371" t="s">
        <v>3635</v>
      </c>
      <c r="D2873" s="218">
        <v>30.7</v>
      </c>
    </row>
    <row r="2874" spans="1:4" x14ac:dyDescent="0.25">
      <c r="A2874" s="371">
        <v>37457</v>
      </c>
      <c r="B2874" s="371" t="s">
        <v>11725</v>
      </c>
      <c r="C2874" s="371" t="s">
        <v>3640</v>
      </c>
      <c r="D2874" s="218">
        <v>4.37</v>
      </c>
    </row>
    <row r="2875" spans="1:4" x14ac:dyDescent="0.25">
      <c r="A2875" s="371">
        <v>37456</v>
      </c>
      <c r="B2875" s="371" t="s">
        <v>11726</v>
      </c>
      <c r="C2875" s="371" t="s">
        <v>3640</v>
      </c>
      <c r="D2875" s="218">
        <v>2.2999999999999998</v>
      </c>
    </row>
    <row r="2876" spans="1:4" x14ac:dyDescent="0.25">
      <c r="A2876" s="371">
        <v>37461</v>
      </c>
      <c r="B2876" s="371" t="s">
        <v>11727</v>
      </c>
      <c r="C2876" s="371" t="s">
        <v>3640</v>
      </c>
      <c r="D2876" s="218">
        <v>16.239999999999998</v>
      </c>
    </row>
    <row r="2877" spans="1:4" x14ac:dyDescent="0.25">
      <c r="A2877" s="371">
        <v>37460</v>
      </c>
      <c r="B2877" s="371" t="s">
        <v>11728</v>
      </c>
      <c r="C2877" s="371" t="s">
        <v>3640</v>
      </c>
      <c r="D2877" s="218">
        <v>22.18</v>
      </c>
    </row>
    <row r="2878" spans="1:4" x14ac:dyDescent="0.25">
      <c r="A2878" s="371">
        <v>37458</v>
      </c>
      <c r="B2878" s="371" t="s">
        <v>11729</v>
      </c>
      <c r="C2878" s="371" t="s">
        <v>3640</v>
      </c>
      <c r="D2878" s="218">
        <v>6.5</v>
      </c>
    </row>
    <row r="2879" spans="1:4" x14ac:dyDescent="0.25">
      <c r="A2879" s="371">
        <v>37454</v>
      </c>
      <c r="B2879" s="371" t="s">
        <v>11730</v>
      </c>
      <c r="C2879" s="371" t="s">
        <v>3640</v>
      </c>
      <c r="D2879" s="218">
        <v>1.7</v>
      </c>
    </row>
    <row r="2880" spans="1:4" x14ac:dyDescent="0.25">
      <c r="A2880" s="371">
        <v>37455</v>
      </c>
      <c r="B2880" s="371" t="s">
        <v>11731</v>
      </c>
      <c r="C2880" s="371" t="s">
        <v>3640</v>
      </c>
      <c r="D2880" s="218">
        <v>2.87</v>
      </c>
    </row>
    <row r="2881" spans="1:4" x14ac:dyDescent="0.25">
      <c r="A2881" s="371">
        <v>37459</v>
      </c>
      <c r="B2881" s="371" t="s">
        <v>11732</v>
      </c>
      <c r="C2881" s="371" t="s">
        <v>3640</v>
      </c>
      <c r="D2881" s="218">
        <v>9.1300000000000008</v>
      </c>
    </row>
    <row r="2882" spans="1:4" x14ac:dyDescent="0.25">
      <c r="A2882" s="371">
        <v>21029</v>
      </c>
      <c r="B2882" s="371" t="s">
        <v>11733</v>
      </c>
      <c r="C2882" s="371" t="s">
        <v>3635</v>
      </c>
      <c r="D2882" s="218">
        <v>307.5</v>
      </c>
    </row>
    <row r="2883" spans="1:4" x14ac:dyDescent="0.25">
      <c r="A2883" s="371">
        <v>21030</v>
      </c>
      <c r="B2883" s="371" t="s">
        <v>11734</v>
      </c>
      <c r="C2883" s="371" t="s">
        <v>3635</v>
      </c>
      <c r="D2883" s="218">
        <v>379.04</v>
      </c>
    </row>
    <row r="2884" spans="1:4" x14ac:dyDescent="0.25">
      <c r="A2884" s="371">
        <v>21031</v>
      </c>
      <c r="B2884" s="371" t="s">
        <v>11735</v>
      </c>
      <c r="C2884" s="371" t="s">
        <v>3635</v>
      </c>
      <c r="D2884" s="218">
        <v>471.9</v>
      </c>
    </row>
    <row r="2885" spans="1:4" x14ac:dyDescent="0.25">
      <c r="A2885" s="371">
        <v>21032</v>
      </c>
      <c r="B2885" s="371" t="s">
        <v>11736</v>
      </c>
      <c r="C2885" s="371" t="s">
        <v>3635</v>
      </c>
      <c r="D2885" s="218">
        <v>503.87</v>
      </c>
    </row>
    <row r="2886" spans="1:4" x14ac:dyDescent="0.25">
      <c r="A2886" s="371">
        <v>37527</v>
      </c>
      <c r="B2886" s="371" t="s">
        <v>11737</v>
      </c>
      <c r="C2886" s="371" t="s">
        <v>3635</v>
      </c>
      <c r="D2886" s="218">
        <v>455.16</v>
      </c>
    </row>
    <row r="2887" spans="1:4" x14ac:dyDescent="0.25">
      <c r="A2887" s="371">
        <v>37528</v>
      </c>
      <c r="B2887" s="371" t="s">
        <v>11738</v>
      </c>
      <c r="C2887" s="371" t="s">
        <v>3635</v>
      </c>
      <c r="D2887" s="218">
        <v>542.69000000000005</v>
      </c>
    </row>
    <row r="2888" spans="1:4" x14ac:dyDescent="0.25">
      <c r="A2888" s="371">
        <v>37529</v>
      </c>
      <c r="B2888" s="371" t="s">
        <v>11739</v>
      </c>
      <c r="C2888" s="371" t="s">
        <v>3635</v>
      </c>
      <c r="D2888" s="218">
        <v>548.01</v>
      </c>
    </row>
    <row r="2889" spans="1:4" x14ac:dyDescent="0.25">
      <c r="A2889" s="371">
        <v>37530</v>
      </c>
      <c r="B2889" s="371" t="s">
        <v>11740</v>
      </c>
      <c r="C2889" s="371" t="s">
        <v>3635</v>
      </c>
      <c r="D2889" s="218">
        <v>715.47</v>
      </c>
    </row>
    <row r="2890" spans="1:4" x14ac:dyDescent="0.25">
      <c r="A2890" s="371">
        <v>21034</v>
      </c>
      <c r="B2890" s="371" t="s">
        <v>11741</v>
      </c>
      <c r="C2890" s="371" t="s">
        <v>3635</v>
      </c>
      <c r="D2890" s="218">
        <v>610.42999999999995</v>
      </c>
    </row>
    <row r="2891" spans="1:4" x14ac:dyDescent="0.25">
      <c r="A2891" s="371">
        <v>37531</v>
      </c>
      <c r="B2891" s="371" t="s">
        <v>11742</v>
      </c>
      <c r="C2891" s="371" t="s">
        <v>3635</v>
      </c>
      <c r="D2891" s="218">
        <v>768.75</v>
      </c>
    </row>
    <row r="2892" spans="1:4" x14ac:dyDescent="0.25">
      <c r="A2892" s="371">
        <v>21036</v>
      </c>
      <c r="B2892" s="371" t="s">
        <v>11743</v>
      </c>
      <c r="C2892" s="371" t="s">
        <v>3635</v>
      </c>
      <c r="D2892" s="218">
        <v>934.67</v>
      </c>
    </row>
    <row r="2893" spans="1:4" x14ac:dyDescent="0.25">
      <c r="A2893" s="371">
        <v>21037</v>
      </c>
      <c r="B2893" s="371" t="s">
        <v>11744</v>
      </c>
      <c r="C2893" s="371" t="s">
        <v>3635</v>
      </c>
      <c r="D2893" s="219">
        <v>1065.5899999999999</v>
      </c>
    </row>
    <row r="2894" spans="1:4" x14ac:dyDescent="0.25">
      <c r="A2894" s="371">
        <v>20185</v>
      </c>
      <c r="B2894" s="371" t="s">
        <v>11745</v>
      </c>
      <c r="C2894" s="371" t="s">
        <v>3640</v>
      </c>
      <c r="D2894" s="218">
        <v>26.4</v>
      </c>
    </row>
    <row r="2895" spans="1:4" x14ac:dyDescent="0.25">
      <c r="A2895" s="371">
        <v>20260</v>
      </c>
      <c r="B2895" s="371" t="s">
        <v>11746</v>
      </c>
      <c r="C2895" s="371" t="s">
        <v>3635</v>
      </c>
      <c r="D2895" s="218">
        <v>21.23</v>
      </c>
    </row>
    <row r="2896" spans="1:4" x14ac:dyDescent="0.25">
      <c r="A2896" s="371">
        <v>37523</v>
      </c>
      <c r="B2896" s="371" t="s">
        <v>11747</v>
      </c>
      <c r="C2896" s="371" t="s">
        <v>3635</v>
      </c>
      <c r="D2896" s="219">
        <v>579269.27</v>
      </c>
    </row>
    <row r="2897" spans="1:4" x14ac:dyDescent="0.25">
      <c r="A2897" s="371">
        <v>37515</v>
      </c>
      <c r="B2897" s="371" t="s">
        <v>11748</v>
      </c>
      <c r="C2897" s="371" t="s">
        <v>3635</v>
      </c>
      <c r="D2897" s="219">
        <v>515000</v>
      </c>
    </row>
    <row r="2898" spans="1:4" x14ac:dyDescent="0.25">
      <c r="A2898" s="371">
        <v>12899</v>
      </c>
      <c r="B2898" s="371" t="s">
        <v>11749</v>
      </c>
      <c r="C2898" s="371" t="s">
        <v>3635</v>
      </c>
      <c r="D2898" s="218">
        <v>114.55</v>
      </c>
    </row>
    <row r="2899" spans="1:4" x14ac:dyDescent="0.25">
      <c r="A2899" s="371">
        <v>12898</v>
      </c>
      <c r="B2899" s="371" t="s">
        <v>11750</v>
      </c>
      <c r="C2899" s="371" t="s">
        <v>3635</v>
      </c>
      <c r="D2899" s="218">
        <v>181.71</v>
      </c>
    </row>
    <row r="2900" spans="1:4" x14ac:dyDescent="0.25">
      <c r="A2900" s="371">
        <v>39699</v>
      </c>
      <c r="B2900" s="371" t="s">
        <v>11751</v>
      </c>
      <c r="C2900" s="371" t="s">
        <v>3636</v>
      </c>
      <c r="D2900" s="218">
        <v>13.62</v>
      </c>
    </row>
    <row r="2901" spans="1:4" x14ac:dyDescent="0.25">
      <c r="A2901" s="371">
        <v>42528</v>
      </c>
      <c r="B2901" s="371" t="s">
        <v>11752</v>
      </c>
      <c r="C2901" s="371" t="s">
        <v>3636</v>
      </c>
      <c r="D2901" s="218">
        <v>9.58</v>
      </c>
    </row>
    <row r="2902" spans="1:4" x14ac:dyDescent="0.25">
      <c r="A2902" s="371">
        <v>39696</v>
      </c>
      <c r="B2902" s="371" t="s">
        <v>11753</v>
      </c>
      <c r="C2902" s="371" t="s">
        <v>3636</v>
      </c>
      <c r="D2902" s="218">
        <v>6.74</v>
      </c>
    </row>
    <row r="2903" spans="1:4" x14ac:dyDescent="0.25">
      <c r="A2903" s="371">
        <v>39700</v>
      </c>
      <c r="B2903" s="371" t="s">
        <v>11754</v>
      </c>
      <c r="C2903" s="371" t="s">
        <v>3636</v>
      </c>
      <c r="D2903" s="218">
        <v>28.86</v>
      </c>
    </row>
    <row r="2904" spans="1:4" x14ac:dyDescent="0.25">
      <c r="A2904" s="371">
        <v>11621</v>
      </c>
      <c r="B2904" s="371" t="s">
        <v>11755</v>
      </c>
      <c r="C2904" s="371" t="s">
        <v>3636</v>
      </c>
      <c r="D2904" s="218">
        <v>57.44</v>
      </c>
    </row>
    <row r="2905" spans="1:4" x14ac:dyDescent="0.25">
      <c r="A2905" s="371">
        <v>4014</v>
      </c>
      <c r="B2905" s="371" t="s">
        <v>11756</v>
      </c>
      <c r="C2905" s="371" t="s">
        <v>3636</v>
      </c>
      <c r="D2905" s="218">
        <v>59.43</v>
      </c>
    </row>
    <row r="2906" spans="1:4" x14ac:dyDescent="0.25">
      <c r="A2906" s="371">
        <v>4015</v>
      </c>
      <c r="B2906" s="371" t="s">
        <v>11757</v>
      </c>
      <c r="C2906" s="371" t="s">
        <v>3636</v>
      </c>
      <c r="D2906" s="218">
        <v>72.98</v>
      </c>
    </row>
    <row r="2907" spans="1:4" x14ac:dyDescent="0.25">
      <c r="A2907" s="371">
        <v>4017</v>
      </c>
      <c r="B2907" s="371" t="s">
        <v>11758</v>
      </c>
      <c r="C2907" s="371" t="s">
        <v>3636</v>
      </c>
      <c r="D2907" s="218">
        <v>106.18</v>
      </c>
    </row>
    <row r="2908" spans="1:4" x14ac:dyDescent="0.25">
      <c r="A2908" s="371">
        <v>4016</v>
      </c>
      <c r="B2908" s="371" t="s">
        <v>11759</v>
      </c>
      <c r="C2908" s="371" t="s">
        <v>3636</v>
      </c>
      <c r="D2908" s="218">
        <v>41.94</v>
      </c>
    </row>
    <row r="2909" spans="1:4" x14ac:dyDescent="0.25">
      <c r="A2909" s="371">
        <v>38544</v>
      </c>
      <c r="B2909" s="371" t="s">
        <v>11760</v>
      </c>
      <c r="C2909" s="371" t="s">
        <v>3636</v>
      </c>
      <c r="D2909" s="218">
        <v>10.76</v>
      </c>
    </row>
    <row r="2910" spans="1:4" x14ac:dyDescent="0.25">
      <c r="A2910" s="371">
        <v>38545</v>
      </c>
      <c r="B2910" s="371" t="s">
        <v>11761</v>
      </c>
      <c r="C2910" s="371" t="s">
        <v>3636</v>
      </c>
      <c r="D2910" s="218">
        <v>6.91</v>
      </c>
    </row>
    <row r="2911" spans="1:4" x14ac:dyDescent="0.25">
      <c r="A2911" s="371">
        <v>42527</v>
      </c>
      <c r="B2911" s="371" t="s">
        <v>11762</v>
      </c>
      <c r="C2911" s="371" t="s">
        <v>3636</v>
      </c>
      <c r="D2911" s="218">
        <v>25.32</v>
      </c>
    </row>
    <row r="2912" spans="1:4" x14ac:dyDescent="0.25">
      <c r="A2912" s="371">
        <v>39323</v>
      </c>
      <c r="B2912" s="371" t="s">
        <v>11763</v>
      </c>
      <c r="C2912" s="371" t="s">
        <v>3636</v>
      </c>
      <c r="D2912" s="218">
        <v>26.38</v>
      </c>
    </row>
    <row r="2913" spans="1:4" x14ac:dyDescent="0.25">
      <c r="A2913" s="371">
        <v>626</v>
      </c>
      <c r="B2913" s="371" t="s">
        <v>11764</v>
      </c>
      <c r="C2913" s="371" t="s">
        <v>3639</v>
      </c>
      <c r="D2913" s="218">
        <v>20.65</v>
      </c>
    </row>
    <row r="2914" spans="1:4" x14ac:dyDescent="0.25">
      <c r="A2914" s="371">
        <v>44504</v>
      </c>
      <c r="B2914" s="371" t="s">
        <v>11765</v>
      </c>
      <c r="C2914" s="371" t="s">
        <v>3636</v>
      </c>
      <c r="D2914" s="218">
        <v>13.45</v>
      </c>
    </row>
    <row r="2915" spans="1:4" x14ac:dyDescent="0.25">
      <c r="A2915" s="371">
        <v>44505</v>
      </c>
      <c r="B2915" s="371" t="s">
        <v>11766</v>
      </c>
      <c r="C2915" s="371" t="s">
        <v>3636</v>
      </c>
      <c r="D2915" s="218">
        <v>20.3</v>
      </c>
    </row>
    <row r="2916" spans="1:4" x14ac:dyDescent="0.25">
      <c r="A2916" s="371">
        <v>44506</v>
      </c>
      <c r="B2916" s="371" t="s">
        <v>11767</v>
      </c>
      <c r="C2916" s="371" t="s">
        <v>3636</v>
      </c>
      <c r="D2916" s="218">
        <v>21.55</v>
      </c>
    </row>
    <row r="2917" spans="1:4" x14ac:dyDescent="0.25">
      <c r="A2917" s="371">
        <v>44507</v>
      </c>
      <c r="B2917" s="371" t="s">
        <v>11768</v>
      </c>
      <c r="C2917" s="371" t="s">
        <v>3636</v>
      </c>
      <c r="D2917" s="218">
        <v>26.94</v>
      </c>
    </row>
    <row r="2918" spans="1:4" x14ac:dyDescent="0.25">
      <c r="A2918" s="371">
        <v>44508</v>
      </c>
      <c r="B2918" s="371" t="s">
        <v>11769</v>
      </c>
      <c r="C2918" s="371" t="s">
        <v>3636</v>
      </c>
      <c r="D2918" s="218">
        <v>40.39</v>
      </c>
    </row>
    <row r="2919" spans="1:4" x14ac:dyDescent="0.25">
      <c r="A2919" s="371">
        <v>44509</v>
      </c>
      <c r="B2919" s="371" t="s">
        <v>11770</v>
      </c>
      <c r="C2919" s="371" t="s">
        <v>3636</v>
      </c>
      <c r="D2919" s="218">
        <v>54.11</v>
      </c>
    </row>
    <row r="2920" spans="1:4" x14ac:dyDescent="0.25">
      <c r="A2920" s="371">
        <v>44510</v>
      </c>
      <c r="B2920" s="371" t="s">
        <v>11771</v>
      </c>
      <c r="C2920" s="371" t="s">
        <v>3636</v>
      </c>
      <c r="D2920" s="218">
        <v>67.19</v>
      </c>
    </row>
    <row r="2921" spans="1:4" x14ac:dyDescent="0.25">
      <c r="A2921" s="371">
        <v>44512</v>
      </c>
      <c r="B2921" s="371" t="s">
        <v>11772</v>
      </c>
      <c r="C2921" s="371" t="s">
        <v>3636</v>
      </c>
      <c r="D2921" s="218">
        <v>14.99</v>
      </c>
    </row>
    <row r="2922" spans="1:4" x14ac:dyDescent="0.25">
      <c r="A2922" s="371">
        <v>44513</v>
      </c>
      <c r="B2922" s="371" t="s">
        <v>11773</v>
      </c>
      <c r="C2922" s="371" t="s">
        <v>3636</v>
      </c>
      <c r="D2922" s="218">
        <v>21.17</v>
      </c>
    </row>
    <row r="2923" spans="1:4" x14ac:dyDescent="0.25">
      <c r="A2923" s="371">
        <v>44514</v>
      </c>
      <c r="B2923" s="371" t="s">
        <v>11774</v>
      </c>
      <c r="C2923" s="371" t="s">
        <v>3636</v>
      </c>
      <c r="D2923" s="218">
        <v>23.99</v>
      </c>
    </row>
    <row r="2924" spans="1:4" x14ac:dyDescent="0.25">
      <c r="A2924" s="371">
        <v>44515</v>
      </c>
      <c r="B2924" s="371" t="s">
        <v>11775</v>
      </c>
      <c r="C2924" s="371" t="s">
        <v>3636</v>
      </c>
      <c r="D2924" s="218">
        <v>29.47</v>
      </c>
    </row>
    <row r="2925" spans="1:4" x14ac:dyDescent="0.25">
      <c r="A2925" s="371">
        <v>44511</v>
      </c>
      <c r="B2925" s="371" t="s">
        <v>11776</v>
      </c>
      <c r="C2925" s="371" t="s">
        <v>3636</v>
      </c>
      <c r="D2925" s="218">
        <v>43.62</v>
      </c>
    </row>
    <row r="2926" spans="1:4" x14ac:dyDescent="0.25">
      <c r="A2926" s="371">
        <v>44516</v>
      </c>
      <c r="B2926" s="371" t="s">
        <v>11777</v>
      </c>
      <c r="C2926" s="371" t="s">
        <v>3636</v>
      </c>
      <c r="D2926" s="218">
        <v>58.95</v>
      </c>
    </row>
    <row r="2927" spans="1:4" x14ac:dyDescent="0.25">
      <c r="A2927" s="371">
        <v>44517</v>
      </c>
      <c r="B2927" s="371" t="s">
        <v>11778</v>
      </c>
      <c r="C2927" s="371" t="s">
        <v>3636</v>
      </c>
      <c r="D2927" s="218">
        <v>73.52</v>
      </c>
    </row>
    <row r="2928" spans="1:4" x14ac:dyDescent="0.25">
      <c r="A2928" s="371">
        <v>11479</v>
      </c>
      <c r="B2928" s="371" t="s">
        <v>11779</v>
      </c>
      <c r="C2928" s="371" t="s">
        <v>3635</v>
      </c>
      <c r="D2928" s="218">
        <v>40.700000000000003</v>
      </c>
    </row>
    <row r="2929" spans="1:4" x14ac:dyDescent="0.25">
      <c r="A2929" s="371">
        <v>11481</v>
      </c>
      <c r="B2929" s="371" t="s">
        <v>11780</v>
      </c>
      <c r="C2929" s="371" t="s">
        <v>3635</v>
      </c>
      <c r="D2929" s="218">
        <v>36.82</v>
      </c>
    </row>
    <row r="2930" spans="1:4" x14ac:dyDescent="0.25">
      <c r="A2930" s="371">
        <v>43609</v>
      </c>
      <c r="B2930" s="371" t="s">
        <v>11781</v>
      </c>
      <c r="C2930" s="371" t="s">
        <v>3635</v>
      </c>
      <c r="D2930" s="218">
        <v>36.82</v>
      </c>
    </row>
    <row r="2931" spans="1:4" x14ac:dyDescent="0.25">
      <c r="A2931" s="371">
        <v>11478</v>
      </c>
      <c r="B2931" s="371" t="s">
        <v>11782</v>
      </c>
      <c r="C2931" s="371" t="s">
        <v>3635</v>
      </c>
      <c r="D2931" s="218">
        <v>69.83</v>
      </c>
    </row>
    <row r="2932" spans="1:4" x14ac:dyDescent="0.25">
      <c r="A2932" s="371">
        <v>43608</v>
      </c>
      <c r="B2932" s="371" t="s">
        <v>11783</v>
      </c>
      <c r="C2932" s="371" t="s">
        <v>3635</v>
      </c>
      <c r="D2932" s="218">
        <v>53.29</v>
      </c>
    </row>
    <row r="2933" spans="1:4" x14ac:dyDescent="0.25">
      <c r="A2933" s="371">
        <v>11476</v>
      </c>
      <c r="B2933" s="371" t="s">
        <v>11784</v>
      </c>
      <c r="C2933" s="371" t="s">
        <v>3635</v>
      </c>
      <c r="D2933" s="218">
        <v>53.29</v>
      </c>
    </row>
    <row r="2934" spans="1:4" x14ac:dyDescent="0.25">
      <c r="A2934" s="371">
        <v>40637</v>
      </c>
      <c r="B2934" s="371" t="s">
        <v>11785</v>
      </c>
      <c r="C2934" s="371" t="s">
        <v>3635</v>
      </c>
      <c r="D2934" s="219">
        <v>793072.01</v>
      </c>
    </row>
    <row r="2935" spans="1:4" x14ac:dyDescent="0.25">
      <c r="A2935" s="371">
        <v>13836</v>
      </c>
      <c r="B2935" s="371" t="s">
        <v>11786</v>
      </c>
      <c r="C2935" s="371" t="s">
        <v>3635</v>
      </c>
      <c r="D2935" s="219">
        <v>67315.72</v>
      </c>
    </row>
    <row r="2936" spans="1:4" x14ac:dyDescent="0.25">
      <c r="A2936" s="371">
        <v>14534</v>
      </c>
      <c r="B2936" s="371" t="s">
        <v>11787</v>
      </c>
      <c r="C2936" s="371" t="s">
        <v>3635</v>
      </c>
      <c r="D2936" s="219">
        <v>28180.14</v>
      </c>
    </row>
    <row r="2937" spans="1:4" x14ac:dyDescent="0.25">
      <c r="A2937" s="371">
        <v>14619</v>
      </c>
      <c r="B2937" s="371" t="s">
        <v>11788</v>
      </c>
      <c r="C2937" s="371" t="s">
        <v>3635</v>
      </c>
      <c r="D2937" s="219">
        <v>15944.59</v>
      </c>
    </row>
    <row r="2938" spans="1:4" x14ac:dyDescent="0.25">
      <c r="A2938" s="371">
        <v>14535</v>
      </c>
      <c r="B2938" s="371" t="s">
        <v>11789</v>
      </c>
      <c r="C2938" s="371" t="s">
        <v>3635</v>
      </c>
      <c r="D2938" s="219">
        <v>279690.59000000003</v>
      </c>
    </row>
    <row r="2939" spans="1:4" x14ac:dyDescent="0.25">
      <c r="A2939" s="371">
        <v>39813</v>
      </c>
      <c r="B2939" s="371" t="s">
        <v>11790</v>
      </c>
      <c r="C2939" s="371" t="s">
        <v>3635</v>
      </c>
      <c r="D2939" s="219">
        <v>36836.910000000003</v>
      </c>
    </row>
    <row r="2940" spans="1:4" x14ac:dyDescent="0.25">
      <c r="A2940" s="371">
        <v>40403</v>
      </c>
      <c r="B2940" s="371" t="s">
        <v>11791</v>
      </c>
      <c r="C2940" s="371" t="s">
        <v>3635</v>
      </c>
      <c r="D2940" s="218">
        <v>417.34</v>
      </c>
    </row>
    <row r="2941" spans="1:4" x14ac:dyDescent="0.25">
      <c r="A2941" s="371">
        <v>12868</v>
      </c>
      <c r="B2941" s="371" t="s">
        <v>11792</v>
      </c>
      <c r="C2941" s="371" t="s">
        <v>3638</v>
      </c>
      <c r="D2941" s="218">
        <v>16.850000000000001</v>
      </c>
    </row>
    <row r="2942" spans="1:4" x14ac:dyDescent="0.25">
      <c r="A2942" s="371">
        <v>40916</v>
      </c>
      <c r="B2942" s="371" t="s">
        <v>11793</v>
      </c>
      <c r="C2942" s="371" t="s">
        <v>3642</v>
      </c>
      <c r="D2942" s="219">
        <v>3000.08</v>
      </c>
    </row>
    <row r="2943" spans="1:4" x14ac:dyDescent="0.25">
      <c r="A2943" s="371">
        <v>4755</v>
      </c>
      <c r="B2943" s="371" t="s">
        <v>11794</v>
      </c>
      <c r="C2943" s="371" t="s">
        <v>3638</v>
      </c>
      <c r="D2943" s="218">
        <v>18.2</v>
      </c>
    </row>
    <row r="2944" spans="1:4" x14ac:dyDescent="0.25">
      <c r="A2944" s="371">
        <v>41067</v>
      </c>
      <c r="B2944" s="371" t="s">
        <v>11795</v>
      </c>
      <c r="C2944" s="371" t="s">
        <v>3642</v>
      </c>
      <c r="D2944" s="219">
        <v>3237.08</v>
      </c>
    </row>
    <row r="2945" spans="1:4" x14ac:dyDescent="0.25">
      <c r="A2945" s="371">
        <v>38463</v>
      </c>
      <c r="B2945" s="371" t="s">
        <v>11796</v>
      </c>
      <c r="C2945" s="371" t="s">
        <v>3635</v>
      </c>
      <c r="D2945" s="218">
        <v>31.53</v>
      </c>
    </row>
    <row r="2946" spans="1:4" x14ac:dyDescent="0.25">
      <c r="A2946" s="371">
        <v>40703</v>
      </c>
      <c r="B2946" s="371" t="s">
        <v>11797</v>
      </c>
      <c r="C2946" s="371" t="s">
        <v>3635</v>
      </c>
      <c r="D2946" s="219">
        <v>10172.35</v>
      </c>
    </row>
    <row r="2947" spans="1:4" x14ac:dyDescent="0.25">
      <c r="A2947" s="371">
        <v>14531</v>
      </c>
      <c r="B2947" s="371" t="s">
        <v>11798</v>
      </c>
      <c r="C2947" s="371" t="s">
        <v>3635</v>
      </c>
      <c r="D2947" s="219">
        <v>18965.09</v>
      </c>
    </row>
    <row r="2948" spans="1:4" x14ac:dyDescent="0.25">
      <c r="A2948" s="371">
        <v>36533</v>
      </c>
      <c r="B2948" s="371" t="s">
        <v>11799</v>
      </c>
      <c r="C2948" s="371" t="s">
        <v>3635</v>
      </c>
      <c r="D2948" s="219">
        <v>21823.97</v>
      </c>
    </row>
    <row r="2949" spans="1:4" x14ac:dyDescent="0.25">
      <c r="A2949" s="371">
        <v>11616</v>
      </c>
      <c r="B2949" s="371" t="s">
        <v>11800</v>
      </c>
      <c r="C2949" s="371" t="s">
        <v>3635</v>
      </c>
      <c r="D2949" s="219">
        <v>20612.419999999998</v>
      </c>
    </row>
    <row r="2950" spans="1:4" x14ac:dyDescent="0.25">
      <c r="A2950" s="371">
        <v>41898</v>
      </c>
      <c r="B2950" s="371" t="s">
        <v>11801</v>
      </c>
      <c r="C2950" s="371" t="s">
        <v>3635</v>
      </c>
      <c r="D2950" s="219">
        <v>23191.78</v>
      </c>
    </row>
    <row r="2951" spans="1:4" x14ac:dyDescent="0.25">
      <c r="A2951" s="371">
        <v>13447</v>
      </c>
      <c r="B2951" s="371" t="s">
        <v>11802</v>
      </c>
      <c r="C2951" s="371" t="s">
        <v>3635</v>
      </c>
      <c r="D2951" s="219">
        <v>42674.46</v>
      </c>
    </row>
    <row r="2952" spans="1:4" x14ac:dyDescent="0.25">
      <c r="A2952" s="371">
        <v>14529</v>
      </c>
      <c r="B2952" s="371" t="s">
        <v>11803</v>
      </c>
      <c r="C2952" s="371" t="s">
        <v>3635</v>
      </c>
      <c r="D2952" s="219">
        <v>23866.74</v>
      </c>
    </row>
    <row r="2953" spans="1:4" x14ac:dyDescent="0.25">
      <c r="A2953" s="371">
        <v>10747</v>
      </c>
      <c r="B2953" s="371" t="s">
        <v>11804</v>
      </c>
      <c r="C2953" s="371" t="s">
        <v>3635</v>
      </c>
      <c r="D2953" s="219">
        <v>23416.92</v>
      </c>
    </row>
    <row r="2954" spans="1:4" x14ac:dyDescent="0.25">
      <c r="A2954" s="371">
        <v>36141</v>
      </c>
      <c r="B2954" s="371" t="s">
        <v>11805</v>
      </c>
      <c r="C2954" s="371" t="s">
        <v>3635</v>
      </c>
      <c r="D2954" s="218">
        <v>41.44</v>
      </c>
    </row>
    <row r="2955" spans="1:4" x14ac:dyDescent="0.25">
      <c r="A2955" s="371">
        <v>43651</v>
      </c>
      <c r="B2955" s="371" t="s">
        <v>11806</v>
      </c>
      <c r="C2955" s="371" t="s">
        <v>3639</v>
      </c>
      <c r="D2955" s="218">
        <v>7.84</v>
      </c>
    </row>
    <row r="2956" spans="1:4" x14ac:dyDescent="0.25">
      <c r="A2956" s="371">
        <v>43626</v>
      </c>
      <c r="B2956" s="371" t="s">
        <v>11807</v>
      </c>
      <c r="C2956" s="371" t="s">
        <v>3639</v>
      </c>
      <c r="D2956" s="218">
        <v>4.3600000000000003</v>
      </c>
    </row>
    <row r="2957" spans="1:4" x14ac:dyDescent="0.25">
      <c r="A2957" s="371">
        <v>39434</v>
      </c>
      <c r="B2957" s="371" t="s">
        <v>11808</v>
      </c>
      <c r="C2957" s="371" t="s">
        <v>3639</v>
      </c>
      <c r="D2957" s="218">
        <v>3.18</v>
      </c>
    </row>
    <row r="2958" spans="1:4" x14ac:dyDescent="0.25">
      <c r="A2958" s="371">
        <v>39433</v>
      </c>
      <c r="B2958" s="371" t="s">
        <v>11809</v>
      </c>
      <c r="C2958" s="371" t="s">
        <v>3639</v>
      </c>
      <c r="D2958" s="218">
        <v>2.5299999999999998</v>
      </c>
    </row>
    <row r="2959" spans="1:4" x14ac:dyDescent="0.25">
      <c r="A2959" s="371">
        <v>4049</v>
      </c>
      <c r="B2959" s="371" t="s">
        <v>11810</v>
      </c>
      <c r="C2959" s="371" t="s">
        <v>3634</v>
      </c>
      <c r="D2959" s="218">
        <v>87.51</v>
      </c>
    </row>
    <row r="2960" spans="1:4" x14ac:dyDescent="0.25">
      <c r="A2960" s="371">
        <v>38120</v>
      </c>
      <c r="B2960" s="371" t="s">
        <v>11811</v>
      </c>
      <c r="C2960" s="371" t="s">
        <v>3639</v>
      </c>
      <c r="D2960" s="218">
        <v>146.96</v>
      </c>
    </row>
    <row r="2961" spans="1:4" x14ac:dyDescent="0.25">
      <c r="A2961" s="371">
        <v>43652</v>
      </c>
      <c r="B2961" s="371" t="s">
        <v>11812</v>
      </c>
      <c r="C2961" s="371" t="s">
        <v>3639</v>
      </c>
      <c r="D2961" s="218">
        <v>17.57</v>
      </c>
    </row>
    <row r="2962" spans="1:4" x14ac:dyDescent="0.25">
      <c r="A2962" s="371">
        <v>10498</v>
      </c>
      <c r="B2962" s="371" t="s">
        <v>11813</v>
      </c>
      <c r="C2962" s="371" t="s">
        <v>3639</v>
      </c>
      <c r="D2962" s="218">
        <v>10.02</v>
      </c>
    </row>
    <row r="2963" spans="1:4" x14ac:dyDescent="0.25">
      <c r="A2963" s="371">
        <v>4823</v>
      </c>
      <c r="B2963" s="371" t="s">
        <v>11814</v>
      </c>
      <c r="C2963" s="371" t="s">
        <v>3639</v>
      </c>
      <c r="D2963" s="218">
        <v>38.18</v>
      </c>
    </row>
    <row r="2964" spans="1:4" x14ac:dyDescent="0.25">
      <c r="A2964" s="371">
        <v>38877</v>
      </c>
      <c r="B2964" s="371" t="s">
        <v>11815</v>
      </c>
      <c r="C2964" s="371" t="s">
        <v>3639</v>
      </c>
      <c r="D2964" s="218">
        <v>7.78</v>
      </c>
    </row>
    <row r="2965" spans="1:4" x14ac:dyDescent="0.25">
      <c r="A2965" s="371">
        <v>34546</v>
      </c>
      <c r="B2965" s="371" t="s">
        <v>11816</v>
      </c>
      <c r="C2965" s="371" t="s">
        <v>3639</v>
      </c>
      <c r="D2965" s="218">
        <v>8</v>
      </c>
    </row>
    <row r="2966" spans="1:4" x14ac:dyDescent="0.25">
      <c r="A2966" s="371">
        <v>41387</v>
      </c>
      <c r="B2966" s="371" t="s">
        <v>11817</v>
      </c>
      <c r="C2966" s="371" t="s">
        <v>3640</v>
      </c>
      <c r="D2966" s="218">
        <v>45.36</v>
      </c>
    </row>
    <row r="2967" spans="1:4" x14ac:dyDescent="0.25">
      <c r="A2967" s="371">
        <v>41388</v>
      </c>
      <c r="B2967" s="371" t="s">
        <v>11818</v>
      </c>
      <c r="C2967" s="371" t="s">
        <v>3640</v>
      </c>
      <c r="D2967" s="218">
        <v>54.42</v>
      </c>
    </row>
    <row r="2968" spans="1:4" x14ac:dyDescent="0.25">
      <c r="A2968" s="371">
        <v>41380</v>
      </c>
      <c r="B2968" s="371" t="s">
        <v>11819</v>
      </c>
      <c r="C2968" s="371" t="s">
        <v>3635</v>
      </c>
      <c r="D2968" s="218">
        <v>362.09</v>
      </c>
    </row>
    <row r="2969" spans="1:4" x14ac:dyDescent="0.25">
      <c r="A2969" s="371">
        <v>41381</v>
      </c>
      <c r="B2969" s="371" t="s">
        <v>11820</v>
      </c>
      <c r="C2969" s="371" t="s">
        <v>3635</v>
      </c>
      <c r="D2969" s="218">
        <v>379.33</v>
      </c>
    </row>
    <row r="2970" spans="1:4" x14ac:dyDescent="0.25">
      <c r="A2970" s="371">
        <v>41382</v>
      </c>
      <c r="B2970" s="371" t="s">
        <v>11821</v>
      </c>
      <c r="C2970" s="371" t="s">
        <v>3635</v>
      </c>
      <c r="D2970" s="218">
        <v>367.17</v>
      </c>
    </row>
    <row r="2971" spans="1:4" x14ac:dyDescent="0.25">
      <c r="A2971" s="371">
        <v>41383</v>
      </c>
      <c r="B2971" s="371" t="s">
        <v>11822</v>
      </c>
      <c r="C2971" s="371" t="s">
        <v>3635</v>
      </c>
      <c r="D2971" s="218">
        <v>498.36</v>
      </c>
    </row>
    <row r="2972" spans="1:4" x14ac:dyDescent="0.25">
      <c r="A2972" s="371">
        <v>41385</v>
      </c>
      <c r="B2972" s="371" t="s">
        <v>11823</v>
      </c>
      <c r="C2972" s="371" t="s">
        <v>3635</v>
      </c>
      <c r="D2972" s="218">
        <v>620.14</v>
      </c>
    </row>
    <row r="2973" spans="1:4" x14ac:dyDescent="0.25">
      <c r="A2973" s="371">
        <v>11079</v>
      </c>
      <c r="B2973" s="371" t="s">
        <v>11824</v>
      </c>
      <c r="C2973" s="371" t="s">
        <v>3641</v>
      </c>
      <c r="D2973" s="219">
        <v>3868.69</v>
      </c>
    </row>
    <row r="2974" spans="1:4" x14ac:dyDescent="0.25">
      <c r="A2974" s="371">
        <v>11082</v>
      </c>
      <c r="B2974" s="371" t="s">
        <v>11825</v>
      </c>
      <c r="C2974" s="371" t="s">
        <v>3641</v>
      </c>
      <c r="D2974" s="219">
        <v>3868.69</v>
      </c>
    </row>
    <row r="2975" spans="1:4" x14ac:dyDescent="0.25">
      <c r="A2975" s="371">
        <v>4058</v>
      </c>
      <c r="B2975" s="371" t="s">
        <v>11826</v>
      </c>
      <c r="C2975" s="371" t="s">
        <v>3638</v>
      </c>
      <c r="D2975" s="218">
        <v>23.06</v>
      </c>
    </row>
    <row r="2976" spans="1:4" x14ac:dyDescent="0.25">
      <c r="A2976" s="371">
        <v>40974</v>
      </c>
      <c r="B2976" s="371" t="s">
        <v>11827</v>
      </c>
      <c r="C2976" s="371" t="s">
        <v>3642</v>
      </c>
      <c r="D2976" s="219">
        <v>4103.33</v>
      </c>
    </row>
    <row r="2977" spans="1:4" x14ac:dyDescent="0.25">
      <c r="A2977" s="371">
        <v>34794</v>
      </c>
      <c r="B2977" s="371" t="s">
        <v>11828</v>
      </c>
      <c r="C2977" s="371" t="s">
        <v>3638</v>
      </c>
      <c r="D2977" s="218">
        <v>19.45</v>
      </c>
    </row>
    <row r="2978" spans="1:4" x14ac:dyDescent="0.25">
      <c r="A2978" s="371">
        <v>40925</v>
      </c>
      <c r="B2978" s="371" t="s">
        <v>11829</v>
      </c>
      <c r="C2978" s="371" t="s">
        <v>3642</v>
      </c>
      <c r="D2978" s="219">
        <v>3460.95</v>
      </c>
    </row>
    <row r="2979" spans="1:4" x14ac:dyDescent="0.25">
      <c r="A2979" s="371">
        <v>13741</v>
      </c>
      <c r="B2979" s="371" t="s">
        <v>11830</v>
      </c>
      <c r="C2979" s="371" t="s">
        <v>3635</v>
      </c>
      <c r="D2979" s="219">
        <v>2931.23</v>
      </c>
    </row>
    <row r="2980" spans="1:4" x14ac:dyDescent="0.25">
      <c r="A2980" s="371">
        <v>3288</v>
      </c>
      <c r="B2980" s="371" t="s">
        <v>11831</v>
      </c>
      <c r="C2980" s="371" t="s">
        <v>3640</v>
      </c>
      <c r="D2980" s="218">
        <v>5.08</v>
      </c>
    </row>
    <row r="2981" spans="1:4" x14ac:dyDescent="0.25">
      <c r="A2981" s="371">
        <v>13587</v>
      </c>
      <c r="B2981" s="371" t="s">
        <v>11832</v>
      </c>
      <c r="C2981" s="371" t="s">
        <v>3640</v>
      </c>
      <c r="D2981" s="218">
        <v>3.07</v>
      </c>
    </row>
    <row r="2982" spans="1:4" x14ac:dyDescent="0.25">
      <c r="A2982" s="371">
        <v>38598</v>
      </c>
      <c r="B2982" s="371" t="s">
        <v>11833</v>
      </c>
      <c r="C2982" s="371" t="s">
        <v>3635</v>
      </c>
      <c r="D2982" s="218">
        <v>3.66</v>
      </c>
    </row>
    <row r="2983" spans="1:4" x14ac:dyDescent="0.25">
      <c r="A2983" s="371">
        <v>38595</v>
      </c>
      <c r="B2983" s="371" t="s">
        <v>11834</v>
      </c>
      <c r="C2983" s="371" t="s">
        <v>3635</v>
      </c>
      <c r="D2983" s="218">
        <v>3.1</v>
      </c>
    </row>
    <row r="2984" spans="1:4" x14ac:dyDescent="0.25">
      <c r="A2984" s="371">
        <v>38592</v>
      </c>
      <c r="B2984" s="371" t="s">
        <v>11835</v>
      </c>
      <c r="C2984" s="371" t="s">
        <v>3635</v>
      </c>
      <c r="D2984" s="218">
        <v>3.14</v>
      </c>
    </row>
    <row r="2985" spans="1:4" x14ac:dyDescent="0.25">
      <c r="A2985" s="371">
        <v>38588</v>
      </c>
      <c r="B2985" s="371" t="s">
        <v>11836</v>
      </c>
      <c r="C2985" s="371" t="s">
        <v>3635</v>
      </c>
      <c r="D2985" s="218">
        <v>2.5099999999999998</v>
      </c>
    </row>
    <row r="2986" spans="1:4" x14ac:dyDescent="0.25">
      <c r="A2986" s="371">
        <v>38593</v>
      </c>
      <c r="B2986" s="371" t="s">
        <v>11837</v>
      </c>
      <c r="C2986" s="371" t="s">
        <v>3635</v>
      </c>
      <c r="D2986" s="218">
        <v>3.47</v>
      </c>
    </row>
    <row r="2987" spans="1:4" x14ac:dyDescent="0.25">
      <c r="A2987" s="371">
        <v>38589</v>
      </c>
      <c r="B2987" s="371" t="s">
        <v>11838</v>
      </c>
      <c r="C2987" s="371" t="s">
        <v>3635</v>
      </c>
      <c r="D2987" s="218">
        <v>2.63</v>
      </c>
    </row>
    <row r="2988" spans="1:4" x14ac:dyDescent="0.25">
      <c r="A2988" s="371">
        <v>38594</v>
      </c>
      <c r="B2988" s="371" t="s">
        <v>11839</v>
      </c>
      <c r="C2988" s="371" t="s">
        <v>3635</v>
      </c>
      <c r="D2988" s="218">
        <v>5.47</v>
      </c>
    </row>
    <row r="2989" spans="1:4" x14ac:dyDescent="0.25">
      <c r="A2989" s="371">
        <v>34773</v>
      </c>
      <c r="B2989" s="371" t="s">
        <v>11840</v>
      </c>
      <c r="C2989" s="371" t="s">
        <v>3635</v>
      </c>
      <c r="D2989" s="218">
        <v>2.59</v>
      </c>
    </row>
    <row r="2990" spans="1:4" x14ac:dyDescent="0.25">
      <c r="A2990" s="371">
        <v>34769</v>
      </c>
      <c r="B2990" s="371" t="s">
        <v>11841</v>
      </c>
      <c r="C2990" s="371" t="s">
        <v>3635</v>
      </c>
      <c r="D2990" s="218">
        <v>3.2</v>
      </c>
    </row>
    <row r="2991" spans="1:4" x14ac:dyDescent="0.25">
      <c r="A2991" s="371">
        <v>34763</v>
      </c>
      <c r="B2991" s="371" t="s">
        <v>11842</v>
      </c>
      <c r="C2991" s="371" t="s">
        <v>3635</v>
      </c>
      <c r="D2991" s="218">
        <v>1.97</v>
      </c>
    </row>
    <row r="2992" spans="1:4" x14ac:dyDescent="0.25">
      <c r="A2992" s="371">
        <v>34774</v>
      </c>
      <c r="B2992" s="371" t="s">
        <v>11843</v>
      </c>
      <c r="C2992" s="371" t="s">
        <v>3635</v>
      </c>
      <c r="D2992" s="218">
        <v>2.46</v>
      </c>
    </row>
    <row r="2993" spans="1:4" x14ac:dyDescent="0.25">
      <c r="A2993" s="371">
        <v>34771</v>
      </c>
      <c r="B2993" s="371" t="s">
        <v>11844</v>
      </c>
      <c r="C2993" s="371" t="s">
        <v>3635</v>
      </c>
      <c r="D2993" s="218">
        <v>2.96</v>
      </c>
    </row>
    <row r="2994" spans="1:4" x14ac:dyDescent="0.25">
      <c r="A2994" s="371">
        <v>34764</v>
      </c>
      <c r="B2994" s="371" t="s">
        <v>11845</v>
      </c>
      <c r="C2994" s="371" t="s">
        <v>3635</v>
      </c>
      <c r="D2994" s="218">
        <v>1.94</v>
      </c>
    </row>
    <row r="2995" spans="1:4" x14ac:dyDescent="0.25">
      <c r="A2995" s="371">
        <v>34788</v>
      </c>
      <c r="B2995" s="371" t="s">
        <v>11846</v>
      </c>
      <c r="C2995" s="371" t="s">
        <v>3635</v>
      </c>
      <c r="D2995" s="218">
        <v>1.38</v>
      </c>
    </row>
    <row r="2996" spans="1:4" x14ac:dyDescent="0.25">
      <c r="A2996" s="371">
        <v>34781</v>
      </c>
      <c r="B2996" s="371" t="s">
        <v>11847</v>
      </c>
      <c r="C2996" s="371" t="s">
        <v>3635</v>
      </c>
      <c r="D2996" s="218">
        <v>1.57</v>
      </c>
    </row>
    <row r="2997" spans="1:4" x14ac:dyDescent="0.25">
      <c r="A2997" s="371">
        <v>41682</v>
      </c>
      <c r="B2997" s="371" t="s">
        <v>11848</v>
      </c>
      <c r="C2997" s="371" t="s">
        <v>3635</v>
      </c>
      <c r="D2997" s="218">
        <v>32.46</v>
      </c>
    </row>
    <row r="2998" spans="1:4" x14ac:dyDescent="0.25">
      <c r="A2998" s="371">
        <v>41683</v>
      </c>
      <c r="B2998" s="371" t="s">
        <v>11849</v>
      </c>
      <c r="C2998" s="371" t="s">
        <v>3635</v>
      </c>
      <c r="D2998" s="218">
        <v>23.88</v>
      </c>
    </row>
    <row r="2999" spans="1:4" x14ac:dyDescent="0.25">
      <c r="A2999" s="371">
        <v>41680</v>
      </c>
      <c r="B2999" s="371" t="s">
        <v>11850</v>
      </c>
      <c r="C2999" s="371" t="s">
        <v>3635</v>
      </c>
      <c r="D2999" s="218">
        <v>12.85</v>
      </c>
    </row>
    <row r="3000" spans="1:4" x14ac:dyDescent="0.25">
      <c r="A3000" s="371">
        <v>41679</v>
      </c>
      <c r="B3000" s="371" t="s">
        <v>11851</v>
      </c>
      <c r="C3000" s="371" t="s">
        <v>3635</v>
      </c>
      <c r="D3000" s="218">
        <v>29.39</v>
      </c>
    </row>
    <row r="3001" spans="1:4" x14ac:dyDescent="0.25">
      <c r="A3001" s="371">
        <v>41681</v>
      </c>
      <c r="B3001" s="371" t="s">
        <v>11852</v>
      </c>
      <c r="C3001" s="371" t="s">
        <v>3635</v>
      </c>
      <c r="D3001" s="218">
        <v>20.11</v>
      </c>
    </row>
    <row r="3002" spans="1:4" x14ac:dyDescent="0.25">
      <c r="A3002" s="371">
        <v>43386</v>
      </c>
      <c r="B3002" s="371" t="s">
        <v>11853</v>
      </c>
      <c r="C3002" s="371" t="s">
        <v>3635</v>
      </c>
      <c r="D3002" s="218">
        <v>45.92</v>
      </c>
    </row>
    <row r="3003" spans="1:4" x14ac:dyDescent="0.25">
      <c r="A3003" s="371">
        <v>4059</v>
      </c>
      <c r="B3003" s="371" t="s">
        <v>11854</v>
      </c>
      <c r="C3003" s="371" t="s">
        <v>3640</v>
      </c>
      <c r="D3003" s="218">
        <v>32.46</v>
      </c>
    </row>
    <row r="3004" spans="1:4" x14ac:dyDescent="0.25">
      <c r="A3004" s="371">
        <v>4062</v>
      </c>
      <c r="B3004" s="371" t="s">
        <v>11855</v>
      </c>
      <c r="C3004" s="371" t="s">
        <v>3635</v>
      </c>
      <c r="D3004" s="218">
        <v>32.46</v>
      </c>
    </row>
    <row r="3005" spans="1:4" x14ac:dyDescent="0.25">
      <c r="A3005" s="371">
        <v>4061</v>
      </c>
      <c r="B3005" s="371" t="s">
        <v>11856</v>
      </c>
      <c r="C3005" s="371" t="s">
        <v>3635</v>
      </c>
      <c r="D3005" s="218">
        <v>40.409999999999997</v>
      </c>
    </row>
    <row r="3006" spans="1:4" x14ac:dyDescent="0.25">
      <c r="A3006" s="371">
        <v>41315</v>
      </c>
      <c r="B3006" s="371" t="s">
        <v>11857</v>
      </c>
      <c r="C3006" s="371" t="s">
        <v>3639</v>
      </c>
      <c r="D3006" s="218">
        <v>98.28</v>
      </c>
    </row>
    <row r="3007" spans="1:4" x14ac:dyDescent="0.25">
      <c r="A3007" s="371">
        <v>43148</v>
      </c>
      <c r="B3007" s="371" t="s">
        <v>11858</v>
      </c>
      <c r="C3007" s="371" t="s">
        <v>3639</v>
      </c>
      <c r="D3007" s="218">
        <v>66.709999999999994</v>
      </c>
    </row>
    <row r="3008" spans="1:4" x14ac:dyDescent="0.25">
      <c r="A3008" s="371">
        <v>43147</v>
      </c>
      <c r="B3008" s="371" t="s">
        <v>11859</v>
      </c>
      <c r="C3008" s="371" t="s">
        <v>3639</v>
      </c>
      <c r="D3008" s="218">
        <v>25.84</v>
      </c>
    </row>
    <row r="3009" spans="1:4" x14ac:dyDescent="0.25">
      <c r="A3009" s="371">
        <v>10608</v>
      </c>
      <c r="B3009" s="371" t="s">
        <v>11860</v>
      </c>
      <c r="C3009" s="371" t="s">
        <v>3635</v>
      </c>
      <c r="D3009" s="219">
        <v>9629.7999999999993</v>
      </c>
    </row>
    <row r="3010" spans="1:4" x14ac:dyDescent="0.25">
      <c r="A3010" s="371">
        <v>4069</v>
      </c>
      <c r="B3010" s="371" t="s">
        <v>11861</v>
      </c>
      <c r="C3010" s="371" t="s">
        <v>3638</v>
      </c>
      <c r="D3010" s="218">
        <v>39.270000000000003</v>
      </c>
    </row>
    <row r="3011" spans="1:4" x14ac:dyDescent="0.25">
      <c r="A3011" s="371">
        <v>40819</v>
      </c>
      <c r="B3011" s="371" t="s">
        <v>11862</v>
      </c>
      <c r="C3011" s="371" t="s">
        <v>3642</v>
      </c>
      <c r="D3011" s="219">
        <v>6986.54</v>
      </c>
    </row>
    <row r="3012" spans="1:4" x14ac:dyDescent="0.25">
      <c r="A3012" s="371">
        <v>34361</v>
      </c>
      <c r="B3012" s="371" t="s">
        <v>11863</v>
      </c>
      <c r="C3012" s="371" t="s">
        <v>3639</v>
      </c>
      <c r="D3012" s="218">
        <v>18.8</v>
      </c>
    </row>
    <row r="3013" spans="1:4" x14ac:dyDescent="0.25">
      <c r="A3013" s="371">
        <v>36512</v>
      </c>
      <c r="B3013" s="371" t="s">
        <v>11864</v>
      </c>
      <c r="C3013" s="371" t="s">
        <v>3635</v>
      </c>
      <c r="D3013" s="219">
        <v>20394.650000000001</v>
      </c>
    </row>
    <row r="3014" spans="1:4" x14ac:dyDescent="0.25">
      <c r="A3014" s="371">
        <v>44478</v>
      </c>
      <c r="B3014" s="371" t="s">
        <v>11865</v>
      </c>
      <c r="C3014" s="371" t="s">
        <v>3639</v>
      </c>
      <c r="D3014" s="218">
        <v>13.12</v>
      </c>
    </row>
    <row r="3015" spans="1:4" x14ac:dyDescent="0.25">
      <c r="A3015" s="371">
        <v>44477</v>
      </c>
      <c r="B3015" s="371" t="s">
        <v>11866</v>
      </c>
      <c r="C3015" s="371" t="s">
        <v>3639</v>
      </c>
      <c r="D3015" s="218">
        <v>13.12</v>
      </c>
    </row>
    <row r="3016" spans="1:4" x14ac:dyDescent="0.25">
      <c r="A3016" s="371">
        <v>11697</v>
      </c>
      <c r="B3016" s="371" t="s">
        <v>11867</v>
      </c>
      <c r="C3016" s="371" t="s">
        <v>3635</v>
      </c>
      <c r="D3016" s="218">
        <v>730.14</v>
      </c>
    </row>
    <row r="3017" spans="1:4" x14ac:dyDescent="0.25">
      <c r="A3017" s="371">
        <v>11698</v>
      </c>
      <c r="B3017" s="371" t="s">
        <v>11868</v>
      </c>
      <c r="C3017" s="371" t="s">
        <v>3635</v>
      </c>
      <c r="D3017" s="218">
        <v>871.02</v>
      </c>
    </row>
    <row r="3018" spans="1:4" x14ac:dyDescent="0.25">
      <c r="A3018" s="371">
        <v>11699</v>
      </c>
      <c r="B3018" s="371" t="s">
        <v>11869</v>
      </c>
      <c r="C3018" s="371" t="s">
        <v>3635</v>
      </c>
      <c r="D3018" s="218">
        <v>962.67</v>
      </c>
    </row>
    <row r="3019" spans="1:4" x14ac:dyDescent="0.25">
      <c r="A3019" s="371">
        <v>10432</v>
      </c>
      <c r="B3019" s="371" t="s">
        <v>11870</v>
      </c>
      <c r="C3019" s="371" t="s">
        <v>3635</v>
      </c>
      <c r="D3019" s="218">
        <v>366.84</v>
      </c>
    </row>
    <row r="3020" spans="1:4" x14ac:dyDescent="0.25">
      <c r="A3020" s="371">
        <v>44020</v>
      </c>
      <c r="B3020" s="371" t="s">
        <v>11871</v>
      </c>
      <c r="C3020" s="371" t="s">
        <v>3635</v>
      </c>
      <c r="D3020" s="218">
        <v>905.05</v>
      </c>
    </row>
    <row r="3021" spans="1:4" x14ac:dyDescent="0.25">
      <c r="A3021" s="371">
        <v>41420</v>
      </c>
      <c r="B3021" s="371" t="s">
        <v>11872</v>
      </c>
      <c r="C3021" s="371" t="s">
        <v>3635</v>
      </c>
      <c r="D3021" s="218">
        <v>9.23</v>
      </c>
    </row>
    <row r="3022" spans="1:4" x14ac:dyDescent="0.25">
      <c r="A3022" s="371">
        <v>41422</v>
      </c>
      <c r="B3022" s="371" t="s">
        <v>11873</v>
      </c>
      <c r="C3022" s="371" t="s">
        <v>3635</v>
      </c>
      <c r="D3022" s="218">
        <v>12.61</v>
      </c>
    </row>
    <row r="3023" spans="1:4" x14ac:dyDescent="0.25">
      <c r="A3023" s="371">
        <v>41425</v>
      </c>
      <c r="B3023" s="371" t="s">
        <v>11874</v>
      </c>
      <c r="C3023" s="371" t="s">
        <v>3635</v>
      </c>
      <c r="D3023" s="218">
        <v>6.45</v>
      </c>
    </row>
    <row r="3024" spans="1:4" x14ac:dyDescent="0.25">
      <c r="A3024" s="371">
        <v>41426</v>
      </c>
      <c r="B3024" s="371" t="s">
        <v>11875</v>
      </c>
      <c r="C3024" s="371" t="s">
        <v>3635</v>
      </c>
      <c r="D3024" s="218">
        <v>11.63</v>
      </c>
    </row>
    <row r="3025" spans="1:4" x14ac:dyDescent="0.25">
      <c r="A3025" s="371">
        <v>41419</v>
      </c>
      <c r="B3025" s="371" t="s">
        <v>11876</v>
      </c>
      <c r="C3025" s="371" t="s">
        <v>3635</v>
      </c>
      <c r="D3025" s="218">
        <v>6.78</v>
      </c>
    </row>
    <row r="3026" spans="1:4" x14ac:dyDescent="0.25">
      <c r="A3026" s="371">
        <v>41421</v>
      </c>
      <c r="B3026" s="371" t="s">
        <v>11877</v>
      </c>
      <c r="C3026" s="371" t="s">
        <v>3635</v>
      </c>
      <c r="D3026" s="218">
        <v>9.2100000000000009</v>
      </c>
    </row>
    <row r="3027" spans="1:4" x14ac:dyDescent="0.25">
      <c r="A3027" s="371">
        <v>41414</v>
      </c>
      <c r="B3027" s="371" t="s">
        <v>11878</v>
      </c>
      <c r="C3027" s="371" t="s">
        <v>3635</v>
      </c>
      <c r="D3027" s="218">
        <v>21.35</v>
      </c>
    </row>
    <row r="3028" spans="1:4" x14ac:dyDescent="0.25">
      <c r="A3028" s="371">
        <v>41415</v>
      </c>
      <c r="B3028" s="371" t="s">
        <v>11879</v>
      </c>
      <c r="C3028" s="371" t="s">
        <v>3635</v>
      </c>
      <c r="D3028" s="218">
        <v>24.86</v>
      </c>
    </row>
    <row r="3029" spans="1:4" x14ac:dyDescent="0.25">
      <c r="A3029" s="371">
        <v>37514</v>
      </c>
      <c r="B3029" s="371" t="s">
        <v>11880</v>
      </c>
      <c r="C3029" s="371" t="s">
        <v>3635</v>
      </c>
      <c r="D3029" s="219">
        <v>320000</v>
      </c>
    </row>
    <row r="3030" spans="1:4" x14ac:dyDescent="0.25">
      <c r="A3030" s="371">
        <v>37519</v>
      </c>
      <c r="B3030" s="371" t="s">
        <v>11881</v>
      </c>
      <c r="C3030" s="371" t="s">
        <v>3635</v>
      </c>
      <c r="D3030" s="219">
        <v>493853.88</v>
      </c>
    </row>
    <row r="3031" spans="1:4" x14ac:dyDescent="0.25">
      <c r="A3031" s="371">
        <v>37520</v>
      </c>
      <c r="B3031" s="371" t="s">
        <v>11882</v>
      </c>
      <c r="C3031" s="371" t="s">
        <v>3635</v>
      </c>
      <c r="D3031" s="219">
        <v>485757.92</v>
      </c>
    </row>
    <row r="3032" spans="1:4" x14ac:dyDescent="0.25">
      <c r="A3032" s="371">
        <v>37521</v>
      </c>
      <c r="B3032" s="371" t="s">
        <v>11883</v>
      </c>
      <c r="C3032" s="371" t="s">
        <v>3635</v>
      </c>
      <c r="D3032" s="219">
        <v>592624.67000000004</v>
      </c>
    </row>
    <row r="3033" spans="1:4" x14ac:dyDescent="0.25">
      <c r="A3033" s="371">
        <v>37522</v>
      </c>
      <c r="B3033" s="371" t="s">
        <v>11884</v>
      </c>
      <c r="C3033" s="371" t="s">
        <v>3635</v>
      </c>
      <c r="D3033" s="219">
        <v>610454.24</v>
      </c>
    </row>
    <row r="3034" spans="1:4" x14ac:dyDescent="0.25">
      <c r="A3034" s="371">
        <v>21109</v>
      </c>
      <c r="B3034" s="371" t="s">
        <v>11885</v>
      </c>
      <c r="C3034" s="371" t="s">
        <v>3635</v>
      </c>
      <c r="D3034" s="218">
        <v>71.48</v>
      </c>
    </row>
    <row r="3035" spans="1:4" x14ac:dyDescent="0.25">
      <c r="A3035" s="371">
        <v>37546</v>
      </c>
      <c r="B3035" s="371" t="s">
        <v>11886</v>
      </c>
      <c r="C3035" s="371" t="s">
        <v>3635</v>
      </c>
      <c r="D3035" s="219">
        <v>14785.22</v>
      </c>
    </row>
    <row r="3036" spans="1:4" x14ac:dyDescent="0.25">
      <c r="A3036" s="371">
        <v>37544</v>
      </c>
      <c r="B3036" s="371" t="s">
        <v>11887</v>
      </c>
      <c r="C3036" s="371" t="s">
        <v>3635</v>
      </c>
      <c r="D3036" s="219">
        <v>15637.86</v>
      </c>
    </row>
    <row r="3037" spans="1:4" x14ac:dyDescent="0.25">
      <c r="A3037" s="371">
        <v>37545</v>
      </c>
      <c r="B3037" s="371" t="s">
        <v>11888</v>
      </c>
      <c r="C3037" s="371" t="s">
        <v>3635</v>
      </c>
      <c r="D3037" s="219">
        <v>18606.95</v>
      </c>
    </row>
    <row r="3038" spans="1:4" x14ac:dyDescent="0.25">
      <c r="A3038" s="371">
        <v>36793</v>
      </c>
      <c r="B3038" s="371" t="s">
        <v>11889</v>
      </c>
      <c r="C3038" s="371" t="s">
        <v>3635</v>
      </c>
      <c r="D3038" s="218">
        <v>810.28</v>
      </c>
    </row>
    <row r="3039" spans="1:4" x14ac:dyDescent="0.25">
      <c r="A3039" s="371">
        <v>11769</v>
      </c>
      <c r="B3039" s="371" t="s">
        <v>11890</v>
      </c>
      <c r="C3039" s="371" t="s">
        <v>3635</v>
      </c>
      <c r="D3039" s="218">
        <v>358.08</v>
      </c>
    </row>
    <row r="3040" spans="1:4" x14ac:dyDescent="0.25">
      <c r="A3040" s="371">
        <v>11771</v>
      </c>
      <c r="B3040" s="371" t="s">
        <v>11891</v>
      </c>
      <c r="C3040" s="371" t="s">
        <v>3635</v>
      </c>
      <c r="D3040" s="218">
        <v>438.6</v>
      </c>
    </row>
    <row r="3041" spans="1:4" x14ac:dyDescent="0.25">
      <c r="A3041" s="371">
        <v>39919</v>
      </c>
      <c r="B3041" s="371" t="s">
        <v>11892</v>
      </c>
      <c r="C3041" s="371" t="s">
        <v>3635</v>
      </c>
      <c r="D3041" s="219">
        <v>74008.22</v>
      </c>
    </row>
    <row r="3042" spans="1:4" x14ac:dyDescent="0.25">
      <c r="A3042" s="371">
        <v>38385</v>
      </c>
      <c r="B3042" s="371" t="s">
        <v>11893</v>
      </c>
      <c r="C3042" s="371" t="s">
        <v>3635</v>
      </c>
      <c r="D3042" s="218">
        <v>49.71</v>
      </c>
    </row>
    <row r="3043" spans="1:4" x14ac:dyDescent="0.25">
      <c r="A3043" s="371">
        <v>36800</v>
      </c>
      <c r="B3043" s="371" t="s">
        <v>11894</v>
      </c>
      <c r="C3043" s="371" t="s">
        <v>3635</v>
      </c>
      <c r="D3043" s="218">
        <v>215.16</v>
      </c>
    </row>
    <row r="3044" spans="1:4" x14ac:dyDescent="0.25">
      <c r="A3044" s="371">
        <v>37587</v>
      </c>
      <c r="B3044" s="371" t="s">
        <v>11895</v>
      </c>
      <c r="C3044" s="371" t="s">
        <v>3635</v>
      </c>
      <c r="D3044" s="218">
        <v>472.72</v>
      </c>
    </row>
    <row r="3045" spans="1:4" x14ac:dyDescent="0.25">
      <c r="A3045" s="371">
        <v>11561</v>
      </c>
      <c r="B3045" s="371" t="s">
        <v>11896</v>
      </c>
      <c r="C3045" s="371" t="s">
        <v>3635</v>
      </c>
      <c r="D3045" s="218">
        <v>231.59</v>
      </c>
    </row>
    <row r="3046" spans="1:4" x14ac:dyDescent="0.25">
      <c r="A3046" s="371">
        <v>43604</v>
      </c>
      <c r="B3046" s="371" t="s">
        <v>11897</v>
      </c>
      <c r="C3046" s="371" t="s">
        <v>3635</v>
      </c>
      <c r="D3046" s="218">
        <v>123.46</v>
      </c>
    </row>
    <row r="3047" spans="1:4" x14ac:dyDescent="0.25">
      <c r="A3047" s="371">
        <v>11560</v>
      </c>
      <c r="B3047" s="371" t="s">
        <v>11898</v>
      </c>
      <c r="C3047" s="371" t="s">
        <v>3635</v>
      </c>
      <c r="D3047" s="218">
        <v>178.75</v>
      </c>
    </row>
    <row r="3048" spans="1:4" x14ac:dyDescent="0.25">
      <c r="A3048" s="371">
        <v>11499</v>
      </c>
      <c r="B3048" s="371" t="s">
        <v>11899</v>
      </c>
      <c r="C3048" s="371" t="s">
        <v>3635</v>
      </c>
      <c r="D3048" s="218">
        <v>962.01</v>
      </c>
    </row>
    <row r="3049" spans="1:4" x14ac:dyDescent="0.25">
      <c r="A3049" s="371">
        <v>34761</v>
      </c>
      <c r="B3049" s="371" t="s">
        <v>11900</v>
      </c>
      <c r="C3049" s="371" t="s">
        <v>3638</v>
      </c>
      <c r="D3049" s="218">
        <v>15.39</v>
      </c>
    </row>
    <row r="3050" spans="1:4" x14ac:dyDescent="0.25">
      <c r="A3050" s="371">
        <v>40924</v>
      </c>
      <c r="B3050" s="371" t="s">
        <v>11901</v>
      </c>
      <c r="C3050" s="371" t="s">
        <v>3642</v>
      </c>
      <c r="D3050" s="219">
        <v>2741.49</v>
      </c>
    </row>
    <row r="3051" spans="1:4" x14ac:dyDescent="0.25">
      <c r="A3051" s="371">
        <v>40983</v>
      </c>
      <c r="B3051" s="371" t="s">
        <v>11902</v>
      </c>
      <c r="C3051" s="371" t="s">
        <v>3642</v>
      </c>
      <c r="D3051" s="219">
        <v>2609.36</v>
      </c>
    </row>
    <row r="3052" spans="1:4" x14ac:dyDescent="0.25">
      <c r="A3052" s="371">
        <v>44497</v>
      </c>
      <c r="B3052" s="371" t="s">
        <v>11903</v>
      </c>
      <c r="C3052" s="371" t="s">
        <v>3638</v>
      </c>
      <c r="D3052" s="218">
        <v>14.67</v>
      </c>
    </row>
    <row r="3053" spans="1:4" x14ac:dyDescent="0.25">
      <c r="A3053" s="371">
        <v>2437</v>
      </c>
      <c r="B3053" s="371" t="s">
        <v>11904</v>
      </c>
      <c r="C3053" s="371" t="s">
        <v>3638</v>
      </c>
      <c r="D3053" s="218">
        <v>14.99</v>
      </c>
    </row>
    <row r="3054" spans="1:4" x14ac:dyDescent="0.25">
      <c r="A3054" s="371">
        <v>40921</v>
      </c>
      <c r="B3054" s="371" t="s">
        <v>11905</v>
      </c>
      <c r="C3054" s="371" t="s">
        <v>3642</v>
      </c>
      <c r="D3054" s="219">
        <v>2670.2</v>
      </c>
    </row>
    <row r="3055" spans="1:4" x14ac:dyDescent="0.25">
      <c r="A3055" s="371">
        <v>14252</v>
      </c>
      <c r="B3055" s="371" t="s">
        <v>11906</v>
      </c>
      <c r="C3055" s="371" t="s">
        <v>3635</v>
      </c>
      <c r="D3055" s="219">
        <v>3567.05</v>
      </c>
    </row>
    <row r="3056" spans="1:4" x14ac:dyDescent="0.25">
      <c r="A3056" s="371">
        <v>730</v>
      </c>
      <c r="B3056" s="371" t="s">
        <v>11907</v>
      </c>
      <c r="C3056" s="371" t="s">
        <v>3635</v>
      </c>
      <c r="D3056" s="219">
        <v>9530.5</v>
      </c>
    </row>
    <row r="3057" spans="1:4" x14ac:dyDescent="0.25">
      <c r="A3057" s="371">
        <v>723</v>
      </c>
      <c r="B3057" s="371" t="s">
        <v>11908</v>
      </c>
      <c r="C3057" s="371" t="s">
        <v>3635</v>
      </c>
      <c r="D3057" s="219">
        <v>4736.99</v>
      </c>
    </row>
    <row r="3058" spans="1:4" x14ac:dyDescent="0.25">
      <c r="A3058" s="371">
        <v>36502</v>
      </c>
      <c r="B3058" s="371" t="s">
        <v>11909</v>
      </c>
      <c r="C3058" s="371" t="s">
        <v>3635</v>
      </c>
      <c r="D3058" s="219">
        <v>4452.21</v>
      </c>
    </row>
    <row r="3059" spans="1:4" x14ac:dyDescent="0.25">
      <c r="A3059" s="371">
        <v>36503</v>
      </c>
      <c r="B3059" s="371" t="s">
        <v>11910</v>
      </c>
      <c r="C3059" s="371" t="s">
        <v>3635</v>
      </c>
      <c r="D3059" s="219">
        <v>5490.1</v>
      </c>
    </row>
    <row r="3060" spans="1:4" x14ac:dyDescent="0.25">
      <c r="A3060" s="371">
        <v>4090</v>
      </c>
      <c r="B3060" s="371" t="s">
        <v>11911</v>
      </c>
      <c r="C3060" s="371" t="s">
        <v>3635</v>
      </c>
      <c r="D3060" s="219">
        <v>1120000</v>
      </c>
    </row>
    <row r="3061" spans="1:4" x14ac:dyDescent="0.25">
      <c r="A3061" s="371">
        <v>13227</v>
      </c>
      <c r="B3061" s="371" t="s">
        <v>11912</v>
      </c>
      <c r="C3061" s="371" t="s">
        <v>3635</v>
      </c>
      <c r="D3061" s="219">
        <v>1391739.66</v>
      </c>
    </row>
    <row r="3062" spans="1:4" x14ac:dyDescent="0.25">
      <c r="A3062" s="371">
        <v>10597</v>
      </c>
      <c r="B3062" s="371" t="s">
        <v>11913</v>
      </c>
      <c r="C3062" s="371" t="s">
        <v>3635</v>
      </c>
      <c r="D3062" s="219">
        <v>1464985.53</v>
      </c>
    </row>
    <row r="3063" spans="1:4" x14ac:dyDescent="0.25">
      <c r="A3063" s="371">
        <v>39628</v>
      </c>
      <c r="B3063" s="371" t="s">
        <v>11914</v>
      </c>
      <c r="C3063" s="371" t="s">
        <v>3635</v>
      </c>
      <c r="D3063" s="219">
        <v>4176.5</v>
      </c>
    </row>
    <row r="3064" spans="1:4" x14ac:dyDescent="0.25">
      <c r="A3064" s="371">
        <v>39404</v>
      </c>
      <c r="B3064" s="371" t="s">
        <v>11915</v>
      </c>
      <c r="C3064" s="371" t="s">
        <v>3635</v>
      </c>
      <c r="D3064" s="219">
        <v>2070.9899999999998</v>
      </c>
    </row>
    <row r="3065" spans="1:4" x14ac:dyDescent="0.25">
      <c r="A3065" s="371">
        <v>39402</v>
      </c>
      <c r="B3065" s="371" t="s">
        <v>11916</v>
      </c>
      <c r="C3065" s="371" t="s">
        <v>3635</v>
      </c>
      <c r="D3065" s="219">
        <v>1706.1</v>
      </c>
    </row>
    <row r="3066" spans="1:4" x14ac:dyDescent="0.25">
      <c r="A3066" s="371">
        <v>39403</v>
      </c>
      <c r="B3066" s="371" t="s">
        <v>11917</v>
      </c>
      <c r="C3066" s="371" t="s">
        <v>3635</v>
      </c>
      <c r="D3066" s="219">
        <v>1668.99</v>
      </c>
    </row>
    <row r="3067" spans="1:4" x14ac:dyDescent="0.25">
      <c r="A3067" s="371">
        <v>4093</v>
      </c>
      <c r="B3067" s="371" t="s">
        <v>11918</v>
      </c>
      <c r="C3067" s="371" t="s">
        <v>3638</v>
      </c>
      <c r="D3067" s="218">
        <v>18.2</v>
      </c>
    </row>
    <row r="3068" spans="1:4" x14ac:dyDescent="0.25">
      <c r="A3068" s="371">
        <v>10512</v>
      </c>
      <c r="B3068" s="371" t="s">
        <v>11919</v>
      </c>
      <c r="C3068" s="371" t="s">
        <v>3642</v>
      </c>
      <c r="D3068" s="219">
        <v>3237.08</v>
      </c>
    </row>
    <row r="3069" spans="1:4" x14ac:dyDescent="0.25">
      <c r="A3069" s="371">
        <v>4243</v>
      </c>
      <c r="B3069" s="371" t="s">
        <v>11920</v>
      </c>
      <c r="C3069" s="371" t="s">
        <v>3638</v>
      </c>
      <c r="D3069" s="218">
        <v>15.01</v>
      </c>
    </row>
    <row r="3070" spans="1:4" x14ac:dyDescent="0.25">
      <c r="A3070" s="371">
        <v>20020</v>
      </c>
      <c r="B3070" s="371" t="s">
        <v>11921</v>
      </c>
      <c r="C3070" s="371" t="s">
        <v>3638</v>
      </c>
      <c r="D3070" s="218">
        <v>18.91</v>
      </c>
    </row>
    <row r="3071" spans="1:4" x14ac:dyDescent="0.25">
      <c r="A3071" s="371">
        <v>41038</v>
      </c>
      <c r="B3071" s="371" t="s">
        <v>11922</v>
      </c>
      <c r="C3071" s="371" t="s">
        <v>3642</v>
      </c>
      <c r="D3071" s="219">
        <v>3363.98</v>
      </c>
    </row>
    <row r="3072" spans="1:4" x14ac:dyDescent="0.25">
      <c r="A3072" s="371">
        <v>4094</v>
      </c>
      <c r="B3072" s="371" t="s">
        <v>11923</v>
      </c>
      <c r="C3072" s="371" t="s">
        <v>3638</v>
      </c>
      <c r="D3072" s="218">
        <v>22.62</v>
      </c>
    </row>
    <row r="3073" spans="1:4" x14ac:dyDescent="0.25">
      <c r="A3073" s="371">
        <v>40988</v>
      </c>
      <c r="B3073" s="371" t="s">
        <v>11924</v>
      </c>
      <c r="C3073" s="371" t="s">
        <v>3642</v>
      </c>
      <c r="D3073" s="219">
        <v>4026.35</v>
      </c>
    </row>
    <row r="3074" spans="1:4" x14ac:dyDescent="0.25">
      <c r="A3074" s="371">
        <v>4095</v>
      </c>
      <c r="B3074" s="371" t="s">
        <v>11925</v>
      </c>
      <c r="C3074" s="371" t="s">
        <v>3638</v>
      </c>
      <c r="D3074" s="218">
        <v>16.28</v>
      </c>
    </row>
    <row r="3075" spans="1:4" x14ac:dyDescent="0.25">
      <c r="A3075" s="371">
        <v>40990</v>
      </c>
      <c r="B3075" s="371" t="s">
        <v>11926</v>
      </c>
      <c r="C3075" s="371" t="s">
        <v>3642</v>
      </c>
      <c r="D3075" s="219">
        <v>2899.05</v>
      </c>
    </row>
    <row r="3076" spans="1:4" x14ac:dyDescent="0.25">
      <c r="A3076" s="371">
        <v>4096</v>
      </c>
      <c r="B3076" s="371" t="s">
        <v>11927</v>
      </c>
      <c r="C3076" s="371" t="s">
        <v>3638</v>
      </c>
      <c r="D3076" s="218">
        <v>19.23</v>
      </c>
    </row>
    <row r="3077" spans="1:4" x14ac:dyDescent="0.25">
      <c r="A3077" s="371">
        <v>40992</v>
      </c>
      <c r="B3077" s="371" t="s">
        <v>11928</v>
      </c>
      <c r="C3077" s="371" t="s">
        <v>3642</v>
      </c>
      <c r="D3077" s="219">
        <v>3423.18</v>
      </c>
    </row>
    <row r="3078" spans="1:4" x14ac:dyDescent="0.25">
      <c r="A3078" s="371">
        <v>4114</v>
      </c>
      <c r="B3078" s="371" t="s">
        <v>11929</v>
      </c>
      <c r="C3078" s="371" t="s">
        <v>3635</v>
      </c>
      <c r="D3078" s="218">
        <v>74.400000000000006</v>
      </c>
    </row>
    <row r="3079" spans="1:4" x14ac:dyDescent="0.25">
      <c r="A3079" s="371">
        <v>36797</v>
      </c>
      <c r="B3079" s="371" t="s">
        <v>11930</v>
      </c>
      <c r="C3079" s="371" t="s">
        <v>3635</v>
      </c>
      <c r="D3079" s="218">
        <v>66.239999999999995</v>
      </c>
    </row>
    <row r="3080" spans="1:4" x14ac:dyDescent="0.25">
      <c r="A3080" s="371">
        <v>4107</v>
      </c>
      <c r="B3080" s="371" t="s">
        <v>11931</v>
      </c>
      <c r="C3080" s="371" t="s">
        <v>3635</v>
      </c>
      <c r="D3080" s="218">
        <v>62.46</v>
      </c>
    </row>
    <row r="3081" spans="1:4" x14ac:dyDescent="0.25">
      <c r="A3081" s="371">
        <v>4102</v>
      </c>
      <c r="B3081" s="371" t="s">
        <v>11932</v>
      </c>
      <c r="C3081" s="371" t="s">
        <v>3635</v>
      </c>
      <c r="D3081" s="218">
        <v>76.239999999999995</v>
      </c>
    </row>
    <row r="3082" spans="1:4" x14ac:dyDescent="0.25">
      <c r="A3082" s="371">
        <v>36799</v>
      </c>
      <c r="B3082" s="371" t="s">
        <v>11933</v>
      </c>
      <c r="C3082" s="371" t="s">
        <v>3635</v>
      </c>
      <c r="D3082" s="218">
        <v>64.290000000000006</v>
      </c>
    </row>
    <row r="3083" spans="1:4" x14ac:dyDescent="0.25">
      <c r="A3083" s="371">
        <v>2747</v>
      </c>
      <c r="B3083" s="371" t="s">
        <v>11934</v>
      </c>
      <c r="C3083" s="371" t="s">
        <v>3640</v>
      </c>
      <c r="D3083" s="218">
        <v>32.33</v>
      </c>
    </row>
    <row r="3084" spans="1:4" x14ac:dyDescent="0.25">
      <c r="A3084" s="371">
        <v>21138</v>
      </c>
      <c r="B3084" s="371" t="s">
        <v>11935</v>
      </c>
      <c r="C3084" s="371" t="s">
        <v>3640</v>
      </c>
      <c r="D3084" s="218">
        <v>10.25</v>
      </c>
    </row>
    <row r="3085" spans="1:4" x14ac:dyDescent="0.25">
      <c r="A3085" s="371">
        <v>10826</v>
      </c>
      <c r="B3085" s="371" t="s">
        <v>11936</v>
      </c>
      <c r="C3085" s="371" t="s">
        <v>3635</v>
      </c>
      <c r="D3085" s="218">
        <v>71.55</v>
      </c>
    </row>
    <row r="3086" spans="1:4" x14ac:dyDescent="0.25">
      <c r="A3086" s="371">
        <v>365</v>
      </c>
      <c r="B3086" s="371" t="s">
        <v>11937</v>
      </c>
      <c r="C3086" s="371" t="s">
        <v>3635</v>
      </c>
      <c r="D3086" s="218">
        <v>44.36</v>
      </c>
    </row>
    <row r="3087" spans="1:4" x14ac:dyDescent="0.25">
      <c r="A3087" s="371">
        <v>38639</v>
      </c>
      <c r="B3087" s="371" t="s">
        <v>11938</v>
      </c>
      <c r="C3087" s="371" t="s">
        <v>3635</v>
      </c>
      <c r="D3087" s="218">
        <v>171.72</v>
      </c>
    </row>
    <row r="3088" spans="1:4" x14ac:dyDescent="0.25">
      <c r="A3088" s="371">
        <v>38640</v>
      </c>
      <c r="B3088" s="371" t="s">
        <v>11939</v>
      </c>
      <c r="C3088" s="371" t="s">
        <v>3635</v>
      </c>
      <c r="D3088" s="218">
        <v>2.57</v>
      </c>
    </row>
    <row r="3089" spans="1:4" x14ac:dyDescent="0.25">
      <c r="A3089" s="371">
        <v>358</v>
      </c>
      <c r="B3089" s="371" t="s">
        <v>11940</v>
      </c>
      <c r="C3089" s="371" t="s">
        <v>3635</v>
      </c>
      <c r="D3089" s="218">
        <v>52.94</v>
      </c>
    </row>
    <row r="3090" spans="1:4" x14ac:dyDescent="0.25">
      <c r="A3090" s="371">
        <v>359</v>
      </c>
      <c r="B3090" s="371" t="s">
        <v>11941</v>
      </c>
      <c r="C3090" s="371" t="s">
        <v>3635</v>
      </c>
      <c r="D3090" s="218">
        <v>108.75</v>
      </c>
    </row>
    <row r="3091" spans="1:4" x14ac:dyDescent="0.25">
      <c r="A3091" s="371">
        <v>38641</v>
      </c>
      <c r="B3091" s="371" t="s">
        <v>11942</v>
      </c>
      <c r="C3091" s="371" t="s">
        <v>3635</v>
      </c>
      <c r="D3091" s="218">
        <v>107.32</v>
      </c>
    </row>
    <row r="3092" spans="1:4" x14ac:dyDescent="0.25">
      <c r="A3092" s="371">
        <v>360</v>
      </c>
      <c r="B3092" s="371" t="s">
        <v>11943</v>
      </c>
      <c r="C3092" s="371" t="s">
        <v>3635</v>
      </c>
      <c r="D3092" s="218">
        <v>2.4900000000000002</v>
      </c>
    </row>
    <row r="3093" spans="1:4" x14ac:dyDescent="0.25">
      <c r="A3093" s="371">
        <v>42430</v>
      </c>
      <c r="B3093" s="371" t="s">
        <v>11944</v>
      </c>
      <c r="C3093" s="371" t="s">
        <v>3635</v>
      </c>
      <c r="D3093" s="219">
        <v>6434.22</v>
      </c>
    </row>
    <row r="3094" spans="1:4" x14ac:dyDescent="0.25">
      <c r="A3094" s="371">
        <v>4209</v>
      </c>
      <c r="B3094" s="371" t="s">
        <v>11945</v>
      </c>
      <c r="C3094" s="371" t="s">
        <v>3635</v>
      </c>
      <c r="D3094" s="218">
        <v>25.23</v>
      </c>
    </row>
    <row r="3095" spans="1:4" x14ac:dyDescent="0.25">
      <c r="A3095" s="371">
        <v>4180</v>
      </c>
      <c r="B3095" s="371" t="s">
        <v>11946</v>
      </c>
      <c r="C3095" s="371" t="s">
        <v>3635</v>
      </c>
      <c r="D3095" s="218">
        <v>18.989999999999998</v>
      </c>
    </row>
    <row r="3096" spans="1:4" x14ac:dyDescent="0.25">
      <c r="A3096" s="371">
        <v>4177</v>
      </c>
      <c r="B3096" s="371" t="s">
        <v>11947</v>
      </c>
      <c r="C3096" s="371" t="s">
        <v>3635</v>
      </c>
      <c r="D3096" s="218">
        <v>6.3</v>
      </c>
    </row>
    <row r="3097" spans="1:4" x14ac:dyDescent="0.25">
      <c r="A3097" s="371">
        <v>4179</v>
      </c>
      <c r="B3097" s="371" t="s">
        <v>11948</v>
      </c>
      <c r="C3097" s="371" t="s">
        <v>3635</v>
      </c>
      <c r="D3097" s="218">
        <v>12.9</v>
      </c>
    </row>
    <row r="3098" spans="1:4" x14ac:dyDescent="0.25">
      <c r="A3098" s="371">
        <v>4208</v>
      </c>
      <c r="B3098" s="371" t="s">
        <v>11949</v>
      </c>
      <c r="C3098" s="371" t="s">
        <v>3635</v>
      </c>
      <c r="D3098" s="218">
        <v>60.06</v>
      </c>
    </row>
    <row r="3099" spans="1:4" x14ac:dyDescent="0.25">
      <c r="A3099" s="371">
        <v>4181</v>
      </c>
      <c r="B3099" s="371" t="s">
        <v>11950</v>
      </c>
      <c r="C3099" s="371" t="s">
        <v>3635</v>
      </c>
      <c r="D3099" s="218">
        <v>39.24</v>
      </c>
    </row>
    <row r="3100" spans="1:4" x14ac:dyDescent="0.25">
      <c r="A3100" s="371">
        <v>4178</v>
      </c>
      <c r="B3100" s="371" t="s">
        <v>11951</v>
      </c>
      <c r="C3100" s="371" t="s">
        <v>3635</v>
      </c>
      <c r="D3100" s="218">
        <v>8.74</v>
      </c>
    </row>
    <row r="3101" spans="1:4" x14ac:dyDescent="0.25">
      <c r="A3101" s="371">
        <v>4182</v>
      </c>
      <c r="B3101" s="371" t="s">
        <v>11952</v>
      </c>
      <c r="C3101" s="371" t="s">
        <v>3635</v>
      </c>
      <c r="D3101" s="218">
        <v>97.7</v>
      </c>
    </row>
    <row r="3102" spans="1:4" x14ac:dyDescent="0.25">
      <c r="A3102" s="371">
        <v>4183</v>
      </c>
      <c r="B3102" s="371" t="s">
        <v>11953</v>
      </c>
      <c r="C3102" s="371" t="s">
        <v>3635</v>
      </c>
      <c r="D3102" s="218">
        <v>157.29</v>
      </c>
    </row>
    <row r="3103" spans="1:4" x14ac:dyDescent="0.25">
      <c r="A3103" s="371">
        <v>4184</v>
      </c>
      <c r="B3103" s="371" t="s">
        <v>11954</v>
      </c>
      <c r="C3103" s="371" t="s">
        <v>3635</v>
      </c>
      <c r="D3103" s="218">
        <v>347.21</v>
      </c>
    </row>
    <row r="3104" spans="1:4" x14ac:dyDescent="0.25">
      <c r="A3104" s="371">
        <v>4185</v>
      </c>
      <c r="B3104" s="371" t="s">
        <v>11955</v>
      </c>
      <c r="C3104" s="371" t="s">
        <v>3635</v>
      </c>
      <c r="D3104" s="218">
        <v>576.91</v>
      </c>
    </row>
    <row r="3105" spans="1:4" x14ac:dyDescent="0.25">
      <c r="A3105" s="371">
        <v>4205</v>
      </c>
      <c r="B3105" s="371" t="s">
        <v>11956</v>
      </c>
      <c r="C3105" s="371" t="s">
        <v>3635</v>
      </c>
      <c r="D3105" s="218">
        <v>33.32</v>
      </c>
    </row>
    <row r="3106" spans="1:4" x14ac:dyDescent="0.25">
      <c r="A3106" s="371">
        <v>4192</v>
      </c>
      <c r="B3106" s="371" t="s">
        <v>11957</v>
      </c>
      <c r="C3106" s="371" t="s">
        <v>3635</v>
      </c>
      <c r="D3106" s="218">
        <v>33.32</v>
      </c>
    </row>
    <row r="3107" spans="1:4" x14ac:dyDescent="0.25">
      <c r="A3107" s="371">
        <v>4191</v>
      </c>
      <c r="B3107" s="371" t="s">
        <v>11958</v>
      </c>
      <c r="C3107" s="371" t="s">
        <v>3635</v>
      </c>
      <c r="D3107" s="218">
        <v>33.32</v>
      </c>
    </row>
    <row r="3108" spans="1:4" x14ac:dyDescent="0.25">
      <c r="A3108" s="371">
        <v>4207</v>
      </c>
      <c r="B3108" s="371" t="s">
        <v>11959</v>
      </c>
      <c r="C3108" s="371" t="s">
        <v>3635</v>
      </c>
      <c r="D3108" s="218">
        <v>26.81</v>
      </c>
    </row>
    <row r="3109" spans="1:4" x14ac:dyDescent="0.25">
      <c r="A3109" s="371">
        <v>4206</v>
      </c>
      <c r="B3109" s="371" t="s">
        <v>11960</v>
      </c>
      <c r="C3109" s="371" t="s">
        <v>3635</v>
      </c>
      <c r="D3109" s="218">
        <v>26.03</v>
      </c>
    </row>
    <row r="3110" spans="1:4" x14ac:dyDescent="0.25">
      <c r="A3110" s="371">
        <v>4190</v>
      </c>
      <c r="B3110" s="371" t="s">
        <v>11961</v>
      </c>
      <c r="C3110" s="371" t="s">
        <v>3635</v>
      </c>
      <c r="D3110" s="218">
        <v>26.03</v>
      </c>
    </row>
    <row r="3111" spans="1:4" x14ac:dyDescent="0.25">
      <c r="A3111" s="371">
        <v>4186</v>
      </c>
      <c r="B3111" s="371" t="s">
        <v>11962</v>
      </c>
      <c r="C3111" s="371" t="s">
        <v>3635</v>
      </c>
      <c r="D3111" s="218">
        <v>7.69</v>
      </c>
    </row>
    <row r="3112" spans="1:4" x14ac:dyDescent="0.25">
      <c r="A3112" s="371">
        <v>4188</v>
      </c>
      <c r="B3112" s="371" t="s">
        <v>11963</v>
      </c>
      <c r="C3112" s="371" t="s">
        <v>3635</v>
      </c>
      <c r="D3112" s="218">
        <v>15.71</v>
      </c>
    </row>
    <row r="3113" spans="1:4" x14ac:dyDescent="0.25">
      <c r="A3113" s="371">
        <v>4189</v>
      </c>
      <c r="B3113" s="371" t="s">
        <v>11964</v>
      </c>
      <c r="C3113" s="371" t="s">
        <v>3635</v>
      </c>
      <c r="D3113" s="218">
        <v>15.71</v>
      </c>
    </row>
    <row r="3114" spans="1:4" x14ac:dyDescent="0.25">
      <c r="A3114" s="371">
        <v>4197</v>
      </c>
      <c r="B3114" s="371" t="s">
        <v>11965</v>
      </c>
      <c r="C3114" s="371" t="s">
        <v>3635</v>
      </c>
      <c r="D3114" s="218">
        <v>83.19</v>
      </c>
    </row>
    <row r="3115" spans="1:4" x14ac:dyDescent="0.25">
      <c r="A3115" s="371">
        <v>4194</v>
      </c>
      <c r="B3115" s="371" t="s">
        <v>11966</v>
      </c>
      <c r="C3115" s="371" t="s">
        <v>3635</v>
      </c>
      <c r="D3115" s="218">
        <v>50.27</v>
      </c>
    </row>
    <row r="3116" spans="1:4" x14ac:dyDescent="0.25">
      <c r="A3116" s="371">
        <v>4193</v>
      </c>
      <c r="B3116" s="371" t="s">
        <v>11967</v>
      </c>
      <c r="C3116" s="371" t="s">
        <v>3635</v>
      </c>
      <c r="D3116" s="218">
        <v>50.27</v>
      </c>
    </row>
    <row r="3117" spans="1:4" x14ac:dyDescent="0.25">
      <c r="A3117" s="371">
        <v>4204</v>
      </c>
      <c r="B3117" s="371" t="s">
        <v>11968</v>
      </c>
      <c r="C3117" s="371" t="s">
        <v>3635</v>
      </c>
      <c r="D3117" s="218">
        <v>50.27</v>
      </c>
    </row>
    <row r="3118" spans="1:4" x14ac:dyDescent="0.25">
      <c r="A3118" s="371">
        <v>4187</v>
      </c>
      <c r="B3118" s="371" t="s">
        <v>11969</v>
      </c>
      <c r="C3118" s="371" t="s">
        <v>3635</v>
      </c>
      <c r="D3118" s="218">
        <v>10.02</v>
      </c>
    </row>
    <row r="3119" spans="1:4" x14ac:dyDescent="0.25">
      <c r="A3119" s="371">
        <v>4202</v>
      </c>
      <c r="B3119" s="371" t="s">
        <v>11970</v>
      </c>
      <c r="C3119" s="371" t="s">
        <v>3635</v>
      </c>
      <c r="D3119" s="218">
        <v>151.93</v>
      </c>
    </row>
    <row r="3120" spans="1:4" x14ac:dyDescent="0.25">
      <c r="A3120" s="371">
        <v>4203</v>
      </c>
      <c r="B3120" s="371" t="s">
        <v>11971</v>
      </c>
      <c r="C3120" s="371" t="s">
        <v>3635</v>
      </c>
      <c r="D3120" s="218">
        <v>134.18</v>
      </c>
    </row>
    <row r="3121" spans="1:4" x14ac:dyDescent="0.25">
      <c r="A3121" s="371">
        <v>40368</v>
      </c>
      <c r="B3121" s="371" t="s">
        <v>11972</v>
      </c>
      <c r="C3121" s="371" t="s">
        <v>3635</v>
      </c>
      <c r="D3121" s="218">
        <v>63.68</v>
      </c>
    </row>
    <row r="3122" spans="1:4" x14ac:dyDescent="0.25">
      <c r="A3122" s="371">
        <v>40365</v>
      </c>
      <c r="B3122" s="371" t="s">
        <v>11973</v>
      </c>
      <c r="C3122" s="371" t="s">
        <v>3635</v>
      </c>
      <c r="D3122" s="218">
        <v>42.96</v>
      </c>
    </row>
    <row r="3123" spans="1:4" x14ac:dyDescent="0.25">
      <c r="A3123" s="371">
        <v>40356</v>
      </c>
      <c r="B3123" s="371" t="s">
        <v>11974</v>
      </c>
      <c r="C3123" s="371" t="s">
        <v>3635</v>
      </c>
      <c r="D3123" s="218">
        <v>14.68</v>
      </c>
    </row>
    <row r="3124" spans="1:4" x14ac:dyDescent="0.25">
      <c r="A3124" s="371">
        <v>40362</v>
      </c>
      <c r="B3124" s="371" t="s">
        <v>11975</v>
      </c>
      <c r="C3124" s="371" t="s">
        <v>3635</v>
      </c>
      <c r="D3124" s="218">
        <v>28.46</v>
      </c>
    </row>
    <row r="3125" spans="1:4" x14ac:dyDescent="0.25">
      <c r="A3125" s="371">
        <v>40374</v>
      </c>
      <c r="B3125" s="371" t="s">
        <v>11976</v>
      </c>
      <c r="C3125" s="371" t="s">
        <v>3635</v>
      </c>
      <c r="D3125" s="218">
        <v>166.44</v>
      </c>
    </row>
    <row r="3126" spans="1:4" x14ac:dyDescent="0.25">
      <c r="A3126" s="371">
        <v>40371</v>
      </c>
      <c r="B3126" s="371" t="s">
        <v>11977</v>
      </c>
      <c r="C3126" s="371" t="s">
        <v>3635</v>
      </c>
      <c r="D3126" s="218">
        <v>104.77</v>
      </c>
    </row>
    <row r="3127" spans="1:4" x14ac:dyDescent="0.25">
      <c r="A3127" s="371">
        <v>40359</v>
      </c>
      <c r="B3127" s="371" t="s">
        <v>11978</v>
      </c>
      <c r="C3127" s="371" t="s">
        <v>3635</v>
      </c>
      <c r="D3127" s="218">
        <v>18.96</v>
      </c>
    </row>
    <row r="3128" spans="1:4" x14ac:dyDescent="0.25">
      <c r="A3128" s="371">
        <v>7595</v>
      </c>
      <c r="B3128" s="371" t="s">
        <v>11979</v>
      </c>
      <c r="C3128" s="371" t="s">
        <v>3638</v>
      </c>
      <c r="D3128" s="218">
        <v>12.59</v>
      </c>
    </row>
    <row r="3129" spans="1:4" x14ac:dyDescent="0.25">
      <c r="A3129" s="371">
        <v>41094</v>
      </c>
      <c r="B3129" s="371" t="s">
        <v>11980</v>
      </c>
      <c r="C3129" s="371" t="s">
        <v>3642</v>
      </c>
      <c r="D3129" s="219">
        <v>2243</v>
      </c>
    </row>
    <row r="3130" spans="1:4" x14ac:dyDescent="0.25">
      <c r="A3130" s="371">
        <v>39609</v>
      </c>
      <c r="B3130" s="371" t="s">
        <v>11981</v>
      </c>
      <c r="C3130" s="371" t="s">
        <v>3635</v>
      </c>
      <c r="D3130" s="219">
        <v>102178.47</v>
      </c>
    </row>
    <row r="3131" spans="1:4" x14ac:dyDescent="0.25">
      <c r="A3131" s="371">
        <v>39610</v>
      </c>
      <c r="B3131" s="371" t="s">
        <v>11982</v>
      </c>
      <c r="C3131" s="371" t="s">
        <v>3635</v>
      </c>
      <c r="D3131" s="219">
        <v>149148.69</v>
      </c>
    </row>
    <row r="3132" spans="1:4" x14ac:dyDescent="0.25">
      <c r="A3132" s="371">
        <v>39611</v>
      </c>
      <c r="B3132" s="371" t="s">
        <v>11983</v>
      </c>
      <c r="C3132" s="371" t="s">
        <v>3635</v>
      </c>
      <c r="D3132" s="219">
        <v>180494.33</v>
      </c>
    </row>
    <row r="3133" spans="1:4" x14ac:dyDescent="0.25">
      <c r="A3133" s="371">
        <v>39612</v>
      </c>
      <c r="B3133" s="371" t="s">
        <v>11984</v>
      </c>
      <c r="C3133" s="371" t="s">
        <v>3635</v>
      </c>
      <c r="D3133" s="219">
        <v>282748.43</v>
      </c>
    </row>
    <row r="3134" spans="1:4" x14ac:dyDescent="0.25">
      <c r="A3134" s="371">
        <v>39608</v>
      </c>
      <c r="B3134" s="371" t="s">
        <v>11985</v>
      </c>
      <c r="C3134" s="371" t="s">
        <v>3635</v>
      </c>
      <c r="D3134" s="219">
        <v>81700.83</v>
      </c>
    </row>
    <row r="3135" spans="1:4" x14ac:dyDescent="0.25">
      <c r="A3135" s="371">
        <v>38175</v>
      </c>
      <c r="B3135" s="371" t="s">
        <v>11986</v>
      </c>
      <c r="C3135" s="371" t="s">
        <v>3635</v>
      </c>
      <c r="D3135" s="218">
        <v>4.6399999999999997</v>
      </c>
    </row>
    <row r="3136" spans="1:4" x14ac:dyDescent="0.25">
      <c r="A3136" s="371">
        <v>38176</v>
      </c>
      <c r="B3136" s="371" t="s">
        <v>11987</v>
      </c>
      <c r="C3136" s="371" t="s">
        <v>3635</v>
      </c>
      <c r="D3136" s="218">
        <v>13.66</v>
      </c>
    </row>
    <row r="3137" spans="1:4" x14ac:dyDescent="0.25">
      <c r="A3137" s="371">
        <v>36152</v>
      </c>
      <c r="B3137" s="371" t="s">
        <v>11988</v>
      </c>
      <c r="C3137" s="371" t="s">
        <v>3635</v>
      </c>
      <c r="D3137" s="218">
        <v>5.98</v>
      </c>
    </row>
    <row r="3138" spans="1:4" x14ac:dyDescent="0.25">
      <c r="A3138" s="371">
        <v>4221</v>
      </c>
      <c r="B3138" s="371" t="s">
        <v>11989</v>
      </c>
      <c r="C3138" s="371" t="s">
        <v>3634</v>
      </c>
      <c r="D3138" s="218">
        <v>5.99</v>
      </c>
    </row>
    <row r="3139" spans="1:4" x14ac:dyDescent="0.25">
      <c r="A3139" s="371">
        <v>4227</v>
      </c>
      <c r="B3139" s="371" t="s">
        <v>11990</v>
      </c>
      <c r="C3139" s="371" t="s">
        <v>3634</v>
      </c>
      <c r="D3139" s="218">
        <v>27.93</v>
      </c>
    </row>
    <row r="3140" spans="1:4" x14ac:dyDescent="0.25">
      <c r="A3140" s="371">
        <v>38170</v>
      </c>
      <c r="B3140" s="371" t="s">
        <v>11991</v>
      </c>
      <c r="C3140" s="371" t="s">
        <v>3635</v>
      </c>
      <c r="D3140" s="218">
        <v>20.3</v>
      </c>
    </row>
    <row r="3141" spans="1:4" x14ac:dyDescent="0.25">
      <c r="A3141" s="371">
        <v>4252</v>
      </c>
      <c r="B3141" s="371" t="s">
        <v>11992</v>
      </c>
      <c r="C3141" s="371" t="s">
        <v>3638</v>
      </c>
      <c r="D3141" s="218">
        <v>16.25</v>
      </c>
    </row>
    <row r="3142" spans="1:4" x14ac:dyDescent="0.25">
      <c r="A3142" s="371">
        <v>40980</v>
      </c>
      <c r="B3142" s="371" t="s">
        <v>11993</v>
      </c>
      <c r="C3142" s="371" t="s">
        <v>3642</v>
      </c>
      <c r="D3142" s="219">
        <v>2892.47</v>
      </c>
    </row>
    <row r="3143" spans="1:4" x14ac:dyDescent="0.25">
      <c r="A3143" s="371">
        <v>41031</v>
      </c>
      <c r="B3143" s="371" t="s">
        <v>11994</v>
      </c>
      <c r="C3143" s="371" t="s">
        <v>3642</v>
      </c>
      <c r="D3143" s="219">
        <v>2672.16</v>
      </c>
    </row>
    <row r="3144" spans="1:4" x14ac:dyDescent="0.25">
      <c r="A3144" s="371">
        <v>37666</v>
      </c>
      <c r="B3144" s="371" t="s">
        <v>11995</v>
      </c>
      <c r="C3144" s="371" t="s">
        <v>3638</v>
      </c>
      <c r="D3144" s="218">
        <v>14.99</v>
      </c>
    </row>
    <row r="3145" spans="1:4" x14ac:dyDescent="0.25">
      <c r="A3145" s="371">
        <v>40986</v>
      </c>
      <c r="B3145" s="371" t="s">
        <v>11996</v>
      </c>
      <c r="C3145" s="371" t="s">
        <v>3642</v>
      </c>
      <c r="D3145" s="219">
        <v>2670.2</v>
      </c>
    </row>
    <row r="3146" spans="1:4" x14ac:dyDescent="0.25">
      <c r="A3146" s="371">
        <v>4250</v>
      </c>
      <c r="B3146" s="371" t="s">
        <v>11997</v>
      </c>
      <c r="C3146" s="371" t="s">
        <v>3638</v>
      </c>
      <c r="D3146" s="218">
        <v>12.48</v>
      </c>
    </row>
    <row r="3147" spans="1:4" x14ac:dyDescent="0.25">
      <c r="A3147" s="371">
        <v>40978</v>
      </c>
      <c r="B3147" s="371" t="s">
        <v>11998</v>
      </c>
      <c r="C3147" s="371" t="s">
        <v>3642</v>
      </c>
      <c r="D3147" s="219">
        <v>2221.81</v>
      </c>
    </row>
    <row r="3148" spans="1:4" x14ac:dyDescent="0.25">
      <c r="A3148" s="371">
        <v>44501</v>
      </c>
      <c r="B3148" s="371" t="s">
        <v>11999</v>
      </c>
      <c r="C3148" s="371" t="s">
        <v>3638</v>
      </c>
      <c r="D3148" s="218">
        <v>15.01</v>
      </c>
    </row>
    <row r="3149" spans="1:4" x14ac:dyDescent="0.25">
      <c r="A3149" s="371">
        <v>41043</v>
      </c>
      <c r="B3149" s="371" t="s">
        <v>12000</v>
      </c>
      <c r="C3149" s="371" t="s">
        <v>3642</v>
      </c>
      <c r="D3149" s="219">
        <v>2672.16</v>
      </c>
    </row>
    <row r="3150" spans="1:4" x14ac:dyDescent="0.25">
      <c r="A3150" s="371">
        <v>4234</v>
      </c>
      <c r="B3150" s="371" t="s">
        <v>12001</v>
      </c>
      <c r="C3150" s="371" t="s">
        <v>3638</v>
      </c>
      <c r="D3150" s="218">
        <v>18.2</v>
      </c>
    </row>
    <row r="3151" spans="1:4" x14ac:dyDescent="0.25">
      <c r="A3151" s="371">
        <v>40987</v>
      </c>
      <c r="B3151" s="371" t="s">
        <v>12002</v>
      </c>
      <c r="C3151" s="371" t="s">
        <v>3642</v>
      </c>
      <c r="D3151" s="219">
        <v>3237.08</v>
      </c>
    </row>
    <row r="3152" spans="1:4" x14ac:dyDescent="0.25">
      <c r="A3152" s="371">
        <v>4253</v>
      </c>
      <c r="B3152" s="371" t="s">
        <v>12003</v>
      </c>
      <c r="C3152" s="371" t="s">
        <v>3638</v>
      </c>
      <c r="D3152" s="218">
        <v>14.99</v>
      </c>
    </row>
    <row r="3153" spans="1:4" x14ac:dyDescent="0.25">
      <c r="A3153" s="371">
        <v>40981</v>
      </c>
      <c r="B3153" s="371" t="s">
        <v>12004</v>
      </c>
      <c r="C3153" s="371" t="s">
        <v>3642</v>
      </c>
      <c r="D3153" s="219">
        <v>2670.2</v>
      </c>
    </row>
    <row r="3154" spans="1:4" x14ac:dyDescent="0.25">
      <c r="A3154" s="371">
        <v>4254</v>
      </c>
      <c r="B3154" s="371" t="s">
        <v>12005</v>
      </c>
      <c r="C3154" s="371" t="s">
        <v>3638</v>
      </c>
      <c r="D3154" s="218">
        <v>14.99</v>
      </c>
    </row>
    <row r="3155" spans="1:4" x14ac:dyDescent="0.25">
      <c r="A3155" s="371">
        <v>41036</v>
      </c>
      <c r="B3155" s="371" t="s">
        <v>12006</v>
      </c>
      <c r="C3155" s="371" t="s">
        <v>3642</v>
      </c>
      <c r="D3155" s="219">
        <v>2670.2</v>
      </c>
    </row>
    <row r="3156" spans="1:4" x14ac:dyDescent="0.25">
      <c r="A3156" s="371">
        <v>4251</v>
      </c>
      <c r="B3156" s="371" t="s">
        <v>12007</v>
      </c>
      <c r="C3156" s="371" t="s">
        <v>3638</v>
      </c>
      <c r="D3156" s="218">
        <v>13.26</v>
      </c>
    </row>
    <row r="3157" spans="1:4" x14ac:dyDescent="0.25">
      <c r="A3157" s="371">
        <v>40979</v>
      </c>
      <c r="B3157" s="371" t="s">
        <v>12008</v>
      </c>
      <c r="C3157" s="371" t="s">
        <v>3642</v>
      </c>
      <c r="D3157" s="219">
        <v>2361.2800000000002</v>
      </c>
    </row>
    <row r="3158" spans="1:4" x14ac:dyDescent="0.25">
      <c r="A3158" s="371">
        <v>4230</v>
      </c>
      <c r="B3158" s="371" t="s">
        <v>12009</v>
      </c>
      <c r="C3158" s="371" t="s">
        <v>3638</v>
      </c>
      <c r="D3158" s="218">
        <v>14.99</v>
      </c>
    </row>
    <row r="3159" spans="1:4" x14ac:dyDescent="0.25">
      <c r="A3159" s="371">
        <v>40998</v>
      </c>
      <c r="B3159" s="371" t="s">
        <v>12010</v>
      </c>
      <c r="C3159" s="371" t="s">
        <v>3642</v>
      </c>
      <c r="D3159" s="219">
        <v>2670.2</v>
      </c>
    </row>
    <row r="3160" spans="1:4" x14ac:dyDescent="0.25">
      <c r="A3160" s="371">
        <v>4257</v>
      </c>
      <c r="B3160" s="371" t="s">
        <v>12011</v>
      </c>
      <c r="C3160" s="371" t="s">
        <v>3638</v>
      </c>
      <c r="D3160" s="218">
        <v>14.99</v>
      </c>
    </row>
    <row r="3161" spans="1:4" x14ac:dyDescent="0.25">
      <c r="A3161" s="371">
        <v>40982</v>
      </c>
      <c r="B3161" s="371" t="s">
        <v>12012</v>
      </c>
      <c r="C3161" s="371" t="s">
        <v>3642</v>
      </c>
      <c r="D3161" s="219">
        <v>2670.2</v>
      </c>
    </row>
    <row r="3162" spans="1:4" x14ac:dyDescent="0.25">
      <c r="A3162" s="371">
        <v>4240</v>
      </c>
      <c r="B3162" s="371" t="s">
        <v>12013</v>
      </c>
      <c r="C3162" s="371" t="s">
        <v>3638</v>
      </c>
      <c r="D3162" s="218">
        <v>26.73</v>
      </c>
    </row>
    <row r="3163" spans="1:4" x14ac:dyDescent="0.25">
      <c r="A3163" s="371">
        <v>41026</v>
      </c>
      <c r="B3163" s="371" t="s">
        <v>12014</v>
      </c>
      <c r="C3163" s="371" t="s">
        <v>3642</v>
      </c>
      <c r="D3163" s="219">
        <v>4757.38</v>
      </c>
    </row>
    <row r="3164" spans="1:4" x14ac:dyDescent="0.25">
      <c r="A3164" s="371">
        <v>4239</v>
      </c>
      <c r="B3164" s="371" t="s">
        <v>12015</v>
      </c>
      <c r="C3164" s="371" t="s">
        <v>3638</v>
      </c>
      <c r="D3164" s="218">
        <v>26.73</v>
      </c>
    </row>
    <row r="3165" spans="1:4" x14ac:dyDescent="0.25">
      <c r="A3165" s="371">
        <v>41024</v>
      </c>
      <c r="B3165" s="371" t="s">
        <v>12016</v>
      </c>
      <c r="C3165" s="371" t="s">
        <v>3642</v>
      </c>
      <c r="D3165" s="219">
        <v>4757.38</v>
      </c>
    </row>
    <row r="3166" spans="1:4" x14ac:dyDescent="0.25">
      <c r="A3166" s="371">
        <v>4248</v>
      </c>
      <c r="B3166" s="371" t="s">
        <v>12017</v>
      </c>
      <c r="C3166" s="371" t="s">
        <v>3638</v>
      </c>
      <c r="D3166" s="218">
        <v>15.01</v>
      </c>
    </row>
    <row r="3167" spans="1:4" x14ac:dyDescent="0.25">
      <c r="A3167" s="371">
        <v>41033</v>
      </c>
      <c r="B3167" s="371" t="s">
        <v>12018</v>
      </c>
      <c r="C3167" s="371" t="s">
        <v>3642</v>
      </c>
      <c r="D3167" s="219">
        <v>2672.16</v>
      </c>
    </row>
    <row r="3168" spans="1:4" x14ac:dyDescent="0.25">
      <c r="A3168" s="371">
        <v>44500</v>
      </c>
      <c r="B3168" s="371" t="s">
        <v>12019</v>
      </c>
      <c r="C3168" s="371" t="s">
        <v>3638</v>
      </c>
      <c r="D3168" s="218">
        <v>15.01</v>
      </c>
    </row>
    <row r="3169" spans="1:4" x14ac:dyDescent="0.25">
      <c r="A3169" s="371">
        <v>41040</v>
      </c>
      <c r="B3169" s="371" t="s">
        <v>12020</v>
      </c>
      <c r="C3169" s="371" t="s">
        <v>3642</v>
      </c>
      <c r="D3169" s="219">
        <v>2672.16</v>
      </c>
    </row>
    <row r="3170" spans="1:4" x14ac:dyDescent="0.25">
      <c r="A3170" s="371">
        <v>4238</v>
      </c>
      <c r="B3170" s="371" t="s">
        <v>12021</v>
      </c>
      <c r="C3170" s="371" t="s">
        <v>3638</v>
      </c>
      <c r="D3170" s="218">
        <v>14.99</v>
      </c>
    </row>
    <row r="3171" spans="1:4" x14ac:dyDescent="0.25">
      <c r="A3171" s="371">
        <v>41012</v>
      </c>
      <c r="B3171" s="371" t="s">
        <v>12022</v>
      </c>
      <c r="C3171" s="371" t="s">
        <v>3642</v>
      </c>
      <c r="D3171" s="219">
        <v>2670.2</v>
      </c>
    </row>
    <row r="3172" spans="1:4" x14ac:dyDescent="0.25">
      <c r="A3172" s="371">
        <v>4233</v>
      </c>
      <c r="B3172" s="371" t="s">
        <v>12023</v>
      </c>
      <c r="C3172" s="371" t="s">
        <v>3638</v>
      </c>
      <c r="D3172" s="218">
        <v>26.73</v>
      </c>
    </row>
    <row r="3173" spans="1:4" x14ac:dyDescent="0.25">
      <c r="A3173" s="371">
        <v>41001</v>
      </c>
      <c r="B3173" s="371" t="s">
        <v>12024</v>
      </c>
      <c r="C3173" s="371" t="s">
        <v>3642</v>
      </c>
      <c r="D3173" s="219">
        <v>4757.38</v>
      </c>
    </row>
    <row r="3174" spans="1:4" x14ac:dyDescent="0.25">
      <c r="A3174" s="371">
        <v>2</v>
      </c>
      <c r="B3174" s="371" t="s">
        <v>12025</v>
      </c>
      <c r="C3174" s="371" t="s">
        <v>3641</v>
      </c>
      <c r="D3174" s="218">
        <v>17.18</v>
      </c>
    </row>
    <row r="3175" spans="1:4" x14ac:dyDescent="0.25">
      <c r="A3175" s="371">
        <v>36517</v>
      </c>
      <c r="B3175" s="371" t="s">
        <v>12026</v>
      </c>
      <c r="C3175" s="371" t="s">
        <v>3635</v>
      </c>
      <c r="D3175" s="219">
        <v>568320</v>
      </c>
    </row>
    <row r="3176" spans="1:4" x14ac:dyDescent="0.25">
      <c r="A3176" s="371">
        <v>4262</v>
      </c>
      <c r="B3176" s="371" t="s">
        <v>12027</v>
      </c>
      <c r="C3176" s="371" t="s">
        <v>3635</v>
      </c>
      <c r="D3176" s="219">
        <v>640000</v>
      </c>
    </row>
    <row r="3177" spans="1:4" x14ac:dyDescent="0.25">
      <c r="A3177" s="371">
        <v>4263</v>
      </c>
      <c r="B3177" s="371" t="s">
        <v>12028</v>
      </c>
      <c r="C3177" s="371" t="s">
        <v>3635</v>
      </c>
      <c r="D3177" s="219">
        <v>887466.62</v>
      </c>
    </row>
    <row r="3178" spans="1:4" x14ac:dyDescent="0.25">
      <c r="A3178" s="371">
        <v>36518</v>
      </c>
      <c r="B3178" s="371" t="s">
        <v>12029</v>
      </c>
      <c r="C3178" s="371" t="s">
        <v>3635</v>
      </c>
      <c r="D3178" s="219">
        <v>1010346.62</v>
      </c>
    </row>
    <row r="3179" spans="1:4" x14ac:dyDescent="0.25">
      <c r="A3179" s="371">
        <v>14221</v>
      </c>
      <c r="B3179" s="371" t="s">
        <v>12030</v>
      </c>
      <c r="C3179" s="371" t="s">
        <v>3635</v>
      </c>
      <c r="D3179" s="219">
        <v>589653.31000000006</v>
      </c>
    </row>
    <row r="3180" spans="1:4" x14ac:dyDescent="0.25">
      <c r="A3180" s="371">
        <v>38402</v>
      </c>
      <c r="B3180" s="371" t="s">
        <v>12031</v>
      </c>
      <c r="C3180" s="371" t="s">
        <v>3635</v>
      </c>
      <c r="D3180" s="218">
        <v>9.09</v>
      </c>
    </row>
    <row r="3181" spans="1:4" x14ac:dyDescent="0.25">
      <c r="A3181" s="371">
        <v>3412</v>
      </c>
      <c r="B3181" s="371" t="s">
        <v>12032</v>
      </c>
      <c r="C3181" s="371" t="s">
        <v>3636</v>
      </c>
      <c r="D3181" s="218">
        <v>27.18</v>
      </c>
    </row>
    <row r="3182" spans="1:4" x14ac:dyDescent="0.25">
      <c r="A3182" s="371">
        <v>3413</v>
      </c>
      <c r="B3182" s="371" t="s">
        <v>12033</v>
      </c>
      <c r="C3182" s="371" t="s">
        <v>3636</v>
      </c>
      <c r="D3182" s="218">
        <v>61.18</v>
      </c>
    </row>
    <row r="3183" spans="1:4" x14ac:dyDescent="0.25">
      <c r="A3183" s="371">
        <v>39744</v>
      </c>
      <c r="B3183" s="371" t="s">
        <v>12034</v>
      </c>
      <c r="C3183" s="371" t="s">
        <v>3636</v>
      </c>
      <c r="D3183" s="218">
        <v>47.5</v>
      </c>
    </row>
    <row r="3184" spans="1:4" x14ac:dyDescent="0.25">
      <c r="A3184" s="371">
        <v>39745</v>
      </c>
      <c r="B3184" s="371" t="s">
        <v>12035</v>
      </c>
      <c r="C3184" s="371" t="s">
        <v>3636</v>
      </c>
      <c r="D3184" s="218">
        <v>100.26</v>
      </c>
    </row>
    <row r="3185" spans="1:4" x14ac:dyDescent="0.25">
      <c r="A3185" s="371">
        <v>39637</v>
      </c>
      <c r="B3185" s="371" t="s">
        <v>12036</v>
      </c>
      <c r="C3185" s="371" t="s">
        <v>3636</v>
      </c>
      <c r="D3185" s="218">
        <v>85.69</v>
      </c>
    </row>
    <row r="3186" spans="1:4" x14ac:dyDescent="0.25">
      <c r="A3186" s="371">
        <v>39638</v>
      </c>
      <c r="B3186" s="371" t="s">
        <v>12037</v>
      </c>
      <c r="C3186" s="371" t="s">
        <v>3636</v>
      </c>
      <c r="D3186" s="218">
        <v>96.96</v>
      </c>
    </row>
    <row r="3187" spans="1:4" x14ac:dyDescent="0.25">
      <c r="A3187" s="371">
        <v>39639</v>
      </c>
      <c r="B3187" s="371" t="s">
        <v>12038</v>
      </c>
      <c r="C3187" s="371" t="s">
        <v>3636</v>
      </c>
      <c r="D3187" s="218">
        <v>146.30000000000001</v>
      </c>
    </row>
    <row r="3188" spans="1:4" x14ac:dyDescent="0.25">
      <c r="A3188" s="371">
        <v>39517</v>
      </c>
      <c r="B3188" s="371" t="s">
        <v>12039</v>
      </c>
      <c r="C3188" s="371" t="s">
        <v>3636</v>
      </c>
      <c r="D3188" s="218">
        <v>227.7</v>
      </c>
    </row>
    <row r="3189" spans="1:4" x14ac:dyDescent="0.25">
      <c r="A3189" s="371">
        <v>39518</v>
      </c>
      <c r="B3189" s="371" t="s">
        <v>12040</v>
      </c>
      <c r="C3189" s="371" t="s">
        <v>3636</v>
      </c>
      <c r="D3189" s="218">
        <v>269.95</v>
      </c>
    </row>
    <row r="3190" spans="1:4" x14ac:dyDescent="0.25">
      <c r="A3190" s="371">
        <v>38366</v>
      </c>
      <c r="B3190" s="371" t="s">
        <v>12041</v>
      </c>
      <c r="C3190" s="371" t="s">
        <v>3636</v>
      </c>
      <c r="D3190" s="218">
        <v>6.1</v>
      </c>
    </row>
    <row r="3191" spans="1:4" x14ac:dyDescent="0.25">
      <c r="A3191" s="371">
        <v>11703</v>
      </c>
      <c r="B3191" s="371" t="s">
        <v>12042</v>
      </c>
      <c r="C3191" s="371" t="s">
        <v>3635</v>
      </c>
      <c r="D3191" s="218">
        <v>56.97</v>
      </c>
    </row>
    <row r="3192" spans="1:4" x14ac:dyDescent="0.25">
      <c r="A3192" s="371">
        <v>37400</v>
      </c>
      <c r="B3192" s="371" t="s">
        <v>12043</v>
      </c>
      <c r="C3192" s="371" t="s">
        <v>3635</v>
      </c>
      <c r="D3192" s="218">
        <v>37.89</v>
      </c>
    </row>
    <row r="3193" spans="1:4" x14ac:dyDescent="0.25">
      <c r="A3193" s="371">
        <v>25400</v>
      </c>
      <c r="B3193" s="371" t="s">
        <v>12044</v>
      </c>
      <c r="C3193" s="371" t="s">
        <v>3635</v>
      </c>
      <c r="D3193" s="219">
        <v>2683.36</v>
      </c>
    </row>
    <row r="3194" spans="1:4" x14ac:dyDescent="0.25">
      <c r="A3194" s="371">
        <v>4276</v>
      </c>
      <c r="B3194" s="371" t="s">
        <v>12045</v>
      </c>
      <c r="C3194" s="371" t="s">
        <v>3635</v>
      </c>
      <c r="D3194" s="218">
        <v>171.82</v>
      </c>
    </row>
    <row r="3195" spans="1:4" x14ac:dyDescent="0.25">
      <c r="A3195" s="371">
        <v>4273</v>
      </c>
      <c r="B3195" s="371" t="s">
        <v>12046</v>
      </c>
      <c r="C3195" s="371" t="s">
        <v>3635</v>
      </c>
      <c r="D3195" s="218">
        <v>311.97000000000003</v>
      </c>
    </row>
    <row r="3196" spans="1:4" x14ac:dyDescent="0.25">
      <c r="A3196" s="371">
        <v>4274</v>
      </c>
      <c r="B3196" s="371" t="s">
        <v>12047</v>
      </c>
      <c r="C3196" s="371" t="s">
        <v>3635</v>
      </c>
      <c r="D3196" s="218">
        <v>114.13</v>
      </c>
    </row>
    <row r="3197" spans="1:4" x14ac:dyDescent="0.25">
      <c r="A3197" s="371">
        <v>39438</v>
      </c>
      <c r="B3197" s="371" t="s">
        <v>12048</v>
      </c>
      <c r="C3197" s="371" t="s">
        <v>3635</v>
      </c>
      <c r="D3197" s="218">
        <v>0.28999999999999998</v>
      </c>
    </row>
    <row r="3198" spans="1:4" x14ac:dyDescent="0.25">
      <c r="A3198" s="371">
        <v>11963</v>
      </c>
      <c r="B3198" s="371" t="s">
        <v>12049</v>
      </c>
      <c r="C3198" s="371" t="s">
        <v>3635</v>
      </c>
      <c r="D3198" s="218">
        <v>10.62</v>
      </c>
    </row>
    <row r="3199" spans="1:4" x14ac:dyDescent="0.25">
      <c r="A3199" s="371">
        <v>11964</v>
      </c>
      <c r="B3199" s="371" t="s">
        <v>12050</v>
      </c>
      <c r="C3199" s="371" t="s">
        <v>3635</v>
      </c>
      <c r="D3199" s="218">
        <v>2.68</v>
      </c>
    </row>
    <row r="3200" spans="1:4" x14ac:dyDescent="0.25">
      <c r="A3200" s="371">
        <v>4379</v>
      </c>
      <c r="B3200" s="371" t="s">
        <v>12051</v>
      </c>
      <c r="C3200" s="371" t="s">
        <v>3635</v>
      </c>
      <c r="D3200" s="218">
        <v>0.05</v>
      </c>
    </row>
    <row r="3201" spans="1:4" x14ac:dyDescent="0.25">
      <c r="A3201" s="371">
        <v>4377</v>
      </c>
      <c r="B3201" s="371" t="s">
        <v>12052</v>
      </c>
      <c r="C3201" s="371" t="s">
        <v>3635</v>
      </c>
      <c r="D3201" s="218">
        <v>0.21</v>
      </c>
    </row>
    <row r="3202" spans="1:4" x14ac:dyDescent="0.25">
      <c r="A3202" s="371">
        <v>4356</v>
      </c>
      <c r="B3202" s="371" t="s">
        <v>12053</v>
      </c>
      <c r="C3202" s="371" t="s">
        <v>3635</v>
      </c>
      <c r="D3202" s="218">
        <v>0.28999999999999998</v>
      </c>
    </row>
    <row r="3203" spans="1:4" x14ac:dyDescent="0.25">
      <c r="A3203" s="371">
        <v>13246</v>
      </c>
      <c r="B3203" s="371" t="s">
        <v>12054</v>
      </c>
      <c r="C3203" s="371" t="s">
        <v>3635</v>
      </c>
      <c r="D3203" s="218">
        <v>0.5</v>
      </c>
    </row>
    <row r="3204" spans="1:4" x14ac:dyDescent="0.25">
      <c r="A3204" s="371">
        <v>4346</v>
      </c>
      <c r="B3204" s="371" t="s">
        <v>12055</v>
      </c>
      <c r="C3204" s="371" t="s">
        <v>3635</v>
      </c>
      <c r="D3204" s="218">
        <v>11.38</v>
      </c>
    </row>
    <row r="3205" spans="1:4" x14ac:dyDescent="0.25">
      <c r="A3205" s="371">
        <v>11955</v>
      </c>
      <c r="B3205" s="371" t="s">
        <v>12056</v>
      </c>
      <c r="C3205" s="371" t="s">
        <v>3635</v>
      </c>
      <c r="D3205" s="218">
        <v>4.9800000000000004</v>
      </c>
    </row>
    <row r="3206" spans="1:4" x14ac:dyDescent="0.25">
      <c r="A3206" s="371">
        <v>11960</v>
      </c>
      <c r="B3206" s="371" t="s">
        <v>12057</v>
      </c>
      <c r="C3206" s="371" t="s">
        <v>3635</v>
      </c>
      <c r="D3206" s="218">
        <v>0.16</v>
      </c>
    </row>
    <row r="3207" spans="1:4" x14ac:dyDescent="0.25">
      <c r="A3207" s="371">
        <v>4333</v>
      </c>
      <c r="B3207" s="371" t="s">
        <v>12058</v>
      </c>
      <c r="C3207" s="371" t="s">
        <v>3635</v>
      </c>
      <c r="D3207" s="218">
        <v>0.28999999999999998</v>
      </c>
    </row>
    <row r="3208" spans="1:4" x14ac:dyDescent="0.25">
      <c r="A3208" s="371">
        <v>4358</v>
      </c>
      <c r="B3208" s="371" t="s">
        <v>12059</v>
      </c>
      <c r="C3208" s="371" t="s">
        <v>3635</v>
      </c>
      <c r="D3208" s="218">
        <v>2.2799999999999998</v>
      </c>
    </row>
    <row r="3209" spans="1:4" x14ac:dyDescent="0.25">
      <c r="A3209" s="371">
        <v>39435</v>
      </c>
      <c r="B3209" s="371" t="s">
        <v>12060</v>
      </c>
      <c r="C3209" s="371" t="s">
        <v>3635</v>
      </c>
      <c r="D3209" s="218">
        <v>0.11</v>
      </c>
    </row>
    <row r="3210" spans="1:4" x14ac:dyDescent="0.25">
      <c r="A3210" s="371">
        <v>39436</v>
      </c>
      <c r="B3210" s="371" t="s">
        <v>12061</v>
      </c>
      <c r="C3210" s="371" t="s">
        <v>3635</v>
      </c>
      <c r="D3210" s="218">
        <v>0.19</v>
      </c>
    </row>
    <row r="3211" spans="1:4" x14ac:dyDescent="0.25">
      <c r="A3211" s="371">
        <v>39437</v>
      </c>
      <c r="B3211" s="371" t="s">
        <v>12062</v>
      </c>
      <c r="C3211" s="371" t="s">
        <v>3635</v>
      </c>
      <c r="D3211" s="218">
        <v>0.25</v>
      </c>
    </row>
    <row r="3212" spans="1:4" x14ac:dyDescent="0.25">
      <c r="A3212" s="371">
        <v>39439</v>
      </c>
      <c r="B3212" s="371" t="s">
        <v>12063</v>
      </c>
      <c r="C3212" s="371" t="s">
        <v>3635</v>
      </c>
      <c r="D3212" s="218">
        <v>0.17</v>
      </c>
    </row>
    <row r="3213" spans="1:4" x14ac:dyDescent="0.25">
      <c r="A3213" s="371">
        <v>39440</v>
      </c>
      <c r="B3213" s="371" t="s">
        <v>12064</v>
      </c>
      <c r="C3213" s="371" t="s">
        <v>3635</v>
      </c>
      <c r="D3213" s="218">
        <v>0.22</v>
      </c>
    </row>
    <row r="3214" spans="1:4" x14ac:dyDescent="0.25">
      <c r="A3214" s="371">
        <v>39441</v>
      </c>
      <c r="B3214" s="371" t="s">
        <v>12065</v>
      </c>
      <c r="C3214" s="371" t="s">
        <v>3635</v>
      </c>
      <c r="D3214" s="218">
        <v>0.28000000000000003</v>
      </c>
    </row>
    <row r="3215" spans="1:4" x14ac:dyDescent="0.25">
      <c r="A3215" s="371">
        <v>39442</v>
      </c>
      <c r="B3215" s="371" t="s">
        <v>12066</v>
      </c>
      <c r="C3215" s="371" t="s">
        <v>3635</v>
      </c>
      <c r="D3215" s="218">
        <v>0.2</v>
      </c>
    </row>
    <row r="3216" spans="1:4" x14ac:dyDescent="0.25">
      <c r="A3216" s="371">
        <v>39443</v>
      </c>
      <c r="B3216" s="371" t="s">
        <v>12067</v>
      </c>
      <c r="C3216" s="371" t="s">
        <v>3635</v>
      </c>
      <c r="D3216" s="218">
        <v>0.27</v>
      </c>
    </row>
    <row r="3217" spans="1:4" x14ac:dyDescent="0.25">
      <c r="A3217" s="371">
        <v>4329</v>
      </c>
      <c r="B3217" s="371" t="s">
        <v>12068</v>
      </c>
      <c r="C3217" s="371" t="s">
        <v>3635</v>
      </c>
      <c r="D3217" s="218">
        <v>2.4300000000000002</v>
      </c>
    </row>
    <row r="3218" spans="1:4" x14ac:dyDescent="0.25">
      <c r="A3218" s="371">
        <v>4383</v>
      </c>
      <c r="B3218" s="371" t="s">
        <v>12069</v>
      </c>
      <c r="C3218" s="371" t="s">
        <v>3635</v>
      </c>
      <c r="D3218" s="218">
        <v>21.97</v>
      </c>
    </row>
    <row r="3219" spans="1:4" x14ac:dyDescent="0.25">
      <c r="A3219" s="371">
        <v>4344</v>
      </c>
      <c r="B3219" s="371" t="s">
        <v>12070</v>
      </c>
      <c r="C3219" s="371" t="s">
        <v>3635</v>
      </c>
      <c r="D3219" s="218">
        <v>23.03</v>
      </c>
    </row>
    <row r="3220" spans="1:4" x14ac:dyDescent="0.25">
      <c r="A3220" s="371">
        <v>436</v>
      </c>
      <c r="B3220" s="371" t="s">
        <v>12071</v>
      </c>
      <c r="C3220" s="371" t="s">
        <v>3635</v>
      </c>
      <c r="D3220" s="218">
        <v>13.25</v>
      </c>
    </row>
    <row r="3221" spans="1:4" x14ac:dyDescent="0.25">
      <c r="A3221" s="371">
        <v>442</v>
      </c>
      <c r="B3221" s="371" t="s">
        <v>12072</v>
      </c>
      <c r="C3221" s="371" t="s">
        <v>3635</v>
      </c>
      <c r="D3221" s="218">
        <v>7.83</v>
      </c>
    </row>
    <row r="3222" spans="1:4" x14ac:dyDescent="0.25">
      <c r="A3222" s="371">
        <v>11953</v>
      </c>
      <c r="B3222" s="371" t="s">
        <v>12073</v>
      </c>
      <c r="C3222" s="371" t="s">
        <v>3635</v>
      </c>
      <c r="D3222" s="218">
        <v>3.65</v>
      </c>
    </row>
    <row r="3223" spans="1:4" x14ac:dyDescent="0.25">
      <c r="A3223" s="371">
        <v>4335</v>
      </c>
      <c r="B3223" s="371" t="s">
        <v>12074</v>
      </c>
      <c r="C3223" s="371" t="s">
        <v>3635</v>
      </c>
      <c r="D3223" s="218">
        <v>15.46</v>
      </c>
    </row>
    <row r="3224" spans="1:4" x14ac:dyDescent="0.25">
      <c r="A3224" s="371">
        <v>4334</v>
      </c>
      <c r="B3224" s="371" t="s">
        <v>12075</v>
      </c>
      <c r="C3224" s="371" t="s">
        <v>3635</v>
      </c>
      <c r="D3224" s="218">
        <v>21.21</v>
      </c>
    </row>
    <row r="3225" spans="1:4" x14ac:dyDescent="0.25">
      <c r="A3225" s="371">
        <v>4343</v>
      </c>
      <c r="B3225" s="371" t="s">
        <v>12076</v>
      </c>
      <c r="C3225" s="371" t="s">
        <v>3635</v>
      </c>
      <c r="D3225" s="218">
        <v>5.21</v>
      </c>
    </row>
    <row r="3226" spans="1:4" x14ac:dyDescent="0.25">
      <c r="A3226" s="371">
        <v>430</v>
      </c>
      <c r="B3226" s="371" t="s">
        <v>12077</v>
      </c>
      <c r="C3226" s="371" t="s">
        <v>3635</v>
      </c>
      <c r="D3226" s="218">
        <v>11.85</v>
      </c>
    </row>
    <row r="3227" spans="1:4" x14ac:dyDescent="0.25">
      <c r="A3227" s="371">
        <v>441</v>
      </c>
      <c r="B3227" s="371" t="s">
        <v>12078</v>
      </c>
      <c r="C3227" s="371" t="s">
        <v>3635</v>
      </c>
      <c r="D3227" s="218">
        <v>13.05</v>
      </c>
    </row>
    <row r="3228" spans="1:4" x14ac:dyDescent="0.25">
      <c r="A3228" s="371">
        <v>431</v>
      </c>
      <c r="B3228" s="371" t="s">
        <v>12079</v>
      </c>
      <c r="C3228" s="371" t="s">
        <v>3635</v>
      </c>
      <c r="D3228" s="218">
        <v>15.75</v>
      </c>
    </row>
    <row r="3229" spans="1:4" x14ac:dyDescent="0.25">
      <c r="A3229" s="371">
        <v>432</v>
      </c>
      <c r="B3229" s="371" t="s">
        <v>12080</v>
      </c>
      <c r="C3229" s="371" t="s">
        <v>3635</v>
      </c>
      <c r="D3229" s="218">
        <v>17.38</v>
      </c>
    </row>
    <row r="3230" spans="1:4" x14ac:dyDescent="0.25">
      <c r="A3230" s="371">
        <v>429</v>
      </c>
      <c r="B3230" s="371" t="s">
        <v>12081</v>
      </c>
      <c r="C3230" s="371" t="s">
        <v>3635</v>
      </c>
      <c r="D3230" s="218">
        <v>23.43</v>
      </c>
    </row>
    <row r="3231" spans="1:4" x14ac:dyDescent="0.25">
      <c r="A3231" s="371">
        <v>439</v>
      </c>
      <c r="B3231" s="371" t="s">
        <v>12082</v>
      </c>
      <c r="C3231" s="371" t="s">
        <v>3635</v>
      </c>
      <c r="D3231" s="218">
        <v>19.97</v>
      </c>
    </row>
    <row r="3232" spans="1:4" x14ac:dyDescent="0.25">
      <c r="A3232" s="371">
        <v>433</v>
      </c>
      <c r="B3232" s="371" t="s">
        <v>12083</v>
      </c>
      <c r="C3232" s="371" t="s">
        <v>3635</v>
      </c>
      <c r="D3232" s="218">
        <v>23.31</v>
      </c>
    </row>
    <row r="3233" spans="1:4" x14ac:dyDescent="0.25">
      <c r="A3233" s="371">
        <v>437</v>
      </c>
      <c r="B3233" s="371" t="s">
        <v>12084</v>
      </c>
      <c r="C3233" s="371" t="s">
        <v>3635</v>
      </c>
      <c r="D3233" s="218">
        <v>30.97</v>
      </c>
    </row>
    <row r="3234" spans="1:4" x14ac:dyDescent="0.25">
      <c r="A3234" s="371">
        <v>11790</v>
      </c>
      <c r="B3234" s="371" t="s">
        <v>12085</v>
      </c>
      <c r="C3234" s="371" t="s">
        <v>3635</v>
      </c>
      <c r="D3234" s="218">
        <v>35.130000000000003</v>
      </c>
    </row>
    <row r="3235" spans="1:4" x14ac:dyDescent="0.25">
      <c r="A3235" s="371">
        <v>428</v>
      </c>
      <c r="B3235" s="371" t="s">
        <v>12086</v>
      </c>
      <c r="C3235" s="371" t="s">
        <v>3635</v>
      </c>
      <c r="D3235" s="218">
        <v>38.200000000000003</v>
      </c>
    </row>
    <row r="3236" spans="1:4" x14ac:dyDescent="0.25">
      <c r="A3236" s="371">
        <v>4384</v>
      </c>
      <c r="B3236" s="371" t="s">
        <v>12087</v>
      </c>
      <c r="C3236" s="371" t="s">
        <v>3635</v>
      </c>
      <c r="D3236" s="218">
        <v>25.25</v>
      </c>
    </row>
    <row r="3237" spans="1:4" x14ac:dyDescent="0.25">
      <c r="A3237" s="371">
        <v>4351</v>
      </c>
      <c r="B3237" s="371" t="s">
        <v>12088</v>
      </c>
      <c r="C3237" s="371" t="s">
        <v>3635</v>
      </c>
      <c r="D3237" s="218">
        <v>18.72</v>
      </c>
    </row>
    <row r="3238" spans="1:4" x14ac:dyDescent="0.25">
      <c r="A3238" s="371">
        <v>11054</v>
      </c>
      <c r="B3238" s="371" t="s">
        <v>12089</v>
      </c>
      <c r="C3238" s="371" t="s">
        <v>3635</v>
      </c>
      <c r="D3238" s="218">
        <v>0.06</v>
      </c>
    </row>
    <row r="3239" spans="1:4" x14ac:dyDescent="0.25">
      <c r="A3239" s="371">
        <v>11055</v>
      </c>
      <c r="B3239" s="371" t="s">
        <v>12090</v>
      </c>
      <c r="C3239" s="371" t="s">
        <v>3635</v>
      </c>
      <c r="D3239" s="218">
        <v>0.11</v>
      </c>
    </row>
    <row r="3240" spans="1:4" x14ac:dyDescent="0.25">
      <c r="A3240" s="371">
        <v>11056</v>
      </c>
      <c r="B3240" s="371" t="s">
        <v>12091</v>
      </c>
      <c r="C3240" s="371" t="s">
        <v>3635</v>
      </c>
      <c r="D3240" s="218">
        <v>0.12</v>
      </c>
    </row>
    <row r="3241" spans="1:4" x14ac:dyDescent="0.25">
      <c r="A3241" s="371">
        <v>11057</v>
      </c>
      <c r="B3241" s="371" t="s">
        <v>12092</v>
      </c>
      <c r="C3241" s="371" t="s">
        <v>3635</v>
      </c>
      <c r="D3241" s="218">
        <v>0.24</v>
      </c>
    </row>
    <row r="3242" spans="1:4" x14ac:dyDescent="0.25">
      <c r="A3242" s="371">
        <v>11059</v>
      </c>
      <c r="B3242" s="371" t="s">
        <v>12093</v>
      </c>
      <c r="C3242" s="371" t="s">
        <v>3635</v>
      </c>
      <c r="D3242" s="218">
        <v>0.46</v>
      </c>
    </row>
    <row r="3243" spans="1:4" x14ac:dyDescent="0.25">
      <c r="A3243" s="371">
        <v>11058</v>
      </c>
      <c r="B3243" s="371" t="s">
        <v>12094</v>
      </c>
      <c r="C3243" s="371" t="s">
        <v>3635</v>
      </c>
      <c r="D3243" s="218">
        <v>0.6</v>
      </c>
    </row>
    <row r="3244" spans="1:4" x14ac:dyDescent="0.25">
      <c r="A3244" s="371">
        <v>4380</v>
      </c>
      <c r="B3244" s="371" t="s">
        <v>12095</v>
      </c>
      <c r="C3244" s="371" t="s">
        <v>3635</v>
      </c>
      <c r="D3244" s="218">
        <v>2.02</v>
      </c>
    </row>
    <row r="3245" spans="1:4" x14ac:dyDescent="0.25">
      <c r="A3245" s="371">
        <v>4299</v>
      </c>
      <c r="B3245" s="371" t="s">
        <v>12096</v>
      </c>
      <c r="C3245" s="371" t="s">
        <v>3635</v>
      </c>
      <c r="D3245" s="218">
        <v>1.9</v>
      </c>
    </row>
    <row r="3246" spans="1:4" x14ac:dyDescent="0.25">
      <c r="A3246" s="371">
        <v>4304</v>
      </c>
      <c r="B3246" s="371" t="s">
        <v>12097</v>
      </c>
      <c r="C3246" s="371" t="s">
        <v>3635</v>
      </c>
      <c r="D3246" s="218">
        <v>2.59</v>
      </c>
    </row>
    <row r="3247" spans="1:4" x14ac:dyDescent="0.25">
      <c r="A3247" s="371">
        <v>4305</v>
      </c>
      <c r="B3247" s="371" t="s">
        <v>12098</v>
      </c>
      <c r="C3247" s="371" t="s">
        <v>3635</v>
      </c>
      <c r="D3247" s="218">
        <v>3.01</v>
      </c>
    </row>
    <row r="3248" spans="1:4" x14ac:dyDescent="0.25">
      <c r="A3248" s="371">
        <v>4306</v>
      </c>
      <c r="B3248" s="371" t="s">
        <v>12099</v>
      </c>
      <c r="C3248" s="371" t="s">
        <v>3635</v>
      </c>
      <c r="D3248" s="218">
        <v>3.49</v>
      </c>
    </row>
    <row r="3249" spans="1:4" x14ac:dyDescent="0.25">
      <c r="A3249" s="371">
        <v>4308</v>
      </c>
      <c r="B3249" s="371" t="s">
        <v>12100</v>
      </c>
      <c r="C3249" s="371" t="s">
        <v>3635</v>
      </c>
      <c r="D3249" s="218">
        <v>7.23</v>
      </c>
    </row>
    <row r="3250" spans="1:4" x14ac:dyDescent="0.25">
      <c r="A3250" s="371">
        <v>4302</v>
      </c>
      <c r="B3250" s="371" t="s">
        <v>12101</v>
      </c>
      <c r="C3250" s="371" t="s">
        <v>3635</v>
      </c>
      <c r="D3250" s="218">
        <v>5.42</v>
      </c>
    </row>
    <row r="3251" spans="1:4" x14ac:dyDescent="0.25">
      <c r="A3251" s="371">
        <v>4300</v>
      </c>
      <c r="B3251" s="371" t="s">
        <v>12102</v>
      </c>
      <c r="C3251" s="371" t="s">
        <v>3635</v>
      </c>
      <c r="D3251" s="218">
        <v>1.29</v>
      </c>
    </row>
    <row r="3252" spans="1:4" x14ac:dyDescent="0.25">
      <c r="A3252" s="371">
        <v>4301</v>
      </c>
      <c r="B3252" s="371" t="s">
        <v>12103</v>
      </c>
      <c r="C3252" s="371" t="s">
        <v>3635</v>
      </c>
      <c r="D3252" s="218">
        <v>1.58</v>
      </c>
    </row>
    <row r="3253" spans="1:4" x14ac:dyDescent="0.25">
      <c r="A3253" s="371">
        <v>4320</v>
      </c>
      <c r="B3253" s="371" t="s">
        <v>12104</v>
      </c>
      <c r="C3253" s="371" t="s">
        <v>3635</v>
      </c>
      <c r="D3253" s="218">
        <v>4.79</v>
      </c>
    </row>
    <row r="3254" spans="1:4" x14ac:dyDescent="0.25">
      <c r="A3254" s="371">
        <v>4318</v>
      </c>
      <c r="B3254" s="371" t="s">
        <v>12105</v>
      </c>
      <c r="C3254" s="371" t="s">
        <v>3635</v>
      </c>
      <c r="D3254" s="218">
        <v>2.33</v>
      </c>
    </row>
    <row r="3255" spans="1:4" x14ac:dyDescent="0.25">
      <c r="A3255" s="371">
        <v>40547</v>
      </c>
      <c r="B3255" s="371" t="s">
        <v>12106</v>
      </c>
      <c r="C3255" s="371" t="s">
        <v>3648</v>
      </c>
      <c r="D3255" s="218">
        <v>30.68</v>
      </c>
    </row>
    <row r="3256" spans="1:4" x14ac:dyDescent="0.25">
      <c r="A3256" s="371">
        <v>11962</v>
      </c>
      <c r="B3256" s="371" t="s">
        <v>12107</v>
      </c>
      <c r="C3256" s="371" t="s">
        <v>3635</v>
      </c>
      <c r="D3256" s="218">
        <v>0.25</v>
      </c>
    </row>
    <row r="3257" spans="1:4" x14ac:dyDescent="0.25">
      <c r="A3257" s="371">
        <v>4332</v>
      </c>
      <c r="B3257" s="371" t="s">
        <v>12108</v>
      </c>
      <c r="C3257" s="371" t="s">
        <v>3635</v>
      </c>
      <c r="D3257" s="218">
        <v>1.22</v>
      </c>
    </row>
    <row r="3258" spans="1:4" x14ac:dyDescent="0.25">
      <c r="A3258" s="371">
        <v>4331</v>
      </c>
      <c r="B3258" s="371" t="s">
        <v>12109</v>
      </c>
      <c r="C3258" s="371" t="s">
        <v>3635</v>
      </c>
      <c r="D3258" s="218">
        <v>4.5999999999999996</v>
      </c>
    </row>
    <row r="3259" spans="1:4" x14ac:dyDescent="0.25">
      <c r="A3259" s="371">
        <v>4336</v>
      </c>
      <c r="B3259" s="371" t="s">
        <v>12110</v>
      </c>
      <c r="C3259" s="371" t="s">
        <v>3635</v>
      </c>
      <c r="D3259" s="218">
        <v>5.89</v>
      </c>
    </row>
    <row r="3260" spans="1:4" x14ac:dyDescent="0.25">
      <c r="A3260" s="371">
        <v>13294</v>
      </c>
      <c r="B3260" s="371" t="s">
        <v>12111</v>
      </c>
      <c r="C3260" s="371" t="s">
        <v>3635</v>
      </c>
      <c r="D3260" s="218">
        <v>1.69</v>
      </c>
    </row>
    <row r="3261" spans="1:4" x14ac:dyDescent="0.25">
      <c r="A3261" s="371">
        <v>11948</v>
      </c>
      <c r="B3261" s="371" t="s">
        <v>12112</v>
      </c>
      <c r="C3261" s="371" t="s">
        <v>3635</v>
      </c>
      <c r="D3261" s="218">
        <v>0.76</v>
      </c>
    </row>
    <row r="3262" spans="1:4" x14ac:dyDescent="0.25">
      <c r="A3262" s="371">
        <v>4382</v>
      </c>
      <c r="B3262" s="371" t="s">
        <v>12113</v>
      </c>
      <c r="C3262" s="371" t="s">
        <v>3635</v>
      </c>
      <c r="D3262" s="218">
        <v>1.26</v>
      </c>
    </row>
    <row r="3263" spans="1:4" x14ac:dyDescent="0.25">
      <c r="A3263" s="371">
        <v>4354</v>
      </c>
      <c r="B3263" s="371" t="s">
        <v>12114</v>
      </c>
      <c r="C3263" s="371" t="s">
        <v>3635</v>
      </c>
      <c r="D3263" s="218">
        <v>52.82</v>
      </c>
    </row>
    <row r="3264" spans="1:4" x14ac:dyDescent="0.25">
      <c r="A3264" s="371">
        <v>40839</v>
      </c>
      <c r="B3264" s="371" t="s">
        <v>12115</v>
      </c>
      <c r="C3264" s="371" t="s">
        <v>3648</v>
      </c>
      <c r="D3264" s="218">
        <v>127.11</v>
      </c>
    </row>
    <row r="3265" spans="1:4" x14ac:dyDescent="0.25">
      <c r="A3265" s="371">
        <v>40552</v>
      </c>
      <c r="B3265" s="371" t="s">
        <v>12116</v>
      </c>
      <c r="C3265" s="371" t="s">
        <v>3648</v>
      </c>
      <c r="D3265" s="218">
        <v>52.59</v>
      </c>
    </row>
    <row r="3266" spans="1:4" x14ac:dyDescent="0.25">
      <c r="A3266" s="371">
        <v>40549</v>
      </c>
      <c r="B3266" s="371" t="s">
        <v>12117</v>
      </c>
      <c r="C3266" s="371" t="s">
        <v>3648</v>
      </c>
      <c r="D3266" s="218">
        <v>208.19</v>
      </c>
    </row>
    <row r="3267" spans="1:4" x14ac:dyDescent="0.25">
      <c r="A3267" s="371">
        <v>4385</v>
      </c>
      <c r="B3267" s="371" t="s">
        <v>12118</v>
      </c>
      <c r="C3267" s="371" t="s">
        <v>3645</v>
      </c>
      <c r="D3267" s="219">
        <v>9102.6</v>
      </c>
    </row>
    <row r="3268" spans="1:4" x14ac:dyDescent="0.25">
      <c r="A3268" s="371">
        <v>20078</v>
      </c>
      <c r="B3268" s="371" t="s">
        <v>12119</v>
      </c>
      <c r="C3268" s="371" t="s">
        <v>3635</v>
      </c>
      <c r="D3268" s="218">
        <v>27.59</v>
      </c>
    </row>
    <row r="3269" spans="1:4" x14ac:dyDescent="0.25">
      <c r="A3269" s="371">
        <v>39897</v>
      </c>
      <c r="B3269" s="371" t="s">
        <v>12120</v>
      </c>
      <c r="C3269" s="371" t="s">
        <v>3635</v>
      </c>
      <c r="D3269" s="218">
        <v>58.17</v>
      </c>
    </row>
    <row r="3270" spans="1:4" x14ac:dyDescent="0.25">
      <c r="A3270" s="371">
        <v>118</v>
      </c>
      <c r="B3270" s="371" t="s">
        <v>12121</v>
      </c>
      <c r="C3270" s="371" t="s">
        <v>3635</v>
      </c>
      <c r="D3270" s="218">
        <v>58.34</v>
      </c>
    </row>
    <row r="3271" spans="1:4" x14ac:dyDescent="0.25">
      <c r="A3271" s="371">
        <v>4396</v>
      </c>
      <c r="B3271" s="371" t="s">
        <v>12122</v>
      </c>
      <c r="C3271" s="371" t="s">
        <v>3636</v>
      </c>
      <c r="D3271" s="218">
        <v>200.79</v>
      </c>
    </row>
    <row r="3272" spans="1:4" x14ac:dyDescent="0.25">
      <c r="A3272" s="371">
        <v>36881</v>
      </c>
      <c r="B3272" s="371" t="s">
        <v>12123</v>
      </c>
      <c r="C3272" s="371" t="s">
        <v>3636</v>
      </c>
      <c r="D3272" s="218">
        <v>129.32</v>
      </c>
    </row>
    <row r="3273" spans="1:4" x14ac:dyDescent="0.25">
      <c r="A3273" s="371">
        <v>4397</v>
      </c>
      <c r="B3273" s="371" t="s">
        <v>12124</v>
      </c>
      <c r="C3273" s="371" t="s">
        <v>3636</v>
      </c>
      <c r="D3273" s="218">
        <v>218.42</v>
      </c>
    </row>
    <row r="3274" spans="1:4" x14ac:dyDescent="0.25">
      <c r="A3274" s="371">
        <v>36882</v>
      </c>
      <c r="B3274" s="371" t="s">
        <v>12125</v>
      </c>
      <c r="C3274" s="371" t="s">
        <v>3636</v>
      </c>
      <c r="D3274" s="218">
        <v>154.63</v>
      </c>
    </row>
    <row r="3275" spans="1:4" x14ac:dyDescent="0.25">
      <c r="A3275" s="371">
        <v>4751</v>
      </c>
      <c r="B3275" s="371" t="s">
        <v>12126</v>
      </c>
      <c r="C3275" s="371" t="s">
        <v>3638</v>
      </c>
      <c r="D3275" s="218">
        <v>18.2</v>
      </c>
    </row>
    <row r="3276" spans="1:4" x14ac:dyDescent="0.25">
      <c r="A3276" s="371">
        <v>41066</v>
      </c>
      <c r="B3276" s="371" t="s">
        <v>12127</v>
      </c>
      <c r="C3276" s="371" t="s">
        <v>3642</v>
      </c>
      <c r="D3276" s="219">
        <v>3237.08</v>
      </c>
    </row>
    <row r="3277" spans="1:4" x14ac:dyDescent="0.25">
      <c r="A3277" s="371">
        <v>39604</v>
      </c>
      <c r="B3277" s="371" t="s">
        <v>12128</v>
      </c>
      <c r="C3277" s="371" t="s">
        <v>3635</v>
      </c>
      <c r="D3277" s="218">
        <v>11.61</v>
      </c>
    </row>
    <row r="3278" spans="1:4" x14ac:dyDescent="0.25">
      <c r="A3278" s="371">
        <v>39605</v>
      </c>
      <c r="B3278" s="371" t="s">
        <v>12129</v>
      </c>
      <c r="C3278" s="371" t="s">
        <v>3635</v>
      </c>
      <c r="D3278" s="218">
        <v>12.61</v>
      </c>
    </row>
    <row r="3279" spans="1:4" x14ac:dyDescent="0.25">
      <c r="A3279" s="371">
        <v>39606</v>
      </c>
      <c r="B3279" s="371" t="s">
        <v>12130</v>
      </c>
      <c r="C3279" s="371" t="s">
        <v>3635</v>
      </c>
      <c r="D3279" s="218">
        <v>22.08</v>
      </c>
    </row>
    <row r="3280" spans="1:4" x14ac:dyDescent="0.25">
      <c r="A3280" s="371">
        <v>39607</v>
      </c>
      <c r="B3280" s="371" t="s">
        <v>12131</v>
      </c>
      <c r="C3280" s="371" t="s">
        <v>3635</v>
      </c>
      <c r="D3280" s="218">
        <v>29.88</v>
      </c>
    </row>
    <row r="3281" spans="1:4" x14ac:dyDescent="0.25">
      <c r="A3281" s="371">
        <v>39594</v>
      </c>
      <c r="B3281" s="371" t="s">
        <v>12132</v>
      </c>
      <c r="C3281" s="371" t="s">
        <v>3635</v>
      </c>
      <c r="D3281" s="218">
        <v>268.73</v>
      </c>
    </row>
    <row r="3282" spans="1:4" x14ac:dyDescent="0.25">
      <c r="A3282" s="371">
        <v>39596</v>
      </c>
      <c r="B3282" s="371" t="s">
        <v>12133</v>
      </c>
      <c r="C3282" s="371" t="s">
        <v>3635</v>
      </c>
      <c r="D3282" s="218">
        <v>719.68</v>
      </c>
    </row>
    <row r="3283" spans="1:4" x14ac:dyDescent="0.25">
      <c r="A3283" s="371">
        <v>39595</v>
      </c>
      <c r="B3283" s="371" t="s">
        <v>12134</v>
      </c>
      <c r="C3283" s="371" t="s">
        <v>3635</v>
      </c>
      <c r="D3283" s="219">
        <v>1617.02</v>
      </c>
    </row>
    <row r="3284" spans="1:4" x14ac:dyDescent="0.25">
      <c r="A3284" s="371">
        <v>39597</v>
      </c>
      <c r="B3284" s="371" t="s">
        <v>12135</v>
      </c>
      <c r="C3284" s="371" t="s">
        <v>3635</v>
      </c>
      <c r="D3284" s="219">
        <v>2536.52</v>
      </c>
    </row>
    <row r="3285" spans="1:4" x14ac:dyDescent="0.25">
      <c r="A3285" s="371">
        <v>10731</v>
      </c>
      <c r="B3285" s="371" t="s">
        <v>12136</v>
      </c>
      <c r="C3285" s="371" t="s">
        <v>3636</v>
      </c>
      <c r="D3285" s="218">
        <v>34.75</v>
      </c>
    </row>
    <row r="3286" spans="1:4" x14ac:dyDescent="0.25">
      <c r="A3286" s="371">
        <v>4704</v>
      </c>
      <c r="B3286" s="371" t="s">
        <v>12137</v>
      </c>
      <c r="C3286" s="371" t="s">
        <v>3636</v>
      </c>
      <c r="D3286" s="218">
        <v>31.36</v>
      </c>
    </row>
    <row r="3287" spans="1:4" x14ac:dyDescent="0.25">
      <c r="A3287" s="371">
        <v>10730</v>
      </c>
      <c r="B3287" s="371" t="s">
        <v>12138</v>
      </c>
      <c r="C3287" s="371" t="s">
        <v>3636</v>
      </c>
      <c r="D3287" s="218">
        <v>33.6</v>
      </c>
    </row>
    <row r="3288" spans="1:4" x14ac:dyDescent="0.25">
      <c r="A3288" s="371">
        <v>4729</v>
      </c>
      <c r="B3288" s="371" t="s">
        <v>12139</v>
      </c>
      <c r="C3288" s="371" t="s">
        <v>3641</v>
      </c>
      <c r="D3288" s="218">
        <v>187.15</v>
      </c>
    </row>
    <row r="3289" spans="1:4" x14ac:dyDescent="0.25">
      <c r="A3289" s="371">
        <v>4720</v>
      </c>
      <c r="B3289" s="371" t="s">
        <v>12140</v>
      </c>
      <c r="C3289" s="371" t="s">
        <v>3641</v>
      </c>
      <c r="D3289" s="218">
        <v>214.44</v>
      </c>
    </row>
    <row r="3290" spans="1:4" x14ac:dyDescent="0.25">
      <c r="A3290" s="371">
        <v>4721</v>
      </c>
      <c r="B3290" s="371" t="s">
        <v>12141</v>
      </c>
      <c r="C3290" s="371" t="s">
        <v>3641</v>
      </c>
      <c r="D3290" s="218">
        <v>185.74</v>
      </c>
    </row>
    <row r="3291" spans="1:4" x14ac:dyDescent="0.25">
      <c r="A3291" s="371">
        <v>4718</v>
      </c>
      <c r="B3291" s="371" t="s">
        <v>12142</v>
      </c>
      <c r="C3291" s="371" t="s">
        <v>3641</v>
      </c>
      <c r="D3291" s="218">
        <v>186.72</v>
      </c>
    </row>
    <row r="3292" spans="1:4" x14ac:dyDescent="0.25">
      <c r="A3292" s="371">
        <v>4722</v>
      </c>
      <c r="B3292" s="371" t="s">
        <v>12143</v>
      </c>
      <c r="C3292" s="371" t="s">
        <v>3641</v>
      </c>
      <c r="D3292" s="218">
        <v>175.45</v>
      </c>
    </row>
    <row r="3293" spans="1:4" x14ac:dyDescent="0.25">
      <c r="A3293" s="371">
        <v>4723</v>
      </c>
      <c r="B3293" s="371" t="s">
        <v>12144</v>
      </c>
      <c r="C3293" s="371" t="s">
        <v>3641</v>
      </c>
      <c r="D3293" s="218">
        <v>173.93</v>
      </c>
    </row>
    <row r="3294" spans="1:4" x14ac:dyDescent="0.25">
      <c r="A3294" s="371">
        <v>4727</v>
      </c>
      <c r="B3294" s="371" t="s">
        <v>12145</v>
      </c>
      <c r="C3294" s="371" t="s">
        <v>3641</v>
      </c>
      <c r="D3294" s="218">
        <v>159.21</v>
      </c>
    </row>
    <row r="3295" spans="1:4" x14ac:dyDescent="0.25">
      <c r="A3295" s="371">
        <v>4748</v>
      </c>
      <c r="B3295" s="371" t="s">
        <v>12146</v>
      </c>
      <c r="C3295" s="371" t="s">
        <v>3641</v>
      </c>
      <c r="D3295" s="218">
        <v>171.55</v>
      </c>
    </row>
    <row r="3296" spans="1:4" x14ac:dyDescent="0.25">
      <c r="A3296" s="371">
        <v>4730</v>
      </c>
      <c r="B3296" s="371" t="s">
        <v>12147</v>
      </c>
      <c r="C3296" s="371" t="s">
        <v>3641</v>
      </c>
      <c r="D3296" s="218">
        <v>174.58</v>
      </c>
    </row>
    <row r="3297" spans="1:4" x14ac:dyDescent="0.25">
      <c r="A3297" s="371">
        <v>13186</v>
      </c>
      <c r="B3297" s="371" t="s">
        <v>12148</v>
      </c>
      <c r="C3297" s="371" t="s">
        <v>3641</v>
      </c>
      <c r="D3297" s="218">
        <v>201.44</v>
      </c>
    </row>
    <row r="3298" spans="1:4" x14ac:dyDescent="0.25">
      <c r="A3298" s="371">
        <v>10737</v>
      </c>
      <c r="B3298" s="371" t="s">
        <v>12149</v>
      </c>
      <c r="C3298" s="371" t="s">
        <v>3636</v>
      </c>
      <c r="D3298" s="218">
        <v>109.2</v>
      </c>
    </row>
    <row r="3299" spans="1:4" x14ac:dyDescent="0.25">
      <c r="A3299" s="371">
        <v>10734</v>
      </c>
      <c r="B3299" s="371" t="s">
        <v>12150</v>
      </c>
      <c r="C3299" s="371" t="s">
        <v>3636</v>
      </c>
      <c r="D3299" s="218">
        <v>64.959999999999994</v>
      </c>
    </row>
    <row r="3300" spans="1:4" x14ac:dyDescent="0.25">
      <c r="A3300" s="371">
        <v>4708</v>
      </c>
      <c r="B3300" s="371" t="s">
        <v>12151</v>
      </c>
      <c r="C3300" s="371" t="s">
        <v>3636</v>
      </c>
      <c r="D3300" s="218">
        <v>126</v>
      </c>
    </row>
    <row r="3301" spans="1:4" x14ac:dyDescent="0.25">
      <c r="A3301" s="371">
        <v>4712</v>
      </c>
      <c r="B3301" s="371" t="s">
        <v>12152</v>
      </c>
      <c r="C3301" s="371" t="s">
        <v>3636</v>
      </c>
      <c r="D3301" s="218">
        <v>61.6</v>
      </c>
    </row>
    <row r="3302" spans="1:4" x14ac:dyDescent="0.25">
      <c r="A3302" s="371">
        <v>4710</v>
      </c>
      <c r="B3302" s="371" t="s">
        <v>12153</v>
      </c>
      <c r="C3302" s="371" t="s">
        <v>3636</v>
      </c>
      <c r="D3302" s="218">
        <v>197.55</v>
      </c>
    </row>
    <row r="3303" spans="1:4" x14ac:dyDescent="0.25">
      <c r="A3303" s="371">
        <v>4746</v>
      </c>
      <c r="B3303" s="371" t="s">
        <v>12154</v>
      </c>
      <c r="C3303" s="371" t="s">
        <v>3641</v>
      </c>
      <c r="D3303" s="218">
        <v>130.4</v>
      </c>
    </row>
    <row r="3304" spans="1:4" x14ac:dyDescent="0.25">
      <c r="A3304" s="371">
        <v>4750</v>
      </c>
      <c r="B3304" s="371" t="s">
        <v>12155</v>
      </c>
      <c r="C3304" s="371" t="s">
        <v>3638</v>
      </c>
      <c r="D3304" s="218">
        <v>18.2</v>
      </c>
    </row>
    <row r="3305" spans="1:4" x14ac:dyDescent="0.25">
      <c r="A3305" s="371">
        <v>41065</v>
      </c>
      <c r="B3305" s="371" t="s">
        <v>12156</v>
      </c>
      <c r="C3305" s="371" t="s">
        <v>3642</v>
      </c>
      <c r="D3305" s="219">
        <v>3237.08</v>
      </c>
    </row>
    <row r="3306" spans="1:4" x14ac:dyDescent="0.25">
      <c r="A3306" s="371">
        <v>34747</v>
      </c>
      <c r="B3306" s="371" t="s">
        <v>12157</v>
      </c>
      <c r="C3306" s="371" t="s">
        <v>3640</v>
      </c>
      <c r="D3306" s="218">
        <v>70.84</v>
      </c>
    </row>
    <row r="3307" spans="1:4" x14ac:dyDescent="0.25">
      <c r="A3307" s="371">
        <v>4826</v>
      </c>
      <c r="B3307" s="371" t="s">
        <v>12158</v>
      </c>
      <c r="C3307" s="371" t="s">
        <v>3640</v>
      </c>
      <c r="D3307" s="218">
        <v>76.17</v>
      </c>
    </row>
    <row r="3308" spans="1:4" x14ac:dyDescent="0.25">
      <c r="A3308" s="371">
        <v>41975</v>
      </c>
      <c r="B3308" s="371" t="s">
        <v>12159</v>
      </c>
      <c r="C3308" s="371" t="s">
        <v>3636</v>
      </c>
      <c r="D3308" s="218">
        <v>104.34</v>
      </c>
    </row>
    <row r="3309" spans="1:4" x14ac:dyDescent="0.25">
      <c r="A3309" s="371">
        <v>4825</v>
      </c>
      <c r="B3309" s="371" t="s">
        <v>12160</v>
      </c>
      <c r="C3309" s="371" t="s">
        <v>3640</v>
      </c>
      <c r="D3309" s="218">
        <v>105.44</v>
      </c>
    </row>
    <row r="3310" spans="1:4" x14ac:dyDescent="0.25">
      <c r="A3310" s="371">
        <v>34744</v>
      </c>
      <c r="B3310" s="371" t="s">
        <v>12161</v>
      </c>
      <c r="C3310" s="371" t="s">
        <v>3636</v>
      </c>
      <c r="D3310" s="218">
        <v>23.25</v>
      </c>
    </row>
    <row r="3311" spans="1:4" x14ac:dyDescent="0.25">
      <c r="A3311" s="371">
        <v>39430</v>
      </c>
      <c r="B3311" s="371" t="s">
        <v>12162</v>
      </c>
      <c r="C3311" s="371" t="s">
        <v>3635</v>
      </c>
      <c r="D3311" s="218">
        <v>1.86</v>
      </c>
    </row>
    <row r="3312" spans="1:4" x14ac:dyDescent="0.25">
      <c r="A3312" s="371">
        <v>39573</v>
      </c>
      <c r="B3312" s="371" t="s">
        <v>12163</v>
      </c>
      <c r="C3312" s="371" t="s">
        <v>3635</v>
      </c>
      <c r="D3312" s="218">
        <v>1.83</v>
      </c>
    </row>
    <row r="3313" spans="1:4" x14ac:dyDescent="0.25">
      <c r="A3313" s="371">
        <v>38410</v>
      </c>
      <c r="B3313" s="371" t="s">
        <v>12164</v>
      </c>
      <c r="C3313" s="371" t="s">
        <v>3635</v>
      </c>
      <c r="D3313" s="219">
        <v>17313.29</v>
      </c>
    </row>
    <row r="3314" spans="1:4" x14ac:dyDescent="0.25">
      <c r="A3314" s="371">
        <v>41596</v>
      </c>
      <c r="B3314" s="371" t="s">
        <v>12165</v>
      </c>
      <c r="C3314" s="371" t="s">
        <v>3639</v>
      </c>
      <c r="D3314" s="218">
        <v>11.56</v>
      </c>
    </row>
    <row r="3315" spans="1:4" x14ac:dyDescent="0.25">
      <c r="A3315" s="371">
        <v>41598</v>
      </c>
      <c r="B3315" s="371" t="s">
        <v>12166</v>
      </c>
      <c r="C3315" s="371" t="s">
        <v>3639</v>
      </c>
      <c r="D3315" s="218">
        <v>11.56</v>
      </c>
    </row>
    <row r="3316" spans="1:4" x14ac:dyDescent="0.25">
      <c r="A3316" s="371">
        <v>41594</v>
      </c>
      <c r="B3316" s="371" t="s">
        <v>12167</v>
      </c>
      <c r="C3316" s="371" t="s">
        <v>3639</v>
      </c>
      <c r="D3316" s="218">
        <v>11.74</v>
      </c>
    </row>
    <row r="3317" spans="1:4" x14ac:dyDescent="0.25">
      <c r="A3317" s="371">
        <v>43663</v>
      </c>
      <c r="B3317" s="371" t="s">
        <v>12168</v>
      </c>
      <c r="C3317" s="371" t="s">
        <v>3639</v>
      </c>
      <c r="D3317" s="218">
        <v>9.67</v>
      </c>
    </row>
    <row r="3318" spans="1:4" x14ac:dyDescent="0.25">
      <c r="A3318" s="371">
        <v>4766</v>
      </c>
      <c r="B3318" s="371" t="s">
        <v>12169</v>
      </c>
      <c r="C3318" s="371" t="s">
        <v>3639</v>
      </c>
      <c r="D3318" s="218">
        <v>9.11</v>
      </c>
    </row>
    <row r="3319" spans="1:4" x14ac:dyDescent="0.25">
      <c r="A3319" s="371">
        <v>43664</v>
      </c>
      <c r="B3319" s="371" t="s">
        <v>12170</v>
      </c>
      <c r="C3319" s="371" t="s">
        <v>3639</v>
      </c>
      <c r="D3319" s="218">
        <v>9.7200000000000006</v>
      </c>
    </row>
    <row r="3320" spans="1:4" x14ac:dyDescent="0.25">
      <c r="A3320" s="371">
        <v>43082</v>
      </c>
      <c r="B3320" s="371" t="s">
        <v>12171</v>
      </c>
      <c r="C3320" s="371" t="s">
        <v>3639</v>
      </c>
      <c r="D3320" s="218">
        <v>10.6</v>
      </c>
    </row>
    <row r="3321" spans="1:4" x14ac:dyDescent="0.25">
      <c r="A3321" s="371">
        <v>43665</v>
      </c>
      <c r="B3321" s="371" t="s">
        <v>12172</v>
      </c>
      <c r="C3321" s="371" t="s">
        <v>3639</v>
      </c>
      <c r="D3321" s="218">
        <v>9.11</v>
      </c>
    </row>
    <row r="3322" spans="1:4" x14ac:dyDescent="0.25">
      <c r="A3322" s="371">
        <v>10966</v>
      </c>
      <c r="B3322" s="371" t="s">
        <v>12173</v>
      </c>
      <c r="C3322" s="371" t="s">
        <v>3639</v>
      </c>
      <c r="D3322" s="218">
        <v>9.67</v>
      </c>
    </row>
    <row r="3323" spans="1:4" x14ac:dyDescent="0.25">
      <c r="A3323" s="371">
        <v>43692</v>
      </c>
      <c r="B3323" s="371" t="s">
        <v>12174</v>
      </c>
      <c r="C3323" s="371" t="s">
        <v>3639</v>
      </c>
      <c r="D3323" s="218">
        <v>9.67</v>
      </c>
    </row>
    <row r="3324" spans="1:4" x14ac:dyDescent="0.25">
      <c r="A3324" s="371">
        <v>43083</v>
      </c>
      <c r="B3324" s="371" t="s">
        <v>12175</v>
      </c>
      <c r="C3324" s="371" t="s">
        <v>3639</v>
      </c>
      <c r="D3324" s="218">
        <v>9.18</v>
      </c>
    </row>
    <row r="3325" spans="1:4" x14ac:dyDescent="0.25">
      <c r="A3325" s="371">
        <v>40535</v>
      </c>
      <c r="B3325" s="371" t="s">
        <v>12176</v>
      </c>
      <c r="C3325" s="371" t="s">
        <v>3639</v>
      </c>
      <c r="D3325" s="218">
        <v>9.18</v>
      </c>
    </row>
    <row r="3326" spans="1:4" x14ac:dyDescent="0.25">
      <c r="A3326" s="371">
        <v>39427</v>
      </c>
      <c r="B3326" s="371" t="s">
        <v>12177</v>
      </c>
      <c r="C3326" s="371" t="s">
        <v>3640</v>
      </c>
      <c r="D3326" s="218">
        <v>4.95</v>
      </c>
    </row>
    <row r="3327" spans="1:4" x14ac:dyDescent="0.25">
      <c r="A3327" s="371">
        <v>39424</v>
      </c>
      <c r="B3327" s="371" t="s">
        <v>12178</v>
      </c>
      <c r="C3327" s="371" t="s">
        <v>3640</v>
      </c>
      <c r="D3327" s="218">
        <v>2.94</v>
      </c>
    </row>
    <row r="3328" spans="1:4" x14ac:dyDescent="0.25">
      <c r="A3328" s="371">
        <v>39425</v>
      </c>
      <c r="B3328" s="371" t="s">
        <v>12179</v>
      </c>
      <c r="C3328" s="371" t="s">
        <v>3640</v>
      </c>
      <c r="D3328" s="218">
        <v>2.9</v>
      </c>
    </row>
    <row r="3329" spans="1:4" x14ac:dyDescent="0.25">
      <c r="A3329" s="371">
        <v>40664</v>
      </c>
      <c r="B3329" s="371" t="s">
        <v>12180</v>
      </c>
      <c r="C3329" s="371" t="s">
        <v>3639</v>
      </c>
      <c r="D3329" s="218">
        <v>18.84</v>
      </c>
    </row>
    <row r="3330" spans="1:4" x14ac:dyDescent="0.25">
      <c r="A3330" s="371">
        <v>34360</v>
      </c>
      <c r="B3330" s="371" t="s">
        <v>12181</v>
      </c>
      <c r="C3330" s="371" t="s">
        <v>3639</v>
      </c>
      <c r="D3330" s="218">
        <v>40.049999999999997</v>
      </c>
    </row>
    <row r="3331" spans="1:4" x14ac:dyDescent="0.25">
      <c r="A3331" s="371">
        <v>20259</v>
      </c>
      <c r="B3331" s="371" t="s">
        <v>12182</v>
      </c>
      <c r="C3331" s="371" t="s">
        <v>3640</v>
      </c>
      <c r="D3331" s="218">
        <v>15</v>
      </c>
    </row>
    <row r="3332" spans="1:4" x14ac:dyDescent="0.25">
      <c r="A3332" s="371">
        <v>14077</v>
      </c>
      <c r="B3332" s="371" t="s">
        <v>12183</v>
      </c>
      <c r="C3332" s="371" t="s">
        <v>3640</v>
      </c>
      <c r="D3332" s="218">
        <v>229.59</v>
      </c>
    </row>
    <row r="3333" spans="1:4" x14ac:dyDescent="0.25">
      <c r="A3333" s="371">
        <v>3678</v>
      </c>
      <c r="B3333" s="371" t="s">
        <v>12184</v>
      </c>
      <c r="C3333" s="371" t="s">
        <v>3640</v>
      </c>
      <c r="D3333" s="218">
        <v>103.77</v>
      </c>
    </row>
    <row r="3334" spans="1:4" x14ac:dyDescent="0.25">
      <c r="A3334" s="371">
        <v>585</v>
      </c>
      <c r="B3334" s="371" t="s">
        <v>12185</v>
      </c>
      <c r="C3334" s="371" t="s">
        <v>3639</v>
      </c>
      <c r="D3334" s="218">
        <v>32.04</v>
      </c>
    </row>
    <row r="3335" spans="1:4" x14ac:dyDescent="0.25">
      <c r="A3335" s="371">
        <v>39418</v>
      </c>
      <c r="B3335" s="371" t="s">
        <v>12186</v>
      </c>
      <c r="C3335" s="371" t="s">
        <v>3640</v>
      </c>
      <c r="D3335" s="218">
        <v>5.52</v>
      </c>
    </row>
    <row r="3336" spans="1:4" x14ac:dyDescent="0.25">
      <c r="A3336" s="371">
        <v>39419</v>
      </c>
      <c r="B3336" s="371" t="s">
        <v>12187</v>
      </c>
      <c r="C3336" s="371" t="s">
        <v>3640</v>
      </c>
      <c r="D3336" s="218">
        <v>6.72</v>
      </c>
    </row>
    <row r="3337" spans="1:4" x14ac:dyDescent="0.25">
      <c r="A3337" s="371">
        <v>39420</v>
      </c>
      <c r="B3337" s="371" t="s">
        <v>12188</v>
      </c>
      <c r="C3337" s="371" t="s">
        <v>3640</v>
      </c>
      <c r="D3337" s="218">
        <v>7.42</v>
      </c>
    </row>
    <row r="3338" spans="1:4" x14ac:dyDescent="0.25">
      <c r="A3338" s="371">
        <v>39571</v>
      </c>
      <c r="B3338" s="371" t="s">
        <v>12189</v>
      </c>
      <c r="C3338" s="371" t="s">
        <v>3640</v>
      </c>
      <c r="D3338" s="218">
        <v>4.4800000000000004</v>
      </c>
    </row>
    <row r="3339" spans="1:4" x14ac:dyDescent="0.25">
      <c r="A3339" s="371">
        <v>39421</v>
      </c>
      <c r="B3339" s="371" t="s">
        <v>12190</v>
      </c>
      <c r="C3339" s="371" t="s">
        <v>3640</v>
      </c>
      <c r="D3339" s="218">
        <v>6.53</v>
      </c>
    </row>
    <row r="3340" spans="1:4" x14ac:dyDescent="0.25">
      <c r="A3340" s="371">
        <v>39422</v>
      </c>
      <c r="B3340" s="371" t="s">
        <v>12191</v>
      </c>
      <c r="C3340" s="371" t="s">
        <v>3640</v>
      </c>
      <c r="D3340" s="218">
        <v>7.63</v>
      </c>
    </row>
    <row r="3341" spans="1:4" x14ac:dyDescent="0.25">
      <c r="A3341" s="371">
        <v>39423</v>
      </c>
      <c r="B3341" s="371" t="s">
        <v>12192</v>
      </c>
      <c r="C3341" s="371" t="s">
        <v>3640</v>
      </c>
      <c r="D3341" s="218">
        <v>8.86</v>
      </c>
    </row>
    <row r="3342" spans="1:4" x14ac:dyDescent="0.25">
      <c r="A3342" s="371">
        <v>39426</v>
      </c>
      <c r="B3342" s="371" t="s">
        <v>12193</v>
      </c>
      <c r="C3342" s="371" t="s">
        <v>3640</v>
      </c>
      <c r="D3342" s="218">
        <v>19.91</v>
      </c>
    </row>
    <row r="3343" spans="1:4" x14ac:dyDescent="0.25">
      <c r="A3343" s="371">
        <v>39429</v>
      </c>
      <c r="B3343" s="371" t="s">
        <v>12194</v>
      </c>
      <c r="C3343" s="371" t="s">
        <v>3640</v>
      </c>
      <c r="D3343" s="218">
        <v>6.28</v>
      </c>
    </row>
    <row r="3344" spans="1:4" x14ac:dyDescent="0.25">
      <c r="A3344" s="371">
        <v>39428</v>
      </c>
      <c r="B3344" s="371" t="s">
        <v>12195</v>
      </c>
      <c r="C3344" s="371" t="s">
        <v>3640</v>
      </c>
      <c r="D3344" s="218">
        <v>4.8</v>
      </c>
    </row>
    <row r="3345" spans="1:4" x14ac:dyDescent="0.25">
      <c r="A3345" s="371">
        <v>39572</v>
      </c>
      <c r="B3345" s="371" t="s">
        <v>12196</v>
      </c>
      <c r="C3345" s="371" t="s">
        <v>3640</v>
      </c>
      <c r="D3345" s="218">
        <v>4.1500000000000004</v>
      </c>
    </row>
    <row r="3346" spans="1:4" x14ac:dyDescent="0.25">
      <c r="A3346" s="371">
        <v>39570</v>
      </c>
      <c r="B3346" s="371" t="s">
        <v>12197</v>
      </c>
      <c r="C3346" s="371" t="s">
        <v>3640</v>
      </c>
      <c r="D3346" s="218">
        <v>4.41</v>
      </c>
    </row>
    <row r="3347" spans="1:4" x14ac:dyDescent="0.25">
      <c r="A3347" s="371">
        <v>39569</v>
      </c>
      <c r="B3347" s="371" t="s">
        <v>12198</v>
      </c>
      <c r="C3347" s="371" t="s">
        <v>3640</v>
      </c>
      <c r="D3347" s="218">
        <v>4.3499999999999996</v>
      </c>
    </row>
    <row r="3348" spans="1:4" x14ac:dyDescent="0.25">
      <c r="A3348" s="371">
        <v>11552</v>
      </c>
      <c r="B3348" s="371" t="s">
        <v>12199</v>
      </c>
      <c r="C3348" s="371" t="s">
        <v>3640</v>
      </c>
      <c r="D3348" s="218">
        <v>7.16</v>
      </c>
    </row>
    <row r="3349" spans="1:4" x14ac:dyDescent="0.25">
      <c r="A3349" s="371">
        <v>40598</v>
      </c>
      <c r="B3349" s="371" t="s">
        <v>12200</v>
      </c>
      <c r="C3349" s="371" t="s">
        <v>3639</v>
      </c>
      <c r="D3349" s="218">
        <v>8.9499999999999993</v>
      </c>
    </row>
    <row r="3350" spans="1:4" x14ac:dyDescent="0.25">
      <c r="A3350" s="371">
        <v>39029</v>
      </c>
      <c r="B3350" s="371" t="s">
        <v>12201</v>
      </c>
      <c r="C3350" s="371" t="s">
        <v>3640</v>
      </c>
      <c r="D3350" s="218">
        <v>14.06</v>
      </c>
    </row>
    <row r="3351" spans="1:4" x14ac:dyDescent="0.25">
      <c r="A3351" s="371">
        <v>39028</v>
      </c>
      <c r="B3351" s="371" t="s">
        <v>12202</v>
      </c>
      <c r="C3351" s="371" t="s">
        <v>3640</v>
      </c>
      <c r="D3351" s="218">
        <v>8.18</v>
      </c>
    </row>
    <row r="3352" spans="1:4" x14ac:dyDescent="0.25">
      <c r="A3352" s="371">
        <v>39328</v>
      </c>
      <c r="B3352" s="371" t="s">
        <v>12203</v>
      </c>
      <c r="C3352" s="371" t="s">
        <v>3640</v>
      </c>
      <c r="D3352" s="218">
        <v>4.5</v>
      </c>
    </row>
    <row r="3353" spans="1:4" x14ac:dyDescent="0.25">
      <c r="A3353" s="371">
        <v>38541</v>
      </c>
      <c r="B3353" s="371" t="s">
        <v>12204</v>
      </c>
      <c r="C3353" s="371" t="s">
        <v>3635</v>
      </c>
      <c r="D3353" s="219">
        <v>4020703.6</v>
      </c>
    </row>
    <row r="3354" spans="1:4" x14ac:dyDescent="0.25">
      <c r="A3354" s="371">
        <v>38542</v>
      </c>
      <c r="B3354" s="371" t="s">
        <v>12205</v>
      </c>
      <c r="C3354" s="371" t="s">
        <v>3635</v>
      </c>
      <c r="D3354" s="219">
        <v>6252032.4199999999</v>
      </c>
    </row>
    <row r="3355" spans="1:4" x14ac:dyDescent="0.25">
      <c r="A3355" s="371">
        <v>38543</v>
      </c>
      <c r="B3355" s="371" t="s">
        <v>12206</v>
      </c>
      <c r="C3355" s="371" t="s">
        <v>3635</v>
      </c>
      <c r="D3355" s="219">
        <v>1530670.05</v>
      </c>
    </row>
    <row r="3356" spans="1:4" x14ac:dyDescent="0.25">
      <c r="A3356" s="371">
        <v>40406</v>
      </c>
      <c r="B3356" s="371" t="s">
        <v>12207</v>
      </c>
      <c r="C3356" s="371" t="s">
        <v>3635</v>
      </c>
      <c r="D3356" s="219">
        <v>68502.98</v>
      </c>
    </row>
    <row r="3357" spans="1:4" x14ac:dyDescent="0.25">
      <c r="A3357" s="371">
        <v>40789</v>
      </c>
      <c r="B3357" s="371" t="s">
        <v>12208</v>
      </c>
      <c r="C3357" s="371" t="s">
        <v>3635</v>
      </c>
      <c r="D3357" s="219">
        <v>9871.98</v>
      </c>
    </row>
    <row r="3358" spans="1:4" x14ac:dyDescent="0.25">
      <c r="A3358" s="371">
        <v>40791</v>
      </c>
      <c r="B3358" s="371" t="s">
        <v>12209</v>
      </c>
      <c r="C3358" s="371" t="s">
        <v>3635</v>
      </c>
      <c r="D3358" s="219">
        <v>30903.599999999999</v>
      </c>
    </row>
    <row r="3359" spans="1:4" x14ac:dyDescent="0.25">
      <c r="A3359" s="371">
        <v>11651</v>
      </c>
      <c r="B3359" s="371" t="s">
        <v>12210</v>
      </c>
      <c r="C3359" s="371" t="s">
        <v>3635</v>
      </c>
      <c r="D3359" s="219">
        <v>16901.62</v>
      </c>
    </row>
    <row r="3360" spans="1:4" x14ac:dyDescent="0.25">
      <c r="A3360" s="371">
        <v>40435</v>
      </c>
      <c r="B3360" s="371" t="s">
        <v>12211</v>
      </c>
      <c r="C3360" s="371" t="s">
        <v>3635</v>
      </c>
      <c r="D3360" s="219">
        <v>839712.63</v>
      </c>
    </row>
    <row r="3361" spans="1:4" x14ac:dyDescent="0.25">
      <c r="A3361" s="371">
        <v>39012</v>
      </c>
      <c r="B3361" s="371" t="s">
        <v>12212</v>
      </c>
      <c r="C3361" s="371" t="s">
        <v>3635</v>
      </c>
      <c r="D3361" s="219">
        <v>876124.05</v>
      </c>
    </row>
    <row r="3362" spans="1:4" x14ac:dyDescent="0.25">
      <c r="A3362" s="371">
        <v>13617</v>
      </c>
      <c r="B3362" s="371" t="s">
        <v>12213</v>
      </c>
      <c r="C3362" s="371" t="s">
        <v>3635</v>
      </c>
      <c r="D3362" s="219">
        <v>101253.16</v>
      </c>
    </row>
    <row r="3363" spans="1:4" x14ac:dyDescent="0.25">
      <c r="A3363" s="371">
        <v>35274</v>
      </c>
      <c r="B3363" s="371" t="s">
        <v>12214</v>
      </c>
      <c r="C3363" s="371" t="s">
        <v>3640</v>
      </c>
      <c r="D3363" s="218">
        <v>58.76</v>
      </c>
    </row>
    <row r="3364" spans="1:4" x14ac:dyDescent="0.25">
      <c r="A3364" s="371">
        <v>35275</v>
      </c>
      <c r="B3364" s="371" t="s">
        <v>12215</v>
      </c>
      <c r="C3364" s="371" t="s">
        <v>3640</v>
      </c>
      <c r="D3364" s="218">
        <v>124.73</v>
      </c>
    </row>
    <row r="3365" spans="1:4" x14ac:dyDescent="0.25">
      <c r="A3365" s="371">
        <v>35276</v>
      </c>
      <c r="B3365" s="371" t="s">
        <v>12216</v>
      </c>
      <c r="C3365" s="371" t="s">
        <v>3640</v>
      </c>
      <c r="D3365" s="218">
        <v>217.03</v>
      </c>
    </row>
    <row r="3366" spans="1:4" x14ac:dyDescent="0.25">
      <c r="A3366" s="371">
        <v>38386</v>
      </c>
      <c r="B3366" s="371" t="s">
        <v>12217</v>
      </c>
      <c r="C3366" s="371" t="s">
        <v>3635</v>
      </c>
      <c r="D3366" s="218">
        <v>5.33</v>
      </c>
    </row>
    <row r="3367" spans="1:4" x14ac:dyDescent="0.25">
      <c r="A3367" s="371">
        <v>11091</v>
      </c>
      <c r="B3367" s="371" t="s">
        <v>12218</v>
      </c>
      <c r="C3367" s="371" t="s">
        <v>3635</v>
      </c>
      <c r="D3367" s="218">
        <v>2.3199999999999998</v>
      </c>
    </row>
    <row r="3368" spans="1:4" x14ac:dyDescent="0.25">
      <c r="A3368" s="371">
        <v>37586</v>
      </c>
      <c r="B3368" s="371" t="s">
        <v>12219</v>
      </c>
      <c r="C3368" s="371" t="s">
        <v>3648</v>
      </c>
      <c r="D3368" s="218">
        <v>45.05</v>
      </c>
    </row>
    <row r="3369" spans="1:4" x14ac:dyDescent="0.25">
      <c r="A3369" s="371">
        <v>37395</v>
      </c>
      <c r="B3369" s="371" t="s">
        <v>12220</v>
      </c>
      <c r="C3369" s="371" t="s">
        <v>3648</v>
      </c>
      <c r="D3369" s="218">
        <v>38.74</v>
      </c>
    </row>
    <row r="3370" spans="1:4" x14ac:dyDescent="0.25">
      <c r="A3370" s="371">
        <v>14147</v>
      </c>
      <c r="B3370" s="371" t="s">
        <v>12221</v>
      </c>
      <c r="C3370" s="371" t="s">
        <v>3648</v>
      </c>
      <c r="D3370" s="218">
        <v>51.39</v>
      </c>
    </row>
    <row r="3371" spans="1:4" x14ac:dyDescent="0.25">
      <c r="A3371" s="371">
        <v>37396</v>
      </c>
      <c r="B3371" s="371" t="s">
        <v>12222</v>
      </c>
      <c r="C3371" s="371" t="s">
        <v>3648</v>
      </c>
      <c r="D3371" s="218">
        <v>31.7</v>
      </c>
    </row>
    <row r="3372" spans="1:4" x14ac:dyDescent="0.25">
      <c r="A3372" s="371">
        <v>37397</v>
      </c>
      <c r="B3372" s="371" t="s">
        <v>12223</v>
      </c>
      <c r="C3372" s="371" t="s">
        <v>3648</v>
      </c>
      <c r="D3372" s="218">
        <v>33.21</v>
      </c>
    </row>
    <row r="3373" spans="1:4" x14ac:dyDescent="0.25">
      <c r="A3373" s="371">
        <v>43606</v>
      </c>
      <c r="B3373" s="371" t="s">
        <v>12224</v>
      </c>
      <c r="C3373" s="371" t="s">
        <v>3635</v>
      </c>
      <c r="D3373" s="218">
        <v>8.58</v>
      </c>
    </row>
    <row r="3374" spans="1:4" x14ac:dyDescent="0.25">
      <c r="A3374" s="371">
        <v>444</v>
      </c>
      <c r="B3374" s="371" t="s">
        <v>12225</v>
      </c>
      <c r="C3374" s="371" t="s">
        <v>3635</v>
      </c>
      <c r="D3374" s="218">
        <v>33.96</v>
      </c>
    </row>
    <row r="3375" spans="1:4" x14ac:dyDescent="0.25">
      <c r="A3375" s="371">
        <v>445</v>
      </c>
      <c r="B3375" s="371" t="s">
        <v>12226</v>
      </c>
      <c r="C3375" s="371" t="s">
        <v>3635</v>
      </c>
      <c r="D3375" s="218">
        <v>46.48</v>
      </c>
    </row>
    <row r="3376" spans="1:4" x14ac:dyDescent="0.25">
      <c r="A3376" s="371">
        <v>4783</v>
      </c>
      <c r="B3376" s="371" t="s">
        <v>12227</v>
      </c>
      <c r="C3376" s="371" t="s">
        <v>3638</v>
      </c>
      <c r="D3376" s="218">
        <v>18.2</v>
      </c>
    </row>
    <row r="3377" spans="1:4" x14ac:dyDescent="0.25">
      <c r="A3377" s="371">
        <v>41079</v>
      </c>
      <c r="B3377" s="371" t="s">
        <v>12228</v>
      </c>
      <c r="C3377" s="371" t="s">
        <v>3642</v>
      </c>
      <c r="D3377" s="219">
        <v>3237.08</v>
      </c>
    </row>
    <row r="3378" spans="1:4" x14ac:dyDescent="0.25">
      <c r="A3378" s="371">
        <v>12874</v>
      </c>
      <c r="B3378" s="371" t="s">
        <v>12229</v>
      </c>
      <c r="C3378" s="371" t="s">
        <v>3638</v>
      </c>
      <c r="D3378" s="218">
        <v>17.670000000000002</v>
      </c>
    </row>
    <row r="3379" spans="1:4" x14ac:dyDescent="0.25">
      <c r="A3379" s="371">
        <v>41082</v>
      </c>
      <c r="B3379" s="371" t="s">
        <v>12230</v>
      </c>
      <c r="C3379" s="371" t="s">
        <v>3642</v>
      </c>
      <c r="D3379" s="219">
        <v>3143.42</v>
      </c>
    </row>
    <row r="3380" spans="1:4" x14ac:dyDescent="0.25">
      <c r="A3380" s="371">
        <v>4785</v>
      </c>
      <c r="B3380" s="371" t="s">
        <v>12231</v>
      </c>
      <c r="C3380" s="371" t="s">
        <v>3638</v>
      </c>
      <c r="D3380" s="218">
        <v>18.2</v>
      </c>
    </row>
    <row r="3381" spans="1:4" x14ac:dyDescent="0.25">
      <c r="A3381" s="371">
        <v>41081</v>
      </c>
      <c r="B3381" s="371" t="s">
        <v>12232</v>
      </c>
      <c r="C3381" s="371" t="s">
        <v>3642</v>
      </c>
      <c r="D3381" s="219">
        <v>3237.08</v>
      </c>
    </row>
    <row r="3382" spans="1:4" x14ac:dyDescent="0.25">
      <c r="A3382" s="371">
        <v>4801</v>
      </c>
      <c r="B3382" s="371" t="s">
        <v>12233</v>
      </c>
      <c r="C3382" s="371" t="s">
        <v>3636</v>
      </c>
      <c r="D3382" s="218">
        <v>64.92</v>
      </c>
    </row>
    <row r="3383" spans="1:4" x14ac:dyDescent="0.25">
      <c r="A3383" s="371">
        <v>4794</v>
      </c>
      <c r="B3383" s="371" t="s">
        <v>12234</v>
      </c>
      <c r="C3383" s="371" t="s">
        <v>3636</v>
      </c>
      <c r="D3383" s="218">
        <v>295.66000000000003</v>
      </c>
    </row>
    <row r="3384" spans="1:4" x14ac:dyDescent="0.25">
      <c r="A3384" s="371">
        <v>4796</v>
      </c>
      <c r="B3384" s="371" t="s">
        <v>12235</v>
      </c>
      <c r="C3384" s="371" t="s">
        <v>3636</v>
      </c>
      <c r="D3384" s="218">
        <v>179.58</v>
      </c>
    </row>
    <row r="3385" spans="1:4" x14ac:dyDescent="0.25">
      <c r="A3385" s="371">
        <v>4800</v>
      </c>
      <c r="B3385" s="371" t="s">
        <v>12236</v>
      </c>
      <c r="C3385" s="371" t="s">
        <v>3636</v>
      </c>
      <c r="D3385" s="218">
        <v>49.38</v>
      </c>
    </row>
    <row r="3386" spans="1:4" x14ac:dyDescent="0.25">
      <c r="A3386" s="371">
        <v>4795</v>
      </c>
      <c r="B3386" s="371" t="s">
        <v>12237</v>
      </c>
      <c r="C3386" s="371" t="s">
        <v>3636</v>
      </c>
      <c r="D3386" s="218">
        <v>287.81</v>
      </c>
    </row>
    <row r="3387" spans="1:4" x14ac:dyDescent="0.25">
      <c r="A3387" s="371">
        <v>39694</v>
      </c>
      <c r="B3387" s="371" t="s">
        <v>12238</v>
      </c>
      <c r="C3387" s="371" t="s">
        <v>3636</v>
      </c>
      <c r="D3387" s="218">
        <v>376.96</v>
      </c>
    </row>
    <row r="3388" spans="1:4" x14ac:dyDescent="0.25">
      <c r="A3388" s="371">
        <v>1292</v>
      </c>
      <c r="B3388" s="371" t="s">
        <v>12239</v>
      </c>
      <c r="C3388" s="371" t="s">
        <v>3636</v>
      </c>
      <c r="D3388" s="218">
        <v>65.03</v>
      </c>
    </row>
    <row r="3389" spans="1:4" x14ac:dyDescent="0.25">
      <c r="A3389" s="371">
        <v>1287</v>
      </c>
      <c r="B3389" s="371" t="s">
        <v>12240</v>
      </c>
      <c r="C3389" s="371" t="s">
        <v>3636</v>
      </c>
      <c r="D3389" s="218">
        <v>31.9</v>
      </c>
    </row>
    <row r="3390" spans="1:4" x14ac:dyDescent="0.25">
      <c r="A3390" s="371">
        <v>1297</v>
      </c>
      <c r="B3390" s="371" t="s">
        <v>12241</v>
      </c>
      <c r="C3390" s="371" t="s">
        <v>3636</v>
      </c>
      <c r="D3390" s="218">
        <v>26.46</v>
      </c>
    </row>
    <row r="3391" spans="1:4" x14ac:dyDescent="0.25">
      <c r="A3391" s="371">
        <v>4786</v>
      </c>
      <c r="B3391" s="371" t="s">
        <v>12242</v>
      </c>
      <c r="C3391" s="371" t="s">
        <v>3636</v>
      </c>
      <c r="D3391" s="218">
        <v>120</v>
      </c>
    </row>
    <row r="3392" spans="1:4" x14ac:dyDescent="0.25">
      <c r="A3392" s="371">
        <v>10840</v>
      </c>
      <c r="B3392" s="371" t="s">
        <v>12243</v>
      </c>
      <c r="C3392" s="371" t="s">
        <v>3636</v>
      </c>
      <c r="D3392" s="218">
        <v>343.14</v>
      </c>
    </row>
    <row r="3393" spans="1:4" x14ac:dyDescent="0.25">
      <c r="A3393" s="371">
        <v>10841</v>
      </c>
      <c r="B3393" s="371" t="s">
        <v>12244</v>
      </c>
      <c r="C3393" s="371" t="s">
        <v>3636</v>
      </c>
      <c r="D3393" s="218">
        <v>258.97000000000003</v>
      </c>
    </row>
    <row r="3394" spans="1:4" x14ac:dyDescent="0.25">
      <c r="A3394" s="371">
        <v>44540</v>
      </c>
      <c r="B3394" s="371" t="s">
        <v>12245</v>
      </c>
      <c r="C3394" s="371" t="s">
        <v>3636</v>
      </c>
      <c r="D3394" s="218">
        <v>330.91</v>
      </c>
    </row>
    <row r="3395" spans="1:4" x14ac:dyDescent="0.25">
      <c r="A3395" s="371">
        <v>10842</v>
      </c>
      <c r="B3395" s="371" t="s">
        <v>12246</v>
      </c>
      <c r="C3395" s="371" t="s">
        <v>3636</v>
      </c>
      <c r="D3395" s="218">
        <v>374.07</v>
      </c>
    </row>
    <row r="3396" spans="1:4" x14ac:dyDescent="0.25">
      <c r="A3396" s="371">
        <v>21108</v>
      </c>
      <c r="B3396" s="371" t="s">
        <v>12247</v>
      </c>
      <c r="C3396" s="371" t="s">
        <v>3636</v>
      </c>
      <c r="D3396" s="218">
        <v>86.67</v>
      </c>
    </row>
    <row r="3397" spans="1:4" x14ac:dyDescent="0.25">
      <c r="A3397" s="371">
        <v>38180</v>
      </c>
      <c r="B3397" s="371" t="s">
        <v>12248</v>
      </c>
      <c r="C3397" s="371" t="s">
        <v>3636</v>
      </c>
      <c r="D3397" s="218">
        <v>144.58000000000001</v>
      </c>
    </row>
    <row r="3398" spans="1:4" x14ac:dyDescent="0.25">
      <c r="A3398" s="371">
        <v>40648</v>
      </c>
      <c r="B3398" s="371" t="s">
        <v>12249</v>
      </c>
      <c r="C3398" s="371" t="s">
        <v>3636</v>
      </c>
      <c r="D3398" s="218">
        <v>230.4</v>
      </c>
    </row>
    <row r="3399" spans="1:4" x14ac:dyDescent="0.25">
      <c r="A3399" s="371">
        <v>40649</v>
      </c>
      <c r="B3399" s="371" t="s">
        <v>12250</v>
      </c>
      <c r="C3399" s="371" t="s">
        <v>3636</v>
      </c>
      <c r="D3399" s="218">
        <v>134.19999999999999</v>
      </c>
    </row>
    <row r="3400" spans="1:4" x14ac:dyDescent="0.25">
      <c r="A3400" s="371">
        <v>40650</v>
      </c>
      <c r="B3400" s="371" t="s">
        <v>12251</v>
      </c>
      <c r="C3400" s="371" t="s">
        <v>3636</v>
      </c>
      <c r="D3400" s="218">
        <v>172.8</v>
      </c>
    </row>
    <row r="3401" spans="1:4" x14ac:dyDescent="0.25">
      <c r="A3401" s="371">
        <v>40651</v>
      </c>
      <c r="B3401" s="371" t="s">
        <v>12252</v>
      </c>
      <c r="C3401" s="371" t="s">
        <v>3636</v>
      </c>
      <c r="D3401" s="218">
        <v>318.72000000000003</v>
      </c>
    </row>
    <row r="3402" spans="1:4" x14ac:dyDescent="0.25">
      <c r="A3402" s="371">
        <v>40652</v>
      </c>
      <c r="B3402" s="371" t="s">
        <v>12253</v>
      </c>
      <c r="C3402" s="371" t="s">
        <v>3636</v>
      </c>
      <c r="D3402" s="218">
        <v>170.88</v>
      </c>
    </row>
    <row r="3403" spans="1:4" x14ac:dyDescent="0.25">
      <c r="A3403" s="371">
        <v>40647</v>
      </c>
      <c r="B3403" s="371" t="s">
        <v>12254</v>
      </c>
      <c r="C3403" s="371" t="s">
        <v>3636</v>
      </c>
      <c r="D3403" s="218">
        <v>188.16</v>
      </c>
    </row>
    <row r="3404" spans="1:4" x14ac:dyDescent="0.25">
      <c r="A3404" s="371">
        <v>40653</v>
      </c>
      <c r="B3404" s="371" t="s">
        <v>12255</v>
      </c>
      <c r="C3404" s="371" t="s">
        <v>3636</v>
      </c>
      <c r="D3404" s="218">
        <v>144</v>
      </c>
    </row>
    <row r="3405" spans="1:4" x14ac:dyDescent="0.25">
      <c r="A3405" s="371">
        <v>36178</v>
      </c>
      <c r="B3405" s="371" t="s">
        <v>12256</v>
      </c>
      <c r="C3405" s="371" t="s">
        <v>3635</v>
      </c>
      <c r="D3405" s="218">
        <v>16.77</v>
      </c>
    </row>
    <row r="3406" spans="1:4" x14ac:dyDescent="0.25">
      <c r="A3406" s="371">
        <v>38195</v>
      </c>
      <c r="B3406" s="371" t="s">
        <v>12257</v>
      </c>
      <c r="C3406" s="371" t="s">
        <v>3636</v>
      </c>
      <c r="D3406" s="218">
        <v>102.36</v>
      </c>
    </row>
    <row r="3407" spans="1:4" x14ac:dyDescent="0.25">
      <c r="A3407" s="371">
        <v>38181</v>
      </c>
      <c r="B3407" s="371" t="s">
        <v>12258</v>
      </c>
      <c r="C3407" s="371" t="s">
        <v>3636</v>
      </c>
      <c r="D3407" s="218">
        <v>197.38</v>
      </c>
    </row>
    <row r="3408" spans="1:4" x14ac:dyDescent="0.25">
      <c r="A3408" s="371">
        <v>38182</v>
      </c>
      <c r="B3408" s="371" t="s">
        <v>12259</v>
      </c>
      <c r="C3408" s="371" t="s">
        <v>3636</v>
      </c>
      <c r="D3408" s="218">
        <v>188.01</v>
      </c>
    </row>
    <row r="3409" spans="1:4" x14ac:dyDescent="0.25">
      <c r="A3409" s="371">
        <v>38186</v>
      </c>
      <c r="B3409" s="371" t="s">
        <v>12260</v>
      </c>
      <c r="C3409" s="371" t="s">
        <v>3636</v>
      </c>
      <c r="D3409" s="218">
        <v>488.71</v>
      </c>
    </row>
    <row r="3410" spans="1:4" x14ac:dyDescent="0.25">
      <c r="A3410" s="371">
        <v>38185</v>
      </c>
      <c r="B3410" s="371" t="s">
        <v>12261</v>
      </c>
      <c r="C3410" s="371" t="s">
        <v>3636</v>
      </c>
      <c r="D3410" s="218">
        <v>435.13</v>
      </c>
    </row>
    <row r="3411" spans="1:4" x14ac:dyDescent="0.25">
      <c r="A3411" s="371">
        <v>40654</v>
      </c>
      <c r="B3411" s="371" t="s">
        <v>12262</v>
      </c>
      <c r="C3411" s="371" t="s">
        <v>3636</v>
      </c>
      <c r="D3411" s="218">
        <v>223.68</v>
      </c>
    </row>
    <row r="3412" spans="1:4" x14ac:dyDescent="0.25">
      <c r="A3412" s="371">
        <v>44541</v>
      </c>
      <c r="B3412" s="371" t="s">
        <v>12263</v>
      </c>
      <c r="C3412" s="371" t="s">
        <v>3636</v>
      </c>
      <c r="D3412" s="218">
        <v>273.36</v>
      </c>
    </row>
    <row r="3413" spans="1:4" x14ac:dyDescent="0.25">
      <c r="A3413" s="371">
        <v>4822</v>
      </c>
      <c r="B3413" s="371" t="s">
        <v>12264</v>
      </c>
      <c r="C3413" s="371" t="s">
        <v>3636</v>
      </c>
      <c r="D3413" s="218">
        <v>291.87</v>
      </c>
    </row>
    <row r="3414" spans="1:4" x14ac:dyDescent="0.25">
      <c r="A3414" s="371">
        <v>4818</v>
      </c>
      <c r="B3414" s="371" t="s">
        <v>12265</v>
      </c>
      <c r="C3414" s="371" t="s">
        <v>3636</v>
      </c>
      <c r="D3414" s="218">
        <v>300</v>
      </c>
    </row>
    <row r="3415" spans="1:4" x14ac:dyDescent="0.25">
      <c r="A3415" s="371">
        <v>39567</v>
      </c>
      <c r="B3415" s="371" t="s">
        <v>12266</v>
      </c>
      <c r="C3415" s="371" t="s">
        <v>3636</v>
      </c>
      <c r="D3415" s="218">
        <v>38.520000000000003</v>
      </c>
    </row>
    <row r="3416" spans="1:4" x14ac:dyDescent="0.25">
      <c r="A3416" s="371">
        <v>39566</v>
      </c>
      <c r="B3416" s="371" t="s">
        <v>12267</v>
      </c>
      <c r="C3416" s="371" t="s">
        <v>3636</v>
      </c>
      <c r="D3416" s="218">
        <v>40.770000000000003</v>
      </c>
    </row>
    <row r="3417" spans="1:4" x14ac:dyDescent="0.25">
      <c r="A3417" s="371">
        <v>39416</v>
      </c>
      <c r="B3417" s="371" t="s">
        <v>12268</v>
      </c>
      <c r="C3417" s="371" t="s">
        <v>3636</v>
      </c>
      <c r="D3417" s="218">
        <v>24.85</v>
      </c>
    </row>
    <row r="3418" spans="1:4" x14ac:dyDescent="0.25">
      <c r="A3418" s="371">
        <v>39417</v>
      </c>
      <c r="B3418" s="371" t="s">
        <v>12269</v>
      </c>
      <c r="C3418" s="371" t="s">
        <v>3636</v>
      </c>
      <c r="D3418" s="218">
        <v>24.24</v>
      </c>
    </row>
    <row r="3419" spans="1:4" x14ac:dyDescent="0.25">
      <c r="A3419" s="371">
        <v>43742</v>
      </c>
      <c r="B3419" s="371" t="s">
        <v>12270</v>
      </c>
      <c r="C3419" s="371" t="s">
        <v>3636</v>
      </c>
      <c r="D3419" s="218">
        <v>26.14</v>
      </c>
    </row>
    <row r="3420" spans="1:4" x14ac:dyDescent="0.25">
      <c r="A3420" s="371">
        <v>39414</v>
      </c>
      <c r="B3420" s="371" t="s">
        <v>12271</v>
      </c>
      <c r="C3420" s="371" t="s">
        <v>3636</v>
      </c>
      <c r="D3420" s="218">
        <v>23.53</v>
      </c>
    </row>
    <row r="3421" spans="1:4" x14ac:dyDescent="0.25">
      <c r="A3421" s="371">
        <v>39415</v>
      </c>
      <c r="B3421" s="371" t="s">
        <v>12272</v>
      </c>
      <c r="C3421" s="371" t="s">
        <v>3636</v>
      </c>
      <c r="D3421" s="218">
        <v>20.28</v>
      </c>
    </row>
    <row r="3422" spans="1:4" x14ac:dyDescent="0.25">
      <c r="A3422" s="371">
        <v>43740</v>
      </c>
      <c r="B3422" s="371" t="s">
        <v>12273</v>
      </c>
      <c r="C3422" s="371" t="s">
        <v>3636</v>
      </c>
      <c r="D3422" s="218">
        <v>24.77</v>
      </c>
    </row>
    <row r="3423" spans="1:4" x14ac:dyDescent="0.25">
      <c r="A3423" s="371">
        <v>39412</v>
      </c>
      <c r="B3423" s="371" t="s">
        <v>12274</v>
      </c>
      <c r="C3423" s="371" t="s">
        <v>3636</v>
      </c>
      <c r="D3423" s="218">
        <v>16.989999999999998</v>
      </c>
    </row>
    <row r="3424" spans="1:4" x14ac:dyDescent="0.25">
      <c r="A3424" s="371">
        <v>39413</v>
      </c>
      <c r="B3424" s="371" t="s">
        <v>12275</v>
      </c>
      <c r="C3424" s="371" t="s">
        <v>3636</v>
      </c>
      <c r="D3424" s="218">
        <v>18.37</v>
      </c>
    </row>
    <row r="3425" spans="1:4" x14ac:dyDescent="0.25">
      <c r="A3425" s="371">
        <v>43741</v>
      </c>
      <c r="B3425" s="371" t="s">
        <v>12276</v>
      </c>
      <c r="C3425" s="371" t="s">
        <v>3636</v>
      </c>
      <c r="D3425" s="218">
        <v>19.579999999999998</v>
      </c>
    </row>
    <row r="3426" spans="1:4" x14ac:dyDescent="0.25">
      <c r="A3426" s="371">
        <v>11062</v>
      </c>
      <c r="B3426" s="371" t="s">
        <v>12277</v>
      </c>
      <c r="C3426" s="371" t="s">
        <v>3636</v>
      </c>
      <c r="D3426" s="218">
        <v>44.6</v>
      </c>
    </row>
    <row r="3427" spans="1:4" x14ac:dyDescent="0.25">
      <c r="A3427" s="371">
        <v>11063</v>
      </c>
      <c r="B3427" s="371" t="s">
        <v>12278</v>
      </c>
      <c r="C3427" s="371" t="s">
        <v>3636</v>
      </c>
      <c r="D3427" s="218">
        <v>27.29</v>
      </c>
    </row>
    <row r="3428" spans="1:4" x14ac:dyDescent="0.25">
      <c r="A3428" s="371">
        <v>13521</v>
      </c>
      <c r="B3428" s="371" t="s">
        <v>12279</v>
      </c>
      <c r="C3428" s="371" t="s">
        <v>3635</v>
      </c>
      <c r="D3428" s="218">
        <v>82.5</v>
      </c>
    </row>
    <row r="3429" spans="1:4" x14ac:dyDescent="0.25">
      <c r="A3429" s="371">
        <v>10851</v>
      </c>
      <c r="B3429" s="371" t="s">
        <v>12280</v>
      </c>
      <c r="C3429" s="371" t="s">
        <v>3635</v>
      </c>
      <c r="D3429" s="218">
        <v>82.56</v>
      </c>
    </row>
    <row r="3430" spans="1:4" x14ac:dyDescent="0.25">
      <c r="A3430" s="371">
        <v>39515</v>
      </c>
      <c r="B3430" s="371" t="s">
        <v>12281</v>
      </c>
      <c r="C3430" s="371" t="s">
        <v>3635</v>
      </c>
      <c r="D3430" s="218">
        <v>61.41</v>
      </c>
    </row>
    <row r="3431" spans="1:4" x14ac:dyDescent="0.25">
      <c r="A3431" s="371">
        <v>39516</v>
      </c>
      <c r="B3431" s="371" t="s">
        <v>12282</v>
      </c>
      <c r="C3431" s="371" t="s">
        <v>3635</v>
      </c>
      <c r="D3431" s="218">
        <v>51.77</v>
      </c>
    </row>
    <row r="3432" spans="1:4" x14ac:dyDescent="0.25">
      <c r="A3432" s="371">
        <v>39514</v>
      </c>
      <c r="B3432" s="371" t="s">
        <v>12283</v>
      </c>
      <c r="C3432" s="371" t="s">
        <v>3635</v>
      </c>
      <c r="D3432" s="218">
        <v>32.21</v>
      </c>
    </row>
    <row r="3433" spans="1:4" x14ac:dyDescent="0.25">
      <c r="A3433" s="371">
        <v>4812</v>
      </c>
      <c r="B3433" s="371" t="s">
        <v>12284</v>
      </c>
      <c r="C3433" s="371" t="s">
        <v>3636</v>
      </c>
      <c r="D3433" s="218">
        <v>10.19</v>
      </c>
    </row>
    <row r="3434" spans="1:4" x14ac:dyDescent="0.25">
      <c r="A3434" s="371">
        <v>10849</v>
      </c>
      <c r="B3434" s="371" t="s">
        <v>12285</v>
      </c>
      <c r="C3434" s="371" t="s">
        <v>3635</v>
      </c>
      <c r="D3434" s="219">
        <v>1200.01</v>
      </c>
    </row>
    <row r="3435" spans="1:4" x14ac:dyDescent="0.25">
      <c r="A3435" s="371">
        <v>10848</v>
      </c>
      <c r="B3435" s="371" t="s">
        <v>12286</v>
      </c>
      <c r="C3435" s="371" t="s">
        <v>3635</v>
      </c>
      <c r="D3435" s="218">
        <v>753.75</v>
      </c>
    </row>
    <row r="3436" spans="1:4" x14ac:dyDescent="0.25">
      <c r="A3436" s="371">
        <v>4813</v>
      </c>
      <c r="B3436" s="371" t="s">
        <v>12287</v>
      </c>
      <c r="C3436" s="371" t="s">
        <v>3636</v>
      </c>
      <c r="D3436" s="218">
        <v>250</v>
      </c>
    </row>
    <row r="3437" spans="1:4" x14ac:dyDescent="0.25">
      <c r="A3437" s="371">
        <v>37560</v>
      </c>
      <c r="B3437" s="371" t="s">
        <v>12288</v>
      </c>
      <c r="C3437" s="371" t="s">
        <v>3635</v>
      </c>
      <c r="D3437" s="218">
        <v>39.369999999999997</v>
      </c>
    </row>
    <row r="3438" spans="1:4" x14ac:dyDescent="0.25">
      <c r="A3438" s="371">
        <v>37557</v>
      </c>
      <c r="B3438" s="371" t="s">
        <v>12289</v>
      </c>
      <c r="C3438" s="371" t="s">
        <v>3635</v>
      </c>
      <c r="D3438" s="218">
        <v>11.95</v>
      </c>
    </row>
    <row r="3439" spans="1:4" x14ac:dyDescent="0.25">
      <c r="A3439" s="371">
        <v>37556</v>
      </c>
      <c r="B3439" s="371" t="s">
        <v>12290</v>
      </c>
      <c r="C3439" s="371" t="s">
        <v>3635</v>
      </c>
      <c r="D3439" s="218">
        <v>23.13</v>
      </c>
    </row>
    <row r="3440" spans="1:4" x14ac:dyDescent="0.25">
      <c r="A3440" s="371">
        <v>37559</v>
      </c>
      <c r="B3440" s="371" t="s">
        <v>12291</v>
      </c>
      <c r="C3440" s="371" t="s">
        <v>3635</v>
      </c>
      <c r="D3440" s="218">
        <v>28.37</v>
      </c>
    </row>
    <row r="3441" spans="1:4" x14ac:dyDescent="0.25">
      <c r="A3441" s="371">
        <v>37539</v>
      </c>
      <c r="B3441" s="371" t="s">
        <v>12292</v>
      </c>
      <c r="C3441" s="371" t="s">
        <v>3635</v>
      </c>
      <c r="D3441" s="218">
        <v>20</v>
      </c>
    </row>
    <row r="3442" spans="1:4" x14ac:dyDescent="0.25">
      <c r="A3442" s="371">
        <v>37558</v>
      </c>
      <c r="B3442" s="371" t="s">
        <v>12293</v>
      </c>
      <c r="C3442" s="371" t="s">
        <v>3635</v>
      </c>
      <c r="D3442" s="218">
        <v>37.29</v>
      </c>
    </row>
    <row r="3443" spans="1:4" x14ac:dyDescent="0.25">
      <c r="A3443" s="371">
        <v>34723</v>
      </c>
      <c r="B3443" s="371" t="s">
        <v>12294</v>
      </c>
      <c r="C3443" s="371" t="s">
        <v>3636</v>
      </c>
      <c r="D3443" s="218">
        <v>577.5</v>
      </c>
    </row>
    <row r="3444" spans="1:4" x14ac:dyDescent="0.25">
      <c r="A3444" s="371">
        <v>34721</v>
      </c>
      <c r="B3444" s="371" t="s">
        <v>12295</v>
      </c>
      <c r="C3444" s="371" t="s">
        <v>3636</v>
      </c>
      <c r="D3444" s="218">
        <v>720</v>
      </c>
    </row>
    <row r="3445" spans="1:4" x14ac:dyDescent="0.25">
      <c r="A3445" s="371">
        <v>4309</v>
      </c>
      <c r="B3445" s="371" t="s">
        <v>12296</v>
      </c>
      <c r="C3445" s="371" t="s">
        <v>3635</v>
      </c>
      <c r="D3445" s="218">
        <v>10.4</v>
      </c>
    </row>
    <row r="3446" spans="1:4" x14ac:dyDescent="0.25">
      <c r="A3446" s="371">
        <v>4307</v>
      </c>
      <c r="B3446" s="371" t="s">
        <v>12297</v>
      </c>
      <c r="C3446" s="371" t="s">
        <v>3635</v>
      </c>
      <c r="D3446" s="218">
        <v>17.79</v>
      </c>
    </row>
    <row r="3447" spans="1:4" x14ac:dyDescent="0.25">
      <c r="A3447" s="371">
        <v>10850</v>
      </c>
      <c r="B3447" s="371" t="s">
        <v>12298</v>
      </c>
      <c r="C3447" s="371" t="s">
        <v>3635</v>
      </c>
      <c r="D3447" s="218">
        <v>37.5</v>
      </c>
    </row>
    <row r="3448" spans="1:4" x14ac:dyDescent="0.25">
      <c r="A3448" s="371">
        <v>42438</v>
      </c>
      <c r="B3448" s="371" t="s">
        <v>12299</v>
      </c>
      <c r="C3448" s="371" t="s">
        <v>3635</v>
      </c>
      <c r="D3448" s="219">
        <v>2090.75</v>
      </c>
    </row>
    <row r="3449" spans="1:4" x14ac:dyDescent="0.25">
      <c r="A3449" s="371">
        <v>4792</v>
      </c>
      <c r="B3449" s="371" t="s">
        <v>12300</v>
      </c>
      <c r="C3449" s="371" t="s">
        <v>3636</v>
      </c>
      <c r="D3449" s="218">
        <v>138.79</v>
      </c>
    </row>
    <row r="3450" spans="1:4" x14ac:dyDescent="0.25">
      <c r="A3450" s="371">
        <v>4790</v>
      </c>
      <c r="B3450" s="371" t="s">
        <v>12301</v>
      </c>
      <c r="C3450" s="371" t="s">
        <v>3636</v>
      </c>
      <c r="D3450" s="218">
        <v>83.45</v>
      </c>
    </row>
    <row r="3451" spans="1:4" x14ac:dyDescent="0.25">
      <c r="A3451" s="371">
        <v>40671</v>
      </c>
      <c r="B3451" s="371" t="s">
        <v>12302</v>
      </c>
      <c r="C3451" s="371" t="s">
        <v>3636</v>
      </c>
      <c r="D3451" s="218">
        <v>110.11</v>
      </c>
    </row>
    <row r="3452" spans="1:4" x14ac:dyDescent="0.25">
      <c r="A3452" s="371">
        <v>7552</v>
      </c>
      <c r="B3452" s="371" t="s">
        <v>12303</v>
      </c>
      <c r="C3452" s="371" t="s">
        <v>3635</v>
      </c>
      <c r="D3452" s="218">
        <v>26.55</v>
      </c>
    </row>
    <row r="3453" spans="1:4" x14ac:dyDescent="0.25">
      <c r="A3453" s="371">
        <v>4893</v>
      </c>
      <c r="B3453" s="371" t="s">
        <v>12304</v>
      </c>
      <c r="C3453" s="371" t="s">
        <v>3635</v>
      </c>
      <c r="D3453" s="218">
        <v>15.74</v>
      </c>
    </row>
    <row r="3454" spans="1:4" x14ac:dyDescent="0.25">
      <c r="A3454" s="371">
        <v>4894</v>
      </c>
      <c r="B3454" s="371" t="s">
        <v>12305</v>
      </c>
      <c r="C3454" s="371" t="s">
        <v>3635</v>
      </c>
      <c r="D3454" s="218">
        <v>13.5</v>
      </c>
    </row>
    <row r="3455" spans="1:4" x14ac:dyDescent="0.25">
      <c r="A3455" s="371">
        <v>4888</v>
      </c>
      <c r="B3455" s="371" t="s">
        <v>12306</v>
      </c>
      <c r="C3455" s="371" t="s">
        <v>3635</v>
      </c>
      <c r="D3455" s="218">
        <v>4.5999999999999996</v>
      </c>
    </row>
    <row r="3456" spans="1:4" x14ac:dyDescent="0.25">
      <c r="A3456" s="371">
        <v>4890</v>
      </c>
      <c r="B3456" s="371" t="s">
        <v>12307</v>
      </c>
      <c r="C3456" s="371" t="s">
        <v>3635</v>
      </c>
      <c r="D3456" s="218">
        <v>8.64</v>
      </c>
    </row>
    <row r="3457" spans="1:4" x14ac:dyDescent="0.25">
      <c r="A3457" s="371">
        <v>12411</v>
      </c>
      <c r="B3457" s="371" t="s">
        <v>12308</v>
      </c>
      <c r="C3457" s="371" t="s">
        <v>3635</v>
      </c>
      <c r="D3457" s="218">
        <v>46.54</v>
      </c>
    </row>
    <row r="3458" spans="1:4" x14ac:dyDescent="0.25">
      <c r="A3458" s="371">
        <v>4891</v>
      </c>
      <c r="B3458" s="371" t="s">
        <v>12309</v>
      </c>
      <c r="C3458" s="371" t="s">
        <v>3635</v>
      </c>
      <c r="D3458" s="218">
        <v>23.27</v>
      </c>
    </row>
    <row r="3459" spans="1:4" x14ac:dyDescent="0.25">
      <c r="A3459" s="371">
        <v>4889</v>
      </c>
      <c r="B3459" s="371" t="s">
        <v>12310</v>
      </c>
      <c r="C3459" s="371" t="s">
        <v>3635</v>
      </c>
      <c r="D3459" s="218">
        <v>6.22</v>
      </c>
    </row>
    <row r="3460" spans="1:4" x14ac:dyDescent="0.25">
      <c r="A3460" s="371">
        <v>4892</v>
      </c>
      <c r="B3460" s="371" t="s">
        <v>12311</v>
      </c>
      <c r="C3460" s="371" t="s">
        <v>3635</v>
      </c>
      <c r="D3460" s="218">
        <v>65.17</v>
      </c>
    </row>
    <row r="3461" spans="1:4" x14ac:dyDescent="0.25">
      <c r="A3461" s="371">
        <v>12412</v>
      </c>
      <c r="B3461" s="371" t="s">
        <v>12312</v>
      </c>
      <c r="C3461" s="371" t="s">
        <v>3635</v>
      </c>
      <c r="D3461" s="218">
        <v>121.12</v>
      </c>
    </row>
    <row r="3462" spans="1:4" x14ac:dyDescent="0.25">
      <c r="A3462" s="371">
        <v>4907</v>
      </c>
      <c r="B3462" s="371" t="s">
        <v>12313</v>
      </c>
      <c r="C3462" s="371" t="s">
        <v>3635</v>
      </c>
      <c r="D3462" s="218">
        <v>18.940000000000001</v>
      </c>
    </row>
    <row r="3463" spans="1:4" x14ac:dyDescent="0.25">
      <c r="A3463" s="371">
        <v>4902</v>
      </c>
      <c r="B3463" s="371" t="s">
        <v>12314</v>
      </c>
      <c r="C3463" s="371" t="s">
        <v>3635</v>
      </c>
      <c r="D3463" s="218">
        <v>49.14</v>
      </c>
    </row>
    <row r="3464" spans="1:4" x14ac:dyDescent="0.25">
      <c r="A3464" s="371">
        <v>11096</v>
      </c>
      <c r="B3464" s="371" t="s">
        <v>12315</v>
      </c>
      <c r="C3464" s="371" t="s">
        <v>3639</v>
      </c>
      <c r="D3464" s="218">
        <v>2.5499999999999998</v>
      </c>
    </row>
    <row r="3465" spans="1:4" x14ac:dyDescent="0.25">
      <c r="A3465" s="371">
        <v>4741</v>
      </c>
      <c r="B3465" s="371" t="s">
        <v>12316</v>
      </c>
      <c r="C3465" s="371" t="s">
        <v>3641</v>
      </c>
      <c r="D3465" s="218">
        <v>175.45</v>
      </c>
    </row>
    <row r="3466" spans="1:4" x14ac:dyDescent="0.25">
      <c r="A3466" s="371">
        <v>4752</v>
      </c>
      <c r="B3466" s="371" t="s">
        <v>12317</v>
      </c>
      <c r="C3466" s="371" t="s">
        <v>3638</v>
      </c>
      <c r="D3466" s="218">
        <v>14.99</v>
      </c>
    </row>
    <row r="3467" spans="1:4" x14ac:dyDescent="0.25">
      <c r="A3467" s="371">
        <v>41091</v>
      </c>
      <c r="B3467" s="371" t="s">
        <v>12318</v>
      </c>
      <c r="C3467" s="371" t="s">
        <v>3642</v>
      </c>
      <c r="D3467" s="219">
        <v>2670.2</v>
      </c>
    </row>
    <row r="3468" spans="1:4" x14ac:dyDescent="0.25">
      <c r="A3468" s="371">
        <v>13954</v>
      </c>
      <c r="B3468" s="371" t="s">
        <v>12319</v>
      </c>
      <c r="C3468" s="371" t="s">
        <v>3635</v>
      </c>
      <c r="D3468" s="219">
        <v>7475.99</v>
      </c>
    </row>
    <row r="3469" spans="1:4" x14ac:dyDescent="0.25">
      <c r="A3469" s="371">
        <v>3411</v>
      </c>
      <c r="B3469" s="371" t="s">
        <v>12320</v>
      </c>
      <c r="C3469" s="371" t="s">
        <v>3639</v>
      </c>
      <c r="D3469" s="218">
        <v>76.28</v>
      </c>
    </row>
    <row r="3470" spans="1:4" x14ac:dyDescent="0.25">
      <c r="A3470" s="371">
        <v>39995</v>
      </c>
      <c r="B3470" s="371" t="s">
        <v>12321</v>
      </c>
      <c r="C3470" s="371" t="s">
        <v>3641</v>
      </c>
      <c r="D3470" s="218">
        <v>586.86</v>
      </c>
    </row>
    <row r="3471" spans="1:4" x14ac:dyDescent="0.25">
      <c r="A3471" s="371">
        <v>11615</v>
      </c>
      <c r="B3471" s="371" t="s">
        <v>12322</v>
      </c>
      <c r="C3471" s="371" t="s">
        <v>3636</v>
      </c>
      <c r="D3471" s="218">
        <v>4.9800000000000004</v>
      </c>
    </row>
    <row r="3472" spans="1:4" x14ac:dyDescent="0.25">
      <c r="A3472" s="371">
        <v>3408</v>
      </c>
      <c r="B3472" s="371" t="s">
        <v>12323</v>
      </c>
      <c r="C3472" s="371" t="s">
        <v>3636</v>
      </c>
      <c r="D3472" s="218">
        <v>13.22</v>
      </c>
    </row>
    <row r="3473" spans="1:4" x14ac:dyDescent="0.25">
      <c r="A3473" s="371">
        <v>3409</v>
      </c>
      <c r="B3473" s="371" t="s">
        <v>12324</v>
      </c>
      <c r="C3473" s="371" t="s">
        <v>3636</v>
      </c>
      <c r="D3473" s="218">
        <v>33.049999999999997</v>
      </c>
    </row>
    <row r="3474" spans="1:4" x14ac:dyDescent="0.25">
      <c r="A3474" s="371">
        <v>11427</v>
      </c>
      <c r="B3474" s="371" t="s">
        <v>12325</v>
      </c>
      <c r="C3474" s="371" t="s">
        <v>3639</v>
      </c>
      <c r="D3474" s="218">
        <v>113.86</v>
      </c>
    </row>
    <row r="3475" spans="1:4" x14ac:dyDescent="0.25">
      <c r="A3475" s="371">
        <v>4491</v>
      </c>
      <c r="B3475" s="371" t="s">
        <v>12326</v>
      </c>
      <c r="C3475" s="371" t="s">
        <v>3640</v>
      </c>
      <c r="D3475" s="218">
        <v>7.92</v>
      </c>
    </row>
    <row r="3476" spans="1:4" x14ac:dyDescent="0.25">
      <c r="A3476" s="371">
        <v>2745</v>
      </c>
      <c r="B3476" s="371" t="s">
        <v>12327</v>
      </c>
      <c r="C3476" s="371" t="s">
        <v>3640</v>
      </c>
      <c r="D3476" s="218">
        <v>3.77</v>
      </c>
    </row>
    <row r="3477" spans="1:4" x14ac:dyDescent="0.25">
      <c r="A3477" s="371">
        <v>14439</v>
      </c>
      <c r="B3477" s="371" t="s">
        <v>12328</v>
      </c>
      <c r="C3477" s="371" t="s">
        <v>3640</v>
      </c>
      <c r="D3477" s="218">
        <v>4.67</v>
      </c>
    </row>
    <row r="3478" spans="1:4" x14ac:dyDescent="0.25">
      <c r="A3478" s="371">
        <v>44496</v>
      </c>
      <c r="B3478" s="371" t="s">
        <v>12329</v>
      </c>
      <c r="C3478" s="371" t="s">
        <v>3635</v>
      </c>
      <c r="D3478" s="218">
        <v>132.07</v>
      </c>
    </row>
    <row r="3479" spans="1:4" x14ac:dyDescent="0.25">
      <c r="A3479" s="371">
        <v>12362</v>
      </c>
      <c r="B3479" s="371" t="s">
        <v>12330</v>
      </c>
      <c r="C3479" s="371" t="s">
        <v>3635</v>
      </c>
      <c r="D3479" s="218">
        <v>18.45</v>
      </c>
    </row>
    <row r="3480" spans="1:4" x14ac:dyDescent="0.25">
      <c r="A3480" s="371">
        <v>421</v>
      </c>
      <c r="B3480" s="371" t="s">
        <v>12331</v>
      </c>
      <c r="C3480" s="371" t="s">
        <v>3635</v>
      </c>
      <c r="D3480" s="218">
        <v>23.07</v>
      </c>
    </row>
    <row r="3481" spans="1:4" x14ac:dyDescent="0.25">
      <c r="A3481" s="371">
        <v>14148</v>
      </c>
      <c r="B3481" s="371" t="s">
        <v>12332</v>
      </c>
      <c r="C3481" s="371" t="s">
        <v>3635</v>
      </c>
      <c r="D3481" s="218">
        <v>0.87</v>
      </c>
    </row>
    <row r="3482" spans="1:4" x14ac:dyDescent="0.25">
      <c r="A3482" s="371">
        <v>4341</v>
      </c>
      <c r="B3482" s="371" t="s">
        <v>12333</v>
      </c>
      <c r="C3482" s="371" t="s">
        <v>3635</v>
      </c>
      <c r="D3482" s="218">
        <v>1.1399999999999999</v>
      </c>
    </row>
    <row r="3483" spans="1:4" x14ac:dyDescent="0.25">
      <c r="A3483" s="371">
        <v>4337</v>
      </c>
      <c r="B3483" s="371" t="s">
        <v>12334</v>
      </c>
      <c r="C3483" s="371" t="s">
        <v>3635</v>
      </c>
      <c r="D3483" s="218">
        <v>2.87</v>
      </c>
    </row>
    <row r="3484" spans="1:4" x14ac:dyDescent="0.25">
      <c r="A3484" s="371">
        <v>4339</v>
      </c>
      <c r="B3484" s="371" t="s">
        <v>12335</v>
      </c>
      <c r="C3484" s="371" t="s">
        <v>3635</v>
      </c>
      <c r="D3484" s="218">
        <v>0.61</v>
      </c>
    </row>
    <row r="3485" spans="1:4" x14ac:dyDescent="0.25">
      <c r="A3485" s="371">
        <v>39997</v>
      </c>
      <c r="B3485" s="371" t="s">
        <v>12336</v>
      </c>
      <c r="C3485" s="371" t="s">
        <v>3635</v>
      </c>
      <c r="D3485" s="218">
        <v>0.34</v>
      </c>
    </row>
    <row r="3486" spans="1:4" x14ac:dyDescent="0.25">
      <c r="A3486" s="371">
        <v>11971</v>
      </c>
      <c r="B3486" s="371" t="s">
        <v>12337</v>
      </c>
      <c r="C3486" s="371" t="s">
        <v>3635</v>
      </c>
      <c r="D3486" s="218">
        <v>4.75</v>
      </c>
    </row>
    <row r="3487" spans="1:4" x14ac:dyDescent="0.25">
      <c r="A3487" s="371">
        <v>4342</v>
      </c>
      <c r="B3487" s="371" t="s">
        <v>12338</v>
      </c>
      <c r="C3487" s="371" t="s">
        <v>3635</v>
      </c>
      <c r="D3487" s="218">
        <v>0.25</v>
      </c>
    </row>
    <row r="3488" spans="1:4" x14ac:dyDescent="0.25">
      <c r="A3488" s="371">
        <v>4330</v>
      </c>
      <c r="B3488" s="371" t="s">
        <v>12339</v>
      </c>
      <c r="C3488" s="371" t="s">
        <v>3635</v>
      </c>
      <c r="D3488" s="218">
        <v>0.16</v>
      </c>
    </row>
    <row r="3489" spans="1:4" x14ac:dyDescent="0.25">
      <c r="A3489" s="371">
        <v>4340</v>
      </c>
      <c r="B3489" s="371" t="s">
        <v>12340</v>
      </c>
      <c r="C3489" s="371" t="s">
        <v>3635</v>
      </c>
      <c r="D3489" s="218">
        <v>1.33</v>
      </c>
    </row>
    <row r="3490" spans="1:4" x14ac:dyDescent="0.25">
      <c r="A3490" s="371">
        <v>5088</v>
      </c>
      <c r="B3490" s="371" t="s">
        <v>12341</v>
      </c>
      <c r="C3490" s="371" t="s">
        <v>3635</v>
      </c>
      <c r="D3490" s="218">
        <v>6.7</v>
      </c>
    </row>
    <row r="3491" spans="1:4" x14ac:dyDescent="0.25">
      <c r="A3491" s="371">
        <v>11154</v>
      </c>
      <c r="B3491" s="371" t="s">
        <v>12342</v>
      </c>
      <c r="C3491" s="371" t="s">
        <v>3635</v>
      </c>
      <c r="D3491" s="219">
        <v>1440.15</v>
      </c>
    </row>
    <row r="3492" spans="1:4" x14ac:dyDescent="0.25">
      <c r="A3492" s="371">
        <v>4989</v>
      </c>
      <c r="B3492" s="371" t="s">
        <v>12343</v>
      </c>
      <c r="C3492" s="371" t="s">
        <v>3635</v>
      </c>
      <c r="D3492" s="218">
        <v>362.94</v>
      </c>
    </row>
    <row r="3493" spans="1:4" x14ac:dyDescent="0.25">
      <c r="A3493" s="371">
        <v>4982</v>
      </c>
      <c r="B3493" s="371" t="s">
        <v>12344</v>
      </c>
      <c r="C3493" s="371" t="s">
        <v>3635</v>
      </c>
      <c r="D3493" s="218">
        <v>340.42</v>
      </c>
    </row>
    <row r="3494" spans="1:4" x14ac:dyDescent="0.25">
      <c r="A3494" s="371">
        <v>4962</v>
      </c>
      <c r="B3494" s="371" t="s">
        <v>12345</v>
      </c>
      <c r="C3494" s="371" t="s">
        <v>3635</v>
      </c>
      <c r="D3494" s="218">
        <v>268.45999999999998</v>
      </c>
    </row>
    <row r="3495" spans="1:4" x14ac:dyDescent="0.25">
      <c r="A3495" s="371">
        <v>4981</v>
      </c>
      <c r="B3495" s="371" t="s">
        <v>12346</v>
      </c>
      <c r="C3495" s="371" t="s">
        <v>3635</v>
      </c>
      <c r="D3495" s="218">
        <v>239</v>
      </c>
    </row>
    <row r="3496" spans="1:4" x14ac:dyDescent="0.25">
      <c r="A3496" s="371">
        <v>4964</v>
      </c>
      <c r="B3496" s="371" t="s">
        <v>12347</v>
      </c>
      <c r="C3496" s="371" t="s">
        <v>3635</v>
      </c>
      <c r="D3496" s="218">
        <v>303.2</v>
      </c>
    </row>
    <row r="3497" spans="1:4" x14ac:dyDescent="0.25">
      <c r="A3497" s="371">
        <v>4992</v>
      </c>
      <c r="B3497" s="371" t="s">
        <v>12348</v>
      </c>
      <c r="C3497" s="371" t="s">
        <v>3635</v>
      </c>
      <c r="D3497" s="218">
        <v>296.17</v>
      </c>
    </row>
    <row r="3498" spans="1:4" x14ac:dyDescent="0.25">
      <c r="A3498" s="371">
        <v>4987</v>
      </c>
      <c r="B3498" s="371" t="s">
        <v>12349</v>
      </c>
      <c r="C3498" s="371" t="s">
        <v>3635</v>
      </c>
      <c r="D3498" s="218">
        <v>338.84</v>
      </c>
    </row>
    <row r="3499" spans="1:4" x14ac:dyDescent="0.25">
      <c r="A3499" s="371">
        <v>4930</v>
      </c>
      <c r="B3499" s="371" t="s">
        <v>12350</v>
      </c>
      <c r="C3499" s="371" t="s">
        <v>3636</v>
      </c>
      <c r="D3499" s="218">
        <v>609.99</v>
      </c>
    </row>
    <row r="3500" spans="1:4" x14ac:dyDescent="0.25">
      <c r="A3500" s="371">
        <v>39021</v>
      </c>
      <c r="B3500" s="371" t="s">
        <v>12351</v>
      </c>
      <c r="C3500" s="371" t="s">
        <v>3635</v>
      </c>
      <c r="D3500" s="218">
        <v>648.58000000000004</v>
      </c>
    </row>
    <row r="3501" spans="1:4" x14ac:dyDescent="0.25">
      <c r="A3501" s="371">
        <v>39022</v>
      </c>
      <c r="B3501" s="371" t="s">
        <v>12352</v>
      </c>
      <c r="C3501" s="371" t="s">
        <v>3635</v>
      </c>
      <c r="D3501" s="218">
        <v>580.95000000000005</v>
      </c>
    </row>
    <row r="3502" spans="1:4" x14ac:dyDescent="0.25">
      <c r="A3502" s="371">
        <v>39024</v>
      </c>
      <c r="B3502" s="371" t="s">
        <v>12353</v>
      </c>
      <c r="C3502" s="371" t="s">
        <v>3635</v>
      </c>
      <c r="D3502" s="218">
        <v>534.41</v>
      </c>
    </row>
    <row r="3503" spans="1:4" x14ac:dyDescent="0.25">
      <c r="A3503" s="371">
        <v>4914</v>
      </c>
      <c r="B3503" s="371" t="s">
        <v>12354</v>
      </c>
      <c r="C3503" s="371" t="s">
        <v>3636</v>
      </c>
      <c r="D3503" s="218">
        <v>433.31</v>
      </c>
    </row>
    <row r="3504" spans="1:4" x14ac:dyDescent="0.25">
      <c r="A3504" s="371">
        <v>4917</v>
      </c>
      <c r="B3504" s="371" t="s">
        <v>12355</v>
      </c>
      <c r="C3504" s="371" t="s">
        <v>3636</v>
      </c>
      <c r="D3504" s="218">
        <v>299.25</v>
      </c>
    </row>
    <row r="3505" spans="1:4" x14ac:dyDescent="0.25">
      <c r="A3505" s="371">
        <v>39025</v>
      </c>
      <c r="B3505" s="371" t="s">
        <v>12356</v>
      </c>
      <c r="C3505" s="371" t="s">
        <v>3635</v>
      </c>
      <c r="D3505" s="218">
        <v>547.98</v>
      </c>
    </row>
    <row r="3506" spans="1:4" x14ac:dyDescent="0.25">
      <c r="A3506" s="371">
        <v>4922</v>
      </c>
      <c r="B3506" s="371" t="s">
        <v>12357</v>
      </c>
      <c r="C3506" s="371" t="s">
        <v>3636</v>
      </c>
      <c r="D3506" s="218">
        <v>277.58</v>
      </c>
    </row>
    <row r="3507" spans="1:4" x14ac:dyDescent="0.25">
      <c r="A3507" s="371">
        <v>4911</v>
      </c>
      <c r="B3507" s="371" t="s">
        <v>12358</v>
      </c>
      <c r="C3507" s="371" t="s">
        <v>3636</v>
      </c>
      <c r="D3507" s="218">
        <v>278.60000000000002</v>
      </c>
    </row>
    <row r="3508" spans="1:4" x14ac:dyDescent="0.25">
      <c r="A3508" s="371">
        <v>37518</v>
      </c>
      <c r="B3508" s="371" t="s">
        <v>12359</v>
      </c>
      <c r="C3508" s="371" t="s">
        <v>3636</v>
      </c>
      <c r="D3508" s="218">
        <v>452.72</v>
      </c>
    </row>
    <row r="3509" spans="1:4" x14ac:dyDescent="0.25">
      <c r="A3509" s="371">
        <v>4910</v>
      </c>
      <c r="B3509" s="371" t="s">
        <v>12360</v>
      </c>
      <c r="C3509" s="371" t="s">
        <v>3636</v>
      </c>
      <c r="D3509" s="218">
        <v>381.65</v>
      </c>
    </row>
    <row r="3510" spans="1:4" x14ac:dyDescent="0.25">
      <c r="A3510" s="371">
        <v>4943</v>
      </c>
      <c r="B3510" s="371" t="s">
        <v>12361</v>
      </c>
      <c r="C3510" s="371" t="s">
        <v>3636</v>
      </c>
      <c r="D3510" s="218">
        <v>568.57000000000005</v>
      </c>
    </row>
    <row r="3511" spans="1:4" x14ac:dyDescent="0.25">
      <c r="A3511" s="371">
        <v>5002</v>
      </c>
      <c r="B3511" s="371" t="s">
        <v>12362</v>
      </c>
      <c r="C3511" s="371" t="s">
        <v>3636</v>
      </c>
      <c r="D3511" s="218">
        <v>477.42</v>
      </c>
    </row>
    <row r="3512" spans="1:4" x14ac:dyDescent="0.25">
      <c r="A3512" s="371">
        <v>4977</v>
      </c>
      <c r="B3512" s="371" t="s">
        <v>12363</v>
      </c>
      <c r="C3512" s="371" t="s">
        <v>3636</v>
      </c>
      <c r="D3512" s="218">
        <v>322.27999999999997</v>
      </c>
    </row>
    <row r="3513" spans="1:4" x14ac:dyDescent="0.25">
      <c r="A3513" s="371">
        <v>5028</v>
      </c>
      <c r="B3513" s="371" t="s">
        <v>12364</v>
      </c>
      <c r="C3513" s="371" t="s">
        <v>3636</v>
      </c>
      <c r="D3513" s="218">
        <v>788.56</v>
      </c>
    </row>
    <row r="3514" spans="1:4" x14ac:dyDescent="0.25">
      <c r="A3514" s="371">
        <v>4998</v>
      </c>
      <c r="B3514" s="371" t="s">
        <v>12365</v>
      </c>
      <c r="C3514" s="371" t="s">
        <v>3636</v>
      </c>
      <c r="D3514" s="218">
        <v>654.91999999999996</v>
      </c>
    </row>
    <row r="3515" spans="1:4" x14ac:dyDescent="0.25">
      <c r="A3515" s="371">
        <v>4969</v>
      </c>
      <c r="B3515" s="371" t="s">
        <v>12366</v>
      </c>
      <c r="C3515" s="371" t="s">
        <v>3636</v>
      </c>
      <c r="D3515" s="218">
        <v>455.8</v>
      </c>
    </row>
    <row r="3516" spans="1:4" x14ac:dyDescent="0.25">
      <c r="A3516" s="371">
        <v>11364</v>
      </c>
      <c r="B3516" s="371" t="s">
        <v>12367</v>
      </c>
      <c r="C3516" s="371" t="s">
        <v>3635</v>
      </c>
      <c r="D3516" s="218">
        <v>205.32</v>
      </c>
    </row>
    <row r="3517" spans="1:4" x14ac:dyDescent="0.25">
      <c r="A3517" s="371">
        <v>11365</v>
      </c>
      <c r="B3517" s="371" t="s">
        <v>12368</v>
      </c>
      <c r="C3517" s="371" t="s">
        <v>3635</v>
      </c>
      <c r="D3517" s="218">
        <v>213.07</v>
      </c>
    </row>
    <row r="3518" spans="1:4" x14ac:dyDescent="0.25">
      <c r="A3518" s="371">
        <v>11366</v>
      </c>
      <c r="B3518" s="371" t="s">
        <v>12369</v>
      </c>
      <c r="C3518" s="371" t="s">
        <v>3635</v>
      </c>
      <c r="D3518" s="218">
        <v>226.5</v>
      </c>
    </row>
    <row r="3519" spans="1:4" x14ac:dyDescent="0.25">
      <c r="A3519" s="371">
        <v>43777</v>
      </c>
      <c r="B3519" s="371" t="s">
        <v>12370</v>
      </c>
      <c r="C3519" s="371" t="s">
        <v>3635</v>
      </c>
      <c r="D3519" s="218">
        <v>266.05</v>
      </c>
    </row>
    <row r="3520" spans="1:4" x14ac:dyDescent="0.25">
      <c r="A3520" s="371">
        <v>20322</v>
      </c>
      <c r="B3520" s="371" t="s">
        <v>12371</v>
      </c>
      <c r="C3520" s="371" t="s">
        <v>3635</v>
      </c>
      <c r="D3520" s="218">
        <v>246.98</v>
      </c>
    </row>
    <row r="3521" spans="1:4" x14ac:dyDescent="0.25">
      <c r="A3521" s="371">
        <v>10553</v>
      </c>
      <c r="B3521" s="371" t="s">
        <v>12372</v>
      </c>
      <c r="C3521" s="371" t="s">
        <v>3635</v>
      </c>
      <c r="D3521" s="218">
        <v>224.26</v>
      </c>
    </row>
    <row r="3522" spans="1:4" x14ac:dyDescent="0.25">
      <c r="A3522" s="371">
        <v>5020</v>
      </c>
      <c r="B3522" s="371" t="s">
        <v>12373</v>
      </c>
      <c r="C3522" s="371" t="s">
        <v>3635</v>
      </c>
      <c r="D3522" s="218">
        <v>236.43</v>
      </c>
    </row>
    <row r="3523" spans="1:4" x14ac:dyDescent="0.25">
      <c r="A3523" s="371">
        <v>10554</v>
      </c>
      <c r="B3523" s="371" t="s">
        <v>12374</v>
      </c>
      <c r="C3523" s="371" t="s">
        <v>3635</v>
      </c>
      <c r="D3523" s="218">
        <v>226.24</v>
      </c>
    </row>
    <row r="3524" spans="1:4" x14ac:dyDescent="0.25">
      <c r="A3524" s="371">
        <v>10555</v>
      </c>
      <c r="B3524" s="371" t="s">
        <v>12375</v>
      </c>
      <c r="C3524" s="371" t="s">
        <v>3635</v>
      </c>
      <c r="D3524" s="218">
        <v>246.73</v>
      </c>
    </row>
    <row r="3525" spans="1:4" x14ac:dyDescent="0.25">
      <c r="A3525" s="371">
        <v>10556</v>
      </c>
      <c r="B3525" s="371" t="s">
        <v>12376</v>
      </c>
      <c r="C3525" s="371" t="s">
        <v>3635</v>
      </c>
      <c r="D3525" s="218">
        <v>328.05</v>
      </c>
    </row>
    <row r="3526" spans="1:4" x14ac:dyDescent="0.25">
      <c r="A3526" s="371">
        <v>39502</v>
      </c>
      <c r="B3526" s="371" t="s">
        <v>12377</v>
      </c>
      <c r="C3526" s="371" t="s">
        <v>3635</v>
      </c>
      <c r="D3526" s="218">
        <v>460.66</v>
      </c>
    </row>
    <row r="3527" spans="1:4" x14ac:dyDescent="0.25">
      <c r="A3527" s="371">
        <v>39504</v>
      </c>
      <c r="B3527" s="371" t="s">
        <v>12378</v>
      </c>
      <c r="C3527" s="371" t="s">
        <v>3635</v>
      </c>
      <c r="D3527" s="218">
        <v>509.4</v>
      </c>
    </row>
    <row r="3528" spans="1:4" x14ac:dyDescent="0.25">
      <c r="A3528" s="371">
        <v>39503</v>
      </c>
      <c r="B3528" s="371" t="s">
        <v>12379</v>
      </c>
      <c r="C3528" s="371" t="s">
        <v>3635</v>
      </c>
      <c r="D3528" s="218">
        <v>536.13</v>
      </c>
    </row>
    <row r="3529" spans="1:4" x14ac:dyDescent="0.25">
      <c r="A3529" s="371">
        <v>39505</v>
      </c>
      <c r="B3529" s="371" t="s">
        <v>12380</v>
      </c>
      <c r="C3529" s="371" t="s">
        <v>3635</v>
      </c>
      <c r="D3529" s="218">
        <v>577.75</v>
      </c>
    </row>
    <row r="3530" spans="1:4" x14ac:dyDescent="0.25">
      <c r="A3530" s="371">
        <v>44471</v>
      </c>
      <c r="B3530" s="371" t="s">
        <v>12381</v>
      </c>
      <c r="C3530" s="371" t="s">
        <v>3635</v>
      </c>
      <c r="D3530" s="218">
        <v>562.62</v>
      </c>
    </row>
    <row r="3531" spans="1:4" x14ac:dyDescent="0.25">
      <c r="A3531" s="371">
        <v>4944</v>
      </c>
      <c r="B3531" s="371" t="s">
        <v>12382</v>
      </c>
      <c r="C3531" s="371" t="s">
        <v>3636</v>
      </c>
      <c r="D3531" s="218">
        <v>850.01</v>
      </c>
    </row>
    <row r="3532" spans="1:4" x14ac:dyDescent="0.25">
      <c r="A3532" s="371">
        <v>21102</v>
      </c>
      <c r="B3532" s="371" t="s">
        <v>12383</v>
      </c>
      <c r="C3532" s="371" t="s">
        <v>3635</v>
      </c>
      <c r="D3532" s="218">
        <v>67.78</v>
      </c>
    </row>
    <row r="3533" spans="1:4" x14ac:dyDescent="0.25">
      <c r="A3533" s="371">
        <v>21101</v>
      </c>
      <c r="B3533" s="371" t="s">
        <v>12384</v>
      </c>
      <c r="C3533" s="371" t="s">
        <v>3635</v>
      </c>
      <c r="D3533" s="218">
        <v>43.52</v>
      </c>
    </row>
    <row r="3534" spans="1:4" x14ac:dyDescent="0.25">
      <c r="A3534" s="371">
        <v>34713</v>
      </c>
      <c r="B3534" s="371" t="s">
        <v>12385</v>
      </c>
      <c r="C3534" s="371" t="s">
        <v>3636</v>
      </c>
      <c r="D3534" s="218">
        <v>209.9</v>
      </c>
    </row>
    <row r="3535" spans="1:4" x14ac:dyDescent="0.25">
      <c r="A3535" s="371">
        <v>37563</v>
      </c>
      <c r="B3535" s="371" t="s">
        <v>12386</v>
      </c>
      <c r="C3535" s="371" t="s">
        <v>3636</v>
      </c>
      <c r="D3535" s="218">
        <v>671.22</v>
      </c>
    </row>
    <row r="3536" spans="1:4" x14ac:dyDescent="0.25">
      <c r="A3536" s="371">
        <v>4948</v>
      </c>
      <c r="B3536" s="371" t="s">
        <v>12387</v>
      </c>
      <c r="C3536" s="371" t="s">
        <v>3636</v>
      </c>
      <c r="D3536" s="218">
        <v>583.97</v>
      </c>
    </row>
    <row r="3537" spans="1:4" x14ac:dyDescent="0.25">
      <c r="A3537" s="371">
        <v>37561</v>
      </c>
      <c r="B3537" s="371" t="s">
        <v>12388</v>
      </c>
      <c r="C3537" s="371" t="s">
        <v>3636</v>
      </c>
      <c r="D3537" s="218">
        <v>544.64</v>
      </c>
    </row>
    <row r="3538" spans="1:4" x14ac:dyDescent="0.25">
      <c r="A3538" s="371">
        <v>37562</v>
      </c>
      <c r="B3538" s="371" t="s">
        <v>12389</v>
      </c>
      <c r="C3538" s="371" t="s">
        <v>3636</v>
      </c>
      <c r="D3538" s="218">
        <v>714.08</v>
      </c>
    </row>
    <row r="3539" spans="1:4" x14ac:dyDescent="0.25">
      <c r="A3539" s="371">
        <v>14164</v>
      </c>
      <c r="B3539" s="371" t="s">
        <v>12390</v>
      </c>
      <c r="C3539" s="371" t="s">
        <v>3635</v>
      </c>
      <c r="D3539" s="219">
        <v>1936.97</v>
      </c>
    </row>
    <row r="3540" spans="1:4" x14ac:dyDescent="0.25">
      <c r="A3540" s="371">
        <v>14163</v>
      </c>
      <c r="B3540" s="371" t="s">
        <v>12391</v>
      </c>
      <c r="C3540" s="371" t="s">
        <v>3635</v>
      </c>
      <c r="D3540" s="219">
        <v>2201.4899999999998</v>
      </c>
    </row>
    <row r="3541" spans="1:4" x14ac:dyDescent="0.25">
      <c r="A3541" s="371">
        <v>5051</v>
      </c>
      <c r="B3541" s="371" t="s">
        <v>12392</v>
      </c>
      <c r="C3541" s="371" t="s">
        <v>3635</v>
      </c>
      <c r="D3541" s="219">
        <v>1872.34</v>
      </c>
    </row>
    <row r="3542" spans="1:4" x14ac:dyDescent="0.25">
      <c r="A3542" s="371">
        <v>14162</v>
      </c>
      <c r="B3542" s="371" t="s">
        <v>12393</v>
      </c>
      <c r="C3542" s="371" t="s">
        <v>3635</v>
      </c>
      <c r="D3542" s="219">
        <v>1869.62</v>
      </c>
    </row>
    <row r="3543" spans="1:4" x14ac:dyDescent="0.25">
      <c r="A3543" s="371">
        <v>5052</v>
      </c>
      <c r="B3543" s="371" t="s">
        <v>12394</v>
      </c>
      <c r="C3543" s="371" t="s">
        <v>3635</v>
      </c>
      <c r="D3543" s="219">
        <v>1395</v>
      </c>
    </row>
    <row r="3544" spans="1:4" x14ac:dyDescent="0.25">
      <c r="A3544" s="371">
        <v>14166</v>
      </c>
      <c r="B3544" s="371" t="s">
        <v>12395</v>
      </c>
      <c r="C3544" s="371" t="s">
        <v>3635</v>
      </c>
      <c r="D3544" s="219">
        <v>1412.71</v>
      </c>
    </row>
    <row r="3545" spans="1:4" x14ac:dyDescent="0.25">
      <c r="A3545" s="371">
        <v>14165</v>
      </c>
      <c r="B3545" s="371" t="s">
        <v>12396</v>
      </c>
      <c r="C3545" s="371" t="s">
        <v>3635</v>
      </c>
      <c r="D3545" s="219">
        <v>1957.12</v>
      </c>
    </row>
    <row r="3546" spans="1:4" x14ac:dyDescent="0.25">
      <c r="A3546" s="371">
        <v>5050</v>
      </c>
      <c r="B3546" s="371" t="s">
        <v>12397</v>
      </c>
      <c r="C3546" s="371" t="s">
        <v>3635</v>
      </c>
      <c r="D3546" s="218">
        <v>481.69</v>
      </c>
    </row>
    <row r="3547" spans="1:4" x14ac:dyDescent="0.25">
      <c r="A3547" s="371">
        <v>12366</v>
      </c>
      <c r="B3547" s="371" t="s">
        <v>12398</v>
      </c>
      <c r="C3547" s="371" t="s">
        <v>3635</v>
      </c>
      <c r="D3547" s="219">
        <v>1026.1400000000001</v>
      </c>
    </row>
    <row r="3548" spans="1:4" x14ac:dyDescent="0.25">
      <c r="A3548" s="371">
        <v>5045</v>
      </c>
      <c r="B3548" s="371" t="s">
        <v>12399</v>
      </c>
      <c r="C3548" s="371" t="s">
        <v>3635</v>
      </c>
      <c r="D3548" s="219">
        <v>1417.55</v>
      </c>
    </row>
    <row r="3549" spans="1:4" x14ac:dyDescent="0.25">
      <c r="A3549" s="371">
        <v>5035</v>
      </c>
      <c r="B3549" s="371" t="s">
        <v>12400</v>
      </c>
      <c r="C3549" s="371" t="s">
        <v>3635</v>
      </c>
      <c r="D3549" s="219">
        <v>1629.84</v>
      </c>
    </row>
    <row r="3550" spans="1:4" x14ac:dyDescent="0.25">
      <c r="A3550" s="371">
        <v>41180</v>
      </c>
      <c r="B3550" s="371" t="s">
        <v>12401</v>
      </c>
      <c r="C3550" s="371" t="s">
        <v>3635</v>
      </c>
      <c r="D3550" s="219">
        <v>3663.87</v>
      </c>
    </row>
    <row r="3551" spans="1:4" x14ac:dyDescent="0.25">
      <c r="A3551" s="371">
        <v>41181</v>
      </c>
      <c r="B3551" s="371" t="s">
        <v>12402</v>
      </c>
      <c r="C3551" s="371" t="s">
        <v>3635</v>
      </c>
      <c r="D3551" s="219">
        <v>4850.8500000000004</v>
      </c>
    </row>
    <row r="3552" spans="1:4" x14ac:dyDescent="0.25">
      <c r="A3552" s="371">
        <v>41182</v>
      </c>
      <c r="B3552" s="371" t="s">
        <v>12403</v>
      </c>
      <c r="C3552" s="371" t="s">
        <v>3635</v>
      </c>
      <c r="D3552" s="219">
        <v>6958.94</v>
      </c>
    </row>
    <row r="3553" spans="1:4" x14ac:dyDescent="0.25">
      <c r="A3553" s="371">
        <v>41183</v>
      </c>
      <c r="B3553" s="371" t="s">
        <v>12404</v>
      </c>
      <c r="C3553" s="371" t="s">
        <v>3635</v>
      </c>
      <c r="D3553" s="219">
        <v>8688.3799999999992</v>
      </c>
    </row>
    <row r="3554" spans="1:4" x14ac:dyDescent="0.25">
      <c r="A3554" s="371">
        <v>41184</v>
      </c>
      <c r="B3554" s="371" t="s">
        <v>12405</v>
      </c>
      <c r="C3554" s="371" t="s">
        <v>3635</v>
      </c>
      <c r="D3554" s="219">
        <v>13228.59</v>
      </c>
    </row>
    <row r="3555" spans="1:4" x14ac:dyDescent="0.25">
      <c r="A3555" s="371">
        <v>41185</v>
      </c>
      <c r="B3555" s="371" t="s">
        <v>12406</v>
      </c>
      <c r="C3555" s="371" t="s">
        <v>3635</v>
      </c>
      <c r="D3555" s="219">
        <v>4905.76</v>
      </c>
    </row>
    <row r="3556" spans="1:4" x14ac:dyDescent="0.25">
      <c r="A3556" s="371">
        <v>41186</v>
      </c>
      <c r="B3556" s="371" t="s">
        <v>12407</v>
      </c>
      <c r="C3556" s="371" t="s">
        <v>3635</v>
      </c>
      <c r="D3556" s="219">
        <v>6874.85</v>
      </c>
    </row>
    <row r="3557" spans="1:4" x14ac:dyDescent="0.25">
      <c r="A3557" s="371">
        <v>41187</v>
      </c>
      <c r="B3557" s="371" t="s">
        <v>12408</v>
      </c>
      <c r="C3557" s="371" t="s">
        <v>3635</v>
      </c>
      <c r="D3557" s="219">
        <v>9219.74</v>
      </c>
    </row>
    <row r="3558" spans="1:4" x14ac:dyDescent="0.25">
      <c r="A3558" s="371">
        <v>41188</v>
      </c>
      <c r="B3558" s="371" t="s">
        <v>12409</v>
      </c>
      <c r="C3558" s="371" t="s">
        <v>3635</v>
      </c>
      <c r="D3558" s="219">
        <v>11790</v>
      </c>
    </row>
    <row r="3559" spans="1:4" x14ac:dyDescent="0.25">
      <c r="A3559" s="371">
        <v>5036</v>
      </c>
      <c r="B3559" s="371" t="s">
        <v>12410</v>
      </c>
      <c r="C3559" s="371" t="s">
        <v>3635</v>
      </c>
      <c r="D3559" s="219">
        <v>2500.48</v>
      </c>
    </row>
    <row r="3560" spans="1:4" x14ac:dyDescent="0.25">
      <c r="A3560" s="371">
        <v>41189</v>
      </c>
      <c r="B3560" s="371" t="s">
        <v>12411</v>
      </c>
      <c r="C3560" s="371" t="s">
        <v>3635</v>
      </c>
      <c r="D3560" s="219">
        <v>15157.28</v>
      </c>
    </row>
    <row r="3561" spans="1:4" x14ac:dyDescent="0.25">
      <c r="A3561" s="371">
        <v>41190</v>
      </c>
      <c r="B3561" s="371" t="s">
        <v>12412</v>
      </c>
      <c r="C3561" s="371" t="s">
        <v>3635</v>
      </c>
      <c r="D3561" s="219">
        <v>5271.17</v>
      </c>
    </row>
    <row r="3562" spans="1:4" x14ac:dyDescent="0.25">
      <c r="A3562" s="371">
        <v>41191</v>
      </c>
      <c r="B3562" s="371" t="s">
        <v>12413</v>
      </c>
      <c r="C3562" s="371" t="s">
        <v>3635</v>
      </c>
      <c r="D3562" s="219">
        <v>8083.14</v>
      </c>
    </row>
    <row r="3563" spans="1:4" x14ac:dyDescent="0.25">
      <c r="A3563" s="371">
        <v>41192</v>
      </c>
      <c r="B3563" s="371" t="s">
        <v>12414</v>
      </c>
      <c r="C3563" s="371" t="s">
        <v>3635</v>
      </c>
      <c r="D3563" s="219">
        <v>8426.61</v>
      </c>
    </row>
    <row r="3564" spans="1:4" x14ac:dyDescent="0.25">
      <c r="A3564" s="371">
        <v>41193</v>
      </c>
      <c r="B3564" s="371" t="s">
        <v>12415</v>
      </c>
      <c r="C3564" s="371" t="s">
        <v>3635</v>
      </c>
      <c r="D3564" s="219">
        <v>13768.81</v>
      </c>
    </row>
    <row r="3565" spans="1:4" x14ac:dyDescent="0.25">
      <c r="A3565" s="371">
        <v>41194</v>
      </c>
      <c r="B3565" s="371" t="s">
        <v>12416</v>
      </c>
      <c r="C3565" s="371" t="s">
        <v>3635</v>
      </c>
      <c r="D3565" s="219">
        <v>16429.310000000001</v>
      </c>
    </row>
    <row r="3566" spans="1:4" x14ac:dyDescent="0.25">
      <c r="A3566" s="371">
        <v>5044</v>
      </c>
      <c r="B3566" s="371" t="s">
        <v>12417</v>
      </c>
      <c r="C3566" s="371" t="s">
        <v>3635</v>
      </c>
      <c r="D3566" s="218">
        <v>884.06</v>
      </c>
    </row>
    <row r="3567" spans="1:4" x14ac:dyDescent="0.25">
      <c r="A3567" s="371">
        <v>5059</v>
      </c>
      <c r="B3567" s="371" t="s">
        <v>12418</v>
      </c>
      <c r="C3567" s="371" t="s">
        <v>3635</v>
      </c>
      <c r="D3567" s="219">
        <v>1057.23</v>
      </c>
    </row>
    <row r="3568" spans="1:4" x14ac:dyDescent="0.25">
      <c r="A3568" s="371">
        <v>41201</v>
      </c>
      <c r="B3568" s="371" t="s">
        <v>12419</v>
      </c>
      <c r="C3568" s="371" t="s">
        <v>3635</v>
      </c>
      <c r="D3568" s="219">
        <v>2145.56</v>
      </c>
    </row>
    <row r="3569" spans="1:4" x14ac:dyDescent="0.25">
      <c r="A3569" s="371">
        <v>41199</v>
      </c>
      <c r="B3569" s="371" t="s">
        <v>12420</v>
      </c>
      <c r="C3569" s="371" t="s">
        <v>3635</v>
      </c>
      <c r="D3569" s="218">
        <v>689.45</v>
      </c>
    </row>
    <row r="3570" spans="1:4" x14ac:dyDescent="0.25">
      <c r="A3570" s="371">
        <v>5057</v>
      </c>
      <c r="B3570" s="371" t="s">
        <v>12421</v>
      </c>
      <c r="C3570" s="371" t="s">
        <v>3635</v>
      </c>
      <c r="D3570" s="218">
        <v>933.39</v>
      </c>
    </row>
    <row r="3571" spans="1:4" x14ac:dyDescent="0.25">
      <c r="A3571" s="371">
        <v>41200</v>
      </c>
      <c r="B3571" s="371" t="s">
        <v>12422</v>
      </c>
      <c r="C3571" s="371" t="s">
        <v>3635</v>
      </c>
      <c r="D3571" s="219">
        <v>1341.91</v>
      </c>
    </row>
    <row r="3572" spans="1:4" x14ac:dyDescent="0.25">
      <c r="A3572" s="371">
        <v>41205</v>
      </c>
      <c r="B3572" s="371" t="s">
        <v>12423</v>
      </c>
      <c r="C3572" s="371" t="s">
        <v>3635</v>
      </c>
      <c r="D3572" s="219">
        <v>2486.54</v>
      </c>
    </row>
    <row r="3573" spans="1:4" x14ac:dyDescent="0.25">
      <c r="A3573" s="371">
        <v>41202</v>
      </c>
      <c r="B3573" s="371" t="s">
        <v>12424</v>
      </c>
      <c r="C3573" s="371" t="s">
        <v>3635</v>
      </c>
      <c r="D3573" s="218">
        <v>725.59</v>
      </c>
    </row>
    <row r="3574" spans="1:4" x14ac:dyDescent="0.25">
      <c r="A3574" s="371">
        <v>41206</v>
      </c>
      <c r="B3574" s="371" t="s">
        <v>12425</v>
      </c>
      <c r="C3574" s="371" t="s">
        <v>3635</v>
      </c>
      <c r="D3574" s="219">
        <v>3278.39</v>
      </c>
    </row>
    <row r="3575" spans="1:4" x14ac:dyDescent="0.25">
      <c r="A3575" s="371">
        <v>12372</v>
      </c>
      <c r="B3575" s="371" t="s">
        <v>12426</v>
      </c>
      <c r="C3575" s="371" t="s">
        <v>3635</v>
      </c>
      <c r="D3575" s="218">
        <v>761.87</v>
      </c>
    </row>
    <row r="3576" spans="1:4" x14ac:dyDescent="0.25">
      <c r="A3576" s="371">
        <v>41207</v>
      </c>
      <c r="B3576" s="371" t="s">
        <v>12427</v>
      </c>
      <c r="C3576" s="371" t="s">
        <v>3635</v>
      </c>
      <c r="D3576" s="219">
        <v>4413.37</v>
      </c>
    </row>
    <row r="3577" spans="1:4" x14ac:dyDescent="0.25">
      <c r="A3577" s="371">
        <v>41203</v>
      </c>
      <c r="B3577" s="371" t="s">
        <v>12428</v>
      </c>
      <c r="C3577" s="371" t="s">
        <v>3635</v>
      </c>
      <c r="D3577" s="219">
        <v>1162.31</v>
      </c>
    </row>
    <row r="3578" spans="1:4" x14ac:dyDescent="0.25">
      <c r="A3578" s="371">
        <v>41204</v>
      </c>
      <c r="B3578" s="371" t="s">
        <v>12429</v>
      </c>
      <c r="C3578" s="371" t="s">
        <v>3635</v>
      </c>
      <c r="D3578" s="219">
        <v>1643.22</v>
      </c>
    </row>
    <row r="3579" spans="1:4" x14ac:dyDescent="0.25">
      <c r="A3579" s="371">
        <v>41210</v>
      </c>
      <c r="B3579" s="371" t="s">
        <v>12430</v>
      </c>
      <c r="C3579" s="371" t="s">
        <v>3635</v>
      </c>
      <c r="D3579" s="219">
        <v>2744.95</v>
      </c>
    </row>
    <row r="3580" spans="1:4" x14ac:dyDescent="0.25">
      <c r="A3580" s="371">
        <v>41208</v>
      </c>
      <c r="B3580" s="371" t="s">
        <v>12431</v>
      </c>
      <c r="C3580" s="371" t="s">
        <v>3635</v>
      </c>
      <c r="D3580" s="218">
        <v>960.89</v>
      </c>
    </row>
    <row r="3581" spans="1:4" x14ac:dyDescent="0.25">
      <c r="A3581" s="371">
        <v>41211</v>
      </c>
      <c r="B3581" s="371" t="s">
        <v>12432</v>
      </c>
      <c r="C3581" s="371" t="s">
        <v>3635</v>
      </c>
      <c r="D3581" s="219">
        <v>3867.6</v>
      </c>
    </row>
    <row r="3582" spans="1:4" x14ac:dyDescent="0.25">
      <c r="A3582" s="371">
        <v>13339</v>
      </c>
      <c r="B3582" s="371" t="s">
        <v>12433</v>
      </c>
      <c r="C3582" s="371" t="s">
        <v>3635</v>
      </c>
      <c r="D3582" s="219">
        <v>1302.24</v>
      </c>
    </row>
    <row r="3583" spans="1:4" x14ac:dyDescent="0.25">
      <c r="A3583" s="371">
        <v>41213</v>
      </c>
      <c r="B3583" s="371" t="s">
        <v>12434</v>
      </c>
      <c r="C3583" s="371" t="s">
        <v>3635</v>
      </c>
      <c r="D3583" s="219">
        <v>8016.58</v>
      </c>
    </row>
    <row r="3584" spans="1:4" x14ac:dyDescent="0.25">
      <c r="A3584" s="371">
        <v>41209</v>
      </c>
      <c r="B3584" s="371" t="s">
        <v>12435</v>
      </c>
      <c r="C3584" s="371" t="s">
        <v>3635</v>
      </c>
      <c r="D3584" s="219">
        <v>1791.72</v>
      </c>
    </row>
    <row r="3585" spans="1:4" x14ac:dyDescent="0.25">
      <c r="A3585" s="371">
        <v>41216</v>
      </c>
      <c r="B3585" s="371" t="s">
        <v>12436</v>
      </c>
      <c r="C3585" s="371" t="s">
        <v>3635</v>
      </c>
      <c r="D3585" s="219">
        <v>3356.13</v>
      </c>
    </row>
    <row r="3586" spans="1:4" x14ac:dyDescent="0.25">
      <c r="A3586" s="371">
        <v>41217</v>
      </c>
      <c r="B3586" s="371" t="s">
        <v>12437</v>
      </c>
      <c r="C3586" s="371" t="s">
        <v>3635</v>
      </c>
      <c r="D3586" s="219">
        <v>5381.07</v>
      </c>
    </row>
    <row r="3587" spans="1:4" x14ac:dyDescent="0.25">
      <c r="A3587" s="371">
        <v>41218</v>
      </c>
      <c r="B3587" s="371" t="s">
        <v>12438</v>
      </c>
      <c r="C3587" s="371" t="s">
        <v>3635</v>
      </c>
      <c r="D3587" s="219">
        <v>7216.18</v>
      </c>
    </row>
    <row r="3588" spans="1:4" x14ac:dyDescent="0.25">
      <c r="A3588" s="371">
        <v>41214</v>
      </c>
      <c r="B3588" s="371" t="s">
        <v>12439</v>
      </c>
      <c r="C3588" s="371" t="s">
        <v>3635</v>
      </c>
      <c r="D3588" s="219">
        <v>1521.52</v>
      </c>
    </row>
    <row r="3589" spans="1:4" x14ac:dyDescent="0.25">
      <c r="A3589" s="371">
        <v>41215</v>
      </c>
      <c r="B3589" s="371" t="s">
        <v>12440</v>
      </c>
      <c r="C3589" s="371" t="s">
        <v>3635</v>
      </c>
      <c r="D3589" s="219">
        <v>2290.85</v>
      </c>
    </row>
    <row r="3590" spans="1:4" x14ac:dyDescent="0.25">
      <c r="A3590" s="371">
        <v>41221</v>
      </c>
      <c r="B3590" s="371" t="s">
        <v>12441</v>
      </c>
      <c r="C3590" s="371" t="s">
        <v>3635</v>
      </c>
      <c r="D3590" s="219">
        <v>6633.2</v>
      </c>
    </row>
    <row r="3591" spans="1:4" x14ac:dyDescent="0.25">
      <c r="A3591" s="371">
        <v>41222</v>
      </c>
      <c r="B3591" s="371" t="s">
        <v>12442</v>
      </c>
      <c r="C3591" s="371" t="s">
        <v>3635</v>
      </c>
      <c r="D3591" s="219">
        <v>9492.19</v>
      </c>
    </row>
    <row r="3592" spans="1:4" x14ac:dyDescent="0.25">
      <c r="A3592" s="371">
        <v>41195</v>
      </c>
      <c r="B3592" s="371" t="s">
        <v>12443</v>
      </c>
      <c r="C3592" s="371" t="s">
        <v>3635</v>
      </c>
      <c r="D3592" s="218">
        <v>487.87</v>
      </c>
    </row>
    <row r="3593" spans="1:4" x14ac:dyDescent="0.25">
      <c r="A3593" s="371">
        <v>41198</v>
      </c>
      <c r="B3593" s="371" t="s">
        <v>12444</v>
      </c>
      <c r="C3593" s="371" t="s">
        <v>3635</v>
      </c>
      <c r="D3593" s="219">
        <v>1906.48</v>
      </c>
    </row>
    <row r="3594" spans="1:4" x14ac:dyDescent="0.25">
      <c r="A3594" s="371">
        <v>41196</v>
      </c>
      <c r="B3594" s="371" t="s">
        <v>12445</v>
      </c>
      <c r="C3594" s="371" t="s">
        <v>3635</v>
      </c>
      <c r="D3594" s="218">
        <v>604.74</v>
      </c>
    </row>
    <row r="3595" spans="1:4" x14ac:dyDescent="0.25">
      <c r="A3595" s="371">
        <v>5033</v>
      </c>
      <c r="B3595" s="371" t="s">
        <v>12446</v>
      </c>
      <c r="C3595" s="371" t="s">
        <v>3635</v>
      </c>
      <c r="D3595" s="218">
        <v>794</v>
      </c>
    </row>
    <row r="3596" spans="1:4" x14ac:dyDescent="0.25">
      <c r="A3596" s="371">
        <v>41197</v>
      </c>
      <c r="B3596" s="371" t="s">
        <v>12447</v>
      </c>
      <c r="C3596" s="371" t="s">
        <v>3635</v>
      </c>
      <c r="D3596" s="219">
        <v>1179.3800000000001</v>
      </c>
    </row>
    <row r="3597" spans="1:4" x14ac:dyDescent="0.25">
      <c r="A3597" s="371">
        <v>12388</v>
      </c>
      <c r="B3597" s="371" t="s">
        <v>12448</v>
      </c>
      <c r="C3597" s="371" t="s">
        <v>3635</v>
      </c>
      <c r="D3597" s="218">
        <v>285.12</v>
      </c>
    </row>
    <row r="3598" spans="1:4" x14ac:dyDescent="0.25">
      <c r="A3598" s="371">
        <v>2731</v>
      </c>
      <c r="B3598" s="371" t="s">
        <v>12449</v>
      </c>
      <c r="C3598" s="371" t="s">
        <v>3640</v>
      </c>
      <c r="D3598" s="218">
        <v>107.71</v>
      </c>
    </row>
    <row r="3599" spans="1:4" x14ac:dyDescent="0.25">
      <c r="A3599" s="371">
        <v>41457</v>
      </c>
      <c r="B3599" s="371" t="s">
        <v>12450</v>
      </c>
      <c r="C3599" s="371" t="s">
        <v>3635</v>
      </c>
      <c r="D3599" s="219">
        <v>1345.72</v>
      </c>
    </row>
    <row r="3600" spans="1:4" x14ac:dyDescent="0.25">
      <c r="A3600" s="371">
        <v>41458</v>
      </c>
      <c r="B3600" s="371" t="s">
        <v>12451</v>
      </c>
      <c r="C3600" s="371" t="s">
        <v>3635</v>
      </c>
      <c r="D3600" s="219">
        <v>1878.69</v>
      </c>
    </row>
    <row r="3601" spans="1:4" x14ac:dyDescent="0.25">
      <c r="A3601" s="371">
        <v>41459</v>
      </c>
      <c r="B3601" s="371" t="s">
        <v>12452</v>
      </c>
      <c r="C3601" s="371" t="s">
        <v>3635</v>
      </c>
      <c r="D3601" s="219">
        <v>2620.63</v>
      </c>
    </row>
    <row r="3602" spans="1:4" x14ac:dyDescent="0.25">
      <c r="A3602" s="371">
        <v>41461</v>
      </c>
      <c r="B3602" s="371" t="s">
        <v>12453</v>
      </c>
      <c r="C3602" s="371" t="s">
        <v>3635</v>
      </c>
      <c r="D3602" s="219">
        <v>3573.09</v>
      </c>
    </row>
    <row r="3603" spans="1:4" x14ac:dyDescent="0.25">
      <c r="A3603" s="371">
        <v>44537</v>
      </c>
      <c r="B3603" s="371" t="s">
        <v>12454</v>
      </c>
      <c r="C3603" s="371" t="s">
        <v>3646</v>
      </c>
      <c r="D3603" s="218">
        <v>390.58</v>
      </c>
    </row>
    <row r="3604" spans="1:4" x14ac:dyDescent="0.25">
      <c r="A3604" s="371">
        <v>11844</v>
      </c>
      <c r="B3604" s="371" t="s">
        <v>12455</v>
      </c>
      <c r="C3604" s="371" t="s">
        <v>3640</v>
      </c>
      <c r="D3604" s="218">
        <v>61.54</v>
      </c>
    </row>
    <row r="3605" spans="1:4" x14ac:dyDescent="0.25">
      <c r="A3605" s="371">
        <v>4465</v>
      </c>
      <c r="B3605" s="371" t="s">
        <v>12456</v>
      </c>
      <c r="C3605" s="371" t="s">
        <v>3640</v>
      </c>
      <c r="D3605" s="218">
        <v>51.14</v>
      </c>
    </row>
    <row r="3606" spans="1:4" x14ac:dyDescent="0.25">
      <c r="A3606" s="371">
        <v>35273</v>
      </c>
      <c r="B3606" s="371" t="s">
        <v>12457</v>
      </c>
      <c r="C3606" s="371" t="s">
        <v>3640</v>
      </c>
      <c r="D3606" s="218">
        <v>61.33</v>
      </c>
    </row>
    <row r="3607" spans="1:4" x14ac:dyDescent="0.25">
      <c r="A3607" s="371">
        <v>4470</v>
      </c>
      <c r="B3607" s="371" t="s">
        <v>12458</v>
      </c>
      <c r="C3607" s="371" t="s">
        <v>3640</v>
      </c>
      <c r="D3607" s="218">
        <v>141.54</v>
      </c>
    </row>
    <row r="3608" spans="1:4" x14ac:dyDescent="0.25">
      <c r="A3608" s="371">
        <v>20204</v>
      </c>
      <c r="B3608" s="371" t="s">
        <v>12459</v>
      </c>
      <c r="C3608" s="371" t="s">
        <v>3640</v>
      </c>
      <c r="D3608" s="218">
        <v>94.36</v>
      </c>
    </row>
    <row r="3609" spans="1:4" x14ac:dyDescent="0.25">
      <c r="A3609" s="371">
        <v>20208</v>
      </c>
      <c r="B3609" s="371" t="s">
        <v>12460</v>
      </c>
      <c r="C3609" s="371" t="s">
        <v>3640</v>
      </c>
      <c r="D3609" s="218">
        <v>127.38</v>
      </c>
    </row>
    <row r="3610" spans="1:4" x14ac:dyDescent="0.25">
      <c r="A3610" s="371">
        <v>4437</v>
      </c>
      <c r="B3610" s="371" t="s">
        <v>12461</v>
      </c>
      <c r="C3610" s="371" t="s">
        <v>3640</v>
      </c>
      <c r="D3610" s="218">
        <v>106.15</v>
      </c>
    </row>
    <row r="3611" spans="1:4" x14ac:dyDescent="0.25">
      <c r="A3611" s="371">
        <v>14580</v>
      </c>
      <c r="B3611" s="371" t="s">
        <v>12462</v>
      </c>
      <c r="C3611" s="371" t="s">
        <v>3640</v>
      </c>
      <c r="D3611" s="218">
        <v>106.15</v>
      </c>
    </row>
    <row r="3612" spans="1:4" x14ac:dyDescent="0.25">
      <c r="A3612" s="371">
        <v>40304</v>
      </c>
      <c r="B3612" s="371" t="s">
        <v>12463</v>
      </c>
      <c r="C3612" s="371" t="s">
        <v>3639</v>
      </c>
      <c r="D3612" s="218">
        <v>24.98</v>
      </c>
    </row>
    <row r="3613" spans="1:4" x14ac:dyDescent="0.25">
      <c r="A3613" s="371">
        <v>5065</v>
      </c>
      <c r="B3613" s="371" t="s">
        <v>12464</v>
      </c>
      <c r="C3613" s="371" t="s">
        <v>3639</v>
      </c>
      <c r="D3613" s="218">
        <v>38.51</v>
      </c>
    </row>
    <row r="3614" spans="1:4" x14ac:dyDescent="0.25">
      <c r="A3614" s="371">
        <v>5072</v>
      </c>
      <c r="B3614" s="371" t="s">
        <v>12465</v>
      </c>
      <c r="C3614" s="371" t="s">
        <v>3639</v>
      </c>
      <c r="D3614" s="218">
        <v>35.619999999999997</v>
      </c>
    </row>
    <row r="3615" spans="1:4" x14ac:dyDescent="0.25">
      <c r="A3615" s="371">
        <v>5066</v>
      </c>
      <c r="B3615" s="371" t="s">
        <v>12466</v>
      </c>
      <c r="C3615" s="371" t="s">
        <v>3639</v>
      </c>
      <c r="D3615" s="218">
        <v>26.67</v>
      </c>
    </row>
    <row r="3616" spans="1:4" x14ac:dyDescent="0.25">
      <c r="A3616" s="371">
        <v>5063</v>
      </c>
      <c r="B3616" s="371" t="s">
        <v>12467</v>
      </c>
      <c r="C3616" s="371" t="s">
        <v>3639</v>
      </c>
      <c r="D3616" s="218">
        <v>24.15</v>
      </c>
    </row>
    <row r="3617" spans="1:4" x14ac:dyDescent="0.25">
      <c r="A3617" s="371">
        <v>20247</v>
      </c>
      <c r="B3617" s="371" t="s">
        <v>12468</v>
      </c>
      <c r="C3617" s="371" t="s">
        <v>3639</v>
      </c>
      <c r="D3617" s="218">
        <v>22.41</v>
      </c>
    </row>
    <row r="3618" spans="1:4" x14ac:dyDescent="0.25">
      <c r="A3618" s="371">
        <v>5074</v>
      </c>
      <c r="B3618" s="371" t="s">
        <v>12469</v>
      </c>
      <c r="C3618" s="371" t="s">
        <v>3639</v>
      </c>
      <c r="D3618" s="218">
        <v>22.68</v>
      </c>
    </row>
    <row r="3619" spans="1:4" x14ac:dyDescent="0.25">
      <c r="A3619" s="371">
        <v>5067</v>
      </c>
      <c r="B3619" s="371" t="s">
        <v>12470</v>
      </c>
      <c r="C3619" s="371" t="s">
        <v>3639</v>
      </c>
      <c r="D3619" s="218">
        <v>21.57</v>
      </c>
    </row>
    <row r="3620" spans="1:4" x14ac:dyDescent="0.25">
      <c r="A3620" s="371">
        <v>5078</v>
      </c>
      <c r="B3620" s="371" t="s">
        <v>12471</v>
      </c>
      <c r="C3620" s="371" t="s">
        <v>3639</v>
      </c>
      <c r="D3620" s="218">
        <v>21.33</v>
      </c>
    </row>
    <row r="3621" spans="1:4" x14ac:dyDescent="0.25">
      <c r="A3621" s="371">
        <v>5068</v>
      </c>
      <c r="B3621" s="371" t="s">
        <v>12472</v>
      </c>
      <c r="C3621" s="371" t="s">
        <v>3639</v>
      </c>
      <c r="D3621" s="218">
        <v>20.239999999999998</v>
      </c>
    </row>
    <row r="3622" spans="1:4" x14ac:dyDescent="0.25">
      <c r="A3622" s="371">
        <v>5073</v>
      </c>
      <c r="B3622" s="371" t="s">
        <v>12473</v>
      </c>
      <c r="C3622" s="371" t="s">
        <v>3639</v>
      </c>
      <c r="D3622" s="218">
        <v>20.63</v>
      </c>
    </row>
    <row r="3623" spans="1:4" x14ac:dyDescent="0.25">
      <c r="A3623" s="371">
        <v>5069</v>
      </c>
      <c r="B3623" s="371" t="s">
        <v>12474</v>
      </c>
      <c r="C3623" s="371" t="s">
        <v>3639</v>
      </c>
      <c r="D3623" s="218">
        <v>20.63</v>
      </c>
    </row>
    <row r="3624" spans="1:4" x14ac:dyDescent="0.25">
      <c r="A3624" s="371">
        <v>5070</v>
      </c>
      <c r="B3624" s="371" t="s">
        <v>12475</v>
      </c>
      <c r="C3624" s="371" t="s">
        <v>3639</v>
      </c>
      <c r="D3624" s="218">
        <v>20.86</v>
      </c>
    </row>
    <row r="3625" spans="1:4" x14ac:dyDescent="0.25">
      <c r="A3625" s="371">
        <v>5071</v>
      </c>
      <c r="B3625" s="371" t="s">
        <v>12476</v>
      </c>
      <c r="C3625" s="371" t="s">
        <v>3639</v>
      </c>
      <c r="D3625" s="218">
        <v>20.239999999999998</v>
      </c>
    </row>
    <row r="3626" spans="1:4" x14ac:dyDescent="0.25">
      <c r="A3626" s="371">
        <v>5061</v>
      </c>
      <c r="B3626" s="371" t="s">
        <v>12477</v>
      </c>
      <c r="C3626" s="371" t="s">
        <v>3639</v>
      </c>
      <c r="D3626" s="218">
        <v>19.899999999999999</v>
      </c>
    </row>
    <row r="3627" spans="1:4" x14ac:dyDescent="0.25">
      <c r="A3627" s="371">
        <v>5075</v>
      </c>
      <c r="B3627" s="371" t="s">
        <v>12478</v>
      </c>
      <c r="C3627" s="371" t="s">
        <v>3639</v>
      </c>
      <c r="D3627" s="218">
        <v>20.239999999999998</v>
      </c>
    </row>
    <row r="3628" spans="1:4" x14ac:dyDescent="0.25">
      <c r="A3628" s="371">
        <v>39027</v>
      </c>
      <c r="B3628" s="371" t="s">
        <v>12479</v>
      </c>
      <c r="C3628" s="371" t="s">
        <v>3639</v>
      </c>
      <c r="D3628" s="218">
        <v>20.22</v>
      </c>
    </row>
    <row r="3629" spans="1:4" x14ac:dyDescent="0.25">
      <c r="A3629" s="371">
        <v>5062</v>
      </c>
      <c r="B3629" s="371" t="s">
        <v>12480</v>
      </c>
      <c r="C3629" s="371" t="s">
        <v>3639</v>
      </c>
      <c r="D3629" s="218">
        <v>20.51</v>
      </c>
    </row>
    <row r="3630" spans="1:4" x14ac:dyDescent="0.25">
      <c r="A3630" s="371">
        <v>40568</v>
      </c>
      <c r="B3630" s="371" t="s">
        <v>12481</v>
      </c>
      <c r="C3630" s="371" t="s">
        <v>3639</v>
      </c>
      <c r="D3630" s="218">
        <v>20.39</v>
      </c>
    </row>
    <row r="3631" spans="1:4" x14ac:dyDescent="0.25">
      <c r="A3631" s="371">
        <v>39026</v>
      </c>
      <c r="B3631" s="371" t="s">
        <v>12482</v>
      </c>
      <c r="C3631" s="371" t="s">
        <v>3639</v>
      </c>
      <c r="D3631" s="218">
        <v>22.76</v>
      </c>
    </row>
    <row r="3632" spans="1:4" x14ac:dyDescent="0.25">
      <c r="A3632" s="371">
        <v>42431</v>
      </c>
      <c r="B3632" s="371" t="s">
        <v>12483</v>
      </c>
      <c r="C3632" s="371" t="s">
        <v>3635</v>
      </c>
      <c r="D3632" s="219">
        <v>3957.85</v>
      </c>
    </row>
    <row r="3633" spans="1:4" x14ac:dyDescent="0.25">
      <c r="A3633" s="371">
        <v>44074</v>
      </c>
      <c r="B3633" s="371" t="s">
        <v>12484</v>
      </c>
      <c r="C3633" s="371" t="s">
        <v>3634</v>
      </c>
      <c r="D3633" s="218">
        <v>623.88</v>
      </c>
    </row>
    <row r="3634" spans="1:4" x14ac:dyDescent="0.25">
      <c r="A3634" s="371">
        <v>44072</v>
      </c>
      <c r="B3634" s="371" t="s">
        <v>12485</v>
      </c>
      <c r="C3634" s="371" t="s">
        <v>3634</v>
      </c>
      <c r="D3634" s="218">
        <v>120.9</v>
      </c>
    </row>
    <row r="3635" spans="1:4" x14ac:dyDescent="0.25">
      <c r="A3635" s="371">
        <v>511</v>
      </c>
      <c r="B3635" s="371" t="s">
        <v>12486</v>
      </c>
      <c r="C3635" s="371" t="s">
        <v>3634</v>
      </c>
      <c r="D3635" s="218">
        <v>18.13</v>
      </c>
    </row>
    <row r="3636" spans="1:4" x14ac:dyDescent="0.25">
      <c r="A3636" s="371">
        <v>37540</v>
      </c>
      <c r="B3636" s="371" t="s">
        <v>12487</v>
      </c>
      <c r="C3636" s="371" t="s">
        <v>3635</v>
      </c>
      <c r="D3636" s="219">
        <v>96201.5</v>
      </c>
    </row>
    <row r="3637" spans="1:4" x14ac:dyDescent="0.25">
      <c r="A3637" s="371">
        <v>37548</v>
      </c>
      <c r="B3637" s="371" t="s">
        <v>12488</v>
      </c>
      <c r="C3637" s="371" t="s">
        <v>3635</v>
      </c>
      <c r="D3637" s="219">
        <v>127514.6</v>
      </c>
    </row>
    <row r="3638" spans="1:4" x14ac:dyDescent="0.25">
      <c r="A3638" s="371">
        <v>39828</v>
      </c>
      <c r="B3638" s="371" t="s">
        <v>12489</v>
      </c>
      <c r="C3638" s="371" t="s">
        <v>3635</v>
      </c>
      <c r="D3638" s="218">
        <v>764.96</v>
      </c>
    </row>
    <row r="3639" spans="1:4" x14ac:dyDescent="0.25">
      <c r="A3639" s="371">
        <v>12273</v>
      </c>
      <c r="B3639" s="371" t="s">
        <v>12490</v>
      </c>
      <c r="C3639" s="371" t="s">
        <v>3635</v>
      </c>
      <c r="D3639" s="218">
        <v>93.72</v>
      </c>
    </row>
    <row r="3640" spans="1:4" x14ac:dyDescent="0.25">
      <c r="A3640" s="371">
        <v>38392</v>
      </c>
      <c r="B3640" s="371" t="s">
        <v>12491</v>
      </c>
      <c r="C3640" s="371" t="s">
        <v>3635</v>
      </c>
      <c r="D3640" s="218">
        <v>58.84</v>
      </c>
    </row>
    <row r="3641" spans="1:4" x14ac:dyDescent="0.25">
      <c r="A3641" s="371">
        <v>11735</v>
      </c>
      <c r="B3641" s="371" t="s">
        <v>12492</v>
      </c>
      <c r="C3641" s="371" t="s">
        <v>3635</v>
      </c>
      <c r="D3641" s="218">
        <v>12.38</v>
      </c>
    </row>
    <row r="3642" spans="1:4" x14ac:dyDescent="0.25">
      <c r="A3642" s="371">
        <v>11737</v>
      </c>
      <c r="B3642" s="371" t="s">
        <v>12493</v>
      </c>
      <c r="C3642" s="371" t="s">
        <v>3635</v>
      </c>
      <c r="D3642" s="218">
        <v>17.55</v>
      </c>
    </row>
    <row r="3643" spans="1:4" x14ac:dyDescent="0.25">
      <c r="A3643" s="371">
        <v>11738</v>
      </c>
      <c r="B3643" s="371" t="s">
        <v>12494</v>
      </c>
      <c r="C3643" s="371" t="s">
        <v>3635</v>
      </c>
      <c r="D3643" s="218">
        <v>22.13</v>
      </c>
    </row>
    <row r="3644" spans="1:4" x14ac:dyDescent="0.25">
      <c r="A3644" s="371">
        <v>36143</v>
      </c>
      <c r="B3644" s="371" t="s">
        <v>12495</v>
      </c>
      <c r="C3644" s="371" t="s">
        <v>3635</v>
      </c>
      <c r="D3644" s="218">
        <v>31.46</v>
      </c>
    </row>
    <row r="3645" spans="1:4" x14ac:dyDescent="0.25">
      <c r="A3645" s="371">
        <v>36142</v>
      </c>
      <c r="B3645" s="371" t="s">
        <v>12496</v>
      </c>
      <c r="C3645" s="371" t="s">
        <v>3635</v>
      </c>
      <c r="D3645" s="218">
        <v>2.2999999999999998</v>
      </c>
    </row>
    <row r="3646" spans="1:4" x14ac:dyDescent="0.25">
      <c r="A3646" s="371">
        <v>36146</v>
      </c>
      <c r="B3646" s="371" t="s">
        <v>12497</v>
      </c>
      <c r="C3646" s="371" t="s">
        <v>3635</v>
      </c>
      <c r="D3646" s="218">
        <v>260.95</v>
      </c>
    </row>
    <row r="3647" spans="1:4" x14ac:dyDescent="0.25">
      <c r="A3647" s="371">
        <v>39015</v>
      </c>
      <c r="B3647" s="371" t="s">
        <v>12498</v>
      </c>
      <c r="C3647" s="371" t="s">
        <v>3635</v>
      </c>
      <c r="D3647" s="218">
        <v>0.97</v>
      </c>
    </row>
    <row r="3648" spans="1:4" x14ac:dyDescent="0.25">
      <c r="A3648" s="371">
        <v>38377</v>
      </c>
      <c r="B3648" s="371" t="s">
        <v>12499</v>
      </c>
      <c r="C3648" s="371" t="s">
        <v>3635</v>
      </c>
      <c r="D3648" s="218">
        <v>46.12</v>
      </c>
    </row>
    <row r="3649" spans="1:4" x14ac:dyDescent="0.25">
      <c r="A3649" s="371">
        <v>38376</v>
      </c>
      <c r="B3649" s="371" t="s">
        <v>12500</v>
      </c>
      <c r="C3649" s="371" t="s">
        <v>3635</v>
      </c>
      <c r="D3649" s="218">
        <v>52.58</v>
      </c>
    </row>
    <row r="3650" spans="1:4" x14ac:dyDescent="0.25">
      <c r="A3650" s="371">
        <v>38116</v>
      </c>
      <c r="B3650" s="371" t="s">
        <v>12501</v>
      </c>
      <c r="C3650" s="371" t="s">
        <v>3635</v>
      </c>
      <c r="D3650" s="218">
        <v>6.83</v>
      </c>
    </row>
    <row r="3651" spans="1:4" x14ac:dyDescent="0.25">
      <c r="A3651" s="371">
        <v>38066</v>
      </c>
      <c r="B3651" s="371" t="s">
        <v>12502</v>
      </c>
      <c r="C3651" s="371" t="s">
        <v>3635</v>
      </c>
      <c r="D3651" s="218">
        <v>11.27</v>
      </c>
    </row>
    <row r="3652" spans="1:4" x14ac:dyDescent="0.25">
      <c r="A3652" s="371">
        <v>38117</v>
      </c>
      <c r="B3652" s="371" t="s">
        <v>12503</v>
      </c>
      <c r="C3652" s="371" t="s">
        <v>3635</v>
      </c>
      <c r="D3652" s="218">
        <v>11.63</v>
      </c>
    </row>
    <row r="3653" spans="1:4" x14ac:dyDescent="0.25">
      <c r="A3653" s="371">
        <v>38067</v>
      </c>
      <c r="B3653" s="371" t="s">
        <v>12504</v>
      </c>
      <c r="C3653" s="371" t="s">
        <v>3635</v>
      </c>
      <c r="D3653" s="218">
        <v>15.87</v>
      </c>
    </row>
    <row r="3654" spans="1:4" x14ac:dyDescent="0.25">
      <c r="A3654" s="371">
        <v>11522</v>
      </c>
      <c r="B3654" s="371" t="s">
        <v>12505</v>
      </c>
      <c r="C3654" s="371" t="s">
        <v>3635</v>
      </c>
      <c r="D3654" s="218">
        <v>12.98</v>
      </c>
    </row>
    <row r="3655" spans="1:4" x14ac:dyDescent="0.25">
      <c r="A3655" s="371">
        <v>43600</v>
      </c>
      <c r="B3655" s="371" t="s">
        <v>12506</v>
      </c>
      <c r="C3655" s="371" t="s">
        <v>3635</v>
      </c>
      <c r="D3655" s="218">
        <v>52.02</v>
      </c>
    </row>
    <row r="3656" spans="1:4" x14ac:dyDescent="0.25">
      <c r="A3656" s="371">
        <v>5080</v>
      </c>
      <c r="B3656" s="371" t="s">
        <v>12507</v>
      </c>
      <c r="C3656" s="371" t="s">
        <v>3635</v>
      </c>
      <c r="D3656" s="218">
        <v>20.28</v>
      </c>
    </row>
    <row r="3657" spans="1:4" x14ac:dyDescent="0.25">
      <c r="A3657" s="371">
        <v>38168</v>
      </c>
      <c r="B3657" s="371" t="s">
        <v>12508</v>
      </c>
      <c r="C3657" s="371" t="s">
        <v>3635</v>
      </c>
      <c r="D3657" s="218">
        <v>141.62</v>
      </c>
    </row>
    <row r="3658" spans="1:4" x14ac:dyDescent="0.25">
      <c r="A3658" s="371">
        <v>43601</v>
      </c>
      <c r="B3658" s="371" t="s">
        <v>12509</v>
      </c>
      <c r="C3658" s="371" t="s">
        <v>3635</v>
      </c>
      <c r="D3658" s="218">
        <v>70.81</v>
      </c>
    </row>
    <row r="3659" spans="1:4" x14ac:dyDescent="0.25">
      <c r="A3659" s="371">
        <v>13393</v>
      </c>
      <c r="B3659" s="371" t="s">
        <v>12510</v>
      </c>
      <c r="C3659" s="371" t="s">
        <v>3635</v>
      </c>
      <c r="D3659" s="218">
        <v>289.07</v>
      </c>
    </row>
    <row r="3660" spans="1:4" x14ac:dyDescent="0.25">
      <c r="A3660" s="371">
        <v>13395</v>
      </c>
      <c r="B3660" s="371" t="s">
        <v>12511</v>
      </c>
      <c r="C3660" s="371" t="s">
        <v>3635</v>
      </c>
      <c r="D3660" s="218">
        <v>405.1</v>
      </c>
    </row>
    <row r="3661" spans="1:4" x14ac:dyDescent="0.25">
      <c r="A3661" s="371">
        <v>12039</v>
      </c>
      <c r="B3661" s="371" t="s">
        <v>12512</v>
      </c>
      <c r="C3661" s="371" t="s">
        <v>3635</v>
      </c>
      <c r="D3661" s="218">
        <v>425.72</v>
      </c>
    </row>
    <row r="3662" spans="1:4" x14ac:dyDescent="0.25">
      <c r="A3662" s="371">
        <v>13396</v>
      </c>
      <c r="B3662" s="371" t="s">
        <v>12513</v>
      </c>
      <c r="C3662" s="371" t="s">
        <v>3635</v>
      </c>
      <c r="D3662" s="218">
        <v>597.9</v>
      </c>
    </row>
    <row r="3663" spans="1:4" x14ac:dyDescent="0.25">
      <c r="A3663" s="371">
        <v>12041</v>
      </c>
      <c r="B3663" s="371" t="s">
        <v>12514</v>
      </c>
      <c r="C3663" s="371" t="s">
        <v>3635</v>
      </c>
      <c r="D3663" s="218">
        <v>488.22</v>
      </c>
    </row>
    <row r="3664" spans="1:4" x14ac:dyDescent="0.25">
      <c r="A3664" s="371">
        <v>12043</v>
      </c>
      <c r="B3664" s="371" t="s">
        <v>12515</v>
      </c>
      <c r="C3664" s="371" t="s">
        <v>3635</v>
      </c>
      <c r="D3664" s="219">
        <v>1030.8</v>
      </c>
    </row>
    <row r="3665" spans="1:4" x14ac:dyDescent="0.25">
      <c r="A3665" s="371">
        <v>39762</v>
      </c>
      <c r="B3665" s="371" t="s">
        <v>12516</v>
      </c>
      <c r="C3665" s="371" t="s">
        <v>3635</v>
      </c>
      <c r="D3665" s="218">
        <v>490.69</v>
      </c>
    </row>
    <row r="3666" spans="1:4" x14ac:dyDescent="0.25">
      <c r="A3666" s="371">
        <v>12042</v>
      </c>
      <c r="B3666" s="371" t="s">
        <v>12517</v>
      </c>
      <c r="C3666" s="371" t="s">
        <v>3635</v>
      </c>
      <c r="D3666" s="218">
        <v>716.39</v>
      </c>
    </row>
    <row r="3667" spans="1:4" x14ac:dyDescent="0.25">
      <c r="A3667" s="371">
        <v>39763</v>
      </c>
      <c r="B3667" s="371" t="s">
        <v>12518</v>
      </c>
      <c r="C3667" s="371" t="s">
        <v>3635</v>
      </c>
      <c r="D3667" s="218">
        <v>838.44</v>
      </c>
    </row>
    <row r="3668" spans="1:4" x14ac:dyDescent="0.25">
      <c r="A3668" s="371">
        <v>39760</v>
      </c>
      <c r="B3668" s="371" t="s">
        <v>12519</v>
      </c>
      <c r="C3668" s="371" t="s">
        <v>3635</v>
      </c>
      <c r="D3668" s="218">
        <v>835.68</v>
      </c>
    </row>
    <row r="3669" spans="1:4" x14ac:dyDescent="0.25">
      <c r="A3669" s="371">
        <v>39756</v>
      </c>
      <c r="B3669" s="371" t="s">
        <v>12520</v>
      </c>
      <c r="C3669" s="371" t="s">
        <v>3635</v>
      </c>
      <c r="D3669" s="218">
        <v>300.06</v>
      </c>
    </row>
    <row r="3670" spans="1:4" x14ac:dyDescent="0.25">
      <c r="A3670" s="371">
        <v>12038</v>
      </c>
      <c r="B3670" s="371" t="s">
        <v>12521</v>
      </c>
      <c r="C3670" s="371" t="s">
        <v>3635</v>
      </c>
      <c r="D3670" s="218">
        <v>374.93</v>
      </c>
    </row>
    <row r="3671" spans="1:4" x14ac:dyDescent="0.25">
      <c r="A3671" s="371">
        <v>39757</v>
      </c>
      <c r="B3671" s="371" t="s">
        <v>12522</v>
      </c>
      <c r="C3671" s="371" t="s">
        <v>3635</v>
      </c>
      <c r="D3671" s="218">
        <v>346.7</v>
      </c>
    </row>
    <row r="3672" spans="1:4" x14ac:dyDescent="0.25">
      <c r="A3672" s="371">
        <v>39758</v>
      </c>
      <c r="B3672" s="371" t="s">
        <v>12523</v>
      </c>
      <c r="C3672" s="371" t="s">
        <v>3635</v>
      </c>
      <c r="D3672" s="218">
        <v>505.26</v>
      </c>
    </row>
    <row r="3673" spans="1:4" x14ac:dyDescent="0.25">
      <c r="A3673" s="371">
        <v>39759</v>
      </c>
      <c r="B3673" s="371" t="s">
        <v>12524</v>
      </c>
      <c r="C3673" s="371" t="s">
        <v>3635</v>
      </c>
      <c r="D3673" s="218">
        <v>624</v>
      </c>
    </row>
    <row r="3674" spans="1:4" x14ac:dyDescent="0.25">
      <c r="A3674" s="371">
        <v>39761</v>
      </c>
      <c r="B3674" s="371" t="s">
        <v>12525</v>
      </c>
      <c r="C3674" s="371" t="s">
        <v>3635</v>
      </c>
      <c r="D3674" s="218">
        <v>750.07</v>
      </c>
    </row>
    <row r="3675" spans="1:4" x14ac:dyDescent="0.25">
      <c r="A3675" s="371">
        <v>39805</v>
      </c>
      <c r="B3675" s="371" t="s">
        <v>12526</v>
      </c>
      <c r="C3675" s="371" t="s">
        <v>3635</v>
      </c>
      <c r="D3675" s="218">
        <v>240.8</v>
      </c>
    </row>
    <row r="3676" spans="1:4" x14ac:dyDescent="0.25">
      <c r="A3676" s="371">
        <v>39806</v>
      </c>
      <c r="B3676" s="371" t="s">
        <v>12527</v>
      </c>
      <c r="C3676" s="371" t="s">
        <v>3635</v>
      </c>
      <c r="D3676" s="218">
        <v>446.14</v>
      </c>
    </row>
    <row r="3677" spans="1:4" x14ac:dyDescent="0.25">
      <c r="A3677" s="371">
        <v>39807</v>
      </c>
      <c r="B3677" s="371" t="s">
        <v>12528</v>
      </c>
      <c r="C3677" s="371" t="s">
        <v>3635</v>
      </c>
      <c r="D3677" s="218">
        <v>966.89</v>
      </c>
    </row>
    <row r="3678" spans="1:4" x14ac:dyDescent="0.25">
      <c r="A3678" s="371">
        <v>43100</v>
      </c>
      <c r="B3678" s="371" t="s">
        <v>12529</v>
      </c>
      <c r="C3678" s="371" t="s">
        <v>3635</v>
      </c>
      <c r="D3678" s="218">
        <v>755.9</v>
      </c>
    </row>
    <row r="3679" spans="1:4" x14ac:dyDescent="0.25">
      <c r="A3679" s="371">
        <v>39804</v>
      </c>
      <c r="B3679" s="371" t="s">
        <v>12530</v>
      </c>
      <c r="C3679" s="371" t="s">
        <v>3635</v>
      </c>
      <c r="D3679" s="218">
        <v>141.4</v>
      </c>
    </row>
    <row r="3680" spans="1:4" x14ac:dyDescent="0.25">
      <c r="A3680" s="371">
        <v>39796</v>
      </c>
      <c r="B3680" s="371" t="s">
        <v>12531</v>
      </c>
      <c r="C3680" s="371" t="s">
        <v>3635</v>
      </c>
      <c r="D3680" s="218">
        <v>146.44999999999999</v>
      </c>
    </row>
    <row r="3681" spans="1:4" x14ac:dyDescent="0.25">
      <c r="A3681" s="371">
        <v>39797</v>
      </c>
      <c r="B3681" s="371" t="s">
        <v>12532</v>
      </c>
      <c r="C3681" s="371" t="s">
        <v>3635</v>
      </c>
      <c r="D3681" s="218">
        <v>229.9</v>
      </c>
    </row>
    <row r="3682" spans="1:4" x14ac:dyDescent="0.25">
      <c r="A3682" s="371">
        <v>39798</v>
      </c>
      <c r="B3682" s="371" t="s">
        <v>12533</v>
      </c>
      <c r="C3682" s="371" t="s">
        <v>3635</v>
      </c>
      <c r="D3682" s="218">
        <v>394.35</v>
      </c>
    </row>
    <row r="3683" spans="1:4" x14ac:dyDescent="0.25">
      <c r="A3683" s="371">
        <v>39794</v>
      </c>
      <c r="B3683" s="371" t="s">
        <v>12534</v>
      </c>
      <c r="C3683" s="371" t="s">
        <v>3635</v>
      </c>
      <c r="D3683" s="218">
        <v>62.16</v>
      </c>
    </row>
    <row r="3684" spans="1:4" x14ac:dyDescent="0.25">
      <c r="A3684" s="371">
        <v>39795</v>
      </c>
      <c r="B3684" s="371" t="s">
        <v>12535</v>
      </c>
      <c r="C3684" s="371" t="s">
        <v>3635</v>
      </c>
      <c r="D3684" s="218">
        <v>98.21</v>
      </c>
    </row>
    <row r="3685" spans="1:4" x14ac:dyDescent="0.25">
      <c r="A3685" s="371">
        <v>39799</v>
      </c>
      <c r="B3685" s="371" t="s">
        <v>12536</v>
      </c>
      <c r="C3685" s="371" t="s">
        <v>3635</v>
      </c>
      <c r="D3685" s="218">
        <v>72.459999999999994</v>
      </c>
    </row>
    <row r="3686" spans="1:4" x14ac:dyDescent="0.25">
      <c r="A3686" s="371">
        <v>39801</v>
      </c>
      <c r="B3686" s="371" t="s">
        <v>12537</v>
      </c>
      <c r="C3686" s="371" t="s">
        <v>3635</v>
      </c>
      <c r="D3686" s="218">
        <v>207.39</v>
      </c>
    </row>
    <row r="3687" spans="1:4" x14ac:dyDescent="0.25">
      <c r="A3687" s="371">
        <v>39802</v>
      </c>
      <c r="B3687" s="371" t="s">
        <v>12538</v>
      </c>
      <c r="C3687" s="371" t="s">
        <v>3635</v>
      </c>
      <c r="D3687" s="218">
        <v>303.99</v>
      </c>
    </row>
    <row r="3688" spans="1:4" x14ac:dyDescent="0.25">
      <c r="A3688" s="371">
        <v>39803</v>
      </c>
      <c r="B3688" s="371" t="s">
        <v>12539</v>
      </c>
      <c r="C3688" s="371" t="s">
        <v>3635</v>
      </c>
      <c r="D3688" s="218">
        <v>424.07</v>
      </c>
    </row>
    <row r="3689" spans="1:4" x14ac:dyDescent="0.25">
      <c r="A3689" s="371">
        <v>39800</v>
      </c>
      <c r="B3689" s="371" t="s">
        <v>12540</v>
      </c>
      <c r="C3689" s="371" t="s">
        <v>3635</v>
      </c>
      <c r="D3689" s="218">
        <v>123.44</v>
      </c>
    </row>
    <row r="3690" spans="1:4" x14ac:dyDescent="0.25">
      <c r="A3690" s="371">
        <v>43837</v>
      </c>
      <c r="B3690" s="371" t="s">
        <v>12541</v>
      </c>
      <c r="C3690" s="371" t="s">
        <v>3635</v>
      </c>
      <c r="D3690" s="219">
        <v>1074.72</v>
      </c>
    </row>
    <row r="3691" spans="1:4" x14ac:dyDescent="0.25">
      <c r="A3691" s="371">
        <v>43836</v>
      </c>
      <c r="B3691" s="371" t="s">
        <v>12542</v>
      </c>
      <c r="C3691" s="371" t="s">
        <v>3635</v>
      </c>
      <c r="D3691" s="219">
        <v>2186.87</v>
      </c>
    </row>
    <row r="3692" spans="1:4" x14ac:dyDescent="0.25">
      <c r="A3692" s="371">
        <v>21059</v>
      </c>
      <c r="B3692" s="371" t="s">
        <v>12543</v>
      </c>
      <c r="C3692" s="371" t="s">
        <v>3635</v>
      </c>
      <c r="D3692" s="218">
        <v>61.13</v>
      </c>
    </row>
    <row r="3693" spans="1:4" x14ac:dyDescent="0.25">
      <c r="A3693" s="371">
        <v>11234</v>
      </c>
      <c r="B3693" s="371" t="s">
        <v>12544</v>
      </c>
      <c r="C3693" s="371" t="s">
        <v>3635</v>
      </c>
      <c r="D3693" s="218">
        <v>92.14</v>
      </c>
    </row>
    <row r="3694" spans="1:4" x14ac:dyDescent="0.25">
      <c r="A3694" s="371">
        <v>21060</v>
      </c>
      <c r="B3694" s="371" t="s">
        <v>12545</v>
      </c>
      <c r="C3694" s="371" t="s">
        <v>3635</v>
      </c>
      <c r="D3694" s="218">
        <v>113.41</v>
      </c>
    </row>
    <row r="3695" spans="1:4" x14ac:dyDescent="0.25">
      <c r="A3695" s="371">
        <v>21061</v>
      </c>
      <c r="B3695" s="371" t="s">
        <v>12546</v>
      </c>
      <c r="C3695" s="371" t="s">
        <v>3635</v>
      </c>
      <c r="D3695" s="218">
        <v>141.76</v>
      </c>
    </row>
    <row r="3696" spans="1:4" x14ac:dyDescent="0.25">
      <c r="A3696" s="371">
        <v>21062</v>
      </c>
      <c r="B3696" s="371" t="s">
        <v>12547</v>
      </c>
      <c r="C3696" s="371" t="s">
        <v>3635</v>
      </c>
      <c r="D3696" s="218">
        <v>223.28</v>
      </c>
    </row>
    <row r="3697" spans="1:4" x14ac:dyDescent="0.25">
      <c r="A3697" s="371">
        <v>11708</v>
      </c>
      <c r="B3697" s="371" t="s">
        <v>12548</v>
      </c>
      <c r="C3697" s="371" t="s">
        <v>3635</v>
      </c>
      <c r="D3697" s="218">
        <v>24.36</v>
      </c>
    </row>
    <row r="3698" spans="1:4" x14ac:dyDescent="0.25">
      <c r="A3698" s="371">
        <v>11709</v>
      </c>
      <c r="B3698" s="371" t="s">
        <v>12549</v>
      </c>
      <c r="C3698" s="371" t="s">
        <v>3635</v>
      </c>
      <c r="D3698" s="218">
        <v>57.23</v>
      </c>
    </row>
    <row r="3699" spans="1:4" x14ac:dyDescent="0.25">
      <c r="A3699" s="371">
        <v>11710</v>
      </c>
      <c r="B3699" s="371" t="s">
        <v>12550</v>
      </c>
      <c r="C3699" s="371" t="s">
        <v>3635</v>
      </c>
      <c r="D3699" s="218">
        <v>131.57</v>
      </c>
    </row>
    <row r="3700" spans="1:4" x14ac:dyDescent="0.25">
      <c r="A3700" s="371">
        <v>11707</v>
      </c>
      <c r="B3700" s="371" t="s">
        <v>12551</v>
      </c>
      <c r="C3700" s="371" t="s">
        <v>3635</v>
      </c>
      <c r="D3700" s="218">
        <v>18.25</v>
      </c>
    </row>
    <row r="3701" spans="1:4" x14ac:dyDescent="0.25">
      <c r="A3701" s="371">
        <v>5102</v>
      </c>
      <c r="B3701" s="371" t="s">
        <v>12552</v>
      </c>
      <c r="C3701" s="371" t="s">
        <v>3635</v>
      </c>
      <c r="D3701" s="218">
        <v>17.39</v>
      </c>
    </row>
    <row r="3702" spans="1:4" x14ac:dyDescent="0.25">
      <c r="A3702" s="371">
        <v>11739</v>
      </c>
      <c r="B3702" s="371" t="s">
        <v>12553</v>
      </c>
      <c r="C3702" s="371" t="s">
        <v>3635</v>
      </c>
      <c r="D3702" s="218">
        <v>12.39</v>
      </c>
    </row>
    <row r="3703" spans="1:4" x14ac:dyDescent="0.25">
      <c r="A3703" s="371">
        <v>11711</v>
      </c>
      <c r="B3703" s="371" t="s">
        <v>12554</v>
      </c>
      <c r="C3703" s="371" t="s">
        <v>3635</v>
      </c>
      <c r="D3703" s="218">
        <v>14.49</v>
      </c>
    </row>
    <row r="3704" spans="1:4" x14ac:dyDescent="0.25">
      <c r="A3704" s="371">
        <v>11741</v>
      </c>
      <c r="B3704" s="371" t="s">
        <v>12555</v>
      </c>
      <c r="C3704" s="371" t="s">
        <v>3635</v>
      </c>
      <c r="D3704" s="218">
        <v>15.78</v>
      </c>
    </row>
    <row r="3705" spans="1:4" x14ac:dyDescent="0.25">
      <c r="A3705" s="371">
        <v>11745</v>
      </c>
      <c r="B3705" s="371" t="s">
        <v>12556</v>
      </c>
      <c r="C3705" s="371" t="s">
        <v>3635</v>
      </c>
      <c r="D3705" s="218">
        <v>20.79</v>
      </c>
    </row>
    <row r="3706" spans="1:4" x14ac:dyDescent="0.25">
      <c r="A3706" s="371">
        <v>11743</v>
      </c>
      <c r="B3706" s="371" t="s">
        <v>12557</v>
      </c>
      <c r="C3706" s="371" t="s">
        <v>3635</v>
      </c>
      <c r="D3706" s="218">
        <v>13.25</v>
      </c>
    </row>
    <row r="3707" spans="1:4" x14ac:dyDescent="0.25">
      <c r="A3707" s="371">
        <v>1088</v>
      </c>
      <c r="B3707" s="371" t="s">
        <v>12558</v>
      </c>
      <c r="C3707" s="371" t="s">
        <v>3635</v>
      </c>
      <c r="D3707" s="218">
        <v>24.9</v>
      </c>
    </row>
    <row r="3708" spans="1:4" x14ac:dyDescent="0.25">
      <c r="A3708" s="371">
        <v>1087</v>
      </c>
      <c r="B3708" s="371" t="s">
        <v>12559</v>
      </c>
      <c r="C3708" s="371" t="s">
        <v>3635</v>
      </c>
      <c r="D3708" s="218">
        <v>31.1</v>
      </c>
    </row>
    <row r="3709" spans="1:4" x14ac:dyDescent="0.25">
      <c r="A3709" s="371">
        <v>38777</v>
      </c>
      <c r="B3709" s="371" t="s">
        <v>12560</v>
      </c>
      <c r="C3709" s="371" t="s">
        <v>3635</v>
      </c>
      <c r="D3709" s="218">
        <v>61.94</v>
      </c>
    </row>
    <row r="3710" spans="1:4" x14ac:dyDescent="0.25">
      <c r="A3710" s="371">
        <v>1086</v>
      </c>
      <c r="B3710" s="371" t="s">
        <v>12561</v>
      </c>
      <c r="C3710" s="371" t="s">
        <v>3635</v>
      </c>
      <c r="D3710" s="218">
        <v>32.69</v>
      </c>
    </row>
    <row r="3711" spans="1:4" x14ac:dyDescent="0.25">
      <c r="A3711" s="371">
        <v>1079</v>
      </c>
      <c r="B3711" s="371" t="s">
        <v>12562</v>
      </c>
      <c r="C3711" s="371" t="s">
        <v>3635</v>
      </c>
      <c r="D3711" s="218">
        <v>33.79</v>
      </c>
    </row>
    <row r="3712" spans="1:4" x14ac:dyDescent="0.25">
      <c r="A3712" s="371">
        <v>39374</v>
      </c>
      <c r="B3712" s="371" t="s">
        <v>12563</v>
      </c>
      <c r="C3712" s="371" t="s">
        <v>3635</v>
      </c>
      <c r="D3712" s="218">
        <v>268.62</v>
      </c>
    </row>
    <row r="3713" spans="1:4" x14ac:dyDescent="0.25">
      <c r="A3713" s="371">
        <v>1082</v>
      </c>
      <c r="B3713" s="371" t="s">
        <v>12564</v>
      </c>
      <c r="C3713" s="371" t="s">
        <v>3635</v>
      </c>
      <c r="D3713" s="218">
        <v>212.44</v>
      </c>
    </row>
    <row r="3714" spans="1:4" x14ac:dyDescent="0.25">
      <c r="A3714" s="371">
        <v>12316</v>
      </c>
      <c r="B3714" s="371" t="s">
        <v>12565</v>
      </c>
      <c r="C3714" s="371" t="s">
        <v>3635</v>
      </c>
      <c r="D3714" s="218">
        <v>97.37</v>
      </c>
    </row>
    <row r="3715" spans="1:4" x14ac:dyDescent="0.25">
      <c r="A3715" s="371">
        <v>12317</v>
      </c>
      <c r="B3715" s="371" t="s">
        <v>12566</v>
      </c>
      <c r="C3715" s="371" t="s">
        <v>3635</v>
      </c>
      <c r="D3715" s="218">
        <v>116.11</v>
      </c>
    </row>
    <row r="3716" spans="1:4" x14ac:dyDescent="0.25">
      <c r="A3716" s="371">
        <v>12318</v>
      </c>
      <c r="B3716" s="371" t="s">
        <v>12567</v>
      </c>
      <c r="C3716" s="371" t="s">
        <v>3635</v>
      </c>
      <c r="D3716" s="218">
        <v>133.76</v>
      </c>
    </row>
    <row r="3717" spans="1:4" x14ac:dyDescent="0.25">
      <c r="A3717" s="371">
        <v>5104</v>
      </c>
      <c r="B3717" s="371" t="s">
        <v>12568</v>
      </c>
      <c r="C3717" s="371" t="s">
        <v>3639</v>
      </c>
      <c r="D3717" s="218">
        <v>65.290000000000006</v>
      </c>
    </row>
    <row r="3718" spans="1:4" x14ac:dyDescent="0.25">
      <c r="A3718" s="371">
        <v>44530</v>
      </c>
      <c r="B3718" s="371" t="s">
        <v>12569</v>
      </c>
      <c r="C3718" s="371" t="s">
        <v>3635</v>
      </c>
      <c r="D3718" s="218">
        <v>46.91</v>
      </c>
    </row>
    <row r="3719" spans="1:4" x14ac:dyDescent="0.25">
      <c r="A3719" s="371">
        <v>2710</v>
      </c>
      <c r="B3719" s="371" t="s">
        <v>12570</v>
      </c>
      <c r="C3719" s="371" t="s">
        <v>3635</v>
      </c>
      <c r="D3719" s="218">
        <v>37.47</v>
      </c>
    </row>
    <row r="3720" spans="1:4" x14ac:dyDescent="0.25">
      <c r="A3720" s="371">
        <v>14575</v>
      </c>
      <c r="B3720" s="371" t="s">
        <v>12571</v>
      </c>
      <c r="C3720" s="371" t="s">
        <v>3635</v>
      </c>
      <c r="D3720" s="219">
        <v>5682927.1100000003</v>
      </c>
    </row>
    <row r="3721" spans="1:4" x14ac:dyDescent="0.25">
      <c r="A3721" s="371">
        <v>20043</v>
      </c>
      <c r="B3721" s="371" t="s">
        <v>12572</v>
      </c>
      <c r="C3721" s="371" t="s">
        <v>3635</v>
      </c>
      <c r="D3721" s="218">
        <v>7.98</v>
      </c>
    </row>
    <row r="3722" spans="1:4" x14ac:dyDescent="0.25">
      <c r="A3722" s="371">
        <v>20044</v>
      </c>
      <c r="B3722" s="371" t="s">
        <v>12573</v>
      </c>
      <c r="C3722" s="371" t="s">
        <v>3635</v>
      </c>
      <c r="D3722" s="218">
        <v>9.25</v>
      </c>
    </row>
    <row r="3723" spans="1:4" x14ac:dyDescent="0.25">
      <c r="A3723" s="371">
        <v>20042</v>
      </c>
      <c r="B3723" s="371" t="s">
        <v>12574</v>
      </c>
      <c r="C3723" s="371" t="s">
        <v>3635</v>
      </c>
      <c r="D3723" s="218">
        <v>6.92</v>
      </c>
    </row>
    <row r="3724" spans="1:4" x14ac:dyDescent="0.25">
      <c r="A3724" s="371">
        <v>20046</v>
      </c>
      <c r="B3724" s="371" t="s">
        <v>12575</v>
      </c>
      <c r="C3724" s="371" t="s">
        <v>3635</v>
      </c>
      <c r="D3724" s="218">
        <v>16.38</v>
      </c>
    </row>
    <row r="3725" spans="1:4" x14ac:dyDescent="0.25">
      <c r="A3725" s="371">
        <v>20047</v>
      </c>
      <c r="B3725" s="371" t="s">
        <v>12576</v>
      </c>
      <c r="C3725" s="371" t="s">
        <v>3635</v>
      </c>
      <c r="D3725" s="218">
        <v>49.12</v>
      </c>
    </row>
    <row r="3726" spans="1:4" x14ac:dyDescent="0.25">
      <c r="A3726" s="371">
        <v>20045</v>
      </c>
      <c r="B3726" s="371" t="s">
        <v>12577</v>
      </c>
      <c r="C3726" s="371" t="s">
        <v>3635</v>
      </c>
      <c r="D3726" s="218">
        <v>8.2899999999999991</v>
      </c>
    </row>
    <row r="3727" spans="1:4" x14ac:dyDescent="0.25">
      <c r="A3727" s="371">
        <v>20972</v>
      </c>
      <c r="B3727" s="371" t="s">
        <v>12578</v>
      </c>
      <c r="C3727" s="371" t="s">
        <v>3635</v>
      </c>
      <c r="D3727" s="218">
        <v>142.85</v>
      </c>
    </row>
    <row r="3728" spans="1:4" x14ac:dyDescent="0.25">
      <c r="A3728" s="371">
        <v>11321</v>
      </c>
      <c r="B3728" s="371" t="s">
        <v>12579</v>
      </c>
      <c r="C3728" s="371" t="s">
        <v>3635</v>
      </c>
      <c r="D3728" s="218">
        <v>24.08</v>
      </c>
    </row>
    <row r="3729" spans="1:4" x14ac:dyDescent="0.25">
      <c r="A3729" s="371">
        <v>11323</v>
      </c>
      <c r="B3729" s="371" t="s">
        <v>12580</v>
      </c>
      <c r="C3729" s="371" t="s">
        <v>3635</v>
      </c>
      <c r="D3729" s="218">
        <v>27.69</v>
      </c>
    </row>
    <row r="3730" spans="1:4" x14ac:dyDescent="0.25">
      <c r="A3730" s="371">
        <v>20327</v>
      </c>
      <c r="B3730" s="371" t="s">
        <v>12581</v>
      </c>
      <c r="C3730" s="371" t="s">
        <v>3635</v>
      </c>
      <c r="D3730" s="218">
        <v>15.72</v>
      </c>
    </row>
    <row r="3731" spans="1:4" x14ac:dyDescent="0.25">
      <c r="A3731" s="371">
        <v>13390</v>
      </c>
      <c r="B3731" s="371" t="s">
        <v>12582</v>
      </c>
      <c r="C3731" s="371" t="s">
        <v>3635</v>
      </c>
      <c r="D3731" s="218">
        <v>122.88</v>
      </c>
    </row>
    <row r="3732" spans="1:4" x14ac:dyDescent="0.25">
      <c r="A3732" s="371">
        <v>6034</v>
      </c>
      <c r="B3732" s="371" t="s">
        <v>12583</v>
      </c>
      <c r="C3732" s="371" t="s">
        <v>3635</v>
      </c>
      <c r="D3732" s="218">
        <v>16.13</v>
      </c>
    </row>
    <row r="3733" spans="1:4" x14ac:dyDescent="0.25">
      <c r="A3733" s="371">
        <v>6036</v>
      </c>
      <c r="B3733" s="371" t="s">
        <v>12584</v>
      </c>
      <c r="C3733" s="371" t="s">
        <v>3635</v>
      </c>
      <c r="D3733" s="218">
        <v>21.96</v>
      </c>
    </row>
    <row r="3734" spans="1:4" x14ac:dyDescent="0.25">
      <c r="A3734" s="371">
        <v>6031</v>
      </c>
      <c r="B3734" s="371" t="s">
        <v>12585</v>
      </c>
      <c r="C3734" s="371" t="s">
        <v>3635</v>
      </c>
      <c r="D3734" s="218">
        <v>25.81</v>
      </c>
    </row>
    <row r="3735" spans="1:4" x14ac:dyDescent="0.25">
      <c r="A3735" s="371">
        <v>6029</v>
      </c>
      <c r="B3735" s="371" t="s">
        <v>12586</v>
      </c>
      <c r="C3735" s="371" t="s">
        <v>3635</v>
      </c>
      <c r="D3735" s="218">
        <v>26.08</v>
      </c>
    </row>
    <row r="3736" spans="1:4" x14ac:dyDescent="0.25">
      <c r="A3736" s="371">
        <v>6033</v>
      </c>
      <c r="B3736" s="371" t="s">
        <v>12587</v>
      </c>
      <c r="C3736" s="371" t="s">
        <v>3635</v>
      </c>
      <c r="D3736" s="218">
        <v>34.380000000000003</v>
      </c>
    </row>
    <row r="3737" spans="1:4" x14ac:dyDescent="0.25">
      <c r="A3737" s="371">
        <v>11672</v>
      </c>
      <c r="B3737" s="371" t="s">
        <v>12588</v>
      </c>
      <c r="C3737" s="371" t="s">
        <v>3635</v>
      </c>
      <c r="D3737" s="218">
        <v>74.78</v>
      </c>
    </row>
    <row r="3738" spans="1:4" x14ac:dyDescent="0.25">
      <c r="A3738" s="371">
        <v>11669</v>
      </c>
      <c r="B3738" s="371" t="s">
        <v>12589</v>
      </c>
      <c r="C3738" s="371" t="s">
        <v>3635</v>
      </c>
      <c r="D3738" s="218">
        <v>71.22</v>
      </c>
    </row>
    <row r="3739" spans="1:4" x14ac:dyDescent="0.25">
      <c r="A3739" s="371">
        <v>11670</v>
      </c>
      <c r="B3739" s="371" t="s">
        <v>12590</v>
      </c>
      <c r="C3739" s="371" t="s">
        <v>3635</v>
      </c>
      <c r="D3739" s="218">
        <v>27.28</v>
      </c>
    </row>
    <row r="3740" spans="1:4" x14ac:dyDescent="0.25">
      <c r="A3740" s="371">
        <v>20055</v>
      </c>
      <c r="B3740" s="371" t="s">
        <v>12591</v>
      </c>
      <c r="C3740" s="371" t="s">
        <v>3635</v>
      </c>
      <c r="D3740" s="218">
        <v>53.34</v>
      </c>
    </row>
    <row r="3741" spans="1:4" x14ac:dyDescent="0.25">
      <c r="A3741" s="371">
        <v>11671</v>
      </c>
      <c r="B3741" s="371" t="s">
        <v>12592</v>
      </c>
      <c r="C3741" s="371" t="s">
        <v>3635</v>
      </c>
      <c r="D3741" s="218">
        <v>114.45</v>
      </c>
    </row>
    <row r="3742" spans="1:4" x14ac:dyDescent="0.25">
      <c r="A3742" s="371">
        <v>6032</v>
      </c>
      <c r="B3742" s="371" t="s">
        <v>12593</v>
      </c>
      <c r="C3742" s="371" t="s">
        <v>3635</v>
      </c>
      <c r="D3742" s="218">
        <v>32.69</v>
      </c>
    </row>
    <row r="3743" spans="1:4" x14ac:dyDescent="0.25">
      <c r="A3743" s="371">
        <v>11673</v>
      </c>
      <c r="B3743" s="371" t="s">
        <v>12594</v>
      </c>
      <c r="C3743" s="371" t="s">
        <v>3635</v>
      </c>
      <c r="D3743" s="218">
        <v>25.74</v>
      </c>
    </row>
    <row r="3744" spans="1:4" x14ac:dyDescent="0.25">
      <c r="A3744" s="371">
        <v>11674</v>
      </c>
      <c r="B3744" s="371" t="s">
        <v>12595</v>
      </c>
      <c r="C3744" s="371" t="s">
        <v>3635</v>
      </c>
      <c r="D3744" s="218">
        <v>33.15</v>
      </c>
    </row>
    <row r="3745" spans="1:4" x14ac:dyDescent="0.25">
      <c r="A3745" s="371">
        <v>11675</v>
      </c>
      <c r="B3745" s="371" t="s">
        <v>12596</v>
      </c>
      <c r="C3745" s="371" t="s">
        <v>3635</v>
      </c>
      <c r="D3745" s="218">
        <v>52.63</v>
      </c>
    </row>
    <row r="3746" spans="1:4" x14ac:dyDescent="0.25">
      <c r="A3746" s="371">
        <v>11676</v>
      </c>
      <c r="B3746" s="371" t="s">
        <v>12597</v>
      </c>
      <c r="C3746" s="371" t="s">
        <v>3635</v>
      </c>
      <c r="D3746" s="218">
        <v>70.39</v>
      </c>
    </row>
    <row r="3747" spans="1:4" x14ac:dyDescent="0.25">
      <c r="A3747" s="371">
        <v>11677</v>
      </c>
      <c r="B3747" s="371" t="s">
        <v>12598</v>
      </c>
      <c r="C3747" s="371" t="s">
        <v>3635</v>
      </c>
      <c r="D3747" s="218">
        <v>72.69</v>
      </c>
    </row>
    <row r="3748" spans="1:4" x14ac:dyDescent="0.25">
      <c r="A3748" s="371">
        <v>11678</v>
      </c>
      <c r="B3748" s="371" t="s">
        <v>12599</v>
      </c>
      <c r="C3748" s="371" t="s">
        <v>3635</v>
      </c>
      <c r="D3748" s="218">
        <v>133.13</v>
      </c>
    </row>
    <row r="3749" spans="1:4" x14ac:dyDescent="0.25">
      <c r="A3749" s="371">
        <v>6038</v>
      </c>
      <c r="B3749" s="371" t="s">
        <v>12600</v>
      </c>
      <c r="C3749" s="371" t="s">
        <v>3635</v>
      </c>
      <c r="D3749" s="218">
        <v>8.44</v>
      </c>
    </row>
    <row r="3750" spans="1:4" x14ac:dyDescent="0.25">
      <c r="A3750" s="371">
        <v>11718</v>
      </c>
      <c r="B3750" s="371" t="s">
        <v>12601</v>
      </c>
      <c r="C3750" s="371" t="s">
        <v>3635</v>
      </c>
      <c r="D3750" s="218">
        <v>24.08</v>
      </c>
    </row>
    <row r="3751" spans="1:4" x14ac:dyDescent="0.25">
      <c r="A3751" s="371">
        <v>6037</v>
      </c>
      <c r="B3751" s="371" t="s">
        <v>12602</v>
      </c>
      <c r="C3751" s="371" t="s">
        <v>3635</v>
      </c>
      <c r="D3751" s="218">
        <v>17.57</v>
      </c>
    </row>
    <row r="3752" spans="1:4" x14ac:dyDescent="0.25">
      <c r="A3752" s="371">
        <v>11719</v>
      </c>
      <c r="B3752" s="371" t="s">
        <v>12603</v>
      </c>
      <c r="C3752" s="371" t="s">
        <v>3635</v>
      </c>
      <c r="D3752" s="218">
        <v>19.54</v>
      </c>
    </row>
    <row r="3753" spans="1:4" x14ac:dyDescent="0.25">
      <c r="A3753" s="371">
        <v>6019</v>
      </c>
      <c r="B3753" s="371" t="s">
        <v>12604</v>
      </c>
      <c r="C3753" s="371" t="s">
        <v>3635</v>
      </c>
      <c r="D3753" s="218">
        <v>73.75</v>
      </c>
    </row>
    <row r="3754" spans="1:4" x14ac:dyDescent="0.25">
      <c r="A3754" s="371">
        <v>6010</v>
      </c>
      <c r="B3754" s="371" t="s">
        <v>12605</v>
      </c>
      <c r="C3754" s="371" t="s">
        <v>3635</v>
      </c>
      <c r="D3754" s="218">
        <v>126.9</v>
      </c>
    </row>
    <row r="3755" spans="1:4" x14ac:dyDescent="0.25">
      <c r="A3755" s="371">
        <v>6017</v>
      </c>
      <c r="B3755" s="371" t="s">
        <v>12606</v>
      </c>
      <c r="C3755" s="371" t="s">
        <v>3635</v>
      </c>
      <c r="D3755" s="218">
        <v>100.52</v>
      </c>
    </row>
    <row r="3756" spans="1:4" x14ac:dyDescent="0.25">
      <c r="A3756" s="371">
        <v>6020</v>
      </c>
      <c r="B3756" s="371" t="s">
        <v>12607</v>
      </c>
      <c r="C3756" s="371" t="s">
        <v>3635</v>
      </c>
      <c r="D3756" s="218">
        <v>44.3</v>
      </c>
    </row>
    <row r="3757" spans="1:4" x14ac:dyDescent="0.25">
      <c r="A3757" s="371">
        <v>6028</v>
      </c>
      <c r="B3757" s="371" t="s">
        <v>12608</v>
      </c>
      <c r="C3757" s="371" t="s">
        <v>3635</v>
      </c>
      <c r="D3757" s="218">
        <v>176.76</v>
      </c>
    </row>
    <row r="3758" spans="1:4" x14ac:dyDescent="0.25">
      <c r="A3758" s="371">
        <v>6011</v>
      </c>
      <c r="B3758" s="371" t="s">
        <v>12609</v>
      </c>
      <c r="C3758" s="371" t="s">
        <v>3635</v>
      </c>
      <c r="D3758" s="218">
        <v>366.58</v>
      </c>
    </row>
    <row r="3759" spans="1:4" x14ac:dyDescent="0.25">
      <c r="A3759" s="371">
        <v>6012</v>
      </c>
      <c r="B3759" s="371" t="s">
        <v>12610</v>
      </c>
      <c r="C3759" s="371" t="s">
        <v>3635</v>
      </c>
      <c r="D3759" s="218">
        <v>443.8</v>
      </c>
    </row>
    <row r="3760" spans="1:4" x14ac:dyDescent="0.25">
      <c r="A3760" s="371">
        <v>6016</v>
      </c>
      <c r="B3760" s="371" t="s">
        <v>12611</v>
      </c>
      <c r="C3760" s="371" t="s">
        <v>3635</v>
      </c>
      <c r="D3760" s="218">
        <v>46.72</v>
      </c>
    </row>
    <row r="3761" spans="1:4" x14ac:dyDescent="0.25">
      <c r="A3761" s="371">
        <v>6027</v>
      </c>
      <c r="B3761" s="371" t="s">
        <v>12612</v>
      </c>
      <c r="C3761" s="371" t="s">
        <v>3635</v>
      </c>
      <c r="D3761" s="218">
        <v>924.73</v>
      </c>
    </row>
    <row r="3762" spans="1:4" x14ac:dyDescent="0.25">
      <c r="A3762" s="371">
        <v>6013</v>
      </c>
      <c r="B3762" s="371" t="s">
        <v>12613</v>
      </c>
      <c r="C3762" s="371" t="s">
        <v>3635</v>
      </c>
      <c r="D3762" s="218">
        <v>139.54</v>
      </c>
    </row>
    <row r="3763" spans="1:4" x14ac:dyDescent="0.25">
      <c r="A3763" s="371">
        <v>6015</v>
      </c>
      <c r="B3763" s="371" t="s">
        <v>12614</v>
      </c>
      <c r="C3763" s="371" t="s">
        <v>3635</v>
      </c>
      <c r="D3763" s="218">
        <v>202.92</v>
      </c>
    </row>
    <row r="3764" spans="1:4" x14ac:dyDescent="0.25">
      <c r="A3764" s="371">
        <v>6014</v>
      </c>
      <c r="B3764" s="371" t="s">
        <v>12615</v>
      </c>
      <c r="C3764" s="371" t="s">
        <v>3635</v>
      </c>
      <c r="D3764" s="218">
        <v>194.01</v>
      </c>
    </row>
    <row r="3765" spans="1:4" x14ac:dyDescent="0.25">
      <c r="A3765" s="371">
        <v>6006</v>
      </c>
      <c r="B3765" s="371" t="s">
        <v>12616</v>
      </c>
      <c r="C3765" s="371" t="s">
        <v>3635</v>
      </c>
      <c r="D3765" s="218">
        <v>101.05</v>
      </c>
    </row>
    <row r="3766" spans="1:4" x14ac:dyDescent="0.25">
      <c r="A3766" s="371">
        <v>6005</v>
      </c>
      <c r="B3766" s="371" t="s">
        <v>12617</v>
      </c>
      <c r="C3766" s="371" t="s">
        <v>3635</v>
      </c>
      <c r="D3766" s="218">
        <v>113.99</v>
      </c>
    </row>
    <row r="3767" spans="1:4" x14ac:dyDescent="0.25">
      <c r="A3767" s="371">
        <v>11756</v>
      </c>
      <c r="B3767" s="371" t="s">
        <v>12618</v>
      </c>
      <c r="C3767" s="371" t="s">
        <v>3635</v>
      </c>
      <c r="D3767" s="218">
        <v>54.44</v>
      </c>
    </row>
    <row r="3768" spans="1:4" x14ac:dyDescent="0.25">
      <c r="A3768" s="371">
        <v>10904</v>
      </c>
      <c r="B3768" s="371" t="s">
        <v>12619</v>
      </c>
      <c r="C3768" s="371" t="s">
        <v>3635</v>
      </c>
      <c r="D3768" s="218">
        <v>200</v>
      </c>
    </row>
    <row r="3769" spans="1:4" x14ac:dyDescent="0.25">
      <c r="A3769" s="371">
        <v>11752</v>
      </c>
      <c r="B3769" s="371" t="s">
        <v>12620</v>
      </c>
      <c r="C3769" s="371" t="s">
        <v>3635</v>
      </c>
      <c r="D3769" s="218">
        <v>31.39</v>
      </c>
    </row>
    <row r="3770" spans="1:4" x14ac:dyDescent="0.25">
      <c r="A3770" s="371">
        <v>11753</v>
      </c>
      <c r="B3770" s="371" t="s">
        <v>12621</v>
      </c>
      <c r="C3770" s="371" t="s">
        <v>3635</v>
      </c>
      <c r="D3770" s="218">
        <v>37.479999999999997</v>
      </c>
    </row>
    <row r="3771" spans="1:4" x14ac:dyDescent="0.25">
      <c r="A3771" s="371">
        <v>6021</v>
      </c>
      <c r="B3771" s="371" t="s">
        <v>12622</v>
      </c>
      <c r="C3771" s="371" t="s">
        <v>3635</v>
      </c>
      <c r="D3771" s="218">
        <v>104.01</v>
      </c>
    </row>
    <row r="3772" spans="1:4" x14ac:dyDescent="0.25">
      <c r="A3772" s="371">
        <v>6024</v>
      </c>
      <c r="B3772" s="371" t="s">
        <v>12623</v>
      </c>
      <c r="C3772" s="371" t="s">
        <v>3635</v>
      </c>
      <c r="D3772" s="218">
        <v>107.51</v>
      </c>
    </row>
    <row r="3773" spans="1:4" x14ac:dyDescent="0.25">
      <c r="A3773" s="371">
        <v>38379</v>
      </c>
      <c r="B3773" s="371" t="s">
        <v>12624</v>
      </c>
      <c r="C3773" s="371" t="s">
        <v>3640</v>
      </c>
      <c r="D3773" s="218">
        <v>61.7</v>
      </c>
    </row>
    <row r="3774" spans="1:4" x14ac:dyDescent="0.25">
      <c r="A3774" s="371">
        <v>13897</v>
      </c>
      <c r="B3774" s="371" t="s">
        <v>12625</v>
      </c>
      <c r="C3774" s="371" t="s">
        <v>3635</v>
      </c>
      <c r="D3774" s="219">
        <v>6818.1</v>
      </c>
    </row>
    <row r="3775" spans="1:4" x14ac:dyDescent="0.25">
      <c r="A3775" s="371">
        <v>10640</v>
      </c>
      <c r="B3775" s="371" t="s">
        <v>12626</v>
      </c>
      <c r="C3775" s="371" t="s">
        <v>3635</v>
      </c>
      <c r="D3775" s="219">
        <v>14766.58</v>
      </c>
    </row>
    <row r="3776" spans="1:4" x14ac:dyDescent="0.25">
      <c r="A3776" s="371">
        <v>34357</v>
      </c>
      <c r="B3776" s="371" t="s">
        <v>12627</v>
      </c>
      <c r="C3776" s="371" t="s">
        <v>3639</v>
      </c>
      <c r="D3776" s="218">
        <v>3.81</v>
      </c>
    </row>
    <row r="3777" spans="1:4" x14ac:dyDescent="0.25">
      <c r="A3777" s="371">
        <v>37329</v>
      </c>
      <c r="B3777" s="371" t="s">
        <v>12628</v>
      </c>
      <c r="C3777" s="371" t="s">
        <v>3639</v>
      </c>
      <c r="D3777" s="218">
        <v>80.38</v>
      </c>
    </row>
    <row r="3778" spans="1:4" x14ac:dyDescent="0.25">
      <c r="A3778" s="371">
        <v>2510</v>
      </c>
      <c r="B3778" s="371" t="s">
        <v>12629</v>
      </c>
      <c r="C3778" s="371" t="s">
        <v>3635</v>
      </c>
      <c r="D3778" s="218">
        <v>30.77</v>
      </c>
    </row>
    <row r="3779" spans="1:4" x14ac:dyDescent="0.25">
      <c r="A3779" s="371">
        <v>12359</v>
      </c>
      <c r="B3779" s="371" t="s">
        <v>12630</v>
      </c>
      <c r="C3779" s="371" t="s">
        <v>3635</v>
      </c>
      <c r="D3779" s="218">
        <v>167.54</v>
      </c>
    </row>
    <row r="3780" spans="1:4" x14ac:dyDescent="0.25">
      <c r="A3780" s="371">
        <v>7353</v>
      </c>
      <c r="B3780" s="371" t="s">
        <v>12631</v>
      </c>
      <c r="C3780" s="371" t="s">
        <v>3634</v>
      </c>
      <c r="D3780" s="218">
        <v>36.130000000000003</v>
      </c>
    </row>
    <row r="3781" spans="1:4" x14ac:dyDescent="0.25">
      <c r="A3781" s="371">
        <v>36144</v>
      </c>
      <c r="B3781" s="371" t="s">
        <v>12632</v>
      </c>
      <c r="C3781" s="371" t="s">
        <v>3635</v>
      </c>
      <c r="D3781" s="218">
        <v>1.71</v>
      </c>
    </row>
    <row r="3782" spans="1:4" x14ac:dyDescent="0.25">
      <c r="A3782" s="371">
        <v>10518</v>
      </c>
      <c r="B3782" s="371" t="s">
        <v>12633</v>
      </c>
      <c r="C3782" s="371" t="s">
        <v>3635</v>
      </c>
      <c r="D3782" s="218">
        <v>116.96</v>
      </c>
    </row>
    <row r="3783" spans="1:4" x14ac:dyDescent="0.25">
      <c r="A3783" s="371">
        <v>36530</v>
      </c>
      <c r="B3783" s="371" t="s">
        <v>12634</v>
      </c>
      <c r="C3783" s="371" t="s">
        <v>3635</v>
      </c>
      <c r="D3783" s="219">
        <v>387219.5</v>
      </c>
    </row>
    <row r="3784" spans="1:4" x14ac:dyDescent="0.25">
      <c r="A3784" s="371">
        <v>6046</v>
      </c>
      <c r="B3784" s="371" t="s">
        <v>12635</v>
      </c>
      <c r="C3784" s="371" t="s">
        <v>3635</v>
      </c>
      <c r="D3784" s="219">
        <v>420000</v>
      </c>
    </row>
    <row r="3785" spans="1:4" x14ac:dyDescent="0.25">
      <c r="A3785" s="371">
        <v>36531</v>
      </c>
      <c r="B3785" s="371" t="s">
        <v>12636</v>
      </c>
      <c r="C3785" s="371" t="s">
        <v>3635</v>
      </c>
      <c r="D3785" s="219">
        <v>435365.82</v>
      </c>
    </row>
    <row r="3786" spans="1:4" x14ac:dyDescent="0.25">
      <c r="A3786" s="371">
        <v>34684</v>
      </c>
      <c r="B3786" s="371" t="s">
        <v>12637</v>
      </c>
      <c r="C3786" s="371" t="s">
        <v>3636</v>
      </c>
      <c r="D3786" s="218">
        <v>283.82</v>
      </c>
    </row>
    <row r="3787" spans="1:4" x14ac:dyDescent="0.25">
      <c r="A3787" s="371">
        <v>34683</v>
      </c>
      <c r="B3787" s="371" t="s">
        <v>12638</v>
      </c>
      <c r="C3787" s="371" t="s">
        <v>3636</v>
      </c>
      <c r="D3787" s="218">
        <v>177.39</v>
      </c>
    </row>
    <row r="3788" spans="1:4" x14ac:dyDescent="0.25">
      <c r="A3788" s="371">
        <v>533</v>
      </c>
      <c r="B3788" s="371" t="s">
        <v>12639</v>
      </c>
      <c r="C3788" s="371" t="s">
        <v>3636</v>
      </c>
      <c r="D3788" s="218">
        <v>23.94</v>
      </c>
    </row>
    <row r="3789" spans="1:4" x14ac:dyDescent="0.25">
      <c r="A3789" s="371">
        <v>10515</v>
      </c>
      <c r="B3789" s="371" t="s">
        <v>12640</v>
      </c>
      <c r="C3789" s="371" t="s">
        <v>3636</v>
      </c>
      <c r="D3789" s="218">
        <v>45.17</v>
      </c>
    </row>
    <row r="3790" spans="1:4" x14ac:dyDescent="0.25">
      <c r="A3790" s="371">
        <v>536</v>
      </c>
      <c r="B3790" s="371" t="s">
        <v>12641</v>
      </c>
      <c r="C3790" s="371" t="s">
        <v>3636</v>
      </c>
      <c r="D3790" s="218">
        <v>32.68</v>
      </c>
    </row>
    <row r="3791" spans="1:4" x14ac:dyDescent="0.25">
      <c r="A3791" s="371">
        <v>153</v>
      </c>
      <c r="B3791" s="371" t="s">
        <v>12642</v>
      </c>
      <c r="C3791" s="371" t="s">
        <v>3634</v>
      </c>
      <c r="D3791" s="218">
        <v>108.17</v>
      </c>
    </row>
    <row r="3792" spans="1:4" x14ac:dyDescent="0.25">
      <c r="A3792" s="371">
        <v>34682</v>
      </c>
      <c r="B3792" s="371" t="s">
        <v>12643</v>
      </c>
      <c r="C3792" s="371" t="s">
        <v>3636</v>
      </c>
      <c r="D3792" s="218">
        <v>135.65</v>
      </c>
    </row>
    <row r="3793" spans="1:4" x14ac:dyDescent="0.25">
      <c r="A3793" s="371">
        <v>20205</v>
      </c>
      <c r="B3793" s="371" t="s">
        <v>12644</v>
      </c>
      <c r="C3793" s="371" t="s">
        <v>3640</v>
      </c>
      <c r="D3793" s="218">
        <v>3.93</v>
      </c>
    </row>
    <row r="3794" spans="1:4" x14ac:dyDescent="0.25">
      <c r="A3794" s="371">
        <v>4412</v>
      </c>
      <c r="B3794" s="371" t="s">
        <v>12645</v>
      </c>
      <c r="C3794" s="371" t="s">
        <v>3640</v>
      </c>
      <c r="D3794" s="218">
        <v>2.35</v>
      </c>
    </row>
    <row r="3795" spans="1:4" x14ac:dyDescent="0.25">
      <c r="A3795" s="371">
        <v>4408</v>
      </c>
      <c r="B3795" s="371" t="s">
        <v>12646</v>
      </c>
      <c r="C3795" s="371" t="s">
        <v>3640</v>
      </c>
      <c r="D3795" s="218">
        <v>2.94</v>
      </c>
    </row>
    <row r="3796" spans="1:4" x14ac:dyDescent="0.25">
      <c r="A3796" s="371">
        <v>36250</v>
      </c>
      <c r="B3796" s="371" t="s">
        <v>12647</v>
      </c>
      <c r="C3796" s="371" t="s">
        <v>3640</v>
      </c>
      <c r="D3796" s="218">
        <v>4.46</v>
      </c>
    </row>
    <row r="3797" spans="1:4" x14ac:dyDescent="0.25">
      <c r="A3797" s="371">
        <v>10857</v>
      </c>
      <c r="B3797" s="371" t="s">
        <v>12648</v>
      </c>
      <c r="C3797" s="371" t="s">
        <v>3640</v>
      </c>
      <c r="D3797" s="218">
        <v>13.53</v>
      </c>
    </row>
    <row r="3798" spans="1:4" x14ac:dyDescent="0.25">
      <c r="A3798" s="371">
        <v>4803</v>
      </c>
      <c r="B3798" s="371" t="s">
        <v>12649</v>
      </c>
      <c r="C3798" s="371" t="s">
        <v>3640</v>
      </c>
      <c r="D3798" s="218">
        <v>26.39</v>
      </c>
    </row>
    <row r="3799" spans="1:4" x14ac:dyDescent="0.25">
      <c r="A3799" s="371">
        <v>6186</v>
      </c>
      <c r="B3799" s="371" t="s">
        <v>12650</v>
      </c>
      <c r="C3799" s="371" t="s">
        <v>3640</v>
      </c>
      <c r="D3799" s="218">
        <v>18.05</v>
      </c>
    </row>
    <row r="3800" spans="1:4" x14ac:dyDescent="0.25">
      <c r="A3800" s="371">
        <v>4829</v>
      </c>
      <c r="B3800" s="371" t="s">
        <v>12651</v>
      </c>
      <c r="C3800" s="371" t="s">
        <v>3640</v>
      </c>
      <c r="D3800" s="218">
        <v>35.71</v>
      </c>
    </row>
    <row r="3801" spans="1:4" x14ac:dyDescent="0.25">
      <c r="A3801" s="371">
        <v>39829</v>
      </c>
      <c r="B3801" s="371" t="s">
        <v>12652</v>
      </c>
      <c r="C3801" s="371" t="s">
        <v>3640</v>
      </c>
      <c r="D3801" s="218">
        <v>37</v>
      </c>
    </row>
    <row r="3802" spans="1:4" x14ac:dyDescent="0.25">
      <c r="A3802" s="371">
        <v>20231</v>
      </c>
      <c r="B3802" s="371" t="s">
        <v>12653</v>
      </c>
      <c r="C3802" s="371" t="s">
        <v>3640</v>
      </c>
      <c r="D3802" s="218">
        <v>51.07</v>
      </c>
    </row>
    <row r="3803" spans="1:4" x14ac:dyDescent="0.25">
      <c r="A3803" s="371">
        <v>4804</v>
      </c>
      <c r="B3803" s="371" t="s">
        <v>12654</v>
      </c>
      <c r="C3803" s="371" t="s">
        <v>3640</v>
      </c>
      <c r="D3803" s="218">
        <v>20.260000000000002</v>
      </c>
    </row>
    <row r="3804" spans="1:4" x14ac:dyDescent="0.25">
      <c r="A3804" s="371">
        <v>34680</v>
      </c>
      <c r="B3804" s="371" t="s">
        <v>12655</v>
      </c>
      <c r="C3804" s="371" t="s">
        <v>3640</v>
      </c>
      <c r="D3804" s="218">
        <v>41.73</v>
      </c>
    </row>
    <row r="3805" spans="1:4" x14ac:dyDescent="0.25">
      <c r="A3805" s="371">
        <v>11573</v>
      </c>
      <c r="B3805" s="371" t="s">
        <v>12656</v>
      </c>
      <c r="C3805" s="371" t="s">
        <v>3635</v>
      </c>
      <c r="D3805" s="218">
        <v>5.81</v>
      </c>
    </row>
    <row r="3806" spans="1:4" x14ac:dyDescent="0.25">
      <c r="A3806" s="371">
        <v>38401</v>
      </c>
      <c r="B3806" s="371" t="s">
        <v>12657</v>
      </c>
      <c r="C3806" s="371" t="s">
        <v>3635</v>
      </c>
      <c r="D3806" s="218">
        <v>10.82</v>
      </c>
    </row>
    <row r="3807" spans="1:4" x14ac:dyDescent="0.25">
      <c r="A3807" s="371">
        <v>11575</v>
      </c>
      <c r="B3807" s="371" t="s">
        <v>12658</v>
      </c>
      <c r="C3807" s="371" t="s">
        <v>3635</v>
      </c>
      <c r="D3807" s="218">
        <v>56.02</v>
      </c>
    </row>
    <row r="3808" spans="1:4" x14ac:dyDescent="0.25">
      <c r="A3808" s="371">
        <v>38179</v>
      </c>
      <c r="B3808" s="371" t="s">
        <v>12659</v>
      </c>
      <c r="C3808" s="371" t="s">
        <v>3635</v>
      </c>
      <c r="D3808" s="218">
        <v>46.32</v>
      </c>
    </row>
    <row r="3809" spans="1:4" x14ac:dyDescent="0.25">
      <c r="A3809" s="371">
        <v>20256</v>
      </c>
      <c r="B3809" s="371" t="s">
        <v>12660</v>
      </c>
      <c r="C3809" s="371" t="s">
        <v>3635</v>
      </c>
      <c r="D3809" s="218">
        <v>0.35</v>
      </c>
    </row>
    <row r="3810" spans="1:4" x14ac:dyDescent="0.25">
      <c r="A3810" s="371">
        <v>14511</v>
      </c>
      <c r="B3810" s="371" t="s">
        <v>12661</v>
      </c>
      <c r="C3810" s="371" t="s">
        <v>3635</v>
      </c>
      <c r="D3810" s="219">
        <v>997825.41</v>
      </c>
    </row>
    <row r="3811" spans="1:4" x14ac:dyDescent="0.25">
      <c r="A3811" s="371">
        <v>10642</v>
      </c>
      <c r="B3811" s="371" t="s">
        <v>12662</v>
      </c>
      <c r="C3811" s="371" t="s">
        <v>3635</v>
      </c>
      <c r="D3811" s="219">
        <v>940000</v>
      </c>
    </row>
    <row r="3812" spans="1:4" x14ac:dyDescent="0.25">
      <c r="A3812" s="371">
        <v>14489</v>
      </c>
      <c r="B3812" s="371" t="s">
        <v>12663</v>
      </c>
      <c r="C3812" s="371" t="s">
        <v>3635</v>
      </c>
      <c r="D3812" s="219">
        <v>833762.51</v>
      </c>
    </row>
    <row r="3813" spans="1:4" x14ac:dyDescent="0.25">
      <c r="A3813" s="371">
        <v>14513</v>
      </c>
      <c r="B3813" s="371" t="s">
        <v>12664</v>
      </c>
      <c r="C3813" s="371" t="s">
        <v>3635</v>
      </c>
      <c r="D3813" s="219">
        <v>625341.67000000004</v>
      </c>
    </row>
    <row r="3814" spans="1:4" x14ac:dyDescent="0.25">
      <c r="A3814" s="371">
        <v>13600</v>
      </c>
      <c r="B3814" s="371" t="s">
        <v>12665</v>
      </c>
      <c r="C3814" s="371" t="s">
        <v>3635</v>
      </c>
      <c r="D3814" s="219">
        <v>806866.86</v>
      </c>
    </row>
    <row r="3815" spans="1:4" x14ac:dyDescent="0.25">
      <c r="A3815" s="371">
        <v>10646</v>
      </c>
      <c r="B3815" s="371" t="s">
        <v>12666</v>
      </c>
      <c r="C3815" s="371" t="s">
        <v>3635</v>
      </c>
      <c r="D3815" s="219">
        <v>601465.48</v>
      </c>
    </row>
    <row r="3816" spans="1:4" x14ac:dyDescent="0.25">
      <c r="A3816" s="371">
        <v>6070</v>
      </c>
      <c r="B3816" s="371" t="s">
        <v>12667</v>
      </c>
      <c r="C3816" s="371" t="s">
        <v>3635</v>
      </c>
      <c r="D3816" s="219">
        <v>821828.55</v>
      </c>
    </row>
    <row r="3817" spans="1:4" x14ac:dyDescent="0.25">
      <c r="A3817" s="371">
        <v>6069</v>
      </c>
      <c r="B3817" s="371" t="s">
        <v>12668</v>
      </c>
      <c r="C3817" s="371" t="s">
        <v>3635</v>
      </c>
      <c r="D3817" s="219">
        <v>181554.32</v>
      </c>
    </row>
    <row r="3818" spans="1:4" x14ac:dyDescent="0.25">
      <c r="A3818" s="371">
        <v>14626</v>
      </c>
      <c r="B3818" s="371" t="s">
        <v>12669</v>
      </c>
      <c r="C3818" s="371" t="s">
        <v>3635</v>
      </c>
      <c r="D3818" s="219">
        <v>899714.32</v>
      </c>
    </row>
    <row r="3819" spans="1:4" x14ac:dyDescent="0.25">
      <c r="A3819" s="371">
        <v>6067</v>
      </c>
      <c r="B3819" s="371" t="s">
        <v>12670</v>
      </c>
      <c r="C3819" s="371" t="s">
        <v>3635</v>
      </c>
      <c r="D3819" s="219">
        <v>738571.44</v>
      </c>
    </row>
    <row r="3820" spans="1:4" x14ac:dyDescent="0.25">
      <c r="A3820" s="371">
        <v>38393</v>
      </c>
      <c r="B3820" s="371" t="s">
        <v>12671</v>
      </c>
      <c r="C3820" s="371" t="s">
        <v>3635</v>
      </c>
      <c r="D3820" s="218">
        <v>16.48</v>
      </c>
    </row>
    <row r="3821" spans="1:4" x14ac:dyDescent="0.25">
      <c r="A3821" s="371">
        <v>38390</v>
      </c>
      <c r="B3821" s="371" t="s">
        <v>12672</v>
      </c>
      <c r="C3821" s="371" t="s">
        <v>3635</v>
      </c>
      <c r="D3821" s="218">
        <v>36.549999999999997</v>
      </c>
    </row>
    <row r="3822" spans="1:4" x14ac:dyDescent="0.25">
      <c r="A3822" s="371">
        <v>36532</v>
      </c>
      <c r="B3822" s="371" t="s">
        <v>12673</v>
      </c>
      <c r="C3822" s="371" t="s">
        <v>3635</v>
      </c>
      <c r="D3822" s="219">
        <v>26431.48</v>
      </c>
    </row>
    <row r="3823" spans="1:4" x14ac:dyDescent="0.25">
      <c r="A3823" s="371">
        <v>11578</v>
      </c>
      <c r="B3823" s="371" t="s">
        <v>12674</v>
      </c>
      <c r="C3823" s="371" t="s">
        <v>3635</v>
      </c>
      <c r="D3823" s="218">
        <v>12.09</v>
      </c>
    </row>
    <row r="3824" spans="1:4" x14ac:dyDescent="0.25">
      <c r="A3824" s="371">
        <v>11577</v>
      </c>
      <c r="B3824" s="371" t="s">
        <v>12675</v>
      </c>
      <c r="C3824" s="371" t="s">
        <v>3635</v>
      </c>
      <c r="D3824" s="218">
        <v>11.54</v>
      </c>
    </row>
    <row r="3825" spans="1:4" x14ac:dyDescent="0.25">
      <c r="A3825" s="371">
        <v>42432</v>
      </c>
      <c r="B3825" s="371" t="s">
        <v>12676</v>
      </c>
      <c r="C3825" s="371" t="s">
        <v>3635</v>
      </c>
      <c r="D3825" s="219">
        <v>2424.64</v>
      </c>
    </row>
    <row r="3826" spans="1:4" x14ac:dyDescent="0.25">
      <c r="A3826" s="371">
        <v>42437</v>
      </c>
      <c r="B3826" s="371" t="s">
        <v>12677</v>
      </c>
      <c r="C3826" s="371" t="s">
        <v>3635</v>
      </c>
      <c r="D3826" s="219">
        <v>1843.37</v>
      </c>
    </row>
    <row r="3827" spans="1:4" x14ac:dyDescent="0.25">
      <c r="A3827" s="371">
        <v>1116</v>
      </c>
      <c r="B3827" s="371" t="s">
        <v>12678</v>
      </c>
      <c r="C3827" s="371" t="s">
        <v>3640</v>
      </c>
      <c r="D3827" s="218">
        <v>16.61</v>
      </c>
    </row>
    <row r="3828" spans="1:4" x14ac:dyDescent="0.25">
      <c r="A3828" s="371">
        <v>1115</v>
      </c>
      <c r="B3828" s="371" t="s">
        <v>12679</v>
      </c>
      <c r="C3828" s="371" t="s">
        <v>3640</v>
      </c>
      <c r="D3828" s="218">
        <v>19.899999999999999</v>
      </c>
    </row>
    <row r="3829" spans="1:4" x14ac:dyDescent="0.25">
      <c r="A3829" s="371">
        <v>1113</v>
      </c>
      <c r="B3829" s="371" t="s">
        <v>12680</v>
      </c>
      <c r="C3829" s="371" t="s">
        <v>3640</v>
      </c>
      <c r="D3829" s="218">
        <v>23.26</v>
      </c>
    </row>
    <row r="3830" spans="1:4" x14ac:dyDescent="0.25">
      <c r="A3830" s="371">
        <v>1114</v>
      </c>
      <c r="B3830" s="371" t="s">
        <v>12681</v>
      </c>
      <c r="C3830" s="371" t="s">
        <v>3640</v>
      </c>
      <c r="D3830" s="218">
        <v>27.71</v>
      </c>
    </row>
    <row r="3831" spans="1:4" x14ac:dyDescent="0.25">
      <c r="A3831" s="371">
        <v>40873</v>
      </c>
      <c r="B3831" s="371" t="s">
        <v>12682</v>
      </c>
      <c r="C3831" s="371" t="s">
        <v>3640</v>
      </c>
      <c r="D3831" s="218">
        <v>21.69</v>
      </c>
    </row>
    <row r="3832" spans="1:4" x14ac:dyDescent="0.25">
      <c r="A3832" s="371">
        <v>20214</v>
      </c>
      <c r="B3832" s="371" t="s">
        <v>12683</v>
      </c>
      <c r="C3832" s="371" t="s">
        <v>3635</v>
      </c>
      <c r="D3832" s="218">
        <v>50.02</v>
      </c>
    </row>
    <row r="3833" spans="1:4" x14ac:dyDescent="0.25">
      <c r="A3833" s="371">
        <v>7237</v>
      </c>
      <c r="B3833" s="371" t="s">
        <v>12684</v>
      </c>
      <c r="C3833" s="371" t="s">
        <v>3635</v>
      </c>
      <c r="D3833" s="218">
        <v>48.97</v>
      </c>
    </row>
    <row r="3834" spans="1:4" x14ac:dyDescent="0.25">
      <c r="A3834" s="371">
        <v>11757</v>
      </c>
      <c r="B3834" s="371" t="s">
        <v>12685</v>
      </c>
      <c r="C3834" s="371" t="s">
        <v>3635</v>
      </c>
      <c r="D3834" s="218">
        <v>55.54</v>
      </c>
    </row>
    <row r="3835" spans="1:4" x14ac:dyDescent="0.25">
      <c r="A3835" s="371">
        <v>11758</v>
      </c>
      <c r="B3835" s="371" t="s">
        <v>12686</v>
      </c>
      <c r="C3835" s="371" t="s">
        <v>3635</v>
      </c>
      <c r="D3835" s="218">
        <v>36.4</v>
      </c>
    </row>
    <row r="3836" spans="1:4" x14ac:dyDescent="0.25">
      <c r="A3836" s="371">
        <v>37526</v>
      </c>
      <c r="B3836" s="371" t="s">
        <v>12687</v>
      </c>
      <c r="C3836" s="371" t="s">
        <v>3635</v>
      </c>
      <c r="D3836" s="218">
        <v>4.4400000000000004</v>
      </c>
    </row>
    <row r="3837" spans="1:4" x14ac:dyDescent="0.25">
      <c r="A3837" s="371">
        <v>6076</v>
      </c>
      <c r="B3837" s="371" t="s">
        <v>12688</v>
      </c>
      <c r="C3837" s="371" t="s">
        <v>3641</v>
      </c>
      <c r="D3837" s="218">
        <v>65</v>
      </c>
    </row>
    <row r="3838" spans="1:4" x14ac:dyDescent="0.25">
      <c r="A3838" s="371">
        <v>13109</v>
      </c>
      <c r="B3838" s="371" t="s">
        <v>12689</v>
      </c>
      <c r="C3838" s="371" t="s">
        <v>3635</v>
      </c>
      <c r="D3838" s="218">
        <v>270.93</v>
      </c>
    </row>
    <row r="3839" spans="1:4" x14ac:dyDescent="0.25">
      <c r="A3839" s="371">
        <v>13110</v>
      </c>
      <c r="B3839" s="371" t="s">
        <v>12690</v>
      </c>
      <c r="C3839" s="371" t="s">
        <v>3635</v>
      </c>
      <c r="D3839" s="218">
        <v>356.56</v>
      </c>
    </row>
    <row r="3840" spans="1:4" x14ac:dyDescent="0.25">
      <c r="A3840" s="371">
        <v>7581</v>
      </c>
      <c r="B3840" s="371" t="s">
        <v>12691</v>
      </c>
      <c r="C3840" s="371" t="s">
        <v>3635</v>
      </c>
      <c r="D3840" s="218">
        <v>4.87</v>
      </c>
    </row>
    <row r="3841" spans="1:4" x14ac:dyDescent="0.25">
      <c r="A3841" s="371">
        <v>4509</v>
      </c>
      <c r="B3841" s="371" t="s">
        <v>12692</v>
      </c>
      <c r="C3841" s="371" t="s">
        <v>3640</v>
      </c>
      <c r="D3841" s="218">
        <v>4.0199999999999996</v>
      </c>
    </row>
    <row r="3842" spans="1:4" x14ac:dyDescent="0.25">
      <c r="A3842" s="371">
        <v>4512</v>
      </c>
      <c r="B3842" s="371" t="s">
        <v>12693</v>
      </c>
      <c r="C3842" s="371" t="s">
        <v>3640</v>
      </c>
      <c r="D3842" s="218">
        <v>1.92</v>
      </c>
    </row>
    <row r="3843" spans="1:4" x14ac:dyDescent="0.25">
      <c r="A3843" s="371">
        <v>4517</v>
      </c>
      <c r="B3843" s="371" t="s">
        <v>12694</v>
      </c>
      <c r="C3843" s="371" t="s">
        <v>3640</v>
      </c>
      <c r="D3843" s="218">
        <v>2.77</v>
      </c>
    </row>
    <row r="3844" spans="1:4" x14ac:dyDescent="0.25">
      <c r="A3844" s="371">
        <v>20206</v>
      </c>
      <c r="B3844" s="371" t="s">
        <v>12695</v>
      </c>
      <c r="C3844" s="371" t="s">
        <v>3640</v>
      </c>
      <c r="D3844" s="218">
        <v>10.61</v>
      </c>
    </row>
    <row r="3845" spans="1:4" x14ac:dyDescent="0.25">
      <c r="A3845" s="371">
        <v>4460</v>
      </c>
      <c r="B3845" s="371" t="s">
        <v>12696</v>
      </c>
      <c r="C3845" s="371" t="s">
        <v>3640</v>
      </c>
      <c r="D3845" s="218">
        <v>10.89</v>
      </c>
    </row>
    <row r="3846" spans="1:4" x14ac:dyDescent="0.25">
      <c r="A3846" s="371">
        <v>4415</v>
      </c>
      <c r="B3846" s="371" t="s">
        <v>12697</v>
      </c>
      <c r="C3846" s="371" t="s">
        <v>3640</v>
      </c>
      <c r="D3846" s="218">
        <v>5.83</v>
      </c>
    </row>
    <row r="3847" spans="1:4" x14ac:dyDescent="0.25">
      <c r="A3847" s="371">
        <v>4417</v>
      </c>
      <c r="B3847" s="371" t="s">
        <v>12698</v>
      </c>
      <c r="C3847" s="371" t="s">
        <v>3640</v>
      </c>
      <c r="D3847" s="218">
        <v>8.4</v>
      </c>
    </row>
    <row r="3848" spans="1:4" x14ac:dyDescent="0.25">
      <c r="A3848" s="371">
        <v>37373</v>
      </c>
      <c r="B3848" s="371" t="s">
        <v>12699</v>
      </c>
      <c r="C3848" s="371" t="s">
        <v>3638</v>
      </c>
      <c r="D3848" s="218">
        <v>7.0000000000000007E-2</v>
      </c>
    </row>
    <row r="3849" spans="1:4" x14ac:dyDescent="0.25">
      <c r="A3849" s="371">
        <v>40864</v>
      </c>
      <c r="B3849" s="371" t="s">
        <v>12700</v>
      </c>
      <c r="C3849" s="371" t="s">
        <v>3642</v>
      </c>
      <c r="D3849" s="218">
        <v>12.89</v>
      </c>
    </row>
    <row r="3850" spans="1:4" x14ac:dyDescent="0.25">
      <c r="A3850" s="371">
        <v>4734</v>
      </c>
      <c r="B3850" s="371" t="s">
        <v>12701</v>
      </c>
      <c r="C3850" s="371" t="s">
        <v>3641</v>
      </c>
      <c r="D3850" s="218">
        <v>610.58000000000004</v>
      </c>
    </row>
    <row r="3851" spans="1:4" x14ac:dyDescent="0.25">
      <c r="A3851" s="371">
        <v>6085</v>
      </c>
      <c r="B3851" s="371" t="s">
        <v>12702</v>
      </c>
      <c r="C3851" s="371" t="s">
        <v>3634</v>
      </c>
      <c r="D3851" s="218">
        <v>11.67</v>
      </c>
    </row>
    <row r="3852" spans="1:4" x14ac:dyDescent="0.25">
      <c r="A3852" s="371">
        <v>38396</v>
      </c>
      <c r="B3852" s="371" t="s">
        <v>12703</v>
      </c>
      <c r="C3852" s="371" t="s">
        <v>3635</v>
      </c>
      <c r="D3852" s="218">
        <v>532.45000000000005</v>
      </c>
    </row>
    <row r="3853" spans="1:4" x14ac:dyDescent="0.25">
      <c r="A3853" s="371">
        <v>11622</v>
      </c>
      <c r="B3853" s="371" t="s">
        <v>12704</v>
      </c>
      <c r="C3853" s="371" t="s">
        <v>3639</v>
      </c>
      <c r="D3853" s="218">
        <v>81.510000000000005</v>
      </c>
    </row>
    <row r="3854" spans="1:4" x14ac:dyDescent="0.25">
      <c r="A3854" s="371">
        <v>43143</v>
      </c>
      <c r="B3854" s="371" t="s">
        <v>12705</v>
      </c>
      <c r="C3854" s="371" t="s">
        <v>3634</v>
      </c>
      <c r="D3854" s="218">
        <v>30.78</v>
      </c>
    </row>
    <row r="3855" spans="1:4" x14ac:dyDescent="0.25">
      <c r="A3855" s="371">
        <v>7317</v>
      </c>
      <c r="B3855" s="371" t="s">
        <v>12706</v>
      </c>
      <c r="C3855" s="371" t="s">
        <v>3639</v>
      </c>
      <c r="D3855" s="218">
        <v>43.52</v>
      </c>
    </row>
    <row r="3856" spans="1:4" x14ac:dyDescent="0.25">
      <c r="A3856" s="371">
        <v>142</v>
      </c>
      <c r="B3856" s="371" t="s">
        <v>12707</v>
      </c>
      <c r="C3856" s="371" t="s">
        <v>3652</v>
      </c>
      <c r="D3856" s="218">
        <v>38.46</v>
      </c>
    </row>
    <row r="3857" spans="1:4" x14ac:dyDescent="0.25">
      <c r="A3857" s="371">
        <v>43142</v>
      </c>
      <c r="B3857" s="371" t="s">
        <v>12708</v>
      </c>
      <c r="C3857" s="371" t="s">
        <v>3634</v>
      </c>
      <c r="D3857" s="218">
        <v>174.71</v>
      </c>
    </row>
    <row r="3858" spans="1:4" x14ac:dyDescent="0.25">
      <c r="A3858" s="371">
        <v>38123</v>
      </c>
      <c r="B3858" s="371" t="s">
        <v>12709</v>
      </c>
      <c r="C3858" s="371" t="s">
        <v>3639</v>
      </c>
      <c r="D3858" s="218">
        <v>73.78</v>
      </c>
    </row>
    <row r="3859" spans="1:4" x14ac:dyDescent="0.25">
      <c r="A3859" s="371">
        <v>42699</v>
      </c>
      <c r="B3859" s="371" t="s">
        <v>12710</v>
      </c>
      <c r="C3859" s="371" t="s">
        <v>3635</v>
      </c>
      <c r="D3859" s="218">
        <v>28.7</v>
      </c>
    </row>
    <row r="3860" spans="1:4" x14ac:dyDescent="0.25">
      <c r="A3860" s="371">
        <v>37743</v>
      </c>
      <c r="B3860" s="371" t="s">
        <v>12711</v>
      </c>
      <c r="C3860" s="371" t="s">
        <v>3635</v>
      </c>
      <c r="D3860" s="219">
        <v>213383.28</v>
      </c>
    </row>
    <row r="3861" spans="1:4" x14ac:dyDescent="0.25">
      <c r="A3861" s="371">
        <v>37744</v>
      </c>
      <c r="B3861" s="371" t="s">
        <v>12712</v>
      </c>
      <c r="C3861" s="371" t="s">
        <v>3635</v>
      </c>
      <c r="D3861" s="219">
        <v>250898.6</v>
      </c>
    </row>
    <row r="3862" spans="1:4" x14ac:dyDescent="0.25">
      <c r="A3862" s="371">
        <v>37741</v>
      </c>
      <c r="B3862" s="371" t="s">
        <v>12713</v>
      </c>
      <c r="C3862" s="371" t="s">
        <v>3635</v>
      </c>
      <c r="D3862" s="219">
        <v>194028.25</v>
      </c>
    </row>
    <row r="3863" spans="1:4" x14ac:dyDescent="0.25">
      <c r="A3863" s="371">
        <v>39396</v>
      </c>
      <c r="B3863" s="371" t="s">
        <v>12714</v>
      </c>
      <c r="C3863" s="371" t="s">
        <v>3635</v>
      </c>
      <c r="D3863" s="218">
        <v>60.26</v>
      </c>
    </row>
    <row r="3864" spans="1:4" x14ac:dyDescent="0.25">
      <c r="A3864" s="371">
        <v>39392</v>
      </c>
      <c r="B3864" s="371" t="s">
        <v>12715</v>
      </c>
      <c r="C3864" s="371" t="s">
        <v>3635</v>
      </c>
      <c r="D3864" s="218">
        <v>67.98</v>
      </c>
    </row>
    <row r="3865" spans="1:4" x14ac:dyDescent="0.25">
      <c r="A3865" s="371">
        <v>39393</v>
      </c>
      <c r="B3865" s="371" t="s">
        <v>12716</v>
      </c>
      <c r="C3865" s="371" t="s">
        <v>3635</v>
      </c>
      <c r="D3865" s="218">
        <v>42.04</v>
      </c>
    </row>
    <row r="3866" spans="1:4" x14ac:dyDescent="0.25">
      <c r="A3866" s="371">
        <v>39394</v>
      </c>
      <c r="B3866" s="371" t="s">
        <v>12717</v>
      </c>
      <c r="C3866" s="371" t="s">
        <v>3635</v>
      </c>
      <c r="D3866" s="218">
        <v>47.32</v>
      </c>
    </row>
    <row r="3867" spans="1:4" x14ac:dyDescent="0.25">
      <c r="A3867" s="371">
        <v>39395</v>
      </c>
      <c r="B3867" s="371" t="s">
        <v>12718</v>
      </c>
      <c r="C3867" s="371" t="s">
        <v>3635</v>
      </c>
      <c r="D3867" s="218">
        <v>44</v>
      </c>
    </row>
    <row r="3868" spans="1:4" x14ac:dyDescent="0.25">
      <c r="A3868" s="371">
        <v>14618</v>
      </c>
      <c r="B3868" s="371" t="s">
        <v>12719</v>
      </c>
      <c r="C3868" s="371" t="s">
        <v>3635</v>
      </c>
      <c r="D3868" s="219">
        <v>1361.53</v>
      </c>
    </row>
    <row r="3869" spans="1:4" x14ac:dyDescent="0.25">
      <c r="A3869" s="371">
        <v>40269</v>
      </c>
      <c r="B3869" s="371" t="s">
        <v>12720</v>
      </c>
      <c r="C3869" s="371" t="s">
        <v>3635</v>
      </c>
      <c r="D3869" s="219">
        <v>5485.53</v>
      </c>
    </row>
    <row r="3870" spans="1:4" x14ac:dyDescent="0.25">
      <c r="A3870" s="371">
        <v>6110</v>
      </c>
      <c r="B3870" s="371" t="s">
        <v>12721</v>
      </c>
      <c r="C3870" s="371" t="s">
        <v>3638</v>
      </c>
      <c r="D3870" s="218">
        <v>18.2</v>
      </c>
    </row>
    <row r="3871" spans="1:4" x14ac:dyDescent="0.25">
      <c r="A3871" s="371">
        <v>40910</v>
      </c>
      <c r="B3871" s="371" t="s">
        <v>12722</v>
      </c>
      <c r="C3871" s="371" t="s">
        <v>3642</v>
      </c>
      <c r="D3871" s="219">
        <v>3237.08</v>
      </c>
    </row>
    <row r="3872" spans="1:4" x14ac:dyDescent="0.25">
      <c r="A3872" s="371">
        <v>6111</v>
      </c>
      <c r="B3872" s="371" t="s">
        <v>12723</v>
      </c>
      <c r="C3872" s="371" t="s">
        <v>3638</v>
      </c>
      <c r="D3872" s="218">
        <v>11.9</v>
      </c>
    </row>
    <row r="3873" spans="1:4" x14ac:dyDescent="0.25">
      <c r="A3873" s="371">
        <v>41084</v>
      </c>
      <c r="B3873" s="371" t="s">
        <v>12724</v>
      </c>
      <c r="C3873" s="371" t="s">
        <v>3642</v>
      </c>
      <c r="D3873" s="219">
        <v>2117.0500000000002</v>
      </c>
    </row>
    <row r="3874" spans="1:4" x14ac:dyDescent="0.25">
      <c r="A3874" s="371">
        <v>44535</v>
      </c>
      <c r="B3874" s="371" t="s">
        <v>12725</v>
      </c>
      <c r="C3874" s="371" t="s">
        <v>3641</v>
      </c>
      <c r="D3874" s="218">
        <v>46.78</v>
      </c>
    </row>
    <row r="3875" spans="1:4" x14ac:dyDescent="0.25">
      <c r="A3875" s="371">
        <v>44945</v>
      </c>
      <c r="B3875" s="371" t="s">
        <v>12726</v>
      </c>
      <c r="C3875" s="371" t="s">
        <v>3635</v>
      </c>
      <c r="D3875" s="218">
        <v>8.9</v>
      </c>
    </row>
    <row r="3876" spans="1:4" x14ac:dyDescent="0.25">
      <c r="A3876" s="371">
        <v>38637</v>
      </c>
      <c r="B3876" s="371" t="s">
        <v>12727</v>
      </c>
      <c r="C3876" s="371" t="s">
        <v>3635</v>
      </c>
      <c r="D3876" s="218">
        <v>204.23</v>
      </c>
    </row>
    <row r="3877" spans="1:4" x14ac:dyDescent="0.25">
      <c r="A3877" s="371">
        <v>6150</v>
      </c>
      <c r="B3877" s="371" t="s">
        <v>12728</v>
      </c>
      <c r="C3877" s="371" t="s">
        <v>3635</v>
      </c>
      <c r="D3877" s="218">
        <v>206.73</v>
      </c>
    </row>
    <row r="3878" spans="1:4" x14ac:dyDescent="0.25">
      <c r="A3878" s="371">
        <v>6136</v>
      </c>
      <c r="B3878" s="371" t="s">
        <v>12729</v>
      </c>
      <c r="C3878" s="371" t="s">
        <v>3635</v>
      </c>
      <c r="D3878" s="218">
        <v>162.5</v>
      </c>
    </row>
    <row r="3879" spans="1:4" x14ac:dyDescent="0.25">
      <c r="A3879" s="371">
        <v>38638</v>
      </c>
      <c r="B3879" s="371" t="s">
        <v>12730</v>
      </c>
      <c r="C3879" s="371" t="s">
        <v>3635</v>
      </c>
      <c r="D3879" s="218">
        <v>172.1</v>
      </c>
    </row>
    <row r="3880" spans="1:4" x14ac:dyDescent="0.25">
      <c r="A3880" s="371">
        <v>20262</v>
      </c>
      <c r="B3880" s="371" t="s">
        <v>12731</v>
      </c>
      <c r="C3880" s="371" t="s">
        <v>3635</v>
      </c>
      <c r="D3880" s="218">
        <v>16.3</v>
      </c>
    </row>
    <row r="3881" spans="1:4" x14ac:dyDescent="0.25">
      <c r="A3881" s="371">
        <v>6145</v>
      </c>
      <c r="B3881" s="371" t="s">
        <v>12732</v>
      </c>
      <c r="C3881" s="371" t="s">
        <v>3635</v>
      </c>
      <c r="D3881" s="218">
        <v>18.010000000000002</v>
      </c>
    </row>
    <row r="3882" spans="1:4" x14ac:dyDescent="0.25">
      <c r="A3882" s="371">
        <v>6149</v>
      </c>
      <c r="B3882" s="371" t="s">
        <v>12733</v>
      </c>
      <c r="C3882" s="371" t="s">
        <v>3635</v>
      </c>
      <c r="D3882" s="218">
        <v>11.9</v>
      </c>
    </row>
    <row r="3883" spans="1:4" x14ac:dyDescent="0.25">
      <c r="A3883" s="371">
        <v>6146</v>
      </c>
      <c r="B3883" s="371" t="s">
        <v>12734</v>
      </c>
      <c r="C3883" s="371" t="s">
        <v>3635</v>
      </c>
      <c r="D3883" s="218">
        <v>17.11</v>
      </c>
    </row>
    <row r="3884" spans="1:4" x14ac:dyDescent="0.25">
      <c r="A3884" s="371">
        <v>44536</v>
      </c>
      <c r="B3884" s="371" t="s">
        <v>12735</v>
      </c>
      <c r="C3884" s="371" t="s">
        <v>3639</v>
      </c>
      <c r="D3884" s="218">
        <v>3.23</v>
      </c>
    </row>
    <row r="3885" spans="1:4" x14ac:dyDescent="0.25">
      <c r="A3885" s="371">
        <v>39961</v>
      </c>
      <c r="B3885" s="371" t="s">
        <v>12736</v>
      </c>
      <c r="C3885" s="371" t="s">
        <v>3635</v>
      </c>
      <c r="D3885" s="218">
        <v>25.41</v>
      </c>
    </row>
    <row r="3886" spans="1:4" x14ac:dyDescent="0.25">
      <c r="A3886" s="371">
        <v>42433</v>
      </c>
      <c r="B3886" s="371" t="s">
        <v>12737</v>
      </c>
      <c r="C3886" s="371" t="s">
        <v>3635</v>
      </c>
      <c r="D3886" s="219">
        <v>4789.18</v>
      </c>
    </row>
    <row r="3887" spans="1:4" x14ac:dyDescent="0.25">
      <c r="A3887" s="371">
        <v>42434</v>
      </c>
      <c r="B3887" s="371" t="s">
        <v>12738</v>
      </c>
      <c r="C3887" s="371" t="s">
        <v>3635</v>
      </c>
      <c r="D3887" s="219">
        <v>5175.3999999999996</v>
      </c>
    </row>
    <row r="3888" spans="1:4" x14ac:dyDescent="0.25">
      <c r="A3888" s="371">
        <v>42435</v>
      </c>
      <c r="B3888" s="371" t="s">
        <v>12739</v>
      </c>
      <c r="C3888" s="371" t="s">
        <v>3635</v>
      </c>
      <c r="D3888" s="219">
        <v>2580.7800000000002</v>
      </c>
    </row>
    <row r="3889" spans="1:4" x14ac:dyDescent="0.25">
      <c r="A3889" s="371">
        <v>38061</v>
      </c>
      <c r="B3889" s="371" t="s">
        <v>12740</v>
      </c>
      <c r="C3889" s="371" t="s">
        <v>3635</v>
      </c>
      <c r="D3889" s="218">
        <v>40.69</v>
      </c>
    </row>
    <row r="3890" spans="1:4" x14ac:dyDescent="0.25">
      <c r="A3890" s="371">
        <v>20250</v>
      </c>
      <c r="B3890" s="371" t="s">
        <v>12741</v>
      </c>
      <c r="C3890" s="371" t="s">
        <v>3639</v>
      </c>
      <c r="D3890" s="218">
        <v>20</v>
      </c>
    </row>
    <row r="3891" spans="1:4" x14ac:dyDescent="0.25">
      <c r="A3891" s="371">
        <v>13388</v>
      </c>
      <c r="B3891" s="371" t="s">
        <v>12742</v>
      </c>
      <c r="C3891" s="371" t="s">
        <v>3639</v>
      </c>
      <c r="D3891" s="218">
        <v>194.66</v>
      </c>
    </row>
    <row r="3892" spans="1:4" x14ac:dyDescent="0.25">
      <c r="A3892" s="371">
        <v>39914</v>
      </c>
      <c r="B3892" s="371" t="s">
        <v>12743</v>
      </c>
      <c r="C3892" s="371" t="s">
        <v>3639</v>
      </c>
      <c r="D3892" s="218">
        <v>274.99</v>
      </c>
    </row>
    <row r="3893" spans="1:4" x14ac:dyDescent="0.25">
      <c r="A3893" s="371">
        <v>12732</v>
      </c>
      <c r="B3893" s="371" t="s">
        <v>12744</v>
      </c>
      <c r="C3893" s="371" t="s">
        <v>3635</v>
      </c>
      <c r="D3893" s="218">
        <v>317.3</v>
      </c>
    </row>
    <row r="3894" spans="1:4" x14ac:dyDescent="0.25">
      <c r="A3894" s="371">
        <v>6160</v>
      </c>
      <c r="B3894" s="371" t="s">
        <v>12745</v>
      </c>
      <c r="C3894" s="371" t="s">
        <v>3638</v>
      </c>
      <c r="D3894" s="218">
        <v>18.2</v>
      </c>
    </row>
    <row r="3895" spans="1:4" x14ac:dyDescent="0.25">
      <c r="A3895" s="371">
        <v>41087</v>
      </c>
      <c r="B3895" s="371" t="s">
        <v>12746</v>
      </c>
      <c r="C3895" s="371" t="s">
        <v>3642</v>
      </c>
      <c r="D3895" s="219">
        <v>3237.08</v>
      </c>
    </row>
    <row r="3896" spans="1:4" x14ac:dyDescent="0.25">
      <c r="A3896" s="371">
        <v>6166</v>
      </c>
      <c r="B3896" s="371" t="s">
        <v>12747</v>
      </c>
      <c r="C3896" s="371" t="s">
        <v>3638</v>
      </c>
      <c r="D3896" s="218">
        <v>21.38</v>
      </c>
    </row>
    <row r="3897" spans="1:4" x14ac:dyDescent="0.25">
      <c r="A3897" s="371">
        <v>41088</v>
      </c>
      <c r="B3897" s="371" t="s">
        <v>12748</v>
      </c>
      <c r="C3897" s="371" t="s">
        <v>3642</v>
      </c>
      <c r="D3897" s="219">
        <v>3803.98</v>
      </c>
    </row>
    <row r="3898" spans="1:4" x14ac:dyDescent="0.25">
      <c r="A3898" s="371">
        <v>20232</v>
      </c>
      <c r="B3898" s="371" t="s">
        <v>12749</v>
      </c>
      <c r="C3898" s="371" t="s">
        <v>3640</v>
      </c>
      <c r="D3898" s="218">
        <v>72.290000000000006</v>
      </c>
    </row>
    <row r="3899" spans="1:4" x14ac:dyDescent="0.25">
      <c r="A3899" s="371">
        <v>10856</v>
      </c>
      <c r="B3899" s="371" t="s">
        <v>12750</v>
      </c>
      <c r="C3899" s="371" t="s">
        <v>3640</v>
      </c>
      <c r="D3899" s="218">
        <v>114.78</v>
      </c>
    </row>
    <row r="3900" spans="1:4" x14ac:dyDescent="0.25">
      <c r="A3900" s="371">
        <v>4828</v>
      </c>
      <c r="B3900" s="371" t="s">
        <v>12751</v>
      </c>
      <c r="C3900" s="371" t="s">
        <v>3640</v>
      </c>
      <c r="D3900" s="218">
        <v>53.3</v>
      </c>
    </row>
    <row r="3901" spans="1:4" x14ac:dyDescent="0.25">
      <c r="A3901" s="371">
        <v>20249</v>
      </c>
      <c r="B3901" s="371" t="s">
        <v>12752</v>
      </c>
      <c r="C3901" s="371" t="s">
        <v>3640</v>
      </c>
      <c r="D3901" s="218">
        <v>29.19</v>
      </c>
    </row>
    <row r="3902" spans="1:4" x14ac:dyDescent="0.25">
      <c r="A3902" s="371">
        <v>11609</v>
      </c>
      <c r="B3902" s="371" t="s">
        <v>12753</v>
      </c>
      <c r="C3902" s="371" t="s">
        <v>3634</v>
      </c>
      <c r="D3902" s="218">
        <v>13.54</v>
      </c>
    </row>
    <row r="3903" spans="1:4" x14ac:dyDescent="0.25">
      <c r="A3903" s="371">
        <v>20083</v>
      </c>
      <c r="B3903" s="371" t="s">
        <v>12754</v>
      </c>
      <c r="C3903" s="371" t="s">
        <v>3635</v>
      </c>
      <c r="D3903" s="218">
        <v>75.75</v>
      </c>
    </row>
    <row r="3904" spans="1:4" x14ac:dyDescent="0.25">
      <c r="A3904" s="371">
        <v>10691</v>
      </c>
      <c r="B3904" s="371" t="s">
        <v>12755</v>
      </c>
      <c r="C3904" s="371" t="s">
        <v>3634</v>
      </c>
      <c r="D3904" s="218">
        <v>83.23</v>
      </c>
    </row>
    <row r="3905" spans="1:4" x14ac:dyDescent="0.25">
      <c r="A3905" s="371">
        <v>12295</v>
      </c>
      <c r="B3905" s="371" t="s">
        <v>12756</v>
      </c>
      <c r="C3905" s="371" t="s">
        <v>3635</v>
      </c>
      <c r="D3905" s="218">
        <v>2.94</v>
      </c>
    </row>
    <row r="3906" spans="1:4" x14ac:dyDescent="0.25">
      <c r="A3906" s="371">
        <v>12296</v>
      </c>
      <c r="B3906" s="371" t="s">
        <v>12757</v>
      </c>
      <c r="C3906" s="371" t="s">
        <v>3635</v>
      </c>
      <c r="D3906" s="218">
        <v>3.8</v>
      </c>
    </row>
    <row r="3907" spans="1:4" x14ac:dyDescent="0.25">
      <c r="A3907" s="371">
        <v>12294</v>
      </c>
      <c r="B3907" s="371" t="s">
        <v>12758</v>
      </c>
      <c r="C3907" s="371" t="s">
        <v>3635</v>
      </c>
      <c r="D3907" s="218">
        <v>9.14</v>
      </c>
    </row>
    <row r="3908" spans="1:4" x14ac:dyDescent="0.25">
      <c r="A3908" s="371">
        <v>14543</v>
      </c>
      <c r="B3908" s="371" t="s">
        <v>12759</v>
      </c>
      <c r="C3908" s="371" t="s">
        <v>3635</v>
      </c>
      <c r="D3908" s="218">
        <v>6.52</v>
      </c>
    </row>
    <row r="3909" spans="1:4" x14ac:dyDescent="0.25">
      <c r="A3909" s="371">
        <v>13329</v>
      </c>
      <c r="B3909" s="371" t="s">
        <v>12760</v>
      </c>
      <c r="C3909" s="371" t="s">
        <v>3635</v>
      </c>
      <c r="D3909" s="218">
        <v>3.83</v>
      </c>
    </row>
    <row r="3910" spans="1:4" x14ac:dyDescent="0.25">
      <c r="A3910" s="371">
        <v>21047</v>
      </c>
      <c r="B3910" s="371" t="s">
        <v>12761</v>
      </c>
      <c r="C3910" s="371" t="s">
        <v>3635</v>
      </c>
      <c r="D3910" s="218">
        <v>52.73</v>
      </c>
    </row>
    <row r="3911" spans="1:4" x14ac:dyDescent="0.25">
      <c r="A3911" s="371">
        <v>21042</v>
      </c>
      <c r="B3911" s="371" t="s">
        <v>12762</v>
      </c>
      <c r="C3911" s="371" t="s">
        <v>3635</v>
      </c>
      <c r="D3911" s="218">
        <v>40.64</v>
      </c>
    </row>
    <row r="3912" spans="1:4" x14ac:dyDescent="0.25">
      <c r="A3912" s="371">
        <v>21043</v>
      </c>
      <c r="B3912" s="371" t="s">
        <v>12763</v>
      </c>
      <c r="C3912" s="371" t="s">
        <v>3635</v>
      </c>
      <c r="D3912" s="218">
        <v>51.34</v>
      </c>
    </row>
    <row r="3913" spans="1:4" x14ac:dyDescent="0.25">
      <c r="A3913" s="371">
        <v>21044</v>
      </c>
      <c r="B3913" s="371" t="s">
        <v>12764</v>
      </c>
      <c r="C3913" s="371" t="s">
        <v>3635</v>
      </c>
      <c r="D3913" s="218">
        <v>35.770000000000003</v>
      </c>
    </row>
    <row r="3914" spans="1:4" x14ac:dyDescent="0.25">
      <c r="A3914" s="371">
        <v>21045</v>
      </c>
      <c r="B3914" s="371" t="s">
        <v>12765</v>
      </c>
      <c r="C3914" s="371" t="s">
        <v>3635</v>
      </c>
      <c r="D3914" s="218">
        <v>48.99</v>
      </c>
    </row>
    <row r="3915" spans="1:4" x14ac:dyDescent="0.25">
      <c r="A3915" s="371">
        <v>21041</v>
      </c>
      <c r="B3915" s="371" t="s">
        <v>12766</v>
      </c>
      <c r="C3915" s="371" t="s">
        <v>3635</v>
      </c>
      <c r="D3915" s="218">
        <v>42.25</v>
      </c>
    </row>
    <row r="3916" spans="1:4" x14ac:dyDescent="0.25">
      <c r="A3916" s="371">
        <v>21040</v>
      </c>
      <c r="B3916" s="371" t="s">
        <v>12767</v>
      </c>
      <c r="C3916" s="371" t="s">
        <v>3635</v>
      </c>
      <c r="D3916" s="218">
        <v>35</v>
      </c>
    </row>
    <row r="3917" spans="1:4" x14ac:dyDescent="0.25">
      <c r="A3917" s="371">
        <v>14149</v>
      </c>
      <c r="B3917" s="371" t="s">
        <v>12768</v>
      </c>
      <c r="C3917" s="371" t="s">
        <v>3648</v>
      </c>
      <c r="D3917" s="218">
        <v>182.88</v>
      </c>
    </row>
    <row r="3918" spans="1:4" x14ac:dyDescent="0.25">
      <c r="A3918" s="371">
        <v>38099</v>
      </c>
      <c r="B3918" s="371" t="s">
        <v>12769</v>
      </c>
      <c r="C3918" s="371" t="s">
        <v>3635</v>
      </c>
      <c r="D3918" s="218">
        <v>1.79</v>
      </c>
    </row>
    <row r="3919" spans="1:4" x14ac:dyDescent="0.25">
      <c r="A3919" s="371">
        <v>38100</v>
      </c>
      <c r="B3919" s="371" t="s">
        <v>12770</v>
      </c>
      <c r="C3919" s="371" t="s">
        <v>3635</v>
      </c>
      <c r="D3919" s="218">
        <v>2.93</v>
      </c>
    </row>
    <row r="3920" spans="1:4" x14ac:dyDescent="0.25">
      <c r="A3920" s="371">
        <v>7576</v>
      </c>
      <c r="B3920" s="371" t="s">
        <v>12771</v>
      </c>
      <c r="C3920" s="371" t="s">
        <v>3635</v>
      </c>
      <c r="D3920" s="218">
        <v>199.94</v>
      </c>
    </row>
    <row r="3921" spans="1:4" x14ac:dyDescent="0.25">
      <c r="A3921" s="371">
        <v>3384</v>
      </c>
      <c r="B3921" s="371" t="s">
        <v>12772</v>
      </c>
      <c r="C3921" s="371" t="s">
        <v>3635</v>
      </c>
      <c r="D3921" s="218">
        <v>7.3</v>
      </c>
    </row>
    <row r="3922" spans="1:4" x14ac:dyDescent="0.25">
      <c r="A3922" s="371">
        <v>7572</v>
      </c>
      <c r="B3922" s="371" t="s">
        <v>12773</v>
      </c>
      <c r="C3922" s="371" t="s">
        <v>3635</v>
      </c>
      <c r="D3922" s="218">
        <v>6.65</v>
      </c>
    </row>
    <row r="3923" spans="1:4" x14ac:dyDescent="0.25">
      <c r="A3923" s="371">
        <v>3396</v>
      </c>
      <c r="B3923" s="371" t="s">
        <v>12774</v>
      </c>
      <c r="C3923" s="371" t="s">
        <v>3635</v>
      </c>
      <c r="D3923" s="218">
        <v>4.5</v>
      </c>
    </row>
    <row r="3924" spans="1:4" x14ac:dyDescent="0.25">
      <c r="A3924" s="371">
        <v>37590</v>
      </c>
      <c r="B3924" s="371" t="s">
        <v>12775</v>
      </c>
      <c r="C3924" s="371" t="s">
        <v>3635</v>
      </c>
      <c r="D3924" s="218">
        <v>17.87</v>
      </c>
    </row>
    <row r="3925" spans="1:4" x14ac:dyDescent="0.25">
      <c r="A3925" s="371">
        <v>37591</v>
      </c>
      <c r="B3925" s="371" t="s">
        <v>12776</v>
      </c>
      <c r="C3925" s="371" t="s">
        <v>3635</v>
      </c>
      <c r="D3925" s="218">
        <v>21.48</v>
      </c>
    </row>
    <row r="3926" spans="1:4" x14ac:dyDescent="0.25">
      <c r="A3926" s="371">
        <v>12626</v>
      </c>
      <c r="B3926" s="371" t="s">
        <v>12777</v>
      </c>
      <c r="C3926" s="371" t="s">
        <v>3635</v>
      </c>
      <c r="D3926" s="218">
        <v>36.31</v>
      </c>
    </row>
    <row r="3927" spans="1:4" x14ac:dyDescent="0.25">
      <c r="A3927" s="371">
        <v>11033</v>
      </c>
      <c r="B3927" s="371" t="s">
        <v>12778</v>
      </c>
      <c r="C3927" s="371" t="s">
        <v>3635</v>
      </c>
      <c r="D3927" s="218">
        <v>9.9499999999999993</v>
      </c>
    </row>
    <row r="3928" spans="1:4" x14ac:dyDescent="0.25">
      <c r="A3928" s="371">
        <v>390</v>
      </c>
      <c r="B3928" s="371" t="s">
        <v>12779</v>
      </c>
      <c r="C3928" s="371" t="s">
        <v>3635</v>
      </c>
      <c r="D3928" s="218">
        <v>8.1300000000000008</v>
      </c>
    </row>
    <row r="3929" spans="1:4" x14ac:dyDescent="0.25">
      <c r="A3929" s="371">
        <v>42436</v>
      </c>
      <c r="B3929" s="371" t="s">
        <v>12780</v>
      </c>
      <c r="C3929" s="371" t="s">
        <v>3635</v>
      </c>
      <c r="D3929" s="219">
        <v>2701.34</v>
      </c>
    </row>
    <row r="3930" spans="1:4" x14ac:dyDescent="0.25">
      <c r="A3930" s="371">
        <v>6194</v>
      </c>
      <c r="B3930" s="371" t="s">
        <v>12781</v>
      </c>
      <c r="C3930" s="371" t="s">
        <v>3640</v>
      </c>
      <c r="D3930" s="218">
        <v>5.65</v>
      </c>
    </row>
    <row r="3931" spans="1:4" x14ac:dyDescent="0.25">
      <c r="A3931" s="371">
        <v>10567</v>
      </c>
      <c r="B3931" s="371" t="s">
        <v>12782</v>
      </c>
      <c r="C3931" s="371" t="s">
        <v>3640</v>
      </c>
      <c r="D3931" s="218">
        <v>8.9499999999999993</v>
      </c>
    </row>
    <row r="3932" spans="1:4" x14ac:dyDescent="0.25">
      <c r="A3932" s="371">
        <v>6212</v>
      </c>
      <c r="B3932" s="371" t="s">
        <v>12783</v>
      </c>
      <c r="C3932" s="371" t="s">
        <v>3640</v>
      </c>
      <c r="D3932" s="218">
        <v>13.13</v>
      </c>
    </row>
    <row r="3933" spans="1:4" x14ac:dyDescent="0.25">
      <c r="A3933" s="371">
        <v>3993</v>
      </c>
      <c r="B3933" s="371" t="s">
        <v>12784</v>
      </c>
      <c r="C3933" s="371" t="s">
        <v>3636</v>
      </c>
      <c r="D3933" s="218">
        <v>141.03</v>
      </c>
    </row>
    <row r="3934" spans="1:4" x14ac:dyDescent="0.25">
      <c r="A3934" s="371">
        <v>3990</v>
      </c>
      <c r="B3934" s="371" t="s">
        <v>12785</v>
      </c>
      <c r="C3934" s="371" t="s">
        <v>3640</v>
      </c>
      <c r="D3934" s="218">
        <v>26.53</v>
      </c>
    </row>
    <row r="3935" spans="1:4" x14ac:dyDescent="0.25">
      <c r="A3935" s="371">
        <v>3992</v>
      </c>
      <c r="B3935" s="371" t="s">
        <v>12786</v>
      </c>
      <c r="C3935" s="371" t="s">
        <v>3640</v>
      </c>
      <c r="D3935" s="218">
        <v>35.82</v>
      </c>
    </row>
    <row r="3936" spans="1:4" x14ac:dyDescent="0.25">
      <c r="A3936" s="371">
        <v>6178</v>
      </c>
      <c r="B3936" s="371" t="s">
        <v>12787</v>
      </c>
      <c r="C3936" s="371" t="s">
        <v>3636</v>
      </c>
      <c r="D3936" s="218">
        <v>301.13</v>
      </c>
    </row>
    <row r="3937" spans="1:4" x14ac:dyDescent="0.25">
      <c r="A3937" s="371">
        <v>6180</v>
      </c>
      <c r="B3937" s="371" t="s">
        <v>12788</v>
      </c>
      <c r="C3937" s="371" t="s">
        <v>3636</v>
      </c>
      <c r="D3937" s="218">
        <v>325</v>
      </c>
    </row>
    <row r="3938" spans="1:4" x14ac:dyDescent="0.25">
      <c r="A3938" s="371">
        <v>6182</v>
      </c>
      <c r="B3938" s="371" t="s">
        <v>12789</v>
      </c>
      <c r="C3938" s="371" t="s">
        <v>3636</v>
      </c>
      <c r="D3938" s="218">
        <v>403.4</v>
      </c>
    </row>
    <row r="3939" spans="1:4" x14ac:dyDescent="0.25">
      <c r="A3939" s="371">
        <v>43614</v>
      </c>
      <c r="B3939" s="371" t="s">
        <v>12790</v>
      </c>
      <c r="C3939" s="371" t="s">
        <v>3640</v>
      </c>
      <c r="D3939" s="218">
        <v>17.920000000000002</v>
      </c>
    </row>
    <row r="3940" spans="1:4" x14ac:dyDescent="0.25">
      <c r="A3940" s="371">
        <v>6193</v>
      </c>
      <c r="B3940" s="371" t="s">
        <v>12791</v>
      </c>
      <c r="C3940" s="371" t="s">
        <v>3640</v>
      </c>
      <c r="D3940" s="218">
        <v>21.82</v>
      </c>
    </row>
    <row r="3941" spans="1:4" x14ac:dyDescent="0.25">
      <c r="A3941" s="371">
        <v>6189</v>
      </c>
      <c r="B3941" s="371" t="s">
        <v>12792</v>
      </c>
      <c r="C3941" s="371" t="s">
        <v>3640</v>
      </c>
      <c r="D3941" s="218">
        <v>31.84</v>
      </c>
    </row>
    <row r="3942" spans="1:4" x14ac:dyDescent="0.25">
      <c r="A3942" s="371">
        <v>6214</v>
      </c>
      <c r="B3942" s="371" t="s">
        <v>12793</v>
      </c>
      <c r="C3942" s="371" t="s">
        <v>3636</v>
      </c>
      <c r="D3942" s="218">
        <v>188.63</v>
      </c>
    </row>
    <row r="3943" spans="1:4" x14ac:dyDescent="0.25">
      <c r="A3943" s="371">
        <v>36153</v>
      </c>
      <c r="B3943" s="371" t="s">
        <v>12794</v>
      </c>
      <c r="C3943" s="371" t="s">
        <v>3635</v>
      </c>
      <c r="D3943" s="218">
        <v>205.3</v>
      </c>
    </row>
    <row r="3944" spans="1:4" x14ac:dyDescent="0.25">
      <c r="A3944" s="371">
        <v>10740</v>
      </c>
      <c r="B3944" s="371" t="s">
        <v>12795</v>
      </c>
      <c r="C3944" s="371" t="s">
        <v>3635</v>
      </c>
      <c r="D3944" s="219">
        <v>10461.11</v>
      </c>
    </row>
    <row r="3945" spans="1:4" x14ac:dyDescent="0.25">
      <c r="A3945" s="371">
        <v>13914</v>
      </c>
      <c r="B3945" s="371" t="s">
        <v>12796</v>
      </c>
      <c r="C3945" s="371" t="s">
        <v>3635</v>
      </c>
      <c r="D3945" s="218">
        <v>756.9</v>
      </c>
    </row>
    <row r="3946" spans="1:4" x14ac:dyDescent="0.25">
      <c r="A3946" s="371">
        <v>10742</v>
      </c>
      <c r="B3946" s="371" t="s">
        <v>12797</v>
      </c>
      <c r="C3946" s="371" t="s">
        <v>3635</v>
      </c>
      <c r="D3946" s="219">
        <v>1103.95</v>
      </c>
    </row>
    <row r="3947" spans="1:4" x14ac:dyDescent="0.25">
      <c r="A3947" s="371">
        <v>38465</v>
      </c>
      <c r="B3947" s="371" t="s">
        <v>12798</v>
      </c>
      <c r="C3947" s="371" t="s">
        <v>3635</v>
      </c>
      <c r="D3947" s="218">
        <v>32.15</v>
      </c>
    </row>
    <row r="3948" spans="1:4" x14ac:dyDescent="0.25">
      <c r="A3948" s="371">
        <v>7543</v>
      </c>
      <c r="B3948" s="371" t="s">
        <v>12799</v>
      </c>
      <c r="C3948" s="371" t="s">
        <v>3635</v>
      </c>
      <c r="D3948" s="218">
        <v>5.81</v>
      </c>
    </row>
    <row r="3949" spans="1:4" x14ac:dyDescent="0.25">
      <c r="A3949" s="371">
        <v>43427</v>
      </c>
      <c r="B3949" s="371" t="s">
        <v>12800</v>
      </c>
      <c r="C3949" s="371" t="s">
        <v>3635</v>
      </c>
      <c r="D3949" s="219">
        <v>1818.28</v>
      </c>
    </row>
    <row r="3950" spans="1:4" x14ac:dyDescent="0.25">
      <c r="A3950" s="371">
        <v>41613</v>
      </c>
      <c r="B3950" s="371" t="s">
        <v>12801</v>
      </c>
      <c r="C3950" s="371" t="s">
        <v>3635</v>
      </c>
      <c r="D3950" s="218">
        <v>116.88</v>
      </c>
    </row>
    <row r="3951" spans="1:4" x14ac:dyDescent="0.25">
      <c r="A3951" s="371">
        <v>41614</v>
      </c>
      <c r="B3951" s="371" t="s">
        <v>12802</v>
      </c>
      <c r="C3951" s="371" t="s">
        <v>3635</v>
      </c>
      <c r="D3951" s="218">
        <v>148.93</v>
      </c>
    </row>
    <row r="3952" spans="1:4" x14ac:dyDescent="0.25">
      <c r="A3952" s="371">
        <v>41615</v>
      </c>
      <c r="B3952" s="371" t="s">
        <v>12803</v>
      </c>
      <c r="C3952" s="371" t="s">
        <v>3635</v>
      </c>
      <c r="D3952" s="218">
        <v>230.18</v>
      </c>
    </row>
    <row r="3953" spans="1:4" x14ac:dyDescent="0.25">
      <c r="A3953" s="371">
        <v>41616</v>
      </c>
      <c r="B3953" s="371" t="s">
        <v>12804</v>
      </c>
      <c r="C3953" s="371" t="s">
        <v>3635</v>
      </c>
      <c r="D3953" s="218">
        <v>343.92</v>
      </c>
    </row>
    <row r="3954" spans="1:4" x14ac:dyDescent="0.25">
      <c r="A3954" s="371">
        <v>41617</v>
      </c>
      <c r="B3954" s="371" t="s">
        <v>12805</v>
      </c>
      <c r="C3954" s="371" t="s">
        <v>3635</v>
      </c>
      <c r="D3954" s="218">
        <v>683.85</v>
      </c>
    </row>
    <row r="3955" spans="1:4" x14ac:dyDescent="0.25">
      <c r="A3955" s="371">
        <v>41618</v>
      </c>
      <c r="B3955" s="371" t="s">
        <v>12806</v>
      </c>
      <c r="C3955" s="371" t="s">
        <v>3635</v>
      </c>
      <c r="D3955" s="219">
        <v>1258.94</v>
      </c>
    </row>
    <row r="3956" spans="1:4" x14ac:dyDescent="0.25">
      <c r="A3956" s="371">
        <v>43428</v>
      </c>
      <c r="B3956" s="371" t="s">
        <v>12807</v>
      </c>
      <c r="C3956" s="371" t="s">
        <v>3635</v>
      </c>
      <c r="D3956" s="219">
        <v>2211.35</v>
      </c>
    </row>
    <row r="3957" spans="1:4" x14ac:dyDescent="0.25">
      <c r="A3957" s="371">
        <v>41619</v>
      </c>
      <c r="B3957" s="371" t="s">
        <v>12808</v>
      </c>
      <c r="C3957" s="371" t="s">
        <v>3635</v>
      </c>
      <c r="D3957" s="218">
        <v>143.27000000000001</v>
      </c>
    </row>
    <row r="3958" spans="1:4" x14ac:dyDescent="0.25">
      <c r="A3958" s="371">
        <v>41620</v>
      </c>
      <c r="B3958" s="371" t="s">
        <v>12809</v>
      </c>
      <c r="C3958" s="371" t="s">
        <v>3635</v>
      </c>
      <c r="D3958" s="218">
        <v>180.98</v>
      </c>
    </row>
    <row r="3959" spans="1:4" x14ac:dyDescent="0.25">
      <c r="A3959" s="371">
        <v>41622</v>
      </c>
      <c r="B3959" s="371" t="s">
        <v>12810</v>
      </c>
      <c r="C3959" s="371" t="s">
        <v>3635</v>
      </c>
      <c r="D3959" s="218">
        <v>313.88</v>
      </c>
    </row>
    <row r="3960" spans="1:4" x14ac:dyDescent="0.25">
      <c r="A3960" s="371">
        <v>41623</v>
      </c>
      <c r="B3960" s="371" t="s">
        <v>12811</v>
      </c>
      <c r="C3960" s="371" t="s">
        <v>3635</v>
      </c>
      <c r="D3960" s="218">
        <v>482.61</v>
      </c>
    </row>
    <row r="3961" spans="1:4" x14ac:dyDescent="0.25">
      <c r="A3961" s="371">
        <v>41624</v>
      </c>
      <c r="B3961" s="371" t="s">
        <v>12812</v>
      </c>
      <c r="C3961" s="371" t="s">
        <v>3635</v>
      </c>
      <c r="D3961" s="218">
        <v>904.9</v>
      </c>
    </row>
    <row r="3962" spans="1:4" x14ac:dyDescent="0.25">
      <c r="A3962" s="371">
        <v>41625</v>
      </c>
      <c r="B3962" s="371" t="s">
        <v>12813</v>
      </c>
      <c r="C3962" s="371" t="s">
        <v>3635</v>
      </c>
      <c r="D3962" s="219">
        <v>1392.22</v>
      </c>
    </row>
    <row r="3963" spans="1:4" x14ac:dyDescent="0.25">
      <c r="A3963" s="371">
        <v>39352</v>
      </c>
      <c r="B3963" s="371" t="s">
        <v>12814</v>
      </c>
      <c r="C3963" s="371" t="s">
        <v>3635</v>
      </c>
      <c r="D3963" s="218">
        <v>3.59</v>
      </c>
    </row>
    <row r="3964" spans="1:4" x14ac:dyDescent="0.25">
      <c r="A3964" s="371">
        <v>39346</v>
      </c>
      <c r="B3964" s="371" t="s">
        <v>12815</v>
      </c>
      <c r="C3964" s="371" t="s">
        <v>3635</v>
      </c>
      <c r="D3964" s="218">
        <v>3.59</v>
      </c>
    </row>
    <row r="3965" spans="1:4" x14ac:dyDescent="0.25">
      <c r="A3965" s="371">
        <v>39350</v>
      </c>
      <c r="B3965" s="371" t="s">
        <v>12816</v>
      </c>
      <c r="C3965" s="371" t="s">
        <v>3635</v>
      </c>
      <c r="D3965" s="218">
        <v>3.86</v>
      </c>
    </row>
    <row r="3966" spans="1:4" x14ac:dyDescent="0.25">
      <c r="A3966" s="371">
        <v>39351</v>
      </c>
      <c r="B3966" s="371" t="s">
        <v>12817</v>
      </c>
      <c r="C3966" s="371" t="s">
        <v>3635</v>
      </c>
      <c r="D3966" s="218">
        <v>4.47</v>
      </c>
    </row>
    <row r="3967" spans="1:4" x14ac:dyDescent="0.25">
      <c r="A3967" s="371">
        <v>38837</v>
      </c>
      <c r="B3967" s="371" t="s">
        <v>12818</v>
      </c>
      <c r="C3967" s="371" t="s">
        <v>3635</v>
      </c>
      <c r="D3967" s="218">
        <v>7.53</v>
      </c>
    </row>
    <row r="3968" spans="1:4" x14ac:dyDescent="0.25">
      <c r="A3968" s="371">
        <v>38836</v>
      </c>
      <c r="B3968" s="371" t="s">
        <v>12819</v>
      </c>
      <c r="C3968" s="371" t="s">
        <v>3635</v>
      </c>
      <c r="D3968" s="218">
        <v>5.26</v>
      </c>
    </row>
    <row r="3969" spans="1:4" x14ac:dyDescent="0.25">
      <c r="A3969" s="371">
        <v>2666</v>
      </c>
      <c r="B3969" s="371" t="s">
        <v>12820</v>
      </c>
      <c r="C3969" s="371" t="s">
        <v>3635</v>
      </c>
      <c r="D3969" s="218">
        <v>6.87</v>
      </c>
    </row>
    <row r="3970" spans="1:4" x14ac:dyDescent="0.25">
      <c r="A3970" s="371">
        <v>2668</v>
      </c>
      <c r="B3970" s="371" t="s">
        <v>12821</v>
      </c>
      <c r="C3970" s="371" t="s">
        <v>3635</v>
      </c>
      <c r="D3970" s="218">
        <v>7.85</v>
      </c>
    </row>
    <row r="3971" spans="1:4" x14ac:dyDescent="0.25">
      <c r="A3971" s="371">
        <v>2664</v>
      </c>
      <c r="B3971" s="371" t="s">
        <v>12822</v>
      </c>
      <c r="C3971" s="371" t="s">
        <v>3635</v>
      </c>
      <c r="D3971" s="218">
        <v>11.57</v>
      </c>
    </row>
    <row r="3972" spans="1:4" x14ac:dyDescent="0.25">
      <c r="A3972" s="371">
        <v>2662</v>
      </c>
      <c r="B3972" s="371" t="s">
        <v>12823</v>
      </c>
      <c r="C3972" s="371" t="s">
        <v>3635</v>
      </c>
      <c r="D3972" s="218">
        <v>14.2</v>
      </c>
    </row>
    <row r="3973" spans="1:4" x14ac:dyDescent="0.25">
      <c r="A3973" s="371">
        <v>20964</v>
      </c>
      <c r="B3973" s="371" t="s">
        <v>12824</v>
      </c>
      <c r="C3973" s="371" t="s">
        <v>3635</v>
      </c>
      <c r="D3973" s="218">
        <v>78.09</v>
      </c>
    </row>
    <row r="3974" spans="1:4" x14ac:dyDescent="0.25">
      <c r="A3974" s="371">
        <v>10905</v>
      </c>
      <c r="B3974" s="371" t="s">
        <v>12825</v>
      </c>
      <c r="C3974" s="371" t="s">
        <v>3635</v>
      </c>
      <c r="D3974" s="218">
        <v>104.76</v>
      </c>
    </row>
    <row r="3975" spans="1:4" x14ac:dyDescent="0.25">
      <c r="A3975" s="371">
        <v>11289</v>
      </c>
      <c r="B3975" s="371" t="s">
        <v>12826</v>
      </c>
      <c r="C3975" s="371" t="s">
        <v>3635</v>
      </c>
      <c r="D3975" s="218">
        <v>99.23</v>
      </c>
    </row>
    <row r="3976" spans="1:4" x14ac:dyDescent="0.25">
      <c r="A3976" s="371">
        <v>11241</v>
      </c>
      <c r="B3976" s="371" t="s">
        <v>12827</v>
      </c>
      <c r="C3976" s="371" t="s">
        <v>3635</v>
      </c>
      <c r="D3976" s="218">
        <v>248.09</v>
      </c>
    </row>
    <row r="3977" spans="1:4" x14ac:dyDescent="0.25">
      <c r="A3977" s="371">
        <v>11301</v>
      </c>
      <c r="B3977" s="371" t="s">
        <v>12828</v>
      </c>
      <c r="C3977" s="371" t="s">
        <v>3635</v>
      </c>
      <c r="D3977" s="218">
        <v>629.09</v>
      </c>
    </row>
    <row r="3978" spans="1:4" x14ac:dyDescent="0.25">
      <c r="A3978" s="371">
        <v>21090</v>
      </c>
      <c r="B3978" s="371" t="s">
        <v>12829</v>
      </c>
      <c r="C3978" s="371" t="s">
        <v>3635</v>
      </c>
      <c r="D3978" s="218">
        <v>770.86</v>
      </c>
    </row>
    <row r="3979" spans="1:4" x14ac:dyDescent="0.25">
      <c r="A3979" s="371">
        <v>11315</v>
      </c>
      <c r="B3979" s="371" t="s">
        <v>12830</v>
      </c>
      <c r="C3979" s="371" t="s">
        <v>3635</v>
      </c>
      <c r="D3979" s="218">
        <v>150.62</v>
      </c>
    </row>
    <row r="3980" spans="1:4" x14ac:dyDescent="0.25">
      <c r="A3980" s="371">
        <v>21071</v>
      </c>
      <c r="B3980" s="371" t="s">
        <v>12831</v>
      </c>
      <c r="C3980" s="371" t="s">
        <v>3635</v>
      </c>
      <c r="D3980" s="218">
        <v>230.37</v>
      </c>
    </row>
    <row r="3981" spans="1:4" x14ac:dyDescent="0.25">
      <c r="A3981" s="371">
        <v>14112</v>
      </c>
      <c r="B3981" s="371" t="s">
        <v>12832</v>
      </c>
      <c r="C3981" s="371" t="s">
        <v>3635</v>
      </c>
      <c r="D3981" s="218">
        <v>321.63</v>
      </c>
    </row>
    <row r="3982" spans="1:4" x14ac:dyDescent="0.25">
      <c r="A3982" s="371">
        <v>11316</v>
      </c>
      <c r="B3982" s="371" t="s">
        <v>12833</v>
      </c>
      <c r="C3982" s="371" t="s">
        <v>3635</v>
      </c>
      <c r="D3982" s="218">
        <v>496.18</v>
      </c>
    </row>
    <row r="3983" spans="1:4" x14ac:dyDescent="0.25">
      <c r="A3983" s="371">
        <v>6243</v>
      </c>
      <c r="B3983" s="371" t="s">
        <v>12834</v>
      </c>
      <c r="C3983" s="371" t="s">
        <v>3635</v>
      </c>
      <c r="D3983" s="218">
        <v>571.5</v>
      </c>
    </row>
    <row r="3984" spans="1:4" x14ac:dyDescent="0.25">
      <c r="A3984" s="371">
        <v>6240</v>
      </c>
      <c r="B3984" s="371" t="s">
        <v>12835</v>
      </c>
      <c r="C3984" s="371" t="s">
        <v>3635</v>
      </c>
      <c r="D3984" s="218">
        <v>756.68</v>
      </c>
    </row>
    <row r="3985" spans="1:4" x14ac:dyDescent="0.25">
      <c r="A3985" s="371">
        <v>11296</v>
      </c>
      <c r="B3985" s="371" t="s">
        <v>12836</v>
      </c>
      <c r="C3985" s="371" t="s">
        <v>3635</v>
      </c>
      <c r="D3985" s="219">
        <v>2410.9299999999998</v>
      </c>
    </row>
    <row r="3986" spans="1:4" x14ac:dyDescent="0.25">
      <c r="A3986" s="371">
        <v>11299</v>
      </c>
      <c r="B3986" s="371" t="s">
        <v>12837</v>
      </c>
      <c r="C3986" s="371" t="s">
        <v>3635</v>
      </c>
      <c r="D3986" s="218">
        <v>816.04</v>
      </c>
    </row>
    <row r="3987" spans="1:4" x14ac:dyDescent="0.25">
      <c r="A3987" s="371">
        <v>11688</v>
      </c>
      <c r="B3987" s="371" t="s">
        <v>12838</v>
      </c>
      <c r="C3987" s="371" t="s">
        <v>3635</v>
      </c>
      <c r="D3987" s="218">
        <v>522.77</v>
      </c>
    </row>
    <row r="3988" spans="1:4" x14ac:dyDescent="0.25">
      <c r="A3988" s="371">
        <v>37736</v>
      </c>
      <c r="B3988" s="371" t="s">
        <v>12839</v>
      </c>
      <c r="C3988" s="371" t="s">
        <v>3635</v>
      </c>
      <c r="D3988" s="219">
        <v>82950</v>
      </c>
    </row>
    <row r="3989" spans="1:4" x14ac:dyDescent="0.25">
      <c r="A3989" s="371">
        <v>37739</v>
      </c>
      <c r="B3989" s="371" t="s">
        <v>12840</v>
      </c>
      <c r="C3989" s="371" t="s">
        <v>3635</v>
      </c>
      <c r="D3989" s="219">
        <v>102092.3</v>
      </c>
    </row>
    <row r="3990" spans="1:4" x14ac:dyDescent="0.25">
      <c r="A3990" s="371">
        <v>37740</v>
      </c>
      <c r="B3990" s="371" t="s">
        <v>12841</v>
      </c>
      <c r="C3990" s="371" t="s">
        <v>3635</v>
      </c>
      <c r="D3990" s="219">
        <v>58259.19</v>
      </c>
    </row>
    <row r="3991" spans="1:4" x14ac:dyDescent="0.25">
      <c r="A3991" s="371">
        <v>37738</v>
      </c>
      <c r="B3991" s="371" t="s">
        <v>12842</v>
      </c>
      <c r="C3991" s="371" t="s">
        <v>3635</v>
      </c>
      <c r="D3991" s="219">
        <v>69217.47</v>
      </c>
    </row>
    <row r="3992" spans="1:4" x14ac:dyDescent="0.25">
      <c r="A3992" s="371">
        <v>37737</v>
      </c>
      <c r="B3992" s="371" t="s">
        <v>12843</v>
      </c>
      <c r="C3992" s="371" t="s">
        <v>3635</v>
      </c>
      <c r="D3992" s="219">
        <v>55068.81</v>
      </c>
    </row>
    <row r="3993" spans="1:4" x14ac:dyDescent="0.25">
      <c r="A3993" s="371">
        <v>25014</v>
      </c>
      <c r="B3993" s="371" t="s">
        <v>12844</v>
      </c>
      <c r="C3993" s="371" t="s">
        <v>3635</v>
      </c>
      <c r="D3993" s="219">
        <v>115339.33</v>
      </c>
    </row>
    <row r="3994" spans="1:4" x14ac:dyDescent="0.25">
      <c r="A3994" s="371">
        <v>25013</v>
      </c>
      <c r="B3994" s="371" t="s">
        <v>12845</v>
      </c>
      <c r="C3994" s="371" t="s">
        <v>3635</v>
      </c>
      <c r="D3994" s="219">
        <v>120887.83</v>
      </c>
    </row>
    <row r="3995" spans="1:4" x14ac:dyDescent="0.25">
      <c r="A3995" s="371">
        <v>14405</v>
      </c>
      <c r="B3995" s="371" t="s">
        <v>12846</v>
      </c>
      <c r="C3995" s="371" t="s">
        <v>3635</v>
      </c>
      <c r="D3995" s="219">
        <v>141902.75</v>
      </c>
    </row>
    <row r="3996" spans="1:4" x14ac:dyDescent="0.25">
      <c r="A3996" s="371">
        <v>20271</v>
      </c>
      <c r="B3996" s="371" t="s">
        <v>12847</v>
      </c>
      <c r="C3996" s="371" t="s">
        <v>3635</v>
      </c>
      <c r="D3996" s="218">
        <v>549.63</v>
      </c>
    </row>
    <row r="3997" spans="1:4" x14ac:dyDescent="0.25">
      <c r="A3997" s="371">
        <v>10423</v>
      </c>
      <c r="B3997" s="371" t="s">
        <v>12848</v>
      </c>
      <c r="C3997" s="371" t="s">
        <v>3635</v>
      </c>
      <c r="D3997" s="218">
        <v>403.56</v>
      </c>
    </row>
    <row r="3998" spans="1:4" x14ac:dyDescent="0.25">
      <c r="A3998" s="371">
        <v>36790</v>
      </c>
      <c r="B3998" s="371" t="s">
        <v>12849</v>
      </c>
      <c r="C3998" s="371" t="s">
        <v>3635</v>
      </c>
      <c r="D3998" s="218">
        <v>342.01</v>
      </c>
    </row>
    <row r="3999" spans="1:4" x14ac:dyDescent="0.25">
      <c r="A3999" s="371">
        <v>37589</v>
      </c>
      <c r="B3999" s="371" t="s">
        <v>12850</v>
      </c>
      <c r="C3999" s="371" t="s">
        <v>3635</v>
      </c>
      <c r="D3999" s="218">
        <v>419.06</v>
      </c>
    </row>
    <row r="4000" spans="1:4" x14ac:dyDescent="0.25">
      <c r="A4000" s="371">
        <v>11690</v>
      </c>
      <c r="B4000" s="371" t="s">
        <v>12851</v>
      </c>
      <c r="C4000" s="371" t="s">
        <v>3635</v>
      </c>
      <c r="D4000" s="218">
        <v>222.61</v>
      </c>
    </row>
    <row r="4001" spans="1:4" x14ac:dyDescent="0.25">
      <c r="A4001" s="371">
        <v>20234</v>
      </c>
      <c r="B4001" s="371" t="s">
        <v>12852</v>
      </c>
      <c r="C4001" s="371" t="s">
        <v>3635</v>
      </c>
      <c r="D4001" s="218">
        <v>281.72000000000003</v>
      </c>
    </row>
    <row r="4002" spans="1:4" x14ac:dyDescent="0.25">
      <c r="A4002" s="371">
        <v>4763</v>
      </c>
      <c r="B4002" s="371" t="s">
        <v>12853</v>
      </c>
      <c r="C4002" s="371" t="s">
        <v>3638</v>
      </c>
      <c r="D4002" s="218">
        <v>18.2</v>
      </c>
    </row>
    <row r="4003" spans="1:4" x14ac:dyDescent="0.25">
      <c r="A4003" s="371">
        <v>41070</v>
      </c>
      <c r="B4003" s="371" t="s">
        <v>12854</v>
      </c>
      <c r="C4003" s="371" t="s">
        <v>3642</v>
      </c>
      <c r="D4003" s="219">
        <v>3237.08</v>
      </c>
    </row>
    <row r="4004" spans="1:4" x14ac:dyDescent="0.25">
      <c r="A4004" s="371">
        <v>44480</v>
      </c>
      <c r="B4004" s="371" t="s">
        <v>12855</v>
      </c>
      <c r="C4004" s="371" t="s">
        <v>3641</v>
      </c>
      <c r="D4004" s="218">
        <v>13.05</v>
      </c>
    </row>
    <row r="4005" spans="1:4" x14ac:dyDescent="0.25">
      <c r="A4005" s="371">
        <v>11457</v>
      </c>
      <c r="B4005" s="371" t="s">
        <v>12856</v>
      </c>
      <c r="C4005" s="371" t="s">
        <v>3635</v>
      </c>
      <c r="D4005" s="218">
        <v>45.79</v>
      </c>
    </row>
    <row r="4006" spans="1:4" x14ac:dyDescent="0.25">
      <c r="A4006" s="371">
        <v>44073</v>
      </c>
      <c r="B4006" s="371" t="s">
        <v>12857</v>
      </c>
      <c r="C4006" s="371" t="s">
        <v>3640</v>
      </c>
      <c r="D4006" s="218">
        <v>0.64</v>
      </c>
    </row>
    <row r="4007" spans="1:4" x14ac:dyDescent="0.25">
      <c r="A4007" s="371">
        <v>44253</v>
      </c>
      <c r="B4007" s="371" t="s">
        <v>12858</v>
      </c>
      <c r="C4007" s="371" t="s">
        <v>3635</v>
      </c>
      <c r="D4007" s="218">
        <v>215.98</v>
      </c>
    </row>
    <row r="4008" spans="1:4" x14ac:dyDescent="0.25">
      <c r="A4008" s="371">
        <v>21121</v>
      </c>
      <c r="B4008" s="371" t="s">
        <v>12859</v>
      </c>
      <c r="C4008" s="371" t="s">
        <v>3635</v>
      </c>
      <c r="D4008" s="218">
        <v>3.09</v>
      </c>
    </row>
    <row r="4009" spans="1:4" x14ac:dyDescent="0.25">
      <c r="A4009" s="371">
        <v>38010</v>
      </c>
      <c r="B4009" s="371" t="s">
        <v>12860</v>
      </c>
      <c r="C4009" s="371" t="s">
        <v>3635</v>
      </c>
      <c r="D4009" s="218">
        <v>3.86</v>
      </c>
    </row>
    <row r="4010" spans="1:4" x14ac:dyDescent="0.25">
      <c r="A4010" s="371">
        <v>38011</v>
      </c>
      <c r="B4010" s="371" t="s">
        <v>12861</v>
      </c>
      <c r="C4010" s="371" t="s">
        <v>3635</v>
      </c>
      <c r="D4010" s="218">
        <v>7.73</v>
      </c>
    </row>
    <row r="4011" spans="1:4" x14ac:dyDescent="0.25">
      <c r="A4011" s="371">
        <v>38012</v>
      </c>
      <c r="B4011" s="371" t="s">
        <v>12862</v>
      </c>
      <c r="C4011" s="371" t="s">
        <v>3635</v>
      </c>
      <c r="D4011" s="218">
        <v>29.48</v>
      </c>
    </row>
    <row r="4012" spans="1:4" x14ac:dyDescent="0.25">
      <c r="A4012" s="371">
        <v>38013</v>
      </c>
      <c r="B4012" s="371" t="s">
        <v>12863</v>
      </c>
      <c r="C4012" s="371" t="s">
        <v>3635</v>
      </c>
      <c r="D4012" s="218">
        <v>37.869999999999997</v>
      </c>
    </row>
    <row r="4013" spans="1:4" x14ac:dyDescent="0.25">
      <c r="A4013" s="371">
        <v>38014</v>
      </c>
      <c r="B4013" s="371" t="s">
        <v>12864</v>
      </c>
      <c r="C4013" s="371" t="s">
        <v>3635</v>
      </c>
      <c r="D4013" s="218">
        <v>63.25</v>
      </c>
    </row>
    <row r="4014" spans="1:4" x14ac:dyDescent="0.25">
      <c r="A4014" s="371">
        <v>38015</v>
      </c>
      <c r="B4014" s="371" t="s">
        <v>12865</v>
      </c>
      <c r="C4014" s="371" t="s">
        <v>3635</v>
      </c>
      <c r="D4014" s="218">
        <v>148.69999999999999</v>
      </c>
    </row>
    <row r="4015" spans="1:4" x14ac:dyDescent="0.25">
      <c r="A4015" s="371">
        <v>38016</v>
      </c>
      <c r="B4015" s="371" t="s">
        <v>12866</v>
      </c>
      <c r="C4015" s="371" t="s">
        <v>3635</v>
      </c>
      <c r="D4015" s="218">
        <v>172.92</v>
      </c>
    </row>
    <row r="4016" spans="1:4" x14ac:dyDescent="0.25">
      <c r="A4016" s="371">
        <v>12741</v>
      </c>
      <c r="B4016" s="371" t="s">
        <v>12867</v>
      </c>
      <c r="C4016" s="371" t="s">
        <v>3635</v>
      </c>
      <c r="D4016" s="219">
        <v>1523.57</v>
      </c>
    </row>
    <row r="4017" spans="1:4" x14ac:dyDescent="0.25">
      <c r="A4017" s="371">
        <v>12733</v>
      </c>
      <c r="B4017" s="371" t="s">
        <v>12868</v>
      </c>
      <c r="C4017" s="371" t="s">
        <v>3635</v>
      </c>
      <c r="D4017" s="218">
        <v>7.66</v>
      </c>
    </row>
    <row r="4018" spans="1:4" x14ac:dyDescent="0.25">
      <c r="A4018" s="371">
        <v>12734</v>
      </c>
      <c r="B4018" s="371" t="s">
        <v>12869</v>
      </c>
      <c r="C4018" s="371" t="s">
        <v>3635</v>
      </c>
      <c r="D4018" s="218">
        <v>16.34</v>
      </c>
    </row>
    <row r="4019" spans="1:4" x14ac:dyDescent="0.25">
      <c r="A4019" s="371">
        <v>12735</v>
      </c>
      <c r="B4019" s="371" t="s">
        <v>12870</v>
      </c>
      <c r="C4019" s="371" t="s">
        <v>3635</v>
      </c>
      <c r="D4019" s="218">
        <v>26.88</v>
      </c>
    </row>
    <row r="4020" spans="1:4" x14ac:dyDescent="0.25">
      <c r="A4020" s="371">
        <v>12736</v>
      </c>
      <c r="B4020" s="371" t="s">
        <v>12871</v>
      </c>
      <c r="C4020" s="371" t="s">
        <v>3635</v>
      </c>
      <c r="D4020" s="218">
        <v>61.45</v>
      </c>
    </row>
    <row r="4021" spans="1:4" x14ac:dyDescent="0.25">
      <c r="A4021" s="371">
        <v>12737</v>
      </c>
      <c r="B4021" s="371" t="s">
        <v>12872</v>
      </c>
      <c r="C4021" s="371" t="s">
        <v>3635</v>
      </c>
      <c r="D4021" s="218">
        <v>79.16</v>
      </c>
    </row>
    <row r="4022" spans="1:4" x14ac:dyDescent="0.25">
      <c r="A4022" s="371">
        <v>12738</v>
      </c>
      <c r="B4022" s="371" t="s">
        <v>12873</v>
      </c>
      <c r="C4022" s="371" t="s">
        <v>3635</v>
      </c>
      <c r="D4022" s="218">
        <v>156.46</v>
      </c>
    </row>
    <row r="4023" spans="1:4" x14ac:dyDescent="0.25">
      <c r="A4023" s="371">
        <v>12739</v>
      </c>
      <c r="B4023" s="371" t="s">
        <v>12874</v>
      </c>
      <c r="C4023" s="371" t="s">
        <v>3635</v>
      </c>
      <c r="D4023" s="218">
        <v>445.38</v>
      </c>
    </row>
    <row r="4024" spans="1:4" x14ac:dyDescent="0.25">
      <c r="A4024" s="371">
        <v>12740</v>
      </c>
      <c r="B4024" s="371" t="s">
        <v>12875</v>
      </c>
      <c r="C4024" s="371" t="s">
        <v>3635</v>
      </c>
      <c r="D4024" s="218">
        <v>696.83</v>
      </c>
    </row>
    <row r="4025" spans="1:4" x14ac:dyDescent="0.25">
      <c r="A4025" s="371">
        <v>6297</v>
      </c>
      <c r="B4025" s="371" t="s">
        <v>12876</v>
      </c>
      <c r="C4025" s="371" t="s">
        <v>3635</v>
      </c>
      <c r="D4025" s="218">
        <v>46.75</v>
      </c>
    </row>
    <row r="4026" spans="1:4" x14ac:dyDescent="0.25">
      <c r="A4026" s="371">
        <v>6296</v>
      </c>
      <c r="B4026" s="371" t="s">
        <v>12877</v>
      </c>
      <c r="C4026" s="371" t="s">
        <v>3635</v>
      </c>
      <c r="D4026" s="218">
        <v>36.9</v>
      </c>
    </row>
    <row r="4027" spans="1:4" x14ac:dyDescent="0.25">
      <c r="A4027" s="371">
        <v>6294</v>
      </c>
      <c r="B4027" s="371" t="s">
        <v>12878</v>
      </c>
      <c r="C4027" s="371" t="s">
        <v>3635</v>
      </c>
      <c r="D4027" s="218">
        <v>10.52</v>
      </c>
    </row>
    <row r="4028" spans="1:4" x14ac:dyDescent="0.25">
      <c r="A4028" s="371">
        <v>6323</v>
      </c>
      <c r="B4028" s="371" t="s">
        <v>12879</v>
      </c>
      <c r="C4028" s="371" t="s">
        <v>3635</v>
      </c>
      <c r="D4028" s="218">
        <v>24.11</v>
      </c>
    </row>
    <row r="4029" spans="1:4" x14ac:dyDescent="0.25">
      <c r="A4029" s="371">
        <v>6299</v>
      </c>
      <c r="B4029" s="371" t="s">
        <v>12880</v>
      </c>
      <c r="C4029" s="371" t="s">
        <v>3635</v>
      </c>
      <c r="D4029" s="218">
        <v>140.62</v>
      </c>
    </row>
    <row r="4030" spans="1:4" x14ac:dyDescent="0.25">
      <c r="A4030" s="371">
        <v>6298</v>
      </c>
      <c r="B4030" s="371" t="s">
        <v>12881</v>
      </c>
      <c r="C4030" s="371" t="s">
        <v>3635</v>
      </c>
      <c r="D4030" s="218">
        <v>74.06</v>
      </c>
    </row>
    <row r="4031" spans="1:4" x14ac:dyDescent="0.25">
      <c r="A4031" s="371">
        <v>6295</v>
      </c>
      <c r="B4031" s="371" t="s">
        <v>12882</v>
      </c>
      <c r="C4031" s="371" t="s">
        <v>3635</v>
      </c>
      <c r="D4031" s="218">
        <v>14.98</v>
      </c>
    </row>
    <row r="4032" spans="1:4" x14ac:dyDescent="0.25">
      <c r="A4032" s="371">
        <v>6322</v>
      </c>
      <c r="B4032" s="371" t="s">
        <v>12883</v>
      </c>
      <c r="C4032" s="371" t="s">
        <v>3635</v>
      </c>
      <c r="D4032" s="218">
        <v>188.34</v>
      </c>
    </row>
    <row r="4033" spans="1:4" x14ac:dyDescent="0.25">
      <c r="A4033" s="371">
        <v>6300</v>
      </c>
      <c r="B4033" s="371" t="s">
        <v>12884</v>
      </c>
      <c r="C4033" s="371" t="s">
        <v>3635</v>
      </c>
      <c r="D4033" s="218">
        <v>347.23</v>
      </c>
    </row>
    <row r="4034" spans="1:4" x14ac:dyDescent="0.25">
      <c r="A4034" s="371">
        <v>6321</v>
      </c>
      <c r="B4034" s="371" t="s">
        <v>12885</v>
      </c>
      <c r="C4034" s="371" t="s">
        <v>3635</v>
      </c>
      <c r="D4034" s="218">
        <v>495.99</v>
      </c>
    </row>
    <row r="4035" spans="1:4" x14ac:dyDescent="0.25">
      <c r="A4035" s="371">
        <v>6301</v>
      </c>
      <c r="B4035" s="371" t="s">
        <v>12886</v>
      </c>
      <c r="C4035" s="371" t="s">
        <v>3635</v>
      </c>
      <c r="D4035" s="219">
        <v>1162.55</v>
      </c>
    </row>
    <row r="4036" spans="1:4" x14ac:dyDescent="0.25">
      <c r="A4036" s="371">
        <v>7105</v>
      </c>
      <c r="B4036" s="371" t="s">
        <v>12887</v>
      </c>
      <c r="C4036" s="371" t="s">
        <v>3635</v>
      </c>
      <c r="D4036" s="218">
        <v>36.479999999999997</v>
      </c>
    </row>
    <row r="4037" spans="1:4" x14ac:dyDescent="0.25">
      <c r="A4037" s="371">
        <v>20183</v>
      </c>
      <c r="B4037" s="371" t="s">
        <v>12888</v>
      </c>
      <c r="C4037" s="371" t="s">
        <v>3635</v>
      </c>
      <c r="D4037" s="218">
        <v>44.95</v>
      </c>
    </row>
    <row r="4038" spans="1:4" x14ac:dyDescent="0.25">
      <c r="A4038" s="371">
        <v>38448</v>
      </c>
      <c r="B4038" s="371" t="s">
        <v>12889</v>
      </c>
      <c r="C4038" s="371" t="s">
        <v>3635</v>
      </c>
      <c r="D4038" s="218">
        <v>203.98</v>
      </c>
    </row>
    <row r="4039" spans="1:4" x14ac:dyDescent="0.25">
      <c r="A4039" s="371">
        <v>20182</v>
      </c>
      <c r="B4039" s="371" t="s">
        <v>12890</v>
      </c>
      <c r="C4039" s="371" t="s">
        <v>3635</v>
      </c>
      <c r="D4039" s="218">
        <v>26.13</v>
      </c>
    </row>
    <row r="4040" spans="1:4" x14ac:dyDescent="0.25">
      <c r="A4040" s="371">
        <v>7119</v>
      </c>
      <c r="B4040" s="371" t="s">
        <v>12891</v>
      </c>
      <c r="C4040" s="371" t="s">
        <v>3635</v>
      </c>
      <c r="D4040" s="218">
        <v>11.4</v>
      </c>
    </row>
    <row r="4041" spans="1:4" x14ac:dyDescent="0.25">
      <c r="A4041" s="371">
        <v>7126</v>
      </c>
      <c r="B4041" s="371" t="s">
        <v>12892</v>
      </c>
      <c r="C4041" s="371" t="s">
        <v>3635</v>
      </c>
      <c r="D4041" s="218">
        <v>23.27</v>
      </c>
    </row>
    <row r="4042" spans="1:4" x14ac:dyDescent="0.25">
      <c r="A4042" s="371">
        <v>7120</v>
      </c>
      <c r="B4042" s="371" t="s">
        <v>12893</v>
      </c>
      <c r="C4042" s="371" t="s">
        <v>3635</v>
      </c>
      <c r="D4042" s="218">
        <v>8.75</v>
      </c>
    </row>
    <row r="4043" spans="1:4" x14ac:dyDescent="0.25">
      <c r="A4043" s="371">
        <v>6319</v>
      </c>
      <c r="B4043" s="371" t="s">
        <v>12894</v>
      </c>
      <c r="C4043" s="371" t="s">
        <v>3635</v>
      </c>
      <c r="D4043" s="218">
        <v>54.93</v>
      </c>
    </row>
    <row r="4044" spans="1:4" x14ac:dyDescent="0.25">
      <c r="A4044" s="371">
        <v>6304</v>
      </c>
      <c r="B4044" s="371" t="s">
        <v>12895</v>
      </c>
      <c r="C4044" s="371" t="s">
        <v>3635</v>
      </c>
      <c r="D4044" s="218">
        <v>54.93</v>
      </c>
    </row>
    <row r="4045" spans="1:4" x14ac:dyDescent="0.25">
      <c r="A4045" s="371">
        <v>21116</v>
      </c>
      <c r="B4045" s="371" t="s">
        <v>12896</v>
      </c>
      <c r="C4045" s="371" t="s">
        <v>3635</v>
      </c>
      <c r="D4045" s="218">
        <v>41.59</v>
      </c>
    </row>
    <row r="4046" spans="1:4" x14ac:dyDescent="0.25">
      <c r="A4046" s="371">
        <v>6320</v>
      </c>
      <c r="B4046" s="371" t="s">
        <v>12897</v>
      </c>
      <c r="C4046" s="371" t="s">
        <v>3635</v>
      </c>
      <c r="D4046" s="218">
        <v>28.29</v>
      </c>
    </row>
    <row r="4047" spans="1:4" x14ac:dyDescent="0.25">
      <c r="A4047" s="371">
        <v>6303</v>
      </c>
      <c r="B4047" s="371" t="s">
        <v>12898</v>
      </c>
      <c r="C4047" s="371" t="s">
        <v>3635</v>
      </c>
      <c r="D4047" s="218">
        <v>28.29</v>
      </c>
    </row>
    <row r="4048" spans="1:4" x14ac:dyDescent="0.25">
      <c r="A4048" s="371">
        <v>6308</v>
      </c>
      <c r="B4048" s="371" t="s">
        <v>12899</v>
      </c>
      <c r="C4048" s="371" t="s">
        <v>3635</v>
      </c>
      <c r="D4048" s="218">
        <v>151.99</v>
      </c>
    </row>
    <row r="4049" spans="1:4" x14ac:dyDescent="0.25">
      <c r="A4049" s="371">
        <v>6317</v>
      </c>
      <c r="B4049" s="371" t="s">
        <v>12900</v>
      </c>
      <c r="C4049" s="371" t="s">
        <v>3635</v>
      </c>
      <c r="D4049" s="218">
        <v>151.99</v>
      </c>
    </row>
    <row r="4050" spans="1:4" x14ac:dyDescent="0.25">
      <c r="A4050" s="371">
        <v>6307</v>
      </c>
      <c r="B4050" s="371" t="s">
        <v>12901</v>
      </c>
      <c r="C4050" s="371" t="s">
        <v>3635</v>
      </c>
      <c r="D4050" s="218">
        <v>151.99</v>
      </c>
    </row>
    <row r="4051" spans="1:4" x14ac:dyDescent="0.25">
      <c r="A4051" s="371">
        <v>6309</v>
      </c>
      <c r="B4051" s="371" t="s">
        <v>12902</v>
      </c>
      <c r="C4051" s="371" t="s">
        <v>3635</v>
      </c>
      <c r="D4051" s="218">
        <v>156.4</v>
      </c>
    </row>
    <row r="4052" spans="1:4" x14ac:dyDescent="0.25">
      <c r="A4052" s="371">
        <v>6318</v>
      </c>
      <c r="B4052" s="371" t="s">
        <v>12903</v>
      </c>
      <c r="C4052" s="371" t="s">
        <v>3635</v>
      </c>
      <c r="D4052" s="218">
        <v>81.98</v>
      </c>
    </row>
    <row r="4053" spans="1:4" x14ac:dyDescent="0.25">
      <c r="A4053" s="371">
        <v>6306</v>
      </c>
      <c r="B4053" s="371" t="s">
        <v>12904</v>
      </c>
      <c r="C4053" s="371" t="s">
        <v>3635</v>
      </c>
      <c r="D4053" s="218">
        <v>81.98</v>
      </c>
    </row>
    <row r="4054" spans="1:4" x14ac:dyDescent="0.25">
      <c r="A4054" s="371">
        <v>6305</v>
      </c>
      <c r="B4054" s="371" t="s">
        <v>12905</v>
      </c>
      <c r="C4054" s="371" t="s">
        <v>3635</v>
      </c>
      <c r="D4054" s="218">
        <v>81.98</v>
      </c>
    </row>
    <row r="4055" spans="1:4" x14ac:dyDescent="0.25">
      <c r="A4055" s="371">
        <v>6302</v>
      </c>
      <c r="B4055" s="371" t="s">
        <v>12906</v>
      </c>
      <c r="C4055" s="371" t="s">
        <v>3635</v>
      </c>
      <c r="D4055" s="218">
        <v>17.39</v>
      </c>
    </row>
    <row r="4056" spans="1:4" x14ac:dyDescent="0.25">
      <c r="A4056" s="371">
        <v>6312</v>
      </c>
      <c r="B4056" s="371" t="s">
        <v>12907</v>
      </c>
      <c r="C4056" s="371" t="s">
        <v>3635</v>
      </c>
      <c r="D4056" s="218">
        <v>218.62</v>
      </c>
    </row>
    <row r="4057" spans="1:4" x14ac:dyDescent="0.25">
      <c r="A4057" s="371">
        <v>6311</v>
      </c>
      <c r="B4057" s="371" t="s">
        <v>12908</v>
      </c>
      <c r="C4057" s="371" t="s">
        <v>3635</v>
      </c>
      <c r="D4057" s="218">
        <v>218.62</v>
      </c>
    </row>
    <row r="4058" spans="1:4" x14ac:dyDescent="0.25">
      <c r="A4058" s="371">
        <v>6310</v>
      </c>
      <c r="B4058" s="371" t="s">
        <v>12909</v>
      </c>
      <c r="C4058" s="371" t="s">
        <v>3635</v>
      </c>
      <c r="D4058" s="218">
        <v>218.62</v>
      </c>
    </row>
    <row r="4059" spans="1:4" x14ac:dyDescent="0.25">
      <c r="A4059" s="371">
        <v>6314</v>
      </c>
      <c r="B4059" s="371" t="s">
        <v>12910</v>
      </c>
      <c r="C4059" s="371" t="s">
        <v>3635</v>
      </c>
      <c r="D4059" s="218">
        <v>218.62</v>
      </c>
    </row>
    <row r="4060" spans="1:4" x14ac:dyDescent="0.25">
      <c r="A4060" s="371">
        <v>6313</v>
      </c>
      <c r="B4060" s="371" t="s">
        <v>12911</v>
      </c>
      <c r="C4060" s="371" t="s">
        <v>3635</v>
      </c>
      <c r="D4060" s="218">
        <v>218.62</v>
      </c>
    </row>
    <row r="4061" spans="1:4" x14ac:dyDescent="0.25">
      <c r="A4061" s="371">
        <v>6315</v>
      </c>
      <c r="B4061" s="371" t="s">
        <v>12912</v>
      </c>
      <c r="C4061" s="371" t="s">
        <v>3635</v>
      </c>
      <c r="D4061" s="218">
        <v>413.94</v>
      </c>
    </row>
    <row r="4062" spans="1:4" x14ac:dyDescent="0.25">
      <c r="A4062" s="371">
        <v>6316</v>
      </c>
      <c r="B4062" s="371" t="s">
        <v>12913</v>
      </c>
      <c r="C4062" s="371" t="s">
        <v>3635</v>
      </c>
      <c r="D4062" s="218">
        <v>413.94</v>
      </c>
    </row>
    <row r="4063" spans="1:4" x14ac:dyDescent="0.25">
      <c r="A4063" s="371">
        <v>39324</v>
      </c>
      <c r="B4063" s="371" t="s">
        <v>12914</v>
      </c>
      <c r="C4063" s="371" t="s">
        <v>3635</v>
      </c>
      <c r="D4063" s="218">
        <v>4.03</v>
      </c>
    </row>
    <row r="4064" spans="1:4" x14ac:dyDescent="0.25">
      <c r="A4064" s="371">
        <v>39325</v>
      </c>
      <c r="B4064" s="371" t="s">
        <v>12915</v>
      </c>
      <c r="C4064" s="371" t="s">
        <v>3635</v>
      </c>
      <c r="D4064" s="218">
        <v>6.07</v>
      </c>
    </row>
    <row r="4065" spans="1:4" x14ac:dyDescent="0.25">
      <c r="A4065" s="371">
        <v>39326</v>
      </c>
      <c r="B4065" s="371" t="s">
        <v>12916</v>
      </c>
      <c r="C4065" s="371" t="s">
        <v>3635</v>
      </c>
      <c r="D4065" s="218">
        <v>21.8</v>
      </c>
    </row>
    <row r="4066" spans="1:4" x14ac:dyDescent="0.25">
      <c r="A4066" s="371">
        <v>39327</v>
      </c>
      <c r="B4066" s="371" t="s">
        <v>12917</v>
      </c>
      <c r="C4066" s="371" t="s">
        <v>3635</v>
      </c>
      <c r="D4066" s="218">
        <v>32.89</v>
      </c>
    </row>
    <row r="4067" spans="1:4" x14ac:dyDescent="0.25">
      <c r="A4067" s="371">
        <v>11378</v>
      </c>
      <c r="B4067" s="371" t="s">
        <v>12918</v>
      </c>
      <c r="C4067" s="371" t="s">
        <v>3635</v>
      </c>
      <c r="D4067" s="218">
        <v>75.33</v>
      </c>
    </row>
    <row r="4068" spans="1:4" x14ac:dyDescent="0.25">
      <c r="A4068" s="371">
        <v>11379</v>
      </c>
      <c r="B4068" s="371" t="s">
        <v>12919</v>
      </c>
      <c r="C4068" s="371" t="s">
        <v>3635</v>
      </c>
      <c r="D4068" s="218">
        <v>63.65</v>
      </c>
    </row>
    <row r="4069" spans="1:4" x14ac:dyDescent="0.25">
      <c r="A4069" s="371">
        <v>11493</v>
      </c>
      <c r="B4069" s="371" t="s">
        <v>12920</v>
      </c>
      <c r="C4069" s="371" t="s">
        <v>3635</v>
      </c>
      <c r="D4069" s="218">
        <v>36.71</v>
      </c>
    </row>
    <row r="4070" spans="1:4" x14ac:dyDescent="0.25">
      <c r="A4070" s="371">
        <v>7106</v>
      </c>
      <c r="B4070" s="371" t="s">
        <v>12921</v>
      </c>
      <c r="C4070" s="371" t="s">
        <v>3635</v>
      </c>
      <c r="D4070" s="218">
        <v>144</v>
      </c>
    </row>
    <row r="4071" spans="1:4" x14ac:dyDescent="0.25">
      <c r="A4071" s="371">
        <v>7104</v>
      </c>
      <c r="B4071" s="371" t="s">
        <v>12922</v>
      </c>
      <c r="C4071" s="371" t="s">
        <v>3635</v>
      </c>
      <c r="D4071" s="218">
        <v>3.88</v>
      </c>
    </row>
    <row r="4072" spans="1:4" x14ac:dyDescent="0.25">
      <c r="A4072" s="371">
        <v>7136</v>
      </c>
      <c r="B4072" s="371" t="s">
        <v>12923</v>
      </c>
      <c r="C4072" s="371" t="s">
        <v>3635</v>
      </c>
      <c r="D4072" s="218">
        <v>6.76</v>
      </c>
    </row>
    <row r="4073" spans="1:4" x14ac:dyDescent="0.25">
      <c r="A4073" s="371">
        <v>7128</v>
      </c>
      <c r="B4073" s="371" t="s">
        <v>12924</v>
      </c>
      <c r="C4073" s="371" t="s">
        <v>3635</v>
      </c>
      <c r="D4073" s="218">
        <v>8.77</v>
      </c>
    </row>
    <row r="4074" spans="1:4" x14ac:dyDescent="0.25">
      <c r="A4074" s="371">
        <v>7108</v>
      </c>
      <c r="B4074" s="371" t="s">
        <v>12925</v>
      </c>
      <c r="C4074" s="371" t="s">
        <v>3635</v>
      </c>
      <c r="D4074" s="218">
        <v>8.75</v>
      </c>
    </row>
    <row r="4075" spans="1:4" x14ac:dyDescent="0.25">
      <c r="A4075" s="371">
        <v>7129</v>
      </c>
      <c r="B4075" s="371" t="s">
        <v>12926</v>
      </c>
      <c r="C4075" s="371" t="s">
        <v>3635</v>
      </c>
      <c r="D4075" s="218">
        <v>10.29</v>
      </c>
    </row>
    <row r="4076" spans="1:4" x14ac:dyDescent="0.25">
      <c r="A4076" s="371">
        <v>7130</v>
      </c>
      <c r="B4076" s="371" t="s">
        <v>12927</v>
      </c>
      <c r="C4076" s="371" t="s">
        <v>3635</v>
      </c>
      <c r="D4076" s="218">
        <v>14.96</v>
      </c>
    </row>
    <row r="4077" spans="1:4" x14ac:dyDescent="0.25">
      <c r="A4077" s="371">
        <v>7131</v>
      </c>
      <c r="B4077" s="371" t="s">
        <v>12928</v>
      </c>
      <c r="C4077" s="371" t="s">
        <v>3635</v>
      </c>
      <c r="D4077" s="218">
        <v>18.29</v>
      </c>
    </row>
    <row r="4078" spans="1:4" x14ac:dyDescent="0.25">
      <c r="A4078" s="371">
        <v>7132</v>
      </c>
      <c r="B4078" s="371" t="s">
        <v>12929</v>
      </c>
      <c r="C4078" s="371" t="s">
        <v>3635</v>
      </c>
      <c r="D4078" s="218">
        <v>43.07</v>
      </c>
    </row>
    <row r="4079" spans="1:4" x14ac:dyDescent="0.25">
      <c r="A4079" s="371">
        <v>7133</v>
      </c>
      <c r="B4079" s="371" t="s">
        <v>12930</v>
      </c>
      <c r="C4079" s="371" t="s">
        <v>3635</v>
      </c>
      <c r="D4079" s="218">
        <v>99.53</v>
      </c>
    </row>
    <row r="4080" spans="1:4" x14ac:dyDescent="0.25">
      <c r="A4080" s="371">
        <v>37420</v>
      </c>
      <c r="B4080" s="371" t="s">
        <v>12931</v>
      </c>
      <c r="C4080" s="371" t="s">
        <v>3635</v>
      </c>
      <c r="D4080" s="218">
        <v>40.33</v>
      </c>
    </row>
    <row r="4081" spans="1:4" x14ac:dyDescent="0.25">
      <c r="A4081" s="371">
        <v>37421</v>
      </c>
      <c r="B4081" s="371" t="s">
        <v>12932</v>
      </c>
      <c r="C4081" s="371" t="s">
        <v>3635</v>
      </c>
      <c r="D4081" s="218">
        <v>55.12</v>
      </c>
    </row>
    <row r="4082" spans="1:4" x14ac:dyDescent="0.25">
      <c r="A4082" s="371">
        <v>37422</v>
      </c>
      <c r="B4082" s="371" t="s">
        <v>12933</v>
      </c>
      <c r="C4082" s="371" t="s">
        <v>3635</v>
      </c>
      <c r="D4082" s="218">
        <v>51.59</v>
      </c>
    </row>
    <row r="4083" spans="1:4" x14ac:dyDescent="0.25">
      <c r="A4083" s="371">
        <v>37443</v>
      </c>
      <c r="B4083" s="371" t="s">
        <v>12934</v>
      </c>
      <c r="C4083" s="371" t="s">
        <v>3635</v>
      </c>
      <c r="D4083" s="218">
        <v>191.41</v>
      </c>
    </row>
    <row r="4084" spans="1:4" x14ac:dyDescent="0.25">
      <c r="A4084" s="371">
        <v>37444</v>
      </c>
      <c r="B4084" s="371" t="s">
        <v>12935</v>
      </c>
      <c r="C4084" s="371" t="s">
        <v>3635</v>
      </c>
      <c r="D4084" s="218">
        <v>194.65</v>
      </c>
    </row>
    <row r="4085" spans="1:4" x14ac:dyDescent="0.25">
      <c r="A4085" s="371">
        <v>37445</v>
      </c>
      <c r="B4085" s="371" t="s">
        <v>12936</v>
      </c>
      <c r="C4085" s="371" t="s">
        <v>3635</v>
      </c>
      <c r="D4085" s="218">
        <v>295.04000000000002</v>
      </c>
    </row>
    <row r="4086" spans="1:4" x14ac:dyDescent="0.25">
      <c r="A4086" s="371">
        <v>37446</v>
      </c>
      <c r="B4086" s="371" t="s">
        <v>12937</v>
      </c>
      <c r="C4086" s="371" t="s">
        <v>3635</v>
      </c>
      <c r="D4086" s="218">
        <v>321.64</v>
      </c>
    </row>
    <row r="4087" spans="1:4" x14ac:dyDescent="0.25">
      <c r="A4087" s="371">
        <v>37447</v>
      </c>
      <c r="B4087" s="371" t="s">
        <v>12938</v>
      </c>
      <c r="C4087" s="371" t="s">
        <v>3635</v>
      </c>
      <c r="D4087" s="218">
        <v>326.68</v>
      </c>
    </row>
    <row r="4088" spans="1:4" x14ac:dyDescent="0.25">
      <c r="A4088" s="371">
        <v>37448</v>
      </c>
      <c r="B4088" s="371" t="s">
        <v>12939</v>
      </c>
      <c r="C4088" s="371" t="s">
        <v>3635</v>
      </c>
      <c r="D4088" s="218">
        <v>448.09</v>
      </c>
    </row>
    <row r="4089" spans="1:4" x14ac:dyDescent="0.25">
      <c r="A4089" s="371">
        <v>37440</v>
      </c>
      <c r="B4089" s="371" t="s">
        <v>12940</v>
      </c>
      <c r="C4089" s="371" t="s">
        <v>3635</v>
      </c>
      <c r="D4089" s="218">
        <v>151.91999999999999</v>
      </c>
    </row>
    <row r="4090" spans="1:4" x14ac:dyDescent="0.25">
      <c r="A4090" s="371">
        <v>37441</v>
      </c>
      <c r="B4090" s="371" t="s">
        <v>12941</v>
      </c>
      <c r="C4090" s="371" t="s">
        <v>3635</v>
      </c>
      <c r="D4090" s="218">
        <v>151.91999999999999</v>
      </c>
    </row>
    <row r="4091" spans="1:4" x14ac:dyDescent="0.25">
      <c r="A4091" s="371">
        <v>37442</v>
      </c>
      <c r="B4091" s="371" t="s">
        <v>12942</v>
      </c>
      <c r="C4091" s="371" t="s">
        <v>3635</v>
      </c>
      <c r="D4091" s="218">
        <v>182.98</v>
      </c>
    </row>
    <row r="4092" spans="1:4" x14ac:dyDescent="0.25">
      <c r="A4092" s="371">
        <v>38017</v>
      </c>
      <c r="B4092" s="371" t="s">
        <v>12943</v>
      </c>
      <c r="C4092" s="371" t="s">
        <v>3635</v>
      </c>
      <c r="D4092" s="218">
        <v>8.24</v>
      </c>
    </row>
    <row r="4093" spans="1:4" x14ac:dyDescent="0.25">
      <c r="A4093" s="371">
        <v>38018</v>
      </c>
      <c r="B4093" s="371" t="s">
        <v>12944</v>
      </c>
      <c r="C4093" s="371" t="s">
        <v>3635</v>
      </c>
      <c r="D4093" s="218">
        <v>9.27</v>
      </c>
    </row>
    <row r="4094" spans="1:4" x14ac:dyDescent="0.25">
      <c r="A4094" s="371">
        <v>39895</v>
      </c>
      <c r="B4094" s="371" t="s">
        <v>12945</v>
      </c>
      <c r="C4094" s="371" t="s">
        <v>3635</v>
      </c>
      <c r="D4094" s="218">
        <v>55.35</v>
      </c>
    </row>
    <row r="4095" spans="1:4" x14ac:dyDescent="0.25">
      <c r="A4095" s="371">
        <v>39896</v>
      </c>
      <c r="B4095" s="371" t="s">
        <v>12946</v>
      </c>
      <c r="C4095" s="371" t="s">
        <v>3635</v>
      </c>
      <c r="D4095" s="218">
        <v>81.12</v>
      </c>
    </row>
    <row r="4096" spans="1:4" x14ac:dyDescent="0.25">
      <c r="A4096" s="371">
        <v>38873</v>
      </c>
      <c r="B4096" s="371" t="s">
        <v>12947</v>
      </c>
      <c r="C4096" s="371" t="s">
        <v>3635</v>
      </c>
      <c r="D4096" s="218">
        <v>14.35</v>
      </c>
    </row>
    <row r="4097" spans="1:4" x14ac:dyDescent="0.25">
      <c r="A4097" s="371">
        <v>38874</v>
      </c>
      <c r="B4097" s="371" t="s">
        <v>12948</v>
      </c>
      <c r="C4097" s="371" t="s">
        <v>3635</v>
      </c>
      <c r="D4097" s="218">
        <v>18.170000000000002</v>
      </c>
    </row>
    <row r="4098" spans="1:4" x14ac:dyDescent="0.25">
      <c r="A4098" s="371">
        <v>38875</v>
      </c>
      <c r="B4098" s="371" t="s">
        <v>12949</v>
      </c>
      <c r="C4098" s="371" t="s">
        <v>3635</v>
      </c>
      <c r="D4098" s="218">
        <v>28.8</v>
      </c>
    </row>
    <row r="4099" spans="1:4" x14ac:dyDescent="0.25">
      <c r="A4099" s="371">
        <v>38876</v>
      </c>
      <c r="B4099" s="371" t="s">
        <v>12950</v>
      </c>
      <c r="C4099" s="371" t="s">
        <v>3635</v>
      </c>
      <c r="D4099" s="218">
        <v>38.700000000000003</v>
      </c>
    </row>
    <row r="4100" spans="1:4" x14ac:dyDescent="0.25">
      <c r="A4100" s="371">
        <v>39000</v>
      </c>
      <c r="B4100" s="371" t="s">
        <v>12951</v>
      </c>
      <c r="C4100" s="371" t="s">
        <v>3635</v>
      </c>
      <c r="D4100" s="218">
        <v>33.72</v>
      </c>
    </row>
    <row r="4101" spans="1:4" x14ac:dyDescent="0.25">
      <c r="A4101" s="371">
        <v>38674</v>
      </c>
      <c r="B4101" s="371" t="s">
        <v>12952</v>
      </c>
      <c r="C4101" s="371" t="s">
        <v>3635</v>
      </c>
      <c r="D4101" s="218">
        <v>27.74</v>
      </c>
    </row>
    <row r="4102" spans="1:4" x14ac:dyDescent="0.25">
      <c r="A4102" s="371">
        <v>38019</v>
      </c>
      <c r="B4102" s="371" t="s">
        <v>12953</v>
      </c>
      <c r="C4102" s="371" t="s">
        <v>3635</v>
      </c>
      <c r="D4102" s="218">
        <v>5.87</v>
      </c>
    </row>
    <row r="4103" spans="1:4" x14ac:dyDescent="0.25">
      <c r="A4103" s="371">
        <v>38020</v>
      </c>
      <c r="B4103" s="371" t="s">
        <v>12954</v>
      </c>
      <c r="C4103" s="371" t="s">
        <v>3635</v>
      </c>
      <c r="D4103" s="218">
        <v>7.23</v>
      </c>
    </row>
    <row r="4104" spans="1:4" x14ac:dyDescent="0.25">
      <c r="A4104" s="371">
        <v>38454</v>
      </c>
      <c r="B4104" s="371" t="s">
        <v>12955</v>
      </c>
      <c r="C4104" s="371" t="s">
        <v>3635</v>
      </c>
      <c r="D4104" s="218">
        <v>12.64</v>
      </c>
    </row>
    <row r="4105" spans="1:4" x14ac:dyDescent="0.25">
      <c r="A4105" s="371">
        <v>38455</v>
      </c>
      <c r="B4105" s="371" t="s">
        <v>12956</v>
      </c>
      <c r="C4105" s="371" t="s">
        <v>3635</v>
      </c>
      <c r="D4105" s="218">
        <v>16.920000000000002</v>
      </c>
    </row>
    <row r="4106" spans="1:4" x14ac:dyDescent="0.25">
      <c r="A4106" s="371">
        <v>38462</v>
      </c>
      <c r="B4106" s="371" t="s">
        <v>12957</v>
      </c>
      <c r="C4106" s="371" t="s">
        <v>3635</v>
      </c>
      <c r="D4106" s="218">
        <v>272.89999999999998</v>
      </c>
    </row>
    <row r="4107" spans="1:4" x14ac:dyDescent="0.25">
      <c r="A4107" s="371">
        <v>36362</v>
      </c>
      <c r="B4107" s="371" t="s">
        <v>12958</v>
      </c>
      <c r="C4107" s="371" t="s">
        <v>3635</v>
      </c>
      <c r="D4107" s="218">
        <v>3.77</v>
      </c>
    </row>
    <row r="4108" spans="1:4" x14ac:dyDescent="0.25">
      <c r="A4108" s="371">
        <v>36298</v>
      </c>
      <c r="B4108" s="371" t="s">
        <v>12959</v>
      </c>
      <c r="C4108" s="371" t="s">
        <v>3635</v>
      </c>
      <c r="D4108" s="218">
        <v>3.24</v>
      </c>
    </row>
    <row r="4109" spans="1:4" x14ac:dyDescent="0.25">
      <c r="A4109" s="371">
        <v>38456</v>
      </c>
      <c r="B4109" s="371" t="s">
        <v>12960</v>
      </c>
      <c r="C4109" s="371" t="s">
        <v>3635</v>
      </c>
      <c r="D4109" s="218">
        <v>8.07</v>
      </c>
    </row>
    <row r="4110" spans="1:4" x14ac:dyDescent="0.25">
      <c r="A4110" s="371">
        <v>38457</v>
      </c>
      <c r="B4110" s="371" t="s">
        <v>12961</v>
      </c>
      <c r="C4110" s="371" t="s">
        <v>3635</v>
      </c>
      <c r="D4110" s="218">
        <v>14.7</v>
      </c>
    </row>
    <row r="4111" spans="1:4" x14ac:dyDescent="0.25">
      <c r="A4111" s="371">
        <v>38458</v>
      </c>
      <c r="B4111" s="371" t="s">
        <v>12962</v>
      </c>
      <c r="C4111" s="371" t="s">
        <v>3635</v>
      </c>
      <c r="D4111" s="218">
        <v>28.33</v>
      </c>
    </row>
    <row r="4112" spans="1:4" x14ac:dyDescent="0.25">
      <c r="A4112" s="371">
        <v>38459</v>
      </c>
      <c r="B4112" s="371" t="s">
        <v>12963</v>
      </c>
      <c r="C4112" s="371" t="s">
        <v>3635</v>
      </c>
      <c r="D4112" s="218">
        <v>44.53</v>
      </c>
    </row>
    <row r="4113" spans="1:4" x14ac:dyDescent="0.25">
      <c r="A4113" s="371">
        <v>38460</v>
      </c>
      <c r="B4113" s="371" t="s">
        <v>12964</v>
      </c>
      <c r="C4113" s="371" t="s">
        <v>3635</v>
      </c>
      <c r="D4113" s="218">
        <v>95.53</v>
      </c>
    </row>
    <row r="4114" spans="1:4" x14ac:dyDescent="0.25">
      <c r="A4114" s="371">
        <v>38461</v>
      </c>
      <c r="B4114" s="371" t="s">
        <v>12965</v>
      </c>
      <c r="C4114" s="371" t="s">
        <v>3635</v>
      </c>
      <c r="D4114" s="218">
        <v>128.19</v>
      </c>
    </row>
    <row r="4115" spans="1:4" x14ac:dyDescent="0.25">
      <c r="A4115" s="371">
        <v>7094</v>
      </c>
      <c r="B4115" s="371" t="s">
        <v>12966</v>
      </c>
      <c r="C4115" s="371" t="s">
        <v>3635</v>
      </c>
      <c r="D4115" s="218">
        <v>12.67</v>
      </c>
    </row>
    <row r="4116" spans="1:4" x14ac:dyDescent="0.25">
      <c r="A4116" s="371">
        <v>7116</v>
      </c>
      <c r="B4116" s="371" t="s">
        <v>12967</v>
      </c>
      <c r="C4116" s="371" t="s">
        <v>3635</v>
      </c>
      <c r="D4116" s="218">
        <v>3.27</v>
      </c>
    </row>
    <row r="4117" spans="1:4" x14ac:dyDescent="0.25">
      <c r="A4117" s="371">
        <v>7118</v>
      </c>
      <c r="B4117" s="371" t="s">
        <v>12968</v>
      </c>
      <c r="C4117" s="371" t="s">
        <v>3635</v>
      </c>
      <c r="D4117" s="218">
        <v>26.06</v>
      </c>
    </row>
    <row r="4118" spans="1:4" x14ac:dyDescent="0.25">
      <c r="A4118" s="371">
        <v>7098</v>
      </c>
      <c r="B4118" s="371" t="s">
        <v>12969</v>
      </c>
      <c r="C4118" s="371" t="s">
        <v>3635</v>
      </c>
      <c r="D4118" s="218">
        <v>3.87</v>
      </c>
    </row>
    <row r="4119" spans="1:4" x14ac:dyDescent="0.25">
      <c r="A4119" s="371">
        <v>7110</v>
      </c>
      <c r="B4119" s="371" t="s">
        <v>12970</v>
      </c>
      <c r="C4119" s="371" t="s">
        <v>3635</v>
      </c>
      <c r="D4119" s="218">
        <v>49.54</v>
      </c>
    </row>
    <row r="4120" spans="1:4" x14ac:dyDescent="0.25">
      <c r="A4120" s="371">
        <v>7123</v>
      </c>
      <c r="B4120" s="371" t="s">
        <v>12971</v>
      </c>
      <c r="C4120" s="371" t="s">
        <v>3635</v>
      </c>
      <c r="D4120" s="218">
        <v>4.68</v>
      </c>
    </row>
    <row r="4121" spans="1:4" x14ac:dyDescent="0.25">
      <c r="A4121" s="371">
        <v>7121</v>
      </c>
      <c r="B4121" s="371" t="s">
        <v>12972</v>
      </c>
      <c r="C4121" s="371" t="s">
        <v>3635</v>
      </c>
      <c r="D4121" s="218">
        <v>9.26</v>
      </c>
    </row>
    <row r="4122" spans="1:4" x14ac:dyDescent="0.25">
      <c r="A4122" s="371">
        <v>7137</v>
      </c>
      <c r="B4122" s="371" t="s">
        <v>12973</v>
      </c>
      <c r="C4122" s="371" t="s">
        <v>3635</v>
      </c>
      <c r="D4122" s="218">
        <v>10.119999999999999</v>
      </c>
    </row>
    <row r="4123" spans="1:4" x14ac:dyDescent="0.25">
      <c r="A4123" s="371">
        <v>7122</v>
      </c>
      <c r="B4123" s="371" t="s">
        <v>12974</v>
      </c>
      <c r="C4123" s="371" t="s">
        <v>3635</v>
      </c>
      <c r="D4123" s="218">
        <v>11.14</v>
      </c>
    </row>
    <row r="4124" spans="1:4" x14ac:dyDescent="0.25">
      <c r="A4124" s="371">
        <v>7114</v>
      </c>
      <c r="B4124" s="371" t="s">
        <v>12975</v>
      </c>
      <c r="C4124" s="371" t="s">
        <v>3635</v>
      </c>
      <c r="D4124" s="218">
        <v>12.95</v>
      </c>
    </row>
    <row r="4125" spans="1:4" x14ac:dyDescent="0.25">
      <c r="A4125" s="371">
        <v>7109</v>
      </c>
      <c r="B4125" s="371" t="s">
        <v>12976</v>
      </c>
      <c r="C4125" s="371" t="s">
        <v>3635</v>
      </c>
      <c r="D4125" s="218">
        <v>2.57</v>
      </c>
    </row>
    <row r="4126" spans="1:4" x14ac:dyDescent="0.25">
      <c r="A4126" s="371">
        <v>7135</v>
      </c>
      <c r="B4126" s="371" t="s">
        <v>12977</v>
      </c>
      <c r="C4126" s="371" t="s">
        <v>3635</v>
      </c>
      <c r="D4126" s="218">
        <v>5.26</v>
      </c>
    </row>
    <row r="4127" spans="1:4" x14ac:dyDescent="0.25">
      <c r="A4127" s="371">
        <v>37947</v>
      </c>
      <c r="B4127" s="371" t="s">
        <v>12978</v>
      </c>
      <c r="C4127" s="371" t="s">
        <v>3635</v>
      </c>
      <c r="D4127" s="218">
        <v>4.2699999999999996</v>
      </c>
    </row>
    <row r="4128" spans="1:4" x14ac:dyDescent="0.25">
      <c r="A4128" s="371">
        <v>7103</v>
      </c>
      <c r="B4128" s="371" t="s">
        <v>12979</v>
      </c>
      <c r="C4128" s="371" t="s">
        <v>3635</v>
      </c>
      <c r="D4128" s="218">
        <v>13.93</v>
      </c>
    </row>
    <row r="4129" spans="1:4" x14ac:dyDescent="0.25">
      <c r="A4129" s="371">
        <v>40419</v>
      </c>
      <c r="B4129" s="371" t="s">
        <v>12980</v>
      </c>
      <c r="C4129" s="371" t="s">
        <v>3635</v>
      </c>
      <c r="D4129" s="218">
        <v>36.950000000000003</v>
      </c>
    </row>
    <row r="4130" spans="1:4" x14ac:dyDescent="0.25">
      <c r="A4130" s="371">
        <v>40420</v>
      </c>
      <c r="B4130" s="371" t="s">
        <v>12981</v>
      </c>
      <c r="C4130" s="371" t="s">
        <v>3635</v>
      </c>
      <c r="D4130" s="218">
        <v>53.91</v>
      </c>
    </row>
    <row r="4131" spans="1:4" x14ac:dyDescent="0.25">
      <c r="A4131" s="371">
        <v>40421</v>
      </c>
      <c r="B4131" s="371" t="s">
        <v>12982</v>
      </c>
      <c r="C4131" s="371" t="s">
        <v>3635</v>
      </c>
      <c r="D4131" s="218">
        <v>57.39</v>
      </c>
    </row>
    <row r="4132" spans="1:4" x14ac:dyDescent="0.25">
      <c r="A4132" s="371">
        <v>38905</v>
      </c>
      <c r="B4132" s="371" t="s">
        <v>12983</v>
      </c>
      <c r="C4132" s="371" t="s">
        <v>3635</v>
      </c>
      <c r="D4132" s="218">
        <v>18.57</v>
      </c>
    </row>
    <row r="4133" spans="1:4" x14ac:dyDescent="0.25">
      <c r="A4133" s="371">
        <v>38907</v>
      </c>
      <c r="B4133" s="371" t="s">
        <v>12984</v>
      </c>
      <c r="C4133" s="371" t="s">
        <v>3635</v>
      </c>
      <c r="D4133" s="218">
        <v>17.899999999999999</v>
      </c>
    </row>
    <row r="4134" spans="1:4" x14ac:dyDescent="0.25">
      <c r="A4134" s="371">
        <v>38910</v>
      </c>
      <c r="B4134" s="371" t="s">
        <v>12985</v>
      </c>
      <c r="C4134" s="371" t="s">
        <v>3635</v>
      </c>
      <c r="D4134" s="218">
        <v>20.94</v>
      </c>
    </row>
    <row r="4135" spans="1:4" x14ac:dyDescent="0.25">
      <c r="A4135" s="371">
        <v>11655</v>
      </c>
      <c r="B4135" s="371" t="s">
        <v>12986</v>
      </c>
      <c r="C4135" s="371" t="s">
        <v>3635</v>
      </c>
      <c r="D4135" s="218">
        <v>15.12</v>
      </c>
    </row>
    <row r="4136" spans="1:4" x14ac:dyDescent="0.25">
      <c r="A4136" s="371">
        <v>11656</v>
      </c>
      <c r="B4136" s="371" t="s">
        <v>12987</v>
      </c>
      <c r="C4136" s="371" t="s">
        <v>3635</v>
      </c>
      <c r="D4136" s="218">
        <v>17.36</v>
      </c>
    </row>
    <row r="4137" spans="1:4" x14ac:dyDescent="0.25">
      <c r="A4137" s="371">
        <v>7091</v>
      </c>
      <c r="B4137" s="371" t="s">
        <v>12988</v>
      </c>
      <c r="C4137" s="371" t="s">
        <v>3635</v>
      </c>
      <c r="D4137" s="218">
        <v>14.22</v>
      </c>
    </row>
    <row r="4138" spans="1:4" x14ac:dyDescent="0.25">
      <c r="A4138" s="371">
        <v>37948</v>
      </c>
      <c r="B4138" s="371" t="s">
        <v>12989</v>
      </c>
      <c r="C4138" s="371" t="s">
        <v>3635</v>
      </c>
      <c r="D4138" s="218">
        <v>3.29</v>
      </c>
    </row>
    <row r="4139" spans="1:4" x14ac:dyDescent="0.25">
      <c r="A4139" s="371">
        <v>7097</v>
      </c>
      <c r="B4139" s="371" t="s">
        <v>12990</v>
      </c>
      <c r="C4139" s="371" t="s">
        <v>3635</v>
      </c>
      <c r="D4139" s="218">
        <v>6.68</v>
      </c>
    </row>
    <row r="4140" spans="1:4" x14ac:dyDescent="0.25">
      <c r="A4140" s="371">
        <v>11658</v>
      </c>
      <c r="B4140" s="371" t="s">
        <v>12991</v>
      </c>
      <c r="C4140" s="371" t="s">
        <v>3635</v>
      </c>
      <c r="D4140" s="218">
        <v>14.76</v>
      </c>
    </row>
    <row r="4141" spans="1:4" x14ac:dyDescent="0.25">
      <c r="A4141" s="371">
        <v>7146</v>
      </c>
      <c r="B4141" s="371" t="s">
        <v>12992</v>
      </c>
      <c r="C4141" s="371" t="s">
        <v>3635</v>
      </c>
      <c r="D4141" s="218">
        <v>169.57</v>
      </c>
    </row>
    <row r="4142" spans="1:4" x14ac:dyDescent="0.25">
      <c r="A4142" s="371">
        <v>7138</v>
      </c>
      <c r="B4142" s="371" t="s">
        <v>12993</v>
      </c>
      <c r="C4142" s="371" t="s">
        <v>3635</v>
      </c>
      <c r="D4142" s="218">
        <v>1.07</v>
      </c>
    </row>
    <row r="4143" spans="1:4" x14ac:dyDescent="0.25">
      <c r="A4143" s="371">
        <v>7139</v>
      </c>
      <c r="B4143" s="371" t="s">
        <v>12994</v>
      </c>
      <c r="C4143" s="371" t="s">
        <v>3635</v>
      </c>
      <c r="D4143" s="218">
        <v>1.22</v>
      </c>
    </row>
    <row r="4144" spans="1:4" x14ac:dyDescent="0.25">
      <c r="A4144" s="371">
        <v>7140</v>
      </c>
      <c r="B4144" s="371" t="s">
        <v>12995</v>
      </c>
      <c r="C4144" s="371" t="s">
        <v>3635</v>
      </c>
      <c r="D4144" s="218">
        <v>3.81</v>
      </c>
    </row>
    <row r="4145" spans="1:4" x14ac:dyDescent="0.25">
      <c r="A4145" s="371">
        <v>7141</v>
      </c>
      <c r="B4145" s="371" t="s">
        <v>12996</v>
      </c>
      <c r="C4145" s="371" t="s">
        <v>3635</v>
      </c>
      <c r="D4145" s="218">
        <v>9.33</v>
      </c>
    </row>
    <row r="4146" spans="1:4" x14ac:dyDescent="0.25">
      <c r="A4146" s="371">
        <v>7143</v>
      </c>
      <c r="B4146" s="371" t="s">
        <v>12997</v>
      </c>
      <c r="C4146" s="371" t="s">
        <v>3635</v>
      </c>
      <c r="D4146" s="218">
        <v>31.3</v>
      </c>
    </row>
    <row r="4147" spans="1:4" x14ac:dyDescent="0.25">
      <c r="A4147" s="371">
        <v>7144</v>
      </c>
      <c r="B4147" s="371" t="s">
        <v>12998</v>
      </c>
      <c r="C4147" s="371" t="s">
        <v>3635</v>
      </c>
      <c r="D4147" s="218">
        <v>58.08</v>
      </c>
    </row>
    <row r="4148" spans="1:4" x14ac:dyDescent="0.25">
      <c r="A4148" s="371">
        <v>7145</v>
      </c>
      <c r="B4148" s="371" t="s">
        <v>12999</v>
      </c>
      <c r="C4148" s="371" t="s">
        <v>3635</v>
      </c>
      <c r="D4148" s="218">
        <v>78.97</v>
      </c>
    </row>
    <row r="4149" spans="1:4" x14ac:dyDescent="0.25">
      <c r="A4149" s="371">
        <v>7142</v>
      </c>
      <c r="B4149" s="371" t="s">
        <v>13000</v>
      </c>
      <c r="C4149" s="371" t="s">
        <v>3635</v>
      </c>
      <c r="D4149" s="218">
        <v>9.75</v>
      </c>
    </row>
    <row r="4150" spans="1:4" x14ac:dyDescent="0.25">
      <c r="A4150" s="371">
        <v>3593</v>
      </c>
      <c r="B4150" s="371" t="s">
        <v>13001</v>
      </c>
      <c r="C4150" s="371" t="s">
        <v>3635</v>
      </c>
      <c r="D4150" s="218">
        <v>101.47</v>
      </c>
    </row>
    <row r="4151" spans="1:4" x14ac:dyDescent="0.25">
      <c r="A4151" s="371">
        <v>3588</v>
      </c>
      <c r="B4151" s="371" t="s">
        <v>13002</v>
      </c>
      <c r="C4151" s="371" t="s">
        <v>3635</v>
      </c>
      <c r="D4151" s="218">
        <v>78.209999999999994</v>
      </c>
    </row>
    <row r="4152" spans="1:4" x14ac:dyDescent="0.25">
      <c r="A4152" s="371">
        <v>3585</v>
      </c>
      <c r="B4152" s="371" t="s">
        <v>13003</v>
      </c>
      <c r="C4152" s="371" t="s">
        <v>3635</v>
      </c>
      <c r="D4152" s="218">
        <v>24.16</v>
      </c>
    </row>
    <row r="4153" spans="1:4" x14ac:dyDescent="0.25">
      <c r="A4153" s="371">
        <v>3587</v>
      </c>
      <c r="B4153" s="371" t="s">
        <v>13004</v>
      </c>
      <c r="C4153" s="371" t="s">
        <v>3635</v>
      </c>
      <c r="D4153" s="218">
        <v>48.53</v>
      </c>
    </row>
    <row r="4154" spans="1:4" x14ac:dyDescent="0.25">
      <c r="A4154" s="371">
        <v>3590</v>
      </c>
      <c r="B4154" s="371" t="s">
        <v>13005</v>
      </c>
      <c r="C4154" s="371" t="s">
        <v>3635</v>
      </c>
      <c r="D4154" s="218">
        <v>288.11</v>
      </c>
    </row>
    <row r="4155" spans="1:4" x14ac:dyDescent="0.25">
      <c r="A4155" s="371">
        <v>3589</v>
      </c>
      <c r="B4155" s="371" t="s">
        <v>13006</v>
      </c>
      <c r="C4155" s="371" t="s">
        <v>3635</v>
      </c>
      <c r="D4155" s="218">
        <v>154.63999999999999</v>
      </c>
    </row>
    <row r="4156" spans="1:4" x14ac:dyDescent="0.25">
      <c r="A4156" s="371">
        <v>3586</v>
      </c>
      <c r="B4156" s="371" t="s">
        <v>13007</v>
      </c>
      <c r="C4156" s="371" t="s">
        <v>3635</v>
      </c>
      <c r="D4156" s="218">
        <v>31.64</v>
      </c>
    </row>
    <row r="4157" spans="1:4" x14ac:dyDescent="0.25">
      <c r="A4157" s="371">
        <v>3592</v>
      </c>
      <c r="B4157" s="371" t="s">
        <v>13008</v>
      </c>
      <c r="C4157" s="371" t="s">
        <v>3635</v>
      </c>
      <c r="D4157" s="218">
        <v>455.41</v>
      </c>
    </row>
    <row r="4158" spans="1:4" x14ac:dyDescent="0.25">
      <c r="A4158" s="371">
        <v>3591</v>
      </c>
      <c r="B4158" s="371" t="s">
        <v>13009</v>
      </c>
      <c r="C4158" s="371" t="s">
        <v>3635</v>
      </c>
      <c r="D4158" s="218">
        <v>730.05</v>
      </c>
    </row>
    <row r="4159" spans="1:4" x14ac:dyDescent="0.25">
      <c r="A4159" s="371">
        <v>40396</v>
      </c>
      <c r="B4159" s="371" t="s">
        <v>13010</v>
      </c>
      <c r="C4159" s="371" t="s">
        <v>3635</v>
      </c>
      <c r="D4159" s="218">
        <v>147.91</v>
      </c>
    </row>
    <row r="4160" spans="1:4" x14ac:dyDescent="0.25">
      <c r="A4160" s="371">
        <v>40395</v>
      </c>
      <c r="B4160" s="371" t="s">
        <v>13011</v>
      </c>
      <c r="C4160" s="371" t="s">
        <v>3635</v>
      </c>
      <c r="D4160" s="218">
        <v>113.51</v>
      </c>
    </row>
    <row r="4161" spans="1:4" x14ac:dyDescent="0.25">
      <c r="A4161" s="371">
        <v>40392</v>
      </c>
      <c r="B4161" s="371" t="s">
        <v>13012</v>
      </c>
      <c r="C4161" s="371" t="s">
        <v>3635</v>
      </c>
      <c r="D4161" s="218">
        <v>36.520000000000003</v>
      </c>
    </row>
    <row r="4162" spans="1:4" x14ac:dyDescent="0.25">
      <c r="A4162" s="371">
        <v>40394</v>
      </c>
      <c r="B4162" s="371" t="s">
        <v>13013</v>
      </c>
      <c r="C4162" s="371" t="s">
        <v>3635</v>
      </c>
      <c r="D4162" s="218">
        <v>73.900000000000006</v>
      </c>
    </row>
    <row r="4163" spans="1:4" x14ac:dyDescent="0.25">
      <c r="A4163" s="371">
        <v>40398</v>
      </c>
      <c r="B4163" s="371" t="s">
        <v>13014</v>
      </c>
      <c r="C4163" s="371" t="s">
        <v>3635</v>
      </c>
      <c r="D4163" s="218">
        <v>474.53</v>
      </c>
    </row>
    <row r="4164" spans="1:4" x14ac:dyDescent="0.25">
      <c r="A4164" s="371">
        <v>40397</v>
      </c>
      <c r="B4164" s="371" t="s">
        <v>13015</v>
      </c>
      <c r="C4164" s="371" t="s">
        <v>3635</v>
      </c>
      <c r="D4164" s="218">
        <v>243.01</v>
      </c>
    </row>
    <row r="4165" spans="1:4" x14ac:dyDescent="0.25">
      <c r="A4165" s="371">
        <v>40393</v>
      </c>
      <c r="B4165" s="371" t="s">
        <v>13016</v>
      </c>
      <c r="C4165" s="371" t="s">
        <v>3635</v>
      </c>
      <c r="D4165" s="218">
        <v>47.04</v>
      </c>
    </row>
    <row r="4166" spans="1:4" x14ac:dyDescent="0.25">
      <c r="A4166" s="371">
        <v>40399</v>
      </c>
      <c r="B4166" s="371" t="s">
        <v>13017</v>
      </c>
      <c r="C4166" s="371" t="s">
        <v>3635</v>
      </c>
      <c r="D4166" s="218">
        <v>776.31</v>
      </c>
    </row>
    <row r="4167" spans="1:4" x14ac:dyDescent="0.25">
      <c r="A4167" s="371">
        <v>39322</v>
      </c>
      <c r="B4167" s="371" t="s">
        <v>13018</v>
      </c>
      <c r="C4167" s="371" t="s">
        <v>3635</v>
      </c>
      <c r="D4167" s="218">
        <v>8.83</v>
      </c>
    </row>
    <row r="4168" spans="1:4" x14ac:dyDescent="0.25">
      <c r="A4168" s="371">
        <v>39289</v>
      </c>
      <c r="B4168" s="371" t="s">
        <v>13019</v>
      </c>
      <c r="C4168" s="371" t="s">
        <v>3635</v>
      </c>
      <c r="D4168" s="218">
        <v>16.46</v>
      </c>
    </row>
    <row r="4169" spans="1:4" x14ac:dyDescent="0.25">
      <c r="A4169" s="371">
        <v>39290</v>
      </c>
      <c r="B4169" s="371" t="s">
        <v>13020</v>
      </c>
      <c r="C4169" s="371" t="s">
        <v>3635</v>
      </c>
      <c r="D4169" s="218">
        <v>27.8</v>
      </c>
    </row>
    <row r="4170" spans="1:4" x14ac:dyDescent="0.25">
      <c r="A4170" s="371">
        <v>39291</v>
      </c>
      <c r="B4170" s="371" t="s">
        <v>13021</v>
      </c>
      <c r="C4170" s="371" t="s">
        <v>3635</v>
      </c>
      <c r="D4170" s="218">
        <v>30.74</v>
      </c>
    </row>
    <row r="4171" spans="1:4" x14ac:dyDescent="0.25">
      <c r="A4171" s="371">
        <v>41892</v>
      </c>
      <c r="B4171" s="371" t="s">
        <v>13022</v>
      </c>
      <c r="C4171" s="371" t="s">
        <v>3635</v>
      </c>
      <c r="D4171" s="218">
        <v>94.79</v>
      </c>
    </row>
    <row r="4172" spans="1:4" x14ac:dyDescent="0.25">
      <c r="A4172" s="371">
        <v>7048</v>
      </c>
      <c r="B4172" s="371" t="s">
        <v>13023</v>
      </c>
      <c r="C4172" s="371" t="s">
        <v>3635</v>
      </c>
      <c r="D4172" s="218">
        <v>20.46</v>
      </c>
    </row>
    <row r="4173" spans="1:4" x14ac:dyDescent="0.25">
      <c r="A4173" s="371">
        <v>7088</v>
      </c>
      <c r="B4173" s="371" t="s">
        <v>13024</v>
      </c>
      <c r="C4173" s="371" t="s">
        <v>3635</v>
      </c>
      <c r="D4173" s="218">
        <v>44.74</v>
      </c>
    </row>
    <row r="4174" spans="1:4" x14ac:dyDescent="0.25">
      <c r="A4174" s="371">
        <v>20179</v>
      </c>
      <c r="B4174" s="371" t="s">
        <v>13025</v>
      </c>
      <c r="C4174" s="371" t="s">
        <v>3635</v>
      </c>
      <c r="D4174" s="218">
        <v>38.909999999999997</v>
      </c>
    </row>
    <row r="4175" spans="1:4" x14ac:dyDescent="0.25">
      <c r="A4175" s="371">
        <v>20178</v>
      </c>
      <c r="B4175" s="371" t="s">
        <v>13026</v>
      </c>
      <c r="C4175" s="371" t="s">
        <v>3635</v>
      </c>
      <c r="D4175" s="218">
        <v>46.64</v>
      </c>
    </row>
    <row r="4176" spans="1:4" x14ac:dyDescent="0.25">
      <c r="A4176" s="371">
        <v>20180</v>
      </c>
      <c r="B4176" s="371" t="s">
        <v>13027</v>
      </c>
      <c r="C4176" s="371" t="s">
        <v>3635</v>
      </c>
      <c r="D4176" s="218">
        <v>76.98</v>
      </c>
    </row>
    <row r="4177" spans="1:4" x14ac:dyDescent="0.25">
      <c r="A4177" s="371">
        <v>20181</v>
      </c>
      <c r="B4177" s="371" t="s">
        <v>13028</v>
      </c>
      <c r="C4177" s="371" t="s">
        <v>3635</v>
      </c>
      <c r="D4177" s="218">
        <v>103.07</v>
      </c>
    </row>
    <row r="4178" spans="1:4" x14ac:dyDescent="0.25">
      <c r="A4178" s="371">
        <v>20177</v>
      </c>
      <c r="B4178" s="371" t="s">
        <v>13029</v>
      </c>
      <c r="C4178" s="371" t="s">
        <v>3635</v>
      </c>
      <c r="D4178" s="218">
        <v>25.49</v>
      </c>
    </row>
    <row r="4179" spans="1:4" x14ac:dyDescent="0.25">
      <c r="A4179" s="371">
        <v>7070</v>
      </c>
      <c r="B4179" s="371" t="s">
        <v>13030</v>
      </c>
      <c r="C4179" s="371" t="s">
        <v>3635</v>
      </c>
      <c r="D4179" s="218">
        <v>182.96</v>
      </c>
    </row>
    <row r="4180" spans="1:4" x14ac:dyDescent="0.25">
      <c r="A4180" s="371">
        <v>40945</v>
      </c>
      <c r="B4180" s="371" t="s">
        <v>13031</v>
      </c>
      <c r="C4180" s="371" t="s">
        <v>3638</v>
      </c>
      <c r="D4180" s="218">
        <v>14.37</v>
      </c>
    </row>
    <row r="4181" spans="1:4" x14ac:dyDescent="0.25">
      <c r="A4181" s="371">
        <v>40946</v>
      </c>
      <c r="B4181" s="371" t="s">
        <v>13032</v>
      </c>
      <c r="C4181" s="371" t="s">
        <v>3642</v>
      </c>
      <c r="D4181" s="219">
        <v>2557.69</v>
      </c>
    </row>
    <row r="4182" spans="1:4" x14ac:dyDescent="0.25">
      <c r="A4182" s="371">
        <v>7153</v>
      </c>
      <c r="B4182" s="371" t="s">
        <v>13033</v>
      </c>
      <c r="C4182" s="371" t="s">
        <v>3638</v>
      </c>
      <c r="D4182" s="218">
        <v>41.64</v>
      </c>
    </row>
    <row r="4183" spans="1:4" x14ac:dyDescent="0.25">
      <c r="A4183" s="371">
        <v>41089</v>
      </c>
      <c r="B4183" s="371" t="s">
        <v>13034</v>
      </c>
      <c r="C4183" s="371" t="s">
        <v>3642</v>
      </c>
      <c r="D4183" s="219">
        <v>7406.61</v>
      </c>
    </row>
    <row r="4184" spans="1:4" x14ac:dyDescent="0.25">
      <c r="A4184" s="371">
        <v>40943</v>
      </c>
      <c r="B4184" s="371" t="s">
        <v>13035</v>
      </c>
      <c r="C4184" s="371" t="s">
        <v>3638</v>
      </c>
      <c r="D4184" s="218">
        <v>40.15</v>
      </c>
    </row>
    <row r="4185" spans="1:4" x14ac:dyDescent="0.25">
      <c r="A4185" s="371">
        <v>40944</v>
      </c>
      <c r="B4185" s="371" t="s">
        <v>13036</v>
      </c>
      <c r="C4185" s="371" t="s">
        <v>3642</v>
      </c>
      <c r="D4185" s="219">
        <v>7142.66</v>
      </c>
    </row>
    <row r="4186" spans="1:4" x14ac:dyDescent="0.25">
      <c r="A4186" s="371">
        <v>6175</v>
      </c>
      <c r="B4186" s="371" t="s">
        <v>13037</v>
      </c>
      <c r="C4186" s="371" t="s">
        <v>3638</v>
      </c>
      <c r="D4186" s="218">
        <v>26.22</v>
      </c>
    </row>
    <row r="4187" spans="1:4" x14ac:dyDescent="0.25">
      <c r="A4187" s="371">
        <v>41092</v>
      </c>
      <c r="B4187" s="371" t="s">
        <v>13038</v>
      </c>
      <c r="C4187" s="371" t="s">
        <v>3642</v>
      </c>
      <c r="D4187" s="219">
        <v>4666.78</v>
      </c>
    </row>
    <row r="4188" spans="1:4" x14ac:dyDescent="0.25">
      <c r="A4188" s="371">
        <v>37712</v>
      </c>
      <c r="B4188" s="371" t="s">
        <v>13039</v>
      </c>
      <c r="C4188" s="371" t="s">
        <v>3636</v>
      </c>
      <c r="D4188" s="218">
        <v>51.01</v>
      </c>
    </row>
    <row r="4189" spans="1:4" x14ac:dyDescent="0.25">
      <c r="A4189" s="371">
        <v>34547</v>
      </c>
      <c r="B4189" s="371" t="s">
        <v>13040</v>
      </c>
      <c r="C4189" s="371" t="s">
        <v>3640</v>
      </c>
      <c r="D4189" s="218">
        <v>3.31</v>
      </c>
    </row>
    <row r="4190" spans="1:4" x14ac:dyDescent="0.25">
      <c r="A4190" s="371">
        <v>34548</v>
      </c>
      <c r="B4190" s="371" t="s">
        <v>13041</v>
      </c>
      <c r="C4190" s="371" t="s">
        <v>3640</v>
      </c>
      <c r="D4190" s="218">
        <v>5.43</v>
      </c>
    </row>
    <row r="4191" spans="1:4" x14ac:dyDescent="0.25">
      <c r="A4191" s="371">
        <v>34558</v>
      </c>
      <c r="B4191" s="371" t="s">
        <v>13042</v>
      </c>
      <c r="C4191" s="371" t="s">
        <v>3640</v>
      </c>
      <c r="D4191" s="218">
        <v>2.69</v>
      </c>
    </row>
    <row r="4192" spans="1:4" x14ac:dyDescent="0.25">
      <c r="A4192" s="371">
        <v>34550</v>
      </c>
      <c r="B4192" s="371" t="s">
        <v>13043</v>
      </c>
      <c r="C4192" s="371" t="s">
        <v>3640</v>
      </c>
      <c r="D4192" s="218">
        <v>1.43</v>
      </c>
    </row>
    <row r="4193" spans="1:4" x14ac:dyDescent="0.25">
      <c r="A4193" s="371">
        <v>34557</v>
      </c>
      <c r="B4193" s="371" t="s">
        <v>13044</v>
      </c>
      <c r="C4193" s="371" t="s">
        <v>3640</v>
      </c>
      <c r="D4193" s="218">
        <v>2.09</v>
      </c>
    </row>
    <row r="4194" spans="1:4" x14ac:dyDescent="0.25">
      <c r="A4194" s="371">
        <v>37411</v>
      </c>
      <c r="B4194" s="371" t="s">
        <v>13045</v>
      </c>
      <c r="C4194" s="371" t="s">
        <v>3636</v>
      </c>
      <c r="D4194" s="218">
        <v>15.33</v>
      </c>
    </row>
    <row r="4195" spans="1:4" x14ac:dyDescent="0.25">
      <c r="A4195" s="371">
        <v>39508</v>
      </c>
      <c r="B4195" s="371" t="s">
        <v>13046</v>
      </c>
      <c r="C4195" s="371" t="s">
        <v>3636</v>
      </c>
      <c r="D4195" s="218">
        <v>8.61</v>
      </c>
    </row>
    <row r="4196" spans="1:4" x14ac:dyDescent="0.25">
      <c r="A4196" s="371">
        <v>39507</v>
      </c>
      <c r="B4196" s="371" t="s">
        <v>13047</v>
      </c>
      <c r="C4196" s="371" t="s">
        <v>3636</v>
      </c>
      <c r="D4196" s="218">
        <v>12.85</v>
      </c>
    </row>
    <row r="4197" spans="1:4" x14ac:dyDescent="0.25">
      <c r="A4197" s="371">
        <v>7155</v>
      </c>
      <c r="B4197" s="371" t="s">
        <v>13048</v>
      </c>
      <c r="C4197" s="371" t="s">
        <v>3636</v>
      </c>
      <c r="D4197" s="218">
        <v>16.5</v>
      </c>
    </row>
    <row r="4198" spans="1:4" x14ac:dyDescent="0.25">
      <c r="A4198" s="371">
        <v>42406</v>
      </c>
      <c r="B4198" s="371" t="s">
        <v>13049</v>
      </c>
      <c r="C4198" s="371" t="s">
        <v>3636</v>
      </c>
      <c r="D4198" s="218">
        <v>18.91</v>
      </c>
    </row>
    <row r="4199" spans="1:4" x14ac:dyDescent="0.25">
      <c r="A4199" s="371">
        <v>7156</v>
      </c>
      <c r="B4199" s="371" t="s">
        <v>13050</v>
      </c>
      <c r="C4199" s="371" t="s">
        <v>3636</v>
      </c>
      <c r="D4199" s="218">
        <v>23.67</v>
      </c>
    </row>
    <row r="4200" spans="1:4" x14ac:dyDescent="0.25">
      <c r="A4200" s="371">
        <v>43127</v>
      </c>
      <c r="B4200" s="371" t="s">
        <v>13051</v>
      </c>
      <c r="C4200" s="371" t="s">
        <v>3636</v>
      </c>
      <c r="D4200" s="218">
        <v>33.869999999999997</v>
      </c>
    </row>
    <row r="4201" spans="1:4" x14ac:dyDescent="0.25">
      <c r="A4201" s="371">
        <v>10917</v>
      </c>
      <c r="B4201" s="371" t="s">
        <v>13052</v>
      </c>
      <c r="C4201" s="371" t="s">
        <v>3636</v>
      </c>
      <c r="D4201" s="218">
        <v>7.15</v>
      </c>
    </row>
    <row r="4202" spans="1:4" x14ac:dyDescent="0.25">
      <c r="A4202" s="371">
        <v>21141</v>
      </c>
      <c r="B4202" s="371" t="s">
        <v>13053</v>
      </c>
      <c r="C4202" s="371" t="s">
        <v>3636</v>
      </c>
      <c r="D4202" s="218">
        <v>11.07</v>
      </c>
    </row>
    <row r="4203" spans="1:4" x14ac:dyDescent="0.25">
      <c r="A4203" s="371">
        <v>39509</v>
      </c>
      <c r="B4203" s="371" t="s">
        <v>13054</v>
      </c>
      <c r="C4203" s="371" t="s">
        <v>3636</v>
      </c>
      <c r="D4203" s="218">
        <v>10.65</v>
      </c>
    </row>
    <row r="4204" spans="1:4" x14ac:dyDescent="0.25">
      <c r="A4204" s="371">
        <v>44529</v>
      </c>
      <c r="B4204" s="371" t="s">
        <v>13055</v>
      </c>
      <c r="C4204" s="371" t="s">
        <v>3636</v>
      </c>
      <c r="D4204" s="218">
        <v>17.96</v>
      </c>
    </row>
    <row r="4205" spans="1:4" x14ac:dyDescent="0.25">
      <c r="A4205" s="371">
        <v>7167</v>
      </c>
      <c r="B4205" s="371" t="s">
        <v>13056</v>
      </c>
      <c r="C4205" s="371" t="s">
        <v>3636</v>
      </c>
      <c r="D4205" s="218">
        <v>25.17</v>
      </c>
    </row>
    <row r="4206" spans="1:4" x14ac:dyDescent="0.25">
      <c r="A4206" s="371">
        <v>10928</v>
      </c>
      <c r="B4206" s="371" t="s">
        <v>13057</v>
      </c>
      <c r="C4206" s="371" t="s">
        <v>3636</v>
      </c>
      <c r="D4206" s="218">
        <v>14.46</v>
      </c>
    </row>
    <row r="4207" spans="1:4" x14ac:dyDescent="0.25">
      <c r="A4207" s="371">
        <v>10933</v>
      </c>
      <c r="B4207" s="371" t="s">
        <v>13058</v>
      </c>
      <c r="C4207" s="371" t="s">
        <v>3636</v>
      </c>
      <c r="D4207" s="218">
        <v>21.81</v>
      </c>
    </row>
    <row r="4208" spans="1:4" x14ac:dyDescent="0.25">
      <c r="A4208" s="371">
        <v>7158</v>
      </c>
      <c r="B4208" s="371" t="s">
        <v>13059</v>
      </c>
      <c r="C4208" s="371" t="s">
        <v>3636</v>
      </c>
      <c r="D4208" s="218">
        <v>37</v>
      </c>
    </row>
    <row r="4209" spans="1:4" x14ac:dyDescent="0.25">
      <c r="A4209" s="371">
        <v>10927</v>
      </c>
      <c r="B4209" s="371" t="s">
        <v>13060</v>
      </c>
      <c r="C4209" s="371" t="s">
        <v>3636</v>
      </c>
      <c r="D4209" s="218">
        <v>23.66</v>
      </c>
    </row>
    <row r="4210" spans="1:4" x14ac:dyDescent="0.25">
      <c r="A4210" s="371">
        <v>7162</v>
      </c>
      <c r="B4210" s="371" t="s">
        <v>13061</v>
      </c>
      <c r="C4210" s="371" t="s">
        <v>3636</v>
      </c>
      <c r="D4210" s="218">
        <v>57.9</v>
      </c>
    </row>
    <row r="4211" spans="1:4" x14ac:dyDescent="0.25">
      <c r="A4211" s="371">
        <v>10932</v>
      </c>
      <c r="B4211" s="371" t="s">
        <v>13062</v>
      </c>
      <c r="C4211" s="371" t="s">
        <v>3636</v>
      </c>
      <c r="D4211" s="218">
        <v>100.71</v>
      </c>
    </row>
    <row r="4212" spans="1:4" x14ac:dyDescent="0.25">
      <c r="A4212" s="371">
        <v>10937</v>
      </c>
      <c r="B4212" s="371" t="s">
        <v>13063</v>
      </c>
      <c r="C4212" s="371" t="s">
        <v>3636</v>
      </c>
      <c r="D4212" s="218">
        <v>25.88</v>
      </c>
    </row>
    <row r="4213" spans="1:4" x14ac:dyDescent="0.25">
      <c r="A4213" s="371">
        <v>10935</v>
      </c>
      <c r="B4213" s="371" t="s">
        <v>13064</v>
      </c>
      <c r="C4213" s="371" t="s">
        <v>3636</v>
      </c>
      <c r="D4213" s="218">
        <v>44.89</v>
      </c>
    </row>
    <row r="4214" spans="1:4" x14ac:dyDescent="0.25">
      <c r="A4214" s="371">
        <v>10931</v>
      </c>
      <c r="B4214" s="371" t="s">
        <v>13065</v>
      </c>
      <c r="C4214" s="371" t="s">
        <v>3636</v>
      </c>
      <c r="D4214" s="218">
        <v>12.62</v>
      </c>
    </row>
    <row r="4215" spans="1:4" x14ac:dyDescent="0.25">
      <c r="A4215" s="371">
        <v>7164</v>
      </c>
      <c r="B4215" s="371" t="s">
        <v>13066</v>
      </c>
      <c r="C4215" s="371" t="s">
        <v>3636</v>
      </c>
      <c r="D4215" s="218">
        <v>41.79</v>
      </c>
    </row>
    <row r="4216" spans="1:4" x14ac:dyDescent="0.25">
      <c r="A4216" s="371">
        <v>36887</v>
      </c>
      <c r="B4216" s="371" t="s">
        <v>13067</v>
      </c>
      <c r="C4216" s="371" t="s">
        <v>3636</v>
      </c>
      <c r="D4216" s="218">
        <v>11.46</v>
      </c>
    </row>
    <row r="4217" spans="1:4" x14ac:dyDescent="0.25">
      <c r="A4217" s="371">
        <v>34630</v>
      </c>
      <c r="B4217" s="371" t="s">
        <v>13068</v>
      </c>
      <c r="C4217" s="371" t="s">
        <v>3635</v>
      </c>
      <c r="D4217" s="218">
        <v>829.12</v>
      </c>
    </row>
    <row r="4218" spans="1:4" x14ac:dyDescent="0.25">
      <c r="A4218" s="371">
        <v>7161</v>
      </c>
      <c r="B4218" s="371" t="s">
        <v>13069</v>
      </c>
      <c r="C4218" s="371" t="s">
        <v>3636</v>
      </c>
      <c r="D4218" s="218">
        <v>5.2</v>
      </c>
    </row>
    <row r="4219" spans="1:4" x14ac:dyDescent="0.25">
      <c r="A4219" s="371">
        <v>7170</v>
      </c>
      <c r="B4219" s="371" t="s">
        <v>13070</v>
      </c>
      <c r="C4219" s="371" t="s">
        <v>3636</v>
      </c>
      <c r="D4219" s="218">
        <v>2.77</v>
      </c>
    </row>
    <row r="4220" spans="1:4" x14ac:dyDescent="0.25">
      <c r="A4220" s="371">
        <v>37524</v>
      </c>
      <c r="B4220" s="371" t="s">
        <v>13071</v>
      </c>
      <c r="C4220" s="371" t="s">
        <v>3640</v>
      </c>
      <c r="D4220" s="218">
        <v>2.5299999999999998</v>
      </c>
    </row>
    <row r="4221" spans="1:4" x14ac:dyDescent="0.25">
      <c r="A4221" s="371">
        <v>37525</v>
      </c>
      <c r="B4221" s="371" t="s">
        <v>13072</v>
      </c>
      <c r="C4221" s="371" t="s">
        <v>3640</v>
      </c>
      <c r="D4221" s="218">
        <v>3.46</v>
      </c>
    </row>
    <row r="4222" spans="1:4" x14ac:dyDescent="0.25">
      <c r="A4222" s="371">
        <v>36789</v>
      </c>
      <c r="B4222" s="371" t="s">
        <v>13073</v>
      </c>
      <c r="C4222" s="371" t="s">
        <v>3635</v>
      </c>
      <c r="D4222" s="218">
        <v>2.14</v>
      </c>
    </row>
    <row r="4223" spans="1:4" x14ac:dyDescent="0.25">
      <c r="A4223" s="371">
        <v>7173</v>
      </c>
      <c r="B4223" s="371" t="s">
        <v>13074</v>
      </c>
      <c r="C4223" s="371" t="s">
        <v>3645</v>
      </c>
      <c r="D4223" s="219">
        <v>1386.44</v>
      </c>
    </row>
    <row r="4224" spans="1:4" x14ac:dyDescent="0.25">
      <c r="A4224" s="371">
        <v>7175</v>
      </c>
      <c r="B4224" s="371" t="s">
        <v>13075</v>
      </c>
      <c r="C4224" s="371" t="s">
        <v>3635</v>
      </c>
      <c r="D4224" s="218">
        <v>1.56</v>
      </c>
    </row>
    <row r="4225" spans="1:4" x14ac:dyDescent="0.25">
      <c r="A4225" s="371">
        <v>40741</v>
      </c>
      <c r="B4225" s="371" t="s">
        <v>13076</v>
      </c>
      <c r="C4225" s="371" t="s">
        <v>3635</v>
      </c>
      <c r="D4225" s="218">
        <v>3.35</v>
      </c>
    </row>
    <row r="4226" spans="1:4" x14ac:dyDescent="0.25">
      <c r="A4226" s="371">
        <v>7184</v>
      </c>
      <c r="B4226" s="371" t="s">
        <v>13077</v>
      </c>
      <c r="C4226" s="371" t="s">
        <v>3636</v>
      </c>
      <c r="D4226" s="218">
        <v>52.54</v>
      </c>
    </row>
    <row r="4227" spans="1:4" x14ac:dyDescent="0.25">
      <c r="A4227" s="371">
        <v>34458</v>
      </c>
      <c r="B4227" s="371" t="s">
        <v>13078</v>
      </c>
      <c r="C4227" s="371" t="s">
        <v>3635</v>
      </c>
      <c r="D4227" s="218">
        <v>136.62</v>
      </c>
    </row>
    <row r="4228" spans="1:4" x14ac:dyDescent="0.25">
      <c r="A4228" s="371">
        <v>34464</v>
      </c>
      <c r="B4228" s="371" t="s">
        <v>13079</v>
      </c>
      <c r="C4228" s="371" t="s">
        <v>3635</v>
      </c>
      <c r="D4228" s="218">
        <v>203.37</v>
      </c>
    </row>
    <row r="4229" spans="1:4" x14ac:dyDescent="0.25">
      <c r="A4229" s="371">
        <v>34468</v>
      </c>
      <c r="B4229" s="371" t="s">
        <v>13080</v>
      </c>
      <c r="C4229" s="371" t="s">
        <v>3635</v>
      </c>
      <c r="D4229" s="218">
        <v>256.39</v>
      </c>
    </row>
    <row r="4230" spans="1:4" x14ac:dyDescent="0.25">
      <c r="A4230" s="371">
        <v>34473</v>
      </c>
      <c r="B4230" s="371" t="s">
        <v>13081</v>
      </c>
      <c r="C4230" s="371" t="s">
        <v>3635</v>
      </c>
      <c r="D4230" s="218">
        <v>155.53</v>
      </c>
    </row>
    <row r="4231" spans="1:4" x14ac:dyDescent="0.25">
      <c r="A4231" s="371">
        <v>34480</v>
      </c>
      <c r="B4231" s="371" t="s">
        <v>13082</v>
      </c>
      <c r="C4231" s="371" t="s">
        <v>3635</v>
      </c>
      <c r="D4231" s="218">
        <v>287.43</v>
      </c>
    </row>
    <row r="4232" spans="1:4" x14ac:dyDescent="0.25">
      <c r="A4232" s="371">
        <v>34486</v>
      </c>
      <c r="B4232" s="371" t="s">
        <v>13083</v>
      </c>
      <c r="C4232" s="371" t="s">
        <v>3635</v>
      </c>
      <c r="D4232" s="218">
        <v>340.31</v>
      </c>
    </row>
    <row r="4233" spans="1:4" x14ac:dyDescent="0.25">
      <c r="A4233" s="371">
        <v>7190</v>
      </c>
      <c r="B4233" s="371" t="s">
        <v>13084</v>
      </c>
      <c r="C4233" s="371" t="s">
        <v>3635</v>
      </c>
      <c r="D4233" s="218">
        <v>11.36</v>
      </c>
    </row>
    <row r="4234" spans="1:4" x14ac:dyDescent="0.25">
      <c r="A4234" s="371">
        <v>34417</v>
      </c>
      <c r="B4234" s="371" t="s">
        <v>13085</v>
      </c>
      <c r="C4234" s="371" t="s">
        <v>3635</v>
      </c>
      <c r="D4234" s="218">
        <v>18.18</v>
      </c>
    </row>
    <row r="4235" spans="1:4" x14ac:dyDescent="0.25">
      <c r="A4235" s="371">
        <v>7213</v>
      </c>
      <c r="B4235" s="371" t="s">
        <v>13086</v>
      </c>
      <c r="C4235" s="371" t="s">
        <v>3636</v>
      </c>
      <c r="D4235" s="218">
        <v>16.670000000000002</v>
      </c>
    </row>
    <row r="4236" spans="1:4" x14ac:dyDescent="0.25">
      <c r="A4236" s="371">
        <v>7195</v>
      </c>
      <c r="B4236" s="371" t="s">
        <v>13087</v>
      </c>
      <c r="C4236" s="371" t="s">
        <v>3635</v>
      </c>
      <c r="D4236" s="218">
        <v>48.95</v>
      </c>
    </row>
    <row r="4237" spans="1:4" x14ac:dyDescent="0.25">
      <c r="A4237" s="371">
        <v>7186</v>
      </c>
      <c r="B4237" s="371" t="s">
        <v>13088</v>
      </c>
      <c r="C4237" s="371" t="s">
        <v>3635</v>
      </c>
      <c r="D4237" s="218">
        <v>53.33</v>
      </c>
    </row>
    <row r="4238" spans="1:4" x14ac:dyDescent="0.25">
      <c r="A4238" s="371">
        <v>7194</v>
      </c>
      <c r="B4238" s="371" t="s">
        <v>13089</v>
      </c>
      <c r="C4238" s="371" t="s">
        <v>3636</v>
      </c>
      <c r="D4238" s="218">
        <v>24.59</v>
      </c>
    </row>
    <row r="4239" spans="1:4" x14ac:dyDescent="0.25">
      <c r="A4239" s="371">
        <v>7197</v>
      </c>
      <c r="B4239" s="371" t="s">
        <v>13090</v>
      </c>
      <c r="C4239" s="371" t="s">
        <v>3635</v>
      </c>
      <c r="D4239" s="218">
        <v>103.78</v>
      </c>
    </row>
    <row r="4240" spans="1:4" x14ac:dyDescent="0.25">
      <c r="A4240" s="371">
        <v>7192</v>
      </c>
      <c r="B4240" s="371" t="s">
        <v>13091</v>
      </c>
      <c r="C4240" s="371" t="s">
        <v>3635</v>
      </c>
      <c r="D4240" s="218">
        <v>92.98</v>
      </c>
    </row>
    <row r="4241" spans="1:4" x14ac:dyDescent="0.25">
      <c r="A4241" s="371">
        <v>7193</v>
      </c>
      <c r="B4241" s="371" t="s">
        <v>13092</v>
      </c>
      <c r="C4241" s="371" t="s">
        <v>3635</v>
      </c>
      <c r="D4241" s="218">
        <v>104.68</v>
      </c>
    </row>
    <row r="4242" spans="1:4" x14ac:dyDescent="0.25">
      <c r="A4242" s="371">
        <v>7189</v>
      </c>
      <c r="B4242" s="371" t="s">
        <v>13093</v>
      </c>
      <c r="C4242" s="371" t="s">
        <v>3635</v>
      </c>
      <c r="D4242" s="218">
        <v>121.65</v>
      </c>
    </row>
    <row r="4243" spans="1:4" x14ac:dyDescent="0.25">
      <c r="A4243" s="371">
        <v>34402</v>
      </c>
      <c r="B4243" s="371" t="s">
        <v>13094</v>
      </c>
      <c r="C4243" s="371" t="s">
        <v>3635</v>
      </c>
      <c r="D4243" s="218">
        <v>171.74</v>
      </c>
    </row>
    <row r="4244" spans="1:4" x14ac:dyDescent="0.25">
      <c r="A4244" s="371">
        <v>7245</v>
      </c>
      <c r="B4244" s="371" t="s">
        <v>13095</v>
      </c>
      <c r="C4244" s="371" t="s">
        <v>3635</v>
      </c>
      <c r="D4244" s="218">
        <v>38.61</v>
      </c>
    </row>
    <row r="4245" spans="1:4" x14ac:dyDescent="0.25">
      <c r="A4245" s="371">
        <v>34425</v>
      </c>
      <c r="B4245" s="371" t="s">
        <v>13096</v>
      </c>
      <c r="C4245" s="371" t="s">
        <v>3635</v>
      </c>
      <c r="D4245" s="218">
        <v>110.33</v>
      </c>
    </row>
    <row r="4246" spans="1:4" x14ac:dyDescent="0.25">
      <c r="A4246" s="371">
        <v>7223</v>
      </c>
      <c r="B4246" s="371" t="s">
        <v>13097</v>
      </c>
      <c r="C4246" s="371" t="s">
        <v>3635</v>
      </c>
      <c r="D4246" s="218">
        <v>122.95</v>
      </c>
    </row>
    <row r="4247" spans="1:4" x14ac:dyDescent="0.25">
      <c r="A4247" s="371">
        <v>7234</v>
      </c>
      <c r="B4247" s="371" t="s">
        <v>13098</v>
      </c>
      <c r="C4247" s="371" t="s">
        <v>3635</v>
      </c>
      <c r="D4247" s="218">
        <v>185.53</v>
      </c>
    </row>
    <row r="4248" spans="1:4" x14ac:dyDescent="0.25">
      <c r="A4248" s="371">
        <v>7224</v>
      </c>
      <c r="B4248" s="371" t="s">
        <v>13099</v>
      </c>
      <c r="C4248" s="371" t="s">
        <v>3635</v>
      </c>
      <c r="D4248" s="218">
        <v>226.02</v>
      </c>
    </row>
    <row r="4249" spans="1:4" x14ac:dyDescent="0.25">
      <c r="A4249" s="371">
        <v>7225</v>
      </c>
      <c r="B4249" s="371" t="s">
        <v>13100</v>
      </c>
      <c r="C4249" s="371" t="s">
        <v>3635</v>
      </c>
      <c r="D4249" s="218">
        <v>242.35</v>
      </c>
    </row>
    <row r="4250" spans="1:4" x14ac:dyDescent="0.25">
      <c r="A4250" s="371">
        <v>7226</v>
      </c>
      <c r="B4250" s="371" t="s">
        <v>13101</v>
      </c>
      <c r="C4250" s="371" t="s">
        <v>3635</v>
      </c>
      <c r="D4250" s="218">
        <v>258.63</v>
      </c>
    </row>
    <row r="4251" spans="1:4" x14ac:dyDescent="0.25">
      <c r="A4251" s="371">
        <v>7227</v>
      </c>
      <c r="B4251" s="371" t="s">
        <v>13102</v>
      </c>
      <c r="C4251" s="371" t="s">
        <v>3635</v>
      </c>
      <c r="D4251" s="218">
        <v>294.39</v>
      </c>
    </row>
    <row r="4252" spans="1:4" x14ac:dyDescent="0.25">
      <c r="A4252" s="371">
        <v>7212</v>
      </c>
      <c r="B4252" s="371" t="s">
        <v>13103</v>
      </c>
      <c r="C4252" s="371" t="s">
        <v>3635</v>
      </c>
      <c r="D4252" s="218">
        <v>323.45999999999998</v>
      </c>
    </row>
    <row r="4253" spans="1:4" x14ac:dyDescent="0.25">
      <c r="A4253" s="371">
        <v>7229</v>
      </c>
      <c r="B4253" s="371" t="s">
        <v>13104</v>
      </c>
      <c r="C4253" s="371" t="s">
        <v>3635</v>
      </c>
      <c r="D4253" s="218">
        <v>205.03</v>
      </c>
    </row>
    <row r="4254" spans="1:4" x14ac:dyDescent="0.25">
      <c r="A4254" s="371">
        <v>7230</v>
      </c>
      <c r="B4254" s="371" t="s">
        <v>13105</v>
      </c>
      <c r="C4254" s="371" t="s">
        <v>3635</v>
      </c>
      <c r="D4254" s="218">
        <v>341.33</v>
      </c>
    </row>
    <row r="4255" spans="1:4" x14ac:dyDescent="0.25">
      <c r="A4255" s="371">
        <v>7231</v>
      </c>
      <c r="B4255" s="371" t="s">
        <v>13106</v>
      </c>
      <c r="C4255" s="371" t="s">
        <v>3635</v>
      </c>
      <c r="D4255" s="218">
        <v>484.21</v>
      </c>
    </row>
    <row r="4256" spans="1:4" x14ac:dyDescent="0.25">
      <c r="A4256" s="371">
        <v>7220</v>
      </c>
      <c r="B4256" s="371" t="s">
        <v>13107</v>
      </c>
      <c r="C4256" s="371" t="s">
        <v>3635</v>
      </c>
      <c r="D4256" s="218">
        <v>597.71</v>
      </c>
    </row>
    <row r="4257" spans="1:4" x14ac:dyDescent="0.25">
      <c r="A4257" s="371">
        <v>34447</v>
      </c>
      <c r="B4257" s="371" t="s">
        <v>13108</v>
      </c>
      <c r="C4257" s="371" t="s">
        <v>3635</v>
      </c>
      <c r="D4257" s="218">
        <v>668.32</v>
      </c>
    </row>
    <row r="4258" spans="1:4" x14ac:dyDescent="0.25">
      <c r="A4258" s="371">
        <v>7233</v>
      </c>
      <c r="B4258" s="371" t="s">
        <v>13109</v>
      </c>
      <c r="C4258" s="371" t="s">
        <v>3635</v>
      </c>
      <c r="D4258" s="218">
        <v>766.67</v>
      </c>
    </row>
    <row r="4259" spans="1:4" x14ac:dyDescent="0.25">
      <c r="A4259" s="371">
        <v>40740</v>
      </c>
      <c r="B4259" s="371" t="s">
        <v>13110</v>
      </c>
      <c r="C4259" s="371" t="s">
        <v>3636</v>
      </c>
      <c r="D4259" s="218">
        <v>163.62</v>
      </c>
    </row>
    <row r="4260" spans="1:4" x14ac:dyDescent="0.25">
      <c r="A4260" s="371">
        <v>25007</v>
      </c>
      <c r="B4260" s="371" t="s">
        <v>13111</v>
      </c>
      <c r="C4260" s="371" t="s">
        <v>3636</v>
      </c>
      <c r="D4260" s="218">
        <v>46.82</v>
      </c>
    </row>
    <row r="4261" spans="1:4" x14ac:dyDescent="0.25">
      <c r="A4261" s="371">
        <v>43071</v>
      </c>
      <c r="B4261" s="371" t="s">
        <v>13112</v>
      </c>
      <c r="C4261" s="371" t="s">
        <v>3636</v>
      </c>
      <c r="D4261" s="218">
        <v>184.24</v>
      </c>
    </row>
    <row r="4262" spans="1:4" x14ac:dyDescent="0.25">
      <c r="A4262" s="371">
        <v>39520</v>
      </c>
      <c r="B4262" s="371" t="s">
        <v>13113</v>
      </c>
      <c r="C4262" s="371" t="s">
        <v>3636</v>
      </c>
      <c r="D4262" s="218">
        <v>150.31</v>
      </c>
    </row>
    <row r="4263" spans="1:4" x14ac:dyDescent="0.25">
      <c r="A4263" s="371">
        <v>39521</v>
      </c>
      <c r="B4263" s="371" t="s">
        <v>13114</v>
      </c>
      <c r="C4263" s="371" t="s">
        <v>3636</v>
      </c>
      <c r="D4263" s="218">
        <v>155.22</v>
      </c>
    </row>
    <row r="4264" spans="1:4" x14ac:dyDescent="0.25">
      <c r="A4264" s="371">
        <v>39522</v>
      </c>
      <c r="B4264" s="371" t="s">
        <v>13115</v>
      </c>
      <c r="C4264" s="371" t="s">
        <v>3636</v>
      </c>
      <c r="D4264" s="218">
        <v>160.28</v>
      </c>
    </row>
    <row r="4265" spans="1:4" x14ac:dyDescent="0.25">
      <c r="A4265" s="371">
        <v>7243</v>
      </c>
      <c r="B4265" s="371" t="s">
        <v>13116</v>
      </c>
      <c r="C4265" s="371" t="s">
        <v>3636</v>
      </c>
      <c r="D4265" s="218">
        <v>48.92</v>
      </c>
    </row>
    <row r="4266" spans="1:4" x14ac:dyDescent="0.25">
      <c r="A4266" s="371">
        <v>11067</v>
      </c>
      <c r="B4266" s="371" t="s">
        <v>13117</v>
      </c>
      <c r="C4266" s="371" t="s">
        <v>3635</v>
      </c>
      <c r="D4266" s="218">
        <v>352.37</v>
      </c>
    </row>
    <row r="4267" spans="1:4" x14ac:dyDescent="0.25">
      <c r="A4267" s="371">
        <v>11068</v>
      </c>
      <c r="B4267" s="371" t="s">
        <v>13118</v>
      </c>
      <c r="C4267" s="371" t="s">
        <v>3635</v>
      </c>
      <c r="D4267" s="218">
        <v>445.16</v>
      </c>
    </row>
    <row r="4268" spans="1:4" x14ac:dyDescent="0.25">
      <c r="A4268" s="371">
        <v>7246</v>
      </c>
      <c r="B4268" s="371" t="s">
        <v>13119</v>
      </c>
      <c r="C4268" s="371" t="s">
        <v>3635</v>
      </c>
      <c r="D4268" s="218">
        <v>42.64</v>
      </c>
    </row>
    <row r="4269" spans="1:4" x14ac:dyDescent="0.25">
      <c r="A4269" s="371">
        <v>41097</v>
      </c>
      <c r="B4269" s="371" t="s">
        <v>13120</v>
      </c>
      <c r="C4269" s="371" t="s">
        <v>3642</v>
      </c>
      <c r="D4269" s="219">
        <v>3198.6</v>
      </c>
    </row>
    <row r="4270" spans="1:4" x14ac:dyDescent="0.25">
      <c r="A4270" s="371">
        <v>12869</v>
      </c>
      <c r="B4270" s="371" t="s">
        <v>13121</v>
      </c>
      <c r="C4270" s="371" t="s">
        <v>3638</v>
      </c>
      <c r="D4270" s="218">
        <v>17.98</v>
      </c>
    </row>
    <row r="4271" spans="1:4" x14ac:dyDescent="0.25">
      <c r="A4271" s="371">
        <v>1574</v>
      </c>
      <c r="B4271" s="371" t="s">
        <v>13122</v>
      </c>
      <c r="C4271" s="371" t="s">
        <v>3635</v>
      </c>
      <c r="D4271" s="218">
        <v>1.75</v>
      </c>
    </row>
    <row r="4272" spans="1:4" x14ac:dyDescent="0.25">
      <c r="A4272" s="371">
        <v>1581</v>
      </c>
      <c r="B4272" s="371" t="s">
        <v>13123</v>
      </c>
      <c r="C4272" s="371" t="s">
        <v>3635</v>
      </c>
      <c r="D4272" s="218">
        <v>12.18</v>
      </c>
    </row>
    <row r="4273" spans="1:4" x14ac:dyDescent="0.25">
      <c r="A4273" s="371">
        <v>1575</v>
      </c>
      <c r="B4273" s="371" t="s">
        <v>13124</v>
      </c>
      <c r="C4273" s="371" t="s">
        <v>3635</v>
      </c>
      <c r="D4273" s="218">
        <v>2.08</v>
      </c>
    </row>
    <row r="4274" spans="1:4" x14ac:dyDescent="0.25">
      <c r="A4274" s="371">
        <v>1570</v>
      </c>
      <c r="B4274" s="371" t="s">
        <v>13125</v>
      </c>
      <c r="C4274" s="371" t="s">
        <v>3635</v>
      </c>
      <c r="D4274" s="218">
        <v>1.05</v>
      </c>
    </row>
    <row r="4275" spans="1:4" x14ac:dyDescent="0.25">
      <c r="A4275" s="371">
        <v>1576</v>
      </c>
      <c r="B4275" s="371" t="s">
        <v>13126</v>
      </c>
      <c r="C4275" s="371" t="s">
        <v>3635</v>
      </c>
      <c r="D4275" s="218">
        <v>2.88</v>
      </c>
    </row>
    <row r="4276" spans="1:4" x14ac:dyDescent="0.25">
      <c r="A4276" s="371">
        <v>1577</v>
      </c>
      <c r="B4276" s="371" t="s">
        <v>13127</v>
      </c>
      <c r="C4276" s="371" t="s">
        <v>3635</v>
      </c>
      <c r="D4276" s="218">
        <v>3.25</v>
      </c>
    </row>
    <row r="4277" spans="1:4" x14ac:dyDescent="0.25">
      <c r="A4277" s="371">
        <v>1571</v>
      </c>
      <c r="B4277" s="371" t="s">
        <v>13128</v>
      </c>
      <c r="C4277" s="371" t="s">
        <v>3635</v>
      </c>
      <c r="D4277" s="218">
        <v>1.36</v>
      </c>
    </row>
    <row r="4278" spans="1:4" x14ac:dyDescent="0.25">
      <c r="A4278" s="371">
        <v>1578</v>
      </c>
      <c r="B4278" s="371" t="s">
        <v>13129</v>
      </c>
      <c r="C4278" s="371" t="s">
        <v>3635</v>
      </c>
      <c r="D4278" s="218">
        <v>5.64</v>
      </c>
    </row>
    <row r="4279" spans="1:4" x14ac:dyDescent="0.25">
      <c r="A4279" s="371">
        <v>1573</v>
      </c>
      <c r="B4279" s="371" t="s">
        <v>13130</v>
      </c>
      <c r="C4279" s="371" t="s">
        <v>3635</v>
      </c>
      <c r="D4279" s="218">
        <v>1.62</v>
      </c>
    </row>
    <row r="4280" spans="1:4" x14ac:dyDescent="0.25">
      <c r="A4280" s="371">
        <v>1579</v>
      </c>
      <c r="B4280" s="371" t="s">
        <v>13131</v>
      </c>
      <c r="C4280" s="371" t="s">
        <v>3635</v>
      </c>
      <c r="D4280" s="218">
        <v>7.03</v>
      </c>
    </row>
    <row r="4281" spans="1:4" x14ac:dyDescent="0.25">
      <c r="A4281" s="371">
        <v>1580</v>
      </c>
      <c r="B4281" s="371" t="s">
        <v>13132</v>
      </c>
      <c r="C4281" s="371" t="s">
        <v>3635</v>
      </c>
      <c r="D4281" s="218">
        <v>8.66</v>
      </c>
    </row>
    <row r="4282" spans="1:4" x14ac:dyDescent="0.25">
      <c r="A4282" s="371">
        <v>39321</v>
      </c>
      <c r="B4282" s="371" t="s">
        <v>13133</v>
      </c>
      <c r="C4282" s="371" t="s">
        <v>3635</v>
      </c>
      <c r="D4282" s="218">
        <v>19.5</v>
      </c>
    </row>
    <row r="4283" spans="1:4" x14ac:dyDescent="0.25">
      <c r="A4283" s="371">
        <v>39319</v>
      </c>
      <c r="B4283" s="371" t="s">
        <v>13134</v>
      </c>
      <c r="C4283" s="371" t="s">
        <v>3635</v>
      </c>
      <c r="D4283" s="218">
        <v>8.11</v>
      </c>
    </row>
    <row r="4284" spans="1:4" x14ac:dyDescent="0.25">
      <c r="A4284" s="371">
        <v>39320</v>
      </c>
      <c r="B4284" s="371" t="s">
        <v>13135</v>
      </c>
      <c r="C4284" s="371" t="s">
        <v>3635</v>
      </c>
      <c r="D4284" s="218">
        <v>15.6</v>
      </c>
    </row>
    <row r="4285" spans="1:4" x14ac:dyDescent="0.25">
      <c r="A4285" s="371">
        <v>1591</v>
      </c>
      <c r="B4285" s="371" t="s">
        <v>13136</v>
      </c>
      <c r="C4285" s="371" t="s">
        <v>3635</v>
      </c>
      <c r="D4285" s="218">
        <v>26.86</v>
      </c>
    </row>
    <row r="4286" spans="1:4" x14ac:dyDescent="0.25">
      <c r="A4286" s="371">
        <v>1547</v>
      </c>
      <c r="B4286" s="371" t="s">
        <v>13137</v>
      </c>
      <c r="C4286" s="371" t="s">
        <v>3635</v>
      </c>
      <c r="D4286" s="218">
        <v>140.75</v>
      </c>
    </row>
    <row r="4287" spans="1:4" x14ac:dyDescent="0.25">
      <c r="A4287" s="371">
        <v>38196</v>
      </c>
      <c r="B4287" s="371" t="s">
        <v>13138</v>
      </c>
      <c r="C4287" s="371" t="s">
        <v>3635</v>
      </c>
      <c r="D4287" s="218">
        <v>27.41</v>
      </c>
    </row>
    <row r="4288" spans="1:4" x14ac:dyDescent="0.25">
      <c r="A4288" s="371">
        <v>1543</v>
      </c>
      <c r="B4288" s="371" t="s">
        <v>13139</v>
      </c>
      <c r="C4288" s="371" t="s">
        <v>3635</v>
      </c>
      <c r="D4288" s="218">
        <v>29.13</v>
      </c>
    </row>
    <row r="4289" spans="1:4" x14ac:dyDescent="0.25">
      <c r="A4289" s="371">
        <v>1585</v>
      </c>
      <c r="B4289" s="371" t="s">
        <v>13140</v>
      </c>
      <c r="C4289" s="371" t="s">
        <v>3635</v>
      </c>
      <c r="D4289" s="218">
        <v>5.64</v>
      </c>
    </row>
    <row r="4290" spans="1:4" x14ac:dyDescent="0.25">
      <c r="A4290" s="371">
        <v>1593</v>
      </c>
      <c r="B4290" s="371" t="s">
        <v>13141</v>
      </c>
      <c r="C4290" s="371" t="s">
        <v>3635</v>
      </c>
      <c r="D4290" s="218">
        <v>29.96</v>
      </c>
    </row>
    <row r="4291" spans="1:4" x14ac:dyDescent="0.25">
      <c r="A4291" s="371">
        <v>11838</v>
      </c>
      <c r="B4291" s="371" t="s">
        <v>13142</v>
      </c>
      <c r="C4291" s="371" t="s">
        <v>3635</v>
      </c>
      <c r="D4291" s="218">
        <v>39.53</v>
      </c>
    </row>
    <row r="4292" spans="1:4" x14ac:dyDescent="0.25">
      <c r="A4292" s="371">
        <v>1594</v>
      </c>
      <c r="B4292" s="371" t="s">
        <v>13143</v>
      </c>
      <c r="C4292" s="371" t="s">
        <v>3635</v>
      </c>
      <c r="D4292" s="218">
        <v>39.96</v>
      </c>
    </row>
    <row r="4293" spans="1:4" x14ac:dyDescent="0.25">
      <c r="A4293" s="371">
        <v>1586</v>
      </c>
      <c r="B4293" s="371" t="s">
        <v>13144</v>
      </c>
      <c r="C4293" s="371" t="s">
        <v>3635</v>
      </c>
      <c r="D4293" s="218">
        <v>7.14</v>
      </c>
    </row>
    <row r="4294" spans="1:4" x14ac:dyDescent="0.25">
      <c r="A4294" s="371">
        <v>11839</v>
      </c>
      <c r="B4294" s="371" t="s">
        <v>13145</v>
      </c>
      <c r="C4294" s="371" t="s">
        <v>3635</v>
      </c>
      <c r="D4294" s="218">
        <v>57.52</v>
      </c>
    </row>
    <row r="4295" spans="1:4" x14ac:dyDescent="0.25">
      <c r="A4295" s="371">
        <v>1587</v>
      </c>
      <c r="B4295" s="371" t="s">
        <v>13146</v>
      </c>
      <c r="C4295" s="371" t="s">
        <v>3635</v>
      </c>
      <c r="D4295" s="218">
        <v>7.27</v>
      </c>
    </row>
    <row r="4296" spans="1:4" x14ac:dyDescent="0.25">
      <c r="A4296" s="371">
        <v>1545</v>
      </c>
      <c r="B4296" s="371" t="s">
        <v>13147</v>
      </c>
      <c r="C4296" s="371" t="s">
        <v>3635</v>
      </c>
      <c r="D4296" s="218">
        <v>69.02</v>
      </c>
    </row>
    <row r="4297" spans="1:4" x14ac:dyDescent="0.25">
      <c r="A4297" s="371">
        <v>1588</v>
      </c>
      <c r="B4297" s="371" t="s">
        <v>13148</v>
      </c>
      <c r="C4297" s="371" t="s">
        <v>3635</v>
      </c>
      <c r="D4297" s="218">
        <v>9.9700000000000006</v>
      </c>
    </row>
    <row r="4298" spans="1:4" x14ac:dyDescent="0.25">
      <c r="A4298" s="371">
        <v>1535</v>
      </c>
      <c r="B4298" s="371" t="s">
        <v>13149</v>
      </c>
      <c r="C4298" s="371" t="s">
        <v>3635</v>
      </c>
      <c r="D4298" s="218">
        <v>5.75</v>
      </c>
    </row>
    <row r="4299" spans="1:4" x14ac:dyDescent="0.25">
      <c r="A4299" s="371">
        <v>1589</v>
      </c>
      <c r="B4299" s="371" t="s">
        <v>13150</v>
      </c>
      <c r="C4299" s="371" t="s">
        <v>3635</v>
      </c>
      <c r="D4299" s="218">
        <v>10.29</v>
      </c>
    </row>
    <row r="4300" spans="1:4" x14ac:dyDescent="0.25">
      <c r="A4300" s="371">
        <v>1546</v>
      </c>
      <c r="B4300" s="371" t="s">
        <v>13151</v>
      </c>
      <c r="C4300" s="371" t="s">
        <v>3635</v>
      </c>
      <c r="D4300" s="218">
        <v>116.47</v>
      </c>
    </row>
    <row r="4301" spans="1:4" x14ac:dyDescent="0.25">
      <c r="A4301" s="371">
        <v>1590</v>
      </c>
      <c r="B4301" s="371" t="s">
        <v>13152</v>
      </c>
      <c r="C4301" s="371" t="s">
        <v>3635</v>
      </c>
      <c r="D4301" s="218">
        <v>18.11</v>
      </c>
    </row>
    <row r="4302" spans="1:4" x14ac:dyDescent="0.25">
      <c r="A4302" s="371">
        <v>1542</v>
      </c>
      <c r="B4302" s="371" t="s">
        <v>13153</v>
      </c>
      <c r="C4302" s="371" t="s">
        <v>3635</v>
      </c>
      <c r="D4302" s="218">
        <v>24</v>
      </c>
    </row>
    <row r="4303" spans="1:4" x14ac:dyDescent="0.25">
      <c r="A4303" s="371">
        <v>38415</v>
      </c>
      <c r="B4303" s="371" t="s">
        <v>13154</v>
      </c>
      <c r="C4303" s="371" t="s">
        <v>3635</v>
      </c>
      <c r="D4303" s="219">
        <v>1009.64</v>
      </c>
    </row>
    <row r="4304" spans="1:4" x14ac:dyDescent="0.25">
      <c r="A4304" s="371">
        <v>38414</v>
      </c>
      <c r="B4304" s="371" t="s">
        <v>13155</v>
      </c>
      <c r="C4304" s="371" t="s">
        <v>3635</v>
      </c>
      <c r="D4304" s="219">
        <v>1417.04</v>
      </c>
    </row>
    <row r="4305" spans="1:4" x14ac:dyDescent="0.25">
      <c r="A4305" s="371">
        <v>38128</v>
      </c>
      <c r="B4305" s="371" t="s">
        <v>13156</v>
      </c>
      <c r="C4305" s="371" t="s">
        <v>3639</v>
      </c>
      <c r="D4305" s="218">
        <v>0.63</v>
      </c>
    </row>
    <row r="4306" spans="1:4" x14ac:dyDescent="0.25">
      <c r="A4306" s="371">
        <v>7253</v>
      </c>
      <c r="B4306" s="371" t="s">
        <v>13157</v>
      </c>
      <c r="C4306" s="371" t="s">
        <v>3641</v>
      </c>
      <c r="D4306" s="218">
        <v>135</v>
      </c>
    </row>
    <row r="4307" spans="1:4" x14ac:dyDescent="0.25">
      <c r="A4307" s="371">
        <v>4806</v>
      </c>
      <c r="B4307" s="371" t="s">
        <v>13158</v>
      </c>
      <c r="C4307" s="371" t="s">
        <v>3640</v>
      </c>
      <c r="D4307" s="218">
        <v>15.32</v>
      </c>
    </row>
    <row r="4308" spans="1:4" x14ac:dyDescent="0.25">
      <c r="A4308" s="371">
        <v>34401</v>
      </c>
      <c r="B4308" s="371" t="s">
        <v>13159</v>
      </c>
      <c r="C4308" s="371" t="s">
        <v>3635</v>
      </c>
      <c r="D4308" s="218">
        <v>1.79</v>
      </c>
    </row>
    <row r="4309" spans="1:4" x14ac:dyDescent="0.25">
      <c r="A4309" s="371">
        <v>7260</v>
      </c>
      <c r="B4309" s="371" t="s">
        <v>13160</v>
      </c>
      <c r="C4309" s="371" t="s">
        <v>3635</v>
      </c>
      <c r="D4309" s="218">
        <v>1.59</v>
      </c>
    </row>
    <row r="4310" spans="1:4" x14ac:dyDescent="0.25">
      <c r="A4310" s="371">
        <v>7256</v>
      </c>
      <c r="B4310" s="371" t="s">
        <v>13161</v>
      </c>
      <c r="C4310" s="371" t="s">
        <v>3635</v>
      </c>
      <c r="D4310" s="218">
        <v>1.57</v>
      </c>
    </row>
    <row r="4311" spans="1:4" x14ac:dyDescent="0.25">
      <c r="A4311" s="371">
        <v>7258</v>
      </c>
      <c r="B4311" s="371" t="s">
        <v>13162</v>
      </c>
      <c r="C4311" s="371" t="s">
        <v>3635</v>
      </c>
      <c r="D4311" s="218">
        <v>0.64</v>
      </c>
    </row>
    <row r="4312" spans="1:4" x14ac:dyDescent="0.25">
      <c r="A4312" s="371">
        <v>34400</v>
      </c>
      <c r="B4312" s="371" t="s">
        <v>13163</v>
      </c>
      <c r="C4312" s="371" t="s">
        <v>3635</v>
      </c>
      <c r="D4312" s="218">
        <v>2.76</v>
      </c>
    </row>
    <row r="4313" spans="1:4" x14ac:dyDescent="0.25">
      <c r="A4313" s="371">
        <v>10617</v>
      </c>
      <c r="B4313" s="371" t="s">
        <v>13164</v>
      </c>
      <c r="C4313" s="371" t="s">
        <v>3635</v>
      </c>
      <c r="D4313" s="218">
        <v>5.27</v>
      </c>
    </row>
    <row r="4314" spans="1:4" x14ac:dyDescent="0.25">
      <c r="A4314" s="371">
        <v>44261</v>
      </c>
      <c r="B4314" s="371" t="s">
        <v>13165</v>
      </c>
      <c r="C4314" s="371" t="s">
        <v>3635</v>
      </c>
      <c r="D4314" s="218">
        <v>129.54</v>
      </c>
    </row>
    <row r="4315" spans="1:4" x14ac:dyDescent="0.25">
      <c r="A4315" s="371">
        <v>7274</v>
      </c>
      <c r="B4315" s="371" t="s">
        <v>13166</v>
      </c>
      <c r="C4315" s="371" t="s">
        <v>3635</v>
      </c>
      <c r="D4315" s="218">
        <v>62.71</v>
      </c>
    </row>
    <row r="4316" spans="1:4" x14ac:dyDescent="0.25">
      <c r="A4316" s="371">
        <v>44326</v>
      </c>
      <c r="B4316" s="371" t="s">
        <v>13167</v>
      </c>
      <c r="C4316" s="371" t="s">
        <v>3635</v>
      </c>
      <c r="D4316" s="219">
        <v>1354.47</v>
      </c>
    </row>
    <row r="4317" spans="1:4" x14ac:dyDescent="0.25">
      <c r="A4317" s="371">
        <v>154</v>
      </c>
      <c r="B4317" s="371" t="s">
        <v>13168</v>
      </c>
      <c r="C4317" s="371" t="s">
        <v>3634</v>
      </c>
      <c r="D4317" s="218">
        <v>81.319999999999993</v>
      </c>
    </row>
    <row r="4318" spans="1:4" x14ac:dyDescent="0.25">
      <c r="A4318" s="371">
        <v>38121</v>
      </c>
      <c r="B4318" s="371" t="s">
        <v>13169</v>
      </c>
      <c r="C4318" s="371" t="s">
        <v>3634</v>
      </c>
      <c r="D4318" s="218">
        <v>21.55</v>
      </c>
    </row>
    <row r="4319" spans="1:4" x14ac:dyDescent="0.25">
      <c r="A4319" s="371">
        <v>43776</v>
      </c>
      <c r="B4319" s="371" t="s">
        <v>13170</v>
      </c>
      <c r="C4319" s="371" t="s">
        <v>3634</v>
      </c>
      <c r="D4319" s="218">
        <v>27.09</v>
      </c>
    </row>
    <row r="4320" spans="1:4" x14ac:dyDescent="0.25">
      <c r="A4320" s="371">
        <v>7343</v>
      </c>
      <c r="B4320" s="371" t="s">
        <v>13171</v>
      </c>
      <c r="C4320" s="371" t="s">
        <v>3634</v>
      </c>
      <c r="D4320" s="218">
        <v>19.059999999999999</v>
      </c>
    </row>
    <row r="4321" spans="1:4" x14ac:dyDescent="0.25">
      <c r="A4321" s="371">
        <v>7348</v>
      </c>
      <c r="B4321" s="371" t="s">
        <v>13172</v>
      </c>
      <c r="C4321" s="371" t="s">
        <v>3634</v>
      </c>
      <c r="D4321" s="218">
        <v>21.87</v>
      </c>
    </row>
    <row r="4322" spans="1:4" x14ac:dyDescent="0.25">
      <c r="A4322" s="371">
        <v>7313</v>
      </c>
      <c r="B4322" s="371" t="s">
        <v>13173</v>
      </c>
      <c r="C4322" s="371" t="s">
        <v>3634</v>
      </c>
      <c r="D4322" s="218">
        <v>22.98</v>
      </c>
    </row>
    <row r="4323" spans="1:4" x14ac:dyDescent="0.25">
      <c r="A4323" s="371">
        <v>7319</v>
      </c>
      <c r="B4323" s="371" t="s">
        <v>13174</v>
      </c>
      <c r="C4323" s="371" t="s">
        <v>3634</v>
      </c>
      <c r="D4323" s="218">
        <v>13.15</v>
      </c>
    </row>
    <row r="4324" spans="1:4" x14ac:dyDescent="0.25">
      <c r="A4324" s="371">
        <v>7314</v>
      </c>
      <c r="B4324" s="371" t="s">
        <v>13175</v>
      </c>
      <c r="C4324" s="371" t="s">
        <v>3634</v>
      </c>
      <c r="D4324" s="218">
        <v>85.33</v>
      </c>
    </row>
    <row r="4325" spans="1:4" x14ac:dyDescent="0.25">
      <c r="A4325" s="371">
        <v>7304</v>
      </c>
      <c r="B4325" s="371" t="s">
        <v>13176</v>
      </c>
      <c r="C4325" s="371" t="s">
        <v>3634</v>
      </c>
      <c r="D4325" s="218">
        <v>80.290000000000006</v>
      </c>
    </row>
    <row r="4326" spans="1:4" x14ac:dyDescent="0.25">
      <c r="A4326" s="371">
        <v>43649</v>
      </c>
      <c r="B4326" s="371" t="s">
        <v>13177</v>
      </c>
      <c r="C4326" s="371" t="s">
        <v>3634</v>
      </c>
      <c r="D4326" s="218">
        <v>41.53</v>
      </c>
    </row>
    <row r="4327" spans="1:4" x14ac:dyDescent="0.25">
      <c r="A4327" s="371">
        <v>43650</v>
      </c>
      <c r="B4327" s="371" t="s">
        <v>13178</v>
      </c>
      <c r="C4327" s="371" t="s">
        <v>3634</v>
      </c>
      <c r="D4327" s="218">
        <v>39.24</v>
      </c>
    </row>
    <row r="4328" spans="1:4" x14ac:dyDescent="0.25">
      <c r="A4328" s="371">
        <v>7311</v>
      </c>
      <c r="B4328" s="371" t="s">
        <v>13179</v>
      </c>
      <c r="C4328" s="371" t="s">
        <v>3634</v>
      </c>
      <c r="D4328" s="218">
        <v>40.200000000000003</v>
      </c>
    </row>
    <row r="4329" spans="1:4" x14ac:dyDescent="0.25">
      <c r="A4329" s="371">
        <v>7292</v>
      </c>
      <c r="B4329" s="371" t="s">
        <v>13180</v>
      </c>
      <c r="C4329" s="371" t="s">
        <v>3634</v>
      </c>
      <c r="D4329" s="218">
        <v>38.92</v>
      </c>
    </row>
    <row r="4330" spans="1:4" x14ac:dyDescent="0.25">
      <c r="A4330" s="371">
        <v>7293</v>
      </c>
      <c r="B4330" s="371" t="s">
        <v>13181</v>
      </c>
      <c r="C4330" s="371" t="s">
        <v>3634</v>
      </c>
      <c r="D4330" s="218">
        <v>43.06</v>
      </c>
    </row>
    <row r="4331" spans="1:4" x14ac:dyDescent="0.25">
      <c r="A4331" s="371">
        <v>7306</v>
      </c>
      <c r="B4331" s="371" t="s">
        <v>13182</v>
      </c>
      <c r="C4331" s="371" t="s">
        <v>3634</v>
      </c>
      <c r="D4331" s="218">
        <v>47.52</v>
      </c>
    </row>
    <row r="4332" spans="1:4" x14ac:dyDescent="0.25">
      <c r="A4332" s="371">
        <v>7288</v>
      </c>
      <c r="B4332" s="371" t="s">
        <v>13183</v>
      </c>
      <c r="C4332" s="371" t="s">
        <v>3634</v>
      </c>
      <c r="D4332" s="218">
        <v>39.450000000000003</v>
      </c>
    </row>
    <row r="4333" spans="1:4" x14ac:dyDescent="0.25">
      <c r="A4333" s="371">
        <v>43625</v>
      </c>
      <c r="B4333" s="371" t="s">
        <v>13184</v>
      </c>
      <c r="C4333" s="371" t="s">
        <v>3634</v>
      </c>
      <c r="D4333" s="218">
        <v>31.86</v>
      </c>
    </row>
    <row r="4334" spans="1:4" x14ac:dyDescent="0.25">
      <c r="A4334" s="371">
        <v>43647</v>
      </c>
      <c r="B4334" s="371" t="s">
        <v>13185</v>
      </c>
      <c r="C4334" s="371" t="s">
        <v>3634</v>
      </c>
      <c r="D4334" s="218">
        <v>28.94</v>
      </c>
    </row>
    <row r="4335" spans="1:4" x14ac:dyDescent="0.25">
      <c r="A4335" s="371">
        <v>43648</v>
      </c>
      <c r="B4335" s="371" t="s">
        <v>13186</v>
      </c>
      <c r="C4335" s="371" t="s">
        <v>3634</v>
      </c>
      <c r="D4335" s="218">
        <v>27.92</v>
      </c>
    </row>
    <row r="4336" spans="1:4" x14ac:dyDescent="0.25">
      <c r="A4336" s="371">
        <v>35693</v>
      </c>
      <c r="B4336" s="371" t="s">
        <v>13187</v>
      </c>
      <c r="C4336" s="371" t="s">
        <v>3634</v>
      </c>
      <c r="D4336" s="218">
        <v>13.6</v>
      </c>
    </row>
    <row r="4337" spans="1:4" x14ac:dyDescent="0.25">
      <c r="A4337" s="371">
        <v>7356</v>
      </c>
      <c r="B4337" s="371" t="s">
        <v>13188</v>
      </c>
      <c r="C4337" s="371" t="s">
        <v>3634</v>
      </c>
      <c r="D4337" s="218">
        <v>32.61</v>
      </c>
    </row>
    <row r="4338" spans="1:4" x14ac:dyDescent="0.25">
      <c r="A4338" s="371">
        <v>35692</v>
      </c>
      <c r="B4338" s="371" t="s">
        <v>13189</v>
      </c>
      <c r="C4338" s="371" t="s">
        <v>3634</v>
      </c>
      <c r="D4338" s="218">
        <v>21.34</v>
      </c>
    </row>
    <row r="4339" spans="1:4" x14ac:dyDescent="0.25">
      <c r="A4339" s="371">
        <v>43624</v>
      </c>
      <c r="B4339" s="371" t="s">
        <v>13190</v>
      </c>
      <c r="C4339" s="371" t="s">
        <v>3634</v>
      </c>
      <c r="D4339" s="218">
        <v>39.75</v>
      </c>
    </row>
    <row r="4340" spans="1:4" x14ac:dyDescent="0.25">
      <c r="A4340" s="371">
        <v>7342</v>
      </c>
      <c r="B4340" s="371" t="s">
        <v>13191</v>
      </c>
      <c r="C4340" s="371" t="s">
        <v>3639</v>
      </c>
      <c r="D4340" s="218">
        <v>2.52</v>
      </c>
    </row>
    <row r="4341" spans="1:4" x14ac:dyDescent="0.25">
      <c r="A4341" s="371">
        <v>7350</v>
      </c>
      <c r="B4341" s="371" t="s">
        <v>13192</v>
      </c>
      <c r="C4341" s="371" t="s">
        <v>3634</v>
      </c>
      <c r="D4341" s="218">
        <v>47.07</v>
      </c>
    </row>
    <row r="4342" spans="1:4" x14ac:dyDescent="0.25">
      <c r="A4342" s="371">
        <v>39574</v>
      </c>
      <c r="B4342" s="371" t="s">
        <v>13193</v>
      </c>
      <c r="C4342" s="371" t="s">
        <v>3635</v>
      </c>
      <c r="D4342" s="218">
        <v>4.18</v>
      </c>
    </row>
    <row r="4343" spans="1:4" x14ac:dyDescent="0.25">
      <c r="A4343" s="371">
        <v>11060</v>
      </c>
      <c r="B4343" s="371" t="s">
        <v>13194</v>
      </c>
      <c r="C4343" s="371" t="s">
        <v>3635</v>
      </c>
      <c r="D4343" s="218">
        <v>58.96</v>
      </c>
    </row>
    <row r="4344" spans="1:4" x14ac:dyDescent="0.25">
      <c r="A4344" s="371">
        <v>37401</v>
      </c>
      <c r="B4344" s="371" t="s">
        <v>13195</v>
      </c>
      <c r="C4344" s="371" t="s">
        <v>3635</v>
      </c>
      <c r="D4344" s="218">
        <v>37.89</v>
      </c>
    </row>
    <row r="4345" spans="1:4" x14ac:dyDescent="0.25">
      <c r="A4345" s="371">
        <v>7525</v>
      </c>
      <c r="B4345" s="371" t="s">
        <v>13196</v>
      </c>
      <c r="C4345" s="371" t="s">
        <v>3635</v>
      </c>
      <c r="D4345" s="218">
        <v>53.67</v>
      </c>
    </row>
    <row r="4346" spans="1:4" x14ac:dyDescent="0.25">
      <c r="A4346" s="371">
        <v>7524</v>
      </c>
      <c r="B4346" s="371" t="s">
        <v>13197</v>
      </c>
      <c r="C4346" s="371" t="s">
        <v>3635</v>
      </c>
      <c r="D4346" s="218">
        <v>50.57</v>
      </c>
    </row>
    <row r="4347" spans="1:4" x14ac:dyDescent="0.25">
      <c r="A4347" s="371">
        <v>38105</v>
      </c>
      <c r="B4347" s="371" t="s">
        <v>13198</v>
      </c>
      <c r="C4347" s="371" t="s">
        <v>3635</v>
      </c>
      <c r="D4347" s="218">
        <v>12.99</v>
      </c>
    </row>
    <row r="4348" spans="1:4" x14ac:dyDescent="0.25">
      <c r="A4348" s="371">
        <v>38084</v>
      </c>
      <c r="B4348" s="371" t="s">
        <v>13199</v>
      </c>
      <c r="C4348" s="371" t="s">
        <v>3635</v>
      </c>
      <c r="D4348" s="218">
        <v>18.45</v>
      </c>
    </row>
    <row r="4349" spans="1:4" x14ac:dyDescent="0.25">
      <c r="A4349" s="371">
        <v>38103</v>
      </c>
      <c r="B4349" s="371" t="s">
        <v>13200</v>
      </c>
      <c r="C4349" s="371" t="s">
        <v>3635</v>
      </c>
      <c r="D4349" s="218">
        <v>19.5</v>
      </c>
    </row>
    <row r="4350" spans="1:4" x14ac:dyDescent="0.25">
      <c r="A4350" s="371">
        <v>38082</v>
      </c>
      <c r="B4350" s="371" t="s">
        <v>13201</v>
      </c>
      <c r="C4350" s="371" t="s">
        <v>3635</v>
      </c>
      <c r="D4350" s="218">
        <v>24.02</v>
      </c>
    </row>
    <row r="4351" spans="1:4" x14ac:dyDescent="0.25">
      <c r="A4351" s="371">
        <v>38104</v>
      </c>
      <c r="B4351" s="371" t="s">
        <v>13202</v>
      </c>
      <c r="C4351" s="371" t="s">
        <v>3635</v>
      </c>
      <c r="D4351" s="218">
        <v>38.19</v>
      </c>
    </row>
    <row r="4352" spans="1:4" x14ac:dyDescent="0.25">
      <c r="A4352" s="371">
        <v>38083</v>
      </c>
      <c r="B4352" s="371" t="s">
        <v>13203</v>
      </c>
      <c r="C4352" s="371" t="s">
        <v>3635</v>
      </c>
      <c r="D4352" s="218">
        <v>42.4</v>
      </c>
    </row>
    <row r="4353" spans="1:4" x14ac:dyDescent="0.25">
      <c r="A4353" s="371">
        <v>38101</v>
      </c>
      <c r="B4353" s="371" t="s">
        <v>13204</v>
      </c>
      <c r="C4353" s="371" t="s">
        <v>3635</v>
      </c>
      <c r="D4353" s="218">
        <v>9.27</v>
      </c>
    </row>
    <row r="4354" spans="1:4" x14ac:dyDescent="0.25">
      <c r="A4354" s="371">
        <v>7528</v>
      </c>
      <c r="B4354" s="371" t="s">
        <v>13205</v>
      </c>
      <c r="C4354" s="371" t="s">
        <v>3635</v>
      </c>
      <c r="D4354" s="218">
        <v>10.9</v>
      </c>
    </row>
    <row r="4355" spans="1:4" x14ac:dyDescent="0.25">
      <c r="A4355" s="371">
        <v>12147</v>
      </c>
      <c r="B4355" s="371" t="s">
        <v>13206</v>
      </c>
      <c r="C4355" s="371" t="s">
        <v>3635</v>
      </c>
      <c r="D4355" s="218">
        <v>16.62</v>
      </c>
    </row>
    <row r="4356" spans="1:4" x14ac:dyDescent="0.25">
      <c r="A4356" s="371">
        <v>38075</v>
      </c>
      <c r="B4356" s="371" t="s">
        <v>13207</v>
      </c>
      <c r="C4356" s="371" t="s">
        <v>3635</v>
      </c>
      <c r="D4356" s="218">
        <v>18.88</v>
      </c>
    </row>
    <row r="4357" spans="1:4" x14ac:dyDescent="0.25">
      <c r="A4357" s="371">
        <v>38102</v>
      </c>
      <c r="B4357" s="371" t="s">
        <v>13208</v>
      </c>
      <c r="C4357" s="371" t="s">
        <v>3635</v>
      </c>
      <c r="D4357" s="218">
        <v>11.87</v>
      </c>
    </row>
    <row r="4358" spans="1:4" x14ac:dyDescent="0.25">
      <c r="A4358" s="371">
        <v>38076</v>
      </c>
      <c r="B4358" s="371" t="s">
        <v>13209</v>
      </c>
      <c r="C4358" s="371" t="s">
        <v>3635</v>
      </c>
      <c r="D4358" s="218">
        <v>21.17</v>
      </c>
    </row>
    <row r="4359" spans="1:4" x14ac:dyDescent="0.25">
      <c r="A4359" s="371">
        <v>7592</v>
      </c>
      <c r="B4359" s="371" t="s">
        <v>13210</v>
      </c>
      <c r="C4359" s="371" t="s">
        <v>3638</v>
      </c>
      <c r="D4359" s="218">
        <v>18.2</v>
      </c>
    </row>
    <row r="4360" spans="1:4" x14ac:dyDescent="0.25">
      <c r="A4360" s="371">
        <v>40820</v>
      </c>
      <c r="B4360" s="371" t="s">
        <v>13211</v>
      </c>
      <c r="C4360" s="371" t="s">
        <v>3642</v>
      </c>
      <c r="D4360" s="219">
        <v>3237.08</v>
      </c>
    </row>
    <row r="4361" spans="1:4" x14ac:dyDescent="0.25">
      <c r="A4361" s="371">
        <v>11826</v>
      </c>
      <c r="B4361" s="371" t="s">
        <v>13212</v>
      </c>
      <c r="C4361" s="371" t="s">
        <v>3635</v>
      </c>
      <c r="D4361" s="218">
        <v>159.35</v>
      </c>
    </row>
    <row r="4362" spans="1:4" x14ac:dyDescent="0.25">
      <c r="A4362" s="371">
        <v>7606</v>
      </c>
      <c r="B4362" s="371" t="s">
        <v>13213</v>
      </c>
      <c r="C4362" s="371" t="s">
        <v>3635</v>
      </c>
      <c r="D4362" s="218">
        <v>191.64</v>
      </c>
    </row>
    <row r="4363" spans="1:4" x14ac:dyDescent="0.25">
      <c r="A4363" s="371">
        <v>11763</v>
      </c>
      <c r="B4363" s="371" t="s">
        <v>13214</v>
      </c>
      <c r="C4363" s="371" t="s">
        <v>3635</v>
      </c>
      <c r="D4363" s="218">
        <v>418.48</v>
      </c>
    </row>
    <row r="4364" spans="1:4" x14ac:dyDescent="0.25">
      <c r="A4364" s="371">
        <v>11764</v>
      </c>
      <c r="B4364" s="371" t="s">
        <v>13215</v>
      </c>
      <c r="C4364" s="371" t="s">
        <v>3635</v>
      </c>
      <c r="D4364" s="218">
        <v>343.34</v>
      </c>
    </row>
    <row r="4365" spans="1:4" x14ac:dyDescent="0.25">
      <c r="A4365" s="371">
        <v>11829</v>
      </c>
      <c r="B4365" s="371" t="s">
        <v>13216</v>
      </c>
      <c r="C4365" s="371" t="s">
        <v>3635</v>
      </c>
      <c r="D4365" s="218">
        <v>82.99</v>
      </c>
    </row>
    <row r="4366" spans="1:4" x14ac:dyDescent="0.25">
      <c r="A4366" s="371">
        <v>11830</v>
      </c>
      <c r="B4366" s="371" t="s">
        <v>13217</v>
      </c>
      <c r="C4366" s="371" t="s">
        <v>3635</v>
      </c>
      <c r="D4366" s="218">
        <v>89.61</v>
      </c>
    </row>
    <row r="4367" spans="1:4" x14ac:dyDescent="0.25">
      <c r="A4367" s="371">
        <v>11825</v>
      </c>
      <c r="B4367" s="371" t="s">
        <v>13218</v>
      </c>
      <c r="C4367" s="371" t="s">
        <v>3635</v>
      </c>
      <c r="D4367" s="218">
        <v>201.59</v>
      </c>
    </row>
    <row r="4368" spans="1:4" x14ac:dyDescent="0.25">
      <c r="A4368" s="371">
        <v>11767</v>
      </c>
      <c r="B4368" s="371" t="s">
        <v>13219</v>
      </c>
      <c r="C4368" s="371" t="s">
        <v>3635</v>
      </c>
      <c r="D4368" s="218">
        <v>536.92999999999995</v>
      </c>
    </row>
    <row r="4369" spans="1:4" x14ac:dyDescent="0.25">
      <c r="A4369" s="371">
        <v>11766</v>
      </c>
      <c r="B4369" s="371" t="s">
        <v>13220</v>
      </c>
      <c r="C4369" s="371" t="s">
        <v>3635</v>
      </c>
      <c r="D4369" s="218">
        <v>125.16</v>
      </c>
    </row>
    <row r="4370" spans="1:4" x14ac:dyDescent="0.25">
      <c r="A4370" s="371">
        <v>11765</v>
      </c>
      <c r="B4370" s="371" t="s">
        <v>13221</v>
      </c>
      <c r="C4370" s="371" t="s">
        <v>3635</v>
      </c>
      <c r="D4370" s="218">
        <v>228.82</v>
      </c>
    </row>
    <row r="4371" spans="1:4" x14ac:dyDescent="0.25">
      <c r="A4371" s="371">
        <v>11824</v>
      </c>
      <c r="B4371" s="371" t="s">
        <v>13222</v>
      </c>
      <c r="C4371" s="371" t="s">
        <v>3635</v>
      </c>
      <c r="D4371" s="218">
        <v>147.22</v>
      </c>
    </row>
    <row r="4372" spans="1:4" x14ac:dyDescent="0.25">
      <c r="A4372" s="371">
        <v>44045</v>
      </c>
      <c r="B4372" s="371" t="s">
        <v>13223</v>
      </c>
      <c r="C4372" s="371" t="s">
        <v>3635</v>
      </c>
      <c r="D4372" s="218">
        <v>302.23</v>
      </c>
    </row>
    <row r="4373" spans="1:4" x14ac:dyDescent="0.25">
      <c r="A4373" s="371">
        <v>39702</v>
      </c>
      <c r="B4373" s="371" t="s">
        <v>13224</v>
      </c>
      <c r="C4373" s="371" t="s">
        <v>3635</v>
      </c>
      <c r="D4373" s="219">
        <v>2007.26</v>
      </c>
    </row>
    <row r="4374" spans="1:4" x14ac:dyDescent="0.25">
      <c r="A4374" s="371">
        <v>13415</v>
      </c>
      <c r="B4374" s="371" t="s">
        <v>13225</v>
      </c>
      <c r="C4374" s="371" t="s">
        <v>3635</v>
      </c>
      <c r="D4374" s="218">
        <v>65.900000000000006</v>
      </c>
    </row>
    <row r="4375" spans="1:4" x14ac:dyDescent="0.25">
      <c r="A4375" s="371">
        <v>7602</v>
      </c>
      <c r="B4375" s="371" t="s">
        <v>13226</v>
      </c>
      <c r="C4375" s="371" t="s">
        <v>3635</v>
      </c>
      <c r="D4375" s="218">
        <v>42.05</v>
      </c>
    </row>
    <row r="4376" spans="1:4" x14ac:dyDescent="0.25">
      <c r="A4376" s="371">
        <v>7603</v>
      </c>
      <c r="B4376" s="371" t="s">
        <v>13227</v>
      </c>
      <c r="C4376" s="371" t="s">
        <v>3635</v>
      </c>
      <c r="D4376" s="218">
        <v>35.67</v>
      </c>
    </row>
    <row r="4377" spans="1:4" x14ac:dyDescent="0.25">
      <c r="A4377" s="371">
        <v>11777</v>
      </c>
      <c r="B4377" s="371" t="s">
        <v>13228</v>
      </c>
      <c r="C4377" s="371" t="s">
        <v>3635</v>
      </c>
      <c r="D4377" s="218">
        <v>204.76</v>
      </c>
    </row>
    <row r="4378" spans="1:4" x14ac:dyDescent="0.25">
      <c r="A4378" s="371">
        <v>13417</v>
      </c>
      <c r="B4378" s="371" t="s">
        <v>13229</v>
      </c>
      <c r="C4378" s="371" t="s">
        <v>3635</v>
      </c>
      <c r="D4378" s="218">
        <v>85.83</v>
      </c>
    </row>
    <row r="4379" spans="1:4" x14ac:dyDescent="0.25">
      <c r="A4379" s="371">
        <v>36791</v>
      </c>
      <c r="B4379" s="371" t="s">
        <v>13230</v>
      </c>
      <c r="C4379" s="371" t="s">
        <v>3635</v>
      </c>
      <c r="D4379" s="218">
        <v>128.81</v>
      </c>
    </row>
    <row r="4380" spans="1:4" x14ac:dyDescent="0.25">
      <c r="A4380" s="371">
        <v>36795</v>
      </c>
      <c r="B4380" s="371" t="s">
        <v>13231</v>
      </c>
      <c r="C4380" s="371" t="s">
        <v>3635</v>
      </c>
      <c r="D4380" s="219">
        <v>1628.71</v>
      </c>
    </row>
    <row r="4381" spans="1:4" x14ac:dyDescent="0.25">
      <c r="A4381" s="371">
        <v>36796</v>
      </c>
      <c r="B4381" s="371" t="s">
        <v>13232</v>
      </c>
      <c r="C4381" s="371" t="s">
        <v>3635</v>
      </c>
      <c r="D4381" s="218">
        <v>135.34</v>
      </c>
    </row>
    <row r="4382" spans="1:4" x14ac:dyDescent="0.25">
      <c r="A4382" s="371">
        <v>36792</v>
      </c>
      <c r="B4382" s="371" t="s">
        <v>13233</v>
      </c>
      <c r="C4382" s="371" t="s">
        <v>3635</v>
      </c>
      <c r="D4382" s="218">
        <v>171.44</v>
      </c>
    </row>
    <row r="4383" spans="1:4" x14ac:dyDescent="0.25">
      <c r="A4383" s="371">
        <v>11773</v>
      </c>
      <c r="B4383" s="371" t="s">
        <v>13234</v>
      </c>
      <c r="C4383" s="371" t="s">
        <v>3635</v>
      </c>
      <c r="D4383" s="218">
        <v>114.13</v>
      </c>
    </row>
    <row r="4384" spans="1:4" x14ac:dyDescent="0.25">
      <c r="A4384" s="371">
        <v>11762</v>
      </c>
      <c r="B4384" s="371" t="s">
        <v>13235</v>
      </c>
      <c r="C4384" s="371" t="s">
        <v>3635</v>
      </c>
      <c r="D4384" s="218">
        <v>54.13</v>
      </c>
    </row>
    <row r="4385" spans="1:4" x14ac:dyDescent="0.25">
      <c r="A4385" s="371">
        <v>7604</v>
      </c>
      <c r="B4385" s="371" t="s">
        <v>13236</v>
      </c>
      <c r="C4385" s="371" t="s">
        <v>3635</v>
      </c>
      <c r="D4385" s="218">
        <v>45.83</v>
      </c>
    </row>
    <row r="4386" spans="1:4" x14ac:dyDescent="0.25">
      <c r="A4386" s="371">
        <v>13984</v>
      </c>
      <c r="B4386" s="371" t="s">
        <v>13237</v>
      </c>
      <c r="C4386" s="371" t="s">
        <v>3635</v>
      </c>
      <c r="D4386" s="218">
        <v>66.61</v>
      </c>
    </row>
    <row r="4387" spans="1:4" x14ac:dyDescent="0.25">
      <c r="A4387" s="371">
        <v>11772</v>
      </c>
      <c r="B4387" s="371" t="s">
        <v>13238</v>
      </c>
      <c r="C4387" s="371" t="s">
        <v>3635</v>
      </c>
      <c r="D4387" s="218">
        <v>114.49</v>
      </c>
    </row>
    <row r="4388" spans="1:4" x14ac:dyDescent="0.25">
      <c r="A4388" s="371">
        <v>13983</v>
      </c>
      <c r="B4388" s="371" t="s">
        <v>13239</v>
      </c>
      <c r="C4388" s="371" t="s">
        <v>3635</v>
      </c>
      <c r="D4388" s="218">
        <v>86.7</v>
      </c>
    </row>
    <row r="4389" spans="1:4" x14ac:dyDescent="0.25">
      <c r="A4389" s="371">
        <v>13416</v>
      </c>
      <c r="B4389" s="371" t="s">
        <v>13240</v>
      </c>
      <c r="C4389" s="371" t="s">
        <v>3635</v>
      </c>
      <c r="D4389" s="218">
        <v>77.010000000000005</v>
      </c>
    </row>
    <row r="4390" spans="1:4" x14ac:dyDescent="0.25">
      <c r="A4390" s="371">
        <v>40329</v>
      </c>
      <c r="B4390" s="371" t="s">
        <v>13241</v>
      </c>
      <c r="C4390" s="371" t="s">
        <v>3635</v>
      </c>
      <c r="D4390" s="218">
        <v>52</v>
      </c>
    </row>
    <row r="4391" spans="1:4" x14ac:dyDescent="0.25">
      <c r="A4391" s="371">
        <v>11823</v>
      </c>
      <c r="B4391" s="371" t="s">
        <v>13242</v>
      </c>
      <c r="C4391" s="371" t="s">
        <v>3635</v>
      </c>
      <c r="D4391" s="218">
        <v>21.91</v>
      </c>
    </row>
    <row r="4392" spans="1:4" x14ac:dyDescent="0.25">
      <c r="A4392" s="371">
        <v>11822</v>
      </c>
      <c r="B4392" s="371" t="s">
        <v>13243</v>
      </c>
      <c r="C4392" s="371" t="s">
        <v>3635</v>
      </c>
      <c r="D4392" s="218">
        <v>28.29</v>
      </c>
    </row>
    <row r="4393" spans="1:4" x14ac:dyDescent="0.25">
      <c r="A4393" s="371">
        <v>11831</v>
      </c>
      <c r="B4393" s="371" t="s">
        <v>13244</v>
      </c>
      <c r="C4393" s="371" t="s">
        <v>3635</v>
      </c>
      <c r="D4393" s="218">
        <v>17.03</v>
      </c>
    </row>
    <row r="4394" spans="1:4" x14ac:dyDescent="0.25">
      <c r="A4394" s="371">
        <v>7613</v>
      </c>
      <c r="B4394" s="371" t="s">
        <v>13245</v>
      </c>
      <c r="C4394" s="371" t="s">
        <v>3635</v>
      </c>
      <c r="D4394" s="219">
        <v>119503.15</v>
      </c>
    </row>
    <row r="4395" spans="1:4" x14ac:dyDescent="0.25">
      <c r="A4395" s="371">
        <v>7619</v>
      </c>
      <c r="B4395" s="371" t="s">
        <v>13246</v>
      </c>
      <c r="C4395" s="371" t="s">
        <v>3635</v>
      </c>
      <c r="D4395" s="219">
        <v>18472.63</v>
      </c>
    </row>
    <row r="4396" spans="1:4" x14ac:dyDescent="0.25">
      <c r="A4396" s="371">
        <v>12076</v>
      </c>
      <c r="B4396" s="371" t="s">
        <v>13247</v>
      </c>
      <c r="C4396" s="371" t="s">
        <v>3635</v>
      </c>
      <c r="D4396" s="219">
        <v>8473.68</v>
      </c>
    </row>
    <row r="4397" spans="1:4" x14ac:dyDescent="0.25">
      <c r="A4397" s="371">
        <v>7614</v>
      </c>
      <c r="B4397" s="371" t="s">
        <v>13248</v>
      </c>
      <c r="C4397" s="371" t="s">
        <v>3635</v>
      </c>
      <c r="D4397" s="219">
        <v>23298.39</v>
      </c>
    </row>
    <row r="4398" spans="1:4" x14ac:dyDescent="0.25">
      <c r="A4398" s="371">
        <v>7618</v>
      </c>
      <c r="B4398" s="371" t="s">
        <v>13249</v>
      </c>
      <c r="C4398" s="371" t="s">
        <v>3635</v>
      </c>
      <c r="D4398" s="219">
        <v>151107.57</v>
      </c>
    </row>
    <row r="4399" spans="1:4" x14ac:dyDescent="0.25">
      <c r="A4399" s="371">
        <v>7620</v>
      </c>
      <c r="B4399" s="371" t="s">
        <v>13250</v>
      </c>
      <c r="C4399" s="371" t="s">
        <v>3635</v>
      </c>
      <c r="D4399" s="219">
        <v>32684.21</v>
      </c>
    </row>
    <row r="4400" spans="1:4" x14ac:dyDescent="0.25">
      <c r="A4400" s="371">
        <v>7610</v>
      </c>
      <c r="B4400" s="371" t="s">
        <v>13251</v>
      </c>
      <c r="C4400" s="371" t="s">
        <v>3635</v>
      </c>
      <c r="D4400" s="219">
        <v>10349.99</v>
      </c>
    </row>
    <row r="4401" spans="1:4" x14ac:dyDescent="0.25">
      <c r="A4401" s="371">
        <v>7615</v>
      </c>
      <c r="B4401" s="371" t="s">
        <v>13252</v>
      </c>
      <c r="C4401" s="371" t="s">
        <v>3635</v>
      </c>
      <c r="D4401" s="219">
        <v>38131.57</v>
      </c>
    </row>
    <row r="4402" spans="1:4" x14ac:dyDescent="0.25">
      <c r="A4402" s="371">
        <v>7617</v>
      </c>
      <c r="B4402" s="371" t="s">
        <v>13253</v>
      </c>
      <c r="C4402" s="371" t="s">
        <v>3635</v>
      </c>
      <c r="D4402" s="219">
        <v>11560.52</v>
      </c>
    </row>
    <row r="4403" spans="1:4" x14ac:dyDescent="0.25">
      <c r="A4403" s="371">
        <v>7616</v>
      </c>
      <c r="B4403" s="371" t="s">
        <v>13254</v>
      </c>
      <c r="C4403" s="371" t="s">
        <v>3635</v>
      </c>
      <c r="D4403" s="219">
        <v>62224.68</v>
      </c>
    </row>
    <row r="4404" spans="1:4" x14ac:dyDescent="0.25">
      <c r="A4404" s="371">
        <v>7611</v>
      </c>
      <c r="B4404" s="371" t="s">
        <v>13255</v>
      </c>
      <c r="C4404" s="371" t="s">
        <v>3635</v>
      </c>
      <c r="D4404" s="219">
        <v>14950</v>
      </c>
    </row>
    <row r="4405" spans="1:4" x14ac:dyDescent="0.25">
      <c r="A4405" s="371">
        <v>7612</v>
      </c>
      <c r="B4405" s="371" t="s">
        <v>13256</v>
      </c>
      <c r="C4405" s="371" t="s">
        <v>3635</v>
      </c>
      <c r="D4405" s="219">
        <v>85351.78</v>
      </c>
    </row>
    <row r="4406" spans="1:4" x14ac:dyDescent="0.25">
      <c r="A4406" s="371">
        <v>37371</v>
      </c>
      <c r="B4406" s="371" t="s">
        <v>13257</v>
      </c>
      <c r="C4406" s="371" t="s">
        <v>3638</v>
      </c>
      <c r="D4406" s="218">
        <v>1.5</v>
      </c>
    </row>
    <row r="4407" spans="1:4" x14ac:dyDescent="0.25">
      <c r="A4407" s="371">
        <v>40861</v>
      </c>
      <c r="B4407" s="371" t="s">
        <v>13258</v>
      </c>
      <c r="C4407" s="371" t="s">
        <v>3642</v>
      </c>
      <c r="D4407" s="218">
        <v>282.98</v>
      </c>
    </row>
    <row r="4408" spans="1:4" x14ac:dyDescent="0.25">
      <c r="A4408" s="371">
        <v>36510</v>
      </c>
      <c r="B4408" s="371" t="s">
        <v>13259</v>
      </c>
      <c r="C4408" s="371" t="s">
        <v>3635</v>
      </c>
      <c r="D4408" s="219">
        <v>985932.68</v>
      </c>
    </row>
    <row r="4409" spans="1:4" x14ac:dyDescent="0.25">
      <c r="A4409" s="371">
        <v>25020</v>
      </c>
      <c r="B4409" s="371" t="s">
        <v>13260</v>
      </c>
      <c r="C4409" s="371" t="s">
        <v>3635</v>
      </c>
      <c r="D4409" s="219">
        <v>4061695.76</v>
      </c>
    </row>
    <row r="4410" spans="1:4" x14ac:dyDescent="0.25">
      <c r="A4410" s="371">
        <v>7622</v>
      </c>
      <c r="B4410" s="371" t="s">
        <v>13261</v>
      </c>
      <c r="C4410" s="371" t="s">
        <v>3635</v>
      </c>
      <c r="D4410" s="219">
        <v>956498.8</v>
      </c>
    </row>
    <row r="4411" spans="1:4" x14ac:dyDescent="0.25">
      <c r="A4411" s="371">
        <v>7624</v>
      </c>
      <c r="B4411" s="371" t="s">
        <v>13262</v>
      </c>
      <c r="C4411" s="371" t="s">
        <v>3635</v>
      </c>
      <c r="D4411" s="219">
        <v>1240000</v>
      </c>
    </row>
    <row r="4412" spans="1:4" x14ac:dyDescent="0.25">
      <c r="A4412" s="371">
        <v>7625</v>
      </c>
      <c r="B4412" s="371" t="s">
        <v>13263</v>
      </c>
      <c r="C4412" s="371" t="s">
        <v>3635</v>
      </c>
      <c r="D4412" s="219">
        <v>1232415.78</v>
      </c>
    </row>
    <row r="4413" spans="1:4" x14ac:dyDescent="0.25">
      <c r="A4413" s="371">
        <v>7623</v>
      </c>
      <c r="B4413" s="371" t="s">
        <v>13264</v>
      </c>
      <c r="C4413" s="371" t="s">
        <v>3635</v>
      </c>
      <c r="D4413" s="219">
        <v>4061695.76</v>
      </c>
    </row>
    <row r="4414" spans="1:4" x14ac:dyDescent="0.25">
      <c r="A4414" s="371">
        <v>36508</v>
      </c>
      <c r="B4414" s="371" t="s">
        <v>13265</v>
      </c>
      <c r="C4414" s="371" t="s">
        <v>3635</v>
      </c>
      <c r="D4414" s="219">
        <v>1826705.75</v>
      </c>
    </row>
    <row r="4415" spans="1:4" x14ac:dyDescent="0.25">
      <c r="A4415" s="371">
        <v>36509</v>
      </c>
      <c r="B4415" s="371" t="s">
        <v>13266</v>
      </c>
      <c r="C4415" s="371" t="s">
        <v>3635</v>
      </c>
      <c r="D4415" s="219">
        <v>1001100.85</v>
      </c>
    </row>
    <row r="4416" spans="1:4" x14ac:dyDescent="0.25">
      <c r="A4416" s="371">
        <v>13238</v>
      </c>
      <c r="B4416" s="371" t="s">
        <v>13267</v>
      </c>
      <c r="C4416" s="371" t="s">
        <v>3635</v>
      </c>
      <c r="D4416" s="219">
        <v>307752.03000000003</v>
      </c>
    </row>
    <row r="4417" spans="1:4" x14ac:dyDescent="0.25">
      <c r="A4417" s="371">
        <v>36511</v>
      </c>
      <c r="B4417" s="371" t="s">
        <v>13268</v>
      </c>
      <c r="C4417" s="371" t="s">
        <v>3635</v>
      </c>
      <c r="D4417" s="219">
        <v>356601.56</v>
      </c>
    </row>
    <row r="4418" spans="1:4" x14ac:dyDescent="0.25">
      <c r="A4418" s="371">
        <v>36515</v>
      </c>
      <c r="B4418" s="371" t="s">
        <v>13269</v>
      </c>
      <c r="C4418" s="371" t="s">
        <v>3635</v>
      </c>
      <c r="D4418" s="219">
        <v>105026.47</v>
      </c>
    </row>
    <row r="4419" spans="1:4" x14ac:dyDescent="0.25">
      <c r="A4419" s="371">
        <v>10598</v>
      </c>
      <c r="B4419" s="371" t="s">
        <v>13270</v>
      </c>
      <c r="C4419" s="371" t="s">
        <v>3635</v>
      </c>
      <c r="D4419" s="219">
        <v>170316.31</v>
      </c>
    </row>
    <row r="4420" spans="1:4" x14ac:dyDescent="0.25">
      <c r="A4420" s="371">
        <v>7640</v>
      </c>
      <c r="B4420" s="371" t="s">
        <v>13271</v>
      </c>
      <c r="C4420" s="371" t="s">
        <v>3635</v>
      </c>
      <c r="D4420" s="219">
        <v>261345</v>
      </c>
    </row>
    <row r="4421" spans="1:4" x14ac:dyDescent="0.25">
      <c r="A4421" s="371">
        <v>36513</v>
      </c>
      <c r="B4421" s="371" t="s">
        <v>13272</v>
      </c>
      <c r="C4421" s="371" t="s">
        <v>3635</v>
      </c>
      <c r="D4421" s="219">
        <v>251758.26</v>
      </c>
    </row>
    <row r="4422" spans="1:4" x14ac:dyDescent="0.25">
      <c r="A4422" s="371">
        <v>36514</v>
      </c>
      <c r="B4422" s="371" t="s">
        <v>13273</v>
      </c>
      <c r="C4422" s="371" t="s">
        <v>3635</v>
      </c>
      <c r="D4422" s="219">
        <v>280884.78999999998</v>
      </c>
    </row>
    <row r="4423" spans="1:4" x14ac:dyDescent="0.25">
      <c r="A4423" s="371">
        <v>11572</v>
      </c>
      <c r="B4423" s="371" t="s">
        <v>13274</v>
      </c>
      <c r="C4423" s="371" t="s">
        <v>3635</v>
      </c>
      <c r="D4423" s="218">
        <v>31.13</v>
      </c>
    </row>
    <row r="4424" spans="1:4" x14ac:dyDescent="0.25">
      <c r="A4424" s="371">
        <v>36149</v>
      </c>
      <c r="B4424" s="371" t="s">
        <v>13275</v>
      </c>
      <c r="C4424" s="371" t="s">
        <v>3635</v>
      </c>
      <c r="D4424" s="218">
        <v>180.36</v>
      </c>
    </row>
    <row r="4425" spans="1:4" x14ac:dyDescent="0.25">
      <c r="A4425" s="371">
        <v>42407</v>
      </c>
      <c r="B4425" s="371" t="s">
        <v>13276</v>
      </c>
      <c r="C4425" s="371" t="s">
        <v>3640</v>
      </c>
      <c r="D4425" s="218">
        <v>5.4</v>
      </c>
    </row>
    <row r="4426" spans="1:4" x14ac:dyDescent="0.25">
      <c r="A4426" s="371">
        <v>11581</v>
      </c>
      <c r="B4426" s="371" t="s">
        <v>13277</v>
      </c>
      <c r="C4426" s="371" t="s">
        <v>3640</v>
      </c>
      <c r="D4426" s="218">
        <v>20.54</v>
      </c>
    </row>
    <row r="4427" spans="1:4" x14ac:dyDescent="0.25">
      <c r="A4427" s="371">
        <v>43605</v>
      </c>
      <c r="B4427" s="371" t="s">
        <v>13278</v>
      </c>
      <c r="C4427" s="371" t="s">
        <v>3640</v>
      </c>
      <c r="D4427" s="218">
        <v>42.04</v>
      </c>
    </row>
    <row r="4428" spans="1:4" x14ac:dyDescent="0.25">
      <c r="A4428" s="371">
        <v>11580</v>
      </c>
      <c r="B4428" s="371" t="s">
        <v>13279</v>
      </c>
      <c r="C4428" s="371" t="s">
        <v>3640</v>
      </c>
      <c r="D4428" s="218">
        <v>8.24</v>
      </c>
    </row>
    <row r="4429" spans="1:4" x14ac:dyDescent="0.25">
      <c r="A4429" s="371">
        <v>10743</v>
      </c>
      <c r="B4429" s="371" t="s">
        <v>13280</v>
      </c>
      <c r="C4429" s="371" t="s">
        <v>3635</v>
      </c>
      <c r="D4429" s="218">
        <v>611.15</v>
      </c>
    </row>
    <row r="4430" spans="1:4" x14ac:dyDescent="0.25">
      <c r="A4430" s="371">
        <v>39848</v>
      </c>
      <c r="B4430" s="371" t="s">
        <v>13281</v>
      </c>
      <c r="C4430" s="371" t="s">
        <v>3640</v>
      </c>
      <c r="D4430" s="218">
        <v>1.82</v>
      </c>
    </row>
    <row r="4431" spans="1:4" x14ac:dyDescent="0.25">
      <c r="A4431" s="371">
        <v>20999</v>
      </c>
      <c r="B4431" s="371" t="s">
        <v>13282</v>
      </c>
      <c r="C4431" s="371" t="s">
        <v>3640</v>
      </c>
      <c r="D4431" s="218">
        <v>7.86</v>
      </c>
    </row>
    <row r="4432" spans="1:4" x14ac:dyDescent="0.25">
      <c r="A4432" s="371">
        <v>21001</v>
      </c>
      <c r="B4432" s="371" t="s">
        <v>13283</v>
      </c>
      <c r="C4432" s="371" t="s">
        <v>3640</v>
      </c>
      <c r="D4432" s="218">
        <v>14.67</v>
      </c>
    </row>
    <row r="4433" spans="1:4" x14ac:dyDescent="0.25">
      <c r="A4433" s="371">
        <v>21003</v>
      </c>
      <c r="B4433" s="371" t="s">
        <v>13284</v>
      </c>
      <c r="C4433" s="371" t="s">
        <v>3640</v>
      </c>
      <c r="D4433" s="218">
        <v>24.1</v>
      </c>
    </row>
    <row r="4434" spans="1:4" x14ac:dyDescent="0.25">
      <c r="A4434" s="371">
        <v>21006</v>
      </c>
      <c r="B4434" s="371" t="s">
        <v>13285</v>
      </c>
      <c r="C4434" s="371" t="s">
        <v>3640</v>
      </c>
      <c r="D4434" s="218">
        <v>51.16</v>
      </c>
    </row>
    <row r="4435" spans="1:4" x14ac:dyDescent="0.25">
      <c r="A4435" s="371">
        <v>21019</v>
      </c>
      <c r="B4435" s="371" t="s">
        <v>13286</v>
      </c>
      <c r="C4435" s="371" t="s">
        <v>3640</v>
      </c>
      <c r="D4435" s="218">
        <v>17.78</v>
      </c>
    </row>
    <row r="4436" spans="1:4" x14ac:dyDescent="0.25">
      <c r="A4436" s="371">
        <v>21021</v>
      </c>
      <c r="B4436" s="371" t="s">
        <v>13287</v>
      </c>
      <c r="C4436" s="371" t="s">
        <v>3640</v>
      </c>
      <c r="D4436" s="218">
        <v>28.11</v>
      </c>
    </row>
    <row r="4437" spans="1:4" x14ac:dyDescent="0.25">
      <c r="A4437" s="371">
        <v>21024</v>
      </c>
      <c r="B4437" s="371" t="s">
        <v>13288</v>
      </c>
      <c r="C4437" s="371" t="s">
        <v>3640</v>
      </c>
      <c r="D4437" s="218">
        <v>60.23</v>
      </c>
    </row>
    <row r="4438" spans="1:4" x14ac:dyDescent="0.25">
      <c r="A4438" s="371">
        <v>40624</v>
      </c>
      <c r="B4438" s="371" t="s">
        <v>13289</v>
      </c>
      <c r="C4438" s="371" t="s">
        <v>3640</v>
      </c>
      <c r="D4438" s="218">
        <v>95.31</v>
      </c>
    </row>
    <row r="4439" spans="1:4" x14ac:dyDescent="0.25">
      <c r="A4439" s="371">
        <v>42575</v>
      </c>
      <c r="B4439" s="371" t="s">
        <v>13290</v>
      </c>
      <c r="C4439" s="371" t="s">
        <v>3640</v>
      </c>
      <c r="D4439" s="218">
        <v>87.46</v>
      </c>
    </row>
    <row r="4440" spans="1:4" x14ac:dyDescent="0.25">
      <c r="A4440" s="371">
        <v>13127</v>
      </c>
      <c r="B4440" s="371" t="s">
        <v>13291</v>
      </c>
      <c r="C4440" s="371" t="s">
        <v>3640</v>
      </c>
      <c r="D4440" s="218">
        <v>42.51</v>
      </c>
    </row>
    <row r="4441" spans="1:4" x14ac:dyDescent="0.25">
      <c r="A4441" s="371">
        <v>13137</v>
      </c>
      <c r="B4441" s="371" t="s">
        <v>13292</v>
      </c>
      <c r="C4441" s="371" t="s">
        <v>3640</v>
      </c>
      <c r="D4441" s="218">
        <v>56.41</v>
      </c>
    </row>
    <row r="4442" spans="1:4" x14ac:dyDescent="0.25">
      <c r="A4442" s="371">
        <v>42574</v>
      </c>
      <c r="B4442" s="371" t="s">
        <v>13293</v>
      </c>
      <c r="C4442" s="371" t="s">
        <v>3640</v>
      </c>
      <c r="D4442" s="218">
        <v>65.27</v>
      </c>
    </row>
    <row r="4443" spans="1:4" x14ac:dyDescent="0.25">
      <c r="A4443" s="371">
        <v>20989</v>
      </c>
      <c r="B4443" s="371" t="s">
        <v>13294</v>
      </c>
      <c r="C4443" s="371" t="s">
        <v>3640</v>
      </c>
      <c r="D4443" s="219">
        <v>2021.1</v>
      </c>
    </row>
    <row r="4444" spans="1:4" x14ac:dyDescent="0.25">
      <c r="A4444" s="371">
        <v>21147</v>
      </c>
      <c r="B4444" s="371" t="s">
        <v>13295</v>
      </c>
      <c r="C4444" s="371" t="s">
        <v>3640</v>
      </c>
      <c r="D4444" s="218">
        <v>189.5</v>
      </c>
    </row>
    <row r="4445" spans="1:4" x14ac:dyDescent="0.25">
      <c r="A4445" s="371">
        <v>21148</v>
      </c>
      <c r="B4445" s="371" t="s">
        <v>13296</v>
      </c>
      <c r="C4445" s="371" t="s">
        <v>3640</v>
      </c>
      <c r="D4445" s="218">
        <v>116.96</v>
      </c>
    </row>
    <row r="4446" spans="1:4" x14ac:dyDescent="0.25">
      <c r="A4446" s="371">
        <v>20984</v>
      </c>
      <c r="B4446" s="371" t="s">
        <v>13297</v>
      </c>
      <c r="C4446" s="371" t="s">
        <v>3640</v>
      </c>
      <c r="D4446" s="219">
        <v>3878.09</v>
      </c>
    </row>
    <row r="4447" spans="1:4" x14ac:dyDescent="0.25">
      <c r="A4447" s="371">
        <v>13042</v>
      </c>
      <c r="B4447" s="371" t="s">
        <v>13298</v>
      </c>
      <c r="C4447" s="371" t="s">
        <v>3640</v>
      </c>
      <c r="D4447" s="219">
        <v>2149.04</v>
      </c>
    </row>
    <row r="4448" spans="1:4" x14ac:dyDescent="0.25">
      <c r="A4448" s="371">
        <v>21150</v>
      </c>
      <c r="B4448" s="371" t="s">
        <v>13299</v>
      </c>
      <c r="C4448" s="371" t="s">
        <v>3640</v>
      </c>
      <c r="D4448" s="218">
        <v>57.99</v>
      </c>
    </row>
    <row r="4449" spans="1:4" x14ac:dyDescent="0.25">
      <c r="A4449" s="371">
        <v>13141</v>
      </c>
      <c r="B4449" s="371" t="s">
        <v>13300</v>
      </c>
      <c r="C4449" s="371" t="s">
        <v>3640</v>
      </c>
      <c r="D4449" s="218">
        <v>73.069999999999993</v>
      </c>
    </row>
    <row r="4450" spans="1:4" x14ac:dyDescent="0.25">
      <c r="A4450" s="371">
        <v>42576</v>
      </c>
      <c r="B4450" s="371" t="s">
        <v>13301</v>
      </c>
      <c r="C4450" s="371" t="s">
        <v>3640</v>
      </c>
      <c r="D4450" s="218">
        <v>238.58</v>
      </c>
    </row>
    <row r="4451" spans="1:4" x14ac:dyDescent="0.25">
      <c r="A4451" s="371">
        <v>21151</v>
      </c>
      <c r="B4451" s="371" t="s">
        <v>13302</v>
      </c>
      <c r="C4451" s="371" t="s">
        <v>3640</v>
      </c>
      <c r="D4451" s="218">
        <v>347.13</v>
      </c>
    </row>
    <row r="4452" spans="1:4" x14ac:dyDescent="0.25">
      <c r="A4452" s="371">
        <v>13142</v>
      </c>
      <c r="B4452" s="371" t="s">
        <v>13303</v>
      </c>
      <c r="C4452" s="371" t="s">
        <v>3640</v>
      </c>
      <c r="D4452" s="218">
        <v>496.26</v>
      </c>
    </row>
    <row r="4453" spans="1:4" x14ac:dyDescent="0.25">
      <c r="A4453" s="371">
        <v>42577</v>
      </c>
      <c r="B4453" s="371" t="s">
        <v>13304</v>
      </c>
      <c r="C4453" s="371" t="s">
        <v>3640</v>
      </c>
      <c r="D4453" s="218">
        <v>544.53</v>
      </c>
    </row>
    <row r="4454" spans="1:4" x14ac:dyDescent="0.25">
      <c r="A4454" s="371">
        <v>20994</v>
      </c>
      <c r="B4454" s="371" t="s">
        <v>13305</v>
      </c>
      <c r="C4454" s="371" t="s">
        <v>3640</v>
      </c>
      <c r="D4454" s="218">
        <v>935.66</v>
      </c>
    </row>
    <row r="4455" spans="1:4" x14ac:dyDescent="0.25">
      <c r="A4455" s="371">
        <v>7672</v>
      </c>
      <c r="B4455" s="371" t="s">
        <v>13306</v>
      </c>
      <c r="C4455" s="371" t="s">
        <v>3640</v>
      </c>
      <c r="D4455" s="218">
        <v>612.96</v>
      </c>
    </row>
    <row r="4456" spans="1:4" x14ac:dyDescent="0.25">
      <c r="A4456" s="371">
        <v>20995</v>
      </c>
      <c r="B4456" s="371" t="s">
        <v>13307</v>
      </c>
      <c r="C4456" s="371" t="s">
        <v>3640</v>
      </c>
      <c r="D4456" s="219">
        <v>1229.6400000000001</v>
      </c>
    </row>
    <row r="4457" spans="1:4" x14ac:dyDescent="0.25">
      <c r="A4457" s="371">
        <v>7690</v>
      </c>
      <c r="B4457" s="371" t="s">
        <v>13308</v>
      </c>
      <c r="C4457" s="371" t="s">
        <v>3640</v>
      </c>
      <c r="D4457" s="218">
        <v>711.18</v>
      </c>
    </row>
    <row r="4458" spans="1:4" x14ac:dyDescent="0.25">
      <c r="A4458" s="371">
        <v>20980</v>
      </c>
      <c r="B4458" s="371" t="s">
        <v>13309</v>
      </c>
      <c r="C4458" s="371" t="s">
        <v>3640</v>
      </c>
      <c r="D4458" s="218">
        <v>775.83</v>
      </c>
    </row>
    <row r="4459" spans="1:4" x14ac:dyDescent="0.25">
      <c r="A4459" s="371">
        <v>7661</v>
      </c>
      <c r="B4459" s="371" t="s">
        <v>13310</v>
      </c>
      <c r="C4459" s="371" t="s">
        <v>3640</v>
      </c>
      <c r="D4459" s="218">
        <v>922.92</v>
      </c>
    </row>
    <row r="4460" spans="1:4" x14ac:dyDescent="0.25">
      <c r="A4460" s="371">
        <v>21016</v>
      </c>
      <c r="B4460" s="371" t="s">
        <v>13311</v>
      </c>
      <c r="C4460" s="371" t="s">
        <v>3640</v>
      </c>
      <c r="D4460" s="218">
        <v>153.46</v>
      </c>
    </row>
    <row r="4461" spans="1:4" x14ac:dyDescent="0.25">
      <c r="A4461" s="371">
        <v>21008</v>
      </c>
      <c r="B4461" s="371" t="s">
        <v>13312</v>
      </c>
      <c r="C4461" s="371" t="s">
        <v>3640</v>
      </c>
      <c r="D4461" s="218">
        <v>17.93</v>
      </c>
    </row>
    <row r="4462" spans="1:4" x14ac:dyDescent="0.25">
      <c r="A4462" s="371">
        <v>21009</v>
      </c>
      <c r="B4462" s="371" t="s">
        <v>13313</v>
      </c>
      <c r="C4462" s="371" t="s">
        <v>3640</v>
      </c>
      <c r="D4462" s="218">
        <v>23.34</v>
      </c>
    </row>
    <row r="4463" spans="1:4" x14ac:dyDescent="0.25">
      <c r="A4463" s="371">
        <v>21010</v>
      </c>
      <c r="B4463" s="371" t="s">
        <v>13314</v>
      </c>
      <c r="C4463" s="371" t="s">
        <v>3640</v>
      </c>
      <c r="D4463" s="218">
        <v>31.34</v>
      </c>
    </row>
    <row r="4464" spans="1:4" x14ac:dyDescent="0.25">
      <c r="A4464" s="371">
        <v>21011</v>
      </c>
      <c r="B4464" s="371" t="s">
        <v>13315</v>
      </c>
      <c r="C4464" s="371" t="s">
        <v>3640</v>
      </c>
      <c r="D4464" s="218">
        <v>45.68</v>
      </c>
    </row>
    <row r="4465" spans="1:4" x14ac:dyDescent="0.25">
      <c r="A4465" s="371">
        <v>21012</v>
      </c>
      <c r="B4465" s="371" t="s">
        <v>13316</v>
      </c>
      <c r="C4465" s="371" t="s">
        <v>3640</v>
      </c>
      <c r="D4465" s="218">
        <v>50.47</v>
      </c>
    </row>
    <row r="4466" spans="1:4" x14ac:dyDescent="0.25">
      <c r="A4466" s="371">
        <v>21013</v>
      </c>
      <c r="B4466" s="371" t="s">
        <v>13317</v>
      </c>
      <c r="C4466" s="371" t="s">
        <v>3640</v>
      </c>
      <c r="D4466" s="218">
        <v>65.87</v>
      </c>
    </row>
    <row r="4467" spans="1:4" x14ac:dyDescent="0.25">
      <c r="A4467" s="371">
        <v>21014</v>
      </c>
      <c r="B4467" s="371" t="s">
        <v>13318</v>
      </c>
      <c r="C4467" s="371" t="s">
        <v>3640</v>
      </c>
      <c r="D4467" s="218">
        <v>92.16</v>
      </c>
    </row>
    <row r="4468" spans="1:4" x14ac:dyDescent="0.25">
      <c r="A4468" s="371">
        <v>21015</v>
      </c>
      <c r="B4468" s="371" t="s">
        <v>13319</v>
      </c>
      <c r="C4468" s="371" t="s">
        <v>3640</v>
      </c>
      <c r="D4468" s="218">
        <v>105.89</v>
      </c>
    </row>
    <row r="4469" spans="1:4" x14ac:dyDescent="0.25">
      <c r="A4469" s="371">
        <v>7697</v>
      </c>
      <c r="B4469" s="371" t="s">
        <v>13320</v>
      </c>
      <c r="C4469" s="371" t="s">
        <v>3640</v>
      </c>
      <c r="D4469" s="218">
        <v>50.53</v>
      </c>
    </row>
    <row r="4470" spans="1:4" x14ac:dyDescent="0.25">
      <c r="A4470" s="371">
        <v>7698</v>
      </c>
      <c r="B4470" s="371" t="s">
        <v>13321</v>
      </c>
      <c r="C4470" s="371" t="s">
        <v>3640</v>
      </c>
      <c r="D4470" s="218">
        <v>43.49</v>
      </c>
    </row>
    <row r="4471" spans="1:4" x14ac:dyDescent="0.25">
      <c r="A4471" s="371">
        <v>7691</v>
      </c>
      <c r="B4471" s="371" t="s">
        <v>13322</v>
      </c>
      <c r="C4471" s="371" t="s">
        <v>3640</v>
      </c>
      <c r="D4471" s="218">
        <v>18.38</v>
      </c>
    </row>
    <row r="4472" spans="1:4" x14ac:dyDescent="0.25">
      <c r="A4472" s="371">
        <v>40626</v>
      </c>
      <c r="B4472" s="371" t="s">
        <v>13323</v>
      </c>
      <c r="C4472" s="371" t="s">
        <v>3640</v>
      </c>
      <c r="D4472" s="218">
        <v>34.49</v>
      </c>
    </row>
    <row r="4473" spans="1:4" x14ac:dyDescent="0.25">
      <c r="A4473" s="371">
        <v>7701</v>
      </c>
      <c r="B4473" s="371" t="s">
        <v>13324</v>
      </c>
      <c r="C4473" s="371" t="s">
        <v>3640</v>
      </c>
      <c r="D4473" s="218">
        <v>90.42</v>
      </c>
    </row>
    <row r="4474" spans="1:4" x14ac:dyDescent="0.25">
      <c r="A4474" s="371">
        <v>7696</v>
      </c>
      <c r="B4474" s="371" t="s">
        <v>13325</v>
      </c>
      <c r="C4474" s="371" t="s">
        <v>3640</v>
      </c>
      <c r="D4474" s="218">
        <v>72.86</v>
      </c>
    </row>
    <row r="4475" spans="1:4" x14ac:dyDescent="0.25">
      <c r="A4475" s="371">
        <v>7700</v>
      </c>
      <c r="B4475" s="371" t="s">
        <v>13326</v>
      </c>
      <c r="C4475" s="371" t="s">
        <v>3640</v>
      </c>
      <c r="D4475" s="218">
        <v>23.24</v>
      </c>
    </row>
    <row r="4476" spans="1:4" x14ac:dyDescent="0.25">
      <c r="A4476" s="371">
        <v>7694</v>
      </c>
      <c r="B4476" s="371" t="s">
        <v>13327</v>
      </c>
      <c r="C4476" s="371" t="s">
        <v>3640</v>
      </c>
      <c r="D4476" s="218">
        <v>121.68</v>
      </c>
    </row>
    <row r="4477" spans="1:4" x14ac:dyDescent="0.25">
      <c r="A4477" s="371">
        <v>7693</v>
      </c>
      <c r="B4477" s="371" t="s">
        <v>13328</v>
      </c>
      <c r="C4477" s="371" t="s">
        <v>3640</v>
      </c>
      <c r="D4477" s="218">
        <v>167.57</v>
      </c>
    </row>
    <row r="4478" spans="1:4" x14ac:dyDescent="0.25">
      <c r="A4478" s="371">
        <v>7692</v>
      </c>
      <c r="B4478" s="371" t="s">
        <v>13329</v>
      </c>
      <c r="C4478" s="371" t="s">
        <v>3640</v>
      </c>
      <c r="D4478" s="218">
        <v>250.89</v>
      </c>
    </row>
    <row r="4479" spans="1:4" x14ac:dyDescent="0.25">
      <c r="A4479" s="371">
        <v>7695</v>
      </c>
      <c r="B4479" s="371" t="s">
        <v>13330</v>
      </c>
      <c r="C4479" s="371" t="s">
        <v>3640</v>
      </c>
      <c r="D4479" s="218">
        <v>272.10000000000002</v>
      </c>
    </row>
    <row r="4480" spans="1:4" x14ac:dyDescent="0.25">
      <c r="A4480" s="371">
        <v>13356</v>
      </c>
      <c r="B4480" s="371" t="s">
        <v>13331</v>
      </c>
      <c r="C4480" s="371" t="s">
        <v>3640</v>
      </c>
      <c r="D4480" s="218">
        <v>19.73</v>
      </c>
    </row>
    <row r="4481" spans="1:4" x14ac:dyDescent="0.25">
      <c r="A4481" s="371">
        <v>36365</v>
      </c>
      <c r="B4481" s="371" t="s">
        <v>13332</v>
      </c>
      <c r="C4481" s="371" t="s">
        <v>3640</v>
      </c>
      <c r="D4481" s="218">
        <v>35.68</v>
      </c>
    </row>
    <row r="4482" spans="1:4" x14ac:dyDescent="0.25">
      <c r="A4482" s="371">
        <v>41930</v>
      </c>
      <c r="B4482" s="371" t="s">
        <v>13333</v>
      </c>
      <c r="C4482" s="371" t="s">
        <v>3640</v>
      </c>
      <c r="D4482" s="218">
        <v>118.85</v>
      </c>
    </row>
    <row r="4483" spans="1:4" x14ac:dyDescent="0.25">
      <c r="A4483" s="371">
        <v>41931</v>
      </c>
      <c r="B4483" s="371" t="s">
        <v>13334</v>
      </c>
      <c r="C4483" s="371" t="s">
        <v>3640</v>
      </c>
      <c r="D4483" s="218">
        <v>186.15</v>
      </c>
    </row>
    <row r="4484" spans="1:4" x14ac:dyDescent="0.25">
      <c r="A4484" s="371">
        <v>41932</v>
      </c>
      <c r="B4484" s="371" t="s">
        <v>13335</v>
      </c>
      <c r="C4484" s="371" t="s">
        <v>3640</v>
      </c>
      <c r="D4484" s="218">
        <v>286.52</v>
      </c>
    </row>
    <row r="4485" spans="1:4" x14ac:dyDescent="0.25">
      <c r="A4485" s="371">
        <v>41933</v>
      </c>
      <c r="B4485" s="371" t="s">
        <v>13336</v>
      </c>
      <c r="C4485" s="371" t="s">
        <v>3640</v>
      </c>
      <c r="D4485" s="218">
        <v>404.93</v>
      </c>
    </row>
    <row r="4486" spans="1:4" x14ac:dyDescent="0.25">
      <c r="A4486" s="371">
        <v>41934</v>
      </c>
      <c r="B4486" s="371" t="s">
        <v>13337</v>
      </c>
      <c r="C4486" s="371" t="s">
        <v>3640</v>
      </c>
      <c r="D4486" s="218">
        <v>471.59</v>
      </c>
    </row>
    <row r="4487" spans="1:4" x14ac:dyDescent="0.25">
      <c r="A4487" s="371">
        <v>41936</v>
      </c>
      <c r="B4487" s="371" t="s">
        <v>13338</v>
      </c>
      <c r="C4487" s="371" t="s">
        <v>3640</v>
      </c>
      <c r="D4487" s="218">
        <v>69.98</v>
      </c>
    </row>
    <row r="4488" spans="1:4" x14ac:dyDescent="0.25">
      <c r="A4488" s="371">
        <v>44812</v>
      </c>
      <c r="B4488" s="371" t="s">
        <v>13339</v>
      </c>
      <c r="C4488" s="371" t="s">
        <v>3640</v>
      </c>
      <c r="D4488" s="218">
        <v>474.81</v>
      </c>
    </row>
    <row r="4489" spans="1:4" x14ac:dyDescent="0.25">
      <c r="A4489" s="371">
        <v>41785</v>
      </c>
      <c r="B4489" s="371" t="s">
        <v>13340</v>
      </c>
      <c r="C4489" s="371" t="s">
        <v>3640</v>
      </c>
      <c r="D4489" s="219">
        <v>1759.62</v>
      </c>
    </row>
    <row r="4490" spans="1:4" x14ac:dyDescent="0.25">
      <c r="A4490" s="371">
        <v>41781</v>
      </c>
      <c r="B4490" s="371" t="s">
        <v>13341</v>
      </c>
      <c r="C4490" s="371" t="s">
        <v>3640</v>
      </c>
      <c r="D4490" s="218">
        <v>317.73</v>
      </c>
    </row>
    <row r="4491" spans="1:4" x14ac:dyDescent="0.25">
      <c r="A4491" s="371">
        <v>41783</v>
      </c>
      <c r="B4491" s="371" t="s">
        <v>13342</v>
      </c>
      <c r="C4491" s="371" t="s">
        <v>3640</v>
      </c>
      <c r="D4491" s="219">
        <v>1142.26</v>
      </c>
    </row>
    <row r="4492" spans="1:4" x14ac:dyDescent="0.25">
      <c r="A4492" s="371">
        <v>41786</v>
      </c>
      <c r="B4492" s="371" t="s">
        <v>13343</v>
      </c>
      <c r="C4492" s="371" t="s">
        <v>3640</v>
      </c>
      <c r="D4492" s="219">
        <v>2431.91</v>
      </c>
    </row>
    <row r="4493" spans="1:4" x14ac:dyDescent="0.25">
      <c r="A4493" s="371">
        <v>41779</v>
      </c>
      <c r="B4493" s="371" t="s">
        <v>13344</v>
      </c>
      <c r="C4493" s="371" t="s">
        <v>3640</v>
      </c>
      <c r="D4493" s="218">
        <v>125.13</v>
      </c>
    </row>
    <row r="4494" spans="1:4" x14ac:dyDescent="0.25">
      <c r="A4494" s="371">
        <v>41780</v>
      </c>
      <c r="B4494" s="371" t="s">
        <v>13345</v>
      </c>
      <c r="C4494" s="371" t="s">
        <v>3640</v>
      </c>
      <c r="D4494" s="218">
        <v>196.04</v>
      </c>
    </row>
    <row r="4495" spans="1:4" x14ac:dyDescent="0.25">
      <c r="A4495" s="371">
        <v>41782</v>
      </c>
      <c r="B4495" s="371" t="s">
        <v>13346</v>
      </c>
      <c r="C4495" s="371" t="s">
        <v>3640</v>
      </c>
      <c r="D4495" s="218">
        <v>702.26</v>
      </c>
    </row>
    <row r="4496" spans="1:4" x14ac:dyDescent="0.25">
      <c r="A4496" s="371">
        <v>38130</v>
      </c>
      <c r="B4496" s="371" t="s">
        <v>13347</v>
      </c>
      <c r="C4496" s="371" t="s">
        <v>3640</v>
      </c>
      <c r="D4496" s="218">
        <v>33.6</v>
      </c>
    </row>
    <row r="4497" spans="1:4" x14ac:dyDescent="0.25">
      <c r="A4497" s="371">
        <v>44260</v>
      </c>
      <c r="B4497" s="371" t="s">
        <v>13348</v>
      </c>
      <c r="C4497" s="371" t="s">
        <v>3640</v>
      </c>
      <c r="D4497" s="218">
        <v>318</v>
      </c>
    </row>
    <row r="4498" spans="1:4" x14ac:dyDescent="0.25">
      <c r="A4498" s="371">
        <v>21123</v>
      </c>
      <c r="B4498" s="371" t="s">
        <v>13349</v>
      </c>
      <c r="C4498" s="371" t="s">
        <v>3640</v>
      </c>
      <c r="D4498" s="218">
        <v>9.35</v>
      </c>
    </row>
    <row r="4499" spans="1:4" x14ac:dyDescent="0.25">
      <c r="A4499" s="371">
        <v>21124</v>
      </c>
      <c r="B4499" s="371" t="s">
        <v>13350</v>
      </c>
      <c r="C4499" s="371" t="s">
        <v>3640</v>
      </c>
      <c r="D4499" s="218">
        <v>14.93</v>
      </c>
    </row>
    <row r="4500" spans="1:4" x14ac:dyDescent="0.25">
      <c r="A4500" s="371">
        <v>21125</v>
      </c>
      <c r="B4500" s="371" t="s">
        <v>13351</v>
      </c>
      <c r="C4500" s="371" t="s">
        <v>3640</v>
      </c>
      <c r="D4500" s="218">
        <v>25.72</v>
      </c>
    </row>
    <row r="4501" spans="1:4" x14ac:dyDescent="0.25">
      <c r="A4501" s="371">
        <v>38028</v>
      </c>
      <c r="B4501" s="371" t="s">
        <v>13352</v>
      </c>
      <c r="C4501" s="371" t="s">
        <v>3640</v>
      </c>
      <c r="D4501" s="218">
        <v>44.98</v>
      </c>
    </row>
    <row r="4502" spans="1:4" x14ac:dyDescent="0.25">
      <c r="A4502" s="371">
        <v>38029</v>
      </c>
      <c r="B4502" s="371" t="s">
        <v>13353</v>
      </c>
      <c r="C4502" s="371" t="s">
        <v>3640</v>
      </c>
      <c r="D4502" s="218">
        <v>65.83</v>
      </c>
    </row>
    <row r="4503" spans="1:4" x14ac:dyDescent="0.25">
      <c r="A4503" s="371">
        <v>38030</v>
      </c>
      <c r="B4503" s="371" t="s">
        <v>13354</v>
      </c>
      <c r="C4503" s="371" t="s">
        <v>3640</v>
      </c>
      <c r="D4503" s="218">
        <v>106.45</v>
      </c>
    </row>
    <row r="4504" spans="1:4" x14ac:dyDescent="0.25">
      <c r="A4504" s="371">
        <v>38031</v>
      </c>
      <c r="B4504" s="371" t="s">
        <v>13355</v>
      </c>
      <c r="C4504" s="371" t="s">
        <v>3640</v>
      </c>
      <c r="D4504" s="218">
        <v>167.09</v>
      </c>
    </row>
    <row r="4505" spans="1:4" x14ac:dyDescent="0.25">
      <c r="A4505" s="371">
        <v>39735</v>
      </c>
      <c r="B4505" s="371" t="s">
        <v>13356</v>
      </c>
      <c r="C4505" s="371" t="s">
        <v>3640</v>
      </c>
      <c r="D4505" s="218">
        <v>76.95</v>
      </c>
    </row>
    <row r="4506" spans="1:4" x14ac:dyDescent="0.25">
      <c r="A4506" s="371">
        <v>39734</v>
      </c>
      <c r="B4506" s="371" t="s">
        <v>13357</v>
      </c>
      <c r="C4506" s="371" t="s">
        <v>3640</v>
      </c>
      <c r="D4506" s="218">
        <v>91.27</v>
      </c>
    </row>
    <row r="4507" spans="1:4" x14ac:dyDescent="0.25">
      <c r="A4507" s="371">
        <v>39736</v>
      </c>
      <c r="B4507" s="371" t="s">
        <v>13358</v>
      </c>
      <c r="C4507" s="371" t="s">
        <v>3640</v>
      </c>
      <c r="D4507" s="218">
        <v>104.17</v>
      </c>
    </row>
    <row r="4508" spans="1:4" x14ac:dyDescent="0.25">
      <c r="A4508" s="371">
        <v>39737</v>
      </c>
      <c r="B4508" s="371" t="s">
        <v>13359</v>
      </c>
      <c r="C4508" s="371" t="s">
        <v>3640</v>
      </c>
      <c r="D4508" s="218">
        <v>14.01</v>
      </c>
    </row>
    <row r="4509" spans="1:4" x14ac:dyDescent="0.25">
      <c r="A4509" s="371">
        <v>39738</v>
      </c>
      <c r="B4509" s="371" t="s">
        <v>13360</v>
      </c>
      <c r="C4509" s="371" t="s">
        <v>3640</v>
      </c>
      <c r="D4509" s="218">
        <v>5.0599999999999996</v>
      </c>
    </row>
    <row r="4510" spans="1:4" x14ac:dyDescent="0.25">
      <c r="A4510" s="371">
        <v>39739</v>
      </c>
      <c r="B4510" s="371" t="s">
        <v>13361</v>
      </c>
      <c r="C4510" s="371" t="s">
        <v>3640</v>
      </c>
      <c r="D4510" s="218">
        <v>72.03</v>
      </c>
    </row>
    <row r="4511" spans="1:4" x14ac:dyDescent="0.25">
      <c r="A4511" s="371">
        <v>39733</v>
      </c>
      <c r="B4511" s="371" t="s">
        <v>13362</v>
      </c>
      <c r="C4511" s="371" t="s">
        <v>3640</v>
      </c>
      <c r="D4511" s="218">
        <v>124.66</v>
      </c>
    </row>
    <row r="4512" spans="1:4" x14ac:dyDescent="0.25">
      <c r="A4512" s="371">
        <v>39854</v>
      </c>
      <c r="B4512" s="371" t="s">
        <v>13363</v>
      </c>
      <c r="C4512" s="371" t="s">
        <v>3640</v>
      </c>
      <c r="D4512" s="218">
        <v>126.42</v>
      </c>
    </row>
    <row r="4513" spans="1:4" x14ac:dyDescent="0.25">
      <c r="A4513" s="371">
        <v>39740</v>
      </c>
      <c r="B4513" s="371" t="s">
        <v>13364</v>
      </c>
      <c r="C4513" s="371" t="s">
        <v>3640</v>
      </c>
      <c r="D4513" s="218">
        <v>69.17</v>
      </c>
    </row>
    <row r="4514" spans="1:4" x14ac:dyDescent="0.25">
      <c r="A4514" s="371">
        <v>39741</v>
      </c>
      <c r="B4514" s="371" t="s">
        <v>13365</v>
      </c>
      <c r="C4514" s="371" t="s">
        <v>3640</v>
      </c>
      <c r="D4514" s="218">
        <v>12.75</v>
      </c>
    </row>
    <row r="4515" spans="1:4" x14ac:dyDescent="0.25">
      <c r="A4515" s="371">
        <v>39853</v>
      </c>
      <c r="B4515" s="371" t="s">
        <v>13366</v>
      </c>
      <c r="C4515" s="371" t="s">
        <v>3640</v>
      </c>
      <c r="D4515" s="218">
        <v>16.739999999999998</v>
      </c>
    </row>
    <row r="4516" spans="1:4" x14ac:dyDescent="0.25">
      <c r="A4516" s="371">
        <v>39742</v>
      </c>
      <c r="B4516" s="371" t="s">
        <v>13367</v>
      </c>
      <c r="C4516" s="371" t="s">
        <v>3640</v>
      </c>
      <c r="D4516" s="218">
        <v>55.6</v>
      </c>
    </row>
    <row r="4517" spans="1:4" x14ac:dyDescent="0.25">
      <c r="A4517" s="371">
        <v>39749</v>
      </c>
      <c r="B4517" s="371" t="s">
        <v>13368</v>
      </c>
      <c r="C4517" s="371" t="s">
        <v>3640</v>
      </c>
      <c r="D4517" s="218">
        <v>106.95</v>
      </c>
    </row>
    <row r="4518" spans="1:4" x14ac:dyDescent="0.25">
      <c r="A4518" s="371">
        <v>39751</v>
      </c>
      <c r="B4518" s="371" t="s">
        <v>13369</v>
      </c>
      <c r="C4518" s="371" t="s">
        <v>3640</v>
      </c>
      <c r="D4518" s="218">
        <v>194.35</v>
      </c>
    </row>
    <row r="4519" spans="1:4" x14ac:dyDescent="0.25">
      <c r="A4519" s="371">
        <v>39750</v>
      </c>
      <c r="B4519" s="371" t="s">
        <v>13370</v>
      </c>
      <c r="C4519" s="371" t="s">
        <v>3640</v>
      </c>
      <c r="D4519" s="218">
        <v>161.53</v>
      </c>
    </row>
    <row r="4520" spans="1:4" x14ac:dyDescent="0.25">
      <c r="A4520" s="371">
        <v>39747</v>
      </c>
      <c r="B4520" s="371" t="s">
        <v>13371</v>
      </c>
      <c r="C4520" s="371" t="s">
        <v>3640</v>
      </c>
      <c r="D4520" s="218">
        <v>51.96</v>
      </c>
    </row>
    <row r="4521" spans="1:4" x14ac:dyDescent="0.25">
      <c r="A4521" s="371">
        <v>39753</v>
      </c>
      <c r="B4521" s="371" t="s">
        <v>13372</v>
      </c>
      <c r="C4521" s="371" t="s">
        <v>3640</v>
      </c>
      <c r="D4521" s="218">
        <v>357.74</v>
      </c>
    </row>
    <row r="4522" spans="1:4" x14ac:dyDescent="0.25">
      <c r="A4522" s="371">
        <v>39754</v>
      </c>
      <c r="B4522" s="371" t="s">
        <v>13373</v>
      </c>
      <c r="C4522" s="371" t="s">
        <v>3640</v>
      </c>
      <c r="D4522" s="218">
        <v>527.04999999999995</v>
      </c>
    </row>
    <row r="4523" spans="1:4" x14ac:dyDescent="0.25">
      <c r="A4523" s="371">
        <v>39748</v>
      </c>
      <c r="B4523" s="371" t="s">
        <v>13374</v>
      </c>
      <c r="C4523" s="371" t="s">
        <v>3640</v>
      </c>
      <c r="D4523" s="218">
        <v>84.07</v>
      </c>
    </row>
    <row r="4524" spans="1:4" x14ac:dyDescent="0.25">
      <c r="A4524" s="371">
        <v>39755</v>
      </c>
      <c r="B4524" s="371" t="s">
        <v>13375</v>
      </c>
      <c r="C4524" s="371" t="s">
        <v>3640</v>
      </c>
      <c r="D4524" s="218">
        <v>799.13</v>
      </c>
    </row>
    <row r="4525" spans="1:4" x14ac:dyDescent="0.25">
      <c r="A4525" s="371">
        <v>12742</v>
      </c>
      <c r="B4525" s="371" t="s">
        <v>13376</v>
      </c>
      <c r="C4525" s="371" t="s">
        <v>3640</v>
      </c>
      <c r="D4525" s="218">
        <v>632.77</v>
      </c>
    </row>
    <row r="4526" spans="1:4" x14ac:dyDescent="0.25">
      <c r="A4526" s="371">
        <v>12713</v>
      </c>
      <c r="B4526" s="371" t="s">
        <v>13377</v>
      </c>
      <c r="C4526" s="371" t="s">
        <v>3640</v>
      </c>
      <c r="D4526" s="218">
        <v>33.56</v>
      </c>
    </row>
    <row r="4527" spans="1:4" x14ac:dyDescent="0.25">
      <c r="A4527" s="371">
        <v>12743</v>
      </c>
      <c r="B4527" s="371" t="s">
        <v>13378</v>
      </c>
      <c r="C4527" s="371" t="s">
        <v>3640</v>
      </c>
      <c r="D4527" s="218">
        <v>57.73</v>
      </c>
    </row>
    <row r="4528" spans="1:4" x14ac:dyDescent="0.25">
      <c r="A4528" s="371">
        <v>12744</v>
      </c>
      <c r="B4528" s="371" t="s">
        <v>13379</v>
      </c>
      <c r="C4528" s="371" t="s">
        <v>3640</v>
      </c>
      <c r="D4528" s="218">
        <v>73.27</v>
      </c>
    </row>
    <row r="4529" spans="1:4" x14ac:dyDescent="0.25">
      <c r="A4529" s="371">
        <v>12745</v>
      </c>
      <c r="B4529" s="371" t="s">
        <v>13380</v>
      </c>
      <c r="C4529" s="371" t="s">
        <v>3640</v>
      </c>
      <c r="D4529" s="218">
        <v>106.4</v>
      </c>
    </row>
    <row r="4530" spans="1:4" x14ac:dyDescent="0.25">
      <c r="A4530" s="371">
        <v>12746</v>
      </c>
      <c r="B4530" s="371" t="s">
        <v>13381</v>
      </c>
      <c r="C4530" s="371" t="s">
        <v>3640</v>
      </c>
      <c r="D4530" s="218">
        <v>143.68</v>
      </c>
    </row>
    <row r="4531" spans="1:4" x14ac:dyDescent="0.25">
      <c r="A4531" s="371">
        <v>12747</v>
      </c>
      <c r="B4531" s="371" t="s">
        <v>13382</v>
      </c>
      <c r="C4531" s="371" t="s">
        <v>3640</v>
      </c>
      <c r="D4531" s="218">
        <v>208.37</v>
      </c>
    </row>
    <row r="4532" spans="1:4" x14ac:dyDescent="0.25">
      <c r="A4532" s="371">
        <v>12748</v>
      </c>
      <c r="B4532" s="371" t="s">
        <v>13383</v>
      </c>
      <c r="C4532" s="371" t="s">
        <v>3640</v>
      </c>
      <c r="D4532" s="218">
        <v>293.55</v>
      </c>
    </row>
    <row r="4533" spans="1:4" x14ac:dyDescent="0.25">
      <c r="A4533" s="371">
        <v>12749</v>
      </c>
      <c r="B4533" s="371" t="s">
        <v>13384</v>
      </c>
      <c r="C4533" s="371" t="s">
        <v>3640</v>
      </c>
      <c r="D4533" s="218">
        <v>429.13</v>
      </c>
    </row>
    <row r="4534" spans="1:4" x14ac:dyDescent="0.25">
      <c r="A4534" s="371">
        <v>39726</v>
      </c>
      <c r="B4534" s="371" t="s">
        <v>13385</v>
      </c>
      <c r="C4534" s="371" t="s">
        <v>3640</v>
      </c>
      <c r="D4534" s="218">
        <v>140.94999999999999</v>
      </c>
    </row>
    <row r="4535" spans="1:4" x14ac:dyDescent="0.25">
      <c r="A4535" s="371">
        <v>39728</v>
      </c>
      <c r="B4535" s="371" t="s">
        <v>13386</v>
      </c>
      <c r="C4535" s="371" t="s">
        <v>3640</v>
      </c>
      <c r="D4535" s="218">
        <v>247.72</v>
      </c>
    </row>
    <row r="4536" spans="1:4" x14ac:dyDescent="0.25">
      <c r="A4536" s="371">
        <v>39727</v>
      </c>
      <c r="B4536" s="371" t="s">
        <v>13387</v>
      </c>
      <c r="C4536" s="371" t="s">
        <v>3640</v>
      </c>
      <c r="D4536" s="218">
        <v>203.86</v>
      </c>
    </row>
    <row r="4537" spans="1:4" x14ac:dyDescent="0.25">
      <c r="A4537" s="371">
        <v>39724</v>
      </c>
      <c r="B4537" s="371" t="s">
        <v>13388</v>
      </c>
      <c r="C4537" s="371" t="s">
        <v>3640</v>
      </c>
      <c r="D4537" s="218">
        <v>62.42</v>
      </c>
    </row>
    <row r="4538" spans="1:4" x14ac:dyDescent="0.25">
      <c r="A4538" s="371">
        <v>39729</v>
      </c>
      <c r="B4538" s="371" t="s">
        <v>13389</v>
      </c>
      <c r="C4538" s="371" t="s">
        <v>3640</v>
      </c>
      <c r="D4538" s="218">
        <v>343.05</v>
      </c>
    </row>
    <row r="4539" spans="1:4" x14ac:dyDescent="0.25">
      <c r="A4539" s="371">
        <v>39730</v>
      </c>
      <c r="B4539" s="371" t="s">
        <v>13390</v>
      </c>
      <c r="C4539" s="371" t="s">
        <v>3640</v>
      </c>
      <c r="D4539" s="218">
        <v>445.1</v>
      </c>
    </row>
    <row r="4540" spans="1:4" x14ac:dyDescent="0.25">
      <c r="A4540" s="371">
        <v>39731</v>
      </c>
      <c r="B4540" s="371" t="s">
        <v>13391</v>
      </c>
      <c r="C4540" s="371" t="s">
        <v>3640</v>
      </c>
      <c r="D4540" s="218">
        <v>659.22</v>
      </c>
    </row>
    <row r="4541" spans="1:4" x14ac:dyDescent="0.25">
      <c r="A4541" s="371">
        <v>39725</v>
      </c>
      <c r="B4541" s="371" t="s">
        <v>13392</v>
      </c>
      <c r="C4541" s="371" t="s">
        <v>3640</v>
      </c>
      <c r="D4541" s="218">
        <v>101.73</v>
      </c>
    </row>
    <row r="4542" spans="1:4" x14ac:dyDescent="0.25">
      <c r="A4542" s="371">
        <v>39732</v>
      </c>
      <c r="B4542" s="371" t="s">
        <v>13393</v>
      </c>
      <c r="C4542" s="371" t="s">
        <v>3640</v>
      </c>
      <c r="D4542" s="218">
        <v>970.33</v>
      </c>
    </row>
    <row r="4543" spans="1:4" x14ac:dyDescent="0.25">
      <c r="A4543" s="371">
        <v>39660</v>
      </c>
      <c r="B4543" s="371" t="s">
        <v>13394</v>
      </c>
      <c r="C4543" s="371" t="s">
        <v>3640</v>
      </c>
      <c r="D4543" s="218">
        <v>44.22</v>
      </c>
    </row>
    <row r="4544" spans="1:4" x14ac:dyDescent="0.25">
      <c r="A4544" s="371">
        <v>39662</v>
      </c>
      <c r="B4544" s="371" t="s">
        <v>13395</v>
      </c>
      <c r="C4544" s="371" t="s">
        <v>3640</v>
      </c>
      <c r="D4544" s="218">
        <v>21.19</v>
      </c>
    </row>
    <row r="4545" spans="1:4" x14ac:dyDescent="0.25">
      <c r="A4545" s="371">
        <v>39661</v>
      </c>
      <c r="B4545" s="371" t="s">
        <v>13396</v>
      </c>
      <c r="C4545" s="371" t="s">
        <v>3640</v>
      </c>
      <c r="D4545" s="218">
        <v>14.45</v>
      </c>
    </row>
    <row r="4546" spans="1:4" x14ac:dyDescent="0.25">
      <c r="A4546" s="371">
        <v>39666</v>
      </c>
      <c r="B4546" s="371" t="s">
        <v>13397</v>
      </c>
      <c r="C4546" s="371" t="s">
        <v>3640</v>
      </c>
      <c r="D4546" s="218">
        <v>66.510000000000005</v>
      </c>
    </row>
    <row r="4547" spans="1:4" x14ac:dyDescent="0.25">
      <c r="A4547" s="371">
        <v>39664</v>
      </c>
      <c r="B4547" s="371" t="s">
        <v>13398</v>
      </c>
      <c r="C4547" s="371" t="s">
        <v>3640</v>
      </c>
      <c r="D4547" s="218">
        <v>32.6</v>
      </c>
    </row>
    <row r="4548" spans="1:4" x14ac:dyDescent="0.25">
      <c r="A4548" s="371">
        <v>39663</v>
      </c>
      <c r="B4548" s="371" t="s">
        <v>13399</v>
      </c>
      <c r="C4548" s="371" t="s">
        <v>3640</v>
      </c>
      <c r="D4548" s="218">
        <v>26.06</v>
      </c>
    </row>
    <row r="4549" spans="1:4" x14ac:dyDescent="0.25">
      <c r="A4549" s="371">
        <v>39665</v>
      </c>
      <c r="B4549" s="371" t="s">
        <v>13400</v>
      </c>
      <c r="C4549" s="371" t="s">
        <v>3640</v>
      </c>
      <c r="D4549" s="218">
        <v>55</v>
      </c>
    </row>
    <row r="4550" spans="1:4" x14ac:dyDescent="0.25">
      <c r="A4550" s="371">
        <v>39752</v>
      </c>
      <c r="B4550" s="371" t="s">
        <v>13401</v>
      </c>
      <c r="C4550" s="371" t="s">
        <v>3640</v>
      </c>
      <c r="D4550" s="218">
        <v>276.52999999999997</v>
      </c>
    </row>
    <row r="4551" spans="1:4" x14ac:dyDescent="0.25">
      <c r="A4551" s="371">
        <v>7725</v>
      </c>
      <c r="B4551" s="371" t="s">
        <v>13402</v>
      </c>
      <c r="C4551" s="371" t="s">
        <v>3640</v>
      </c>
      <c r="D4551" s="218">
        <v>224.34</v>
      </c>
    </row>
    <row r="4552" spans="1:4" x14ac:dyDescent="0.25">
      <c r="A4552" s="371">
        <v>7753</v>
      </c>
      <c r="B4552" s="371" t="s">
        <v>13403</v>
      </c>
      <c r="C4552" s="371" t="s">
        <v>3640</v>
      </c>
      <c r="D4552" s="218">
        <v>437.36</v>
      </c>
    </row>
    <row r="4553" spans="1:4" x14ac:dyDescent="0.25">
      <c r="A4553" s="371">
        <v>13256</v>
      </c>
      <c r="B4553" s="371" t="s">
        <v>13404</v>
      </c>
      <c r="C4553" s="371" t="s">
        <v>3640</v>
      </c>
      <c r="D4553" s="218">
        <v>612.69000000000005</v>
      </c>
    </row>
    <row r="4554" spans="1:4" x14ac:dyDescent="0.25">
      <c r="A4554" s="371">
        <v>7757</v>
      </c>
      <c r="B4554" s="371" t="s">
        <v>13405</v>
      </c>
      <c r="C4554" s="371" t="s">
        <v>3640</v>
      </c>
      <c r="D4554" s="218">
        <v>653.22</v>
      </c>
    </row>
    <row r="4555" spans="1:4" x14ac:dyDescent="0.25">
      <c r="A4555" s="371">
        <v>7758</v>
      </c>
      <c r="B4555" s="371" t="s">
        <v>13406</v>
      </c>
      <c r="C4555" s="371" t="s">
        <v>3640</v>
      </c>
      <c r="D4555" s="218">
        <v>946.37</v>
      </c>
    </row>
    <row r="4556" spans="1:4" x14ac:dyDescent="0.25">
      <c r="A4556" s="371">
        <v>7759</v>
      </c>
      <c r="B4556" s="371" t="s">
        <v>13407</v>
      </c>
      <c r="C4556" s="371" t="s">
        <v>3640</v>
      </c>
      <c r="D4556" s="219">
        <v>2622.4</v>
      </c>
    </row>
    <row r="4557" spans="1:4" x14ac:dyDescent="0.25">
      <c r="A4557" s="371">
        <v>40334</v>
      </c>
      <c r="B4557" s="371" t="s">
        <v>13408</v>
      </c>
      <c r="C4557" s="371" t="s">
        <v>3640</v>
      </c>
      <c r="D4557" s="218">
        <v>102.74</v>
      </c>
    </row>
    <row r="4558" spans="1:4" x14ac:dyDescent="0.25">
      <c r="A4558" s="371">
        <v>7745</v>
      </c>
      <c r="B4558" s="371" t="s">
        <v>13409</v>
      </c>
      <c r="C4558" s="371" t="s">
        <v>3640</v>
      </c>
      <c r="D4558" s="218">
        <v>115.94</v>
      </c>
    </row>
    <row r="4559" spans="1:4" x14ac:dyDescent="0.25">
      <c r="A4559" s="371">
        <v>7714</v>
      </c>
      <c r="B4559" s="371" t="s">
        <v>13410</v>
      </c>
      <c r="C4559" s="371" t="s">
        <v>3640</v>
      </c>
      <c r="D4559" s="218">
        <v>138.56</v>
      </c>
    </row>
    <row r="4560" spans="1:4" x14ac:dyDescent="0.25">
      <c r="A4560" s="371">
        <v>7742</v>
      </c>
      <c r="B4560" s="371" t="s">
        <v>13411</v>
      </c>
      <c r="C4560" s="371" t="s">
        <v>3640</v>
      </c>
      <c r="D4560" s="218">
        <v>305.77999999999997</v>
      </c>
    </row>
    <row r="4561" spans="1:4" x14ac:dyDescent="0.25">
      <c r="A4561" s="371">
        <v>7750</v>
      </c>
      <c r="B4561" s="371" t="s">
        <v>13412</v>
      </c>
      <c r="C4561" s="371" t="s">
        <v>3640</v>
      </c>
      <c r="D4561" s="218">
        <v>373.27</v>
      </c>
    </row>
    <row r="4562" spans="1:4" x14ac:dyDescent="0.25">
      <c r="A4562" s="371">
        <v>7756</v>
      </c>
      <c r="B4562" s="371" t="s">
        <v>13413</v>
      </c>
      <c r="C4562" s="371" t="s">
        <v>3640</v>
      </c>
      <c r="D4562" s="218">
        <v>428.88</v>
      </c>
    </row>
    <row r="4563" spans="1:4" x14ac:dyDescent="0.25">
      <c r="A4563" s="371">
        <v>7765</v>
      </c>
      <c r="B4563" s="371" t="s">
        <v>13414</v>
      </c>
      <c r="C4563" s="371" t="s">
        <v>3640</v>
      </c>
      <c r="D4563" s="218">
        <v>480.72</v>
      </c>
    </row>
    <row r="4564" spans="1:4" x14ac:dyDescent="0.25">
      <c r="A4564" s="371">
        <v>12569</v>
      </c>
      <c r="B4564" s="371" t="s">
        <v>13415</v>
      </c>
      <c r="C4564" s="371" t="s">
        <v>3640</v>
      </c>
      <c r="D4564" s="218">
        <v>663.59</v>
      </c>
    </row>
    <row r="4565" spans="1:4" x14ac:dyDescent="0.25">
      <c r="A4565" s="371">
        <v>7766</v>
      </c>
      <c r="B4565" s="371" t="s">
        <v>13416</v>
      </c>
      <c r="C4565" s="371" t="s">
        <v>3640</v>
      </c>
      <c r="D4565" s="218">
        <v>705.06</v>
      </c>
    </row>
    <row r="4566" spans="1:4" x14ac:dyDescent="0.25">
      <c r="A4566" s="371">
        <v>7767</v>
      </c>
      <c r="B4566" s="371" t="s">
        <v>13417</v>
      </c>
      <c r="C4566" s="371" t="s">
        <v>3640</v>
      </c>
      <c r="D4566" s="219">
        <v>1012.35</v>
      </c>
    </row>
    <row r="4567" spans="1:4" x14ac:dyDescent="0.25">
      <c r="A4567" s="371">
        <v>7727</v>
      </c>
      <c r="B4567" s="371" t="s">
        <v>13418</v>
      </c>
      <c r="C4567" s="371" t="s">
        <v>3640</v>
      </c>
      <c r="D4567" s="219">
        <v>2940.92</v>
      </c>
    </row>
    <row r="4568" spans="1:4" x14ac:dyDescent="0.25">
      <c r="A4568" s="371">
        <v>7760</v>
      </c>
      <c r="B4568" s="371" t="s">
        <v>13419</v>
      </c>
      <c r="C4568" s="371" t="s">
        <v>3640</v>
      </c>
      <c r="D4568" s="218">
        <v>116.88</v>
      </c>
    </row>
    <row r="4569" spans="1:4" x14ac:dyDescent="0.25">
      <c r="A4569" s="371">
        <v>7761</v>
      </c>
      <c r="B4569" s="371" t="s">
        <v>13420</v>
      </c>
      <c r="C4569" s="371" t="s">
        <v>3640</v>
      </c>
      <c r="D4569" s="218">
        <v>122.53</v>
      </c>
    </row>
    <row r="4570" spans="1:4" x14ac:dyDescent="0.25">
      <c r="A4570" s="371">
        <v>7752</v>
      </c>
      <c r="B4570" s="371" t="s">
        <v>13421</v>
      </c>
      <c r="C4570" s="371" t="s">
        <v>3640</v>
      </c>
      <c r="D4570" s="218">
        <v>148.93</v>
      </c>
    </row>
    <row r="4571" spans="1:4" x14ac:dyDescent="0.25">
      <c r="A4571" s="371">
        <v>7762</v>
      </c>
      <c r="B4571" s="371" t="s">
        <v>13422</v>
      </c>
      <c r="C4571" s="371" t="s">
        <v>3640</v>
      </c>
      <c r="D4571" s="218">
        <v>194.64</v>
      </c>
    </row>
    <row r="4572" spans="1:4" x14ac:dyDescent="0.25">
      <c r="A4572" s="371">
        <v>7722</v>
      </c>
      <c r="B4572" s="371" t="s">
        <v>13423</v>
      </c>
      <c r="C4572" s="371" t="s">
        <v>3640</v>
      </c>
      <c r="D4572" s="218">
        <v>297.86</v>
      </c>
    </row>
    <row r="4573" spans="1:4" x14ac:dyDescent="0.25">
      <c r="A4573" s="371">
        <v>7763</v>
      </c>
      <c r="B4573" s="371" t="s">
        <v>13424</v>
      </c>
      <c r="C4573" s="371" t="s">
        <v>3640</v>
      </c>
      <c r="D4573" s="218">
        <v>362.9</v>
      </c>
    </row>
    <row r="4574" spans="1:4" x14ac:dyDescent="0.25">
      <c r="A4574" s="371">
        <v>7764</v>
      </c>
      <c r="B4574" s="371" t="s">
        <v>13425</v>
      </c>
      <c r="C4574" s="371" t="s">
        <v>3640</v>
      </c>
      <c r="D4574" s="218">
        <v>433.59</v>
      </c>
    </row>
    <row r="4575" spans="1:4" x14ac:dyDescent="0.25">
      <c r="A4575" s="371">
        <v>12572</v>
      </c>
      <c r="B4575" s="371" t="s">
        <v>13426</v>
      </c>
      <c r="C4575" s="371" t="s">
        <v>3640</v>
      </c>
      <c r="D4575" s="218">
        <v>612.69000000000005</v>
      </c>
    </row>
    <row r="4576" spans="1:4" x14ac:dyDescent="0.25">
      <c r="A4576" s="371">
        <v>12573</v>
      </c>
      <c r="B4576" s="371" t="s">
        <v>13427</v>
      </c>
      <c r="C4576" s="371" t="s">
        <v>3640</v>
      </c>
      <c r="D4576" s="218">
        <v>805.92</v>
      </c>
    </row>
    <row r="4577" spans="1:4" x14ac:dyDescent="0.25">
      <c r="A4577" s="371">
        <v>12574</v>
      </c>
      <c r="B4577" s="371" t="s">
        <v>13428</v>
      </c>
      <c r="C4577" s="371" t="s">
        <v>3640</v>
      </c>
      <c r="D4577" s="218">
        <v>974.46</v>
      </c>
    </row>
    <row r="4578" spans="1:4" x14ac:dyDescent="0.25">
      <c r="A4578" s="371">
        <v>12575</v>
      </c>
      <c r="B4578" s="371" t="s">
        <v>13429</v>
      </c>
      <c r="C4578" s="371" t="s">
        <v>3640</v>
      </c>
      <c r="D4578" s="219">
        <v>1479.88</v>
      </c>
    </row>
    <row r="4579" spans="1:4" x14ac:dyDescent="0.25">
      <c r="A4579" s="371">
        <v>12576</v>
      </c>
      <c r="B4579" s="371" t="s">
        <v>13430</v>
      </c>
      <c r="C4579" s="371" t="s">
        <v>3640</v>
      </c>
      <c r="D4579" s="218">
        <v>179.09</v>
      </c>
    </row>
    <row r="4580" spans="1:4" x14ac:dyDescent="0.25">
      <c r="A4580" s="371">
        <v>12577</v>
      </c>
      <c r="B4580" s="371" t="s">
        <v>13431</v>
      </c>
      <c r="C4580" s="371" t="s">
        <v>3640</v>
      </c>
      <c r="D4580" s="218">
        <v>241.3</v>
      </c>
    </row>
    <row r="4581" spans="1:4" x14ac:dyDescent="0.25">
      <c r="A4581" s="371">
        <v>12578</v>
      </c>
      <c r="B4581" s="371" t="s">
        <v>13432</v>
      </c>
      <c r="C4581" s="371" t="s">
        <v>3640</v>
      </c>
      <c r="D4581" s="218">
        <v>292.2</v>
      </c>
    </row>
    <row r="4582" spans="1:4" x14ac:dyDescent="0.25">
      <c r="A4582" s="371">
        <v>12579</v>
      </c>
      <c r="B4582" s="371" t="s">
        <v>13433</v>
      </c>
      <c r="C4582" s="371" t="s">
        <v>3640</v>
      </c>
      <c r="D4582" s="218">
        <v>503.35</v>
      </c>
    </row>
    <row r="4583" spans="1:4" x14ac:dyDescent="0.25">
      <c r="A4583" s="371">
        <v>12580</v>
      </c>
      <c r="B4583" s="371" t="s">
        <v>13434</v>
      </c>
      <c r="C4583" s="371" t="s">
        <v>3640</v>
      </c>
      <c r="D4583" s="218">
        <v>524.46</v>
      </c>
    </row>
    <row r="4584" spans="1:4" x14ac:dyDescent="0.25">
      <c r="A4584" s="371">
        <v>12581</v>
      </c>
      <c r="B4584" s="371" t="s">
        <v>13435</v>
      </c>
      <c r="C4584" s="371" t="s">
        <v>3640</v>
      </c>
      <c r="D4584" s="218">
        <v>561.79</v>
      </c>
    </row>
    <row r="4585" spans="1:4" x14ac:dyDescent="0.25">
      <c r="A4585" s="371">
        <v>7720</v>
      </c>
      <c r="B4585" s="371" t="s">
        <v>13436</v>
      </c>
      <c r="C4585" s="371" t="s">
        <v>3640</v>
      </c>
      <c r="D4585" s="218">
        <v>878.5</v>
      </c>
    </row>
    <row r="4586" spans="1:4" x14ac:dyDescent="0.25">
      <c r="A4586" s="371">
        <v>40335</v>
      </c>
      <c r="B4586" s="371" t="s">
        <v>13437</v>
      </c>
      <c r="C4586" s="371" t="s">
        <v>3640</v>
      </c>
      <c r="D4586" s="218">
        <v>183.8</v>
      </c>
    </row>
    <row r="4587" spans="1:4" x14ac:dyDescent="0.25">
      <c r="A4587" s="371">
        <v>7740</v>
      </c>
      <c r="B4587" s="371" t="s">
        <v>13438</v>
      </c>
      <c r="C4587" s="371" t="s">
        <v>3640</v>
      </c>
      <c r="D4587" s="218">
        <v>188.52</v>
      </c>
    </row>
    <row r="4588" spans="1:4" x14ac:dyDescent="0.25">
      <c r="A4588" s="371">
        <v>7741</v>
      </c>
      <c r="B4588" s="371" t="s">
        <v>13439</v>
      </c>
      <c r="C4588" s="371" t="s">
        <v>3640</v>
      </c>
      <c r="D4588" s="218">
        <v>348.76</v>
      </c>
    </row>
    <row r="4589" spans="1:4" x14ac:dyDescent="0.25">
      <c r="A4589" s="371">
        <v>7774</v>
      </c>
      <c r="B4589" s="371" t="s">
        <v>13440</v>
      </c>
      <c r="C4589" s="371" t="s">
        <v>3640</v>
      </c>
      <c r="D4589" s="218">
        <v>427.94</v>
      </c>
    </row>
    <row r="4590" spans="1:4" x14ac:dyDescent="0.25">
      <c r="A4590" s="371">
        <v>7744</v>
      </c>
      <c r="B4590" s="371" t="s">
        <v>13441</v>
      </c>
      <c r="C4590" s="371" t="s">
        <v>3640</v>
      </c>
      <c r="D4590" s="218">
        <v>558.96</v>
      </c>
    </row>
    <row r="4591" spans="1:4" x14ac:dyDescent="0.25">
      <c r="A4591" s="371">
        <v>7773</v>
      </c>
      <c r="B4591" s="371" t="s">
        <v>13442</v>
      </c>
      <c r="C4591" s="371" t="s">
        <v>3640</v>
      </c>
      <c r="D4591" s="218">
        <v>571.30999999999995</v>
      </c>
    </row>
    <row r="4592" spans="1:4" x14ac:dyDescent="0.25">
      <c r="A4592" s="371">
        <v>7754</v>
      </c>
      <c r="B4592" s="371" t="s">
        <v>13443</v>
      </c>
      <c r="C4592" s="371" t="s">
        <v>3640</v>
      </c>
      <c r="D4592" s="218">
        <v>866.25</v>
      </c>
    </row>
    <row r="4593" spans="1:4" x14ac:dyDescent="0.25">
      <c r="A4593" s="371">
        <v>7735</v>
      </c>
      <c r="B4593" s="371" t="s">
        <v>13444</v>
      </c>
      <c r="C4593" s="371" t="s">
        <v>3640</v>
      </c>
      <c r="D4593" s="219">
        <v>1121.7</v>
      </c>
    </row>
    <row r="4594" spans="1:4" x14ac:dyDescent="0.25">
      <c r="A4594" s="371">
        <v>7755</v>
      </c>
      <c r="B4594" s="371" t="s">
        <v>13445</v>
      </c>
      <c r="C4594" s="371" t="s">
        <v>3640</v>
      </c>
      <c r="D4594" s="218">
        <v>222.45</v>
      </c>
    </row>
    <row r="4595" spans="1:4" x14ac:dyDescent="0.25">
      <c r="A4595" s="371">
        <v>7776</v>
      </c>
      <c r="B4595" s="371" t="s">
        <v>13446</v>
      </c>
      <c r="C4595" s="371" t="s">
        <v>3640</v>
      </c>
      <c r="D4595" s="218">
        <v>463.76</v>
      </c>
    </row>
    <row r="4596" spans="1:4" x14ac:dyDescent="0.25">
      <c r="A4596" s="371">
        <v>7743</v>
      </c>
      <c r="B4596" s="371" t="s">
        <v>13447</v>
      </c>
      <c r="C4596" s="371" t="s">
        <v>3640</v>
      </c>
      <c r="D4596" s="218">
        <v>491.09</v>
      </c>
    </row>
    <row r="4597" spans="1:4" x14ac:dyDescent="0.25">
      <c r="A4597" s="371">
        <v>7733</v>
      </c>
      <c r="B4597" s="371" t="s">
        <v>13448</v>
      </c>
      <c r="C4597" s="371" t="s">
        <v>3640</v>
      </c>
      <c r="D4597" s="218">
        <v>640.97</v>
      </c>
    </row>
    <row r="4598" spans="1:4" x14ac:dyDescent="0.25">
      <c r="A4598" s="371">
        <v>7775</v>
      </c>
      <c r="B4598" s="371" t="s">
        <v>13449</v>
      </c>
      <c r="C4598" s="371" t="s">
        <v>3640</v>
      </c>
      <c r="D4598" s="218">
        <v>702.24</v>
      </c>
    </row>
    <row r="4599" spans="1:4" x14ac:dyDescent="0.25">
      <c r="A4599" s="371">
        <v>7734</v>
      </c>
      <c r="B4599" s="371" t="s">
        <v>13450</v>
      </c>
      <c r="C4599" s="371" t="s">
        <v>3640</v>
      </c>
      <c r="D4599" s="218">
        <v>994.44</v>
      </c>
    </row>
    <row r="4600" spans="1:4" x14ac:dyDescent="0.25">
      <c r="A4600" s="371">
        <v>37449</v>
      </c>
      <c r="B4600" s="371" t="s">
        <v>13451</v>
      </c>
      <c r="C4600" s="371" t="s">
        <v>3640</v>
      </c>
      <c r="D4600" s="218">
        <v>30.73</v>
      </c>
    </row>
    <row r="4601" spans="1:4" x14ac:dyDescent="0.25">
      <c r="A4601" s="371">
        <v>37450</v>
      </c>
      <c r="B4601" s="371" t="s">
        <v>13452</v>
      </c>
      <c r="C4601" s="371" t="s">
        <v>3640</v>
      </c>
      <c r="D4601" s="218">
        <v>43.02</v>
      </c>
    </row>
    <row r="4602" spans="1:4" x14ac:dyDescent="0.25">
      <c r="A4602" s="371">
        <v>37451</v>
      </c>
      <c r="B4602" s="371" t="s">
        <v>13453</v>
      </c>
      <c r="C4602" s="371" t="s">
        <v>3640</v>
      </c>
      <c r="D4602" s="218">
        <v>60.07</v>
      </c>
    </row>
    <row r="4603" spans="1:4" x14ac:dyDescent="0.25">
      <c r="A4603" s="371">
        <v>37452</v>
      </c>
      <c r="B4603" s="371" t="s">
        <v>13454</v>
      </c>
      <c r="C4603" s="371" t="s">
        <v>3640</v>
      </c>
      <c r="D4603" s="218">
        <v>87.31</v>
      </c>
    </row>
    <row r="4604" spans="1:4" x14ac:dyDescent="0.25">
      <c r="A4604" s="371">
        <v>37453</v>
      </c>
      <c r="B4604" s="371" t="s">
        <v>13455</v>
      </c>
      <c r="C4604" s="371" t="s">
        <v>3640</v>
      </c>
      <c r="D4604" s="218">
        <v>100.55</v>
      </c>
    </row>
    <row r="4605" spans="1:4" x14ac:dyDescent="0.25">
      <c r="A4605" s="371">
        <v>7778</v>
      </c>
      <c r="B4605" s="371" t="s">
        <v>13456</v>
      </c>
      <c r="C4605" s="371" t="s">
        <v>3640</v>
      </c>
      <c r="D4605" s="218">
        <v>37.71</v>
      </c>
    </row>
    <row r="4606" spans="1:4" x14ac:dyDescent="0.25">
      <c r="A4606" s="371">
        <v>7796</v>
      </c>
      <c r="B4606" s="371" t="s">
        <v>13457</v>
      </c>
      <c r="C4606" s="371" t="s">
        <v>3640</v>
      </c>
      <c r="D4606" s="218">
        <v>51.69</v>
      </c>
    </row>
    <row r="4607" spans="1:4" x14ac:dyDescent="0.25">
      <c r="A4607" s="371">
        <v>7781</v>
      </c>
      <c r="B4607" s="371" t="s">
        <v>13458</v>
      </c>
      <c r="C4607" s="371" t="s">
        <v>3640</v>
      </c>
      <c r="D4607" s="218">
        <v>61.08</v>
      </c>
    </row>
    <row r="4608" spans="1:4" x14ac:dyDescent="0.25">
      <c r="A4608" s="371">
        <v>7795</v>
      </c>
      <c r="B4608" s="371" t="s">
        <v>13459</v>
      </c>
      <c r="C4608" s="371" t="s">
        <v>3640</v>
      </c>
      <c r="D4608" s="218">
        <v>90.91</v>
      </c>
    </row>
    <row r="4609" spans="1:4" x14ac:dyDescent="0.25">
      <c r="A4609" s="371">
        <v>7791</v>
      </c>
      <c r="B4609" s="371" t="s">
        <v>13460</v>
      </c>
      <c r="C4609" s="371" t="s">
        <v>3640</v>
      </c>
      <c r="D4609" s="218">
        <v>108.82</v>
      </c>
    </row>
    <row r="4610" spans="1:4" x14ac:dyDescent="0.25">
      <c r="A4610" s="371">
        <v>7783</v>
      </c>
      <c r="B4610" s="371" t="s">
        <v>13461</v>
      </c>
      <c r="C4610" s="371" t="s">
        <v>3640</v>
      </c>
      <c r="D4610" s="218">
        <v>38.56</v>
      </c>
    </row>
    <row r="4611" spans="1:4" x14ac:dyDescent="0.25">
      <c r="A4611" s="371">
        <v>7790</v>
      </c>
      <c r="B4611" s="371" t="s">
        <v>13462</v>
      </c>
      <c r="C4611" s="371" t="s">
        <v>3640</v>
      </c>
      <c r="D4611" s="218">
        <v>60.77</v>
      </c>
    </row>
    <row r="4612" spans="1:4" x14ac:dyDescent="0.25">
      <c r="A4612" s="371">
        <v>7785</v>
      </c>
      <c r="B4612" s="371" t="s">
        <v>13463</v>
      </c>
      <c r="C4612" s="371" t="s">
        <v>3640</v>
      </c>
      <c r="D4612" s="218">
        <v>67.05</v>
      </c>
    </row>
    <row r="4613" spans="1:4" x14ac:dyDescent="0.25">
      <c r="A4613" s="371">
        <v>7792</v>
      </c>
      <c r="B4613" s="371" t="s">
        <v>13464</v>
      </c>
      <c r="C4613" s="371" t="s">
        <v>3640</v>
      </c>
      <c r="D4613" s="218">
        <v>95.1</v>
      </c>
    </row>
    <row r="4614" spans="1:4" x14ac:dyDescent="0.25">
      <c r="A4614" s="371">
        <v>7793</v>
      </c>
      <c r="B4614" s="371" t="s">
        <v>13465</v>
      </c>
      <c r="C4614" s="371" t="s">
        <v>3640</v>
      </c>
      <c r="D4614" s="218">
        <v>112.32</v>
      </c>
    </row>
    <row r="4615" spans="1:4" x14ac:dyDescent="0.25">
      <c r="A4615" s="371">
        <v>13159</v>
      </c>
      <c r="B4615" s="371" t="s">
        <v>13466</v>
      </c>
      <c r="C4615" s="371" t="s">
        <v>3640</v>
      </c>
      <c r="D4615" s="218">
        <v>97.79</v>
      </c>
    </row>
    <row r="4616" spans="1:4" x14ac:dyDescent="0.25">
      <c r="A4616" s="371">
        <v>13168</v>
      </c>
      <c r="B4616" s="371" t="s">
        <v>13467</v>
      </c>
      <c r="C4616" s="371" t="s">
        <v>3640</v>
      </c>
      <c r="D4616" s="218">
        <v>118.74</v>
      </c>
    </row>
    <row r="4617" spans="1:4" x14ac:dyDescent="0.25">
      <c r="A4617" s="371">
        <v>13173</v>
      </c>
      <c r="B4617" s="371" t="s">
        <v>13468</v>
      </c>
      <c r="C4617" s="371" t="s">
        <v>3640</v>
      </c>
      <c r="D4617" s="218">
        <v>160.65</v>
      </c>
    </row>
    <row r="4618" spans="1:4" x14ac:dyDescent="0.25">
      <c r="A4618" s="371">
        <v>12583</v>
      </c>
      <c r="B4618" s="371" t="s">
        <v>13469</v>
      </c>
      <c r="C4618" s="371" t="s">
        <v>3640</v>
      </c>
      <c r="D4618" s="218">
        <v>32.130000000000003</v>
      </c>
    </row>
    <row r="4619" spans="1:4" x14ac:dyDescent="0.25">
      <c r="A4619" s="371">
        <v>12584</v>
      </c>
      <c r="B4619" s="371" t="s">
        <v>13470</v>
      </c>
      <c r="C4619" s="371" t="s">
        <v>3640</v>
      </c>
      <c r="D4619" s="218">
        <v>41.91</v>
      </c>
    </row>
    <row r="4620" spans="1:4" x14ac:dyDescent="0.25">
      <c r="A4620" s="371">
        <v>12613</v>
      </c>
      <c r="B4620" s="371" t="s">
        <v>13471</v>
      </c>
      <c r="C4620" s="371" t="s">
        <v>3635</v>
      </c>
      <c r="D4620" s="218">
        <v>26.45</v>
      </c>
    </row>
    <row r="4621" spans="1:4" x14ac:dyDescent="0.25">
      <c r="A4621" s="371">
        <v>1031</v>
      </c>
      <c r="B4621" s="371" t="s">
        <v>13472</v>
      </c>
      <c r="C4621" s="371" t="s">
        <v>3635</v>
      </c>
      <c r="D4621" s="218">
        <v>15.27</v>
      </c>
    </row>
    <row r="4622" spans="1:4" x14ac:dyDescent="0.25">
      <c r="A4622" s="371">
        <v>39707</v>
      </c>
      <c r="B4622" s="371" t="s">
        <v>13473</v>
      </c>
      <c r="C4622" s="371" t="s">
        <v>3640</v>
      </c>
      <c r="D4622" s="218">
        <v>6.15</v>
      </c>
    </row>
    <row r="4623" spans="1:4" x14ac:dyDescent="0.25">
      <c r="A4623" s="371">
        <v>39708</v>
      </c>
      <c r="B4623" s="371" t="s">
        <v>13474</v>
      </c>
      <c r="C4623" s="371" t="s">
        <v>3640</v>
      </c>
      <c r="D4623" s="218">
        <v>5.96</v>
      </c>
    </row>
    <row r="4624" spans="1:4" x14ac:dyDescent="0.25">
      <c r="A4624" s="371">
        <v>39710</v>
      </c>
      <c r="B4624" s="371" t="s">
        <v>13475</v>
      </c>
      <c r="C4624" s="371" t="s">
        <v>3640</v>
      </c>
      <c r="D4624" s="218">
        <v>4.1900000000000004</v>
      </c>
    </row>
    <row r="4625" spans="1:4" x14ac:dyDescent="0.25">
      <c r="A4625" s="371">
        <v>39709</v>
      </c>
      <c r="B4625" s="371" t="s">
        <v>13476</v>
      </c>
      <c r="C4625" s="371" t="s">
        <v>3640</v>
      </c>
      <c r="D4625" s="218">
        <v>5.82</v>
      </c>
    </row>
    <row r="4626" spans="1:4" x14ac:dyDescent="0.25">
      <c r="A4626" s="371">
        <v>39711</v>
      </c>
      <c r="B4626" s="371" t="s">
        <v>13477</v>
      </c>
      <c r="C4626" s="371" t="s">
        <v>3640</v>
      </c>
      <c r="D4626" s="218">
        <v>6.53</v>
      </c>
    </row>
    <row r="4627" spans="1:4" x14ac:dyDescent="0.25">
      <c r="A4627" s="371">
        <v>39712</v>
      </c>
      <c r="B4627" s="371" t="s">
        <v>13478</v>
      </c>
      <c r="C4627" s="371" t="s">
        <v>3640</v>
      </c>
      <c r="D4627" s="218">
        <v>2.29</v>
      </c>
    </row>
    <row r="4628" spans="1:4" x14ac:dyDescent="0.25">
      <c r="A4628" s="371">
        <v>39713</v>
      </c>
      <c r="B4628" s="371" t="s">
        <v>13479</v>
      </c>
      <c r="C4628" s="371" t="s">
        <v>3640</v>
      </c>
      <c r="D4628" s="218">
        <v>1.81</v>
      </c>
    </row>
    <row r="4629" spans="1:4" x14ac:dyDescent="0.25">
      <c r="A4629" s="371">
        <v>39714</v>
      </c>
      <c r="B4629" s="371" t="s">
        <v>13480</v>
      </c>
      <c r="C4629" s="371" t="s">
        <v>3640</v>
      </c>
      <c r="D4629" s="218">
        <v>4.1500000000000004</v>
      </c>
    </row>
    <row r="4630" spans="1:4" x14ac:dyDescent="0.25">
      <c r="A4630" s="371">
        <v>39715</v>
      </c>
      <c r="B4630" s="371" t="s">
        <v>13481</v>
      </c>
      <c r="C4630" s="371" t="s">
        <v>3640</v>
      </c>
      <c r="D4630" s="218">
        <v>2.95</v>
      </c>
    </row>
    <row r="4631" spans="1:4" x14ac:dyDescent="0.25">
      <c r="A4631" s="371">
        <v>39716</v>
      </c>
      <c r="B4631" s="371" t="s">
        <v>13482</v>
      </c>
      <c r="C4631" s="371" t="s">
        <v>3640</v>
      </c>
      <c r="D4631" s="218">
        <v>2.2400000000000002</v>
      </c>
    </row>
    <row r="4632" spans="1:4" x14ac:dyDescent="0.25">
      <c r="A4632" s="371">
        <v>39718</v>
      </c>
      <c r="B4632" s="371" t="s">
        <v>13483</v>
      </c>
      <c r="C4632" s="371" t="s">
        <v>3640</v>
      </c>
      <c r="D4632" s="218">
        <v>3.81</v>
      </c>
    </row>
    <row r="4633" spans="1:4" x14ac:dyDescent="0.25">
      <c r="A4633" s="371">
        <v>9813</v>
      </c>
      <c r="B4633" s="371" t="s">
        <v>13484</v>
      </c>
      <c r="C4633" s="371" t="s">
        <v>3640</v>
      </c>
      <c r="D4633" s="218">
        <v>5.2</v>
      </c>
    </row>
    <row r="4634" spans="1:4" x14ac:dyDescent="0.25">
      <c r="A4634" s="371">
        <v>9815</v>
      </c>
      <c r="B4634" s="371" t="s">
        <v>13485</v>
      </c>
      <c r="C4634" s="371" t="s">
        <v>3640</v>
      </c>
      <c r="D4634" s="218">
        <v>10.27</v>
      </c>
    </row>
    <row r="4635" spans="1:4" x14ac:dyDescent="0.25">
      <c r="A4635" s="371">
        <v>44543</v>
      </c>
      <c r="B4635" s="371" t="s">
        <v>13486</v>
      </c>
      <c r="C4635" s="371" t="s">
        <v>3640</v>
      </c>
      <c r="D4635" s="219">
        <v>5109.8599999999997</v>
      </c>
    </row>
    <row r="4636" spans="1:4" x14ac:dyDescent="0.25">
      <c r="A4636" s="371">
        <v>44526</v>
      </c>
      <c r="B4636" s="371" t="s">
        <v>13487</v>
      </c>
      <c r="C4636" s="371" t="s">
        <v>3640</v>
      </c>
      <c r="D4636" s="218">
        <v>125.23</v>
      </c>
    </row>
    <row r="4637" spans="1:4" x14ac:dyDescent="0.25">
      <c r="A4637" s="371">
        <v>44545</v>
      </c>
      <c r="B4637" s="371" t="s">
        <v>13488</v>
      </c>
      <c r="C4637" s="371" t="s">
        <v>3640</v>
      </c>
      <c r="D4637" s="218">
        <v>268.82</v>
      </c>
    </row>
    <row r="4638" spans="1:4" x14ac:dyDescent="0.25">
      <c r="A4638" s="371">
        <v>44525</v>
      </c>
      <c r="B4638" s="371" t="s">
        <v>13489</v>
      </c>
      <c r="C4638" s="371" t="s">
        <v>3640</v>
      </c>
      <c r="D4638" s="219">
        <v>4634.6099999999997</v>
      </c>
    </row>
    <row r="4639" spans="1:4" x14ac:dyDescent="0.25">
      <c r="A4639" s="371">
        <v>44547</v>
      </c>
      <c r="B4639" s="371" t="s">
        <v>13490</v>
      </c>
      <c r="C4639" s="371" t="s">
        <v>3640</v>
      </c>
      <c r="D4639" s="218">
        <v>419.05</v>
      </c>
    </row>
    <row r="4640" spans="1:4" x14ac:dyDescent="0.25">
      <c r="A4640" s="371">
        <v>44519</v>
      </c>
      <c r="B4640" s="371" t="s">
        <v>13491</v>
      </c>
      <c r="C4640" s="371" t="s">
        <v>3640</v>
      </c>
      <c r="D4640" s="219">
        <v>1026.8</v>
      </c>
    </row>
    <row r="4641" spans="1:4" x14ac:dyDescent="0.25">
      <c r="A4641" s="371">
        <v>44520</v>
      </c>
      <c r="B4641" s="371" t="s">
        <v>13492</v>
      </c>
      <c r="C4641" s="371" t="s">
        <v>3640</v>
      </c>
      <c r="D4641" s="219">
        <v>1653.8</v>
      </c>
    </row>
    <row r="4642" spans="1:4" x14ac:dyDescent="0.25">
      <c r="A4642" s="371">
        <v>44521</v>
      </c>
      <c r="B4642" s="371" t="s">
        <v>13493</v>
      </c>
      <c r="C4642" s="371" t="s">
        <v>3640</v>
      </c>
      <c r="D4642" s="218">
        <v>26.68</v>
      </c>
    </row>
    <row r="4643" spans="1:4" x14ac:dyDescent="0.25">
      <c r="A4643" s="371">
        <v>44522</v>
      </c>
      <c r="B4643" s="371" t="s">
        <v>13494</v>
      </c>
      <c r="C4643" s="371" t="s">
        <v>3640</v>
      </c>
      <c r="D4643" s="219">
        <v>2903.46</v>
      </c>
    </row>
    <row r="4644" spans="1:4" x14ac:dyDescent="0.25">
      <c r="A4644" s="371">
        <v>44523</v>
      </c>
      <c r="B4644" s="371" t="s">
        <v>13495</v>
      </c>
      <c r="C4644" s="371" t="s">
        <v>3640</v>
      </c>
      <c r="D4644" s="219">
        <v>4318.26</v>
      </c>
    </row>
    <row r="4645" spans="1:4" x14ac:dyDescent="0.25">
      <c r="A4645" s="371">
        <v>44527</v>
      </c>
      <c r="B4645" s="371" t="s">
        <v>13496</v>
      </c>
      <c r="C4645" s="371" t="s">
        <v>3640</v>
      </c>
      <c r="D4645" s="219">
        <v>2165.5</v>
      </c>
    </row>
    <row r="4646" spans="1:4" x14ac:dyDescent="0.25">
      <c r="A4646" s="371">
        <v>44524</v>
      </c>
      <c r="B4646" s="371" t="s">
        <v>13497</v>
      </c>
      <c r="C4646" s="371" t="s">
        <v>3640</v>
      </c>
      <c r="D4646" s="218">
        <v>59.67</v>
      </c>
    </row>
    <row r="4647" spans="1:4" x14ac:dyDescent="0.25">
      <c r="A4647" s="371">
        <v>44542</v>
      </c>
      <c r="B4647" s="371" t="s">
        <v>13498</v>
      </c>
      <c r="C4647" s="371" t="s">
        <v>3640</v>
      </c>
      <c r="D4647" s="219">
        <v>2825.25</v>
      </c>
    </row>
    <row r="4648" spans="1:4" x14ac:dyDescent="0.25">
      <c r="A4648" s="371">
        <v>9877</v>
      </c>
      <c r="B4648" s="371" t="s">
        <v>13499</v>
      </c>
      <c r="C4648" s="371" t="s">
        <v>3640</v>
      </c>
      <c r="D4648" s="218">
        <v>109.94</v>
      </c>
    </row>
    <row r="4649" spans="1:4" x14ac:dyDescent="0.25">
      <c r="A4649" s="371">
        <v>9878</v>
      </c>
      <c r="B4649" s="371" t="s">
        <v>13500</v>
      </c>
      <c r="C4649" s="371" t="s">
        <v>3640</v>
      </c>
      <c r="D4649" s="218">
        <v>135.35</v>
      </c>
    </row>
    <row r="4650" spans="1:4" x14ac:dyDescent="0.25">
      <c r="A4650" s="371">
        <v>41986</v>
      </c>
      <c r="B4650" s="371" t="s">
        <v>13501</v>
      </c>
      <c r="C4650" s="371" t="s">
        <v>3640</v>
      </c>
      <c r="D4650" s="219">
        <v>3657.89</v>
      </c>
    </row>
    <row r="4651" spans="1:4" x14ac:dyDescent="0.25">
      <c r="A4651" s="371">
        <v>43422</v>
      </c>
      <c r="B4651" s="371" t="s">
        <v>13502</v>
      </c>
      <c r="C4651" s="371" t="s">
        <v>3640</v>
      </c>
      <c r="D4651" s="219">
        <v>4486.04</v>
      </c>
    </row>
    <row r="4652" spans="1:4" x14ac:dyDescent="0.25">
      <c r="A4652" s="371">
        <v>41987</v>
      </c>
      <c r="B4652" s="371" t="s">
        <v>13503</v>
      </c>
      <c r="C4652" s="371" t="s">
        <v>3640</v>
      </c>
      <c r="D4652" s="219">
        <v>5199.6899999999996</v>
      </c>
    </row>
    <row r="4653" spans="1:4" x14ac:dyDescent="0.25">
      <c r="A4653" s="371">
        <v>41988</v>
      </c>
      <c r="B4653" s="371" t="s">
        <v>13504</v>
      </c>
      <c r="C4653" s="371" t="s">
        <v>3640</v>
      </c>
      <c r="D4653" s="219">
        <v>6868.06</v>
      </c>
    </row>
    <row r="4654" spans="1:4" x14ac:dyDescent="0.25">
      <c r="A4654" s="371">
        <v>41697</v>
      </c>
      <c r="B4654" s="371" t="s">
        <v>13505</v>
      </c>
      <c r="C4654" s="371" t="s">
        <v>3640</v>
      </c>
      <c r="D4654" s="219">
        <v>1217.3399999999999</v>
      </c>
    </row>
    <row r="4655" spans="1:4" x14ac:dyDescent="0.25">
      <c r="A4655" s="371">
        <v>41985</v>
      </c>
      <c r="B4655" s="371" t="s">
        <v>13506</v>
      </c>
      <c r="C4655" s="371" t="s">
        <v>3640</v>
      </c>
      <c r="D4655" s="219">
        <v>1695.43</v>
      </c>
    </row>
    <row r="4656" spans="1:4" x14ac:dyDescent="0.25">
      <c r="A4656" s="371">
        <v>41699</v>
      </c>
      <c r="B4656" s="371" t="s">
        <v>13507</v>
      </c>
      <c r="C4656" s="371" t="s">
        <v>3640</v>
      </c>
      <c r="D4656" s="219">
        <v>2414.21</v>
      </c>
    </row>
    <row r="4657" spans="1:4" x14ac:dyDescent="0.25">
      <c r="A4657" s="371">
        <v>38053</v>
      </c>
      <c r="B4657" s="371" t="s">
        <v>13508</v>
      </c>
      <c r="C4657" s="371" t="s">
        <v>3640</v>
      </c>
      <c r="D4657" s="218">
        <v>21.79</v>
      </c>
    </row>
    <row r="4658" spans="1:4" x14ac:dyDescent="0.25">
      <c r="A4658" s="371">
        <v>38054</v>
      </c>
      <c r="B4658" s="371" t="s">
        <v>13509</v>
      </c>
      <c r="C4658" s="371" t="s">
        <v>3640</v>
      </c>
      <c r="D4658" s="218">
        <v>37.450000000000003</v>
      </c>
    </row>
    <row r="4659" spans="1:4" x14ac:dyDescent="0.25">
      <c r="A4659" s="371">
        <v>38052</v>
      </c>
      <c r="B4659" s="371" t="s">
        <v>13510</v>
      </c>
      <c r="C4659" s="371" t="s">
        <v>3640</v>
      </c>
      <c r="D4659" s="218">
        <v>10.55</v>
      </c>
    </row>
    <row r="4660" spans="1:4" x14ac:dyDescent="0.25">
      <c r="A4660" s="371">
        <v>38051</v>
      </c>
      <c r="B4660" s="371" t="s">
        <v>13511</v>
      </c>
      <c r="C4660" s="371" t="s">
        <v>3640</v>
      </c>
      <c r="D4660" s="218">
        <v>6.58</v>
      </c>
    </row>
    <row r="4661" spans="1:4" x14ac:dyDescent="0.25">
      <c r="A4661" s="371">
        <v>38787</v>
      </c>
      <c r="B4661" s="371" t="s">
        <v>13512</v>
      </c>
      <c r="C4661" s="371" t="s">
        <v>3640</v>
      </c>
      <c r="D4661" s="218">
        <v>5.0199999999999996</v>
      </c>
    </row>
    <row r="4662" spans="1:4" x14ac:dyDescent="0.25">
      <c r="A4662" s="371">
        <v>38825</v>
      </c>
      <c r="B4662" s="371" t="s">
        <v>13513</v>
      </c>
      <c r="C4662" s="371" t="s">
        <v>3640</v>
      </c>
      <c r="D4662" s="218">
        <v>6.49</v>
      </c>
    </row>
    <row r="4663" spans="1:4" x14ac:dyDescent="0.25">
      <c r="A4663" s="371">
        <v>38826</v>
      </c>
      <c r="B4663" s="371" t="s">
        <v>13514</v>
      </c>
      <c r="C4663" s="371" t="s">
        <v>3640</v>
      </c>
      <c r="D4663" s="218">
        <v>9.23</v>
      </c>
    </row>
    <row r="4664" spans="1:4" x14ac:dyDescent="0.25">
      <c r="A4664" s="371">
        <v>38827</v>
      </c>
      <c r="B4664" s="371" t="s">
        <v>13515</v>
      </c>
      <c r="C4664" s="371" t="s">
        <v>3640</v>
      </c>
      <c r="D4664" s="218">
        <v>15.09</v>
      </c>
    </row>
    <row r="4665" spans="1:4" x14ac:dyDescent="0.25">
      <c r="A4665" s="371">
        <v>38830</v>
      </c>
      <c r="B4665" s="371" t="s">
        <v>13516</v>
      </c>
      <c r="C4665" s="371" t="s">
        <v>3640</v>
      </c>
      <c r="D4665" s="218">
        <v>21.93</v>
      </c>
    </row>
    <row r="4666" spans="1:4" x14ac:dyDescent="0.25">
      <c r="A4666" s="371">
        <v>38828</v>
      </c>
      <c r="B4666" s="371" t="s">
        <v>13517</v>
      </c>
      <c r="C4666" s="371" t="s">
        <v>3640</v>
      </c>
      <c r="D4666" s="218">
        <v>9.67</v>
      </c>
    </row>
    <row r="4667" spans="1:4" x14ac:dyDescent="0.25">
      <c r="A4667" s="371">
        <v>38829</v>
      </c>
      <c r="B4667" s="371" t="s">
        <v>13518</v>
      </c>
      <c r="C4667" s="371" t="s">
        <v>3640</v>
      </c>
      <c r="D4667" s="218">
        <v>15.83</v>
      </c>
    </row>
    <row r="4668" spans="1:4" x14ac:dyDescent="0.25">
      <c r="A4668" s="371">
        <v>38831</v>
      </c>
      <c r="B4668" s="371" t="s">
        <v>13519</v>
      </c>
      <c r="C4668" s="371" t="s">
        <v>3640</v>
      </c>
      <c r="D4668" s="218">
        <v>30.58</v>
      </c>
    </row>
    <row r="4669" spans="1:4" x14ac:dyDescent="0.25">
      <c r="A4669" s="371">
        <v>36274</v>
      </c>
      <c r="B4669" s="371" t="s">
        <v>13520</v>
      </c>
      <c r="C4669" s="371" t="s">
        <v>3640</v>
      </c>
      <c r="D4669" s="218">
        <v>10.119999999999999</v>
      </c>
    </row>
    <row r="4670" spans="1:4" x14ac:dyDescent="0.25">
      <c r="A4670" s="371">
        <v>36278</v>
      </c>
      <c r="B4670" s="371" t="s">
        <v>13521</v>
      </c>
      <c r="C4670" s="371" t="s">
        <v>3640</v>
      </c>
      <c r="D4670" s="218">
        <v>13.72</v>
      </c>
    </row>
    <row r="4671" spans="1:4" x14ac:dyDescent="0.25">
      <c r="A4671" s="371">
        <v>38977</v>
      </c>
      <c r="B4671" s="371" t="s">
        <v>13522</v>
      </c>
      <c r="C4671" s="371" t="s">
        <v>3640</v>
      </c>
      <c r="D4671" s="218">
        <v>134.26</v>
      </c>
    </row>
    <row r="4672" spans="1:4" x14ac:dyDescent="0.25">
      <c r="A4672" s="371">
        <v>38971</v>
      </c>
      <c r="B4672" s="371" t="s">
        <v>13523</v>
      </c>
      <c r="C4672" s="371" t="s">
        <v>3640</v>
      </c>
      <c r="D4672" s="218">
        <v>11.26</v>
      </c>
    </row>
    <row r="4673" spans="1:4" x14ac:dyDescent="0.25">
      <c r="A4673" s="371">
        <v>38972</v>
      </c>
      <c r="B4673" s="371" t="s">
        <v>13524</v>
      </c>
      <c r="C4673" s="371" t="s">
        <v>3640</v>
      </c>
      <c r="D4673" s="218">
        <v>15.19</v>
      </c>
    </row>
    <row r="4674" spans="1:4" x14ac:dyDescent="0.25">
      <c r="A4674" s="371">
        <v>38973</v>
      </c>
      <c r="B4674" s="371" t="s">
        <v>13525</v>
      </c>
      <c r="C4674" s="371" t="s">
        <v>3640</v>
      </c>
      <c r="D4674" s="218">
        <v>25.1</v>
      </c>
    </row>
    <row r="4675" spans="1:4" x14ac:dyDescent="0.25">
      <c r="A4675" s="371">
        <v>38974</v>
      </c>
      <c r="B4675" s="371" t="s">
        <v>13526</v>
      </c>
      <c r="C4675" s="371" t="s">
        <v>3640</v>
      </c>
      <c r="D4675" s="218">
        <v>40.76</v>
      </c>
    </row>
    <row r="4676" spans="1:4" x14ac:dyDescent="0.25">
      <c r="A4676" s="371">
        <v>38975</v>
      </c>
      <c r="B4676" s="371" t="s">
        <v>13527</v>
      </c>
      <c r="C4676" s="371" t="s">
        <v>3640</v>
      </c>
      <c r="D4676" s="218">
        <v>52.27</v>
      </c>
    </row>
    <row r="4677" spans="1:4" x14ac:dyDescent="0.25">
      <c r="A4677" s="371">
        <v>38976</v>
      </c>
      <c r="B4677" s="371" t="s">
        <v>13528</v>
      </c>
      <c r="C4677" s="371" t="s">
        <v>3640</v>
      </c>
      <c r="D4677" s="218">
        <v>89.86</v>
      </c>
    </row>
    <row r="4678" spans="1:4" x14ac:dyDescent="0.25">
      <c r="A4678" s="371">
        <v>44176</v>
      </c>
      <c r="B4678" s="371" t="s">
        <v>13529</v>
      </c>
      <c r="C4678" s="371" t="s">
        <v>3640</v>
      </c>
      <c r="D4678" s="218">
        <v>20.65</v>
      </c>
    </row>
    <row r="4679" spans="1:4" x14ac:dyDescent="0.25">
      <c r="A4679" s="371">
        <v>38986</v>
      </c>
      <c r="B4679" s="371" t="s">
        <v>13530</v>
      </c>
      <c r="C4679" s="371" t="s">
        <v>3640</v>
      </c>
      <c r="D4679" s="218">
        <v>271.25</v>
      </c>
    </row>
    <row r="4680" spans="1:4" x14ac:dyDescent="0.25">
      <c r="A4680" s="371">
        <v>38978</v>
      </c>
      <c r="B4680" s="371" t="s">
        <v>13531</v>
      </c>
      <c r="C4680" s="371" t="s">
        <v>3640</v>
      </c>
      <c r="D4680" s="218">
        <v>11.13</v>
      </c>
    </row>
    <row r="4681" spans="1:4" x14ac:dyDescent="0.25">
      <c r="A4681" s="371">
        <v>38979</v>
      </c>
      <c r="B4681" s="371" t="s">
        <v>13532</v>
      </c>
      <c r="C4681" s="371" t="s">
        <v>3640</v>
      </c>
      <c r="D4681" s="218">
        <v>15.38</v>
      </c>
    </row>
    <row r="4682" spans="1:4" x14ac:dyDescent="0.25">
      <c r="A4682" s="371">
        <v>38980</v>
      </c>
      <c r="B4682" s="371" t="s">
        <v>13533</v>
      </c>
      <c r="C4682" s="371" t="s">
        <v>3640</v>
      </c>
      <c r="D4682" s="218">
        <v>20.59</v>
      </c>
    </row>
    <row r="4683" spans="1:4" x14ac:dyDescent="0.25">
      <c r="A4683" s="371">
        <v>38981</v>
      </c>
      <c r="B4683" s="371" t="s">
        <v>13534</v>
      </c>
      <c r="C4683" s="371" t="s">
        <v>3640</v>
      </c>
      <c r="D4683" s="218">
        <v>29.71</v>
      </c>
    </row>
    <row r="4684" spans="1:4" x14ac:dyDescent="0.25">
      <c r="A4684" s="371">
        <v>38982</v>
      </c>
      <c r="B4684" s="371" t="s">
        <v>13535</v>
      </c>
      <c r="C4684" s="371" t="s">
        <v>3640</v>
      </c>
      <c r="D4684" s="218">
        <v>46.94</v>
      </c>
    </row>
    <row r="4685" spans="1:4" x14ac:dyDescent="0.25">
      <c r="A4685" s="371">
        <v>38983</v>
      </c>
      <c r="B4685" s="371" t="s">
        <v>13536</v>
      </c>
      <c r="C4685" s="371" t="s">
        <v>3640</v>
      </c>
      <c r="D4685" s="218">
        <v>82.59</v>
      </c>
    </row>
    <row r="4686" spans="1:4" x14ac:dyDescent="0.25">
      <c r="A4686" s="371">
        <v>38984</v>
      </c>
      <c r="B4686" s="371" t="s">
        <v>13537</v>
      </c>
      <c r="C4686" s="371" t="s">
        <v>3640</v>
      </c>
      <c r="D4686" s="218">
        <v>113.54</v>
      </c>
    </row>
    <row r="4687" spans="1:4" x14ac:dyDescent="0.25">
      <c r="A4687" s="371">
        <v>38985</v>
      </c>
      <c r="B4687" s="371" t="s">
        <v>13538</v>
      </c>
      <c r="C4687" s="371" t="s">
        <v>3640</v>
      </c>
      <c r="D4687" s="218">
        <v>195.2</v>
      </c>
    </row>
    <row r="4688" spans="1:4" x14ac:dyDescent="0.25">
      <c r="A4688" s="371">
        <v>9836</v>
      </c>
      <c r="B4688" s="371" t="s">
        <v>13539</v>
      </c>
      <c r="C4688" s="371" t="s">
        <v>3640</v>
      </c>
      <c r="D4688" s="218">
        <v>13.25</v>
      </c>
    </row>
    <row r="4689" spans="1:4" x14ac:dyDescent="0.25">
      <c r="A4689" s="371">
        <v>20065</v>
      </c>
      <c r="B4689" s="371" t="s">
        <v>13540</v>
      </c>
      <c r="C4689" s="371" t="s">
        <v>3640</v>
      </c>
      <c r="D4689" s="218">
        <v>34.630000000000003</v>
      </c>
    </row>
    <row r="4690" spans="1:4" x14ac:dyDescent="0.25">
      <c r="A4690" s="371">
        <v>9835</v>
      </c>
      <c r="B4690" s="371" t="s">
        <v>13541</v>
      </c>
      <c r="C4690" s="371" t="s">
        <v>3640</v>
      </c>
      <c r="D4690" s="218">
        <v>5.79</v>
      </c>
    </row>
    <row r="4691" spans="1:4" x14ac:dyDescent="0.25">
      <c r="A4691" s="371">
        <v>38032</v>
      </c>
      <c r="B4691" s="371" t="s">
        <v>13542</v>
      </c>
      <c r="C4691" s="371" t="s">
        <v>3640</v>
      </c>
      <c r="D4691" s="218">
        <v>52.35</v>
      </c>
    </row>
    <row r="4692" spans="1:4" x14ac:dyDescent="0.25">
      <c r="A4692" s="371">
        <v>38033</v>
      </c>
      <c r="B4692" s="371" t="s">
        <v>13543</v>
      </c>
      <c r="C4692" s="371" t="s">
        <v>3640</v>
      </c>
      <c r="D4692" s="218">
        <v>89</v>
      </c>
    </row>
    <row r="4693" spans="1:4" x14ac:dyDescent="0.25">
      <c r="A4693" s="371">
        <v>38034</v>
      </c>
      <c r="B4693" s="371" t="s">
        <v>13544</v>
      </c>
      <c r="C4693" s="371" t="s">
        <v>3640</v>
      </c>
      <c r="D4693" s="218">
        <v>139.41</v>
      </c>
    </row>
    <row r="4694" spans="1:4" x14ac:dyDescent="0.25">
      <c r="A4694" s="371">
        <v>38035</v>
      </c>
      <c r="B4694" s="371" t="s">
        <v>13545</v>
      </c>
      <c r="C4694" s="371" t="s">
        <v>3640</v>
      </c>
      <c r="D4694" s="218">
        <v>205.1</v>
      </c>
    </row>
    <row r="4695" spans="1:4" x14ac:dyDescent="0.25">
      <c r="A4695" s="371">
        <v>38036</v>
      </c>
      <c r="B4695" s="371" t="s">
        <v>13546</v>
      </c>
      <c r="C4695" s="371" t="s">
        <v>3640</v>
      </c>
      <c r="D4695" s="218">
        <v>276.29000000000002</v>
      </c>
    </row>
    <row r="4696" spans="1:4" x14ac:dyDescent="0.25">
      <c r="A4696" s="371">
        <v>38037</v>
      </c>
      <c r="B4696" s="371" t="s">
        <v>13547</v>
      </c>
      <c r="C4696" s="371" t="s">
        <v>3640</v>
      </c>
      <c r="D4696" s="218">
        <v>364.95</v>
      </c>
    </row>
    <row r="4697" spans="1:4" x14ac:dyDescent="0.25">
      <c r="A4697" s="371">
        <v>9850</v>
      </c>
      <c r="B4697" s="371" t="s">
        <v>13548</v>
      </c>
      <c r="C4697" s="371" t="s">
        <v>3640</v>
      </c>
      <c r="D4697" s="218">
        <v>147.75</v>
      </c>
    </row>
    <row r="4698" spans="1:4" x14ac:dyDescent="0.25">
      <c r="A4698" s="371">
        <v>9853</v>
      </c>
      <c r="B4698" s="371" t="s">
        <v>13549</v>
      </c>
      <c r="C4698" s="371" t="s">
        <v>3640</v>
      </c>
      <c r="D4698" s="218">
        <v>262.74</v>
      </c>
    </row>
    <row r="4699" spans="1:4" x14ac:dyDescent="0.25">
      <c r="A4699" s="371">
        <v>9854</v>
      </c>
      <c r="B4699" s="371" t="s">
        <v>13550</v>
      </c>
      <c r="C4699" s="371" t="s">
        <v>3640</v>
      </c>
      <c r="D4699" s="218">
        <v>115.12</v>
      </c>
    </row>
    <row r="4700" spans="1:4" x14ac:dyDescent="0.25">
      <c r="A4700" s="371">
        <v>9851</v>
      </c>
      <c r="B4700" s="371" t="s">
        <v>13551</v>
      </c>
      <c r="C4700" s="371" t="s">
        <v>3640</v>
      </c>
      <c r="D4700" s="218">
        <v>199.62</v>
      </c>
    </row>
    <row r="4701" spans="1:4" x14ac:dyDescent="0.25">
      <c r="A4701" s="371">
        <v>9825</v>
      </c>
      <c r="B4701" s="371" t="s">
        <v>13552</v>
      </c>
      <c r="C4701" s="371" t="s">
        <v>3640</v>
      </c>
      <c r="D4701" s="218">
        <v>38.409999999999997</v>
      </c>
    </row>
    <row r="4702" spans="1:4" x14ac:dyDescent="0.25">
      <c r="A4702" s="371">
        <v>9828</v>
      </c>
      <c r="B4702" s="371" t="s">
        <v>13553</v>
      </c>
      <c r="C4702" s="371" t="s">
        <v>3640</v>
      </c>
      <c r="D4702" s="218">
        <v>103.38</v>
      </c>
    </row>
    <row r="4703" spans="1:4" x14ac:dyDescent="0.25">
      <c r="A4703" s="371">
        <v>9829</v>
      </c>
      <c r="B4703" s="371" t="s">
        <v>13554</v>
      </c>
      <c r="C4703" s="371" t="s">
        <v>3640</v>
      </c>
      <c r="D4703" s="218">
        <v>175.2</v>
      </c>
    </row>
    <row r="4704" spans="1:4" x14ac:dyDescent="0.25">
      <c r="A4704" s="371">
        <v>9826</v>
      </c>
      <c r="B4704" s="371" t="s">
        <v>13555</v>
      </c>
      <c r="C4704" s="371" t="s">
        <v>3640</v>
      </c>
      <c r="D4704" s="218">
        <v>266.72000000000003</v>
      </c>
    </row>
    <row r="4705" spans="1:4" x14ac:dyDescent="0.25">
      <c r="A4705" s="371">
        <v>9827</v>
      </c>
      <c r="B4705" s="371" t="s">
        <v>13556</v>
      </c>
      <c r="C4705" s="371" t="s">
        <v>3640</v>
      </c>
      <c r="D4705" s="218">
        <v>378.75</v>
      </c>
    </row>
    <row r="4706" spans="1:4" x14ac:dyDescent="0.25">
      <c r="A4706" s="371">
        <v>36374</v>
      </c>
      <c r="B4706" s="371" t="s">
        <v>13557</v>
      </c>
      <c r="C4706" s="371" t="s">
        <v>3640</v>
      </c>
      <c r="D4706" s="218">
        <v>46.04</v>
      </c>
    </row>
    <row r="4707" spans="1:4" x14ac:dyDescent="0.25">
      <c r="A4707" s="371">
        <v>36084</v>
      </c>
      <c r="B4707" s="371" t="s">
        <v>13558</v>
      </c>
      <c r="C4707" s="371" t="s">
        <v>3640</v>
      </c>
      <c r="D4707" s="218">
        <v>13.64</v>
      </c>
    </row>
    <row r="4708" spans="1:4" x14ac:dyDescent="0.25">
      <c r="A4708" s="371">
        <v>36373</v>
      </c>
      <c r="B4708" s="371" t="s">
        <v>13559</v>
      </c>
      <c r="C4708" s="371" t="s">
        <v>3640</v>
      </c>
      <c r="D4708" s="218">
        <v>28.32</v>
      </c>
    </row>
    <row r="4709" spans="1:4" x14ac:dyDescent="0.25">
      <c r="A4709" s="371">
        <v>36377</v>
      </c>
      <c r="B4709" s="371" t="s">
        <v>13560</v>
      </c>
      <c r="C4709" s="371" t="s">
        <v>3640</v>
      </c>
      <c r="D4709" s="218">
        <v>55.23</v>
      </c>
    </row>
    <row r="4710" spans="1:4" x14ac:dyDescent="0.25">
      <c r="A4710" s="371">
        <v>36375</v>
      </c>
      <c r="B4710" s="371" t="s">
        <v>13561</v>
      </c>
      <c r="C4710" s="371" t="s">
        <v>3640</v>
      </c>
      <c r="D4710" s="218">
        <v>16.829999999999998</v>
      </c>
    </row>
    <row r="4711" spans="1:4" x14ac:dyDescent="0.25">
      <c r="A4711" s="371">
        <v>36376</v>
      </c>
      <c r="B4711" s="371" t="s">
        <v>13562</v>
      </c>
      <c r="C4711" s="371" t="s">
        <v>3640</v>
      </c>
      <c r="D4711" s="218">
        <v>33.049999999999997</v>
      </c>
    </row>
    <row r="4712" spans="1:4" x14ac:dyDescent="0.25">
      <c r="A4712" s="371">
        <v>36380</v>
      </c>
      <c r="B4712" s="371" t="s">
        <v>13563</v>
      </c>
      <c r="C4712" s="371" t="s">
        <v>3640</v>
      </c>
      <c r="D4712" s="218">
        <v>69.06</v>
      </c>
    </row>
    <row r="4713" spans="1:4" x14ac:dyDescent="0.25">
      <c r="A4713" s="371">
        <v>36378</v>
      </c>
      <c r="B4713" s="371" t="s">
        <v>13564</v>
      </c>
      <c r="C4713" s="371" t="s">
        <v>3640</v>
      </c>
      <c r="D4713" s="218">
        <v>20.69</v>
      </c>
    </row>
    <row r="4714" spans="1:4" x14ac:dyDescent="0.25">
      <c r="A4714" s="371">
        <v>36379</v>
      </c>
      <c r="B4714" s="371" t="s">
        <v>13565</v>
      </c>
      <c r="C4714" s="371" t="s">
        <v>3640</v>
      </c>
      <c r="D4714" s="218">
        <v>41.71</v>
      </c>
    </row>
    <row r="4715" spans="1:4" x14ac:dyDescent="0.25">
      <c r="A4715" s="371">
        <v>9859</v>
      </c>
      <c r="B4715" s="371" t="s">
        <v>13566</v>
      </c>
      <c r="C4715" s="371" t="s">
        <v>3640</v>
      </c>
      <c r="D4715" s="218">
        <v>10.28</v>
      </c>
    </row>
    <row r="4716" spans="1:4" x14ac:dyDescent="0.25">
      <c r="A4716" s="371">
        <v>9838</v>
      </c>
      <c r="B4716" s="371" t="s">
        <v>13567</v>
      </c>
      <c r="C4716" s="371" t="s">
        <v>3640</v>
      </c>
      <c r="D4716" s="218">
        <v>9.56</v>
      </c>
    </row>
    <row r="4717" spans="1:4" x14ac:dyDescent="0.25">
      <c r="A4717" s="371">
        <v>9837</v>
      </c>
      <c r="B4717" s="371" t="s">
        <v>13568</v>
      </c>
      <c r="C4717" s="371" t="s">
        <v>3640</v>
      </c>
      <c r="D4717" s="218">
        <v>12.54</v>
      </c>
    </row>
    <row r="4718" spans="1:4" x14ac:dyDescent="0.25">
      <c r="A4718" s="371">
        <v>44315</v>
      </c>
      <c r="B4718" s="371" t="s">
        <v>13569</v>
      </c>
      <c r="C4718" s="371" t="s">
        <v>3640</v>
      </c>
      <c r="D4718" s="218">
        <v>51.87</v>
      </c>
    </row>
    <row r="4719" spans="1:4" x14ac:dyDescent="0.25">
      <c r="A4719" s="371">
        <v>9863</v>
      </c>
      <c r="B4719" s="371" t="s">
        <v>13570</v>
      </c>
      <c r="C4719" s="371" t="s">
        <v>3640</v>
      </c>
      <c r="D4719" s="218">
        <v>62.13</v>
      </c>
    </row>
    <row r="4720" spans="1:4" x14ac:dyDescent="0.25">
      <c r="A4720" s="371">
        <v>9860</v>
      </c>
      <c r="B4720" s="371" t="s">
        <v>13571</v>
      </c>
      <c r="C4720" s="371" t="s">
        <v>3640</v>
      </c>
      <c r="D4720" s="218">
        <v>45.35</v>
      </c>
    </row>
    <row r="4721" spans="1:4" x14ac:dyDescent="0.25">
      <c r="A4721" s="371">
        <v>9862</v>
      </c>
      <c r="B4721" s="371" t="s">
        <v>13572</v>
      </c>
      <c r="C4721" s="371" t="s">
        <v>3640</v>
      </c>
      <c r="D4721" s="218">
        <v>31.69</v>
      </c>
    </row>
    <row r="4722" spans="1:4" x14ac:dyDescent="0.25">
      <c r="A4722" s="371">
        <v>9861</v>
      </c>
      <c r="B4722" s="371" t="s">
        <v>13573</v>
      </c>
      <c r="C4722" s="371" t="s">
        <v>3640</v>
      </c>
      <c r="D4722" s="218">
        <v>24.89</v>
      </c>
    </row>
    <row r="4723" spans="1:4" x14ac:dyDescent="0.25">
      <c r="A4723" s="371">
        <v>9856</v>
      </c>
      <c r="B4723" s="371" t="s">
        <v>13574</v>
      </c>
      <c r="C4723" s="371" t="s">
        <v>3640</v>
      </c>
      <c r="D4723" s="218">
        <v>8.0299999999999994</v>
      </c>
    </row>
    <row r="4724" spans="1:4" x14ac:dyDescent="0.25">
      <c r="A4724" s="371">
        <v>9866</v>
      </c>
      <c r="B4724" s="371" t="s">
        <v>13575</v>
      </c>
      <c r="C4724" s="371" t="s">
        <v>3640</v>
      </c>
      <c r="D4724" s="218">
        <v>21.48</v>
      </c>
    </row>
    <row r="4725" spans="1:4" x14ac:dyDescent="0.25">
      <c r="A4725" s="371">
        <v>9841</v>
      </c>
      <c r="B4725" s="371" t="s">
        <v>13576</v>
      </c>
      <c r="C4725" s="371" t="s">
        <v>3640</v>
      </c>
      <c r="D4725" s="218">
        <v>24.95</v>
      </c>
    </row>
    <row r="4726" spans="1:4" x14ac:dyDescent="0.25">
      <c r="A4726" s="371">
        <v>9840</v>
      </c>
      <c r="B4726" s="371" t="s">
        <v>13577</v>
      </c>
      <c r="C4726" s="371" t="s">
        <v>3640</v>
      </c>
      <c r="D4726" s="218">
        <v>52.71</v>
      </c>
    </row>
    <row r="4727" spans="1:4" x14ac:dyDescent="0.25">
      <c r="A4727" s="371">
        <v>20067</v>
      </c>
      <c r="B4727" s="371" t="s">
        <v>13578</v>
      </c>
      <c r="C4727" s="371" t="s">
        <v>3640</v>
      </c>
      <c r="D4727" s="218">
        <v>8.09</v>
      </c>
    </row>
    <row r="4728" spans="1:4" x14ac:dyDescent="0.25">
      <c r="A4728" s="371">
        <v>20068</v>
      </c>
      <c r="B4728" s="371" t="s">
        <v>13579</v>
      </c>
      <c r="C4728" s="371" t="s">
        <v>3640</v>
      </c>
      <c r="D4728" s="218">
        <v>11.39</v>
      </c>
    </row>
    <row r="4729" spans="1:4" x14ac:dyDescent="0.25">
      <c r="A4729" s="371">
        <v>9839</v>
      </c>
      <c r="B4729" s="371" t="s">
        <v>13580</v>
      </c>
      <c r="C4729" s="371" t="s">
        <v>3640</v>
      </c>
      <c r="D4729" s="218">
        <v>20.67</v>
      </c>
    </row>
    <row r="4730" spans="1:4" x14ac:dyDescent="0.25">
      <c r="A4730" s="371">
        <v>9870</v>
      </c>
      <c r="B4730" s="371" t="s">
        <v>13581</v>
      </c>
      <c r="C4730" s="371" t="s">
        <v>3640</v>
      </c>
      <c r="D4730" s="218">
        <v>92.65</v>
      </c>
    </row>
    <row r="4731" spans="1:4" x14ac:dyDescent="0.25">
      <c r="A4731" s="371">
        <v>9867</v>
      </c>
      <c r="B4731" s="371" t="s">
        <v>13582</v>
      </c>
      <c r="C4731" s="371" t="s">
        <v>3640</v>
      </c>
      <c r="D4731" s="218">
        <v>3.72</v>
      </c>
    </row>
    <row r="4732" spans="1:4" x14ac:dyDescent="0.25">
      <c r="A4732" s="371">
        <v>9868</v>
      </c>
      <c r="B4732" s="371" t="s">
        <v>13583</v>
      </c>
      <c r="C4732" s="371" t="s">
        <v>3640</v>
      </c>
      <c r="D4732" s="218">
        <v>4.2</v>
      </c>
    </row>
    <row r="4733" spans="1:4" x14ac:dyDescent="0.25">
      <c r="A4733" s="371">
        <v>9869</v>
      </c>
      <c r="B4733" s="371" t="s">
        <v>13584</v>
      </c>
      <c r="C4733" s="371" t="s">
        <v>3640</v>
      </c>
      <c r="D4733" s="218">
        <v>9.06</v>
      </c>
    </row>
    <row r="4734" spans="1:4" x14ac:dyDescent="0.25">
      <c r="A4734" s="371">
        <v>9874</v>
      </c>
      <c r="B4734" s="371" t="s">
        <v>13585</v>
      </c>
      <c r="C4734" s="371" t="s">
        <v>3640</v>
      </c>
      <c r="D4734" s="218">
        <v>14.23</v>
      </c>
    </row>
    <row r="4735" spans="1:4" x14ac:dyDescent="0.25">
      <c r="A4735" s="371">
        <v>9875</v>
      </c>
      <c r="B4735" s="371" t="s">
        <v>13586</v>
      </c>
      <c r="C4735" s="371" t="s">
        <v>3640</v>
      </c>
      <c r="D4735" s="218">
        <v>15.61</v>
      </c>
    </row>
    <row r="4736" spans="1:4" x14ac:dyDescent="0.25">
      <c r="A4736" s="371">
        <v>9873</v>
      </c>
      <c r="B4736" s="371" t="s">
        <v>13587</v>
      </c>
      <c r="C4736" s="371" t="s">
        <v>3640</v>
      </c>
      <c r="D4736" s="218">
        <v>25.68</v>
      </c>
    </row>
    <row r="4737" spans="1:4" x14ac:dyDescent="0.25">
      <c r="A4737" s="371">
        <v>9871</v>
      </c>
      <c r="B4737" s="371" t="s">
        <v>13588</v>
      </c>
      <c r="C4737" s="371" t="s">
        <v>3640</v>
      </c>
      <c r="D4737" s="218">
        <v>42.56</v>
      </c>
    </row>
    <row r="4738" spans="1:4" x14ac:dyDescent="0.25">
      <c r="A4738" s="371">
        <v>9872</v>
      </c>
      <c r="B4738" s="371" t="s">
        <v>13589</v>
      </c>
      <c r="C4738" s="371" t="s">
        <v>3640</v>
      </c>
      <c r="D4738" s="218">
        <v>59.21</v>
      </c>
    </row>
    <row r="4739" spans="1:4" x14ac:dyDescent="0.25">
      <c r="A4739" s="371">
        <v>7667</v>
      </c>
      <c r="B4739" s="371" t="s">
        <v>13590</v>
      </c>
      <c r="C4739" s="371" t="s">
        <v>3640</v>
      </c>
      <c r="D4739" s="219">
        <v>3452.35</v>
      </c>
    </row>
    <row r="4740" spans="1:4" x14ac:dyDescent="0.25">
      <c r="A4740" s="371">
        <v>7660</v>
      </c>
      <c r="B4740" s="371" t="s">
        <v>13591</v>
      </c>
      <c r="C4740" s="371" t="s">
        <v>3640</v>
      </c>
      <c r="D4740" s="219">
        <v>4400.93</v>
      </c>
    </row>
    <row r="4741" spans="1:4" x14ac:dyDescent="0.25">
      <c r="A4741" s="371">
        <v>7676</v>
      </c>
      <c r="B4741" s="371" t="s">
        <v>13592</v>
      </c>
      <c r="C4741" s="371" t="s">
        <v>3640</v>
      </c>
      <c r="D4741" s="219">
        <v>4451.22</v>
      </c>
    </row>
    <row r="4742" spans="1:4" x14ac:dyDescent="0.25">
      <c r="A4742" s="371">
        <v>12426</v>
      </c>
      <c r="B4742" s="371" t="s">
        <v>13593</v>
      </c>
      <c r="C4742" s="371" t="s">
        <v>3635</v>
      </c>
      <c r="D4742" s="218">
        <v>50.7</v>
      </c>
    </row>
    <row r="4743" spans="1:4" x14ac:dyDescent="0.25">
      <c r="A4743" s="371">
        <v>12425</v>
      </c>
      <c r="B4743" s="371" t="s">
        <v>13594</v>
      </c>
      <c r="C4743" s="371" t="s">
        <v>3635</v>
      </c>
      <c r="D4743" s="218">
        <v>69.650000000000006</v>
      </c>
    </row>
    <row r="4744" spans="1:4" x14ac:dyDescent="0.25">
      <c r="A4744" s="371">
        <v>12427</v>
      </c>
      <c r="B4744" s="371" t="s">
        <v>13595</v>
      </c>
      <c r="C4744" s="371" t="s">
        <v>3635</v>
      </c>
      <c r="D4744" s="218">
        <v>289.11</v>
      </c>
    </row>
    <row r="4745" spans="1:4" x14ac:dyDescent="0.25">
      <c r="A4745" s="371">
        <v>12428</v>
      </c>
      <c r="B4745" s="371" t="s">
        <v>13596</v>
      </c>
      <c r="C4745" s="371" t="s">
        <v>3635</v>
      </c>
      <c r="D4745" s="218">
        <v>185.57</v>
      </c>
    </row>
    <row r="4746" spans="1:4" x14ac:dyDescent="0.25">
      <c r="A4746" s="371">
        <v>12430</v>
      </c>
      <c r="B4746" s="371" t="s">
        <v>13597</v>
      </c>
      <c r="C4746" s="371" t="s">
        <v>3635</v>
      </c>
      <c r="D4746" s="218">
        <v>62.15</v>
      </c>
    </row>
    <row r="4747" spans="1:4" x14ac:dyDescent="0.25">
      <c r="A4747" s="371">
        <v>12429</v>
      </c>
      <c r="B4747" s="371" t="s">
        <v>13598</v>
      </c>
      <c r="C4747" s="371" t="s">
        <v>3635</v>
      </c>
      <c r="D4747" s="218">
        <v>467.5</v>
      </c>
    </row>
    <row r="4748" spans="1:4" x14ac:dyDescent="0.25">
      <c r="A4748" s="371">
        <v>12431</v>
      </c>
      <c r="B4748" s="371" t="s">
        <v>13599</v>
      </c>
      <c r="C4748" s="371" t="s">
        <v>3635</v>
      </c>
      <c r="D4748" s="218">
        <v>795.6</v>
      </c>
    </row>
    <row r="4749" spans="1:4" x14ac:dyDescent="0.25">
      <c r="A4749" s="371">
        <v>12432</v>
      </c>
      <c r="B4749" s="371" t="s">
        <v>13600</v>
      </c>
      <c r="C4749" s="371" t="s">
        <v>3635</v>
      </c>
      <c r="D4749" s="218">
        <v>163.63</v>
      </c>
    </row>
    <row r="4750" spans="1:4" x14ac:dyDescent="0.25">
      <c r="A4750" s="371">
        <v>12434</v>
      </c>
      <c r="B4750" s="371" t="s">
        <v>13601</v>
      </c>
      <c r="C4750" s="371" t="s">
        <v>3635</v>
      </c>
      <c r="D4750" s="218">
        <v>53.32</v>
      </c>
    </row>
    <row r="4751" spans="1:4" x14ac:dyDescent="0.25">
      <c r="A4751" s="371">
        <v>12433</v>
      </c>
      <c r="B4751" s="371" t="s">
        <v>13602</v>
      </c>
      <c r="C4751" s="371" t="s">
        <v>3635</v>
      </c>
      <c r="D4751" s="218">
        <v>104.17</v>
      </c>
    </row>
    <row r="4752" spans="1:4" x14ac:dyDescent="0.25">
      <c r="A4752" s="371">
        <v>12435</v>
      </c>
      <c r="B4752" s="371" t="s">
        <v>13603</v>
      </c>
      <c r="C4752" s="371" t="s">
        <v>3635</v>
      </c>
      <c r="D4752" s="218">
        <v>322.38</v>
      </c>
    </row>
    <row r="4753" spans="1:4" x14ac:dyDescent="0.25">
      <c r="A4753" s="371">
        <v>12437</v>
      </c>
      <c r="B4753" s="371" t="s">
        <v>13604</v>
      </c>
      <c r="C4753" s="371" t="s">
        <v>3635</v>
      </c>
      <c r="D4753" s="218">
        <v>260.36</v>
      </c>
    </row>
    <row r="4754" spans="1:4" x14ac:dyDescent="0.25">
      <c r="A4754" s="371">
        <v>12439</v>
      </c>
      <c r="B4754" s="371" t="s">
        <v>13605</v>
      </c>
      <c r="C4754" s="371" t="s">
        <v>3635</v>
      </c>
      <c r="D4754" s="218">
        <v>83.56</v>
      </c>
    </row>
    <row r="4755" spans="1:4" x14ac:dyDescent="0.25">
      <c r="A4755" s="371">
        <v>12438</v>
      </c>
      <c r="B4755" s="371" t="s">
        <v>13606</v>
      </c>
      <c r="C4755" s="371" t="s">
        <v>3635</v>
      </c>
      <c r="D4755" s="218">
        <v>471.17</v>
      </c>
    </row>
    <row r="4756" spans="1:4" x14ac:dyDescent="0.25">
      <c r="A4756" s="371">
        <v>12436</v>
      </c>
      <c r="B4756" s="371" t="s">
        <v>13607</v>
      </c>
      <c r="C4756" s="371" t="s">
        <v>3635</v>
      </c>
      <c r="D4756" s="218">
        <v>595.19000000000005</v>
      </c>
    </row>
    <row r="4757" spans="1:4" x14ac:dyDescent="0.25">
      <c r="A4757" s="371">
        <v>36357</v>
      </c>
      <c r="B4757" s="371" t="s">
        <v>13608</v>
      </c>
      <c r="C4757" s="371" t="s">
        <v>3635</v>
      </c>
      <c r="D4757" s="218">
        <v>149.80000000000001</v>
      </c>
    </row>
    <row r="4758" spans="1:4" x14ac:dyDescent="0.25">
      <c r="A4758" s="371">
        <v>12424</v>
      </c>
      <c r="B4758" s="371" t="s">
        <v>13609</v>
      </c>
      <c r="C4758" s="371" t="s">
        <v>3635</v>
      </c>
      <c r="D4758" s="218">
        <v>107.25</v>
      </c>
    </row>
    <row r="4759" spans="1:4" x14ac:dyDescent="0.25">
      <c r="A4759" s="371">
        <v>12440</v>
      </c>
      <c r="B4759" s="371" t="s">
        <v>13610</v>
      </c>
      <c r="C4759" s="371" t="s">
        <v>3635</v>
      </c>
      <c r="D4759" s="218">
        <v>103.67</v>
      </c>
    </row>
    <row r="4760" spans="1:4" x14ac:dyDescent="0.25">
      <c r="A4760" s="371">
        <v>9884</v>
      </c>
      <c r="B4760" s="371" t="s">
        <v>13611</v>
      </c>
      <c r="C4760" s="371" t="s">
        <v>3635</v>
      </c>
      <c r="D4760" s="218">
        <v>77.319999999999993</v>
      </c>
    </row>
    <row r="4761" spans="1:4" x14ac:dyDescent="0.25">
      <c r="A4761" s="371">
        <v>9888</v>
      </c>
      <c r="B4761" s="371" t="s">
        <v>13612</v>
      </c>
      <c r="C4761" s="371" t="s">
        <v>3635</v>
      </c>
      <c r="D4761" s="218">
        <v>62.13</v>
      </c>
    </row>
    <row r="4762" spans="1:4" x14ac:dyDescent="0.25">
      <c r="A4762" s="371">
        <v>9883</v>
      </c>
      <c r="B4762" s="371" t="s">
        <v>13613</v>
      </c>
      <c r="C4762" s="371" t="s">
        <v>3635</v>
      </c>
      <c r="D4762" s="218">
        <v>27.11</v>
      </c>
    </row>
    <row r="4763" spans="1:4" x14ac:dyDescent="0.25">
      <c r="A4763" s="371">
        <v>9886</v>
      </c>
      <c r="B4763" s="371" t="s">
        <v>13614</v>
      </c>
      <c r="C4763" s="371" t="s">
        <v>3635</v>
      </c>
      <c r="D4763" s="218">
        <v>37.130000000000003</v>
      </c>
    </row>
    <row r="4764" spans="1:4" x14ac:dyDescent="0.25">
      <c r="A4764" s="371">
        <v>9889</v>
      </c>
      <c r="B4764" s="371" t="s">
        <v>13615</v>
      </c>
      <c r="C4764" s="371" t="s">
        <v>3635</v>
      </c>
      <c r="D4764" s="218">
        <v>188.12</v>
      </c>
    </row>
    <row r="4765" spans="1:4" x14ac:dyDescent="0.25">
      <c r="A4765" s="371">
        <v>9887</v>
      </c>
      <c r="B4765" s="371" t="s">
        <v>13616</v>
      </c>
      <c r="C4765" s="371" t="s">
        <v>3635</v>
      </c>
      <c r="D4765" s="218">
        <v>113.7</v>
      </c>
    </row>
    <row r="4766" spans="1:4" x14ac:dyDescent="0.25">
      <c r="A4766" s="371">
        <v>9885</v>
      </c>
      <c r="B4766" s="371" t="s">
        <v>13617</v>
      </c>
      <c r="C4766" s="371" t="s">
        <v>3635</v>
      </c>
      <c r="D4766" s="218">
        <v>35.9</v>
      </c>
    </row>
    <row r="4767" spans="1:4" x14ac:dyDescent="0.25">
      <c r="A4767" s="371">
        <v>9890</v>
      </c>
      <c r="B4767" s="371" t="s">
        <v>13618</v>
      </c>
      <c r="C4767" s="371" t="s">
        <v>3635</v>
      </c>
      <c r="D4767" s="218">
        <v>291.45</v>
      </c>
    </row>
    <row r="4768" spans="1:4" x14ac:dyDescent="0.25">
      <c r="A4768" s="371">
        <v>9891</v>
      </c>
      <c r="B4768" s="371" t="s">
        <v>13619</v>
      </c>
      <c r="C4768" s="371" t="s">
        <v>3635</v>
      </c>
      <c r="D4768" s="218">
        <v>409.14</v>
      </c>
    </row>
    <row r="4769" spans="1:4" x14ac:dyDescent="0.25">
      <c r="A4769" s="371">
        <v>36313</v>
      </c>
      <c r="B4769" s="371" t="s">
        <v>13620</v>
      </c>
      <c r="C4769" s="371" t="s">
        <v>3635</v>
      </c>
      <c r="D4769" s="218">
        <v>15.68</v>
      </c>
    </row>
    <row r="4770" spans="1:4" x14ac:dyDescent="0.25">
      <c r="A4770" s="371">
        <v>36316</v>
      </c>
      <c r="B4770" s="371" t="s">
        <v>13621</v>
      </c>
      <c r="C4770" s="371" t="s">
        <v>3635</v>
      </c>
      <c r="D4770" s="218">
        <v>24.41</v>
      </c>
    </row>
    <row r="4771" spans="1:4" x14ac:dyDescent="0.25">
      <c r="A4771" s="371">
        <v>64</v>
      </c>
      <c r="B4771" s="371" t="s">
        <v>13622</v>
      </c>
      <c r="C4771" s="371" t="s">
        <v>3635</v>
      </c>
      <c r="D4771" s="218">
        <v>4.79</v>
      </c>
    </row>
    <row r="4772" spans="1:4" x14ac:dyDescent="0.25">
      <c r="A4772" s="371">
        <v>37423</v>
      </c>
      <c r="B4772" s="371" t="s">
        <v>13623</v>
      </c>
      <c r="C4772" s="371" t="s">
        <v>3635</v>
      </c>
      <c r="D4772" s="218">
        <v>11.84</v>
      </c>
    </row>
    <row r="4773" spans="1:4" x14ac:dyDescent="0.25">
      <c r="A4773" s="371">
        <v>9892</v>
      </c>
      <c r="B4773" s="371" t="s">
        <v>13624</v>
      </c>
      <c r="C4773" s="371" t="s">
        <v>3635</v>
      </c>
      <c r="D4773" s="218">
        <v>6.82</v>
      </c>
    </row>
    <row r="4774" spans="1:4" x14ac:dyDescent="0.25">
      <c r="A4774" s="371">
        <v>9901</v>
      </c>
      <c r="B4774" s="371" t="s">
        <v>13625</v>
      </c>
      <c r="C4774" s="371" t="s">
        <v>3635</v>
      </c>
      <c r="D4774" s="218">
        <v>32.979999999999997</v>
      </c>
    </row>
    <row r="4775" spans="1:4" x14ac:dyDescent="0.25">
      <c r="A4775" s="371">
        <v>9900</v>
      </c>
      <c r="B4775" s="371" t="s">
        <v>13626</v>
      </c>
      <c r="C4775" s="371" t="s">
        <v>3635</v>
      </c>
      <c r="D4775" s="218">
        <v>19.11</v>
      </c>
    </row>
    <row r="4776" spans="1:4" x14ac:dyDescent="0.25">
      <c r="A4776" s="371">
        <v>9899</v>
      </c>
      <c r="B4776" s="371" t="s">
        <v>13627</v>
      </c>
      <c r="C4776" s="371" t="s">
        <v>3635</v>
      </c>
      <c r="D4776" s="218">
        <v>8.57</v>
      </c>
    </row>
    <row r="4777" spans="1:4" x14ac:dyDescent="0.25">
      <c r="A4777" s="371">
        <v>9908</v>
      </c>
      <c r="B4777" s="371" t="s">
        <v>13628</v>
      </c>
      <c r="C4777" s="371" t="s">
        <v>3635</v>
      </c>
      <c r="D4777" s="218">
        <v>385.2</v>
      </c>
    </row>
    <row r="4778" spans="1:4" x14ac:dyDescent="0.25">
      <c r="A4778" s="371">
        <v>9905</v>
      </c>
      <c r="B4778" s="371" t="s">
        <v>13629</v>
      </c>
      <c r="C4778" s="371" t="s">
        <v>3635</v>
      </c>
      <c r="D4778" s="218">
        <v>6.7</v>
      </c>
    </row>
    <row r="4779" spans="1:4" x14ac:dyDescent="0.25">
      <c r="A4779" s="371">
        <v>9906</v>
      </c>
      <c r="B4779" s="371" t="s">
        <v>13630</v>
      </c>
      <c r="C4779" s="371" t="s">
        <v>3635</v>
      </c>
      <c r="D4779" s="218">
        <v>8.08</v>
      </c>
    </row>
    <row r="4780" spans="1:4" x14ac:dyDescent="0.25">
      <c r="A4780" s="371">
        <v>9895</v>
      </c>
      <c r="B4780" s="371" t="s">
        <v>13631</v>
      </c>
      <c r="C4780" s="371" t="s">
        <v>3635</v>
      </c>
      <c r="D4780" s="218">
        <v>13.61</v>
      </c>
    </row>
    <row r="4781" spans="1:4" x14ac:dyDescent="0.25">
      <c r="A4781" s="371">
        <v>9894</v>
      </c>
      <c r="B4781" s="371" t="s">
        <v>13632</v>
      </c>
      <c r="C4781" s="371" t="s">
        <v>3635</v>
      </c>
      <c r="D4781" s="218">
        <v>26.17</v>
      </c>
    </row>
    <row r="4782" spans="1:4" x14ac:dyDescent="0.25">
      <c r="A4782" s="371">
        <v>9897</v>
      </c>
      <c r="B4782" s="371" t="s">
        <v>13633</v>
      </c>
      <c r="C4782" s="371" t="s">
        <v>3635</v>
      </c>
      <c r="D4782" s="218">
        <v>27.94</v>
      </c>
    </row>
    <row r="4783" spans="1:4" x14ac:dyDescent="0.25">
      <c r="A4783" s="371">
        <v>9910</v>
      </c>
      <c r="B4783" s="371" t="s">
        <v>13634</v>
      </c>
      <c r="C4783" s="371" t="s">
        <v>3635</v>
      </c>
      <c r="D4783" s="218">
        <v>72.709999999999994</v>
      </c>
    </row>
    <row r="4784" spans="1:4" x14ac:dyDescent="0.25">
      <c r="A4784" s="371">
        <v>9909</v>
      </c>
      <c r="B4784" s="371" t="s">
        <v>13635</v>
      </c>
      <c r="C4784" s="371" t="s">
        <v>3635</v>
      </c>
      <c r="D4784" s="218">
        <v>148.08000000000001</v>
      </c>
    </row>
    <row r="4785" spans="1:4" x14ac:dyDescent="0.25">
      <c r="A4785" s="371">
        <v>9907</v>
      </c>
      <c r="B4785" s="371" t="s">
        <v>13636</v>
      </c>
      <c r="C4785" s="371" t="s">
        <v>3635</v>
      </c>
      <c r="D4785" s="218">
        <v>174.84</v>
      </c>
    </row>
    <row r="4786" spans="1:4" x14ac:dyDescent="0.25">
      <c r="A4786" s="371">
        <v>20973</v>
      </c>
      <c r="B4786" s="371" t="s">
        <v>13637</v>
      </c>
      <c r="C4786" s="371" t="s">
        <v>3635</v>
      </c>
      <c r="D4786" s="218">
        <v>122.48</v>
      </c>
    </row>
    <row r="4787" spans="1:4" x14ac:dyDescent="0.25">
      <c r="A4787" s="371">
        <v>20974</v>
      </c>
      <c r="B4787" s="371" t="s">
        <v>13638</v>
      </c>
      <c r="C4787" s="371" t="s">
        <v>3635</v>
      </c>
      <c r="D4787" s="218">
        <v>175.23</v>
      </c>
    </row>
    <row r="4788" spans="1:4" x14ac:dyDescent="0.25">
      <c r="A4788" s="371">
        <v>37989</v>
      </c>
      <c r="B4788" s="371" t="s">
        <v>13639</v>
      </c>
      <c r="C4788" s="371" t="s">
        <v>3635</v>
      </c>
      <c r="D4788" s="218">
        <v>11.71</v>
      </c>
    </row>
    <row r="4789" spans="1:4" x14ac:dyDescent="0.25">
      <c r="A4789" s="371">
        <v>37990</v>
      </c>
      <c r="B4789" s="371" t="s">
        <v>13640</v>
      </c>
      <c r="C4789" s="371" t="s">
        <v>3635</v>
      </c>
      <c r="D4789" s="218">
        <v>12.91</v>
      </c>
    </row>
    <row r="4790" spans="1:4" x14ac:dyDescent="0.25">
      <c r="A4790" s="371">
        <v>37991</v>
      </c>
      <c r="B4790" s="371" t="s">
        <v>13641</v>
      </c>
      <c r="C4790" s="371" t="s">
        <v>3635</v>
      </c>
      <c r="D4790" s="218">
        <v>17.190000000000001</v>
      </c>
    </row>
    <row r="4791" spans="1:4" x14ac:dyDescent="0.25">
      <c r="A4791" s="371">
        <v>37992</v>
      </c>
      <c r="B4791" s="371" t="s">
        <v>13642</v>
      </c>
      <c r="C4791" s="371" t="s">
        <v>3635</v>
      </c>
      <c r="D4791" s="218">
        <v>26.67</v>
      </c>
    </row>
    <row r="4792" spans="1:4" x14ac:dyDescent="0.25">
      <c r="A4792" s="371">
        <v>37993</v>
      </c>
      <c r="B4792" s="371" t="s">
        <v>13643</v>
      </c>
      <c r="C4792" s="371" t="s">
        <v>3635</v>
      </c>
      <c r="D4792" s="218">
        <v>40.47</v>
      </c>
    </row>
    <row r="4793" spans="1:4" x14ac:dyDescent="0.25">
      <c r="A4793" s="371">
        <v>37994</v>
      </c>
      <c r="B4793" s="371" t="s">
        <v>13644</v>
      </c>
      <c r="C4793" s="371" t="s">
        <v>3635</v>
      </c>
      <c r="D4793" s="218">
        <v>96.37</v>
      </c>
    </row>
    <row r="4794" spans="1:4" x14ac:dyDescent="0.25">
      <c r="A4794" s="371">
        <v>37995</v>
      </c>
      <c r="B4794" s="371" t="s">
        <v>13645</v>
      </c>
      <c r="C4794" s="371" t="s">
        <v>3635</v>
      </c>
      <c r="D4794" s="218">
        <v>125.61</v>
      </c>
    </row>
    <row r="4795" spans="1:4" x14ac:dyDescent="0.25">
      <c r="A4795" s="371">
        <v>37996</v>
      </c>
      <c r="B4795" s="371" t="s">
        <v>13646</v>
      </c>
      <c r="C4795" s="371" t="s">
        <v>3635</v>
      </c>
      <c r="D4795" s="218">
        <v>191.27</v>
      </c>
    </row>
    <row r="4796" spans="1:4" x14ac:dyDescent="0.25">
      <c r="A4796" s="371">
        <v>13883</v>
      </c>
      <c r="B4796" s="371" t="s">
        <v>13647</v>
      </c>
      <c r="C4796" s="371" t="s">
        <v>3635</v>
      </c>
      <c r="D4796" s="219">
        <v>116611.15</v>
      </c>
    </row>
    <row r="4797" spans="1:4" x14ac:dyDescent="0.25">
      <c r="A4797" s="371">
        <v>38604</v>
      </c>
      <c r="B4797" s="371" t="s">
        <v>13648</v>
      </c>
      <c r="C4797" s="371" t="s">
        <v>3635</v>
      </c>
      <c r="D4797" s="219">
        <v>145237.64000000001</v>
      </c>
    </row>
    <row r="4798" spans="1:4" x14ac:dyDescent="0.25">
      <c r="A4798" s="371">
        <v>10601</v>
      </c>
      <c r="B4798" s="371" t="s">
        <v>13649</v>
      </c>
      <c r="C4798" s="371" t="s">
        <v>3635</v>
      </c>
      <c r="D4798" s="219">
        <v>2825161.76</v>
      </c>
    </row>
    <row r="4799" spans="1:4" x14ac:dyDescent="0.25">
      <c r="A4799" s="371">
        <v>44469</v>
      </c>
      <c r="B4799" s="371" t="s">
        <v>13650</v>
      </c>
      <c r="C4799" s="371" t="s">
        <v>3635</v>
      </c>
      <c r="D4799" s="219">
        <v>7438551.21</v>
      </c>
    </row>
    <row r="4800" spans="1:4" x14ac:dyDescent="0.25">
      <c r="A4800" s="371">
        <v>13894</v>
      </c>
      <c r="B4800" s="371" t="s">
        <v>13651</v>
      </c>
      <c r="C4800" s="371" t="s">
        <v>3635</v>
      </c>
      <c r="D4800" s="219">
        <v>399604.75</v>
      </c>
    </row>
    <row r="4801" spans="1:4" x14ac:dyDescent="0.25">
      <c r="A4801" s="371">
        <v>13895</v>
      </c>
      <c r="B4801" s="371" t="s">
        <v>13652</v>
      </c>
      <c r="C4801" s="371" t="s">
        <v>3635</v>
      </c>
      <c r="D4801" s="219">
        <v>537335.18000000005</v>
      </c>
    </row>
    <row r="4802" spans="1:4" x14ac:dyDescent="0.25">
      <c r="A4802" s="371">
        <v>13892</v>
      </c>
      <c r="B4802" s="371" t="s">
        <v>13653</v>
      </c>
      <c r="C4802" s="371" t="s">
        <v>3635</v>
      </c>
      <c r="D4802" s="219">
        <v>658491.12</v>
      </c>
    </row>
    <row r="4803" spans="1:4" x14ac:dyDescent="0.25">
      <c r="A4803" s="371">
        <v>9914</v>
      </c>
      <c r="B4803" s="371" t="s">
        <v>13654</v>
      </c>
      <c r="C4803" s="371" t="s">
        <v>3635</v>
      </c>
      <c r="D4803" s="219">
        <v>712400</v>
      </c>
    </row>
    <row r="4804" spans="1:4" x14ac:dyDescent="0.25">
      <c r="A4804" s="371">
        <v>36485</v>
      </c>
      <c r="B4804" s="371" t="s">
        <v>13655</v>
      </c>
      <c r="C4804" s="371" t="s">
        <v>3635</v>
      </c>
      <c r="D4804" s="219">
        <v>665336.65</v>
      </c>
    </row>
    <row r="4805" spans="1:4" x14ac:dyDescent="0.25">
      <c r="A4805" s="371">
        <v>9912</v>
      </c>
      <c r="B4805" s="371" t="s">
        <v>13656</v>
      </c>
      <c r="C4805" s="371" t="s">
        <v>3635</v>
      </c>
      <c r="D4805" s="219">
        <v>2300000</v>
      </c>
    </row>
    <row r="4806" spans="1:4" x14ac:dyDescent="0.25">
      <c r="A4806" s="371">
        <v>9921</v>
      </c>
      <c r="B4806" s="371" t="s">
        <v>13657</v>
      </c>
      <c r="C4806" s="371" t="s">
        <v>3635</v>
      </c>
      <c r="D4806" s="219">
        <v>1186448.79</v>
      </c>
    </row>
    <row r="4807" spans="1:4" x14ac:dyDescent="0.25">
      <c r="A4807" s="371">
        <v>21112</v>
      </c>
      <c r="B4807" s="371" t="s">
        <v>13658</v>
      </c>
      <c r="C4807" s="371" t="s">
        <v>3635</v>
      </c>
      <c r="D4807" s="218">
        <v>269.3</v>
      </c>
    </row>
    <row r="4808" spans="1:4" x14ac:dyDescent="0.25">
      <c r="A4808" s="371">
        <v>10228</v>
      </c>
      <c r="B4808" s="371" t="s">
        <v>13659</v>
      </c>
      <c r="C4808" s="371" t="s">
        <v>3635</v>
      </c>
      <c r="D4808" s="218">
        <v>312.85000000000002</v>
      </c>
    </row>
    <row r="4809" spans="1:4" x14ac:dyDescent="0.25">
      <c r="A4809" s="371">
        <v>11781</v>
      </c>
      <c r="B4809" s="371" t="s">
        <v>13660</v>
      </c>
      <c r="C4809" s="371" t="s">
        <v>3635</v>
      </c>
      <c r="D4809" s="218">
        <v>253.44</v>
      </c>
    </row>
    <row r="4810" spans="1:4" x14ac:dyDescent="0.25">
      <c r="A4810" s="371">
        <v>37588</v>
      </c>
      <c r="B4810" s="371" t="s">
        <v>13661</v>
      </c>
      <c r="C4810" s="371" t="s">
        <v>3635</v>
      </c>
      <c r="D4810" s="218">
        <v>51.12</v>
      </c>
    </row>
    <row r="4811" spans="1:4" x14ac:dyDescent="0.25">
      <c r="A4811" s="371">
        <v>11746</v>
      </c>
      <c r="B4811" s="371" t="s">
        <v>13662</v>
      </c>
      <c r="C4811" s="371" t="s">
        <v>3635</v>
      </c>
      <c r="D4811" s="218">
        <v>103.48</v>
      </c>
    </row>
    <row r="4812" spans="1:4" x14ac:dyDescent="0.25">
      <c r="A4812" s="371">
        <v>11751</v>
      </c>
      <c r="B4812" s="371" t="s">
        <v>13663</v>
      </c>
      <c r="C4812" s="371" t="s">
        <v>3635</v>
      </c>
      <c r="D4812" s="218">
        <v>185.85</v>
      </c>
    </row>
    <row r="4813" spans="1:4" x14ac:dyDescent="0.25">
      <c r="A4813" s="371">
        <v>11750</v>
      </c>
      <c r="B4813" s="371" t="s">
        <v>13664</v>
      </c>
      <c r="C4813" s="371" t="s">
        <v>3635</v>
      </c>
      <c r="D4813" s="218">
        <v>154.22999999999999</v>
      </c>
    </row>
    <row r="4814" spans="1:4" x14ac:dyDescent="0.25">
      <c r="A4814" s="371">
        <v>11748</v>
      </c>
      <c r="B4814" s="371" t="s">
        <v>13665</v>
      </c>
      <c r="C4814" s="371" t="s">
        <v>3635</v>
      </c>
      <c r="D4814" s="218">
        <v>66.400000000000006</v>
      </c>
    </row>
    <row r="4815" spans="1:4" x14ac:dyDescent="0.25">
      <c r="A4815" s="371">
        <v>11747</v>
      </c>
      <c r="B4815" s="371" t="s">
        <v>13666</v>
      </c>
      <c r="C4815" s="371" t="s">
        <v>3635</v>
      </c>
      <c r="D4815" s="218">
        <v>286.58</v>
      </c>
    </row>
    <row r="4816" spans="1:4" x14ac:dyDescent="0.25">
      <c r="A4816" s="371">
        <v>11749</v>
      </c>
      <c r="B4816" s="371" t="s">
        <v>13667</v>
      </c>
      <c r="C4816" s="371" t="s">
        <v>3635</v>
      </c>
      <c r="D4816" s="218">
        <v>76.650000000000006</v>
      </c>
    </row>
    <row r="4817" spans="1:4" x14ac:dyDescent="0.25">
      <c r="A4817" s="371">
        <v>10236</v>
      </c>
      <c r="B4817" s="371" t="s">
        <v>13668</v>
      </c>
      <c r="C4817" s="371" t="s">
        <v>3635</v>
      </c>
      <c r="D4817" s="218">
        <v>132.34</v>
      </c>
    </row>
    <row r="4818" spans="1:4" x14ac:dyDescent="0.25">
      <c r="A4818" s="371">
        <v>10233</v>
      </c>
      <c r="B4818" s="371" t="s">
        <v>13669</v>
      </c>
      <c r="C4818" s="371" t="s">
        <v>3635</v>
      </c>
      <c r="D4818" s="218">
        <v>124.01</v>
      </c>
    </row>
    <row r="4819" spans="1:4" x14ac:dyDescent="0.25">
      <c r="A4819" s="371">
        <v>10234</v>
      </c>
      <c r="B4819" s="371" t="s">
        <v>13670</v>
      </c>
      <c r="C4819" s="371" t="s">
        <v>3635</v>
      </c>
      <c r="D4819" s="218">
        <v>78.12</v>
      </c>
    </row>
    <row r="4820" spans="1:4" x14ac:dyDescent="0.25">
      <c r="A4820" s="371">
        <v>10231</v>
      </c>
      <c r="B4820" s="371" t="s">
        <v>13671</v>
      </c>
      <c r="C4820" s="371" t="s">
        <v>3635</v>
      </c>
      <c r="D4820" s="218">
        <v>358.24</v>
      </c>
    </row>
    <row r="4821" spans="1:4" x14ac:dyDescent="0.25">
      <c r="A4821" s="371">
        <v>10232</v>
      </c>
      <c r="B4821" s="371" t="s">
        <v>13672</v>
      </c>
      <c r="C4821" s="371" t="s">
        <v>3635</v>
      </c>
      <c r="D4821" s="218">
        <v>200.46</v>
      </c>
    </row>
    <row r="4822" spans="1:4" x14ac:dyDescent="0.25">
      <c r="A4822" s="371">
        <v>10229</v>
      </c>
      <c r="B4822" s="371" t="s">
        <v>13673</v>
      </c>
      <c r="C4822" s="371" t="s">
        <v>3635</v>
      </c>
      <c r="D4822" s="218">
        <v>70.650000000000006</v>
      </c>
    </row>
    <row r="4823" spans="1:4" x14ac:dyDescent="0.25">
      <c r="A4823" s="371">
        <v>10235</v>
      </c>
      <c r="B4823" s="371" t="s">
        <v>13674</v>
      </c>
      <c r="C4823" s="371" t="s">
        <v>3635</v>
      </c>
      <c r="D4823" s="218">
        <v>491.1</v>
      </c>
    </row>
    <row r="4824" spans="1:4" x14ac:dyDescent="0.25">
      <c r="A4824" s="371">
        <v>10230</v>
      </c>
      <c r="B4824" s="371" t="s">
        <v>13675</v>
      </c>
      <c r="C4824" s="371" t="s">
        <v>3635</v>
      </c>
      <c r="D4824" s="218">
        <v>864.29</v>
      </c>
    </row>
    <row r="4825" spans="1:4" x14ac:dyDescent="0.25">
      <c r="A4825" s="371">
        <v>10409</v>
      </c>
      <c r="B4825" s="371" t="s">
        <v>13676</v>
      </c>
      <c r="C4825" s="371" t="s">
        <v>3635</v>
      </c>
      <c r="D4825" s="218">
        <v>256.77</v>
      </c>
    </row>
    <row r="4826" spans="1:4" x14ac:dyDescent="0.25">
      <c r="A4826" s="371">
        <v>10411</v>
      </c>
      <c r="B4826" s="371" t="s">
        <v>13677</v>
      </c>
      <c r="C4826" s="371" t="s">
        <v>3635</v>
      </c>
      <c r="D4826" s="218">
        <v>229.76</v>
      </c>
    </row>
    <row r="4827" spans="1:4" x14ac:dyDescent="0.25">
      <c r="A4827" s="371">
        <v>10404</v>
      </c>
      <c r="B4827" s="371" t="s">
        <v>13678</v>
      </c>
      <c r="C4827" s="371" t="s">
        <v>3635</v>
      </c>
      <c r="D4827" s="218">
        <v>93.18</v>
      </c>
    </row>
    <row r="4828" spans="1:4" x14ac:dyDescent="0.25">
      <c r="A4828" s="371">
        <v>10410</v>
      </c>
      <c r="B4828" s="371" t="s">
        <v>13679</v>
      </c>
      <c r="C4828" s="371" t="s">
        <v>3635</v>
      </c>
      <c r="D4828" s="218">
        <v>153.47999999999999</v>
      </c>
    </row>
    <row r="4829" spans="1:4" x14ac:dyDescent="0.25">
      <c r="A4829" s="371">
        <v>10405</v>
      </c>
      <c r="B4829" s="371" t="s">
        <v>13680</v>
      </c>
      <c r="C4829" s="371" t="s">
        <v>3635</v>
      </c>
      <c r="D4829" s="218">
        <v>514.44000000000005</v>
      </c>
    </row>
    <row r="4830" spans="1:4" x14ac:dyDescent="0.25">
      <c r="A4830" s="371">
        <v>10408</v>
      </c>
      <c r="B4830" s="371" t="s">
        <v>13681</v>
      </c>
      <c r="C4830" s="371" t="s">
        <v>3635</v>
      </c>
      <c r="D4830" s="218">
        <v>359.74</v>
      </c>
    </row>
    <row r="4831" spans="1:4" x14ac:dyDescent="0.25">
      <c r="A4831" s="371">
        <v>10412</v>
      </c>
      <c r="B4831" s="371" t="s">
        <v>13682</v>
      </c>
      <c r="C4831" s="371" t="s">
        <v>3635</v>
      </c>
      <c r="D4831" s="218">
        <v>112.92</v>
      </c>
    </row>
    <row r="4832" spans="1:4" x14ac:dyDescent="0.25">
      <c r="A4832" s="371">
        <v>10406</v>
      </c>
      <c r="B4832" s="371" t="s">
        <v>13683</v>
      </c>
      <c r="C4832" s="371" t="s">
        <v>3635</v>
      </c>
      <c r="D4832" s="218">
        <v>710.55</v>
      </c>
    </row>
    <row r="4833" spans="1:4" x14ac:dyDescent="0.25">
      <c r="A4833" s="371">
        <v>10407</v>
      </c>
      <c r="B4833" s="371" t="s">
        <v>13684</v>
      </c>
      <c r="C4833" s="371" t="s">
        <v>3635</v>
      </c>
      <c r="D4833" s="219">
        <v>1102.07</v>
      </c>
    </row>
    <row r="4834" spans="1:4" x14ac:dyDescent="0.25">
      <c r="A4834" s="371">
        <v>10416</v>
      </c>
      <c r="B4834" s="371" t="s">
        <v>13685</v>
      </c>
      <c r="C4834" s="371" t="s">
        <v>3635</v>
      </c>
      <c r="D4834" s="218">
        <v>136.69999999999999</v>
      </c>
    </row>
    <row r="4835" spans="1:4" x14ac:dyDescent="0.25">
      <c r="A4835" s="371">
        <v>10419</v>
      </c>
      <c r="B4835" s="371" t="s">
        <v>13686</v>
      </c>
      <c r="C4835" s="371" t="s">
        <v>3635</v>
      </c>
      <c r="D4835" s="218">
        <v>118.65</v>
      </c>
    </row>
    <row r="4836" spans="1:4" x14ac:dyDescent="0.25">
      <c r="A4836" s="371">
        <v>21092</v>
      </c>
      <c r="B4836" s="371" t="s">
        <v>13687</v>
      </c>
      <c r="C4836" s="371" t="s">
        <v>3635</v>
      </c>
      <c r="D4836" s="218">
        <v>67.83</v>
      </c>
    </row>
    <row r="4837" spans="1:4" x14ac:dyDescent="0.25">
      <c r="A4837" s="371">
        <v>10418</v>
      </c>
      <c r="B4837" s="371" t="s">
        <v>13688</v>
      </c>
      <c r="C4837" s="371" t="s">
        <v>3635</v>
      </c>
      <c r="D4837" s="218">
        <v>79.09</v>
      </c>
    </row>
    <row r="4838" spans="1:4" x14ac:dyDescent="0.25">
      <c r="A4838" s="371">
        <v>12657</v>
      </c>
      <c r="B4838" s="371" t="s">
        <v>13689</v>
      </c>
      <c r="C4838" s="371" t="s">
        <v>3635</v>
      </c>
      <c r="D4838" s="218">
        <v>319.16000000000003</v>
      </c>
    </row>
    <row r="4839" spans="1:4" x14ac:dyDescent="0.25">
      <c r="A4839" s="371">
        <v>10417</v>
      </c>
      <c r="B4839" s="371" t="s">
        <v>13690</v>
      </c>
      <c r="C4839" s="371" t="s">
        <v>3635</v>
      </c>
      <c r="D4839" s="218">
        <v>199.17</v>
      </c>
    </row>
    <row r="4840" spans="1:4" x14ac:dyDescent="0.25">
      <c r="A4840" s="371">
        <v>10413</v>
      </c>
      <c r="B4840" s="371" t="s">
        <v>13691</v>
      </c>
      <c r="C4840" s="371" t="s">
        <v>3635</v>
      </c>
      <c r="D4840" s="218">
        <v>72.39</v>
      </c>
    </row>
    <row r="4841" spans="1:4" x14ac:dyDescent="0.25">
      <c r="A4841" s="371">
        <v>10414</v>
      </c>
      <c r="B4841" s="371" t="s">
        <v>13692</v>
      </c>
      <c r="C4841" s="371" t="s">
        <v>3635</v>
      </c>
      <c r="D4841" s="218">
        <v>435.84</v>
      </c>
    </row>
    <row r="4842" spans="1:4" x14ac:dyDescent="0.25">
      <c r="A4842" s="371">
        <v>10415</v>
      </c>
      <c r="B4842" s="371" t="s">
        <v>13693</v>
      </c>
      <c r="C4842" s="371" t="s">
        <v>3635</v>
      </c>
      <c r="D4842" s="218">
        <v>756.42</v>
      </c>
    </row>
    <row r="4843" spans="1:4" x14ac:dyDescent="0.25">
      <c r="A4843" s="371">
        <v>38643</v>
      </c>
      <c r="B4843" s="371" t="s">
        <v>13694</v>
      </c>
      <c r="C4843" s="371" t="s">
        <v>3635</v>
      </c>
      <c r="D4843" s="218">
        <v>40.619999999999997</v>
      </c>
    </row>
    <row r="4844" spans="1:4" x14ac:dyDescent="0.25">
      <c r="A4844" s="371">
        <v>6157</v>
      </c>
      <c r="B4844" s="371" t="s">
        <v>13695</v>
      </c>
      <c r="C4844" s="371" t="s">
        <v>3635</v>
      </c>
      <c r="D4844" s="218">
        <v>55.49</v>
      </c>
    </row>
    <row r="4845" spans="1:4" x14ac:dyDescent="0.25">
      <c r="A4845" s="371">
        <v>6158</v>
      </c>
      <c r="B4845" s="371" t="s">
        <v>13696</v>
      </c>
      <c r="C4845" s="371" t="s">
        <v>3635</v>
      </c>
      <c r="D4845" s="218">
        <v>7.6</v>
      </c>
    </row>
    <row r="4846" spans="1:4" x14ac:dyDescent="0.25">
      <c r="A4846" s="371">
        <v>6153</v>
      </c>
      <c r="B4846" s="371" t="s">
        <v>13697</v>
      </c>
      <c r="C4846" s="371" t="s">
        <v>3635</v>
      </c>
      <c r="D4846" s="218">
        <v>5.23</v>
      </c>
    </row>
    <row r="4847" spans="1:4" x14ac:dyDescent="0.25">
      <c r="A4847" s="371">
        <v>6156</v>
      </c>
      <c r="B4847" s="371" t="s">
        <v>13698</v>
      </c>
      <c r="C4847" s="371" t="s">
        <v>3635</v>
      </c>
      <c r="D4847" s="218">
        <v>6.52</v>
      </c>
    </row>
    <row r="4848" spans="1:4" x14ac:dyDescent="0.25">
      <c r="A4848" s="371">
        <v>6154</v>
      </c>
      <c r="B4848" s="371" t="s">
        <v>13699</v>
      </c>
      <c r="C4848" s="371" t="s">
        <v>3635</v>
      </c>
      <c r="D4848" s="218">
        <v>9.3000000000000007</v>
      </c>
    </row>
    <row r="4849" spans="1:4" x14ac:dyDescent="0.25">
      <c r="A4849" s="371">
        <v>6155</v>
      </c>
      <c r="B4849" s="371" t="s">
        <v>13700</v>
      </c>
      <c r="C4849" s="371" t="s">
        <v>3635</v>
      </c>
      <c r="D4849" s="218">
        <v>21.41</v>
      </c>
    </row>
    <row r="4850" spans="1:4" x14ac:dyDescent="0.25">
      <c r="A4850" s="371">
        <v>43595</v>
      </c>
      <c r="B4850" s="371" t="s">
        <v>13701</v>
      </c>
      <c r="C4850" s="371" t="s">
        <v>3635</v>
      </c>
      <c r="D4850" s="218">
        <v>18.61</v>
      </c>
    </row>
    <row r="4851" spans="1:4" x14ac:dyDescent="0.25">
      <c r="A4851" s="371">
        <v>43596</v>
      </c>
      <c r="B4851" s="371" t="s">
        <v>13702</v>
      </c>
      <c r="C4851" s="371" t="s">
        <v>3635</v>
      </c>
      <c r="D4851" s="218">
        <v>21.51</v>
      </c>
    </row>
    <row r="4852" spans="1:4" x14ac:dyDescent="0.25">
      <c r="A4852" s="371">
        <v>38108</v>
      </c>
      <c r="B4852" s="371" t="s">
        <v>13703</v>
      </c>
      <c r="C4852" s="371" t="s">
        <v>3635</v>
      </c>
      <c r="D4852" s="218">
        <v>56.77</v>
      </c>
    </row>
    <row r="4853" spans="1:4" x14ac:dyDescent="0.25">
      <c r="A4853" s="371">
        <v>38087</v>
      </c>
      <c r="B4853" s="371" t="s">
        <v>13704</v>
      </c>
      <c r="C4853" s="371" t="s">
        <v>3635</v>
      </c>
      <c r="D4853" s="218">
        <v>73.010000000000005</v>
      </c>
    </row>
    <row r="4854" spans="1:4" x14ac:dyDescent="0.25">
      <c r="A4854" s="371">
        <v>38109</v>
      </c>
      <c r="B4854" s="371" t="s">
        <v>13705</v>
      </c>
      <c r="C4854" s="371" t="s">
        <v>3635</v>
      </c>
      <c r="D4854" s="218">
        <v>90.73</v>
      </c>
    </row>
    <row r="4855" spans="1:4" x14ac:dyDescent="0.25">
      <c r="A4855" s="371">
        <v>38088</v>
      </c>
      <c r="B4855" s="371" t="s">
        <v>13706</v>
      </c>
      <c r="C4855" s="371" t="s">
        <v>3635</v>
      </c>
      <c r="D4855" s="218">
        <v>95.4</v>
      </c>
    </row>
    <row r="4856" spans="1:4" x14ac:dyDescent="0.25">
      <c r="A4856" s="371">
        <v>38110</v>
      </c>
      <c r="B4856" s="371" t="s">
        <v>13707</v>
      </c>
      <c r="C4856" s="371" t="s">
        <v>3635</v>
      </c>
      <c r="D4856" s="218">
        <v>34.9</v>
      </c>
    </row>
    <row r="4857" spans="1:4" x14ac:dyDescent="0.25">
      <c r="A4857" s="371">
        <v>38089</v>
      </c>
      <c r="B4857" s="371" t="s">
        <v>13708</v>
      </c>
      <c r="C4857" s="371" t="s">
        <v>3635</v>
      </c>
      <c r="D4857" s="218">
        <v>60.81</v>
      </c>
    </row>
    <row r="4858" spans="1:4" x14ac:dyDescent="0.25">
      <c r="A4858" s="371">
        <v>38111</v>
      </c>
      <c r="B4858" s="371" t="s">
        <v>13709</v>
      </c>
      <c r="C4858" s="371" t="s">
        <v>3635</v>
      </c>
      <c r="D4858" s="218">
        <v>39.03</v>
      </c>
    </row>
    <row r="4859" spans="1:4" x14ac:dyDescent="0.25">
      <c r="A4859" s="371">
        <v>38090</v>
      </c>
      <c r="B4859" s="371" t="s">
        <v>13710</v>
      </c>
      <c r="C4859" s="371" t="s">
        <v>3635</v>
      </c>
      <c r="D4859" s="218">
        <v>62.86</v>
      </c>
    </row>
    <row r="4860" spans="1:4" x14ac:dyDescent="0.25">
      <c r="A4860" s="371">
        <v>13726</v>
      </c>
      <c r="B4860" s="371" t="s">
        <v>13711</v>
      </c>
      <c r="C4860" s="371" t="s">
        <v>3635</v>
      </c>
      <c r="D4860" s="219">
        <v>71171.42</v>
      </c>
    </row>
    <row r="4861" spans="1:4" x14ac:dyDescent="0.25">
      <c r="A4861" s="371">
        <v>38400</v>
      </c>
      <c r="B4861" s="371" t="s">
        <v>13712</v>
      </c>
      <c r="C4861" s="371" t="s">
        <v>3635</v>
      </c>
      <c r="D4861" s="218">
        <v>15.14</v>
      </c>
    </row>
    <row r="4862" spans="1:4" x14ac:dyDescent="0.25">
      <c r="A4862" s="371">
        <v>12627</v>
      </c>
      <c r="B4862" s="371" t="s">
        <v>13713</v>
      </c>
      <c r="C4862" s="371" t="s">
        <v>3635</v>
      </c>
      <c r="D4862" s="218">
        <v>1.1399999999999999</v>
      </c>
    </row>
    <row r="4863" spans="1:4" x14ac:dyDescent="0.25">
      <c r="A4863" s="371">
        <v>39996</v>
      </c>
      <c r="B4863" s="371" t="s">
        <v>13714</v>
      </c>
      <c r="C4863" s="371" t="s">
        <v>3640</v>
      </c>
      <c r="D4863" s="218">
        <v>3.14</v>
      </c>
    </row>
    <row r="4864" spans="1:4" x14ac:dyDescent="0.25">
      <c r="A4864" s="371">
        <v>10478</v>
      </c>
      <c r="B4864" s="371" t="s">
        <v>13715</v>
      </c>
      <c r="C4864" s="371" t="s">
        <v>3634</v>
      </c>
      <c r="D4864" s="218">
        <v>39.520000000000003</v>
      </c>
    </row>
    <row r="4865" spans="1:4" x14ac:dyDescent="0.25">
      <c r="A4865" s="371">
        <v>10481</v>
      </c>
      <c r="B4865" s="371" t="s">
        <v>13716</v>
      </c>
      <c r="C4865" s="371" t="s">
        <v>3634</v>
      </c>
      <c r="D4865" s="218">
        <v>35.14</v>
      </c>
    </row>
    <row r="4866" spans="1:4" x14ac:dyDescent="0.25">
      <c r="A4866" s="371">
        <v>10475</v>
      </c>
      <c r="B4866" s="371" t="s">
        <v>13717</v>
      </c>
      <c r="C4866" s="371" t="s">
        <v>3634</v>
      </c>
      <c r="D4866" s="218">
        <v>34.01</v>
      </c>
    </row>
    <row r="4867" spans="1:4" x14ac:dyDescent="0.25">
      <c r="A4867" s="371">
        <v>4030</v>
      </c>
      <c r="B4867" s="371" t="s">
        <v>13718</v>
      </c>
      <c r="C4867" s="371" t="s">
        <v>3636</v>
      </c>
      <c r="D4867" s="218">
        <v>7.79</v>
      </c>
    </row>
    <row r="4868" spans="1:4" x14ac:dyDescent="0.25">
      <c r="A4868" s="371">
        <v>4031</v>
      </c>
      <c r="B4868" s="371" t="s">
        <v>13719</v>
      </c>
      <c r="C4868" s="371" t="s">
        <v>3636</v>
      </c>
      <c r="D4868" s="218">
        <v>36.61</v>
      </c>
    </row>
    <row r="4869" spans="1:4" x14ac:dyDescent="0.25">
      <c r="A4869" s="371">
        <v>39399</v>
      </c>
      <c r="B4869" s="371" t="s">
        <v>13720</v>
      </c>
      <c r="C4869" s="371" t="s">
        <v>3635</v>
      </c>
      <c r="D4869" s="219">
        <v>1360.93</v>
      </c>
    </row>
    <row r="4870" spans="1:4" x14ac:dyDescent="0.25">
      <c r="A4870" s="371">
        <v>39400</v>
      </c>
      <c r="B4870" s="371" t="s">
        <v>13721</v>
      </c>
      <c r="C4870" s="371" t="s">
        <v>3635</v>
      </c>
      <c r="D4870" s="219">
        <v>1479.28</v>
      </c>
    </row>
    <row r="4871" spans="1:4" x14ac:dyDescent="0.25">
      <c r="A4871" s="371">
        <v>39401</v>
      </c>
      <c r="B4871" s="371" t="s">
        <v>13722</v>
      </c>
      <c r="C4871" s="371" t="s">
        <v>3635</v>
      </c>
      <c r="D4871" s="219">
        <v>1659.39</v>
      </c>
    </row>
    <row r="4872" spans="1:4" x14ac:dyDescent="0.25">
      <c r="A4872" s="371">
        <v>11652</v>
      </c>
      <c r="B4872" s="371" t="s">
        <v>13723</v>
      </c>
      <c r="C4872" s="371" t="s">
        <v>3635</v>
      </c>
      <c r="D4872" s="219">
        <v>3570</v>
      </c>
    </row>
    <row r="4873" spans="1:4" x14ac:dyDescent="0.25">
      <c r="A4873" s="371">
        <v>13896</v>
      </c>
      <c r="B4873" s="371" t="s">
        <v>13724</v>
      </c>
      <c r="C4873" s="371" t="s">
        <v>3635</v>
      </c>
      <c r="D4873" s="219">
        <v>3202.6</v>
      </c>
    </row>
    <row r="4874" spans="1:4" x14ac:dyDescent="0.25">
      <c r="A4874" s="371">
        <v>13475</v>
      </c>
      <c r="B4874" s="371" t="s">
        <v>13725</v>
      </c>
      <c r="C4874" s="371" t="s">
        <v>3635</v>
      </c>
      <c r="D4874" s="219">
        <v>3901.15</v>
      </c>
    </row>
    <row r="4875" spans="1:4" x14ac:dyDescent="0.25">
      <c r="A4875" s="371">
        <v>44491</v>
      </c>
      <c r="B4875" s="371" t="s">
        <v>13726</v>
      </c>
      <c r="C4875" s="371" t="s">
        <v>3635</v>
      </c>
      <c r="D4875" s="219">
        <v>4561370.04</v>
      </c>
    </row>
    <row r="4876" spans="1:4" x14ac:dyDescent="0.25">
      <c r="A4876" s="371">
        <v>44470</v>
      </c>
      <c r="B4876" s="371" t="s">
        <v>13727</v>
      </c>
      <c r="C4876" s="371" t="s">
        <v>3635</v>
      </c>
      <c r="D4876" s="219">
        <v>1920283.84</v>
      </c>
    </row>
    <row r="4877" spans="1:4" x14ac:dyDescent="0.25">
      <c r="A4877" s="371">
        <v>13476</v>
      </c>
      <c r="B4877" s="371" t="s">
        <v>13728</v>
      </c>
      <c r="C4877" s="371" t="s">
        <v>3635</v>
      </c>
      <c r="D4877" s="219">
        <v>1934199.08</v>
      </c>
    </row>
    <row r="4878" spans="1:4" x14ac:dyDescent="0.25">
      <c r="A4878" s="371">
        <v>10488</v>
      </c>
      <c r="B4878" s="371" t="s">
        <v>13729</v>
      </c>
      <c r="C4878" s="371" t="s">
        <v>3635</v>
      </c>
      <c r="D4878" s="219">
        <v>2343303</v>
      </c>
    </row>
    <row r="4879" spans="1:4" x14ac:dyDescent="0.25">
      <c r="A4879" s="371">
        <v>13606</v>
      </c>
      <c r="B4879" s="371" t="s">
        <v>13730</v>
      </c>
      <c r="C4879" s="371" t="s">
        <v>3635</v>
      </c>
      <c r="D4879" s="219">
        <v>2076132.94</v>
      </c>
    </row>
    <row r="4880" spans="1:4" x14ac:dyDescent="0.25">
      <c r="A4880" s="371">
        <v>10489</v>
      </c>
      <c r="B4880" s="371" t="s">
        <v>13731</v>
      </c>
      <c r="C4880" s="371" t="s">
        <v>3638</v>
      </c>
      <c r="D4880" s="218">
        <v>16.36</v>
      </c>
    </row>
    <row r="4881" spans="1:4" x14ac:dyDescent="0.25">
      <c r="A4881" s="371">
        <v>41073</v>
      </c>
      <c r="B4881" s="371" t="s">
        <v>13732</v>
      </c>
      <c r="C4881" s="371" t="s">
        <v>3642</v>
      </c>
      <c r="D4881" s="219">
        <v>2911.9</v>
      </c>
    </row>
    <row r="4882" spans="1:4" x14ac:dyDescent="0.25">
      <c r="A4882" s="371">
        <v>34391</v>
      </c>
      <c r="B4882" s="371" t="s">
        <v>13733</v>
      </c>
      <c r="C4882" s="371" t="s">
        <v>3636</v>
      </c>
      <c r="D4882" s="218">
        <v>754.03</v>
      </c>
    </row>
    <row r="4883" spans="1:4" x14ac:dyDescent="0.25">
      <c r="A4883" s="371">
        <v>10496</v>
      </c>
      <c r="B4883" s="371" t="s">
        <v>13734</v>
      </c>
      <c r="C4883" s="371" t="s">
        <v>3636</v>
      </c>
      <c r="D4883" s="218">
        <v>656.25</v>
      </c>
    </row>
    <row r="4884" spans="1:4" x14ac:dyDescent="0.25">
      <c r="A4884" s="371">
        <v>10497</v>
      </c>
      <c r="B4884" s="371" t="s">
        <v>13735</v>
      </c>
      <c r="C4884" s="371" t="s">
        <v>3636</v>
      </c>
      <c r="D4884" s="219">
        <v>1706.24</v>
      </c>
    </row>
    <row r="4885" spans="1:4" x14ac:dyDescent="0.25">
      <c r="A4885" s="371">
        <v>10504</v>
      </c>
      <c r="B4885" s="371" t="s">
        <v>13736</v>
      </c>
      <c r="C4885" s="371" t="s">
        <v>3636</v>
      </c>
      <c r="D4885" s="219">
        <v>1995</v>
      </c>
    </row>
    <row r="4886" spans="1:4" x14ac:dyDescent="0.25">
      <c r="A4886" s="371">
        <v>34390</v>
      </c>
      <c r="B4886" s="371" t="s">
        <v>13737</v>
      </c>
      <c r="C4886" s="371" t="s">
        <v>3636</v>
      </c>
      <c r="D4886" s="218">
        <v>587.99</v>
      </c>
    </row>
    <row r="4887" spans="1:4" x14ac:dyDescent="0.25">
      <c r="A4887" s="371">
        <v>34389</v>
      </c>
      <c r="B4887" s="371" t="s">
        <v>13738</v>
      </c>
      <c r="C4887" s="371" t="s">
        <v>3636</v>
      </c>
      <c r="D4887" s="218">
        <v>183.75</v>
      </c>
    </row>
    <row r="4888" spans="1:4" x14ac:dyDescent="0.25">
      <c r="A4888" s="371">
        <v>34388</v>
      </c>
      <c r="B4888" s="371" t="s">
        <v>13739</v>
      </c>
      <c r="C4888" s="371" t="s">
        <v>3636</v>
      </c>
      <c r="D4888" s="218">
        <v>261.16000000000003</v>
      </c>
    </row>
    <row r="4889" spans="1:4" x14ac:dyDescent="0.25">
      <c r="A4889" s="371">
        <v>34387</v>
      </c>
      <c r="B4889" s="371" t="s">
        <v>13740</v>
      </c>
      <c r="C4889" s="371" t="s">
        <v>3636</v>
      </c>
      <c r="D4889" s="218">
        <v>423.93</v>
      </c>
    </row>
    <row r="4890" spans="1:4" x14ac:dyDescent="0.25">
      <c r="A4890" s="371">
        <v>11188</v>
      </c>
      <c r="B4890" s="371" t="s">
        <v>13741</v>
      </c>
      <c r="C4890" s="371" t="s">
        <v>3636</v>
      </c>
      <c r="D4890" s="218">
        <v>209.99</v>
      </c>
    </row>
    <row r="4891" spans="1:4" x14ac:dyDescent="0.25">
      <c r="A4891" s="371">
        <v>11189</v>
      </c>
      <c r="B4891" s="371" t="s">
        <v>13742</v>
      </c>
      <c r="C4891" s="371" t="s">
        <v>3636</v>
      </c>
      <c r="D4891" s="218">
        <v>315</v>
      </c>
    </row>
    <row r="4892" spans="1:4" x14ac:dyDescent="0.25">
      <c r="A4892" s="371">
        <v>21107</v>
      </c>
      <c r="B4892" s="371" t="s">
        <v>13743</v>
      </c>
      <c r="C4892" s="371" t="s">
        <v>3636</v>
      </c>
      <c r="D4892" s="218">
        <v>226.69</v>
      </c>
    </row>
    <row r="4893" spans="1:4" x14ac:dyDescent="0.25">
      <c r="A4893" s="371">
        <v>34386</v>
      </c>
      <c r="B4893" s="371" t="s">
        <v>13744</v>
      </c>
      <c r="C4893" s="371" t="s">
        <v>3636</v>
      </c>
      <c r="D4893" s="218">
        <v>393.75</v>
      </c>
    </row>
    <row r="4894" spans="1:4" x14ac:dyDescent="0.25">
      <c r="A4894" s="371">
        <v>10490</v>
      </c>
      <c r="B4894" s="371" t="s">
        <v>13745</v>
      </c>
      <c r="C4894" s="371" t="s">
        <v>3636</v>
      </c>
      <c r="D4894" s="218">
        <v>137.81</v>
      </c>
    </row>
    <row r="4895" spans="1:4" x14ac:dyDescent="0.25">
      <c r="A4895" s="371">
        <v>10492</v>
      </c>
      <c r="B4895" s="371" t="s">
        <v>13746</v>
      </c>
      <c r="C4895" s="371" t="s">
        <v>3636</v>
      </c>
      <c r="D4895" s="218">
        <v>157.5</v>
      </c>
    </row>
    <row r="4896" spans="1:4" x14ac:dyDescent="0.25">
      <c r="A4896" s="371">
        <v>10493</v>
      </c>
      <c r="B4896" s="371" t="s">
        <v>13747</v>
      </c>
      <c r="C4896" s="371" t="s">
        <v>3636</v>
      </c>
      <c r="D4896" s="218">
        <v>183.75</v>
      </c>
    </row>
    <row r="4897" spans="1:4" x14ac:dyDescent="0.25">
      <c r="A4897" s="371">
        <v>10491</v>
      </c>
      <c r="B4897" s="371" t="s">
        <v>13748</v>
      </c>
      <c r="C4897" s="371" t="s">
        <v>3636</v>
      </c>
      <c r="D4897" s="218">
        <v>223.12</v>
      </c>
    </row>
    <row r="4898" spans="1:4" x14ac:dyDescent="0.25">
      <c r="A4898" s="371">
        <v>34385</v>
      </c>
      <c r="B4898" s="371" t="s">
        <v>13749</v>
      </c>
      <c r="C4898" s="371" t="s">
        <v>3636</v>
      </c>
      <c r="D4898" s="218">
        <v>325.5</v>
      </c>
    </row>
    <row r="4899" spans="1:4" x14ac:dyDescent="0.25">
      <c r="A4899" s="371">
        <v>10499</v>
      </c>
      <c r="B4899" s="371" t="s">
        <v>13750</v>
      </c>
      <c r="C4899" s="371" t="s">
        <v>3636</v>
      </c>
      <c r="D4899" s="218">
        <v>131.24</v>
      </c>
    </row>
    <row r="4900" spans="1:4" x14ac:dyDescent="0.25">
      <c r="A4900" s="371">
        <v>34384</v>
      </c>
      <c r="B4900" s="371" t="s">
        <v>13751</v>
      </c>
      <c r="C4900" s="371" t="s">
        <v>3636</v>
      </c>
      <c r="D4900" s="218">
        <v>393.75</v>
      </c>
    </row>
    <row r="4901" spans="1:4" x14ac:dyDescent="0.25">
      <c r="A4901" s="371">
        <v>11185</v>
      </c>
      <c r="B4901" s="371" t="s">
        <v>13752</v>
      </c>
      <c r="C4901" s="371" t="s">
        <v>3636</v>
      </c>
      <c r="D4901" s="218">
        <v>406.87</v>
      </c>
    </row>
    <row r="4902" spans="1:4" x14ac:dyDescent="0.25">
      <c r="A4902" s="371">
        <v>10507</v>
      </c>
      <c r="B4902" s="371" t="s">
        <v>13753</v>
      </c>
      <c r="C4902" s="371" t="s">
        <v>3636</v>
      </c>
      <c r="D4902" s="218">
        <v>204.71</v>
      </c>
    </row>
    <row r="4903" spans="1:4" x14ac:dyDescent="0.25">
      <c r="A4903" s="371">
        <v>10505</v>
      </c>
      <c r="B4903" s="371" t="s">
        <v>13754</v>
      </c>
      <c r="C4903" s="371" t="s">
        <v>3636</v>
      </c>
      <c r="D4903" s="218">
        <v>120.79</v>
      </c>
    </row>
    <row r="4904" spans="1:4" x14ac:dyDescent="0.25">
      <c r="A4904" s="371">
        <v>10506</v>
      </c>
      <c r="B4904" s="371" t="s">
        <v>13755</v>
      </c>
      <c r="C4904" s="371" t="s">
        <v>3636</v>
      </c>
      <c r="D4904" s="218">
        <v>157.69</v>
      </c>
    </row>
    <row r="4905" spans="1:4" x14ac:dyDescent="0.25">
      <c r="A4905" s="371">
        <v>5031</v>
      </c>
      <c r="B4905" s="371" t="s">
        <v>13756</v>
      </c>
      <c r="C4905" s="371" t="s">
        <v>3636</v>
      </c>
      <c r="D4905" s="218">
        <v>221.42</v>
      </c>
    </row>
    <row r="4906" spans="1:4" x14ac:dyDescent="0.25">
      <c r="A4906" s="371">
        <v>10502</v>
      </c>
      <c r="B4906" s="371" t="s">
        <v>13757</v>
      </c>
      <c r="C4906" s="371" t="s">
        <v>3636</v>
      </c>
      <c r="D4906" s="218">
        <v>258</v>
      </c>
    </row>
    <row r="4907" spans="1:4" x14ac:dyDescent="0.25">
      <c r="A4907" s="371">
        <v>10501</v>
      </c>
      <c r="B4907" s="371" t="s">
        <v>13758</v>
      </c>
      <c r="C4907" s="371" t="s">
        <v>3636</v>
      </c>
      <c r="D4907" s="218">
        <v>145.76</v>
      </c>
    </row>
    <row r="4908" spans="1:4" x14ac:dyDescent="0.25">
      <c r="A4908" s="371">
        <v>10503</v>
      </c>
      <c r="B4908" s="371" t="s">
        <v>13759</v>
      </c>
      <c r="C4908" s="371" t="s">
        <v>3636</v>
      </c>
      <c r="D4908" s="218">
        <v>196.93</v>
      </c>
    </row>
    <row r="4909" spans="1:4" x14ac:dyDescent="0.25">
      <c r="A4909" s="371">
        <v>4500</v>
      </c>
      <c r="B4909" s="371" t="s">
        <v>13760</v>
      </c>
      <c r="C4909" s="371" t="s">
        <v>3640</v>
      </c>
      <c r="D4909" s="218">
        <v>15.26</v>
      </c>
    </row>
    <row r="4910" spans="1:4" x14ac:dyDescent="0.25">
      <c r="A4910" s="371">
        <v>4448</v>
      </c>
      <c r="B4910" s="371" t="s">
        <v>13761</v>
      </c>
      <c r="C4910" s="371" t="s">
        <v>3640</v>
      </c>
      <c r="D4910" s="218">
        <v>20.97</v>
      </c>
    </row>
    <row r="4911" spans="1:4" x14ac:dyDescent="0.25">
      <c r="A4911" s="371">
        <v>20213</v>
      </c>
      <c r="B4911" s="371" t="s">
        <v>13762</v>
      </c>
      <c r="C4911" s="371" t="s">
        <v>3640</v>
      </c>
      <c r="D4911" s="218">
        <v>29.84</v>
      </c>
    </row>
    <row r="4912" spans="1:4" x14ac:dyDescent="0.25">
      <c r="A4912" s="371">
        <v>20211</v>
      </c>
      <c r="B4912" s="371" t="s">
        <v>13763</v>
      </c>
      <c r="C4912" s="371" t="s">
        <v>3640</v>
      </c>
      <c r="D4912" s="218">
        <v>39.51</v>
      </c>
    </row>
    <row r="4913" spans="1:4" x14ac:dyDescent="0.25">
      <c r="A4913" s="371">
        <v>40270</v>
      </c>
      <c r="B4913" s="371" t="s">
        <v>13764</v>
      </c>
      <c r="C4913" s="371" t="s">
        <v>3640</v>
      </c>
      <c r="D4913" s="218">
        <v>126.05</v>
      </c>
    </row>
    <row r="4914" spans="1:4" x14ac:dyDescent="0.25">
      <c r="A4914" s="371">
        <v>4425</v>
      </c>
      <c r="B4914" s="371" t="s">
        <v>13765</v>
      </c>
      <c r="C4914" s="371" t="s">
        <v>3640</v>
      </c>
      <c r="D4914" s="218">
        <v>32.659999999999997</v>
      </c>
    </row>
    <row r="4915" spans="1:4" x14ac:dyDescent="0.25">
      <c r="A4915" s="371">
        <v>4472</v>
      </c>
      <c r="B4915" s="371" t="s">
        <v>13766</v>
      </c>
      <c r="C4915" s="371" t="s">
        <v>3640</v>
      </c>
      <c r="D4915" s="218">
        <v>40.79</v>
      </c>
    </row>
    <row r="4916" spans="1:4" x14ac:dyDescent="0.25">
      <c r="A4916" s="371">
        <v>35272</v>
      </c>
      <c r="B4916" s="371" t="s">
        <v>13767</v>
      </c>
      <c r="C4916" s="371" t="s">
        <v>3640</v>
      </c>
      <c r="D4916" s="218">
        <v>58.97</v>
      </c>
    </row>
    <row r="4917" spans="1:4" x14ac:dyDescent="0.25">
      <c r="A4917" s="371">
        <v>4481</v>
      </c>
      <c r="B4917" s="371" t="s">
        <v>13768</v>
      </c>
      <c r="C4917" s="371" t="s">
        <v>3640</v>
      </c>
      <c r="D4917" s="218">
        <v>63.12</v>
      </c>
    </row>
    <row r="4918" spans="1:4" x14ac:dyDescent="0.25">
      <c r="A4918" s="371">
        <v>34345</v>
      </c>
      <c r="B4918" s="371" t="s">
        <v>13769</v>
      </c>
      <c r="C4918" s="371" t="s">
        <v>3638</v>
      </c>
      <c r="D4918" s="218">
        <v>12.68</v>
      </c>
    </row>
    <row r="4919" spans="1:4" x14ac:dyDescent="0.25">
      <c r="A4919" s="371">
        <v>41096</v>
      </c>
      <c r="B4919" s="371" t="s">
        <v>13770</v>
      </c>
      <c r="C4919" s="371" t="s">
        <v>3642</v>
      </c>
      <c r="D4919" s="219">
        <v>2258.36</v>
      </c>
    </row>
    <row r="4920" spans="1:4" x14ac:dyDescent="0.25">
      <c r="A4920" s="371">
        <v>41776</v>
      </c>
      <c r="B4920" s="371" t="s">
        <v>13771</v>
      </c>
      <c r="C4920" s="371" t="s">
        <v>3638</v>
      </c>
      <c r="D4920" s="218">
        <v>17.399999999999999</v>
      </c>
    </row>
    <row r="4921" spans="1:4" x14ac:dyDescent="0.25">
      <c r="A4921" s="371" t="s">
        <v>3630</v>
      </c>
    </row>
    <row r="4922" spans="1:4" x14ac:dyDescent="0.25">
      <c r="A4922" s="371" t="s">
        <v>13772</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7524"/>
  <sheetViews>
    <sheetView topLeftCell="A319" zoomScale="85" zoomScaleNormal="85" workbookViewId="0">
      <selection activeCell="A341" sqref="A341:XFD341"/>
    </sheetView>
  </sheetViews>
  <sheetFormatPr defaultColWidth="9.140625" defaultRowHeight="15" x14ac:dyDescent="0.25"/>
  <cols>
    <col min="1" max="1" width="24.5703125" style="371" customWidth="1"/>
    <col min="2" max="2" width="48.7109375" style="371" customWidth="1"/>
    <col min="3" max="3" width="8.140625" style="371" customWidth="1"/>
    <col min="4" max="4" width="21.140625" style="371" customWidth="1"/>
    <col min="5" max="5" width="9.140625" style="372"/>
    <col min="6" max="16384" width="9.140625" style="199"/>
  </cols>
  <sheetData>
    <row r="1" spans="1:5" x14ac:dyDescent="0.25">
      <c r="E1" s="376"/>
    </row>
    <row r="2" spans="1:5" x14ac:dyDescent="0.25">
      <c r="E2" s="376"/>
    </row>
    <row r="3" spans="1:5" x14ac:dyDescent="0.25">
      <c r="E3" s="376"/>
    </row>
    <row r="5" spans="1:5" customFormat="1" x14ac:dyDescent="0.25">
      <c r="A5" s="373" t="s">
        <v>94</v>
      </c>
      <c r="B5" s="373" t="s">
        <v>95</v>
      </c>
      <c r="C5" s="373" t="s">
        <v>96</v>
      </c>
      <c r="D5" s="373" t="s">
        <v>97</v>
      </c>
      <c r="E5" s="371"/>
    </row>
    <row r="6" spans="1:5" customFormat="1" x14ac:dyDescent="0.25">
      <c r="A6" s="371"/>
      <c r="B6" s="371"/>
      <c r="C6" s="371"/>
      <c r="D6" s="371"/>
      <c r="E6" s="371"/>
    </row>
    <row r="7" spans="1:5" customFormat="1" x14ac:dyDescent="0.25">
      <c r="A7" s="373">
        <v>97141</v>
      </c>
      <c r="B7" s="373" t="s">
        <v>98</v>
      </c>
      <c r="C7" s="373" t="s">
        <v>16</v>
      </c>
      <c r="D7" s="374">
        <v>8.4499999999999993</v>
      </c>
      <c r="E7" s="371"/>
    </row>
    <row r="8" spans="1:5" customFormat="1" x14ac:dyDescent="0.25">
      <c r="A8" s="373">
        <v>97142</v>
      </c>
      <c r="B8" s="373" t="s">
        <v>99</v>
      </c>
      <c r="C8" s="373" t="s">
        <v>16</v>
      </c>
      <c r="D8" s="374">
        <v>9.3800000000000008</v>
      </c>
      <c r="E8" s="371"/>
    </row>
    <row r="9" spans="1:5" customFormat="1" x14ac:dyDescent="0.25">
      <c r="A9" s="373">
        <v>97143</v>
      </c>
      <c r="B9" s="373" t="s">
        <v>100</v>
      </c>
      <c r="C9" s="373" t="s">
        <v>16</v>
      </c>
      <c r="D9" s="374">
        <v>11.8</v>
      </c>
      <c r="E9" s="371"/>
    </row>
    <row r="10" spans="1:5" customFormat="1" x14ac:dyDescent="0.25">
      <c r="A10" s="373">
        <v>97144</v>
      </c>
      <c r="B10" s="373" t="s">
        <v>101</v>
      </c>
      <c r="C10" s="373" t="s">
        <v>16</v>
      </c>
      <c r="D10" s="374">
        <v>14.19</v>
      </c>
      <c r="E10" s="371"/>
    </row>
    <row r="11" spans="1:5" customFormat="1" x14ac:dyDescent="0.25">
      <c r="A11" s="373">
        <v>97145</v>
      </c>
      <c r="B11" s="373" t="s">
        <v>102</v>
      </c>
      <c r="C11" s="373" t="s">
        <v>16</v>
      </c>
      <c r="D11" s="374">
        <v>16.61</v>
      </c>
      <c r="E11" s="371"/>
    </row>
    <row r="12" spans="1:5" customFormat="1" x14ac:dyDescent="0.25">
      <c r="A12" s="373">
        <v>97146</v>
      </c>
      <c r="B12" s="373" t="s">
        <v>103</v>
      </c>
      <c r="C12" s="373" t="s">
        <v>16</v>
      </c>
      <c r="D12" s="374">
        <v>19.02</v>
      </c>
      <c r="E12" s="371"/>
    </row>
    <row r="13" spans="1:5" customFormat="1" x14ac:dyDescent="0.25">
      <c r="A13" s="373">
        <v>97147</v>
      </c>
      <c r="B13" s="373" t="s">
        <v>104</v>
      </c>
      <c r="C13" s="373" t="s">
        <v>16</v>
      </c>
      <c r="D13" s="374">
        <v>21.43</v>
      </c>
      <c r="E13" s="371"/>
    </row>
    <row r="14" spans="1:5" customFormat="1" x14ac:dyDescent="0.25">
      <c r="A14" s="373">
        <v>97148</v>
      </c>
      <c r="B14" s="373" t="s">
        <v>105</v>
      </c>
      <c r="C14" s="373" t="s">
        <v>16</v>
      </c>
      <c r="D14" s="374">
        <v>23.84</v>
      </c>
      <c r="E14" s="371"/>
    </row>
    <row r="15" spans="1:5" customFormat="1" x14ac:dyDescent="0.25">
      <c r="A15" s="373">
        <v>97149</v>
      </c>
      <c r="B15" s="373" t="s">
        <v>106</v>
      </c>
      <c r="C15" s="373" t="s">
        <v>16</v>
      </c>
      <c r="D15" s="374">
        <v>26.28</v>
      </c>
      <c r="E15" s="371"/>
    </row>
    <row r="16" spans="1:5" customFormat="1" x14ac:dyDescent="0.25">
      <c r="A16" s="373">
        <v>97150</v>
      </c>
      <c r="B16" s="373" t="s">
        <v>107</v>
      </c>
      <c r="C16" s="373" t="s">
        <v>16</v>
      </c>
      <c r="D16" s="374">
        <v>33.57</v>
      </c>
      <c r="E16" s="371"/>
    </row>
    <row r="17" spans="1:5" customFormat="1" x14ac:dyDescent="0.25">
      <c r="A17" s="373">
        <v>97151</v>
      </c>
      <c r="B17" s="373" t="s">
        <v>108</v>
      </c>
      <c r="C17" s="373" t="s">
        <v>16</v>
      </c>
      <c r="D17" s="374">
        <v>39.130000000000003</v>
      </c>
      <c r="E17" s="371"/>
    </row>
    <row r="18" spans="1:5" customFormat="1" x14ac:dyDescent="0.25">
      <c r="A18" s="373">
        <v>97152</v>
      </c>
      <c r="B18" s="373" t="s">
        <v>109</v>
      </c>
      <c r="C18" s="373" t="s">
        <v>16</v>
      </c>
      <c r="D18" s="374">
        <v>44.44</v>
      </c>
      <c r="E18" s="371"/>
    </row>
    <row r="19" spans="1:5" customFormat="1" x14ac:dyDescent="0.25">
      <c r="A19" s="373">
        <v>97153</v>
      </c>
      <c r="B19" s="373" t="s">
        <v>110</v>
      </c>
      <c r="C19" s="373" t="s">
        <v>16</v>
      </c>
      <c r="D19" s="374">
        <v>49.9</v>
      </c>
      <c r="E19" s="371"/>
    </row>
    <row r="20" spans="1:5" customFormat="1" x14ac:dyDescent="0.25">
      <c r="A20" s="373">
        <v>97154</v>
      </c>
      <c r="B20" s="373" t="s">
        <v>111</v>
      </c>
      <c r="C20" s="373" t="s">
        <v>16</v>
      </c>
      <c r="D20" s="374">
        <v>55.38</v>
      </c>
      <c r="E20" s="371"/>
    </row>
    <row r="21" spans="1:5" customFormat="1" x14ac:dyDescent="0.25">
      <c r="A21" s="373">
        <v>97155</v>
      </c>
      <c r="B21" s="373" t="s">
        <v>112</v>
      </c>
      <c r="C21" s="373" t="s">
        <v>16</v>
      </c>
      <c r="D21" s="374">
        <v>60.9</v>
      </c>
      <c r="E21" s="371"/>
    </row>
    <row r="22" spans="1:5" customFormat="1" x14ac:dyDescent="0.25">
      <c r="A22" s="373">
        <v>97156</v>
      </c>
      <c r="B22" s="373" t="s">
        <v>113</v>
      </c>
      <c r="C22" s="373" t="s">
        <v>16</v>
      </c>
      <c r="D22" s="374">
        <v>72.349999999999994</v>
      </c>
      <c r="E22" s="371"/>
    </row>
    <row r="23" spans="1:5" customFormat="1" x14ac:dyDescent="0.25">
      <c r="A23" s="373">
        <v>97157</v>
      </c>
      <c r="B23" s="373" t="s">
        <v>114</v>
      </c>
      <c r="C23" s="373" t="s">
        <v>16</v>
      </c>
      <c r="D23" s="374">
        <v>5.13</v>
      </c>
      <c r="E23" s="371"/>
    </row>
    <row r="24" spans="1:5" customFormat="1" x14ac:dyDescent="0.25">
      <c r="A24" s="373">
        <v>97158</v>
      </c>
      <c r="B24" s="373" t="s">
        <v>115</v>
      </c>
      <c r="C24" s="373" t="s">
        <v>16</v>
      </c>
      <c r="D24" s="374">
        <v>5.7</v>
      </c>
      <c r="E24" s="371"/>
    </row>
    <row r="25" spans="1:5" customFormat="1" x14ac:dyDescent="0.25">
      <c r="A25" s="373">
        <v>97159</v>
      </c>
      <c r="B25" s="373" t="s">
        <v>116</v>
      </c>
      <c r="C25" s="373" t="s">
        <v>16</v>
      </c>
      <c r="D25" s="374">
        <v>7.18</v>
      </c>
      <c r="E25" s="371"/>
    </row>
    <row r="26" spans="1:5" customFormat="1" x14ac:dyDescent="0.25">
      <c r="A26" s="373">
        <v>97160</v>
      </c>
      <c r="B26" s="373" t="s">
        <v>117</v>
      </c>
      <c r="C26" s="373" t="s">
        <v>16</v>
      </c>
      <c r="D26" s="374">
        <v>8.6300000000000008</v>
      </c>
      <c r="E26" s="371"/>
    </row>
    <row r="27" spans="1:5" customFormat="1" x14ac:dyDescent="0.25">
      <c r="A27" s="373">
        <v>97161</v>
      </c>
      <c r="B27" s="373" t="s">
        <v>118</v>
      </c>
      <c r="C27" s="373" t="s">
        <v>16</v>
      </c>
      <c r="D27" s="374">
        <v>10.130000000000001</v>
      </c>
      <c r="E27" s="371"/>
    </row>
    <row r="28" spans="1:5" customFormat="1" x14ac:dyDescent="0.25">
      <c r="A28" s="373">
        <v>97162</v>
      </c>
      <c r="B28" s="373" t="s">
        <v>119</v>
      </c>
      <c r="C28" s="373" t="s">
        <v>16</v>
      </c>
      <c r="D28" s="374">
        <v>11.6</v>
      </c>
      <c r="E28" s="371"/>
    </row>
    <row r="29" spans="1:5" customFormat="1" x14ac:dyDescent="0.25">
      <c r="A29" s="373">
        <v>97163</v>
      </c>
      <c r="B29" s="373" t="s">
        <v>120</v>
      </c>
      <c r="C29" s="373" t="s">
        <v>16</v>
      </c>
      <c r="D29" s="374">
        <v>13.08</v>
      </c>
      <c r="E29" s="371"/>
    </row>
    <row r="30" spans="1:5" customFormat="1" x14ac:dyDescent="0.25">
      <c r="A30" s="373">
        <v>97164</v>
      </c>
      <c r="B30" s="373" t="s">
        <v>121</v>
      </c>
      <c r="C30" s="373" t="s">
        <v>16</v>
      </c>
      <c r="D30" s="374">
        <v>14.56</v>
      </c>
      <c r="E30" s="371"/>
    </row>
    <row r="31" spans="1:5" customFormat="1" x14ac:dyDescent="0.25">
      <c r="A31" s="373">
        <v>97165</v>
      </c>
      <c r="B31" s="373" t="s">
        <v>122</v>
      </c>
      <c r="C31" s="373" t="s">
        <v>16</v>
      </c>
      <c r="D31" s="374">
        <v>16.07</v>
      </c>
      <c r="E31" s="371"/>
    </row>
    <row r="32" spans="1:5" customFormat="1" x14ac:dyDescent="0.25">
      <c r="A32" s="373">
        <v>97166</v>
      </c>
      <c r="B32" s="373" t="s">
        <v>123</v>
      </c>
      <c r="C32" s="373" t="s">
        <v>16</v>
      </c>
      <c r="D32" s="374">
        <v>20.49</v>
      </c>
      <c r="E32" s="371"/>
    </row>
    <row r="33" spans="1:5" customFormat="1" x14ac:dyDescent="0.25">
      <c r="A33" s="373">
        <v>97167</v>
      </c>
      <c r="B33" s="373" t="s">
        <v>124</v>
      </c>
      <c r="C33" s="373" t="s">
        <v>16</v>
      </c>
      <c r="D33" s="374">
        <v>23.92</v>
      </c>
      <c r="E33" s="371"/>
    </row>
    <row r="34" spans="1:5" customFormat="1" x14ac:dyDescent="0.25">
      <c r="A34" s="373">
        <v>97168</v>
      </c>
      <c r="B34" s="373" t="s">
        <v>125</v>
      </c>
      <c r="C34" s="373" t="s">
        <v>16</v>
      </c>
      <c r="D34" s="374">
        <v>27.09</v>
      </c>
      <c r="E34" s="371"/>
    </row>
    <row r="35" spans="1:5" customFormat="1" x14ac:dyDescent="0.25">
      <c r="A35" s="373">
        <v>97169</v>
      </c>
      <c r="B35" s="373" t="s">
        <v>126</v>
      </c>
      <c r="C35" s="373" t="s">
        <v>16</v>
      </c>
      <c r="D35" s="374">
        <v>30.41</v>
      </c>
      <c r="E35" s="371"/>
    </row>
    <row r="36" spans="1:5" customFormat="1" x14ac:dyDescent="0.25">
      <c r="A36" s="373">
        <v>97170</v>
      </c>
      <c r="B36" s="373" t="s">
        <v>127</v>
      </c>
      <c r="C36" s="373" t="s">
        <v>16</v>
      </c>
      <c r="D36" s="374">
        <v>33.76</v>
      </c>
      <c r="E36" s="371"/>
    </row>
    <row r="37" spans="1:5" customFormat="1" x14ac:dyDescent="0.25">
      <c r="A37" s="373">
        <v>97171</v>
      </c>
      <c r="B37" s="373" t="s">
        <v>128</v>
      </c>
      <c r="C37" s="373" t="s">
        <v>16</v>
      </c>
      <c r="D37" s="374">
        <v>37.17</v>
      </c>
      <c r="E37" s="371"/>
    </row>
    <row r="38" spans="1:5" customFormat="1" x14ac:dyDescent="0.25">
      <c r="A38" s="373">
        <v>97172</v>
      </c>
      <c r="B38" s="373" t="s">
        <v>129</v>
      </c>
      <c r="C38" s="373" t="s">
        <v>16</v>
      </c>
      <c r="D38" s="374">
        <v>44.33</v>
      </c>
      <c r="E38" s="371"/>
    </row>
    <row r="39" spans="1:5" customFormat="1" x14ac:dyDescent="0.25">
      <c r="A39" s="373">
        <v>97173</v>
      </c>
      <c r="B39" s="373" t="s">
        <v>130</v>
      </c>
      <c r="C39" s="373" t="s">
        <v>16</v>
      </c>
      <c r="D39" s="374">
        <v>39.97</v>
      </c>
      <c r="E39" s="371"/>
    </row>
    <row r="40" spans="1:5" customFormat="1" x14ac:dyDescent="0.25">
      <c r="A40" s="373">
        <v>97174</v>
      </c>
      <c r="B40" s="373" t="s">
        <v>131</v>
      </c>
      <c r="C40" s="373" t="s">
        <v>16</v>
      </c>
      <c r="D40" s="374">
        <v>46.28</v>
      </c>
      <c r="E40" s="371"/>
    </row>
    <row r="41" spans="1:5" customFormat="1" x14ac:dyDescent="0.25">
      <c r="A41" s="373">
        <v>97175</v>
      </c>
      <c r="B41" s="373" t="s">
        <v>132</v>
      </c>
      <c r="C41" s="373" t="s">
        <v>16</v>
      </c>
      <c r="D41" s="374">
        <v>52.6</v>
      </c>
      <c r="E41" s="371"/>
    </row>
    <row r="42" spans="1:5" customFormat="1" x14ac:dyDescent="0.25">
      <c r="A42" s="373">
        <v>97176</v>
      </c>
      <c r="B42" s="373" t="s">
        <v>133</v>
      </c>
      <c r="C42" s="373" t="s">
        <v>16</v>
      </c>
      <c r="D42" s="374">
        <v>58.91</v>
      </c>
      <c r="E42" s="371"/>
    </row>
    <row r="43" spans="1:5" customFormat="1" x14ac:dyDescent="0.25">
      <c r="A43" s="373">
        <v>97177</v>
      </c>
      <c r="B43" s="373" t="s">
        <v>134</v>
      </c>
      <c r="C43" s="373" t="s">
        <v>16</v>
      </c>
      <c r="D43" s="374">
        <v>71.55</v>
      </c>
      <c r="E43" s="371"/>
    </row>
    <row r="44" spans="1:5" customFormat="1" x14ac:dyDescent="0.25">
      <c r="A44" s="373">
        <v>97178</v>
      </c>
      <c r="B44" s="373" t="s">
        <v>135</v>
      </c>
      <c r="C44" s="373" t="s">
        <v>16</v>
      </c>
      <c r="D44" s="374">
        <v>84.18</v>
      </c>
      <c r="E44" s="371"/>
    </row>
    <row r="45" spans="1:5" customFormat="1" x14ac:dyDescent="0.25">
      <c r="A45" s="373">
        <v>97179</v>
      </c>
      <c r="B45" s="373" t="s">
        <v>136</v>
      </c>
      <c r="C45" s="373" t="s">
        <v>16</v>
      </c>
      <c r="D45" s="374">
        <v>96.82</v>
      </c>
      <c r="E45" s="371"/>
    </row>
    <row r="46" spans="1:5" customFormat="1" x14ac:dyDescent="0.25">
      <c r="A46" s="373">
        <v>97180</v>
      </c>
      <c r="B46" s="373" t="s">
        <v>137</v>
      </c>
      <c r="C46" s="373" t="s">
        <v>16</v>
      </c>
      <c r="D46" s="374">
        <v>109.45</v>
      </c>
      <c r="E46" s="371"/>
    </row>
    <row r="47" spans="1:5" customFormat="1" x14ac:dyDescent="0.25">
      <c r="A47" s="373">
        <v>97181</v>
      </c>
      <c r="B47" s="373" t="s">
        <v>138</v>
      </c>
      <c r="C47" s="373" t="s">
        <v>16</v>
      </c>
      <c r="D47" s="374">
        <v>126.72</v>
      </c>
      <c r="E47" s="371"/>
    </row>
    <row r="48" spans="1:5" customFormat="1" x14ac:dyDescent="0.25">
      <c r="A48" s="373">
        <v>97182</v>
      </c>
      <c r="B48" s="373" t="s">
        <v>139</v>
      </c>
      <c r="C48" s="373" t="s">
        <v>16</v>
      </c>
      <c r="D48" s="374">
        <v>139.85</v>
      </c>
      <c r="E48" s="371"/>
    </row>
    <row r="49" spans="1:5" customFormat="1" x14ac:dyDescent="0.25">
      <c r="A49" s="373">
        <v>97183</v>
      </c>
      <c r="B49" s="373" t="s">
        <v>140</v>
      </c>
      <c r="C49" s="373" t="s">
        <v>16</v>
      </c>
      <c r="D49" s="374">
        <v>32.79</v>
      </c>
      <c r="E49" s="371"/>
    </row>
    <row r="50" spans="1:5" customFormat="1" x14ac:dyDescent="0.25">
      <c r="A50" s="373">
        <v>97184</v>
      </c>
      <c r="B50" s="373" t="s">
        <v>141</v>
      </c>
      <c r="C50" s="373" t="s">
        <v>16</v>
      </c>
      <c r="D50" s="374">
        <v>38.020000000000003</v>
      </c>
      <c r="E50" s="371"/>
    </row>
    <row r="51" spans="1:5" customFormat="1" x14ac:dyDescent="0.25">
      <c r="A51" s="373">
        <v>97185</v>
      </c>
      <c r="B51" s="373" t="s">
        <v>142</v>
      </c>
      <c r="C51" s="373" t="s">
        <v>16</v>
      </c>
      <c r="D51" s="374">
        <v>43.28</v>
      </c>
      <c r="E51" s="371"/>
    </row>
    <row r="52" spans="1:5" customFormat="1" x14ac:dyDescent="0.25">
      <c r="A52" s="373">
        <v>97186</v>
      </c>
      <c r="B52" s="373" t="s">
        <v>143</v>
      </c>
      <c r="C52" s="373" t="s">
        <v>16</v>
      </c>
      <c r="D52" s="374">
        <v>48.54</v>
      </c>
      <c r="E52" s="371"/>
    </row>
    <row r="53" spans="1:5" customFormat="1" x14ac:dyDescent="0.25">
      <c r="A53" s="373">
        <v>97187</v>
      </c>
      <c r="B53" s="373" t="s">
        <v>144</v>
      </c>
      <c r="C53" s="373" t="s">
        <v>16</v>
      </c>
      <c r="D53" s="374">
        <v>59.05</v>
      </c>
      <c r="E53" s="371"/>
    </row>
    <row r="54" spans="1:5" customFormat="1" x14ac:dyDescent="0.25">
      <c r="A54" s="373">
        <v>97188</v>
      </c>
      <c r="B54" s="373" t="s">
        <v>145</v>
      </c>
      <c r="C54" s="373" t="s">
        <v>16</v>
      </c>
      <c r="D54" s="374">
        <v>69.569999999999993</v>
      </c>
      <c r="E54" s="371"/>
    </row>
    <row r="55" spans="1:5" customFormat="1" x14ac:dyDescent="0.25">
      <c r="A55" s="373">
        <v>97189</v>
      </c>
      <c r="B55" s="373" t="s">
        <v>146</v>
      </c>
      <c r="C55" s="373" t="s">
        <v>16</v>
      </c>
      <c r="D55" s="374">
        <v>80.08</v>
      </c>
      <c r="E55" s="371"/>
    </row>
    <row r="56" spans="1:5" customFormat="1" x14ac:dyDescent="0.25">
      <c r="A56" s="373">
        <v>97190</v>
      </c>
      <c r="B56" s="373" t="s">
        <v>147</v>
      </c>
      <c r="C56" s="373" t="s">
        <v>16</v>
      </c>
      <c r="D56" s="374">
        <v>90.6</v>
      </c>
      <c r="E56" s="371"/>
    </row>
    <row r="57" spans="1:5" customFormat="1" x14ac:dyDescent="0.25">
      <c r="A57" s="373">
        <v>97191</v>
      </c>
      <c r="B57" s="373" t="s">
        <v>148</v>
      </c>
      <c r="C57" s="373" t="s">
        <v>16</v>
      </c>
      <c r="D57" s="374">
        <v>104.5</v>
      </c>
      <c r="E57" s="371"/>
    </row>
    <row r="58" spans="1:5" customFormat="1" x14ac:dyDescent="0.25">
      <c r="A58" s="373">
        <v>97192</v>
      </c>
      <c r="B58" s="373" t="s">
        <v>149</v>
      </c>
      <c r="C58" s="373" t="s">
        <v>16</v>
      </c>
      <c r="D58" s="374">
        <v>115.37</v>
      </c>
      <c r="E58" s="371"/>
    </row>
    <row r="59" spans="1:5" customFormat="1" x14ac:dyDescent="0.25">
      <c r="A59" s="373">
        <v>90694</v>
      </c>
      <c r="B59" s="373" t="s">
        <v>3868</v>
      </c>
      <c r="C59" s="373" t="s">
        <v>16</v>
      </c>
      <c r="D59" s="374">
        <v>41.17</v>
      </c>
      <c r="E59" s="371"/>
    </row>
    <row r="60" spans="1:5" customFormat="1" x14ac:dyDescent="0.25">
      <c r="A60" s="373">
        <v>90695</v>
      </c>
      <c r="B60" s="373" t="s">
        <v>3869</v>
      </c>
      <c r="C60" s="373" t="s">
        <v>16</v>
      </c>
      <c r="D60" s="374">
        <v>77.94</v>
      </c>
      <c r="E60" s="371"/>
    </row>
    <row r="61" spans="1:5" customFormat="1" x14ac:dyDescent="0.25">
      <c r="A61" s="373">
        <v>90696</v>
      </c>
      <c r="B61" s="373" t="s">
        <v>3870</v>
      </c>
      <c r="C61" s="373" t="s">
        <v>16</v>
      </c>
      <c r="D61" s="374">
        <v>129.94999999999999</v>
      </c>
      <c r="E61" s="371"/>
    </row>
    <row r="62" spans="1:5" customFormat="1" x14ac:dyDescent="0.25">
      <c r="A62" s="373">
        <v>90697</v>
      </c>
      <c r="B62" s="373" t="s">
        <v>3871</v>
      </c>
      <c r="C62" s="373" t="s">
        <v>16</v>
      </c>
      <c r="D62" s="374">
        <v>201.36</v>
      </c>
      <c r="E62" s="371"/>
    </row>
    <row r="63" spans="1:5" customFormat="1" x14ac:dyDescent="0.25">
      <c r="A63" s="373">
        <v>90698</v>
      </c>
      <c r="B63" s="373" t="s">
        <v>3872</v>
      </c>
      <c r="C63" s="373" t="s">
        <v>16</v>
      </c>
      <c r="D63" s="374">
        <v>307.49</v>
      </c>
      <c r="E63" s="371"/>
    </row>
    <row r="64" spans="1:5" customFormat="1" x14ac:dyDescent="0.25">
      <c r="A64" s="373">
        <v>90699</v>
      </c>
      <c r="B64" s="373" t="s">
        <v>3873</v>
      </c>
      <c r="C64" s="373" t="s">
        <v>16</v>
      </c>
      <c r="D64" s="374">
        <v>432.58</v>
      </c>
      <c r="E64" s="371"/>
    </row>
    <row r="65" spans="1:5" customFormat="1" x14ac:dyDescent="0.25">
      <c r="A65" s="373">
        <v>90700</v>
      </c>
      <c r="B65" s="373" t="s">
        <v>3874</v>
      </c>
      <c r="C65" s="373" t="s">
        <v>16</v>
      </c>
      <c r="D65" s="374">
        <v>505.05</v>
      </c>
      <c r="E65" s="371"/>
    </row>
    <row r="66" spans="1:5" customFormat="1" x14ac:dyDescent="0.25">
      <c r="A66" s="373">
        <v>90701</v>
      </c>
      <c r="B66" s="373" t="s">
        <v>3875</v>
      </c>
      <c r="C66" s="373" t="s">
        <v>16</v>
      </c>
      <c r="D66" s="374">
        <v>61.62</v>
      </c>
      <c r="E66" s="371"/>
    </row>
    <row r="67" spans="1:5" customFormat="1" x14ac:dyDescent="0.25">
      <c r="A67" s="373">
        <v>90702</v>
      </c>
      <c r="B67" s="373" t="s">
        <v>3876</v>
      </c>
      <c r="C67" s="373" t="s">
        <v>16</v>
      </c>
      <c r="D67" s="374">
        <v>101.7</v>
      </c>
      <c r="E67" s="371"/>
    </row>
    <row r="68" spans="1:5" customFormat="1" x14ac:dyDescent="0.25">
      <c r="A68" s="373">
        <v>90703</v>
      </c>
      <c r="B68" s="373" t="s">
        <v>3877</v>
      </c>
      <c r="C68" s="373" t="s">
        <v>16</v>
      </c>
      <c r="D68" s="374">
        <v>159.32</v>
      </c>
      <c r="E68" s="371"/>
    </row>
    <row r="69" spans="1:5" customFormat="1" x14ac:dyDescent="0.25">
      <c r="A69" s="373">
        <v>90704</v>
      </c>
      <c r="B69" s="373" t="s">
        <v>3878</v>
      </c>
      <c r="C69" s="373" t="s">
        <v>16</v>
      </c>
      <c r="D69" s="374">
        <v>237.15</v>
      </c>
      <c r="E69" s="371"/>
    </row>
    <row r="70" spans="1:5" customFormat="1" x14ac:dyDescent="0.25">
      <c r="A70" s="373">
        <v>90705</v>
      </c>
      <c r="B70" s="373" t="s">
        <v>3879</v>
      </c>
      <c r="C70" s="373" t="s">
        <v>16</v>
      </c>
      <c r="D70" s="374">
        <v>308.66000000000003</v>
      </c>
      <c r="E70" s="371"/>
    </row>
    <row r="71" spans="1:5" customFormat="1" x14ac:dyDescent="0.25">
      <c r="A71" s="373">
        <v>90706</v>
      </c>
      <c r="B71" s="373" t="s">
        <v>3880</v>
      </c>
      <c r="C71" s="373" t="s">
        <v>16</v>
      </c>
      <c r="D71" s="374">
        <v>408.96</v>
      </c>
      <c r="E71" s="371"/>
    </row>
    <row r="72" spans="1:5" customFormat="1" x14ac:dyDescent="0.25">
      <c r="A72" s="373">
        <v>90708</v>
      </c>
      <c r="B72" s="373" t="s">
        <v>3881</v>
      </c>
      <c r="C72" s="373" t="s">
        <v>16</v>
      </c>
      <c r="D72" s="374">
        <v>756.24</v>
      </c>
      <c r="E72" s="371"/>
    </row>
    <row r="73" spans="1:5" customFormat="1" x14ac:dyDescent="0.25">
      <c r="A73" s="373">
        <v>90724</v>
      </c>
      <c r="B73" s="373" t="s">
        <v>3882</v>
      </c>
      <c r="C73" s="373" t="s">
        <v>6</v>
      </c>
      <c r="D73" s="374">
        <v>24.53</v>
      </c>
      <c r="E73" s="371"/>
    </row>
    <row r="74" spans="1:5" customFormat="1" x14ac:dyDescent="0.25">
      <c r="A74" s="373">
        <v>90725</v>
      </c>
      <c r="B74" s="373" t="s">
        <v>3883</v>
      </c>
      <c r="C74" s="373" t="s">
        <v>6</v>
      </c>
      <c r="D74" s="374">
        <v>30.2</v>
      </c>
      <c r="E74" s="371"/>
    </row>
    <row r="75" spans="1:5" customFormat="1" x14ac:dyDescent="0.25">
      <c r="A75" s="373">
        <v>90726</v>
      </c>
      <c r="B75" s="373" t="s">
        <v>3884</v>
      </c>
      <c r="C75" s="373" t="s">
        <v>6</v>
      </c>
      <c r="D75" s="374">
        <v>35.94</v>
      </c>
      <c r="E75" s="371"/>
    </row>
    <row r="76" spans="1:5" customFormat="1" x14ac:dyDescent="0.25">
      <c r="A76" s="373">
        <v>90727</v>
      </c>
      <c r="B76" s="373" t="s">
        <v>3885</v>
      </c>
      <c r="C76" s="373" t="s">
        <v>6</v>
      </c>
      <c r="D76" s="374">
        <v>41.61</v>
      </c>
      <c r="E76" s="371"/>
    </row>
    <row r="77" spans="1:5" customFormat="1" x14ac:dyDescent="0.25">
      <c r="A77" s="373">
        <v>90728</v>
      </c>
      <c r="B77" s="373" t="s">
        <v>3886</v>
      </c>
      <c r="C77" s="373" t="s">
        <v>6</v>
      </c>
      <c r="D77" s="374">
        <v>47.29</v>
      </c>
      <c r="E77" s="371"/>
    </row>
    <row r="78" spans="1:5" customFormat="1" x14ac:dyDescent="0.25">
      <c r="A78" s="373">
        <v>90729</v>
      </c>
      <c r="B78" s="373" t="s">
        <v>3887</v>
      </c>
      <c r="C78" s="373" t="s">
        <v>6</v>
      </c>
      <c r="D78" s="374">
        <v>52.96</v>
      </c>
      <c r="E78" s="371"/>
    </row>
    <row r="79" spans="1:5" customFormat="1" x14ac:dyDescent="0.25">
      <c r="A79" s="373">
        <v>90730</v>
      </c>
      <c r="B79" s="373" t="s">
        <v>3888</v>
      </c>
      <c r="C79" s="373" t="s">
        <v>6</v>
      </c>
      <c r="D79" s="374">
        <v>58.63</v>
      </c>
      <c r="E79" s="371"/>
    </row>
    <row r="80" spans="1:5" customFormat="1" x14ac:dyDescent="0.25">
      <c r="A80" s="373">
        <v>90731</v>
      </c>
      <c r="B80" s="373" t="s">
        <v>3889</v>
      </c>
      <c r="C80" s="373" t="s">
        <v>6</v>
      </c>
      <c r="D80" s="374">
        <v>64.3</v>
      </c>
      <c r="E80" s="371"/>
    </row>
    <row r="81" spans="1:5" customFormat="1" x14ac:dyDescent="0.25">
      <c r="A81" s="373">
        <v>90732</v>
      </c>
      <c r="B81" s="373" t="s">
        <v>3890</v>
      </c>
      <c r="C81" s="373" t="s">
        <v>6</v>
      </c>
      <c r="D81" s="374">
        <v>81.319999999999993</v>
      </c>
      <c r="E81" s="371"/>
    </row>
    <row r="82" spans="1:5" customFormat="1" x14ac:dyDescent="0.25">
      <c r="A82" s="373">
        <v>90733</v>
      </c>
      <c r="B82" s="373" t="s">
        <v>3891</v>
      </c>
      <c r="C82" s="373" t="s">
        <v>16</v>
      </c>
      <c r="D82" s="374">
        <v>3.43</v>
      </c>
      <c r="E82" s="371"/>
    </row>
    <row r="83" spans="1:5" customFormat="1" x14ac:dyDescent="0.25">
      <c r="A83" s="373">
        <v>90734</v>
      </c>
      <c r="B83" s="373" t="s">
        <v>3892</v>
      </c>
      <c r="C83" s="373" t="s">
        <v>16</v>
      </c>
      <c r="D83" s="374">
        <v>4.07</v>
      </c>
      <c r="E83" s="371"/>
    </row>
    <row r="84" spans="1:5" customFormat="1" x14ac:dyDescent="0.25">
      <c r="A84" s="373">
        <v>90735</v>
      </c>
      <c r="B84" s="373" t="s">
        <v>3893</v>
      </c>
      <c r="C84" s="373" t="s">
        <v>16</v>
      </c>
      <c r="D84" s="374">
        <v>4.7</v>
      </c>
      <c r="E84" s="371"/>
    </row>
    <row r="85" spans="1:5" customFormat="1" x14ac:dyDescent="0.25">
      <c r="A85" s="373">
        <v>90736</v>
      </c>
      <c r="B85" s="373" t="s">
        <v>3894</v>
      </c>
      <c r="C85" s="373" t="s">
        <v>16</v>
      </c>
      <c r="D85" s="374">
        <v>5.34</v>
      </c>
      <c r="E85" s="371"/>
    </row>
    <row r="86" spans="1:5" customFormat="1" x14ac:dyDescent="0.25">
      <c r="A86" s="373">
        <v>90737</v>
      </c>
      <c r="B86" s="373" t="s">
        <v>3895</v>
      </c>
      <c r="C86" s="373" t="s">
        <v>16</v>
      </c>
      <c r="D86" s="374">
        <v>5.97</v>
      </c>
      <c r="E86" s="371"/>
    </row>
    <row r="87" spans="1:5" customFormat="1" x14ac:dyDescent="0.25">
      <c r="A87" s="373">
        <v>90738</v>
      </c>
      <c r="B87" s="373" t="s">
        <v>3896</v>
      </c>
      <c r="C87" s="373" t="s">
        <v>16</v>
      </c>
      <c r="D87" s="374">
        <v>6.61</v>
      </c>
      <c r="E87" s="371"/>
    </row>
    <row r="88" spans="1:5" customFormat="1" x14ac:dyDescent="0.25">
      <c r="A88" s="373">
        <v>90739</v>
      </c>
      <c r="B88" s="373" t="s">
        <v>3897</v>
      </c>
      <c r="C88" s="373" t="s">
        <v>16</v>
      </c>
      <c r="D88" s="374">
        <v>8.98</v>
      </c>
      <c r="E88" s="371"/>
    </row>
    <row r="89" spans="1:5" customFormat="1" x14ac:dyDescent="0.25">
      <c r="A89" s="373">
        <v>90740</v>
      </c>
      <c r="B89" s="373" t="s">
        <v>3898</v>
      </c>
      <c r="C89" s="373" t="s">
        <v>16</v>
      </c>
      <c r="D89" s="374">
        <v>4.53</v>
      </c>
      <c r="E89" s="371"/>
    </row>
    <row r="90" spans="1:5" customFormat="1" x14ac:dyDescent="0.25">
      <c r="A90" s="373">
        <v>90741</v>
      </c>
      <c r="B90" s="373" t="s">
        <v>3899</v>
      </c>
      <c r="C90" s="373" t="s">
        <v>16</v>
      </c>
      <c r="D90" s="374">
        <v>5.17</v>
      </c>
      <c r="E90" s="371"/>
    </row>
    <row r="91" spans="1:5" customFormat="1" x14ac:dyDescent="0.25">
      <c r="A91" s="373">
        <v>90742</v>
      </c>
      <c r="B91" s="373" t="s">
        <v>3900</v>
      </c>
      <c r="C91" s="373" t="s">
        <v>16</v>
      </c>
      <c r="D91" s="374">
        <v>5.8</v>
      </c>
      <c r="E91" s="371"/>
    </row>
    <row r="92" spans="1:5" customFormat="1" x14ac:dyDescent="0.25">
      <c r="A92" s="373">
        <v>90743</v>
      </c>
      <c r="B92" s="373" t="s">
        <v>3901</v>
      </c>
      <c r="C92" s="373" t="s">
        <v>16</v>
      </c>
      <c r="D92" s="374">
        <v>6.43</v>
      </c>
      <c r="E92" s="371"/>
    </row>
    <row r="93" spans="1:5" customFormat="1" x14ac:dyDescent="0.25">
      <c r="A93" s="373">
        <v>90744</v>
      </c>
      <c r="B93" s="373" t="s">
        <v>3902</v>
      </c>
      <c r="C93" s="373" t="s">
        <v>16</v>
      </c>
      <c r="D93" s="374">
        <v>7.07</v>
      </c>
      <c r="E93" s="371"/>
    </row>
    <row r="94" spans="1:5" customFormat="1" x14ac:dyDescent="0.25">
      <c r="A94" s="373">
        <v>90745</v>
      </c>
      <c r="B94" s="373" t="s">
        <v>3903</v>
      </c>
      <c r="C94" s="373" t="s">
        <v>16</v>
      </c>
      <c r="D94" s="374">
        <v>10.039999999999999</v>
      </c>
      <c r="E94" s="371"/>
    </row>
    <row r="95" spans="1:5" customFormat="1" x14ac:dyDescent="0.25">
      <c r="A95" s="373">
        <v>90746</v>
      </c>
      <c r="B95" s="373" t="s">
        <v>3904</v>
      </c>
      <c r="C95" s="373" t="s">
        <v>16</v>
      </c>
      <c r="D95" s="374">
        <v>3.71</v>
      </c>
      <c r="E95" s="371"/>
    </row>
    <row r="96" spans="1:5" customFormat="1" x14ac:dyDescent="0.25">
      <c r="A96" s="373">
        <v>90747</v>
      </c>
      <c r="B96" s="373" t="s">
        <v>3905</v>
      </c>
      <c r="C96" s="373" t="s">
        <v>16</v>
      </c>
      <c r="D96" s="374">
        <v>16.96</v>
      </c>
      <c r="E96" s="371"/>
    </row>
    <row r="97" spans="1:5" customFormat="1" x14ac:dyDescent="0.25">
      <c r="A97" s="373">
        <v>94869</v>
      </c>
      <c r="B97" s="373" t="s">
        <v>3906</v>
      </c>
      <c r="C97" s="373" t="s">
        <v>16</v>
      </c>
      <c r="D97" s="374">
        <v>133.32</v>
      </c>
      <c r="E97" s="371"/>
    </row>
    <row r="98" spans="1:5" customFormat="1" x14ac:dyDescent="0.25">
      <c r="A98" s="373">
        <v>94870</v>
      </c>
      <c r="B98" s="373" t="s">
        <v>3907</v>
      </c>
      <c r="C98" s="373" t="s">
        <v>16</v>
      </c>
      <c r="D98" s="374">
        <v>1.94</v>
      </c>
      <c r="E98" s="371"/>
    </row>
    <row r="99" spans="1:5" customFormat="1" x14ac:dyDescent="0.25">
      <c r="A99" s="373">
        <v>94871</v>
      </c>
      <c r="B99" s="373" t="s">
        <v>3908</v>
      </c>
      <c r="C99" s="373" t="s">
        <v>16</v>
      </c>
      <c r="D99" s="374">
        <v>208.58</v>
      </c>
      <c r="E99" s="371"/>
    </row>
    <row r="100" spans="1:5" customFormat="1" x14ac:dyDescent="0.25">
      <c r="A100" s="373">
        <v>94872</v>
      </c>
      <c r="B100" s="373" t="s">
        <v>3909</v>
      </c>
      <c r="C100" s="373" t="s">
        <v>16</v>
      </c>
      <c r="D100" s="374">
        <v>2.74</v>
      </c>
      <c r="E100" s="371"/>
    </row>
    <row r="101" spans="1:5" customFormat="1" x14ac:dyDescent="0.25">
      <c r="A101" s="373">
        <v>94875</v>
      </c>
      <c r="B101" s="373" t="s">
        <v>3910</v>
      </c>
      <c r="C101" s="373" t="s">
        <v>16</v>
      </c>
      <c r="D101" s="375">
        <v>1227.9100000000001</v>
      </c>
      <c r="E101" s="371"/>
    </row>
    <row r="102" spans="1:5" customFormat="1" x14ac:dyDescent="0.25">
      <c r="A102" s="373">
        <v>94876</v>
      </c>
      <c r="B102" s="373" t="s">
        <v>3911</v>
      </c>
      <c r="C102" s="373" t="s">
        <v>16</v>
      </c>
      <c r="D102" s="374">
        <v>28.54</v>
      </c>
      <c r="E102" s="371"/>
    </row>
    <row r="103" spans="1:5" customFormat="1" x14ac:dyDescent="0.25">
      <c r="A103" s="373">
        <v>94878</v>
      </c>
      <c r="B103" s="373" t="s">
        <v>3912</v>
      </c>
      <c r="C103" s="373" t="s">
        <v>16</v>
      </c>
      <c r="D103" s="374">
        <v>33.01</v>
      </c>
      <c r="E103" s="371"/>
    </row>
    <row r="104" spans="1:5" customFormat="1" x14ac:dyDescent="0.25">
      <c r="A104" s="373">
        <v>94879</v>
      </c>
      <c r="B104" s="373" t="s">
        <v>3913</v>
      </c>
      <c r="C104" s="373" t="s">
        <v>16</v>
      </c>
      <c r="D104" s="375">
        <v>1890.25</v>
      </c>
      <c r="E104" s="371"/>
    </row>
    <row r="105" spans="1:5" customFormat="1" x14ac:dyDescent="0.25">
      <c r="A105" s="373">
        <v>94880</v>
      </c>
      <c r="B105" s="373" t="s">
        <v>3914</v>
      </c>
      <c r="C105" s="373" t="s">
        <v>16</v>
      </c>
      <c r="D105" s="374">
        <v>42.65</v>
      </c>
      <c r="E105" s="371"/>
    </row>
    <row r="106" spans="1:5" customFormat="1" x14ac:dyDescent="0.25">
      <c r="A106" s="373">
        <v>94881</v>
      </c>
      <c r="B106" s="373" t="s">
        <v>3915</v>
      </c>
      <c r="C106" s="373" t="s">
        <v>16</v>
      </c>
      <c r="D106" s="375">
        <v>2603.02</v>
      </c>
      <c r="E106" s="371"/>
    </row>
    <row r="107" spans="1:5" customFormat="1" x14ac:dyDescent="0.25">
      <c r="A107" s="373">
        <v>94882</v>
      </c>
      <c r="B107" s="373" t="s">
        <v>3916</v>
      </c>
      <c r="C107" s="373" t="s">
        <v>16</v>
      </c>
      <c r="D107" s="374">
        <v>49.52</v>
      </c>
      <c r="E107" s="371"/>
    </row>
    <row r="108" spans="1:5" customFormat="1" x14ac:dyDescent="0.25">
      <c r="A108" s="373">
        <v>94884</v>
      </c>
      <c r="B108" s="373" t="s">
        <v>3917</v>
      </c>
      <c r="C108" s="373" t="s">
        <v>16</v>
      </c>
      <c r="D108" s="374">
        <v>63.45</v>
      </c>
      <c r="E108" s="371"/>
    </row>
    <row r="109" spans="1:5" customFormat="1" x14ac:dyDescent="0.25">
      <c r="A109" s="373">
        <v>97121</v>
      </c>
      <c r="B109" s="373" t="s">
        <v>150</v>
      </c>
      <c r="C109" s="373" t="s">
        <v>16</v>
      </c>
      <c r="D109" s="374">
        <v>2.0499999999999998</v>
      </c>
      <c r="E109" s="371"/>
    </row>
    <row r="110" spans="1:5" customFormat="1" x14ac:dyDescent="0.25">
      <c r="A110" s="373">
        <v>97122</v>
      </c>
      <c r="B110" s="373" t="s">
        <v>151</v>
      </c>
      <c r="C110" s="373" t="s">
        <v>16</v>
      </c>
      <c r="D110" s="374">
        <v>2.85</v>
      </c>
      <c r="E110" s="371"/>
    </row>
    <row r="111" spans="1:5" customFormat="1" x14ac:dyDescent="0.25">
      <c r="A111" s="373">
        <v>97123</v>
      </c>
      <c r="B111" s="373" t="s">
        <v>152</v>
      </c>
      <c r="C111" s="373" t="s">
        <v>16</v>
      </c>
      <c r="D111" s="374">
        <v>3.62</v>
      </c>
      <c r="E111" s="371"/>
    </row>
    <row r="112" spans="1:5" customFormat="1" x14ac:dyDescent="0.25">
      <c r="A112" s="373">
        <v>97124</v>
      </c>
      <c r="B112" s="373" t="s">
        <v>153</v>
      </c>
      <c r="C112" s="373" t="s">
        <v>16</v>
      </c>
      <c r="D112" s="374">
        <v>0.9</v>
      </c>
      <c r="E112" s="371"/>
    </row>
    <row r="113" spans="1:5" customFormat="1" x14ac:dyDescent="0.25">
      <c r="A113" s="373">
        <v>97125</v>
      </c>
      <c r="B113" s="373" t="s">
        <v>154</v>
      </c>
      <c r="C113" s="373" t="s">
        <v>16</v>
      </c>
      <c r="D113" s="374">
        <v>1.29</v>
      </c>
      <c r="E113" s="371"/>
    </row>
    <row r="114" spans="1:5" customFormat="1" x14ac:dyDescent="0.25">
      <c r="A114" s="373">
        <v>97126</v>
      </c>
      <c r="B114" s="373" t="s">
        <v>155</v>
      </c>
      <c r="C114" s="373" t="s">
        <v>16</v>
      </c>
      <c r="D114" s="374">
        <v>1.64</v>
      </c>
      <c r="E114" s="371"/>
    </row>
    <row r="115" spans="1:5" customFormat="1" x14ac:dyDescent="0.25">
      <c r="A115" s="373">
        <v>102264</v>
      </c>
      <c r="B115" s="373" t="s">
        <v>3918</v>
      </c>
      <c r="C115" s="373" t="s">
        <v>16</v>
      </c>
      <c r="D115" s="374">
        <v>18.170000000000002</v>
      </c>
      <c r="E115" s="371"/>
    </row>
    <row r="116" spans="1:5" customFormat="1" x14ac:dyDescent="0.25">
      <c r="A116" s="373">
        <v>102265</v>
      </c>
      <c r="B116" s="373" t="s">
        <v>3919</v>
      </c>
      <c r="C116" s="373" t="s">
        <v>6</v>
      </c>
      <c r="D116" s="374">
        <v>104.01</v>
      </c>
      <c r="E116" s="371"/>
    </row>
    <row r="117" spans="1:5" customFormat="1" x14ac:dyDescent="0.25">
      <c r="A117" s="373">
        <v>102266</v>
      </c>
      <c r="B117" s="373" t="s">
        <v>3920</v>
      </c>
      <c r="C117" s="373" t="s">
        <v>6</v>
      </c>
      <c r="D117" s="374">
        <v>115.35</v>
      </c>
      <c r="E117" s="371"/>
    </row>
    <row r="118" spans="1:5" customFormat="1" x14ac:dyDescent="0.25">
      <c r="A118" s="373">
        <v>102267</v>
      </c>
      <c r="B118" s="373" t="s">
        <v>3921</v>
      </c>
      <c r="C118" s="373" t="s">
        <v>6</v>
      </c>
      <c r="D118" s="374">
        <v>132.44</v>
      </c>
      <c r="E118" s="371"/>
    </row>
    <row r="119" spans="1:5" customFormat="1" x14ac:dyDescent="0.25">
      <c r="A119" s="373">
        <v>102268</v>
      </c>
      <c r="B119" s="373" t="s">
        <v>3922</v>
      </c>
      <c r="C119" s="373" t="s">
        <v>6</v>
      </c>
      <c r="D119" s="374">
        <v>149.44999999999999</v>
      </c>
      <c r="E119" s="371"/>
    </row>
    <row r="120" spans="1:5" customFormat="1" x14ac:dyDescent="0.25">
      <c r="A120" s="373">
        <v>102269</v>
      </c>
      <c r="B120" s="373" t="s">
        <v>3923</v>
      </c>
      <c r="C120" s="373" t="s">
        <v>6</v>
      </c>
      <c r="D120" s="374">
        <v>183.48</v>
      </c>
      <c r="E120" s="371"/>
    </row>
    <row r="121" spans="1:5" customFormat="1" x14ac:dyDescent="0.25">
      <c r="A121" s="373">
        <v>92833</v>
      </c>
      <c r="B121" s="373" t="s">
        <v>156</v>
      </c>
      <c r="C121" s="373" t="s">
        <v>16</v>
      </c>
      <c r="D121" s="374">
        <v>209.52</v>
      </c>
      <c r="E121" s="371"/>
    </row>
    <row r="122" spans="1:5" customFormat="1" x14ac:dyDescent="0.25">
      <c r="A122" s="373">
        <v>92834</v>
      </c>
      <c r="B122" s="373" t="s">
        <v>157</v>
      </c>
      <c r="C122" s="373" t="s">
        <v>16</v>
      </c>
      <c r="D122" s="374">
        <v>9.25</v>
      </c>
      <c r="E122" s="371"/>
    </row>
    <row r="123" spans="1:5" customFormat="1" x14ac:dyDescent="0.25">
      <c r="A123" s="373">
        <v>92835</v>
      </c>
      <c r="B123" s="373" t="s">
        <v>158</v>
      </c>
      <c r="C123" s="373" t="s">
        <v>16</v>
      </c>
      <c r="D123" s="374">
        <v>219.05</v>
      </c>
      <c r="E123" s="371"/>
    </row>
    <row r="124" spans="1:5" customFormat="1" x14ac:dyDescent="0.25">
      <c r="A124" s="373">
        <v>92836</v>
      </c>
      <c r="B124" s="373" t="s">
        <v>159</v>
      </c>
      <c r="C124" s="373" t="s">
        <v>16</v>
      </c>
      <c r="D124" s="374">
        <v>11.8</v>
      </c>
      <c r="E124" s="371"/>
    </row>
    <row r="125" spans="1:5" customFormat="1" x14ac:dyDescent="0.25">
      <c r="A125" s="373">
        <v>92837</v>
      </c>
      <c r="B125" s="373" t="s">
        <v>160</v>
      </c>
      <c r="C125" s="373" t="s">
        <v>16</v>
      </c>
      <c r="D125" s="374">
        <v>388.98</v>
      </c>
      <c r="E125" s="371"/>
    </row>
    <row r="126" spans="1:5" customFormat="1" x14ac:dyDescent="0.25">
      <c r="A126" s="373">
        <v>92838</v>
      </c>
      <c r="B126" s="373" t="s">
        <v>161</v>
      </c>
      <c r="C126" s="373" t="s">
        <v>16</v>
      </c>
      <c r="D126" s="374">
        <v>14.16</v>
      </c>
      <c r="E126" s="371"/>
    </row>
    <row r="127" spans="1:5" customFormat="1" x14ac:dyDescent="0.25">
      <c r="A127" s="373">
        <v>92839</v>
      </c>
      <c r="B127" s="373" t="s">
        <v>162</v>
      </c>
      <c r="C127" s="373" t="s">
        <v>16</v>
      </c>
      <c r="D127" s="374">
        <v>476.06</v>
      </c>
      <c r="E127" s="371"/>
    </row>
    <row r="128" spans="1:5" customFormat="1" x14ac:dyDescent="0.25">
      <c r="A128" s="373">
        <v>92840</v>
      </c>
      <c r="B128" s="373" t="s">
        <v>163</v>
      </c>
      <c r="C128" s="373" t="s">
        <v>16</v>
      </c>
      <c r="D128" s="374">
        <v>16.79</v>
      </c>
      <c r="E128" s="371"/>
    </row>
    <row r="129" spans="1:5" customFormat="1" x14ac:dyDescent="0.25">
      <c r="A129" s="373">
        <v>92841</v>
      </c>
      <c r="B129" s="373" t="s">
        <v>164</v>
      </c>
      <c r="C129" s="373" t="s">
        <v>16</v>
      </c>
      <c r="D129" s="374">
        <v>620.09</v>
      </c>
      <c r="E129" s="371"/>
    </row>
    <row r="130" spans="1:5" customFormat="1" x14ac:dyDescent="0.25">
      <c r="A130" s="373">
        <v>92842</v>
      </c>
      <c r="B130" s="373" t="s">
        <v>165</v>
      </c>
      <c r="C130" s="373" t="s">
        <v>16</v>
      </c>
      <c r="D130" s="374">
        <v>19.149999999999999</v>
      </c>
      <c r="E130" s="371"/>
    </row>
    <row r="131" spans="1:5" customFormat="1" x14ac:dyDescent="0.25">
      <c r="A131" s="373">
        <v>92843</v>
      </c>
      <c r="B131" s="373" t="s">
        <v>166</v>
      </c>
      <c r="C131" s="373" t="s">
        <v>16</v>
      </c>
      <c r="D131" s="374">
        <v>641.30999999999995</v>
      </c>
      <c r="E131" s="371"/>
    </row>
    <row r="132" spans="1:5" customFormat="1" x14ac:dyDescent="0.25">
      <c r="A132" s="373">
        <v>92844</v>
      </c>
      <c r="B132" s="373" t="s">
        <v>167</v>
      </c>
      <c r="C132" s="373" t="s">
        <v>16</v>
      </c>
      <c r="D132" s="374">
        <v>21.79</v>
      </c>
      <c r="E132" s="371"/>
    </row>
    <row r="133" spans="1:5" customFormat="1" x14ac:dyDescent="0.25">
      <c r="A133" s="373">
        <v>92845</v>
      </c>
      <c r="B133" s="373" t="s">
        <v>168</v>
      </c>
      <c r="C133" s="373" t="s">
        <v>16</v>
      </c>
      <c r="D133" s="374">
        <v>952.43</v>
      </c>
      <c r="E133" s="371"/>
    </row>
    <row r="134" spans="1:5" customFormat="1" x14ac:dyDescent="0.25">
      <c r="A134" s="373">
        <v>92846</v>
      </c>
      <c r="B134" s="373" t="s">
        <v>169</v>
      </c>
      <c r="C134" s="373" t="s">
        <v>16</v>
      </c>
      <c r="D134" s="374">
        <v>24.15</v>
      </c>
      <c r="E134" s="371"/>
    </row>
    <row r="135" spans="1:5" customFormat="1" x14ac:dyDescent="0.25">
      <c r="A135" s="373">
        <v>92847</v>
      </c>
      <c r="B135" s="373" t="s">
        <v>170</v>
      </c>
      <c r="C135" s="373" t="s">
        <v>16</v>
      </c>
      <c r="D135" s="374">
        <v>976.94</v>
      </c>
      <c r="E135" s="371"/>
    </row>
    <row r="136" spans="1:5" customFormat="1" x14ac:dyDescent="0.25">
      <c r="A136" s="373">
        <v>92848</v>
      </c>
      <c r="B136" s="373" t="s">
        <v>171</v>
      </c>
      <c r="C136" s="373" t="s">
        <v>16</v>
      </c>
      <c r="D136" s="374">
        <v>26.79</v>
      </c>
      <c r="E136" s="371"/>
    </row>
    <row r="137" spans="1:5" customFormat="1" x14ac:dyDescent="0.25">
      <c r="A137" s="373">
        <v>92849</v>
      </c>
      <c r="B137" s="373" t="s">
        <v>172</v>
      </c>
      <c r="C137" s="373" t="s">
        <v>16</v>
      </c>
      <c r="D137" s="374">
        <v>217.75</v>
      </c>
      <c r="E137" s="371"/>
    </row>
    <row r="138" spans="1:5" customFormat="1" x14ac:dyDescent="0.25">
      <c r="A138" s="373">
        <v>92850</v>
      </c>
      <c r="B138" s="373" t="s">
        <v>173</v>
      </c>
      <c r="C138" s="373" t="s">
        <v>16</v>
      </c>
      <c r="D138" s="374">
        <v>17.48</v>
      </c>
      <c r="E138" s="371"/>
    </row>
    <row r="139" spans="1:5" customFormat="1" x14ac:dyDescent="0.25">
      <c r="A139" s="373">
        <v>92851</v>
      </c>
      <c r="B139" s="373" t="s">
        <v>174</v>
      </c>
      <c r="C139" s="373" t="s">
        <v>16</v>
      </c>
      <c r="D139" s="374">
        <v>229.33</v>
      </c>
      <c r="E139" s="371"/>
    </row>
    <row r="140" spans="1:5" customFormat="1" x14ac:dyDescent="0.25">
      <c r="A140" s="373">
        <v>92852</v>
      </c>
      <c r="B140" s="373" t="s">
        <v>175</v>
      </c>
      <c r="C140" s="373" t="s">
        <v>16</v>
      </c>
      <c r="D140" s="374">
        <v>22.08</v>
      </c>
      <c r="E140" s="371"/>
    </row>
    <row r="141" spans="1:5" customFormat="1" x14ac:dyDescent="0.25">
      <c r="A141" s="373">
        <v>92853</v>
      </c>
      <c r="B141" s="373" t="s">
        <v>176</v>
      </c>
      <c r="C141" s="373" t="s">
        <v>16</v>
      </c>
      <c r="D141" s="374">
        <v>401.71</v>
      </c>
      <c r="E141" s="371"/>
    </row>
    <row r="142" spans="1:5" customFormat="1" x14ac:dyDescent="0.25">
      <c r="A142" s="373">
        <v>92854</v>
      </c>
      <c r="B142" s="373" t="s">
        <v>177</v>
      </c>
      <c r="C142" s="373" t="s">
        <v>16</v>
      </c>
      <c r="D142" s="374">
        <v>26.89</v>
      </c>
      <c r="E142" s="371"/>
    </row>
    <row r="143" spans="1:5" customFormat="1" x14ac:dyDescent="0.25">
      <c r="A143" s="373">
        <v>92855</v>
      </c>
      <c r="B143" s="373" t="s">
        <v>178</v>
      </c>
      <c r="C143" s="373" t="s">
        <v>16</v>
      </c>
      <c r="D143" s="374">
        <v>490.95</v>
      </c>
      <c r="E143" s="371"/>
    </row>
    <row r="144" spans="1:5" customFormat="1" x14ac:dyDescent="0.25">
      <c r="A144" s="373">
        <v>92856</v>
      </c>
      <c r="B144" s="373" t="s">
        <v>179</v>
      </c>
      <c r="C144" s="373" t="s">
        <v>16</v>
      </c>
      <c r="D144" s="374">
        <v>31.68</v>
      </c>
      <c r="E144" s="371"/>
    </row>
    <row r="145" spans="1:5" customFormat="1" x14ac:dyDescent="0.25">
      <c r="A145" s="373">
        <v>92857</v>
      </c>
      <c r="B145" s="373" t="s">
        <v>180</v>
      </c>
      <c r="C145" s="373" t="s">
        <v>16</v>
      </c>
      <c r="D145" s="374">
        <v>637.20000000000005</v>
      </c>
      <c r="E145" s="371"/>
    </row>
    <row r="146" spans="1:5" customFormat="1" x14ac:dyDescent="0.25">
      <c r="A146" s="373">
        <v>92858</v>
      </c>
      <c r="B146" s="373" t="s">
        <v>181</v>
      </c>
      <c r="C146" s="373" t="s">
        <v>16</v>
      </c>
      <c r="D146" s="374">
        <v>36.26</v>
      </c>
      <c r="E146" s="371"/>
    </row>
    <row r="147" spans="1:5" customFormat="1" x14ac:dyDescent="0.25">
      <c r="A147" s="373">
        <v>92859</v>
      </c>
      <c r="B147" s="373" t="s">
        <v>182</v>
      </c>
      <c r="C147" s="373" t="s">
        <v>16</v>
      </c>
      <c r="D147" s="374">
        <v>660.69</v>
      </c>
      <c r="E147" s="371"/>
    </row>
    <row r="148" spans="1:5" customFormat="1" x14ac:dyDescent="0.25">
      <c r="A148" s="373">
        <v>92860</v>
      </c>
      <c r="B148" s="373" t="s">
        <v>183</v>
      </c>
      <c r="C148" s="373" t="s">
        <v>16</v>
      </c>
      <c r="D148" s="374">
        <v>41.17</v>
      </c>
      <c r="E148" s="371"/>
    </row>
    <row r="149" spans="1:5" customFormat="1" x14ac:dyDescent="0.25">
      <c r="A149" s="373">
        <v>92861</v>
      </c>
      <c r="B149" s="373" t="s">
        <v>184</v>
      </c>
      <c r="C149" s="373" t="s">
        <v>16</v>
      </c>
      <c r="D149" s="374">
        <v>974.22</v>
      </c>
      <c r="E149" s="371"/>
    </row>
    <row r="150" spans="1:5" customFormat="1" x14ac:dyDescent="0.25">
      <c r="A150" s="373">
        <v>92862</v>
      </c>
      <c r="B150" s="373" t="s">
        <v>185</v>
      </c>
      <c r="C150" s="373" t="s">
        <v>16</v>
      </c>
      <c r="D150" s="374">
        <v>45.94</v>
      </c>
      <c r="E150" s="371"/>
    </row>
    <row r="151" spans="1:5" customFormat="1" x14ac:dyDescent="0.25">
      <c r="A151" s="373">
        <v>92863</v>
      </c>
      <c r="B151" s="373" t="s">
        <v>186</v>
      </c>
      <c r="C151" s="373" t="s">
        <v>16</v>
      </c>
      <c r="D151" s="375">
        <v>1000.9</v>
      </c>
      <c r="E151" s="371"/>
    </row>
    <row r="152" spans="1:5" customFormat="1" x14ac:dyDescent="0.25">
      <c r="A152" s="373">
        <v>92864</v>
      </c>
      <c r="B152" s="373" t="s">
        <v>187</v>
      </c>
      <c r="C152" s="373" t="s">
        <v>16</v>
      </c>
      <c r="D152" s="374">
        <v>50.75</v>
      </c>
      <c r="E152" s="371"/>
    </row>
    <row r="153" spans="1:5" customFormat="1" x14ac:dyDescent="0.25">
      <c r="A153" s="373">
        <v>92210</v>
      </c>
      <c r="B153" s="373" t="s">
        <v>188</v>
      </c>
      <c r="C153" s="373" t="s">
        <v>16</v>
      </c>
      <c r="D153" s="374">
        <v>172.97</v>
      </c>
      <c r="E153" s="371"/>
    </row>
    <row r="154" spans="1:5" customFormat="1" x14ac:dyDescent="0.25">
      <c r="A154" s="373">
        <v>92211</v>
      </c>
      <c r="B154" s="373" t="s">
        <v>189</v>
      </c>
      <c r="C154" s="373" t="s">
        <v>16</v>
      </c>
      <c r="D154" s="374">
        <v>207.93</v>
      </c>
      <c r="E154" s="371"/>
    </row>
    <row r="155" spans="1:5" customFormat="1" x14ac:dyDescent="0.25">
      <c r="A155" s="373">
        <v>92212</v>
      </c>
      <c r="B155" s="373" t="s">
        <v>190</v>
      </c>
      <c r="C155" s="373" t="s">
        <v>16</v>
      </c>
      <c r="D155" s="374">
        <v>308.83999999999997</v>
      </c>
      <c r="E155" s="371"/>
    </row>
    <row r="156" spans="1:5" customFormat="1" x14ac:dyDescent="0.25">
      <c r="A156" s="373">
        <v>92213</v>
      </c>
      <c r="B156" s="373" t="s">
        <v>191</v>
      </c>
      <c r="C156" s="373" t="s">
        <v>16</v>
      </c>
      <c r="D156" s="374">
        <v>405.08</v>
      </c>
      <c r="E156" s="371"/>
    </row>
    <row r="157" spans="1:5" customFormat="1" x14ac:dyDescent="0.25">
      <c r="A157" s="373">
        <v>92214</v>
      </c>
      <c r="B157" s="373" t="s">
        <v>192</v>
      </c>
      <c r="C157" s="373" t="s">
        <v>16</v>
      </c>
      <c r="D157" s="374">
        <v>489.29</v>
      </c>
      <c r="E157" s="371"/>
    </row>
    <row r="158" spans="1:5" customFormat="1" x14ac:dyDescent="0.25">
      <c r="A158" s="373">
        <v>92215</v>
      </c>
      <c r="B158" s="373" t="s">
        <v>193</v>
      </c>
      <c r="C158" s="373" t="s">
        <v>16</v>
      </c>
      <c r="D158" s="374">
        <v>562.02</v>
      </c>
      <c r="E158" s="371"/>
    </row>
    <row r="159" spans="1:5" customFormat="1" x14ac:dyDescent="0.25">
      <c r="A159" s="373">
        <v>92216</v>
      </c>
      <c r="B159" s="373" t="s">
        <v>194</v>
      </c>
      <c r="C159" s="373" t="s">
        <v>16</v>
      </c>
      <c r="D159" s="374">
        <v>588.73</v>
      </c>
      <c r="E159" s="371"/>
    </row>
    <row r="160" spans="1:5" customFormat="1" x14ac:dyDescent="0.25">
      <c r="A160" s="373">
        <v>92219</v>
      </c>
      <c r="B160" s="373" t="s">
        <v>195</v>
      </c>
      <c r="C160" s="373" t="s">
        <v>16</v>
      </c>
      <c r="D160" s="374">
        <v>183.23</v>
      </c>
      <c r="E160" s="371"/>
    </row>
    <row r="161" spans="1:5" customFormat="1" x14ac:dyDescent="0.25">
      <c r="A161" s="373">
        <v>92220</v>
      </c>
      <c r="B161" s="373" t="s">
        <v>196</v>
      </c>
      <c r="C161" s="373" t="s">
        <v>16</v>
      </c>
      <c r="D161" s="374">
        <v>220.64</v>
      </c>
      <c r="E161" s="371"/>
    </row>
    <row r="162" spans="1:5" customFormat="1" x14ac:dyDescent="0.25">
      <c r="A162" s="373">
        <v>92221</v>
      </c>
      <c r="B162" s="373" t="s">
        <v>197</v>
      </c>
      <c r="C162" s="373" t="s">
        <v>16</v>
      </c>
      <c r="D162" s="374">
        <v>323.74</v>
      </c>
      <c r="E162" s="371"/>
    </row>
    <row r="163" spans="1:5" customFormat="1" x14ac:dyDescent="0.25">
      <c r="A163" s="373">
        <v>92222</v>
      </c>
      <c r="B163" s="373" t="s">
        <v>198</v>
      </c>
      <c r="C163" s="373" t="s">
        <v>16</v>
      </c>
      <c r="D163" s="374">
        <v>422.41</v>
      </c>
      <c r="E163" s="371"/>
    </row>
    <row r="164" spans="1:5" customFormat="1" x14ac:dyDescent="0.25">
      <c r="A164" s="373">
        <v>92223</v>
      </c>
      <c r="B164" s="373" t="s">
        <v>199</v>
      </c>
      <c r="C164" s="373" t="s">
        <v>16</v>
      </c>
      <c r="D164" s="374">
        <v>508.68</v>
      </c>
      <c r="E164" s="371"/>
    </row>
    <row r="165" spans="1:5" customFormat="1" x14ac:dyDescent="0.25">
      <c r="A165" s="373">
        <v>92224</v>
      </c>
      <c r="B165" s="373" t="s">
        <v>200</v>
      </c>
      <c r="C165" s="373" t="s">
        <v>16</v>
      </c>
      <c r="D165" s="374">
        <v>583.53</v>
      </c>
      <c r="E165" s="371"/>
    </row>
    <row r="166" spans="1:5" customFormat="1" x14ac:dyDescent="0.25">
      <c r="A166" s="373">
        <v>92226</v>
      </c>
      <c r="B166" s="373" t="s">
        <v>201</v>
      </c>
      <c r="C166" s="373" t="s">
        <v>16</v>
      </c>
      <c r="D166" s="374">
        <v>612.79999999999995</v>
      </c>
      <c r="E166" s="371"/>
    </row>
    <row r="167" spans="1:5" customFormat="1" x14ac:dyDescent="0.25">
      <c r="A167" s="373">
        <v>92808</v>
      </c>
      <c r="B167" s="373" t="s">
        <v>202</v>
      </c>
      <c r="C167" s="373" t="s">
        <v>16</v>
      </c>
      <c r="D167" s="374">
        <v>41.71</v>
      </c>
      <c r="E167" s="371"/>
    </row>
    <row r="168" spans="1:5" customFormat="1" x14ac:dyDescent="0.25">
      <c r="A168" s="373">
        <v>92809</v>
      </c>
      <c r="B168" s="373" t="s">
        <v>203</v>
      </c>
      <c r="C168" s="373" t="s">
        <v>16</v>
      </c>
      <c r="D168" s="374">
        <v>53.56</v>
      </c>
      <c r="E168" s="371"/>
    </row>
    <row r="169" spans="1:5" customFormat="1" x14ac:dyDescent="0.25">
      <c r="A169" s="373">
        <v>92810</v>
      </c>
      <c r="B169" s="373" t="s">
        <v>204</v>
      </c>
      <c r="C169" s="373" t="s">
        <v>16</v>
      </c>
      <c r="D169" s="374">
        <v>65.22</v>
      </c>
      <c r="E169" s="371"/>
    </row>
    <row r="170" spans="1:5" customFormat="1" x14ac:dyDescent="0.25">
      <c r="A170" s="373">
        <v>92811</v>
      </c>
      <c r="B170" s="373" t="s">
        <v>205</v>
      </c>
      <c r="C170" s="373" t="s">
        <v>16</v>
      </c>
      <c r="D170" s="374">
        <v>77.77</v>
      </c>
      <c r="E170" s="371"/>
    </row>
    <row r="171" spans="1:5" customFormat="1" x14ac:dyDescent="0.25">
      <c r="A171" s="373">
        <v>92812</v>
      </c>
      <c r="B171" s="373" t="s">
        <v>206</v>
      </c>
      <c r="C171" s="373" t="s">
        <v>16</v>
      </c>
      <c r="D171" s="374">
        <v>90.13</v>
      </c>
      <c r="E171" s="371"/>
    </row>
    <row r="172" spans="1:5" customFormat="1" x14ac:dyDescent="0.25">
      <c r="A172" s="373">
        <v>92813</v>
      </c>
      <c r="B172" s="373" t="s">
        <v>207</v>
      </c>
      <c r="C172" s="373" t="s">
        <v>16</v>
      </c>
      <c r="D172" s="374">
        <v>104.83</v>
      </c>
      <c r="E172" s="371"/>
    </row>
    <row r="173" spans="1:5" customFormat="1" x14ac:dyDescent="0.25">
      <c r="A173" s="373">
        <v>92814</v>
      </c>
      <c r="B173" s="373" t="s">
        <v>208</v>
      </c>
      <c r="C173" s="373" t="s">
        <v>16</v>
      </c>
      <c r="D173" s="374">
        <v>120.28</v>
      </c>
      <c r="E173" s="371"/>
    </row>
    <row r="174" spans="1:5" customFormat="1" x14ac:dyDescent="0.25">
      <c r="A174" s="373">
        <v>92815</v>
      </c>
      <c r="B174" s="373" t="s">
        <v>209</v>
      </c>
      <c r="C174" s="373" t="s">
        <v>16</v>
      </c>
      <c r="D174" s="374">
        <v>138.25</v>
      </c>
      <c r="E174" s="371"/>
    </row>
    <row r="175" spans="1:5" customFormat="1" x14ac:dyDescent="0.25">
      <c r="A175" s="373">
        <v>92816</v>
      </c>
      <c r="B175" s="373" t="s">
        <v>210</v>
      </c>
      <c r="C175" s="373" t="s">
        <v>16</v>
      </c>
      <c r="D175" s="374">
        <v>845.81</v>
      </c>
      <c r="E175" s="371"/>
    </row>
    <row r="176" spans="1:5" customFormat="1" x14ac:dyDescent="0.25">
      <c r="A176" s="373">
        <v>92817</v>
      </c>
      <c r="B176" s="373" t="s">
        <v>211</v>
      </c>
      <c r="C176" s="373" t="s">
        <v>16</v>
      </c>
      <c r="D176" s="374">
        <v>173</v>
      </c>
      <c r="E176" s="371"/>
    </row>
    <row r="177" spans="1:5" customFormat="1" x14ac:dyDescent="0.25">
      <c r="A177" s="373">
        <v>92818</v>
      </c>
      <c r="B177" s="373" t="s">
        <v>212</v>
      </c>
      <c r="C177" s="373" t="s">
        <v>16</v>
      </c>
      <c r="D177" s="375">
        <v>1207.6300000000001</v>
      </c>
      <c r="E177" s="371"/>
    </row>
    <row r="178" spans="1:5" customFormat="1" x14ac:dyDescent="0.25">
      <c r="A178" s="373">
        <v>92819</v>
      </c>
      <c r="B178" s="373" t="s">
        <v>213</v>
      </c>
      <c r="C178" s="373" t="s">
        <v>16</v>
      </c>
      <c r="D178" s="374">
        <v>232.87</v>
      </c>
      <c r="E178" s="371"/>
    </row>
    <row r="179" spans="1:5" customFormat="1" x14ac:dyDescent="0.25">
      <c r="A179" s="373">
        <v>92820</v>
      </c>
      <c r="B179" s="373" t="s">
        <v>214</v>
      </c>
      <c r="C179" s="373" t="s">
        <v>16</v>
      </c>
      <c r="D179" s="374">
        <v>49.73</v>
      </c>
      <c r="E179" s="371"/>
    </row>
    <row r="180" spans="1:5" customFormat="1" x14ac:dyDescent="0.25">
      <c r="A180" s="373">
        <v>92821</v>
      </c>
      <c r="B180" s="373" t="s">
        <v>215</v>
      </c>
      <c r="C180" s="373" t="s">
        <v>16</v>
      </c>
      <c r="D180" s="374">
        <v>63.82</v>
      </c>
      <c r="E180" s="371"/>
    </row>
    <row r="181" spans="1:5" customFormat="1" x14ac:dyDescent="0.25">
      <c r="A181" s="373">
        <v>92822</v>
      </c>
      <c r="B181" s="373" t="s">
        <v>216</v>
      </c>
      <c r="C181" s="373" t="s">
        <v>16</v>
      </c>
      <c r="D181" s="374">
        <v>77.930000000000007</v>
      </c>
      <c r="E181" s="371"/>
    </row>
    <row r="182" spans="1:5" customFormat="1" x14ac:dyDescent="0.25">
      <c r="A182" s="373">
        <v>92824</v>
      </c>
      <c r="B182" s="373" t="s">
        <v>217</v>
      </c>
      <c r="C182" s="373" t="s">
        <v>16</v>
      </c>
      <c r="D182" s="374">
        <v>92.67</v>
      </c>
      <c r="E182" s="371"/>
    </row>
    <row r="183" spans="1:5" customFormat="1" x14ac:dyDescent="0.25">
      <c r="A183" s="373">
        <v>92825</v>
      </c>
      <c r="B183" s="373" t="s">
        <v>218</v>
      </c>
      <c r="C183" s="373" t="s">
        <v>16</v>
      </c>
      <c r="D183" s="374">
        <v>107.46</v>
      </c>
      <c r="E183" s="371"/>
    </row>
    <row r="184" spans="1:5" customFormat="1" x14ac:dyDescent="0.25">
      <c r="A184" s="373">
        <v>92826</v>
      </c>
      <c r="B184" s="373" t="s">
        <v>219</v>
      </c>
      <c r="C184" s="373" t="s">
        <v>16</v>
      </c>
      <c r="D184" s="374">
        <v>124.22</v>
      </c>
      <c r="E184" s="371"/>
    </row>
    <row r="185" spans="1:5" customFormat="1" x14ac:dyDescent="0.25">
      <c r="A185" s="373">
        <v>92827</v>
      </c>
      <c r="B185" s="373" t="s">
        <v>220</v>
      </c>
      <c r="C185" s="373" t="s">
        <v>16</v>
      </c>
      <c r="D185" s="374">
        <v>141.79</v>
      </c>
      <c r="E185" s="371"/>
    </row>
    <row r="186" spans="1:5" customFormat="1" x14ac:dyDescent="0.25">
      <c r="A186" s="373">
        <v>92828</v>
      </c>
      <c r="B186" s="373" t="s">
        <v>221</v>
      </c>
      <c r="C186" s="373" t="s">
        <v>16</v>
      </c>
      <c r="D186" s="374">
        <v>162.32</v>
      </c>
      <c r="E186" s="371"/>
    </row>
    <row r="187" spans="1:5" customFormat="1" x14ac:dyDescent="0.25">
      <c r="A187" s="373">
        <v>92829</v>
      </c>
      <c r="B187" s="373" t="s">
        <v>222</v>
      </c>
      <c r="C187" s="373" t="s">
        <v>16</v>
      </c>
      <c r="D187" s="374">
        <v>874.18</v>
      </c>
      <c r="E187" s="371"/>
    </row>
    <row r="188" spans="1:5" customFormat="1" x14ac:dyDescent="0.25">
      <c r="A188" s="373">
        <v>92830</v>
      </c>
      <c r="B188" s="373" t="s">
        <v>223</v>
      </c>
      <c r="C188" s="373" t="s">
        <v>16</v>
      </c>
      <c r="D188" s="374">
        <v>201.37</v>
      </c>
      <c r="E188" s="371"/>
    </row>
    <row r="189" spans="1:5" customFormat="1" x14ac:dyDescent="0.25">
      <c r="A189" s="373">
        <v>92831</v>
      </c>
      <c r="B189" s="373" t="s">
        <v>224</v>
      </c>
      <c r="C189" s="373" t="s">
        <v>16</v>
      </c>
      <c r="D189" s="375">
        <v>1242.44</v>
      </c>
      <c r="E189" s="371"/>
    </row>
    <row r="190" spans="1:5" customFormat="1" x14ac:dyDescent="0.25">
      <c r="A190" s="373">
        <v>92832</v>
      </c>
      <c r="B190" s="373" t="s">
        <v>225</v>
      </c>
      <c r="C190" s="373" t="s">
        <v>16</v>
      </c>
      <c r="D190" s="374">
        <v>267.68</v>
      </c>
      <c r="E190" s="371"/>
    </row>
    <row r="191" spans="1:5" customFormat="1" x14ac:dyDescent="0.25">
      <c r="A191" s="373">
        <v>95565</v>
      </c>
      <c r="B191" s="373" t="s">
        <v>226</v>
      </c>
      <c r="C191" s="373" t="s">
        <v>16</v>
      </c>
      <c r="D191" s="374">
        <v>147.53</v>
      </c>
      <c r="E191" s="371"/>
    </row>
    <row r="192" spans="1:5" customFormat="1" x14ac:dyDescent="0.25">
      <c r="A192" s="373">
        <v>95566</v>
      </c>
      <c r="B192" s="373" t="s">
        <v>227</v>
      </c>
      <c r="C192" s="373" t="s">
        <v>16</v>
      </c>
      <c r="D192" s="374">
        <v>155.55000000000001</v>
      </c>
      <c r="E192" s="371"/>
    </row>
    <row r="193" spans="1:5" customFormat="1" x14ac:dyDescent="0.25">
      <c r="A193" s="373">
        <v>95567</v>
      </c>
      <c r="B193" s="373" t="s">
        <v>228</v>
      </c>
      <c r="C193" s="373" t="s">
        <v>16</v>
      </c>
      <c r="D193" s="374">
        <v>94.95</v>
      </c>
      <c r="E193" s="371"/>
    </row>
    <row r="194" spans="1:5" customFormat="1" x14ac:dyDescent="0.25">
      <c r="A194" s="373">
        <v>95568</v>
      </c>
      <c r="B194" s="373" t="s">
        <v>229</v>
      </c>
      <c r="C194" s="373" t="s">
        <v>16</v>
      </c>
      <c r="D194" s="374">
        <v>116.47</v>
      </c>
      <c r="E194" s="371"/>
    </row>
    <row r="195" spans="1:5" customFormat="1" x14ac:dyDescent="0.25">
      <c r="A195" s="373">
        <v>95569</v>
      </c>
      <c r="B195" s="373" t="s">
        <v>230</v>
      </c>
      <c r="C195" s="373" t="s">
        <v>16</v>
      </c>
      <c r="D195" s="374">
        <v>158.85</v>
      </c>
      <c r="E195" s="371"/>
    </row>
    <row r="196" spans="1:5" customFormat="1" x14ac:dyDescent="0.25">
      <c r="A196" s="373">
        <v>95570</v>
      </c>
      <c r="B196" s="373" t="s">
        <v>231</v>
      </c>
      <c r="C196" s="373" t="s">
        <v>16</v>
      </c>
      <c r="D196" s="374">
        <v>102.97</v>
      </c>
      <c r="E196" s="371"/>
    </row>
    <row r="197" spans="1:5" customFormat="1" x14ac:dyDescent="0.25">
      <c r="A197" s="373">
        <v>95571</v>
      </c>
      <c r="B197" s="373" t="s">
        <v>232</v>
      </c>
      <c r="C197" s="373" t="s">
        <v>16</v>
      </c>
      <c r="D197" s="374">
        <v>126.73</v>
      </c>
      <c r="E197" s="371"/>
    </row>
    <row r="198" spans="1:5" customFormat="1" x14ac:dyDescent="0.25">
      <c r="A198" s="373">
        <v>95572</v>
      </c>
      <c r="B198" s="373" t="s">
        <v>233</v>
      </c>
      <c r="C198" s="373" t="s">
        <v>16</v>
      </c>
      <c r="D198" s="374">
        <v>171.56</v>
      </c>
      <c r="E198" s="371"/>
    </row>
    <row r="199" spans="1:5" customFormat="1" x14ac:dyDescent="0.25">
      <c r="A199" s="373">
        <v>97127</v>
      </c>
      <c r="B199" s="373" t="s">
        <v>234</v>
      </c>
      <c r="C199" s="373" t="s">
        <v>16</v>
      </c>
      <c r="D199" s="374">
        <v>5.19</v>
      </c>
      <c r="E199" s="371"/>
    </row>
    <row r="200" spans="1:5" customFormat="1" x14ac:dyDescent="0.25">
      <c r="A200" s="373">
        <v>97128</v>
      </c>
      <c r="B200" s="373" t="s">
        <v>235</v>
      </c>
      <c r="C200" s="373" t="s">
        <v>16</v>
      </c>
      <c r="D200" s="374">
        <v>10.37</v>
      </c>
      <c r="E200" s="371"/>
    </row>
    <row r="201" spans="1:5" customFormat="1" x14ac:dyDescent="0.25">
      <c r="A201" s="373">
        <v>97129</v>
      </c>
      <c r="B201" s="373" t="s">
        <v>236</v>
      </c>
      <c r="C201" s="373" t="s">
        <v>16</v>
      </c>
      <c r="D201" s="374">
        <v>12.76</v>
      </c>
      <c r="E201" s="371"/>
    </row>
    <row r="202" spans="1:5" customFormat="1" x14ac:dyDescent="0.25">
      <c r="A202" s="373">
        <v>97130</v>
      </c>
      <c r="B202" s="373" t="s">
        <v>237</v>
      </c>
      <c r="C202" s="373" t="s">
        <v>16</v>
      </c>
      <c r="D202" s="374">
        <v>15.16</v>
      </c>
      <c r="E202" s="371"/>
    </row>
    <row r="203" spans="1:5" customFormat="1" x14ac:dyDescent="0.25">
      <c r="A203" s="373">
        <v>97131</v>
      </c>
      <c r="B203" s="373" t="s">
        <v>238</v>
      </c>
      <c r="C203" s="373" t="s">
        <v>16</v>
      </c>
      <c r="D203" s="374">
        <v>17.52</v>
      </c>
      <c r="E203" s="371"/>
    </row>
    <row r="204" spans="1:5" customFormat="1" x14ac:dyDescent="0.25">
      <c r="A204" s="373">
        <v>97132</v>
      </c>
      <c r="B204" s="373" t="s">
        <v>239</v>
      </c>
      <c r="C204" s="373" t="s">
        <v>16</v>
      </c>
      <c r="D204" s="374">
        <v>19.89</v>
      </c>
      <c r="E204" s="371"/>
    </row>
    <row r="205" spans="1:5" customFormat="1" x14ac:dyDescent="0.25">
      <c r="A205" s="373">
        <v>97133</v>
      </c>
      <c r="B205" s="373" t="s">
        <v>240</v>
      </c>
      <c r="C205" s="373" t="s">
        <v>16</v>
      </c>
      <c r="D205" s="374">
        <v>24.67</v>
      </c>
      <c r="E205" s="371"/>
    </row>
    <row r="206" spans="1:5" customFormat="1" x14ac:dyDescent="0.25">
      <c r="A206" s="373">
        <v>97134</v>
      </c>
      <c r="B206" s="373" t="s">
        <v>241</v>
      </c>
      <c r="C206" s="373" t="s">
        <v>16</v>
      </c>
      <c r="D206" s="374">
        <v>2.38</v>
      </c>
      <c r="E206" s="371"/>
    </row>
    <row r="207" spans="1:5" customFormat="1" x14ac:dyDescent="0.25">
      <c r="A207" s="373">
        <v>97135</v>
      </c>
      <c r="B207" s="373" t="s">
        <v>242</v>
      </c>
      <c r="C207" s="373" t="s">
        <v>16</v>
      </c>
      <c r="D207" s="374">
        <v>5.26</v>
      </c>
      <c r="E207" s="371"/>
    </row>
    <row r="208" spans="1:5" customFormat="1" x14ac:dyDescent="0.25">
      <c r="A208" s="373">
        <v>97136</v>
      </c>
      <c r="B208" s="373" t="s">
        <v>243</v>
      </c>
      <c r="C208" s="373" t="s">
        <v>16</v>
      </c>
      <c r="D208" s="374">
        <v>6.48</v>
      </c>
      <c r="E208" s="371"/>
    </row>
    <row r="209" spans="1:5" customFormat="1" x14ac:dyDescent="0.25">
      <c r="A209" s="373">
        <v>97137</v>
      </c>
      <c r="B209" s="373" t="s">
        <v>244</v>
      </c>
      <c r="C209" s="373" t="s">
        <v>16</v>
      </c>
      <c r="D209" s="374">
        <v>7.71</v>
      </c>
      <c r="E209" s="371"/>
    </row>
    <row r="210" spans="1:5" customFormat="1" x14ac:dyDescent="0.25">
      <c r="A210" s="373">
        <v>97138</v>
      </c>
      <c r="B210" s="373" t="s">
        <v>245</v>
      </c>
      <c r="C210" s="373" t="s">
        <v>16</v>
      </c>
      <c r="D210" s="374">
        <v>8.9</v>
      </c>
      <c r="E210" s="371"/>
    </row>
    <row r="211" spans="1:5" customFormat="1" x14ac:dyDescent="0.25">
      <c r="A211" s="373">
        <v>97139</v>
      </c>
      <c r="B211" s="373" t="s">
        <v>246</v>
      </c>
      <c r="C211" s="373" t="s">
        <v>16</v>
      </c>
      <c r="D211" s="374">
        <v>10.1</v>
      </c>
      <c r="E211" s="371"/>
    </row>
    <row r="212" spans="1:5" customFormat="1" x14ac:dyDescent="0.25">
      <c r="A212" s="373">
        <v>97140</v>
      </c>
      <c r="B212" s="373" t="s">
        <v>247</v>
      </c>
      <c r="C212" s="373" t="s">
        <v>16</v>
      </c>
      <c r="D212" s="374">
        <v>12.55</v>
      </c>
      <c r="E212" s="371"/>
    </row>
    <row r="213" spans="1:5" customFormat="1" x14ac:dyDescent="0.25">
      <c r="A213" s="373">
        <v>103089</v>
      </c>
      <c r="B213" s="373" t="s">
        <v>4817</v>
      </c>
      <c r="C213" s="373" t="s">
        <v>16</v>
      </c>
      <c r="D213" s="374">
        <v>11.79</v>
      </c>
      <c r="E213" s="371"/>
    </row>
    <row r="214" spans="1:5" customFormat="1" x14ac:dyDescent="0.25">
      <c r="A214" s="373">
        <v>103090</v>
      </c>
      <c r="B214" s="373" t="s">
        <v>4818</v>
      </c>
      <c r="C214" s="373" t="s">
        <v>16</v>
      </c>
      <c r="D214" s="374">
        <v>14.1</v>
      </c>
      <c r="E214" s="371"/>
    </row>
    <row r="215" spans="1:5" customFormat="1" x14ac:dyDescent="0.25">
      <c r="A215" s="373">
        <v>103091</v>
      </c>
      <c r="B215" s="373" t="s">
        <v>4819</v>
      </c>
      <c r="C215" s="373" t="s">
        <v>16</v>
      </c>
      <c r="D215" s="374">
        <v>19.84</v>
      </c>
      <c r="E215" s="371"/>
    </row>
    <row r="216" spans="1:5" customFormat="1" x14ac:dyDescent="0.25">
      <c r="A216" s="373">
        <v>103092</v>
      </c>
      <c r="B216" s="373" t="s">
        <v>4820</v>
      </c>
      <c r="C216" s="373" t="s">
        <v>16</v>
      </c>
      <c r="D216" s="374">
        <v>25.6</v>
      </c>
      <c r="E216" s="371"/>
    </row>
    <row r="217" spans="1:5" customFormat="1" x14ac:dyDescent="0.25">
      <c r="A217" s="373">
        <v>103093</v>
      </c>
      <c r="B217" s="373" t="s">
        <v>4821</v>
      </c>
      <c r="C217" s="373" t="s">
        <v>16</v>
      </c>
      <c r="D217" s="374">
        <v>39.119999999999997</v>
      </c>
      <c r="E217" s="371"/>
    </row>
    <row r="218" spans="1:5" customFormat="1" x14ac:dyDescent="0.25">
      <c r="A218" s="373">
        <v>103094</v>
      </c>
      <c r="B218" s="373" t="s">
        <v>4822</v>
      </c>
      <c r="C218" s="373" t="s">
        <v>16</v>
      </c>
      <c r="D218" s="374">
        <v>44.91</v>
      </c>
      <c r="E218" s="371"/>
    </row>
    <row r="219" spans="1:5" customFormat="1" x14ac:dyDescent="0.25">
      <c r="A219" s="373">
        <v>103095</v>
      </c>
      <c r="B219" s="373" t="s">
        <v>4823</v>
      </c>
      <c r="C219" s="373" t="s">
        <v>16</v>
      </c>
      <c r="D219" s="374">
        <v>58.41</v>
      </c>
      <c r="E219" s="371"/>
    </row>
    <row r="220" spans="1:5" customFormat="1" x14ac:dyDescent="0.25">
      <c r="A220" s="373">
        <v>103096</v>
      </c>
      <c r="B220" s="373" t="s">
        <v>4824</v>
      </c>
      <c r="C220" s="373" t="s">
        <v>16</v>
      </c>
      <c r="D220" s="374">
        <v>64.19</v>
      </c>
      <c r="E220" s="371"/>
    </row>
    <row r="221" spans="1:5" customFormat="1" x14ac:dyDescent="0.25">
      <c r="A221" s="373">
        <v>103097</v>
      </c>
      <c r="B221" s="373" t="s">
        <v>4825</v>
      </c>
      <c r="C221" s="373" t="s">
        <v>16</v>
      </c>
      <c r="D221" s="374">
        <v>77.709999999999994</v>
      </c>
      <c r="E221" s="371"/>
    </row>
    <row r="222" spans="1:5" customFormat="1" x14ac:dyDescent="0.25">
      <c r="A222" s="373">
        <v>103098</v>
      </c>
      <c r="B222" s="373" t="s">
        <v>4826</v>
      </c>
      <c r="C222" s="373" t="s">
        <v>16</v>
      </c>
      <c r="D222" s="374">
        <v>83.48</v>
      </c>
      <c r="E222" s="371"/>
    </row>
    <row r="223" spans="1:5" customFormat="1" x14ac:dyDescent="0.25">
      <c r="A223" s="373">
        <v>103099</v>
      </c>
      <c r="B223" s="373" t="s">
        <v>4827</v>
      </c>
      <c r="C223" s="373" t="s">
        <v>16</v>
      </c>
      <c r="D223" s="374">
        <v>94.97</v>
      </c>
      <c r="E223" s="371"/>
    </row>
    <row r="224" spans="1:5" customFormat="1" x14ac:dyDescent="0.25">
      <c r="A224" s="373">
        <v>103100</v>
      </c>
      <c r="B224" s="373" t="s">
        <v>4828</v>
      </c>
      <c r="C224" s="373" t="s">
        <v>16</v>
      </c>
      <c r="D224" s="374">
        <v>101.35</v>
      </c>
      <c r="E224" s="371"/>
    </row>
    <row r="225" spans="1:5" customFormat="1" x14ac:dyDescent="0.25">
      <c r="A225" s="373">
        <v>103101</v>
      </c>
      <c r="B225" s="373" t="s">
        <v>4829</v>
      </c>
      <c r="C225" s="373" t="s">
        <v>16</v>
      </c>
      <c r="D225" s="374">
        <v>111.64</v>
      </c>
      <c r="E225" s="371"/>
    </row>
    <row r="226" spans="1:5" customFormat="1" x14ac:dyDescent="0.25">
      <c r="A226" s="373">
        <v>103102</v>
      </c>
      <c r="B226" s="373" t="s">
        <v>4830</v>
      </c>
      <c r="C226" s="373" t="s">
        <v>16</v>
      </c>
      <c r="D226" s="374">
        <v>128.57</v>
      </c>
      <c r="E226" s="371"/>
    </row>
    <row r="227" spans="1:5" customFormat="1" x14ac:dyDescent="0.25">
      <c r="A227" s="373">
        <v>103103</v>
      </c>
      <c r="B227" s="373" t="s">
        <v>4831</v>
      </c>
      <c r="C227" s="373" t="s">
        <v>16</v>
      </c>
      <c r="D227" s="374">
        <v>138.86000000000001</v>
      </c>
      <c r="E227" s="371"/>
    </row>
    <row r="228" spans="1:5" customFormat="1" x14ac:dyDescent="0.25">
      <c r="A228" s="373">
        <v>103104</v>
      </c>
      <c r="B228" s="373" t="s">
        <v>4832</v>
      </c>
      <c r="C228" s="373" t="s">
        <v>16</v>
      </c>
      <c r="D228" s="374">
        <v>166.07</v>
      </c>
      <c r="E228" s="371"/>
    </row>
    <row r="229" spans="1:5" customFormat="1" x14ac:dyDescent="0.25">
      <c r="A229" s="373">
        <v>103105</v>
      </c>
      <c r="B229" s="373" t="s">
        <v>4833</v>
      </c>
      <c r="C229" s="373" t="s">
        <v>6</v>
      </c>
      <c r="D229" s="374">
        <v>49.35</v>
      </c>
      <c r="E229" s="371"/>
    </row>
    <row r="230" spans="1:5" customFormat="1" x14ac:dyDescent="0.25">
      <c r="A230" s="373">
        <v>103106</v>
      </c>
      <c r="B230" s="373" t="s">
        <v>4834</v>
      </c>
      <c r="C230" s="373" t="s">
        <v>6</v>
      </c>
      <c r="D230" s="374">
        <v>58.96</v>
      </c>
      <c r="E230" s="371"/>
    </row>
    <row r="231" spans="1:5" customFormat="1" x14ac:dyDescent="0.25">
      <c r="A231" s="373">
        <v>103107</v>
      </c>
      <c r="B231" s="373" t="s">
        <v>4835</v>
      </c>
      <c r="C231" s="373" t="s">
        <v>6</v>
      </c>
      <c r="D231" s="374">
        <v>82.97</v>
      </c>
      <c r="E231" s="371"/>
    </row>
    <row r="232" spans="1:5" customFormat="1" x14ac:dyDescent="0.25">
      <c r="A232" s="373">
        <v>103108</v>
      </c>
      <c r="B232" s="373" t="s">
        <v>4836</v>
      </c>
      <c r="C232" s="373" t="s">
        <v>6</v>
      </c>
      <c r="D232" s="374">
        <v>106.99</v>
      </c>
      <c r="E232" s="371"/>
    </row>
    <row r="233" spans="1:5" customFormat="1" x14ac:dyDescent="0.25">
      <c r="A233" s="373">
        <v>103109</v>
      </c>
      <c r="B233" s="373" t="s">
        <v>4837</v>
      </c>
      <c r="C233" s="373" t="s">
        <v>6</v>
      </c>
      <c r="D233" s="374">
        <v>176.16</v>
      </c>
      <c r="E233" s="371"/>
    </row>
    <row r="234" spans="1:5" customFormat="1" x14ac:dyDescent="0.25">
      <c r="A234" s="373">
        <v>103110</v>
      </c>
      <c r="B234" s="373" t="s">
        <v>4838</v>
      </c>
      <c r="C234" s="373" t="s">
        <v>6</v>
      </c>
      <c r="D234" s="374">
        <v>200.16</v>
      </c>
      <c r="E234" s="371"/>
    </row>
    <row r="235" spans="1:5" customFormat="1" x14ac:dyDescent="0.25">
      <c r="A235" s="373">
        <v>103111</v>
      </c>
      <c r="B235" s="373" t="s">
        <v>4839</v>
      </c>
      <c r="C235" s="373" t="s">
        <v>6</v>
      </c>
      <c r="D235" s="374">
        <v>269.33</v>
      </c>
      <c r="E235" s="371"/>
    </row>
    <row r="236" spans="1:5" customFormat="1" x14ac:dyDescent="0.25">
      <c r="A236" s="373">
        <v>103112</v>
      </c>
      <c r="B236" s="373" t="s">
        <v>4840</v>
      </c>
      <c r="C236" s="373" t="s">
        <v>6</v>
      </c>
      <c r="D236" s="374">
        <v>293.35000000000002</v>
      </c>
      <c r="E236" s="371"/>
    </row>
    <row r="237" spans="1:5" customFormat="1" x14ac:dyDescent="0.25">
      <c r="A237" s="373">
        <v>103113</v>
      </c>
      <c r="B237" s="373" t="s">
        <v>4841</v>
      </c>
      <c r="C237" s="373" t="s">
        <v>6</v>
      </c>
      <c r="D237" s="374">
        <v>362.5</v>
      </c>
      <c r="E237" s="371"/>
    </row>
    <row r="238" spans="1:5" customFormat="1" x14ac:dyDescent="0.25">
      <c r="A238" s="373">
        <v>103114</v>
      </c>
      <c r="B238" s="373" t="s">
        <v>4842</v>
      </c>
      <c r="C238" s="373" t="s">
        <v>6</v>
      </c>
      <c r="D238" s="374">
        <v>386.52</v>
      </c>
      <c r="E238" s="371"/>
    </row>
    <row r="239" spans="1:5" customFormat="1" x14ac:dyDescent="0.25">
      <c r="A239" s="373">
        <v>103115</v>
      </c>
      <c r="B239" s="373" t="s">
        <v>4843</v>
      </c>
      <c r="C239" s="373" t="s">
        <v>6</v>
      </c>
      <c r="D239" s="374">
        <v>434.56</v>
      </c>
      <c r="E239" s="371"/>
    </row>
    <row r="240" spans="1:5" customFormat="1" x14ac:dyDescent="0.25">
      <c r="A240" s="373">
        <v>103116</v>
      </c>
      <c r="B240" s="373" t="s">
        <v>4844</v>
      </c>
      <c r="C240" s="373" t="s">
        <v>6</v>
      </c>
      <c r="D240" s="374">
        <v>527.73</v>
      </c>
      <c r="E240" s="371"/>
    </row>
    <row r="241" spans="1:5" customFormat="1" x14ac:dyDescent="0.25">
      <c r="A241" s="373">
        <v>103117</v>
      </c>
      <c r="B241" s="373" t="s">
        <v>4845</v>
      </c>
      <c r="C241" s="373" t="s">
        <v>6</v>
      </c>
      <c r="D241" s="374">
        <v>575.79</v>
      </c>
      <c r="E241" s="371"/>
    </row>
    <row r="242" spans="1:5" customFormat="1" x14ac:dyDescent="0.25">
      <c r="A242" s="373">
        <v>103118</v>
      </c>
      <c r="B242" s="373" t="s">
        <v>4846</v>
      </c>
      <c r="C242" s="373" t="s">
        <v>6</v>
      </c>
      <c r="D242" s="374">
        <v>668.95</v>
      </c>
      <c r="E242" s="371"/>
    </row>
    <row r="243" spans="1:5" customFormat="1" x14ac:dyDescent="0.25">
      <c r="A243" s="373">
        <v>103119</v>
      </c>
      <c r="B243" s="373" t="s">
        <v>4847</v>
      </c>
      <c r="C243" s="373" t="s">
        <v>6</v>
      </c>
      <c r="D243" s="374">
        <v>717</v>
      </c>
      <c r="E243" s="371"/>
    </row>
    <row r="244" spans="1:5" customFormat="1" x14ac:dyDescent="0.25">
      <c r="A244" s="373">
        <v>103120</v>
      </c>
      <c r="B244" s="373" t="s">
        <v>4848</v>
      </c>
      <c r="C244" s="373" t="s">
        <v>6</v>
      </c>
      <c r="D244" s="374">
        <v>858.21</v>
      </c>
      <c r="E244" s="371"/>
    </row>
    <row r="245" spans="1:5" customFormat="1" x14ac:dyDescent="0.25">
      <c r="A245" s="373">
        <v>103121</v>
      </c>
      <c r="B245" s="373" t="s">
        <v>4849</v>
      </c>
      <c r="C245" s="373" t="s">
        <v>6</v>
      </c>
      <c r="D245" s="374">
        <v>64.900000000000006</v>
      </c>
      <c r="E245" s="371"/>
    </row>
    <row r="246" spans="1:5" customFormat="1" x14ac:dyDescent="0.25">
      <c r="A246" s="373">
        <v>103122</v>
      </c>
      <c r="B246" s="373" t="s">
        <v>4850</v>
      </c>
      <c r="C246" s="373" t="s">
        <v>6</v>
      </c>
      <c r="D246" s="374">
        <v>79.31</v>
      </c>
      <c r="E246" s="371"/>
    </row>
    <row r="247" spans="1:5" customFormat="1" x14ac:dyDescent="0.25">
      <c r="A247" s="373">
        <v>103123</v>
      </c>
      <c r="B247" s="373" t="s">
        <v>4851</v>
      </c>
      <c r="C247" s="373" t="s">
        <v>6</v>
      </c>
      <c r="D247" s="374">
        <v>115.36</v>
      </c>
      <c r="E247" s="371"/>
    </row>
    <row r="248" spans="1:5" customFormat="1" x14ac:dyDescent="0.25">
      <c r="A248" s="373">
        <v>103124</v>
      </c>
      <c r="B248" s="373" t="s">
        <v>4852</v>
      </c>
      <c r="C248" s="373" t="s">
        <v>6</v>
      </c>
      <c r="D248" s="374">
        <v>151.36000000000001</v>
      </c>
      <c r="E248" s="371"/>
    </row>
    <row r="249" spans="1:5" customFormat="1" x14ac:dyDescent="0.25">
      <c r="A249" s="373">
        <v>103125</v>
      </c>
      <c r="B249" s="373" t="s">
        <v>4853</v>
      </c>
      <c r="C249" s="373" t="s">
        <v>6</v>
      </c>
      <c r="D249" s="374">
        <v>255.11</v>
      </c>
      <c r="E249" s="371"/>
    </row>
    <row r="250" spans="1:5" customFormat="1" x14ac:dyDescent="0.25">
      <c r="A250" s="373">
        <v>103126</v>
      </c>
      <c r="B250" s="373" t="s">
        <v>4854</v>
      </c>
      <c r="C250" s="373" t="s">
        <v>6</v>
      </c>
      <c r="D250" s="374">
        <v>291.13</v>
      </c>
      <c r="E250" s="371"/>
    </row>
    <row r="251" spans="1:5" customFormat="1" x14ac:dyDescent="0.25">
      <c r="A251" s="373">
        <v>103127</v>
      </c>
      <c r="B251" s="373" t="s">
        <v>4855</v>
      </c>
      <c r="C251" s="373" t="s">
        <v>6</v>
      </c>
      <c r="D251" s="374">
        <v>394.88</v>
      </c>
      <c r="E251" s="371"/>
    </row>
    <row r="252" spans="1:5" customFormat="1" x14ac:dyDescent="0.25">
      <c r="A252" s="373">
        <v>103128</v>
      </c>
      <c r="B252" s="373" t="s">
        <v>4856</v>
      </c>
      <c r="C252" s="373" t="s">
        <v>6</v>
      </c>
      <c r="D252" s="374">
        <v>430.89</v>
      </c>
      <c r="E252" s="371"/>
    </row>
    <row r="253" spans="1:5" customFormat="1" x14ac:dyDescent="0.25">
      <c r="A253" s="373">
        <v>103129</v>
      </c>
      <c r="B253" s="373" t="s">
        <v>4857</v>
      </c>
      <c r="C253" s="373" t="s">
        <v>6</v>
      </c>
      <c r="D253" s="374">
        <v>534.65</v>
      </c>
      <c r="E253" s="371"/>
    </row>
    <row r="254" spans="1:5" customFormat="1" x14ac:dyDescent="0.25">
      <c r="A254" s="373">
        <v>103130</v>
      </c>
      <c r="B254" s="373" t="s">
        <v>4858</v>
      </c>
      <c r="C254" s="373" t="s">
        <v>6</v>
      </c>
      <c r="D254" s="374">
        <v>570.66</v>
      </c>
      <c r="E254" s="371"/>
    </row>
    <row r="255" spans="1:5" customFormat="1" x14ac:dyDescent="0.25">
      <c r="A255" s="373">
        <v>103131</v>
      </c>
      <c r="B255" s="373" t="s">
        <v>4859</v>
      </c>
      <c r="C255" s="373" t="s">
        <v>6</v>
      </c>
      <c r="D255" s="374">
        <v>642.73</v>
      </c>
      <c r="E255" s="371"/>
    </row>
    <row r="256" spans="1:5" customFormat="1" x14ac:dyDescent="0.25">
      <c r="A256" s="373">
        <v>103132</v>
      </c>
      <c r="B256" s="373" t="s">
        <v>4860</v>
      </c>
      <c r="C256" s="373" t="s">
        <v>6</v>
      </c>
      <c r="D256" s="374">
        <v>782.49</v>
      </c>
      <c r="E256" s="371"/>
    </row>
    <row r="257" spans="1:5" customFormat="1" x14ac:dyDescent="0.25">
      <c r="A257" s="373">
        <v>103133</v>
      </c>
      <c r="B257" s="373" t="s">
        <v>4861</v>
      </c>
      <c r="C257" s="373" t="s">
        <v>6</v>
      </c>
      <c r="D257" s="374">
        <v>854.55</v>
      </c>
      <c r="E257" s="371"/>
    </row>
    <row r="258" spans="1:5" customFormat="1" x14ac:dyDescent="0.25">
      <c r="A258" s="373">
        <v>103134</v>
      </c>
      <c r="B258" s="373" t="s">
        <v>4862</v>
      </c>
      <c r="C258" s="373" t="s">
        <v>6</v>
      </c>
      <c r="D258" s="374">
        <v>994.31</v>
      </c>
      <c r="E258" s="371"/>
    </row>
    <row r="259" spans="1:5" customFormat="1" x14ac:dyDescent="0.25">
      <c r="A259" s="373">
        <v>103135</v>
      </c>
      <c r="B259" s="373" t="s">
        <v>4863</v>
      </c>
      <c r="C259" s="373" t="s">
        <v>6</v>
      </c>
      <c r="D259" s="375">
        <v>1066.3699999999999</v>
      </c>
      <c r="E259" s="371"/>
    </row>
    <row r="260" spans="1:5" customFormat="1" x14ac:dyDescent="0.25">
      <c r="A260" s="373">
        <v>103136</v>
      </c>
      <c r="B260" s="373" t="s">
        <v>4864</v>
      </c>
      <c r="C260" s="373" t="s">
        <v>6</v>
      </c>
      <c r="D260" s="375">
        <v>1278.19</v>
      </c>
      <c r="E260" s="371"/>
    </row>
    <row r="261" spans="1:5" customFormat="1" x14ac:dyDescent="0.25">
      <c r="A261" s="373">
        <v>103137</v>
      </c>
      <c r="B261" s="373" t="s">
        <v>4865</v>
      </c>
      <c r="C261" s="373" t="s">
        <v>6</v>
      </c>
      <c r="D261" s="374">
        <v>33.81</v>
      </c>
      <c r="E261" s="371"/>
    </row>
    <row r="262" spans="1:5" customFormat="1" x14ac:dyDescent="0.25">
      <c r="A262" s="373">
        <v>103138</v>
      </c>
      <c r="B262" s="373" t="s">
        <v>4866</v>
      </c>
      <c r="C262" s="373" t="s">
        <v>6</v>
      </c>
      <c r="D262" s="374">
        <v>38.6</v>
      </c>
      <c r="E262" s="371"/>
    </row>
    <row r="263" spans="1:5" customFormat="1" x14ac:dyDescent="0.25">
      <c r="A263" s="373">
        <v>103139</v>
      </c>
      <c r="B263" s="373" t="s">
        <v>4867</v>
      </c>
      <c r="C263" s="373" t="s">
        <v>6</v>
      </c>
      <c r="D263" s="374">
        <v>50.62</v>
      </c>
      <c r="E263" s="371"/>
    </row>
    <row r="264" spans="1:5" customFormat="1" x14ac:dyDescent="0.25">
      <c r="A264" s="373">
        <v>103140</v>
      </c>
      <c r="B264" s="373" t="s">
        <v>4868</v>
      </c>
      <c r="C264" s="373" t="s">
        <v>6</v>
      </c>
      <c r="D264" s="374">
        <v>62.62</v>
      </c>
      <c r="E264" s="371"/>
    </row>
    <row r="265" spans="1:5" customFormat="1" x14ac:dyDescent="0.25">
      <c r="A265" s="373">
        <v>103141</v>
      </c>
      <c r="B265" s="373" t="s">
        <v>4869</v>
      </c>
      <c r="C265" s="373" t="s">
        <v>6</v>
      </c>
      <c r="D265" s="374">
        <v>97.21</v>
      </c>
      <c r="E265" s="371"/>
    </row>
    <row r="266" spans="1:5" customFormat="1" x14ac:dyDescent="0.25">
      <c r="A266" s="373">
        <v>103142</v>
      </c>
      <c r="B266" s="373" t="s">
        <v>4870</v>
      </c>
      <c r="C266" s="373" t="s">
        <v>6</v>
      </c>
      <c r="D266" s="374">
        <v>109.2</v>
      </c>
      <c r="E266" s="371"/>
    </row>
    <row r="267" spans="1:5" customFormat="1" x14ac:dyDescent="0.25">
      <c r="A267" s="373">
        <v>103143</v>
      </c>
      <c r="B267" s="373" t="s">
        <v>4871</v>
      </c>
      <c r="C267" s="373" t="s">
        <v>6</v>
      </c>
      <c r="D267" s="374">
        <v>143.80000000000001</v>
      </c>
      <c r="E267" s="371"/>
    </row>
    <row r="268" spans="1:5" customFormat="1" x14ac:dyDescent="0.25">
      <c r="A268" s="373">
        <v>103144</v>
      </c>
      <c r="B268" s="373" t="s">
        <v>4872</v>
      </c>
      <c r="C268" s="373" t="s">
        <v>6</v>
      </c>
      <c r="D268" s="374">
        <v>155.80000000000001</v>
      </c>
      <c r="E268" s="371"/>
    </row>
    <row r="269" spans="1:5" customFormat="1" x14ac:dyDescent="0.25">
      <c r="A269" s="373">
        <v>103145</v>
      </c>
      <c r="B269" s="373" t="s">
        <v>4873</v>
      </c>
      <c r="C269" s="373" t="s">
        <v>6</v>
      </c>
      <c r="D269" s="374">
        <v>190.39</v>
      </c>
      <c r="E269" s="371"/>
    </row>
    <row r="270" spans="1:5" customFormat="1" x14ac:dyDescent="0.25">
      <c r="A270" s="373">
        <v>103146</v>
      </c>
      <c r="B270" s="373" t="s">
        <v>4874</v>
      </c>
      <c r="C270" s="373" t="s">
        <v>6</v>
      </c>
      <c r="D270" s="374">
        <v>202.38</v>
      </c>
      <c r="E270" s="371"/>
    </row>
    <row r="271" spans="1:5" customFormat="1" x14ac:dyDescent="0.25">
      <c r="A271" s="373">
        <v>103147</v>
      </c>
      <c r="B271" s="373" t="s">
        <v>4875</v>
      </c>
      <c r="C271" s="373" t="s">
        <v>6</v>
      </c>
      <c r="D271" s="374">
        <v>226.41</v>
      </c>
      <c r="E271" s="371"/>
    </row>
    <row r="272" spans="1:5" customFormat="1" x14ac:dyDescent="0.25">
      <c r="A272" s="373">
        <v>103148</v>
      </c>
      <c r="B272" s="373" t="s">
        <v>4876</v>
      </c>
      <c r="C272" s="373" t="s">
        <v>6</v>
      </c>
      <c r="D272" s="374">
        <v>272.99</v>
      </c>
      <c r="E272" s="371"/>
    </row>
    <row r="273" spans="1:5" customFormat="1" x14ac:dyDescent="0.25">
      <c r="A273" s="373">
        <v>103149</v>
      </c>
      <c r="B273" s="373" t="s">
        <v>4877</v>
      </c>
      <c r="C273" s="373" t="s">
        <v>6</v>
      </c>
      <c r="D273" s="374">
        <v>297.02</v>
      </c>
      <c r="E273" s="371"/>
    </row>
    <row r="274" spans="1:5" customFormat="1" x14ac:dyDescent="0.25">
      <c r="A274" s="373">
        <v>103150</v>
      </c>
      <c r="B274" s="373" t="s">
        <v>4878</v>
      </c>
      <c r="C274" s="373" t="s">
        <v>6</v>
      </c>
      <c r="D274" s="374">
        <v>343.55</v>
      </c>
      <c r="E274" s="371"/>
    </row>
    <row r="275" spans="1:5" customFormat="1" x14ac:dyDescent="0.25">
      <c r="A275" s="373">
        <v>103151</v>
      </c>
      <c r="B275" s="373" t="s">
        <v>4879</v>
      </c>
      <c r="C275" s="373" t="s">
        <v>6</v>
      </c>
      <c r="D275" s="374">
        <v>367.62</v>
      </c>
      <c r="E275" s="371"/>
    </row>
    <row r="276" spans="1:5" customFormat="1" x14ac:dyDescent="0.25">
      <c r="A276" s="373">
        <v>103152</v>
      </c>
      <c r="B276" s="373" t="s">
        <v>4880</v>
      </c>
      <c r="C276" s="373" t="s">
        <v>6</v>
      </c>
      <c r="D276" s="374">
        <v>438.23</v>
      </c>
      <c r="E276" s="371"/>
    </row>
    <row r="277" spans="1:5" customFormat="1" x14ac:dyDescent="0.25">
      <c r="A277" s="373">
        <v>103372</v>
      </c>
      <c r="B277" s="373" t="s">
        <v>5198</v>
      </c>
      <c r="C277" s="373" t="s">
        <v>16</v>
      </c>
      <c r="D277" s="374">
        <v>5.42</v>
      </c>
      <c r="E277" s="371"/>
    </row>
    <row r="278" spans="1:5" customFormat="1" x14ac:dyDescent="0.25">
      <c r="A278" s="373">
        <v>103373</v>
      </c>
      <c r="B278" s="373" t="s">
        <v>5199</v>
      </c>
      <c r="C278" s="373" t="s">
        <v>16</v>
      </c>
      <c r="D278" s="374">
        <v>10.62</v>
      </c>
      <c r="E278" s="371"/>
    </row>
    <row r="279" spans="1:5" customFormat="1" x14ac:dyDescent="0.25">
      <c r="A279" s="373">
        <v>103376</v>
      </c>
      <c r="B279" s="373" t="s">
        <v>5200</v>
      </c>
      <c r="C279" s="373" t="s">
        <v>16</v>
      </c>
      <c r="D279" s="374">
        <v>126.48</v>
      </c>
      <c r="E279" s="371"/>
    </row>
    <row r="280" spans="1:5" customFormat="1" x14ac:dyDescent="0.25">
      <c r="A280" s="373">
        <v>103377</v>
      </c>
      <c r="B280" s="373" t="s">
        <v>5201</v>
      </c>
      <c r="C280" s="373" t="s">
        <v>16</v>
      </c>
      <c r="D280" s="374">
        <v>270.64</v>
      </c>
      <c r="E280" s="371"/>
    </row>
    <row r="281" spans="1:5" customFormat="1" x14ac:dyDescent="0.25">
      <c r="A281" s="373">
        <v>103379</v>
      </c>
      <c r="B281" s="373" t="s">
        <v>5202</v>
      </c>
      <c r="C281" s="373" t="s">
        <v>16</v>
      </c>
      <c r="D281" s="374">
        <v>421.32</v>
      </c>
      <c r="E281" s="371"/>
    </row>
    <row r="282" spans="1:5" customFormat="1" x14ac:dyDescent="0.25">
      <c r="A282" s="373">
        <v>103383</v>
      </c>
      <c r="B282" s="373" t="s">
        <v>5203</v>
      </c>
      <c r="C282" s="373" t="s">
        <v>16</v>
      </c>
      <c r="D282" s="375">
        <v>1032.94</v>
      </c>
      <c r="E282" s="371"/>
    </row>
    <row r="283" spans="1:5" customFormat="1" x14ac:dyDescent="0.25">
      <c r="A283" s="373">
        <v>103385</v>
      </c>
      <c r="B283" s="373" t="s">
        <v>5204</v>
      </c>
      <c r="C283" s="373" t="s">
        <v>16</v>
      </c>
      <c r="D283" s="375">
        <v>1665.57</v>
      </c>
      <c r="E283" s="371"/>
    </row>
    <row r="284" spans="1:5" customFormat="1" x14ac:dyDescent="0.25">
      <c r="A284" s="373">
        <v>103387</v>
      </c>
      <c r="B284" s="373" t="s">
        <v>5205</v>
      </c>
      <c r="C284" s="373" t="s">
        <v>16</v>
      </c>
      <c r="D284" s="375">
        <v>2921.85</v>
      </c>
      <c r="E284" s="371"/>
    </row>
    <row r="285" spans="1:5" customFormat="1" x14ac:dyDescent="0.25">
      <c r="A285" s="373">
        <v>103389</v>
      </c>
      <c r="B285" s="373" t="s">
        <v>5206</v>
      </c>
      <c r="C285" s="373" t="s">
        <v>16</v>
      </c>
      <c r="D285" s="375">
        <v>4345.26</v>
      </c>
      <c r="E285" s="371"/>
    </row>
    <row r="286" spans="1:5" customFormat="1" x14ac:dyDescent="0.25">
      <c r="A286" s="373">
        <v>103391</v>
      </c>
      <c r="B286" s="373" t="s">
        <v>5207</v>
      </c>
      <c r="C286" s="373" t="s">
        <v>16</v>
      </c>
      <c r="D286" s="375">
        <v>2863.53</v>
      </c>
      <c r="E286" s="371"/>
    </row>
    <row r="287" spans="1:5" customFormat="1" x14ac:dyDescent="0.25">
      <c r="A287" s="373">
        <v>103392</v>
      </c>
      <c r="B287" s="373" t="s">
        <v>5208</v>
      </c>
      <c r="C287" s="373" t="s">
        <v>16</v>
      </c>
      <c r="D287" s="375">
        <v>4679.51</v>
      </c>
      <c r="E287" s="371"/>
    </row>
    <row r="288" spans="1:5" customFormat="1" x14ac:dyDescent="0.25">
      <c r="A288" s="373">
        <v>103393</v>
      </c>
      <c r="B288" s="373" t="s">
        <v>5209</v>
      </c>
      <c r="C288" s="373" t="s">
        <v>16</v>
      </c>
      <c r="D288" s="375">
        <v>5161.3900000000003</v>
      </c>
      <c r="E288" s="371"/>
    </row>
    <row r="289" spans="1:5" customFormat="1" x14ac:dyDescent="0.25">
      <c r="A289" s="373">
        <v>103397</v>
      </c>
      <c r="B289" s="373" t="s">
        <v>5210</v>
      </c>
      <c r="C289" s="373" t="s">
        <v>6</v>
      </c>
      <c r="D289" s="374">
        <v>3.9</v>
      </c>
      <c r="E289" s="371"/>
    </row>
    <row r="290" spans="1:5" customFormat="1" x14ac:dyDescent="0.25">
      <c r="A290" s="373">
        <v>103398</v>
      </c>
      <c r="B290" s="373" t="s">
        <v>5211</v>
      </c>
      <c r="C290" s="373" t="s">
        <v>6</v>
      </c>
      <c r="D290" s="374">
        <v>6.24</v>
      </c>
      <c r="E290" s="371"/>
    </row>
    <row r="291" spans="1:5" customFormat="1" x14ac:dyDescent="0.25">
      <c r="A291" s="373">
        <v>103399</v>
      </c>
      <c r="B291" s="373" t="s">
        <v>5212</v>
      </c>
      <c r="C291" s="373" t="s">
        <v>6</v>
      </c>
      <c r="D291" s="374">
        <v>12.29</v>
      </c>
      <c r="E291" s="371"/>
    </row>
    <row r="292" spans="1:5" customFormat="1" x14ac:dyDescent="0.25">
      <c r="A292" s="373">
        <v>103400</v>
      </c>
      <c r="B292" s="373" t="s">
        <v>5213</v>
      </c>
      <c r="C292" s="373" t="s">
        <v>6</v>
      </c>
      <c r="D292" s="374">
        <v>17.559999999999999</v>
      </c>
      <c r="E292" s="371"/>
    </row>
    <row r="293" spans="1:5" customFormat="1" x14ac:dyDescent="0.25">
      <c r="A293" s="373">
        <v>103401</v>
      </c>
      <c r="B293" s="373" t="s">
        <v>5214</v>
      </c>
      <c r="C293" s="373" t="s">
        <v>6</v>
      </c>
      <c r="D293" s="374">
        <v>21.47</v>
      </c>
      <c r="E293" s="371"/>
    </row>
    <row r="294" spans="1:5" customFormat="1" x14ac:dyDescent="0.25">
      <c r="A294" s="373">
        <v>103402</v>
      </c>
      <c r="B294" s="373" t="s">
        <v>5215</v>
      </c>
      <c r="C294" s="373" t="s">
        <v>6</v>
      </c>
      <c r="D294" s="374">
        <v>31.24</v>
      </c>
      <c r="E294" s="371"/>
    </row>
    <row r="295" spans="1:5" customFormat="1" x14ac:dyDescent="0.25">
      <c r="A295" s="373">
        <v>103403</v>
      </c>
      <c r="B295" s="373" t="s">
        <v>5216</v>
      </c>
      <c r="C295" s="373" t="s">
        <v>6</v>
      </c>
      <c r="D295" s="374">
        <v>35.14</v>
      </c>
      <c r="E295" s="371"/>
    </row>
    <row r="296" spans="1:5" customFormat="1" x14ac:dyDescent="0.25">
      <c r="A296" s="373">
        <v>103404</v>
      </c>
      <c r="B296" s="373" t="s">
        <v>5217</v>
      </c>
      <c r="C296" s="373" t="s">
        <v>6</v>
      </c>
      <c r="D296" s="374">
        <v>39.04</v>
      </c>
      <c r="E296" s="371"/>
    </row>
    <row r="297" spans="1:5" customFormat="1" x14ac:dyDescent="0.25">
      <c r="A297" s="373">
        <v>103405</v>
      </c>
      <c r="B297" s="373" t="s">
        <v>5218</v>
      </c>
      <c r="C297" s="373" t="s">
        <v>6</v>
      </c>
      <c r="D297" s="374">
        <v>43.93</v>
      </c>
      <c r="E297" s="371"/>
    </row>
    <row r="298" spans="1:5" customFormat="1" x14ac:dyDescent="0.25">
      <c r="A298" s="373">
        <v>103406</v>
      </c>
      <c r="B298" s="373" t="s">
        <v>5219</v>
      </c>
      <c r="C298" s="373" t="s">
        <v>6</v>
      </c>
      <c r="D298" s="374">
        <v>48.81</v>
      </c>
      <c r="E298" s="371"/>
    </row>
    <row r="299" spans="1:5" customFormat="1" x14ac:dyDescent="0.25">
      <c r="A299" s="373">
        <v>103407</v>
      </c>
      <c r="B299" s="373" t="s">
        <v>5220</v>
      </c>
      <c r="C299" s="373" t="s">
        <v>6</v>
      </c>
      <c r="D299" s="374">
        <v>54.66</v>
      </c>
      <c r="E299" s="371"/>
    </row>
    <row r="300" spans="1:5" customFormat="1" x14ac:dyDescent="0.25">
      <c r="A300" s="373">
        <v>103408</v>
      </c>
      <c r="B300" s="373" t="s">
        <v>5221</v>
      </c>
      <c r="C300" s="373" t="s">
        <v>6</v>
      </c>
      <c r="D300" s="374">
        <v>61.5</v>
      </c>
      <c r="E300" s="371"/>
    </row>
    <row r="301" spans="1:5" customFormat="1" x14ac:dyDescent="0.25">
      <c r="A301" s="373">
        <v>103409</v>
      </c>
      <c r="B301" s="373" t="s">
        <v>5222</v>
      </c>
      <c r="C301" s="373" t="s">
        <v>6</v>
      </c>
      <c r="D301" s="374">
        <v>69.31</v>
      </c>
      <c r="E301" s="371"/>
    </row>
    <row r="302" spans="1:5" customFormat="1" x14ac:dyDescent="0.25">
      <c r="A302" s="373">
        <v>103410</v>
      </c>
      <c r="B302" s="373" t="s">
        <v>5223</v>
      </c>
      <c r="C302" s="373" t="s">
        <v>6</v>
      </c>
      <c r="D302" s="374">
        <v>78.099999999999994</v>
      </c>
      <c r="E302" s="371"/>
    </row>
    <row r="303" spans="1:5" customFormat="1" x14ac:dyDescent="0.25">
      <c r="A303" s="373">
        <v>103411</v>
      </c>
      <c r="B303" s="373" t="s">
        <v>5224</v>
      </c>
      <c r="C303" s="373" t="s">
        <v>6</v>
      </c>
      <c r="D303" s="374">
        <v>7.8</v>
      </c>
      <c r="E303" s="371"/>
    </row>
    <row r="304" spans="1:5" customFormat="1" x14ac:dyDescent="0.25">
      <c r="A304" s="373">
        <v>103412</v>
      </c>
      <c r="B304" s="373" t="s">
        <v>5225</v>
      </c>
      <c r="C304" s="373" t="s">
        <v>6</v>
      </c>
      <c r="D304" s="374">
        <v>12.49</v>
      </c>
      <c r="E304" s="371"/>
    </row>
    <row r="305" spans="1:5" customFormat="1" x14ac:dyDescent="0.25">
      <c r="A305" s="373">
        <v>103413</v>
      </c>
      <c r="B305" s="373" t="s">
        <v>5226</v>
      </c>
      <c r="C305" s="373" t="s">
        <v>6</v>
      </c>
      <c r="D305" s="374">
        <v>24.59</v>
      </c>
      <c r="E305" s="371"/>
    </row>
    <row r="306" spans="1:5" customFormat="1" x14ac:dyDescent="0.25">
      <c r="A306" s="373">
        <v>103414</v>
      </c>
      <c r="B306" s="373" t="s">
        <v>5227</v>
      </c>
      <c r="C306" s="373" t="s">
        <v>6</v>
      </c>
      <c r="D306" s="374">
        <v>35.14</v>
      </c>
      <c r="E306" s="371"/>
    </row>
    <row r="307" spans="1:5" customFormat="1" x14ac:dyDescent="0.25">
      <c r="A307" s="373">
        <v>103415</v>
      </c>
      <c r="B307" s="373" t="s">
        <v>5228</v>
      </c>
      <c r="C307" s="373" t="s">
        <v>6</v>
      </c>
      <c r="D307" s="374">
        <v>42.95</v>
      </c>
      <c r="E307" s="371"/>
    </row>
    <row r="308" spans="1:5" customFormat="1" x14ac:dyDescent="0.25">
      <c r="A308" s="373">
        <v>103416</v>
      </c>
      <c r="B308" s="373" t="s">
        <v>5229</v>
      </c>
      <c r="C308" s="373" t="s">
        <v>6</v>
      </c>
      <c r="D308" s="374">
        <v>62.48</v>
      </c>
      <c r="E308" s="371"/>
    </row>
    <row r="309" spans="1:5" customFormat="1" x14ac:dyDescent="0.25">
      <c r="A309" s="373">
        <v>103417</v>
      </c>
      <c r="B309" s="373" t="s">
        <v>5230</v>
      </c>
      <c r="C309" s="373" t="s">
        <v>6</v>
      </c>
      <c r="D309" s="374">
        <v>70.28</v>
      </c>
      <c r="E309" s="371"/>
    </row>
    <row r="310" spans="1:5" customFormat="1" x14ac:dyDescent="0.25">
      <c r="A310" s="373">
        <v>103418</v>
      </c>
      <c r="B310" s="373" t="s">
        <v>5231</v>
      </c>
      <c r="C310" s="373" t="s">
        <v>6</v>
      </c>
      <c r="D310" s="374">
        <v>78.099999999999994</v>
      </c>
      <c r="E310" s="371"/>
    </row>
    <row r="311" spans="1:5" customFormat="1" x14ac:dyDescent="0.25">
      <c r="A311" s="373">
        <v>103419</v>
      </c>
      <c r="B311" s="373" t="s">
        <v>5232</v>
      </c>
      <c r="C311" s="373" t="s">
        <v>6</v>
      </c>
      <c r="D311" s="374">
        <v>87.86</v>
      </c>
      <c r="E311" s="371"/>
    </row>
    <row r="312" spans="1:5" customFormat="1" x14ac:dyDescent="0.25">
      <c r="A312" s="373">
        <v>103420</v>
      </c>
      <c r="B312" s="373" t="s">
        <v>5233</v>
      </c>
      <c r="C312" s="373" t="s">
        <v>6</v>
      </c>
      <c r="D312" s="374">
        <v>97.62</v>
      </c>
      <c r="E312" s="371"/>
    </row>
    <row r="313" spans="1:5" customFormat="1" x14ac:dyDescent="0.25">
      <c r="A313" s="373">
        <v>103421</v>
      </c>
      <c r="B313" s="373" t="s">
        <v>5234</v>
      </c>
      <c r="C313" s="373" t="s">
        <v>6</v>
      </c>
      <c r="D313" s="374">
        <v>109.34</v>
      </c>
      <c r="E313" s="371"/>
    </row>
    <row r="314" spans="1:5" customFormat="1" x14ac:dyDescent="0.25">
      <c r="A314" s="373">
        <v>103422</v>
      </c>
      <c r="B314" s="373" t="s">
        <v>5235</v>
      </c>
      <c r="C314" s="373" t="s">
        <v>6</v>
      </c>
      <c r="D314" s="374">
        <v>123.01</v>
      </c>
      <c r="E314" s="371"/>
    </row>
    <row r="315" spans="1:5" customFormat="1" x14ac:dyDescent="0.25">
      <c r="A315" s="373">
        <v>103423</v>
      </c>
      <c r="B315" s="373" t="s">
        <v>5236</v>
      </c>
      <c r="C315" s="373" t="s">
        <v>6</v>
      </c>
      <c r="D315" s="374">
        <v>138.63</v>
      </c>
      <c r="E315" s="371"/>
    </row>
    <row r="316" spans="1:5" customFormat="1" x14ac:dyDescent="0.25">
      <c r="A316" s="373">
        <v>103424</v>
      </c>
      <c r="B316" s="373" t="s">
        <v>5237</v>
      </c>
      <c r="C316" s="373" t="s">
        <v>6</v>
      </c>
      <c r="D316" s="374">
        <v>156.21</v>
      </c>
      <c r="E316" s="371"/>
    </row>
    <row r="317" spans="1:5" customFormat="1" x14ac:dyDescent="0.25">
      <c r="A317" s="373">
        <v>103425</v>
      </c>
      <c r="B317" s="373" t="s">
        <v>5238</v>
      </c>
      <c r="C317" s="373" t="s">
        <v>6</v>
      </c>
      <c r="D317" s="374">
        <v>15.68</v>
      </c>
      <c r="E317" s="371"/>
    </row>
    <row r="318" spans="1:5" customFormat="1" x14ac:dyDescent="0.25">
      <c r="A318" s="373">
        <v>103426</v>
      </c>
      <c r="B318" s="373" t="s">
        <v>5239</v>
      </c>
      <c r="C318" s="373" t="s">
        <v>6</v>
      </c>
      <c r="D318" s="374">
        <v>18.940000000000001</v>
      </c>
      <c r="E318" s="371"/>
    </row>
    <row r="319" spans="1:5" customFormat="1" x14ac:dyDescent="0.25">
      <c r="A319" s="373">
        <v>103427</v>
      </c>
      <c r="B319" s="373" t="s">
        <v>5240</v>
      </c>
      <c r="C319" s="373" t="s">
        <v>6</v>
      </c>
      <c r="D319" s="374">
        <v>37.93</v>
      </c>
      <c r="E319" s="371"/>
    </row>
    <row r="320" spans="1:5" customFormat="1" x14ac:dyDescent="0.25">
      <c r="A320" s="373">
        <v>103428</v>
      </c>
      <c r="B320" s="373" t="s">
        <v>5241</v>
      </c>
      <c r="C320" s="373" t="s">
        <v>6</v>
      </c>
      <c r="D320" s="374">
        <v>249.86</v>
      </c>
      <c r="E320" s="371"/>
    </row>
    <row r="321" spans="1:5" customFormat="1" x14ac:dyDescent="0.25">
      <c r="A321" s="373">
        <v>103429</v>
      </c>
      <c r="B321" s="373" t="s">
        <v>5242</v>
      </c>
      <c r="C321" s="373" t="s">
        <v>6</v>
      </c>
      <c r="D321" s="375">
        <v>2744.06</v>
      </c>
      <c r="E321" s="371"/>
    </row>
    <row r="322" spans="1:5" customFormat="1" x14ac:dyDescent="0.25">
      <c r="A322" s="373">
        <v>103430</v>
      </c>
      <c r="B322" s="373" t="s">
        <v>5243</v>
      </c>
      <c r="C322" s="373" t="s">
        <v>6</v>
      </c>
      <c r="D322" s="374">
        <v>33.53</v>
      </c>
      <c r="E322" s="371"/>
    </row>
    <row r="323" spans="1:5" customFormat="1" x14ac:dyDescent="0.25">
      <c r="A323" s="373">
        <v>103431</v>
      </c>
      <c r="B323" s="373" t="s">
        <v>5244</v>
      </c>
      <c r="C323" s="373" t="s">
        <v>6</v>
      </c>
      <c r="D323" s="374">
        <v>58.87</v>
      </c>
      <c r="E323" s="371"/>
    </row>
    <row r="324" spans="1:5" customFormat="1" x14ac:dyDescent="0.25">
      <c r="A324" s="373">
        <v>103432</v>
      </c>
      <c r="B324" s="373" t="s">
        <v>5245</v>
      </c>
      <c r="C324" s="373" t="s">
        <v>6</v>
      </c>
      <c r="D324" s="375">
        <v>1557.36</v>
      </c>
      <c r="E324" s="371"/>
    </row>
    <row r="325" spans="1:5" customFormat="1" x14ac:dyDescent="0.25">
      <c r="A325" s="373">
        <v>103433</v>
      </c>
      <c r="B325" s="373" t="s">
        <v>5246</v>
      </c>
      <c r="C325" s="373" t="s">
        <v>6</v>
      </c>
      <c r="D325" s="374">
        <v>33</v>
      </c>
      <c r="E325" s="371"/>
    </row>
    <row r="326" spans="1:5" customFormat="1" x14ac:dyDescent="0.25">
      <c r="A326" s="373">
        <v>103434</v>
      </c>
      <c r="B326" s="373" t="s">
        <v>5247</v>
      </c>
      <c r="C326" s="373" t="s">
        <v>6</v>
      </c>
      <c r="D326" s="374">
        <v>45.72</v>
      </c>
      <c r="E326" s="371"/>
    </row>
    <row r="327" spans="1:5" customFormat="1" x14ac:dyDescent="0.25">
      <c r="A327" s="373">
        <v>103435</v>
      </c>
      <c r="B327" s="373" t="s">
        <v>5248</v>
      </c>
      <c r="C327" s="373" t="s">
        <v>6</v>
      </c>
      <c r="D327" s="374">
        <v>85.11</v>
      </c>
      <c r="E327" s="371"/>
    </row>
    <row r="328" spans="1:5" customFormat="1" x14ac:dyDescent="0.25">
      <c r="A328" s="373">
        <v>103436</v>
      </c>
      <c r="B328" s="373" t="s">
        <v>5249</v>
      </c>
      <c r="C328" s="373" t="s">
        <v>6</v>
      </c>
      <c r="D328" s="375">
        <v>2204.38</v>
      </c>
      <c r="E328" s="371"/>
    </row>
    <row r="329" spans="1:5" customFormat="1" x14ac:dyDescent="0.25">
      <c r="A329" s="373">
        <v>103437</v>
      </c>
      <c r="B329" s="373" t="s">
        <v>5250</v>
      </c>
      <c r="C329" s="373" t="s">
        <v>6</v>
      </c>
      <c r="D329" s="374">
        <v>176.51</v>
      </c>
      <c r="E329" s="371"/>
    </row>
    <row r="330" spans="1:5" customFormat="1" x14ac:dyDescent="0.25">
      <c r="A330" s="373">
        <v>103438</v>
      </c>
      <c r="B330" s="373" t="s">
        <v>5251</v>
      </c>
      <c r="C330" s="373" t="s">
        <v>6</v>
      </c>
      <c r="D330" s="374">
        <v>176.51</v>
      </c>
      <c r="E330" s="371"/>
    </row>
    <row r="331" spans="1:5" customFormat="1" x14ac:dyDescent="0.25">
      <c r="A331" s="373">
        <v>103439</v>
      </c>
      <c r="B331" s="373" t="s">
        <v>5252</v>
      </c>
      <c r="C331" s="373" t="s">
        <v>6</v>
      </c>
      <c r="D331" s="374">
        <v>207.57</v>
      </c>
      <c r="E331" s="371"/>
    </row>
    <row r="332" spans="1:5" customFormat="1" x14ac:dyDescent="0.25">
      <c r="A332" s="373">
        <v>103440</v>
      </c>
      <c r="B332" s="373" t="s">
        <v>5253</v>
      </c>
      <c r="C332" s="373" t="s">
        <v>6</v>
      </c>
      <c r="D332" s="374">
        <v>399.74</v>
      </c>
      <c r="E332" s="371"/>
    </row>
    <row r="333" spans="1:5" customFormat="1" x14ac:dyDescent="0.25">
      <c r="A333" s="373">
        <v>103441</v>
      </c>
      <c r="B333" s="373" t="s">
        <v>5254</v>
      </c>
      <c r="C333" s="373" t="s">
        <v>6</v>
      </c>
      <c r="D333" s="374">
        <v>404.78</v>
      </c>
      <c r="E333" s="371"/>
    </row>
    <row r="334" spans="1:5" customFormat="1" x14ac:dyDescent="0.25">
      <c r="A334" s="373">
        <v>103442</v>
      </c>
      <c r="B334" s="373" t="s">
        <v>5255</v>
      </c>
      <c r="C334" s="373" t="s">
        <v>6</v>
      </c>
      <c r="D334" s="374">
        <v>526.19000000000005</v>
      </c>
      <c r="E334" s="371"/>
    </row>
    <row r="335" spans="1:5" customFormat="1" x14ac:dyDescent="0.25">
      <c r="A335" s="373">
        <v>93206</v>
      </c>
      <c r="B335" s="373" t="s">
        <v>248</v>
      </c>
      <c r="C335" s="373" t="s">
        <v>3</v>
      </c>
      <c r="D335" s="375">
        <v>1244.81</v>
      </c>
      <c r="E335" s="371"/>
    </row>
    <row r="336" spans="1:5" customFormat="1" x14ac:dyDescent="0.25">
      <c r="A336" s="373">
        <v>93207</v>
      </c>
      <c r="B336" s="373" t="s">
        <v>2</v>
      </c>
      <c r="C336" s="373" t="s">
        <v>3</v>
      </c>
      <c r="D336" s="375">
        <v>1212.45</v>
      </c>
      <c r="E336" s="371"/>
    </row>
    <row r="337" spans="1:5" customFormat="1" x14ac:dyDescent="0.25">
      <c r="A337" s="373">
        <v>93208</v>
      </c>
      <c r="B337" s="373" t="s">
        <v>4</v>
      </c>
      <c r="C337" s="373" t="s">
        <v>3</v>
      </c>
      <c r="D337" s="374">
        <v>954.12</v>
      </c>
      <c r="E337" s="371"/>
    </row>
    <row r="338" spans="1:5" customFormat="1" x14ac:dyDescent="0.25">
      <c r="A338" s="373">
        <v>93209</v>
      </c>
      <c r="B338" s="373" t="s">
        <v>249</v>
      </c>
      <c r="C338" s="373" t="s">
        <v>3</v>
      </c>
      <c r="D338" s="374">
        <v>997.92</v>
      </c>
      <c r="E338" s="371"/>
    </row>
    <row r="339" spans="1:5" customFormat="1" x14ac:dyDescent="0.25">
      <c r="A339" s="373">
        <v>93210</v>
      </c>
      <c r="B339" s="373" t="s">
        <v>8</v>
      </c>
      <c r="C339" s="373" t="s">
        <v>3</v>
      </c>
      <c r="D339" s="374">
        <v>634.20000000000005</v>
      </c>
      <c r="E339" s="371"/>
    </row>
    <row r="340" spans="1:5" customFormat="1" x14ac:dyDescent="0.25">
      <c r="A340" s="373">
        <v>93211</v>
      </c>
      <c r="B340" s="373" t="s">
        <v>250</v>
      </c>
      <c r="C340" s="373" t="s">
        <v>3</v>
      </c>
      <c r="D340" s="374">
        <v>634.89</v>
      </c>
      <c r="E340" s="371"/>
    </row>
    <row r="341" spans="1:5" customFormat="1" x14ac:dyDescent="0.25">
      <c r="A341" s="373">
        <v>93212</v>
      </c>
      <c r="B341" s="373" t="s">
        <v>9</v>
      </c>
      <c r="C341" s="373" t="s">
        <v>3</v>
      </c>
      <c r="D341" s="375">
        <v>1062.02</v>
      </c>
      <c r="E341" s="371"/>
    </row>
    <row r="342" spans="1:5" customFormat="1" x14ac:dyDescent="0.25">
      <c r="A342" s="373">
        <v>93213</v>
      </c>
      <c r="B342" s="373" t="s">
        <v>251</v>
      </c>
      <c r="C342" s="373" t="s">
        <v>3</v>
      </c>
      <c r="D342" s="375">
        <v>1092.6600000000001</v>
      </c>
      <c r="E342" s="371"/>
    </row>
    <row r="343" spans="1:5" customFormat="1" x14ac:dyDescent="0.25">
      <c r="A343" s="373">
        <v>93214</v>
      </c>
      <c r="B343" s="373" t="s">
        <v>7246</v>
      </c>
      <c r="C343" s="373" t="s">
        <v>6</v>
      </c>
      <c r="D343" s="375">
        <v>6865.1</v>
      </c>
      <c r="E343" s="371"/>
    </row>
    <row r="344" spans="1:5" customFormat="1" x14ac:dyDescent="0.25">
      <c r="A344" s="373">
        <v>93243</v>
      </c>
      <c r="B344" s="373" t="s">
        <v>7247</v>
      </c>
      <c r="C344" s="373" t="s">
        <v>6</v>
      </c>
      <c r="D344" s="375">
        <v>10637.28</v>
      </c>
      <c r="E344" s="371"/>
    </row>
    <row r="345" spans="1:5" customFormat="1" x14ac:dyDescent="0.25">
      <c r="A345" s="373">
        <v>93582</v>
      </c>
      <c r="B345" s="373" t="s">
        <v>7</v>
      </c>
      <c r="C345" s="373" t="s">
        <v>3</v>
      </c>
      <c r="D345" s="374">
        <v>300.70999999999998</v>
      </c>
      <c r="E345" s="371"/>
    </row>
    <row r="346" spans="1:5" customFormat="1" x14ac:dyDescent="0.25">
      <c r="A346" s="373">
        <v>93583</v>
      </c>
      <c r="B346" s="373" t="s">
        <v>252</v>
      </c>
      <c r="C346" s="373" t="s">
        <v>3</v>
      </c>
      <c r="D346" s="374">
        <v>492.07</v>
      </c>
      <c r="E346" s="371"/>
    </row>
    <row r="347" spans="1:5" customFormat="1" x14ac:dyDescent="0.25">
      <c r="A347" s="373">
        <v>93584</v>
      </c>
      <c r="B347" s="373" t="s">
        <v>5</v>
      </c>
      <c r="C347" s="373" t="s">
        <v>3</v>
      </c>
      <c r="D347" s="374">
        <v>943.03</v>
      </c>
      <c r="E347" s="371"/>
    </row>
    <row r="348" spans="1:5" customFormat="1" x14ac:dyDescent="0.25">
      <c r="A348" s="373">
        <v>93585</v>
      </c>
      <c r="B348" s="373" t="s">
        <v>253</v>
      </c>
      <c r="C348" s="373" t="s">
        <v>3</v>
      </c>
      <c r="D348" s="375">
        <v>1335.11</v>
      </c>
      <c r="E348" s="371"/>
    </row>
    <row r="349" spans="1:5" customFormat="1" x14ac:dyDescent="0.25">
      <c r="A349" s="373">
        <v>98441</v>
      </c>
      <c r="B349" s="373" t="s">
        <v>254</v>
      </c>
      <c r="C349" s="373" t="s">
        <v>3</v>
      </c>
      <c r="D349" s="374">
        <v>157.16999999999999</v>
      </c>
      <c r="E349" s="371"/>
    </row>
    <row r="350" spans="1:5" customFormat="1" x14ac:dyDescent="0.25">
      <c r="A350" s="373">
        <v>98442</v>
      </c>
      <c r="B350" s="373" t="s">
        <v>255</v>
      </c>
      <c r="C350" s="373" t="s">
        <v>3</v>
      </c>
      <c r="D350" s="374">
        <v>160.76</v>
      </c>
      <c r="E350" s="371"/>
    </row>
    <row r="351" spans="1:5" customFormat="1" x14ac:dyDescent="0.25">
      <c r="A351" s="373">
        <v>98443</v>
      </c>
      <c r="B351" s="373" t="s">
        <v>256</v>
      </c>
      <c r="C351" s="373" t="s">
        <v>3</v>
      </c>
      <c r="D351" s="374">
        <v>136.13999999999999</v>
      </c>
      <c r="E351" s="371"/>
    </row>
    <row r="352" spans="1:5" customFormat="1" x14ac:dyDescent="0.25">
      <c r="A352" s="373">
        <v>98444</v>
      </c>
      <c r="B352" s="373" t="s">
        <v>257</v>
      </c>
      <c r="C352" s="373" t="s">
        <v>3</v>
      </c>
      <c r="D352" s="374">
        <v>138.69999999999999</v>
      </c>
      <c r="E352" s="371"/>
    </row>
    <row r="353" spans="1:5" customFormat="1" x14ac:dyDescent="0.25">
      <c r="A353" s="373">
        <v>98445</v>
      </c>
      <c r="B353" s="373" t="s">
        <v>258</v>
      </c>
      <c r="C353" s="373" t="s">
        <v>3</v>
      </c>
      <c r="D353" s="374">
        <v>191.98</v>
      </c>
      <c r="E353" s="371"/>
    </row>
    <row r="354" spans="1:5" customFormat="1" x14ac:dyDescent="0.25">
      <c r="A354" s="373">
        <v>98446</v>
      </c>
      <c r="B354" s="373" t="s">
        <v>259</v>
      </c>
      <c r="C354" s="373" t="s">
        <v>3</v>
      </c>
      <c r="D354" s="374">
        <v>249.74</v>
      </c>
      <c r="E354" s="371"/>
    </row>
    <row r="355" spans="1:5" customFormat="1" x14ac:dyDescent="0.25">
      <c r="A355" s="373">
        <v>98447</v>
      </c>
      <c r="B355" s="373" t="s">
        <v>260</v>
      </c>
      <c r="C355" s="373" t="s">
        <v>3</v>
      </c>
      <c r="D355" s="374">
        <v>162.62</v>
      </c>
      <c r="E355" s="371"/>
    </row>
    <row r="356" spans="1:5" customFormat="1" x14ac:dyDescent="0.25">
      <c r="A356" s="373">
        <v>98448</v>
      </c>
      <c r="B356" s="373" t="s">
        <v>261</v>
      </c>
      <c r="C356" s="373" t="s">
        <v>3</v>
      </c>
      <c r="D356" s="374">
        <v>207.51</v>
      </c>
      <c r="E356" s="371"/>
    </row>
    <row r="357" spans="1:5" customFormat="1" x14ac:dyDescent="0.25">
      <c r="A357" s="373">
        <v>98449</v>
      </c>
      <c r="B357" s="373" t="s">
        <v>262</v>
      </c>
      <c r="C357" s="373" t="s">
        <v>3</v>
      </c>
      <c r="D357" s="374">
        <v>192.24</v>
      </c>
      <c r="E357" s="371"/>
    </row>
    <row r="358" spans="1:5" customFormat="1" x14ac:dyDescent="0.25">
      <c r="A358" s="373">
        <v>98450</v>
      </c>
      <c r="B358" s="373" t="s">
        <v>263</v>
      </c>
      <c r="C358" s="373" t="s">
        <v>3</v>
      </c>
      <c r="D358" s="374">
        <v>197.44</v>
      </c>
      <c r="E358" s="371"/>
    </row>
    <row r="359" spans="1:5" customFormat="1" x14ac:dyDescent="0.25">
      <c r="A359" s="373">
        <v>98451</v>
      </c>
      <c r="B359" s="373" t="s">
        <v>264</v>
      </c>
      <c r="C359" s="373" t="s">
        <v>3</v>
      </c>
      <c r="D359" s="374">
        <v>168.14</v>
      </c>
      <c r="E359" s="371"/>
    </row>
    <row r="360" spans="1:5" customFormat="1" x14ac:dyDescent="0.25">
      <c r="A360" s="373">
        <v>98452</v>
      </c>
      <c r="B360" s="373" t="s">
        <v>265</v>
      </c>
      <c r="C360" s="373" t="s">
        <v>3</v>
      </c>
      <c r="D360" s="374">
        <v>171.29</v>
      </c>
      <c r="E360" s="371"/>
    </row>
    <row r="361" spans="1:5" customFormat="1" x14ac:dyDescent="0.25">
      <c r="A361" s="373">
        <v>98453</v>
      </c>
      <c r="B361" s="373" t="s">
        <v>266</v>
      </c>
      <c r="C361" s="373" t="s">
        <v>3</v>
      </c>
      <c r="D361" s="374">
        <v>233.13</v>
      </c>
      <c r="E361" s="371"/>
    </row>
    <row r="362" spans="1:5" customFormat="1" x14ac:dyDescent="0.25">
      <c r="A362" s="373">
        <v>98454</v>
      </c>
      <c r="B362" s="373" t="s">
        <v>267</v>
      </c>
      <c r="C362" s="373" t="s">
        <v>3</v>
      </c>
      <c r="D362" s="374">
        <v>305.69</v>
      </c>
      <c r="E362" s="371"/>
    </row>
    <row r="363" spans="1:5" customFormat="1" x14ac:dyDescent="0.25">
      <c r="A363" s="373">
        <v>98455</v>
      </c>
      <c r="B363" s="373" t="s">
        <v>268</v>
      </c>
      <c r="C363" s="373" t="s">
        <v>3</v>
      </c>
      <c r="D363" s="374">
        <v>200.7</v>
      </c>
      <c r="E363" s="371"/>
    </row>
    <row r="364" spans="1:5" customFormat="1" x14ac:dyDescent="0.25">
      <c r="A364" s="373">
        <v>98456</v>
      </c>
      <c r="B364" s="373" t="s">
        <v>269</v>
      </c>
      <c r="C364" s="373" t="s">
        <v>3</v>
      </c>
      <c r="D364" s="374">
        <v>259.38</v>
      </c>
      <c r="E364" s="371"/>
    </row>
    <row r="365" spans="1:5" customFormat="1" x14ac:dyDescent="0.25">
      <c r="A365" s="373">
        <v>98458</v>
      </c>
      <c r="B365" s="373" t="s">
        <v>270</v>
      </c>
      <c r="C365" s="373" t="s">
        <v>3</v>
      </c>
      <c r="D365" s="374">
        <v>151.22999999999999</v>
      </c>
      <c r="E365" s="371"/>
    </row>
    <row r="366" spans="1:5" customFormat="1" x14ac:dyDescent="0.25">
      <c r="A366" s="373">
        <v>98459</v>
      </c>
      <c r="B366" s="373" t="s">
        <v>10</v>
      </c>
      <c r="C366" s="373" t="s">
        <v>3</v>
      </c>
      <c r="D366" s="374">
        <v>124.46</v>
      </c>
      <c r="E366" s="371"/>
    </row>
    <row r="367" spans="1:5" customFormat="1" x14ac:dyDescent="0.25">
      <c r="A367" s="373">
        <v>98460</v>
      </c>
      <c r="B367" s="373" t="s">
        <v>271</v>
      </c>
      <c r="C367" s="373" t="s">
        <v>3</v>
      </c>
      <c r="D367" s="374">
        <v>177.72</v>
      </c>
      <c r="E367" s="371"/>
    </row>
    <row r="368" spans="1:5" customFormat="1" x14ac:dyDescent="0.25">
      <c r="A368" s="373">
        <v>98461</v>
      </c>
      <c r="B368" s="373" t="s">
        <v>7248</v>
      </c>
      <c r="C368" s="373" t="s">
        <v>6</v>
      </c>
      <c r="D368" s="375">
        <v>5918.19</v>
      </c>
      <c r="E368" s="371"/>
    </row>
    <row r="369" spans="1:5" customFormat="1" x14ac:dyDescent="0.25">
      <c r="A369" s="373">
        <v>98462</v>
      </c>
      <c r="B369" s="373" t="s">
        <v>7249</v>
      </c>
      <c r="C369" s="373" t="s">
        <v>6</v>
      </c>
      <c r="D369" s="375">
        <v>8871.7199999999993</v>
      </c>
      <c r="E369" s="371"/>
    </row>
    <row r="370" spans="1:5" customFormat="1" x14ac:dyDescent="0.25">
      <c r="A370" s="373">
        <v>5631</v>
      </c>
      <c r="B370" s="373" t="s">
        <v>272</v>
      </c>
      <c r="C370" s="373" t="s">
        <v>273</v>
      </c>
      <c r="D370" s="374">
        <v>207.98</v>
      </c>
      <c r="E370" s="371"/>
    </row>
    <row r="371" spans="1:5" customFormat="1" x14ac:dyDescent="0.25">
      <c r="A371" s="373">
        <v>5678</v>
      </c>
      <c r="B371" s="373" t="s">
        <v>274</v>
      </c>
      <c r="C371" s="373" t="s">
        <v>273</v>
      </c>
      <c r="D371" s="374">
        <v>140.52000000000001</v>
      </c>
      <c r="E371" s="371"/>
    </row>
    <row r="372" spans="1:5" customFormat="1" x14ac:dyDescent="0.25">
      <c r="A372" s="373">
        <v>5680</v>
      </c>
      <c r="B372" s="373" t="s">
        <v>275</v>
      </c>
      <c r="C372" s="373" t="s">
        <v>273</v>
      </c>
      <c r="D372" s="374">
        <v>128.53</v>
      </c>
      <c r="E372" s="371"/>
    </row>
    <row r="373" spans="1:5" customFormat="1" x14ac:dyDescent="0.25">
      <c r="A373" s="373">
        <v>5684</v>
      </c>
      <c r="B373" s="373" t="s">
        <v>276</v>
      </c>
      <c r="C373" s="373" t="s">
        <v>273</v>
      </c>
      <c r="D373" s="374">
        <v>162.30000000000001</v>
      </c>
      <c r="E373" s="371"/>
    </row>
    <row r="374" spans="1:5" customFormat="1" x14ac:dyDescent="0.25">
      <c r="A374" s="373">
        <v>5689</v>
      </c>
      <c r="B374" s="373" t="s">
        <v>277</v>
      </c>
      <c r="C374" s="373" t="s">
        <v>273</v>
      </c>
      <c r="D374" s="374">
        <v>6.78</v>
      </c>
      <c r="E374" s="371"/>
    </row>
    <row r="375" spans="1:5" customFormat="1" x14ac:dyDescent="0.25">
      <c r="A375" s="373">
        <v>5795</v>
      </c>
      <c r="B375" s="373" t="s">
        <v>278</v>
      </c>
      <c r="C375" s="373" t="s">
        <v>273</v>
      </c>
      <c r="D375" s="374">
        <v>28.01</v>
      </c>
      <c r="E375" s="371"/>
    </row>
    <row r="376" spans="1:5" customFormat="1" x14ac:dyDescent="0.25">
      <c r="A376" s="373">
        <v>5811</v>
      </c>
      <c r="B376" s="373" t="s">
        <v>279</v>
      </c>
      <c r="C376" s="373" t="s">
        <v>273</v>
      </c>
      <c r="D376" s="374">
        <v>206.6</v>
      </c>
      <c r="E376" s="371"/>
    </row>
    <row r="377" spans="1:5" customFormat="1" x14ac:dyDescent="0.25">
      <c r="A377" s="373">
        <v>5823</v>
      </c>
      <c r="B377" s="373" t="s">
        <v>280</v>
      </c>
      <c r="C377" s="373" t="s">
        <v>273</v>
      </c>
      <c r="D377" s="374">
        <v>219.83</v>
      </c>
      <c r="E377" s="371"/>
    </row>
    <row r="378" spans="1:5" customFormat="1" x14ac:dyDescent="0.25">
      <c r="A378" s="373">
        <v>5824</v>
      </c>
      <c r="B378" s="373" t="s">
        <v>281</v>
      </c>
      <c r="C378" s="373" t="s">
        <v>273</v>
      </c>
      <c r="D378" s="374">
        <v>218.88</v>
      </c>
      <c r="E378" s="371"/>
    </row>
    <row r="379" spans="1:5" customFormat="1" x14ac:dyDescent="0.25">
      <c r="A379" s="373">
        <v>5835</v>
      </c>
      <c r="B379" s="373" t="s">
        <v>282</v>
      </c>
      <c r="C379" s="373" t="s">
        <v>273</v>
      </c>
      <c r="D379" s="374">
        <v>390.93</v>
      </c>
      <c r="E379" s="371"/>
    </row>
    <row r="380" spans="1:5" customFormat="1" x14ac:dyDescent="0.25">
      <c r="A380" s="373">
        <v>5839</v>
      </c>
      <c r="B380" s="373" t="s">
        <v>283</v>
      </c>
      <c r="C380" s="373" t="s">
        <v>273</v>
      </c>
      <c r="D380" s="374">
        <v>10.01</v>
      </c>
      <c r="E380" s="371"/>
    </row>
    <row r="381" spans="1:5" customFormat="1" x14ac:dyDescent="0.25">
      <c r="A381" s="373">
        <v>5843</v>
      </c>
      <c r="B381" s="373" t="s">
        <v>284</v>
      </c>
      <c r="C381" s="373" t="s">
        <v>273</v>
      </c>
      <c r="D381" s="374">
        <v>166.1</v>
      </c>
      <c r="E381" s="371"/>
    </row>
    <row r="382" spans="1:5" customFormat="1" x14ac:dyDescent="0.25">
      <c r="A382" s="373">
        <v>5847</v>
      </c>
      <c r="B382" s="373" t="s">
        <v>285</v>
      </c>
      <c r="C382" s="373" t="s">
        <v>273</v>
      </c>
      <c r="D382" s="374">
        <v>254.5</v>
      </c>
      <c r="E382" s="371"/>
    </row>
    <row r="383" spans="1:5" customFormat="1" x14ac:dyDescent="0.25">
      <c r="A383" s="373">
        <v>5851</v>
      </c>
      <c r="B383" s="373" t="s">
        <v>286</v>
      </c>
      <c r="C383" s="373" t="s">
        <v>273</v>
      </c>
      <c r="D383" s="374">
        <v>242.74</v>
      </c>
      <c r="E383" s="371"/>
    </row>
    <row r="384" spans="1:5" customFormat="1" x14ac:dyDescent="0.25">
      <c r="A384" s="373">
        <v>5855</v>
      </c>
      <c r="B384" s="373" t="s">
        <v>287</v>
      </c>
      <c r="C384" s="373" t="s">
        <v>273</v>
      </c>
      <c r="D384" s="374">
        <v>649.25</v>
      </c>
      <c r="E384" s="371"/>
    </row>
    <row r="385" spans="1:5" customFormat="1" x14ac:dyDescent="0.25">
      <c r="A385" s="373">
        <v>5863</v>
      </c>
      <c r="B385" s="373" t="s">
        <v>288</v>
      </c>
      <c r="C385" s="373" t="s">
        <v>273</v>
      </c>
      <c r="D385" s="374">
        <v>24.36</v>
      </c>
      <c r="E385" s="371"/>
    </row>
    <row r="386" spans="1:5" customFormat="1" x14ac:dyDescent="0.25">
      <c r="A386" s="373">
        <v>5867</v>
      </c>
      <c r="B386" s="373" t="s">
        <v>289</v>
      </c>
      <c r="C386" s="373" t="s">
        <v>273</v>
      </c>
      <c r="D386" s="374">
        <v>164.43</v>
      </c>
      <c r="E386" s="371"/>
    </row>
    <row r="387" spans="1:5" customFormat="1" x14ac:dyDescent="0.25">
      <c r="A387" s="373">
        <v>5875</v>
      </c>
      <c r="B387" s="373" t="s">
        <v>290</v>
      </c>
      <c r="C387" s="373" t="s">
        <v>273</v>
      </c>
      <c r="D387" s="374">
        <v>129.08000000000001</v>
      </c>
      <c r="E387" s="371"/>
    </row>
    <row r="388" spans="1:5" customFormat="1" x14ac:dyDescent="0.25">
      <c r="A388" s="373">
        <v>5879</v>
      </c>
      <c r="B388" s="373" t="s">
        <v>291</v>
      </c>
      <c r="C388" s="373" t="s">
        <v>273</v>
      </c>
      <c r="D388" s="374">
        <v>146.68</v>
      </c>
      <c r="E388" s="371"/>
    </row>
    <row r="389" spans="1:5" customFormat="1" x14ac:dyDescent="0.25">
      <c r="A389" s="373">
        <v>5882</v>
      </c>
      <c r="B389" s="373" t="s">
        <v>292</v>
      </c>
      <c r="C389" s="373" t="s">
        <v>273</v>
      </c>
      <c r="D389" s="374">
        <v>124.5</v>
      </c>
      <c r="E389" s="371"/>
    </row>
    <row r="390" spans="1:5" customFormat="1" x14ac:dyDescent="0.25">
      <c r="A390" s="373">
        <v>5890</v>
      </c>
      <c r="B390" s="373" t="s">
        <v>293</v>
      </c>
      <c r="C390" s="373" t="s">
        <v>273</v>
      </c>
      <c r="D390" s="374">
        <v>206.01</v>
      </c>
      <c r="E390" s="371"/>
    </row>
    <row r="391" spans="1:5" customFormat="1" x14ac:dyDescent="0.25">
      <c r="A391" s="373">
        <v>5894</v>
      </c>
      <c r="B391" s="373" t="s">
        <v>294</v>
      </c>
      <c r="C391" s="373" t="s">
        <v>273</v>
      </c>
      <c r="D391" s="374">
        <v>214.73</v>
      </c>
      <c r="E391" s="371"/>
    </row>
    <row r="392" spans="1:5" customFormat="1" x14ac:dyDescent="0.25">
      <c r="A392" s="373">
        <v>5901</v>
      </c>
      <c r="B392" s="373" t="s">
        <v>295</v>
      </c>
      <c r="C392" s="373" t="s">
        <v>273</v>
      </c>
      <c r="D392" s="374">
        <v>320.94</v>
      </c>
      <c r="E392" s="371"/>
    </row>
    <row r="393" spans="1:5" customFormat="1" x14ac:dyDescent="0.25">
      <c r="A393" s="373">
        <v>5909</v>
      </c>
      <c r="B393" s="373" t="s">
        <v>296</v>
      </c>
      <c r="C393" s="373" t="s">
        <v>273</v>
      </c>
      <c r="D393" s="374">
        <v>34.5</v>
      </c>
      <c r="E393" s="371"/>
    </row>
    <row r="394" spans="1:5" customFormat="1" x14ac:dyDescent="0.25">
      <c r="A394" s="373">
        <v>5921</v>
      </c>
      <c r="B394" s="373" t="s">
        <v>297</v>
      </c>
      <c r="C394" s="373" t="s">
        <v>273</v>
      </c>
      <c r="D394" s="374">
        <v>5.31</v>
      </c>
      <c r="E394" s="371"/>
    </row>
    <row r="395" spans="1:5" customFormat="1" x14ac:dyDescent="0.25">
      <c r="A395" s="373">
        <v>5928</v>
      </c>
      <c r="B395" s="373" t="s">
        <v>298</v>
      </c>
      <c r="C395" s="373" t="s">
        <v>273</v>
      </c>
      <c r="D395" s="374">
        <v>278.01</v>
      </c>
      <c r="E395" s="371"/>
    </row>
    <row r="396" spans="1:5" customFormat="1" x14ac:dyDescent="0.25">
      <c r="A396" s="373">
        <v>5932</v>
      </c>
      <c r="B396" s="373" t="s">
        <v>299</v>
      </c>
      <c r="C396" s="373" t="s">
        <v>273</v>
      </c>
      <c r="D396" s="374">
        <v>254.44</v>
      </c>
      <c r="E396" s="371"/>
    </row>
    <row r="397" spans="1:5" customFormat="1" x14ac:dyDescent="0.25">
      <c r="A397" s="373">
        <v>5940</v>
      </c>
      <c r="B397" s="373" t="s">
        <v>300</v>
      </c>
      <c r="C397" s="373" t="s">
        <v>273</v>
      </c>
      <c r="D397" s="374">
        <v>179.43</v>
      </c>
      <c r="E397" s="371"/>
    </row>
    <row r="398" spans="1:5" customFormat="1" x14ac:dyDescent="0.25">
      <c r="A398" s="373">
        <v>5944</v>
      </c>
      <c r="B398" s="373" t="s">
        <v>301</v>
      </c>
      <c r="C398" s="373" t="s">
        <v>273</v>
      </c>
      <c r="D398" s="374">
        <v>219.74</v>
      </c>
      <c r="E398" s="371"/>
    </row>
    <row r="399" spans="1:5" customFormat="1" x14ac:dyDescent="0.25">
      <c r="A399" s="373">
        <v>5953</v>
      </c>
      <c r="B399" s="373" t="s">
        <v>302</v>
      </c>
      <c r="C399" s="373" t="s">
        <v>273</v>
      </c>
      <c r="D399" s="374">
        <v>59.72</v>
      </c>
      <c r="E399" s="371"/>
    </row>
    <row r="400" spans="1:5" customFormat="1" x14ac:dyDescent="0.25">
      <c r="A400" s="373">
        <v>6259</v>
      </c>
      <c r="B400" s="373" t="s">
        <v>303</v>
      </c>
      <c r="C400" s="373" t="s">
        <v>273</v>
      </c>
      <c r="D400" s="374">
        <v>258.02</v>
      </c>
      <c r="E400" s="371"/>
    </row>
    <row r="401" spans="1:5" customFormat="1" x14ac:dyDescent="0.25">
      <c r="A401" s="373">
        <v>6879</v>
      </c>
      <c r="B401" s="373" t="s">
        <v>304</v>
      </c>
      <c r="C401" s="373" t="s">
        <v>273</v>
      </c>
      <c r="D401" s="374">
        <v>215.08</v>
      </c>
      <c r="E401" s="371"/>
    </row>
    <row r="402" spans="1:5" customFormat="1" x14ac:dyDescent="0.25">
      <c r="A402" s="373">
        <v>7030</v>
      </c>
      <c r="B402" s="373" t="s">
        <v>7989</v>
      </c>
      <c r="C402" s="373" t="s">
        <v>273</v>
      </c>
      <c r="D402" s="374">
        <v>268.23</v>
      </c>
      <c r="E402" s="371"/>
    </row>
    <row r="403" spans="1:5" customFormat="1" x14ac:dyDescent="0.25">
      <c r="A403" s="373">
        <v>7042</v>
      </c>
      <c r="B403" s="373" t="s">
        <v>305</v>
      </c>
      <c r="C403" s="373" t="s">
        <v>273</v>
      </c>
      <c r="D403" s="374">
        <v>23.74</v>
      </c>
      <c r="E403" s="371"/>
    </row>
    <row r="404" spans="1:5" customFormat="1" x14ac:dyDescent="0.25">
      <c r="A404" s="373">
        <v>7049</v>
      </c>
      <c r="B404" s="373" t="s">
        <v>306</v>
      </c>
      <c r="C404" s="373" t="s">
        <v>273</v>
      </c>
      <c r="D404" s="374">
        <v>225.75</v>
      </c>
      <c r="E404" s="371"/>
    </row>
    <row r="405" spans="1:5" customFormat="1" x14ac:dyDescent="0.25">
      <c r="A405" s="373">
        <v>67826</v>
      </c>
      <c r="B405" s="373" t="s">
        <v>307</v>
      </c>
      <c r="C405" s="373" t="s">
        <v>273</v>
      </c>
      <c r="D405" s="374">
        <v>189.49</v>
      </c>
      <c r="E405" s="371"/>
    </row>
    <row r="406" spans="1:5" customFormat="1" x14ac:dyDescent="0.25">
      <c r="A406" s="373">
        <v>73417</v>
      </c>
      <c r="B406" s="373" t="s">
        <v>308</v>
      </c>
      <c r="C406" s="373" t="s">
        <v>273</v>
      </c>
      <c r="D406" s="374">
        <v>190.17</v>
      </c>
      <c r="E406" s="371"/>
    </row>
    <row r="407" spans="1:5" customFormat="1" x14ac:dyDescent="0.25">
      <c r="A407" s="373">
        <v>73436</v>
      </c>
      <c r="B407" s="373" t="s">
        <v>309</v>
      </c>
      <c r="C407" s="373" t="s">
        <v>273</v>
      </c>
      <c r="D407" s="374">
        <v>165.58</v>
      </c>
      <c r="E407" s="371"/>
    </row>
    <row r="408" spans="1:5" customFormat="1" x14ac:dyDescent="0.25">
      <c r="A408" s="373">
        <v>73467</v>
      </c>
      <c r="B408" s="373" t="s">
        <v>310</v>
      </c>
      <c r="C408" s="373" t="s">
        <v>273</v>
      </c>
      <c r="D408" s="374">
        <v>250.68</v>
      </c>
      <c r="E408" s="371"/>
    </row>
    <row r="409" spans="1:5" customFormat="1" x14ac:dyDescent="0.25">
      <c r="A409" s="373">
        <v>73536</v>
      </c>
      <c r="B409" s="373" t="s">
        <v>311</v>
      </c>
      <c r="C409" s="373" t="s">
        <v>273</v>
      </c>
      <c r="D409" s="374">
        <v>20.079999999999998</v>
      </c>
      <c r="E409" s="371"/>
    </row>
    <row r="410" spans="1:5" customFormat="1" x14ac:dyDescent="0.25">
      <c r="A410" s="373">
        <v>83362</v>
      </c>
      <c r="B410" s="373" t="s">
        <v>7990</v>
      </c>
      <c r="C410" s="373" t="s">
        <v>273</v>
      </c>
      <c r="D410" s="374">
        <v>277.55</v>
      </c>
      <c r="E410" s="371"/>
    </row>
    <row r="411" spans="1:5" customFormat="1" x14ac:dyDescent="0.25">
      <c r="A411" s="373">
        <v>83765</v>
      </c>
      <c r="B411" s="373" t="s">
        <v>312</v>
      </c>
      <c r="C411" s="373" t="s">
        <v>273</v>
      </c>
      <c r="D411" s="374">
        <v>99.14</v>
      </c>
      <c r="E411" s="371"/>
    </row>
    <row r="412" spans="1:5" customFormat="1" x14ac:dyDescent="0.25">
      <c r="A412" s="373">
        <v>87445</v>
      </c>
      <c r="B412" s="373" t="s">
        <v>7991</v>
      </c>
      <c r="C412" s="373" t="s">
        <v>273</v>
      </c>
      <c r="D412" s="374">
        <v>5.47</v>
      </c>
      <c r="E412" s="371"/>
    </row>
    <row r="413" spans="1:5" customFormat="1" x14ac:dyDescent="0.25">
      <c r="A413" s="373">
        <v>88386</v>
      </c>
      <c r="B413" s="373" t="s">
        <v>7992</v>
      </c>
      <c r="C413" s="373" t="s">
        <v>273</v>
      </c>
      <c r="D413" s="374">
        <v>4.34</v>
      </c>
      <c r="E413" s="371"/>
    </row>
    <row r="414" spans="1:5" customFormat="1" x14ac:dyDescent="0.25">
      <c r="A414" s="373">
        <v>88393</v>
      </c>
      <c r="B414" s="373" t="s">
        <v>7993</v>
      </c>
      <c r="C414" s="373" t="s">
        <v>273</v>
      </c>
      <c r="D414" s="374">
        <v>5.82</v>
      </c>
      <c r="E414" s="371"/>
    </row>
    <row r="415" spans="1:5" customFormat="1" x14ac:dyDescent="0.25">
      <c r="A415" s="373">
        <v>88399</v>
      </c>
      <c r="B415" s="373" t="s">
        <v>7994</v>
      </c>
      <c r="C415" s="373" t="s">
        <v>273</v>
      </c>
      <c r="D415" s="374">
        <v>3.37</v>
      </c>
      <c r="E415" s="371"/>
    </row>
    <row r="416" spans="1:5" customFormat="1" x14ac:dyDescent="0.25">
      <c r="A416" s="373">
        <v>88418</v>
      </c>
      <c r="B416" s="373" t="s">
        <v>313</v>
      </c>
      <c r="C416" s="373" t="s">
        <v>273</v>
      </c>
      <c r="D416" s="374">
        <v>15.97</v>
      </c>
      <c r="E416" s="371"/>
    </row>
    <row r="417" spans="1:5" customFormat="1" x14ac:dyDescent="0.25">
      <c r="A417" s="373">
        <v>88433</v>
      </c>
      <c r="B417" s="373" t="s">
        <v>314</v>
      </c>
      <c r="C417" s="373" t="s">
        <v>273</v>
      </c>
      <c r="D417" s="374">
        <v>20.95</v>
      </c>
      <c r="E417" s="371"/>
    </row>
    <row r="418" spans="1:5" customFormat="1" x14ac:dyDescent="0.25">
      <c r="A418" s="373">
        <v>88830</v>
      </c>
      <c r="B418" s="373" t="s">
        <v>7995</v>
      </c>
      <c r="C418" s="373" t="s">
        <v>273</v>
      </c>
      <c r="D418" s="374">
        <v>1.67</v>
      </c>
      <c r="E418" s="371"/>
    </row>
    <row r="419" spans="1:5" customFormat="1" x14ac:dyDescent="0.25">
      <c r="A419" s="373">
        <v>88843</v>
      </c>
      <c r="B419" s="373" t="s">
        <v>316</v>
      </c>
      <c r="C419" s="373" t="s">
        <v>273</v>
      </c>
      <c r="D419" s="374">
        <v>203.12</v>
      </c>
      <c r="E419" s="371"/>
    </row>
    <row r="420" spans="1:5" customFormat="1" x14ac:dyDescent="0.25">
      <c r="A420" s="373">
        <v>88907</v>
      </c>
      <c r="B420" s="373" t="s">
        <v>317</v>
      </c>
      <c r="C420" s="373" t="s">
        <v>273</v>
      </c>
      <c r="D420" s="374">
        <v>246.46</v>
      </c>
      <c r="E420" s="371"/>
    </row>
    <row r="421" spans="1:5" customFormat="1" x14ac:dyDescent="0.25">
      <c r="A421" s="373">
        <v>89021</v>
      </c>
      <c r="B421" s="373" t="s">
        <v>318</v>
      </c>
      <c r="C421" s="373" t="s">
        <v>273</v>
      </c>
      <c r="D421" s="374">
        <v>2.12</v>
      </c>
      <c r="E421" s="371"/>
    </row>
    <row r="422" spans="1:5" customFormat="1" x14ac:dyDescent="0.25">
      <c r="A422" s="373">
        <v>89028</v>
      </c>
      <c r="B422" s="373" t="s">
        <v>7996</v>
      </c>
      <c r="C422" s="373" t="s">
        <v>273</v>
      </c>
      <c r="D422" s="374">
        <v>180.51</v>
      </c>
      <c r="E422" s="371"/>
    </row>
    <row r="423" spans="1:5" customFormat="1" x14ac:dyDescent="0.25">
      <c r="A423" s="373">
        <v>89032</v>
      </c>
      <c r="B423" s="373" t="s">
        <v>319</v>
      </c>
      <c r="C423" s="373" t="s">
        <v>273</v>
      </c>
      <c r="D423" s="374">
        <v>182.95</v>
      </c>
      <c r="E423" s="371"/>
    </row>
    <row r="424" spans="1:5" customFormat="1" x14ac:dyDescent="0.25">
      <c r="A424" s="373">
        <v>89035</v>
      </c>
      <c r="B424" s="373" t="s">
        <v>320</v>
      </c>
      <c r="C424" s="373" t="s">
        <v>273</v>
      </c>
      <c r="D424" s="374">
        <v>124.72</v>
      </c>
      <c r="E424" s="371"/>
    </row>
    <row r="425" spans="1:5" customFormat="1" x14ac:dyDescent="0.25">
      <c r="A425" s="373">
        <v>89225</v>
      </c>
      <c r="B425" s="373" t="s">
        <v>7997</v>
      </c>
      <c r="C425" s="373" t="s">
        <v>273</v>
      </c>
      <c r="D425" s="374">
        <v>5.12</v>
      </c>
      <c r="E425" s="371"/>
    </row>
    <row r="426" spans="1:5" customFormat="1" x14ac:dyDescent="0.25">
      <c r="A426" s="373">
        <v>89234</v>
      </c>
      <c r="B426" s="373" t="s">
        <v>322</v>
      </c>
      <c r="C426" s="373" t="s">
        <v>273</v>
      </c>
      <c r="D426" s="374">
        <v>595.64</v>
      </c>
      <c r="E426" s="371"/>
    </row>
    <row r="427" spans="1:5" customFormat="1" x14ac:dyDescent="0.25">
      <c r="A427" s="373">
        <v>89242</v>
      </c>
      <c r="B427" s="373" t="s">
        <v>323</v>
      </c>
      <c r="C427" s="373" t="s">
        <v>273</v>
      </c>
      <c r="D427" s="375">
        <v>1410.51</v>
      </c>
      <c r="E427" s="371"/>
    </row>
    <row r="428" spans="1:5" customFormat="1" x14ac:dyDescent="0.25">
      <c r="A428" s="373">
        <v>89250</v>
      </c>
      <c r="B428" s="373" t="s">
        <v>324</v>
      </c>
      <c r="C428" s="373" t="s">
        <v>273</v>
      </c>
      <c r="D428" s="375">
        <v>1221.52</v>
      </c>
      <c r="E428" s="371"/>
    </row>
    <row r="429" spans="1:5" customFormat="1" x14ac:dyDescent="0.25">
      <c r="A429" s="373">
        <v>89257</v>
      </c>
      <c r="B429" s="373" t="s">
        <v>325</v>
      </c>
      <c r="C429" s="373" t="s">
        <v>273</v>
      </c>
      <c r="D429" s="374">
        <v>336.58</v>
      </c>
      <c r="E429" s="371"/>
    </row>
    <row r="430" spans="1:5" customFormat="1" x14ac:dyDescent="0.25">
      <c r="A430" s="373">
        <v>89272</v>
      </c>
      <c r="B430" s="373" t="s">
        <v>326</v>
      </c>
      <c r="C430" s="373" t="s">
        <v>273</v>
      </c>
      <c r="D430" s="374">
        <v>209.66</v>
      </c>
      <c r="E430" s="371"/>
    </row>
    <row r="431" spans="1:5" customFormat="1" x14ac:dyDescent="0.25">
      <c r="A431" s="373">
        <v>89278</v>
      </c>
      <c r="B431" s="373" t="s">
        <v>7998</v>
      </c>
      <c r="C431" s="373" t="s">
        <v>273</v>
      </c>
      <c r="D431" s="374">
        <v>13</v>
      </c>
      <c r="E431" s="371"/>
    </row>
    <row r="432" spans="1:5" customFormat="1" x14ac:dyDescent="0.25">
      <c r="A432" s="373">
        <v>89843</v>
      </c>
      <c r="B432" s="373" t="s">
        <v>327</v>
      </c>
      <c r="C432" s="373" t="s">
        <v>273</v>
      </c>
      <c r="D432" s="374">
        <v>209.53</v>
      </c>
      <c r="E432" s="371"/>
    </row>
    <row r="433" spans="1:5" customFormat="1" x14ac:dyDescent="0.25">
      <c r="A433" s="373">
        <v>89876</v>
      </c>
      <c r="B433" s="373" t="s">
        <v>328</v>
      </c>
      <c r="C433" s="373" t="s">
        <v>273</v>
      </c>
      <c r="D433" s="374">
        <v>329.12</v>
      </c>
      <c r="E433" s="371"/>
    </row>
    <row r="434" spans="1:5" customFormat="1" x14ac:dyDescent="0.25">
      <c r="A434" s="373">
        <v>89883</v>
      </c>
      <c r="B434" s="373" t="s">
        <v>329</v>
      </c>
      <c r="C434" s="373" t="s">
        <v>273</v>
      </c>
      <c r="D434" s="374">
        <v>363.56</v>
      </c>
      <c r="E434" s="371"/>
    </row>
    <row r="435" spans="1:5" customFormat="1" x14ac:dyDescent="0.25">
      <c r="A435" s="373">
        <v>90586</v>
      </c>
      <c r="B435" s="373" t="s">
        <v>330</v>
      </c>
      <c r="C435" s="373" t="s">
        <v>273</v>
      </c>
      <c r="D435" s="374">
        <v>1.1499999999999999</v>
      </c>
      <c r="E435" s="371"/>
    </row>
    <row r="436" spans="1:5" customFormat="1" x14ac:dyDescent="0.25">
      <c r="A436" s="373">
        <v>90625</v>
      </c>
      <c r="B436" s="373" t="s">
        <v>331</v>
      </c>
      <c r="C436" s="373" t="s">
        <v>273</v>
      </c>
      <c r="D436" s="374">
        <v>6.98</v>
      </c>
      <c r="E436" s="371"/>
    </row>
    <row r="437" spans="1:5" customFormat="1" x14ac:dyDescent="0.25">
      <c r="A437" s="373">
        <v>90631</v>
      </c>
      <c r="B437" s="373" t="s">
        <v>332</v>
      </c>
      <c r="C437" s="373" t="s">
        <v>273</v>
      </c>
      <c r="D437" s="374">
        <v>143.03</v>
      </c>
      <c r="E437" s="371"/>
    </row>
    <row r="438" spans="1:5" customFormat="1" x14ac:dyDescent="0.25">
      <c r="A438" s="373">
        <v>90637</v>
      </c>
      <c r="B438" s="373" t="s">
        <v>333</v>
      </c>
      <c r="C438" s="373" t="s">
        <v>273</v>
      </c>
      <c r="D438" s="374">
        <v>15.19</v>
      </c>
      <c r="E438" s="371"/>
    </row>
    <row r="439" spans="1:5" customFormat="1" x14ac:dyDescent="0.25">
      <c r="A439" s="373">
        <v>90643</v>
      </c>
      <c r="B439" s="373" t="s">
        <v>334</v>
      </c>
      <c r="C439" s="373" t="s">
        <v>273</v>
      </c>
      <c r="D439" s="374">
        <v>29</v>
      </c>
      <c r="E439" s="371"/>
    </row>
    <row r="440" spans="1:5" customFormat="1" x14ac:dyDescent="0.25">
      <c r="A440" s="373">
        <v>90650</v>
      </c>
      <c r="B440" s="373" t="s">
        <v>335</v>
      </c>
      <c r="C440" s="373" t="s">
        <v>273</v>
      </c>
      <c r="D440" s="374">
        <v>8.8699999999999992</v>
      </c>
      <c r="E440" s="371"/>
    </row>
    <row r="441" spans="1:5" customFormat="1" x14ac:dyDescent="0.25">
      <c r="A441" s="373">
        <v>90656</v>
      </c>
      <c r="B441" s="373" t="s">
        <v>336</v>
      </c>
      <c r="C441" s="373" t="s">
        <v>273</v>
      </c>
      <c r="D441" s="374">
        <v>15</v>
      </c>
      <c r="E441" s="371"/>
    </row>
    <row r="442" spans="1:5" customFormat="1" x14ac:dyDescent="0.25">
      <c r="A442" s="373">
        <v>90662</v>
      </c>
      <c r="B442" s="373" t="s">
        <v>337</v>
      </c>
      <c r="C442" s="373" t="s">
        <v>273</v>
      </c>
      <c r="D442" s="374">
        <v>15.77</v>
      </c>
      <c r="E442" s="371"/>
    </row>
    <row r="443" spans="1:5" customFormat="1" x14ac:dyDescent="0.25">
      <c r="A443" s="373">
        <v>90668</v>
      </c>
      <c r="B443" s="373" t="s">
        <v>7999</v>
      </c>
      <c r="C443" s="373" t="s">
        <v>273</v>
      </c>
      <c r="D443" s="374">
        <v>32.21</v>
      </c>
      <c r="E443" s="371"/>
    </row>
    <row r="444" spans="1:5" customFormat="1" x14ac:dyDescent="0.25">
      <c r="A444" s="373">
        <v>90674</v>
      </c>
      <c r="B444" s="373" t="s">
        <v>338</v>
      </c>
      <c r="C444" s="373" t="s">
        <v>273</v>
      </c>
      <c r="D444" s="374">
        <v>684.11</v>
      </c>
      <c r="E444" s="371"/>
    </row>
    <row r="445" spans="1:5" customFormat="1" x14ac:dyDescent="0.25">
      <c r="A445" s="373">
        <v>90680</v>
      </c>
      <c r="B445" s="373" t="s">
        <v>339</v>
      </c>
      <c r="C445" s="373" t="s">
        <v>273</v>
      </c>
      <c r="D445" s="374">
        <v>414.29</v>
      </c>
      <c r="E445" s="371"/>
    </row>
    <row r="446" spans="1:5" customFormat="1" x14ac:dyDescent="0.25">
      <c r="A446" s="373">
        <v>90686</v>
      </c>
      <c r="B446" s="373" t="s">
        <v>8000</v>
      </c>
      <c r="C446" s="373" t="s">
        <v>273</v>
      </c>
      <c r="D446" s="374">
        <v>155.9</v>
      </c>
      <c r="E446" s="371"/>
    </row>
    <row r="447" spans="1:5" customFormat="1" x14ac:dyDescent="0.25">
      <c r="A447" s="373">
        <v>90692</v>
      </c>
      <c r="B447" s="373" t="s">
        <v>340</v>
      </c>
      <c r="C447" s="373" t="s">
        <v>273</v>
      </c>
      <c r="D447" s="374">
        <v>126.9</v>
      </c>
      <c r="E447" s="371"/>
    </row>
    <row r="448" spans="1:5" customFormat="1" x14ac:dyDescent="0.25">
      <c r="A448" s="373">
        <v>90964</v>
      </c>
      <c r="B448" s="373" t="s">
        <v>341</v>
      </c>
      <c r="C448" s="373" t="s">
        <v>273</v>
      </c>
      <c r="D448" s="374">
        <v>31.68</v>
      </c>
      <c r="E448" s="371"/>
    </row>
    <row r="449" spans="1:5" customFormat="1" x14ac:dyDescent="0.25">
      <c r="A449" s="373">
        <v>90972</v>
      </c>
      <c r="B449" s="373" t="s">
        <v>342</v>
      </c>
      <c r="C449" s="373" t="s">
        <v>273</v>
      </c>
      <c r="D449" s="374">
        <v>77.430000000000007</v>
      </c>
      <c r="E449" s="371"/>
    </row>
    <row r="450" spans="1:5" customFormat="1" x14ac:dyDescent="0.25">
      <c r="A450" s="373">
        <v>90979</v>
      </c>
      <c r="B450" s="373" t="s">
        <v>343</v>
      </c>
      <c r="C450" s="373" t="s">
        <v>273</v>
      </c>
      <c r="D450" s="374">
        <v>199.99</v>
      </c>
      <c r="E450" s="371"/>
    </row>
    <row r="451" spans="1:5" customFormat="1" x14ac:dyDescent="0.25">
      <c r="A451" s="373">
        <v>90991</v>
      </c>
      <c r="B451" s="373" t="s">
        <v>344</v>
      </c>
      <c r="C451" s="373" t="s">
        <v>273</v>
      </c>
      <c r="D451" s="374">
        <v>202.09</v>
      </c>
      <c r="E451" s="371"/>
    </row>
    <row r="452" spans="1:5" customFormat="1" x14ac:dyDescent="0.25">
      <c r="A452" s="373">
        <v>90999</v>
      </c>
      <c r="B452" s="373" t="s">
        <v>345</v>
      </c>
      <c r="C452" s="373" t="s">
        <v>273</v>
      </c>
      <c r="D452" s="374">
        <v>102.29</v>
      </c>
      <c r="E452" s="371"/>
    </row>
    <row r="453" spans="1:5" customFormat="1" x14ac:dyDescent="0.25">
      <c r="A453" s="373">
        <v>91031</v>
      </c>
      <c r="B453" s="373" t="s">
        <v>346</v>
      </c>
      <c r="C453" s="373" t="s">
        <v>273</v>
      </c>
      <c r="D453" s="374">
        <v>262.54000000000002</v>
      </c>
      <c r="E453" s="371"/>
    </row>
    <row r="454" spans="1:5" customFormat="1" x14ac:dyDescent="0.25">
      <c r="A454" s="373">
        <v>91277</v>
      </c>
      <c r="B454" s="373" t="s">
        <v>347</v>
      </c>
      <c r="C454" s="373" t="s">
        <v>273</v>
      </c>
      <c r="D454" s="374">
        <v>9.35</v>
      </c>
      <c r="E454" s="371"/>
    </row>
    <row r="455" spans="1:5" customFormat="1" x14ac:dyDescent="0.25">
      <c r="A455" s="373">
        <v>91283</v>
      </c>
      <c r="B455" s="373" t="s">
        <v>348</v>
      </c>
      <c r="C455" s="373" t="s">
        <v>273</v>
      </c>
      <c r="D455" s="374">
        <v>10.23</v>
      </c>
      <c r="E455" s="371"/>
    </row>
    <row r="456" spans="1:5" customFormat="1" x14ac:dyDescent="0.25">
      <c r="A456" s="373">
        <v>91386</v>
      </c>
      <c r="B456" s="373" t="s">
        <v>349</v>
      </c>
      <c r="C456" s="373" t="s">
        <v>273</v>
      </c>
      <c r="D456" s="374">
        <v>271.13</v>
      </c>
      <c r="E456" s="371"/>
    </row>
    <row r="457" spans="1:5" customFormat="1" x14ac:dyDescent="0.25">
      <c r="A457" s="373">
        <v>91533</v>
      </c>
      <c r="B457" s="373" t="s">
        <v>350</v>
      </c>
      <c r="C457" s="373" t="s">
        <v>273</v>
      </c>
      <c r="D457" s="374">
        <v>32.020000000000003</v>
      </c>
      <c r="E457" s="371"/>
    </row>
    <row r="458" spans="1:5" customFormat="1" x14ac:dyDescent="0.25">
      <c r="A458" s="373">
        <v>91634</v>
      </c>
      <c r="B458" s="373" t="s">
        <v>351</v>
      </c>
      <c r="C458" s="373" t="s">
        <v>273</v>
      </c>
      <c r="D458" s="374">
        <v>235.6</v>
      </c>
      <c r="E458" s="371"/>
    </row>
    <row r="459" spans="1:5" customFormat="1" x14ac:dyDescent="0.25">
      <c r="A459" s="373">
        <v>91645</v>
      </c>
      <c r="B459" s="373" t="s">
        <v>352</v>
      </c>
      <c r="C459" s="373" t="s">
        <v>273</v>
      </c>
      <c r="D459" s="374">
        <v>472.07</v>
      </c>
      <c r="E459" s="371"/>
    </row>
    <row r="460" spans="1:5" customFormat="1" x14ac:dyDescent="0.25">
      <c r="A460" s="373">
        <v>91692</v>
      </c>
      <c r="B460" s="373" t="s">
        <v>353</v>
      </c>
      <c r="C460" s="373" t="s">
        <v>273</v>
      </c>
      <c r="D460" s="374">
        <v>25.48</v>
      </c>
      <c r="E460" s="371"/>
    </row>
    <row r="461" spans="1:5" customFormat="1" x14ac:dyDescent="0.25">
      <c r="A461" s="373">
        <v>92043</v>
      </c>
      <c r="B461" s="373" t="s">
        <v>354</v>
      </c>
      <c r="C461" s="373" t="s">
        <v>273</v>
      </c>
      <c r="D461" s="374">
        <v>13.19</v>
      </c>
      <c r="E461" s="371"/>
    </row>
    <row r="462" spans="1:5" customFormat="1" x14ac:dyDescent="0.25">
      <c r="A462" s="373">
        <v>92106</v>
      </c>
      <c r="B462" s="373" t="s">
        <v>8001</v>
      </c>
      <c r="C462" s="373" t="s">
        <v>273</v>
      </c>
      <c r="D462" s="374">
        <v>341.38</v>
      </c>
      <c r="E462" s="371"/>
    </row>
    <row r="463" spans="1:5" customFormat="1" x14ac:dyDescent="0.25">
      <c r="A463" s="373">
        <v>92112</v>
      </c>
      <c r="B463" s="373" t="s">
        <v>8002</v>
      </c>
      <c r="C463" s="373" t="s">
        <v>273</v>
      </c>
      <c r="D463" s="374">
        <v>3.49</v>
      </c>
      <c r="E463" s="371"/>
    </row>
    <row r="464" spans="1:5" customFormat="1" x14ac:dyDescent="0.25">
      <c r="A464" s="373">
        <v>92118</v>
      </c>
      <c r="B464" s="373" t="s">
        <v>8003</v>
      </c>
      <c r="C464" s="373" t="s">
        <v>273</v>
      </c>
      <c r="D464" s="374">
        <v>0.51</v>
      </c>
      <c r="E464" s="371"/>
    </row>
    <row r="465" spans="1:5" customFormat="1" x14ac:dyDescent="0.25">
      <c r="A465" s="373">
        <v>92138</v>
      </c>
      <c r="B465" s="373" t="s">
        <v>355</v>
      </c>
      <c r="C465" s="373" t="s">
        <v>273</v>
      </c>
      <c r="D465" s="374">
        <v>96.63</v>
      </c>
      <c r="E465" s="371"/>
    </row>
    <row r="466" spans="1:5" customFormat="1" x14ac:dyDescent="0.25">
      <c r="A466" s="373">
        <v>92145</v>
      </c>
      <c r="B466" s="373" t="s">
        <v>356</v>
      </c>
      <c r="C466" s="373" t="s">
        <v>273</v>
      </c>
      <c r="D466" s="374">
        <v>76.59</v>
      </c>
      <c r="E466" s="371"/>
    </row>
    <row r="467" spans="1:5" customFormat="1" x14ac:dyDescent="0.25">
      <c r="A467" s="373">
        <v>92242</v>
      </c>
      <c r="B467" s="373" t="s">
        <v>357</v>
      </c>
      <c r="C467" s="373" t="s">
        <v>273</v>
      </c>
      <c r="D467" s="374">
        <v>409.33</v>
      </c>
      <c r="E467" s="371"/>
    </row>
    <row r="468" spans="1:5" customFormat="1" x14ac:dyDescent="0.25">
      <c r="A468" s="373">
        <v>92716</v>
      </c>
      <c r="B468" s="373" t="s">
        <v>8004</v>
      </c>
      <c r="C468" s="373" t="s">
        <v>273</v>
      </c>
      <c r="D468" s="374">
        <v>82.11</v>
      </c>
      <c r="E468" s="371"/>
    </row>
    <row r="469" spans="1:5" customFormat="1" x14ac:dyDescent="0.25">
      <c r="A469" s="373">
        <v>92960</v>
      </c>
      <c r="B469" s="373" t="s">
        <v>358</v>
      </c>
      <c r="C469" s="373" t="s">
        <v>273</v>
      </c>
      <c r="D469" s="374">
        <v>19.28</v>
      </c>
      <c r="E469" s="371"/>
    </row>
    <row r="470" spans="1:5" customFormat="1" x14ac:dyDescent="0.25">
      <c r="A470" s="373">
        <v>92966</v>
      </c>
      <c r="B470" s="373" t="s">
        <v>359</v>
      </c>
      <c r="C470" s="373" t="s">
        <v>273</v>
      </c>
      <c r="D470" s="374">
        <v>28.11</v>
      </c>
      <c r="E470" s="371"/>
    </row>
    <row r="471" spans="1:5" customFormat="1" x14ac:dyDescent="0.25">
      <c r="A471" s="373">
        <v>93224</v>
      </c>
      <c r="B471" s="373" t="s">
        <v>360</v>
      </c>
      <c r="C471" s="373" t="s">
        <v>273</v>
      </c>
      <c r="D471" s="375">
        <v>1020.43</v>
      </c>
      <c r="E471" s="371"/>
    </row>
    <row r="472" spans="1:5" customFormat="1" x14ac:dyDescent="0.25">
      <c r="A472" s="373">
        <v>93233</v>
      </c>
      <c r="B472" s="373" t="s">
        <v>361</v>
      </c>
      <c r="C472" s="373" t="s">
        <v>273</v>
      </c>
      <c r="D472" s="374">
        <v>5.51</v>
      </c>
      <c r="E472" s="371"/>
    </row>
    <row r="473" spans="1:5" customFormat="1" x14ac:dyDescent="0.25">
      <c r="A473" s="373">
        <v>93272</v>
      </c>
      <c r="B473" s="373" t="s">
        <v>8005</v>
      </c>
      <c r="C473" s="373" t="s">
        <v>273</v>
      </c>
      <c r="D473" s="374">
        <v>98.01</v>
      </c>
      <c r="E473" s="371"/>
    </row>
    <row r="474" spans="1:5" customFormat="1" x14ac:dyDescent="0.25">
      <c r="A474" s="373">
        <v>93281</v>
      </c>
      <c r="B474" s="373" t="s">
        <v>362</v>
      </c>
      <c r="C474" s="373" t="s">
        <v>273</v>
      </c>
      <c r="D474" s="374">
        <v>25.64</v>
      </c>
      <c r="E474" s="371"/>
    </row>
    <row r="475" spans="1:5" customFormat="1" x14ac:dyDescent="0.25">
      <c r="A475" s="373">
        <v>93287</v>
      </c>
      <c r="B475" s="373" t="s">
        <v>363</v>
      </c>
      <c r="C475" s="373" t="s">
        <v>273</v>
      </c>
      <c r="D475" s="374">
        <v>333.44</v>
      </c>
      <c r="E475" s="371"/>
    </row>
    <row r="476" spans="1:5" customFormat="1" x14ac:dyDescent="0.25">
      <c r="A476" s="373">
        <v>93402</v>
      </c>
      <c r="B476" s="373" t="s">
        <v>364</v>
      </c>
      <c r="C476" s="373" t="s">
        <v>273</v>
      </c>
      <c r="D476" s="374">
        <v>272.17</v>
      </c>
      <c r="E476" s="371"/>
    </row>
    <row r="477" spans="1:5" customFormat="1" x14ac:dyDescent="0.25">
      <c r="A477" s="373">
        <v>93408</v>
      </c>
      <c r="B477" s="373" t="s">
        <v>8006</v>
      </c>
      <c r="C477" s="373" t="s">
        <v>273</v>
      </c>
      <c r="D477" s="374">
        <v>87.4</v>
      </c>
      <c r="E477" s="371"/>
    </row>
    <row r="478" spans="1:5" customFormat="1" x14ac:dyDescent="0.25">
      <c r="A478" s="373">
        <v>93415</v>
      </c>
      <c r="B478" s="373" t="s">
        <v>365</v>
      </c>
      <c r="C478" s="373" t="s">
        <v>273</v>
      </c>
      <c r="D478" s="374">
        <v>14.72</v>
      </c>
      <c r="E478" s="371"/>
    </row>
    <row r="479" spans="1:5" customFormat="1" x14ac:dyDescent="0.25">
      <c r="A479" s="373">
        <v>93421</v>
      </c>
      <c r="B479" s="373" t="s">
        <v>366</v>
      </c>
      <c r="C479" s="373" t="s">
        <v>273</v>
      </c>
      <c r="D479" s="374">
        <v>75.97</v>
      </c>
      <c r="E479" s="371"/>
    </row>
    <row r="480" spans="1:5" customFormat="1" x14ac:dyDescent="0.25">
      <c r="A480" s="373">
        <v>93427</v>
      </c>
      <c r="B480" s="373" t="s">
        <v>367</v>
      </c>
      <c r="C480" s="373" t="s">
        <v>273</v>
      </c>
      <c r="D480" s="374">
        <v>172.97</v>
      </c>
      <c r="E480" s="371"/>
    </row>
    <row r="481" spans="1:5" customFormat="1" x14ac:dyDescent="0.25">
      <c r="A481" s="373">
        <v>93433</v>
      </c>
      <c r="B481" s="373" t="s">
        <v>8007</v>
      </c>
      <c r="C481" s="373" t="s">
        <v>273</v>
      </c>
      <c r="D481" s="375">
        <v>2571.42</v>
      </c>
      <c r="E481" s="371"/>
    </row>
    <row r="482" spans="1:5" customFormat="1" x14ac:dyDescent="0.25">
      <c r="A482" s="373">
        <v>93439</v>
      </c>
      <c r="B482" s="373" t="s">
        <v>8008</v>
      </c>
      <c r="C482" s="373" t="s">
        <v>273</v>
      </c>
      <c r="D482" s="374">
        <v>254.67</v>
      </c>
      <c r="E482" s="371"/>
    </row>
    <row r="483" spans="1:5" customFormat="1" x14ac:dyDescent="0.25">
      <c r="A483" s="373">
        <v>95121</v>
      </c>
      <c r="B483" s="373" t="s">
        <v>368</v>
      </c>
      <c r="C483" s="373" t="s">
        <v>273</v>
      </c>
      <c r="D483" s="374">
        <v>298.64999999999998</v>
      </c>
      <c r="E483" s="371"/>
    </row>
    <row r="484" spans="1:5" customFormat="1" x14ac:dyDescent="0.25">
      <c r="A484" s="373">
        <v>95127</v>
      </c>
      <c r="B484" s="373" t="s">
        <v>369</v>
      </c>
      <c r="C484" s="373" t="s">
        <v>273</v>
      </c>
      <c r="D484" s="374">
        <v>214.75</v>
      </c>
      <c r="E484" s="371"/>
    </row>
    <row r="485" spans="1:5" customFormat="1" x14ac:dyDescent="0.25">
      <c r="A485" s="373">
        <v>95133</v>
      </c>
      <c r="B485" s="373" t="s">
        <v>370</v>
      </c>
      <c r="C485" s="373" t="s">
        <v>273</v>
      </c>
      <c r="D485" s="374">
        <v>178.28</v>
      </c>
      <c r="E485" s="371"/>
    </row>
    <row r="486" spans="1:5" customFormat="1" x14ac:dyDescent="0.25">
      <c r="A486" s="373">
        <v>95139</v>
      </c>
      <c r="B486" s="373" t="s">
        <v>371</v>
      </c>
      <c r="C486" s="373" t="s">
        <v>273</v>
      </c>
      <c r="D486" s="374">
        <v>0.06</v>
      </c>
      <c r="E486" s="371"/>
    </row>
    <row r="487" spans="1:5" customFormat="1" x14ac:dyDescent="0.25">
      <c r="A487" s="373">
        <v>95212</v>
      </c>
      <c r="B487" s="373" t="s">
        <v>8009</v>
      </c>
      <c r="C487" s="373" t="s">
        <v>273</v>
      </c>
      <c r="D487" s="374">
        <v>108</v>
      </c>
      <c r="E487" s="371"/>
    </row>
    <row r="488" spans="1:5" customFormat="1" x14ac:dyDescent="0.25">
      <c r="A488" s="373">
        <v>95258</v>
      </c>
      <c r="B488" s="373" t="s">
        <v>372</v>
      </c>
      <c r="C488" s="373" t="s">
        <v>273</v>
      </c>
      <c r="D488" s="374">
        <v>27.59</v>
      </c>
      <c r="E488" s="371"/>
    </row>
    <row r="489" spans="1:5" customFormat="1" x14ac:dyDescent="0.25">
      <c r="A489" s="373">
        <v>95264</v>
      </c>
      <c r="B489" s="373" t="s">
        <v>373</v>
      </c>
      <c r="C489" s="373" t="s">
        <v>273</v>
      </c>
      <c r="D489" s="374">
        <v>6.64</v>
      </c>
      <c r="E489" s="371"/>
    </row>
    <row r="490" spans="1:5" customFormat="1" x14ac:dyDescent="0.25">
      <c r="A490" s="373">
        <v>95270</v>
      </c>
      <c r="B490" s="373" t="s">
        <v>374</v>
      </c>
      <c r="C490" s="373" t="s">
        <v>273</v>
      </c>
      <c r="D490" s="374">
        <v>9.19</v>
      </c>
      <c r="E490" s="371"/>
    </row>
    <row r="491" spans="1:5" customFormat="1" x14ac:dyDescent="0.25">
      <c r="A491" s="373">
        <v>95276</v>
      </c>
      <c r="B491" s="373" t="s">
        <v>8010</v>
      </c>
      <c r="C491" s="373" t="s">
        <v>273</v>
      </c>
      <c r="D491" s="374">
        <v>2.61</v>
      </c>
      <c r="E491" s="371"/>
    </row>
    <row r="492" spans="1:5" customFormat="1" x14ac:dyDescent="0.25">
      <c r="A492" s="373">
        <v>95282</v>
      </c>
      <c r="B492" s="373" t="s">
        <v>8011</v>
      </c>
      <c r="C492" s="373" t="s">
        <v>273</v>
      </c>
      <c r="D492" s="374">
        <v>9.35</v>
      </c>
      <c r="E492" s="371"/>
    </row>
    <row r="493" spans="1:5" customFormat="1" x14ac:dyDescent="0.25">
      <c r="A493" s="373">
        <v>95620</v>
      </c>
      <c r="B493" s="373" t="s">
        <v>376</v>
      </c>
      <c r="C493" s="373" t="s">
        <v>273</v>
      </c>
      <c r="D493" s="374">
        <v>27.02</v>
      </c>
      <c r="E493" s="371"/>
    </row>
    <row r="494" spans="1:5" customFormat="1" x14ac:dyDescent="0.25">
      <c r="A494" s="373">
        <v>95631</v>
      </c>
      <c r="B494" s="373" t="s">
        <v>377</v>
      </c>
      <c r="C494" s="373" t="s">
        <v>273</v>
      </c>
      <c r="D494" s="374">
        <v>234.53</v>
      </c>
      <c r="E494" s="371"/>
    </row>
    <row r="495" spans="1:5" customFormat="1" x14ac:dyDescent="0.25">
      <c r="A495" s="373">
        <v>95702</v>
      </c>
      <c r="B495" s="373" t="s">
        <v>378</v>
      </c>
      <c r="C495" s="373" t="s">
        <v>273</v>
      </c>
      <c r="D495" s="374">
        <v>37.36</v>
      </c>
      <c r="E495" s="371"/>
    </row>
    <row r="496" spans="1:5" customFormat="1" x14ac:dyDescent="0.25">
      <c r="A496" s="373">
        <v>95708</v>
      </c>
      <c r="B496" s="373" t="s">
        <v>379</v>
      </c>
      <c r="C496" s="373" t="s">
        <v>273</v>
      </c>
      <c r="D496" s="374">
        <v>139.88999999999999</v>
      </c>
      <c r="E496" s="371"/>
    </row>
    <row r="497" spans="1:5" customFormat="1" x14ac:dyDescent="0.25">
      <c r="A497" s="373">
        <v>95714</v>
      </c>
      <c r="B497" s="373" t="s">
        <v>380</v>
      </c>
      <c r="C497" s="373" t="s">
        <v>273</v>
      </c>
      <c r="D497" s="374">
        <v>253.4</v>
      </c>
      <c r="E497" s="371"/>
    </row>
    <row r="498" spans="1:5" customFormat="1" x14ac:dyDescent="0.25">
      <c r="A498" s="373">
        <v>95720</v>
      </c>
      <c r="B498" s="373" t="s">
        <v>381</v>
      </c>
      <c r="C498" s="373" t="s">
        <v>273</v>
      </c>
      <c r="D498" s="374">
        <v>248.35</v>
      </c>
      <c r="E498" s="371"/>
    </row>
    <row r="499" spans="1:5" customFormat="1" x14ac:dyDescent="0.25">
      <c r="A499" s="373">
        <v>95872</v>
      </c>
      <c r="B499" s="373" t="s">
        <v>382</v>
      </c>
      <c r="C499" s="373" t="s">
        <v>273</v>
      </c>
      <c r="D499" s="374">
        <v>293.38</v>
      </c>
      <c r="E499" s="371"/>
    </row>
    <row r="500" spans="1:5" customFormat="1" x14ac:dyDescent="0.25">
      <c r="A500" s="373">
        <v>96013</v>
      </c>
      <c r="B500" s="373" t="s">
        <v>383</v>
      </c>
      <c r="C500" s="373" t="s">
        <v>273</v>
      </c>
      <c r="D500" s="374">
        <v>175</v>
      </c>
      <c r="E500" s="371"/>
    </row>
    <row r="501" spans="1:5" customFormat="1" x14ac:dyDescent="0.25">
      <c r="A501" s="373">
        <v>96020</v>
      </c>
      <c r="B501" s="373" t="s">
        <v>384</v>
      </c>
      <c r="C501" s="373" t="s">
        <v>273</v>
      </c>
      <c r="D501" s="374">
        <v>174.5</v>
      </c>
      <c r="E501" s="371"/>
    </row>
    <row r="502" spans="1:5" customFormat="1" x14ac:dyDescent="0.25">
      <c r="A502" s="373">
        <v>96028</v>
      </c>
      <c r="B502" s="373" t="s">
        <v>385</v>
      </c>
      <c r="C502" s="373" t="s">
        <v>273</v>
      </c>
      <c r="D502" s="374">
        <v>133.16</v>
      </c>
      <c r="E502" s="371"/>
    </row>
    <row r="503" spans="1:5" customFormat="1" x14ac:dyDescent="0.25">
      <c r="A503" s="373">
        <v>96035</v>
      </c>
      <c r="B503" s="373" t="s">
        <v>386</v>
      </c>
      <c r="C503" s="373" t="s">
        <v>273</v>
      </c>
      <c r="D503" s="374">
        <v>281.57</v>
      </c>
      <c r="E503" s="371"/>
    </row>
    <row r="504" spans="1:5" customFormat="1" x14ac:dyDescent="0.25">
      <c r="A504" s="373">
        <v>96157</v>
      </c>
      <c r="B504" s="373" t="s">
        <v>387</v>
      </c>
      <c r="C504" s="373" t="s">
        <v>273</v>
      </c>
      <c r="D504" s="374">
        <v>133.66</v>
      </c>
      <c r="E504" s="371"/>
    </row>
    <row r="505" spans="1:5" customFormat="1" x14ac:dyDescent="0.25">
      <c r="A505" s="373">
        <v>96158</v>
      </c>
      <c r="B505" s="373" t="s">
        <v>388</v>
      </c>
      <c r="C505" s="373" t="s">
        <v>273</v>
      </c>
      <c r="D505" s="374">
        <v>140.75</v>
      </c>
      <c r="E505" s="371"/>
    </row>
    <row r="506" spans="1:5" customFormat="1" x14ac:dyDescent="0.25">
      <c r="A506" s="373">
        <v>96245</v>
      </c>
      <c r="B506" s="373" t="s">
        <v>389</v>
      </c>
      <c r="C506" s="373" t="s">
        <v>273</v>
      </c>
      <c r="D506" s="374">
        <v>113.95</v>
      </c>
      <c r="E506" s="371"/>
    </row>
    <row r="507" spans="1:5" customFormat="1" x14ac:dyDescent="0.25">
      <c r="A507" s="373">
        <v>96463</v>
      </c>
      <c r="B507" s="373" t="s">
        <v>390</v>
      </c>
      <c r="C507" s="373" t="s">
        <v>273</v>
      </c>
      <c r="D507" s="374">
        <v>222.24</v>
      </c>
      <c r="E507" s="371"/>
    </row>
    <row r="508" spans="1:5" customFormat="1" x14ac:dyDescent="0.25">
      <c r="A508" s="373">
        <v>98764</v>
      </c>
      <c r="B508" s="373" t="s">
        <v>391</v>
      </c>
      <c r="C508" s="373" t="s">
        <v>273</v>
      </c>
      <c r="D508" s="374">
        <v>3.19</v>
      </c>
      <c r="E508" s="371"/>
    </row>
    <row r="509" spans="1:5" customFormat="1" x14ac:dyDescent="0.25">
      <c r="A509" s="373">
        <v>99833</v>
      </c>
      <c r="B509" s="373" t="s">
        <v>8012</v>
      </c>
      <c r="C509" s="373" t="s">
        <v>273</v>
      </c>
      <c r="D509" s="374">
        <v>1.61</v>
      </c>
      <c r="E509" s="371"/>
    </row>
    <row r="510" spans="1:5" customFormat="1" x14ac:dyDescent="0.25">
      <c r="A510" s="373">
        <v>100641</v>
      </c>
      <c r="B510" s="373" t="s">
        <v>392</v>
      </c>
      <c r="C510" s="373" t="s">
        <v>273</v>
      </c>
      <c r="D510" s="375">
        <v>4722.33</v>
      </c>
      <c r="E510" s="371"/>
    </row>
    <row r="511" spans="1:5" customFormat="1" x14ac:dyDescent="0.25">
      <c r="A511" s="373">
        <v>100647</v>
      </c>
      <c r="B511" s="373" t="s">
        <v>393</v>
      </c>
      <c r="C511" s="373" t="s">
        <v>273</v>
      </c>
      <c r="D511" s="375">
        <v>6309.75</v>
      </c>
      <c r="E511" s="371"/>
    </row>
    <row r="512" spans="1:5" customFormat="1" x14ac:dyDescent="0.25">
      <c r="A512" s="373">
        <v>102275</v>
      </c>
      <c r="B512" s="373" t="s">
        <v>3924</v>
      </c>
      <c r="C512" s="373" t="s">
        <v>273</v>
      </c>
      <c r="D512" s="374">
        <v>27.08</v>
      </c>
      <c r="E512" s="371"/>
    </row>
    <row r="513" spans="1:5" customFormat="1" x14ac:dyDescent="0.25">
      <c r="A513" s="373">
        <v>104091</v>
      </c>
      <c r="B513" s="373" t="s">
        <v>5256</v>
      </c>
      <c r="C513" s="373" t="s">
        <v>273</v>
      </c>
      <c r="D513" s="374">
        <v>0.6</v>
      </c>
      <c r="E513" s="371"/>
    </row>
    <row r="514" spans="1:5" customFormat="1" x14ac:dyDescent="0.25">
      <c r="A514" s="373">
        <v>104097</v>
      </c>
      <c r="B514" s="373" t="s">
        <v>5257</v>
      </c>
      <c r="C514" s="373" t="s">
        <v>273</v>
      </c>
      <c r="D514" s="374">
        <v>0.84</v>
      </c>
      <c r="E514" s="371"/>
    </row>
    <row r="515" spans="1:5" customFormat="1" x14ac:dyDescent="0.25">
      <c r="A515" s="373">
        <v>5632</v>
      </c>
      <c r="B515" s="373" t="s">
        <v>394</v>
      </c>
      <c r="C515" s="373" t="s">
        <v>395</v>
      </c>
      <c r="D515" s="374">
        <v>86.13</v>
      </c>
      <c r="E515" s="371"/>
    </row>
    <row r="516" spans="1:5" customFormat="1" x14ac:dyDescent="0.25">
      <c r="A516" s="373">
        <v>5679</v>
      </c>
      <c r="B516" s="373" t="s">
        <v>396</v>
      </c>
      <c r="C516" s="373" t="s">
        <v>395</v>
      </c>
      <c r="D516" s="374">
        <v>58.96</v>
      </c>
      <c r="E516" s="371"/>
    </row>
    <row r="517" spans="1:5" customFormat="1" x14ac:dyDescent="0.25">
      <c r="A517" s="373">
        <v>5681</v>
      </c>
      <c r="B517" s="373" t="s">
        <v>397</v>
      </c>
      <c r="C517" s="373" t="s">
        <v>395</v>
      </c>
      <c r="D517" s="374">
        <v>55.55</v>
      </c>
      <c r="E517" s="371"/>
    </row>
    <row r="518" spans="1:5" customFormat="1" x14ac:dyDescent="0.25">
      <c r="A518" s="373">
        <v>5685</v>
      </c>
      <c r="B518" s="373" t="s">
        <v>398</v>
      </c>
      <c r="C518" s="373" t="s">
        <v>395</v>
      </c>
      <c r="D518" s="374">
        <v>64.989999999999995</v>
      </c>
      <c r="E518" s="371"/>
    </row>
    <row r="519" spans="1:5" customFormat="1" x14ac:dyDescent="0.25">
      <c r="A519" s="373">
        <v>5690</v>
      </c>
      <c r="B519" s="373" t="s">
        <v>399</v>
      </c>
      <c r="C519" s="373" t="s">
        <v>395</v>
      </c>
      <c r="D519" s="374">
        <v>4.3899999999999997</v>
      </c>
      <c r="E519" s="371"/>
    </row>
    <row r="520" spans="1:5" customFormat="1" x14ac:dyDescent="0.25">
      <c r="A520" s="373">
        <v>5806</v>
      </c>
      <c r="B520" s="373" t="s">
        <v>400</v>
      </c>
      <c r="C520" s="373" t="s">
        <v>395</v>
      </c>
      <c r="D520" s="374">
        <v>0.34</v>
      </c>
      <c r="E520" s="371"/>
    </row>
    <row r="521" spans="1:5" customFormat="1" x14ac:dyDescent="0.25">
      <c r="A521" s="373">
        <v>5826</v>
      </c>
      <c r="B521" s="373" t="s">
        <v>401</v>
      </c>
      <c r="C521" s="373" t="s">
        <v>395</v>
      </c>
      <c r="D521" s="374">
        <v>62.19</v>
      </c>
      <c r="E521" s="371"/>
    </row>
    <row r="522" spans="1:5" customFormat="1" x14ac:dyDescent="0.25">
      <c r="A522" s="373">
        <v>5829</v>
      </c>
      <c r="B522" s="373" t="s">
        <v>402</v>
      </c>
      <c r="C522" s="373" t="s">
        <v>395</v>
      </c>
      <c r="D522" s="374">
        <v>168.27</v>
      </c>
      <c r="E522" s="371"/>
    </row>
    <row r="523" spans="1:5" customFormat="1" x14ac:dyDescent="0.25">
      <c r="A523" s="373">
        <v>5837</v>
      </c>
      <c r="B523" s="373" t="s">
        <v>403</v>
      </c>
      <c r="C523" s="373" t="s">
        <v>395</v>
      </c>
      <c r="D523" s="374">
        <v>151.13</v>
      </c>
      <c r="E523" s="371"/>
    </row>
    <row r="524" spans="1:5" customFormat="1" x14ac:dyDescent="0.25">
      <c r="A524" s="373">
        <v>5841</v>
      </c>
      <c r="B524" s="373" t="s">
        <v>404</v>
      </c>
      <c r="C524" s="373" t="s">
        <v>395</v>
      </c>
      <c r="D524" s="374">
        <v>5.03</v>
      </c>
      <c r="E524" s="371"/>
    </row>
    <row r="525" spans="1:5" customFormat="1" x14ac:dyDescent="0.25">
      <c r="A525" s="373">
        <v>5845</v>
      </c>
      <c r="B525" s="373" t="s">
        <v>405</v>
      </c>
      <c r="C525" s="373" t="s">
        <v>395</v>
      </c>
      <c r="D525" s="374">
        <v>48.53</v>
      </c>
      <c r="E525" s="371"/>
    </row>
    <row r="526" spans="1:5" customFormat="1" x14ac:dyDescent="0.25">
      <c r="A526" s="373">
        <v>5849</v>
      </c>
      <c r="B526" s="373" t="s">
        <v>406</v>
      </c>
      <c r="C526" s="373" t="s">
        <v>395</v>
      </c>
      <c r="D526" s="374">
        <v>79.599999999999994</v>
      </c>
      <c r="E526" s="371"/>
    </row>
    <row r="527" spans="1:5" customFormat="1" x14ac:dyDescent="0.25">
      <c r="A527" s="373">
        <v>5853</v>
      </c>
      <c r="B527" s="373" t="s">
        <v>407</v>
      </c>
      <c r="C527" s="373" t="s">
        <v>395</v>
      </c>
      <c r="D527" s="374">
        <v>79.94</v>
      </c>
      <c r="E527" s="371"/>
    </row>
    <row r="528" spans="1:5" customFormat="1" x14ac:dyDescent="0.25">
      <c r="A528" s="373">
        <v>5857</v>
      </c>
      <c r="B528" s="373" t="s">
        <v>408</v>
      </c>
      <c r="C528" s="373" t="s">
        <v>395</v>
      </c>
      <c r="D528" s="374">
        <v>206.35</v>
      </c>
      <c r="E528" s="371"/>
    </row>
    <row r="529" spans="1:5" customFormat="1" x14ac:dyDescent="0.25">
      <c r="A529" s="373">
        <v>5865</v>
      </c>
      <c r="B529" s="373" t="s">
        <v>409</v>
      </c>
      <c r="C529" s="373" t="s">
        <v>395</v>
      </c>
      <c r="D529" s="374">
        <v>12.26</v>
      </c>
      <c r="E529" s="371"/>
    </row>
    <row r="530" spans="1:5" customFormat="1" x14ac:dyDescent="0.25">
      <c r="A530" s="373">
        <v>5869</v>
      </c>
      <c r="B530" s="373" t="s">
        <v>410</v>
      </c>
      <c r="C530" s="373" t="s">
        <v>395</v>
      </c>
      <c r="D530" s="374">
        <v>74.260000000000005</v>
      </c>
      <c r="E530" s="371"/>
    </row>
    <row r="531" spans="1:5" customFormat="1" x14ac:dyDescent="0.25">
      <c r="A531" s="373">
        <v>5877</v>
      </c>
      <c r="B531" s="373" t="s">
        <v>411</v>
      </c>
      <c r="C531" s="373" t="s">
        <v>395</v>
      </c>
      <c r="D531" s="374">
        <v>57.87</v>
      </c>
      <c r="E531" s="371"/>
    </row>
    <row r="532" spans="1:5" customFormat="1" x14ac:dyDescent="0.25">
      <c r="A532" s="373">
        <v>5881</v>
      </c>
      <c r="B532" s="373" t="s">
        <v>412</v>
      </c>
      <c r="C532" s="373" t="s">
        <v>395</v>
      </c>
      <c r="D532" s="374">
        <v>79.89</v>
      </c>
      <c r="E532" s="371"/>
    </row>
    <row r="533" spans="1:5" customFormat="1" x14ac:dyDescent="0.25">
      <c r="A533" s="373">
        <v>5884</v>
      </c>
      <c r="B533" s="373" t="s">
        <v>413</v>
      </c>
      <c r="C533" s="373" t="s">
        <v>395</v>
      </c>
      <c r="D533" s="374">
        <v>54.11</v>
      </c>
      <c r="E533" s="371"/>
    </row>
    <row r="534" spans="1:5" customFormat="1" x14ac:dyDescent="0.25">
      <c r="A534" s="373">
        <v>5892</v>
      </c>
      <c r="B534" s="373" t="s">
        <v>414</v>
      </c>
      <c r="C534" s="373" t="s">
        <v>395</v>
      </c>
      <c r="D534" s="374">
        <v>57.17</v>
      </c>
      <c r="E534" s="371"/>
    </row>
    <row r="535" spans="1:5" customFormat="1" x14ac:dyDescent="0.25">
      <c r="A535" s="373">
        <v>5896</v>
      </c>
      <c r="B535" s="373" t="s">
        <v>415</v>
      </c>
      <c r="C535" s="373" t="s">
        <v>395</v>
      </c>
      <c r="D535" s="374">
        <v>60.03</v>
      </c>
      <c r="E535" s="371"/>
    </row>
    <row r="536" spans="1:5" customFormat="1" x14ac:dyDescent="0.25">
      <c r="A536" s="373">
        <v>5903</v>
      </c>
      <c r="B536" s="373" t="s">
        <v>416</v>
      </c>
      <c r="C536" s="373" t="s">
        <v>395</v>
      </c>
      <c r="D536" s="374">
        <v>74.61</v>
      </c>
      <c r="E536" s="371"/>
    </row>
    <row r="537" spans="1:5" customFormat="1" x14ac:dyDescent="0.25">
      <c r="A537" s="373">
        <v>5911</v>
      </c>
      <c r="B537" s="373" t="s">
        <v>417</v>
      </c>
      <c r="C537" s="373" t="s">
        <v>395</v>
      </c>
      <c r="D537" s="374">
        <v>27.15</v>
      </c>
      <c r="E537" s="371"/>
    </row>
    <row r="538" spans="1:5" customFormat="1" x14ac:dyDescent="0.25">
      <c r="A538" s="373">
        <v>5923</v>
      </c>
      <c r="B538" s="373" t="s">
        <v>418</v>
      </c>
      <c r="C538" s="373" t="s">
        <v>395</v>
      </c>
      <c r="D538" s="374">
        <v>3.44</v>
      </c>
      <c r="E538" s="371"/>
    </row>
    <row r="539" spans="1:5" customFormat="1" x14ac:dyDescent="0.25">
      <c r="A539" s="373">
        <v>5930</v>
      </c>
      <c r="B539" s="373" t="s">
        <v>419</v>
      </c>
      <c r="C539" s="373" t="s">
        <v>395</v>
      </c>
      <c r="D539" s="374">
        <v>72</v>
      </c>
      <c r="E539" s="371"/>
    </row>
    <row r="540" spans="1:5" customFormat="1" x14ac:dyDescent="0.25">
      <c r="A540" s="373">
        <v>5934</v>
      </c>
      <c r="B540" s="373" t="s">
        <v>420</v>
      </c>
      <c r="C540" s="373" t="s">
        <v>395</v>
      </c>
      <c r="D540" s="374">
        <v>98.63</v>
      </c>
      <c r="E540" s="371"/>
    </row>
    <row r="541" spans="1:5" customFormat="1" x14ac:dyDescent="0.25">
      <c r="A541" s="373">
        <v>5942</v>
      </c>
      <c r="B541" s="373" t="s">
        <v>421</v>
      </c>
      <c r="C541" s="373" t="s">
        <v>395</v>
      </c>
      <c r="D541" s="374">
        <v>69.67</v>
      </c>
      <c r="E541" s="371"/>
    </row>
    <row r="542" spans="1:5" customFormat="1" x14ac:dyDescent="0.25">
      <c r="A542" s="373">
        <v>5946</v>
      </c>
      <c r="B542" s="373" t="s">
        <v>422</v>
      </c>
      <c r="C542" s="373" t="s">
        <v>395</v>
      </c>
      <c r="D542" s="374">
        <v>87.18</v>
      </c>
      <c r="E542" s="371"/>
    </row>
    <row r="543" spans="1:5" customFormat="1" x14ac:dyDescent="0.25">
      <c r="A543" s="373">
        <v>5952</v>
      </c>
      <c r="B543" s="373" t="s">
        <v>423</v>
      </c>
      <c r="C543" s="373" t="s">
        <v>395</v>
      </c>
      <c r="D543" s="374">
        <v>26.16</v>
      </c>
      <c r="E543" s="371"/>
    </row>
    <row r="544" spans="1:5" customFormat="1" x14ac:dyDescent="0.25">
      <c r="A544" s="373">
        <v>5954</v>
      </c>
      <c r="B544" s="373" t="s">
        <v>424</v>
      </c>
      <c r="C544" s="373" t="s">
        <v>395</v>
      </c>
      <c r="D544" s="374">
        <v>6.3</v>
      </c>
      <c r="E544" s="371"/>
    </row>
    <row r="545" spans="1:5" customFormat="1" x14ac:dyDescent="0.25">
      <c r="A545" s="373">
        <v>5961</v>
      </c>
      <c r="B545" s="373" t="s">
        <v>425</v>
      </c>
      <c r="C545" s="373" t="s">
        <v>395</v>
      </c>
      <c r="D545" s="374">
        <v>63.96</v>
      </c>
      <c r="E545" s="371"/>
    </row>
    <row r="546" spans="1:5" customFormat="1" x14ac:dyDescent="0.25">
      <c r="A546" s="373">
        <v>6260</v>
      </c>
      <c r="B546" s="373" t="s">
        <v>426</v>
      </c>
      <c r="C546" s="373" t="s">
        <v>395</v>
      </c>
      <c r="D546" s="374">
        <v>61.41</v>
      </c>
      <c r="E546" s="371"/>
    </row>
    <row r="547" spans="1:5" customFormat="1" x14ac:dyDescent="0.25">
      <c r="A547" s="373">
        <v>6880</v>
      </c>
      <c r="B547" s="373" t="s">
        <v>427</v>
      </c>
      <c r="C547" s="373" t="s">
        <v>395</v>
      </c>
      <c r="D547" s="374">
        <v>87.88</v>
      </c>
      <c r="E547" s="371"/>
    </row>
    <row r="548" spans="1:5" customFormat="1" x14ac:dyDescent="0.25">
      <c r="A548" s="373">
        <v>7031</v>
      </c>
      <c r="B548" s="373" t="s">
        <v>8013</v>
      </c>
      <c r="C548" s="373" t="s">
        <v>395</v>
      </c>
      <c r="D548" s="374">
        <v>5.82</v>
      </c>
      <c r="E548" s="371"/>
    </row>
    <row r="549" spans="1:5" customFormat="1" x14ac:dyDescent="0.25">
      <c r="A549" s="373">
        <v>7043</v>
      </c>
      <c r="B549" s="373" t="s">
        <v>428</v>
      </c>
      <c r="C549" s="373" t="s">
        <v>395</v>
      </c>
      <c r="D549" s="374">
        <v>0.43</v>
      </c>
      <c r="E549" s="371"/>
    </row>
    <row r="550" spans="1:5" customFormat="1" x14ac:dyDescent="0.25">
      <c r="A550" s="373">
        <v>7050</v>
      </c>
      <c r="B550" s="373" t="s">
        <v>429</v>
      </c>
      <c r="C550" s="373" t="s">
        <v>395</v>
      </c>
      <c r="D550" s="374">
        <v>80.77</v>
      </c>
      <c r="E550" s="371"/>
    </row>
    <row r="551" spans="1:5" customFormat="1" x14ac:dyDescent="0.25">
      <c r="A551" s="373">
        <v>67827</v>
      </c>
      <c r="B551" s="373" t="s">
        <v>430</v>
      </c>
      <c r="C551" s="373" t="s">
        <v>395</v>
      </c>
      <c r="D551" s="374">
        <v>65.23</v>
      </c>
      <c r="E551" s="371"/>
    </row>
    <row r="552" spans="1:5" customFormat="1" x14ac:dyDescent="0.25">
      <c r="A552" s="373">
        <v>73395</v>
      </c>
      <c r="B552" s="373" t="s">
        <v>431</v>
      </c>
      <c r="C552" s="373" t="s">
        <v>395</v>
      </c>
      <c r="D552" s="374">
        <v>8.4600000000000009</v>
      </c>
      <c r="E552" s="371"/>
    </row>
    <row r="553" spans="1:5" customFormat="1" x14ac:dyDescent="0.25">
      <c r="A553" s="373">
        <v>83766</v>
      </c>
      <c r="B553" s="373" t="s">
        <v>432</v>
      </c>
      <c r="C553" s="373" t="s">
        <v>395</v>
      </c>
      <c r="D553" s="374">
        <v>41.44</v>
      </c>
      <c r="E553" s="371"/>
    </row>
    <row r="554" spans="1:5" customFormat="1" x14ac:dyDescent="0.25">
      <c r="A554" s="373">
        <v>84013</v>
      </c>
      <c r="B554" s="373" t="s">
        <v>433</v>
      </c>
      <c r="C554" s="373" t="s">
        <v>395</v>
      </c>
      <c r="D554" s="374">
        <v>83.47</v>
      </c>
      <c r="E554" s="371"/>
    </row>
    <row r="555" spans="1:5" customFormat="1" x14ac:dyDescent="0.25">
      <c r="A555" s="373">
        <v>87446</v>
      </c>
      <c r="B555" s="373" t="s">
        <v>8014</v>
      </c>
      <c r="C555" s="373" t="s">
        <v>395</v>
      </c>
      <c r="D555" s="374">
        <v>0.59</v>
      </c>
      <c r="E555" s="371"/>
    </row>
    <row r="556" spans="1:5" customFormat="1" x14ac:dyDescent="0.25">
      <c r="A556" s="373">
        <v>88392</v>
      </c>
      <c r="B556" s="373" t="s">
        <v>8015</v>
      </c>
      <c r="C556" s="373" t="s">
        <v>395</v>
      </c>
      <c r="D556" s="374">
        <v>1.1599999999999999</v>
      </c>
      <c r="E556" s="371"/>
    </row>
    <row r="557" spans="1:5" customFormat="1" x14ac:dyDescent="0.25">
      <c r="A557" s="373">
        <v>88398</v>
      </c>
      <c r="B557" s="373" t="s">
        <v>8016</v>
      </c>
      <c r="C557" s="373" t="s">
        <v>395</v>
      </c>
      <c r="D557" s="374">
        <v>1.38</v>
      </c>
      <c r="E557" s="371"/>
    </row>
    <row r="558" spans="1:5" customFormat="1" x14ac:dyDescent="0.25">
      <c r="A558" s="373">
        <v>88404</v>
      </c>
      <c r="B558" s="373" t="s">
        <v>8017</v>
      </c>
      <c r="C558" s="373" t="s">
        <v>395</v>
      </c>
      <c r="D558" s="374">
        <v>1.0900000000000001</v>
      </c>
      <c r="E558" s="371"/>
    </row>
    <row r="559" spans="1:5" customFormat="1" x14ac:dyDescent="0.25">
      <c r="A559" s="373">
        <v>88430</v>
      </c>
      <c r="B559" s="373" t="s">
        <v>434</v>
      </c>
      <c r="C559" s="373" t="s">
        <v>395</v>
      </c>
      <c r="D559" s="374">
        <v>7.57</v>
      </c>
      <c r="E559" s="371"/>
    </row>
    <row r="560" spans="1:5" customFormat="1" x14ac:dyDescent="0.25">
      <c r="A560" s="373">
        <v>88438</v>
      </c>
      <c r="B560" s="373" t="s">
        <v>435</v>
      </c>
      <c r="C560" s="373" t="s">
        <v>395</v>
      </c>
      <c r="D560" s="374">
        <v>10.039999999999999</v>
      </c>
      <c r="E560" s="371"/>
    </row>
    <row r="561" spans="1:5" customFormat="1" x14ac:dyDescent="0.25">
      <c r="A561" s="373">
        <v>88831</v>
      </c>
      <c r="B561" s="373" t="s">
        <v>8018</v>
      </c>
      <c r="C561" s="373" t="s">
        <v>395</v>
      </c>
      <c r="D561" s="374">
        <v>0.43</v>
      </c>
      <c r="E561" s="371"/>
    </row>
    <row r="562" spans="1:5" customFormat="1" x14ac:dyDescent="0.25">
      <c r="A562" s="373">
        <v>88844</v>
      </c>
      <c r="B562" s="373" t="s">
        <v>437</v>
      </c>
      <c r="C562" s="373" t="s">
        <v>395</v>
      </c>
      <c r="D562" s="374">
        <v>69.239999999999995</v>
      </c>
      <c r="E562" s="371"/>
    </row>
    <row r="563" spans="1:5" customFormat="1" x14ac:dyDescent="0.25">
      <c r="A563" s="373">
        <v>88908</v>
      </c>
      <c r="B563" s="373" t="s">
        <v>438</v>
      </c>
      <c r="C563" s="373" t="s">
        <v>395</v>
      </c>
      <c r="D563" s="374">
        <v>92.65</v>
      </c>
      <c r="E563" s="371"/>
    </row>
    <row r="564" spans="1:5" customFormat="1" x14ac:dyDescent="0.25">
      <c r="A564" s="373">
        <v>89022</v>
      </c>
      <c r="B564" s="373" t="s">
        <v>439</v>
      </c>
      <c r="C564" s="373" t="s">
        <v>395</v>
      </c>
      <c r="D564" s="374">
        <v>0.44</v>
      </c>
      <c r="E564" s="371"/>
    </row>
    <row r="565" spans="1:5" customFormat="1" x14ac:dyDescent="0.25">
      <c r="A565" s="373">
        <v>89027</v>
      </c>
      <c r="B565" s="373" t="s">
        <v>8019</v>
      </c>
      <c r="C565" s="373" t="s">
        <v>395</v>
      </c>
      <c r="D565" s="374">
        <v>4.74</v>
      </c>
      <c r="E565" s="371"/>
    </row>
    <row r="566" spans="1:5" customFormat="1" x14ac:dyDescent="0.25">
      <c r="A566" s="373">
        <v>89031</v>
      </c>
      <c r="B566" s="373" t="s">
        <v>440</v>
      </c>
      <c r="C566" s="373" t="s">
        <v>395</v>
      </c>
      <c r="D566" s="374">
        <v>67.239999999999995</v>
      </c>
      <c r="E566" s="371"/>
    </row>
    <row r="567" spans="1:5" customFormat="1" x14ac:dyDescent="0.25">
      <c r="A567" s="373">
        <v>89036</v>
      </c>
      <c r="B567" s="373" t="s">
        <v>441</v>
      </c>
      <c r="C567" s="373" t="s">
        <v>395</v>
      </c>
      <c r="D567" s="374">
        <v>42.05</v>
      </c>
      <c r="E567" s="371"/>
    </row>
    <row r="568" spans="1:5" customFormat="1" x14ac:dyDescent="0.25">
      <c r="A568" s="373">
        <v>89218</v>
      </c>
      <c r="B568" s="373" t="s">
        <v>442</v>
      </c>
      <c r="C568" s="373" t="s">
        <v>395</v>
      </c>
      <c r="D568" s="374">
        <v>89.43</v>
      </c>
      <c r="E568" s="371"/>
    </row>
    <row r="569" spans="1:5" customFormat="1" x14ac:dyDescent="0.25">
      <c r="A569" s="373">
        <v>89226</v>
      </c>
      <c r="B569" s="373" t="s">
        <v>8020</v>
      </c>
      <c r="C569" s="373" t="s">
        <v>395</v>
      </c>
      <c r="D569" s="374">
        <v>1.78</v>
      </c>
      <c r="E569" s="371"/>
    </row>
    <row r="570" spans="1:5" customFormat="1" x14ac:dyDescent="0.25">
      <c r="A570" s="373">
        <v>89235</v>
      </c>
      <c r="B570" s="373" t="s">
        <v>444</v>
      </c>
      <c r="C570" s="373" t="s">
        <v>395</v>
      </c>
      <c r="D570" s="374">
        <v>195.13</v>
      </c>
      <c r="E570" s="371"/>
    </row>
    <row r="571" spans="1:5" customFormat="1" x14ac:dyDescent="0.25">
      <c r="A571" s="373">
        <v>89243</v>
      </c>
      <c r="B571" s="373" t="s">
        <v>445</v>
      </c>
      <c r="C571" s="373" t="s">
        <v>395</v>
      </c>
      <c r="D571" s="374">
        <v>423.3</v>
      </c>
      <c r="E571" s="371"/>
    </row>
    <row r="572" spans="1:5" customFormat="1" x14ac:dyDescent="0.25">
      <c r="A572" s="373">
        <v>89251</v>
      </c>
      <c r="B572" s="373" t="s">
        <v>446</v>
      </c>
      <c r="C572" s="373" t="s">
        <v>395</v>
      </c>
      <c r="D572" s="374">
        <v>371.01</v>
      </c>
      <c r="E572" s="371"/>
    </row>
    <row r="573" spans="1:5" customFormat="1" x14ac:dyDescent="0.25">
      <c r="A573" s="373">
        <v>89258</v>
      </c>
      <c r="B573" s="373" t="s">
        <v>447</v>
      </c>
      <c r="C573" s="373" t="s">
        <v>395</v>
      </c>
      <c r="D573" s="374">
        <v>128.24</v>
      </c>
      <c r="E573" s="371"/>
    </row>
    <row r="574" spans="1:5" customFormat="1" x14ac:dyDescent="0.25">
      <c r="A574" s="373">
        <v>89273</v>
      </c>
      <c r="B574" s="373" t="s">
        <v>448</v>
      </c>
      <c r="C574" s="373" t="s">
        <v>395</v>
      </c>
      <c r="D574" s="374">
        <v>99.71</v>
      </c>
      <c r="E574" s="371"/>
    </row>
    <row r="575" spans="1:5" customFormat="1" x14ac:dyDescent="0.25">
      <c r="A575" s="373">
        <v>89279</v>
      </c>
      <c r="B575" s="373" t="s">
        <v>8021</v>
      </c>
      <c r="C575" s="373" t="s">
        <v>395</v>
      </c>
      <c r="D575" s="374">
        <v>2.1800000000000002</v>
      </c>
      <c r="E575" s="371"/>
    </row>
    <row r="576" spans="1:5" customFormat="1" x14ac:dyDescent="0.25">
      <c r="A576" s="373">
        <v>89877</v>
      </c>
      <c r="B576" s="373" t="s">
        <v>449</v>
      </c>
      <c r="C576" s="373" t="s">
        <v>395</v>
      </c>
      <c r="D576" s="374">
        <v>86.45</v>
      </c>
      <c r="E576" s="371"/>
    </row>
    <row r="577" spans="1:5" customFormat="1" x14ac:dyDescent="0.25">
      <c r="A577" s="373">
        <v>89884</v>
      </c>
      <c r="B577" s="373" t="s">
        <v>450</v>
      </c>
      <c r="C577" s="373" t="s">
        <v>395</v>
      </c>
      <c r="D577" s="374">
        <v>89.98</v>
      </c>
      <c r="E577" s="371"/>
    </row>
    <row r="578" spans="1:5" customFormat="1" x14ac:dyDescent="0.25">
      <c r="A578" s="373">
        <v>90587</v>
      </c>
      <c r="B578" s="373" t="s">
        <v>451</v>
      </c>
      <c r="C578" s="373" t="s">
        <v>395</v>
      </c>
      <c r="D578" s="374">
        <v>0.49</v>
      </c>
      <c r="E578" s="371"/>
    </row>
    <row r="579" spans="1:5" customFormat="1" x14ac:dyDescent="0.25">
      <c r="A579" s="373">
        <v>90626</v>
      </c>
      <c r="B579" s="373" t="s">
        <v>452</v>
      </c>
      <c r="C579" s="373" t="s">
        <v>395</v>
      </c>
      <c r="D579" s="374">
        <v>2.42</v>
      </c>
      <c r="E579" s="371"/>
    </row>
    <row r="580" spans="1:5" customFormat="1" x14ac:dyDescent="0.25">
      <c r="A580" s="373">
        <v>90632</v>
      </c>
      <c r="B580" s="373" t="s">
        <v>453</v>
      </c>
      <c r="C580" s="373" t="s">
        <v>395</v>
      </c>
      <c r="D580" s="374">
        <v>83.61</v>
      </c>
      <c r="E580" s="371"/>
    </row>
    <row r="581" spans="1:5" customFormat="1" x14ac:dyDescent="0.25">
      <c r="A581" s="373">
        <v>90638</v>
      </c>
      <c r="B581" s="373" t="s">
        <v>454</v>
      </c>
      <c r="C581" s="373" t="s">
        <v>395</v>
      </c>
      <c r="D581" s="374">
        <v>5.82</v>
      </c>
      <c r="E581" s="371"/>
    </row>
    <row r="582" spans="1:5" customFormat="1" x14ac:dyDescent="0.25">
      <c r="A582" s="373">
        <v>90644</v>
      </c>
      <c r="B582" s="373" t="s">
        <v>455</v>
      </c>
      <c r="C582" s="373" t="s">
        <v>395</v>
      </c>
      <c r="D582" s="374">
        <v>8.6999999999999993</v>
      </c>
      <c r="E582" s="371"/>
    </row>
    <row r="583" spans="1:5" customFormat="1" x14ac:dyDescent="0.25">
      <c r="A583" s="373">
        <v>90651</v>
      </c>
      <c r="B583" s="373" t="s">
        <v>456</v>
      </c>
      <c r="C583" s="373" t="s">
        <v>395</v>
      </c>
      <c r="D583" s="374">
        <v>1.22</v>
      </c>
      <c r="E583" s="371"/>
    </row>
    <row r="584" spans="1:5" customFormat="1" x14ac:dyDescent="0.25">
      <c r="A584" s="373">
        <v>90657</v>
      </c>
      <c r="B584" s="373" t="s">
        <v>457</v>
      </c>
      <c r="C584" s="373" t="s">
        <v>395</v>
      </c>
      <c r="D584" s="374">
        <v>5.66</v>
      </c>
      <c r="E584" s="371"/>
    </row>
    <row r="585" spans="1:5" customFormat="1" x14ac:dyDescent="0.25">
      <c r="A585" s="373">
        <v>90663</v>
      </c>
      <c r="B585" s="373" t="s">
        <v>458</v>
      </c>
      <c r="C585" s="373" t="s">
        <v>395</v>
      </c>
      <c r="D585" s="374">
        <v>6.07</v>
      </c>
      <c r="E585" s="371"/>
    </row>
    <row r="586" spans="1:5" customFormat="1" x14ac:dyDescent="0.25">
      <c r="A586" s="373">
        <v>90669</v>
      </c>
      <c r="B586" s="373" t="s">
        <v>8022</v>
      </c>
      <c r="C586" s="373" t="s">
        <v>395</v>
      </c>
      <c r="D586" s="374">
        <v>8.4600000000000009</v>
      </c>
      <c r="E586" s="371"/>
    </row>
    <row r="587" spans="1:5" customFormat="1" x14ac:dyDescent="0.25">
      <c r="A587" s="373">
        <v>90675</v>
      </c>
      <c r="B587" s="373" t="s">
        <v>459</v>
      </c>
      <c r="C587" s="373" t="s">
        <v>395</v>
      </c>
      <c r="D587" s="374">
        <v>296.19</v>
      </c>
      <c r="E587" s="371"/>
    </row>
    <row r="588" spans="1:5" customFormat="1" x14ac:dyDescent="0.25">
      <c r="A588" s="373">
        <v>90681</v>
      </c>
      <c r="B588" s="373" t="s">
        <v>460</v>
      </c>
      <c r="C588" s="373" t="s">
        <v>395</v>
      </c>
      <c r="D588" s="374">
        <v>174.94</v>
      </c>
      <c r="E588" s="371"/>
    </row>
    <row r="589" spans="1:5" customFormat="1" x14ac:dyDescent="0.25">
      <c r="A589" s="373">
        <v>90687</v>
      </c>
      <c r="B589" s="373" t="s">
        <v>8023</v>
      </c>
      <c r="C589" s="373" t="s">
        <v>395</v>
      </c>
      <c r="D589" s="374">
        <v>62.88</v>
      </c>
      <c r="E589" s="371"/>
    </row>
    <row r="590" spans="1:5" customFormat="1" x14ac:dyDescent="0.25">
      <c r="A590" s="373">
        <v>90693</v>
      </c>
      <c r="B590" s="373" t="s">
        <v>461</v>
      </c>
      <c r="C590" s="373" t="s">
        <v>395</v>
      </c>
      <c r="D590" s="374">
        <v>55.01</v>
      </c>
      <c r="E590" s="371"/>
    </row>
    <row r="591" spans="1:5" customFormat="1" x14ac:dyDescent="0.25">
      <c r="A591" s="373">
        <v>90965</v>
      </c>
      <c r="B591" s="373" t="s">
        <v>462</v>
      </c>
      <c r="C591" s="373" t="s">
        <v>395</v>
      </c>
      <c r="D591" s="374">
        <v>8.41</v>
      </c>
      <c r="E591" s="371"/>
    </row>
    <row r="592" spans="1:5" customFormat="1" x14ac:dyDescent="0.25">
      <c r="A592" s="373">
        <v>90973</v>
      </c>
      <c r="B592" s="373" t="s">
        <v>463</v>
      </c>
      <c r="C592" s="373" t="s">
        <v>395</v>
      </c>
      <c r="D592" s="374">
        <v>8.43</v>
      </c>
      <c r="E592" s="371"/>
    </row>
    <row r="593" spans="1:5" customFormat="1" x14ac:dyDescent="0.25">
      <c r="A593" s="373">
        <v>90982</v>
      </c>
      <c r="B593" s="373" t="s">
        <v>464</v>
      </c>
      <c r="C593" s="373" t="s">
        <v>395</v>
      </c>
      <c r="D593" s="374">
        <v>21.43</v>
      </c>
      <c r="E593" s="371"/>
    </row>
    <row r="594" spans="1:5" customFormat="1" x14ac:dyDescent="0.25">
      <c r="A594" s="373">
        <v>91001</v>
      </c>
      <c r="B594" s="373" t="s">
        <v>465</v>
      </c>
      <c r="C594" s="373" t="s">
        <v>395</v>
      </c>
      <c r="D594" s="374">
        <v>10</v>
      </c>
      <c r="E594" s="371"/>
    </row>
    <row r="595" spans="1:5" customFormat="1" x14ac:dyDescent="0.25">
      <c r="A595" s="373">
        <v>91032</v>
      </c>
      <c r="B595" s="373" t="s">
        <v>466</v>
      </c>
      <c r="C595" s="373" t="s">
        <v>395</v>
      </c>
      <c r="D595" s="374">
        <v>68.3</v>
      </c>
      <c r="E595" s="371"/>
    </row>
    <row r="596" spans="1:5" customFormat="1" x14ac:dyDescent="0.25">
      <c r="A596" s="373">
        <v>91278</v>
      </c>
      <c r="B596" s="373" t="s">
        <v>467</v>
      </c>
      <c r="C596" s="373" t="s">
        <v>395</v>
      </c>
      <c r="D596" s="374">
        <v>0.61</v>
      </c>
      <c r="E596" s="371"/>
    </row>
    <row r="597" spans="1:5" customFormat="1" x14ac:dyDescent="0.25">
      <c r="A597" s="373">
        <v>91285</v>
      </c>
      <c r="B597" s="373" t="s">
        <v>468</v>
      </c>
      <c r="C597" s="373" t="s">
        <v>395</v>
      </c>
      <c r="D597" s="374">
        <v>1.01</v>
      </c>
      <c r="E597" s="371"/>
    </row>
    <row r="598" spans="1:5" customFormat="1" x14ac:dyDescent="0.25">
      <c r="A598" s="373">
        <v>91387</v>
      </c>
      <c r="B598" s="373" t="s">
        <v>469</v>
      </c>
      <c r="C598" s="373" t="s">
        <v>395</v>
      </c>
      <c r="D598" s="374">
        <v>75.03</v>
      </c>
      <c r="E598" s="371"/>
    </row>
    <row r="599" spans="1:5" customFormat="1" x14ac:dyDescent="0.25">
      <c r="A599" s="373">
        <v>91395</v>
      </c>
      <c r="B599" s="373" t="s">
        <v>470</v>
      </c>
      <c r="C599" s="373" t="s">
        <v>395</v>
      </c>
      <c r="D599" s="374">
        <v>59.18</v>
      </c>
      <c r="E599" s="371"/>
    </row>
    <row r="600" spans="1:5" customFormat="1" x14ac:dyDescent="0.25">
      <c r="A600" s="373">
        <v>91486</v>
      </c>
      <c r="B600" s="373" t="s">
        <v>8024</v>
      </c>
      <c r="C600" s="373" t="s">
        <v>395</v>
      </c>
      <c r="D600" s="374">
        <v>69.739999999999995</v>
      </c>
      <c r="E600" s="371"/>
    </row>
    <row r="601" spans="1:5" customFormat="1" x14ac:dyDescent="0.25">
      <c r="A601" s="373">
        <v>91534</v>
      </c>
      <c r="B601" s="373" t="s">
        <v>471</v>
      </c>
      <c r="C601" s="373" t="s">
        <v>395</v>
      </c>
      <c r="D601" s="374">
        <v>25.31</v>
      </c>
      <c r="E601" s="371"/>
    </row>
    <row r="602" spans="1:5" customFormat="1" x14ac:dyDescent="0.25">
      <c r="A602" s="373">
        <v>91635</v>
      </c>
      <c r="B602" s="373" t="s">
        <v>472</v>
      </c>
      <c r="C602" s="373" t="s">
        <v>395</v>
      </c>
      <c r="D602" s="374">
        <v>63.35</v>
      </c>
      <c r="E602" s="371"/>
    </row>
    <row r="603" spans="1:5" customFormat="1" x14ac:dyDescent="0.25">
      <c r="A603" s="373">
        <v>91646</v>
      </c>
      <c r="B603" s="373" t="s">
        <v>473</v>
      </c>
      <c r="C603" s="373" t="s">
        <v>395</v>
      </c>
      <c r="D603" s="374">
        <v>96.98</v>
      </c>
      <c r="E603" s="371"/>
    </row>
    <row r="604" spans="1:5" customFormat="1" x14ac:dyDescent="0.25">
      <c r="A604" s="373">
        <v>91693</v>
      </c>
      <c r="B604" s="373" t="s">
        <v>474</v>
      </c>
      <c r="C604" s="373" t="s">
        <v>395</v>
      </c>
      <c r="D604" s="374">
        <v>24.51</v>
      </c>
      <c r="E604" s="371"/>
    </row>
    <row r="605" spans="1:5" customFormat="1" x14ac:dyDescent="0.25">
      <c r="A605" s="373">
        <v>92044</v>
      </c>
      <c r="B605" s="373" t="s">
        <v>475</v>
      </c>
      <c r="C605" s="373" t="s">
        <v>395</v>
      </c>
      <c r="D605" s="374">
        <v>7.8</v>
      </c>
      <c r="E605" s="371"/>
    </row>
    <row r="606" spans="1:5" customFormat="1" x14ac:dyDescent="0.25">
      <c r="A606" s="373">
        <v>92107</v>
      </c>
      <c r="B606" s="373" t="s">
        <v>8025</v>
      </c>
      <c r="C606" s="373" t="s">
        <v>395</v>
      </c>
      <c r="D606" s="374">
        <v>95</v>
      </c>
      <c r="E606" s="371"/>
    </row>
    <row r="607" spans="1:5" customFormat="1" x14ac:dyDescent="0.25">
      <c r="A607" s="373">
        <v>92113</v>
      </c>
      <c r="B607" s="373" t="s">
        <v>8026</v>
      </c>
      <c r="C607" s="373" t="s">
        <v>395</v>
      </c>
      <c r="D607" s="374">
        <v>1.28</v>
      </c>
      <c r="E607" s="371"/>
    </row>
    <row r="608" spans="1:5" customFormat="1" x14ac:dyDescent="0.25">
      <c r="A608" s="373">
        <v>92119</v>
      </c>
      <c r="B608" s="373" t="s">
        <v>8027</v>
      </c>
      <c r="C608" s="373" t="s">
        <v>395</v>
      </c>
      <c r="D608" s="374">
        <v>0.32</v>
      </c>
      <c r="E608" s="371"/>
    </row>
    <row r="609" spans="1:5" customFormat="1" x14ac:dyDescent="0.25">
      <c r="A609" s="373">
        <v>92139</v>
      </c>
      <c r="B609" s="373" t="s">
        <v>476</v>
      </c>
      <c r="C609" s="373" t="s">
        <v>395</v>
      </c>
      <c r="D609" s="374">
        <v>44.77</v>
      </c>
      <c r="E609" s="371"/>
    </row>
    <row r="610" spans="1:5" customFormat="1" x14ac:dyDescent="0.25">
      <c r="A610" s="373">
        <v>92146</v>
      </c>
      <c r="B610" s="373" t="s">
        <v>477</v>
      </c>
      <c r="C610" s="373" t="s">
        <v>395</v>
      </c>
      <c r="D610" s="374">
        <v>32.729999999999997</v>
      </c>
      <c r="E610" s="371"/>
    </row>
    <row r="611" spans="1:5" customFormat="1" x14ac:dyDescent="0.25">
      <c r="A611" s="373">
        <v>92243</v>
      </c>
      <c r="B611" s="373" t="s">
        <v>478</v>
      </c>
      <c r="C611" s="373" t="s">
        <v>395</v>
      </c>
      <c r="D611" s="374">
        <v>79.59</v>
      </c>
      <c r="E611" s="371"/>
    </row>
    <row r="612" spans="1:5" customFormat="1" x14ac:dyDescent="0.25">
      <c r="A612" s="373">
        <v>92717</v>
      </c>
      <c r="B612" s="373" t="s">
        <v>8028</v>
      </c>
      <c r="C612" s="373" t="s">
        <v>395</v>
      </c>
      <c r="D612" s="374">
        <v>0.16</v>
      </c>
      <c r="E612" s="371"/>
    </row>
    <row r="613" spans="1:5" customFormat="1" x14ac:dyDescent="0.25">
      <c r="A613" s="373">
        <v>92961</v>
      </c>
      <c r="B613" s="373" t="s">
        <v>479</v>
      </c>
      <c r="C613" s="373" t="s">
        <v>395</v>
      </c>
      <c r="D613" s="374">
        <v>5.29</v>
      </c>
      <c r="E613" s="371"/>
    </row>
    <row r="614" spans="1:5" customFormat="1" x14ac:dyDescent="0.25">
      <c r="A614" s="373">
        <v>92967</v>
      </c>
      <c r="B614" s="373" t="s">
        <v>480</v>
      </c>
      <c r="C614" s="373" t="s">
        <v>395</v>
      </c>
      <c r="D614" s="374">
        <v>26.21</v>
      </c>
      <c r="E614" s="371"/>
    </row>
    <row r="615" spans="1:5" customFormat="1" x14ac:dyDescent="0.25">
      <c r="A615" s="373">
        <v>93225</v>
      </c>
      <c r="B615" s="373" t="s">
        <v>481</v>
      </c>
      <c r="C615" s="373" t="s">
        <v>395</v>
      </c>
      <c r="D615" s="374">
        <v>447.03</v>
      </c>
      <c r="E615" s="371"/>
    </row>
    <row r="616" spans="1:5" customFormat="1" x14ac:dyDescent="0.25">
      <c r="A616" s="373">
        <v>93234</v>
      </c>
      <c r="B616" s="373" t="s">
        <v>482</v>
      </c>
      <c r="C616" s="373" t="s">
        <v>395</v>
      </c>
      <c r="D616" s="374">
        <v>0.56999999999999995</v>
      </c>
      <c r="E616" s="371"/>
    </row>
    <row r="617" spans="1:5" customFormat="1" x14ac:dyDescent="0.25">
      <c r="A617" s="373">
        <v>93244</v>
      </c>
      <c r="B617" s="373" t="s">
        <v>483</v>
      </c>
      <c r="C617" s="373" t="s">
        <v>395</v>
      </c>
      <c r="D617" s="374">
        <v>66.67</v>
      </c>
      <c r="E617" s="371"/>
    </row>
    <row r="618" spans="1:5" customFormat="1" x14ac:dyDescent="0.25">
      <c r="A618" s="373">
        <v>93274</v>
      </c>
      <c r="B618" s="373" t="s">
        <v>8029</v>
      </c>
      <c r="C618" s="373" t="s">
        <v>395</v>
      </c>
      <c r="D618" s="374">
        <v>62.97</v>
      </c>
      <c r="E618" s="371"/>
    </row>
    <row r="619" spans="1:5" customFormat="1" x14ac:dyDescent="0.25">
      <c r="A619" s="373">
        <v>93282</v>
      </c>
      <c r="B619" s="373" t="s">
        <v>484</v>
      </c>
      <c r="C619" s="373" t="s">
        <v>395</v>
      </c>
      <c r="D619" s="374">
        <v>24.84</v>
      </c>
      <c r="E619" s="371"/>
    </row>
    <row r="620" spans="1:5" customFormat="1" x14ac:dyDescent="0.25">
      <c r="A620" s="373">
        <v>93288</v>
      </c>
      <c r="B620" s="373" t="s">
        <v>485</v>
      </c>
      <c r="C620" s="373" t="s">
        <v>395</v>
      </c>
      <c r="D620" s="374">
        <v>169.16</v>
      </c>
      <c r="E620" s="371"/>
    </row>
    <row r="621" spans="1:5" customFormat="1" x14ac:dyDescent="0.25">
      <c r="A621" s="373">
        <v>93403</v>
      </c>
      <c r="B621" s="373" t="s">
        <v>486</v>
      </c>
      <c r="C621" s="373" t="s">
        <v>395</v>
      </c>
      <c r="D621" s="374">
        <v>68.95</v>
      </c>
      <c r="E621" s="371"/>
    </row>
    <row r="622" spans="1:5" customFormat="1" x14ac:dyDescent="0.25">
      <c r="A622" s="373">
        <v>93409</v>
      </c>
      <c r="B622" s="373" t="s">
        <v>8030</v>
      </c>
      <c r="C622" s="373" t="s">
        <v>395</v>
      </c>
      <c r="D622" s="374">
        <v>31.1</v>
      </c>
      <c r="E622" s="371"/>
    </row>
    <row r="623" spans="1:5" customFormat="1" x14ac:dyDescent="0.25">
      <c r="A623" s="373">
        <v>93416</v>
      </c>
      <c r="B623" s="373" t="s">
        <v>487</v>
      </c>
      <c r="C623" s="373" t="s">
        <v>395</v>
      </c>
      <c r="D623" s="374">
        <v>0.4</v>
      </c>
      <c r="E623" s="371"/>
    </row>
    <row r="624" spans="1:5" customFormat="1" x14ac:dyDescent="0.25">
      <c r="A624" s="373">
        <v>93422</v>
      </c>
      <c r="B624" s="373" t="s">
        <v>488</v>
      </c>
      <c r="C624" s="373" t="s">
        <v>395</v>
      </c>
      <c r="D624" s="374">
        <v>5.32</v>
      </c>
      <c r="E624" s="371"/>
    </row>
    <row r="625" spans="1:5" customFormat="1" x14ac:dyDescent="0.25">
      <c r="A625" s="373">
        <v>93428</v>
      </c>
      <c r="B625" s="373" t="s">
        <v>489</v>
      </c>
      <c r="C625" s="373" t="s">
        <v>395</v>
      </c>
      <c r="D625" s="374">
        <v>7.53</v>
      </c>
      <c r="E625" s="371"/>
    </row>
    <row r="626" spans="1:5" customFormat="1" x14ac:dyDescent="0.25">
      <c r="A626" s="373">
        <v>93434</v>
      </c>
      <c r="B626" s="373" t="s">
        <v>8031</v>
      </c>
      <c r="C626" s="373" t="s">
        <v>395</v>
      </c>
      <c r="D626" s="374">
        <v>277.02</v>
      </c>
      <c r="E626" s="371"/>
    </row>
    <row r="627" spans="1:5" customFormat="1" x14ac:dyDescent="0.25">
      <c r="A627" s="373">
        <v>93440</v>
      </c>
      <c r="B627" s="373" t="s">
        <v>8032</v>
      </c>
      <c r="C627" s="373" t="s">
        <v>395</v>
      </c>
      <c r="D627" s="374">
        <v>134.97999999999999</v>
      </c>
      <c r="E627" s="371"/>
    </row>
    <row r="628" spans="1:5" customFormat="1" x14ac:dyDescent="0.25">
      <c r="A628" s="373">
        <v>95122</v>
      </c>
      <c r="B628" s="373" t="s">
        <v>490</v>
      </c>
      <c r="C628" s="373" t="s">
        <v>395</v>
      </c>
      <c r="D628" s="374">
        <v>196.62</v>
      </c>
      <c r="E628" s="371"/>
    </row>
    <row r="629" spans="1:5" customFormat="1" x14ac:dyDescent="0.25">
      <c r="A629" s="373">
        <v>95128</v>
      </c>
      <c r="B629" s="373" t="s">
        <v>491</v>
      </c>
      <c r="C629" s="373" t="s">
        <v>395</v>
      </c>
      <c r="D629" s="374">
        <v>47.78</v>
      </c>
      <c r="E629" s="371"/>
    </row>
    <row r="630" spans="1:5" customFormat="1" x14ac:dyDescent="0.25">
      <c r="A630" s="373">
        <v>95140</v>
      </c>
      <c r="B630" s="373" t="s">
        <v>492</v>
      </c>
      <c r="C630" s="373" t="s">
        <v>395</v>
      </c>
      <c r="D630" s="374">
        <v>0.04</v>
      </c>
      <c r="E630" s="371"/>
    </row>
    <row r="631" spans="1:5" customFormat="1" x14ac:dyDescent="0.25">
      <c r="A631" s="373">
        <v>95213</v>
      </c>
      <c r="B631" s="373" t="s">
        <v>8033</v>
      </c>
      <c r="C631" s="373" t="s">
        <v>395</v>
      </c>
      <c r="D631" s="374">
        <v>69.14</v>
      </c>
      <c r="E631" s="371"/>
    </row>
    <row r="632" spans="1:5" customFormat="1" x14ac:dyDescent="0.25">
      <c r="A632" s="373">
        <v>95259</v>
      </c>
      <c r="B632" s="373" t="s">
        <v>493</v>
      </c>
      <c r="C632" s="373" t="s">
        <v>395</v>
      </c>
      <c r="D632" s="374">
        <v>25.95</v>
      </c>
      <c r="E632" s="371"/>
    </row>
    <row r="633" spans="1:5" customFormat="1" x14ac:dyDescent="0.25">
      <c r="A633" s="373">
        <v>95265</v>
      </c>
      <c r="B633" s="373" t="s">
        <v>494</v>
      </c>
      <c r="C633" s="373" t="s">
        <v>395</v>
      </c>
      <c r="D633" s="374">
        <v>0.87</v>
      </c>
      <c r="E633" s="371"/>
    </row>
    <row r="634" spans="1:5" customFormat="1" x14ac:dyDescent="0.25">
      <c r="A634" s="373">
        <v>95271</v>
      </c>
      <c r="B634" s="373" t="s">
        <v>495</v>
      </c>
      <c r="C634" s="373" t="s">
        <v>395</v>
      </c>
      <c r="D634" s="374">
        <v>0.59</v>
      </c>
      <c r="E634" s="371"/>
    </row>
    <row r="635" spans="1:5" customFormat="1" x14ac:dyDescent="0.25">
      <c r="A635" s="373">
        <v>95277</v>
      </c>
      <c r="B635" s="373" t="s">
        <v>8034</v>
      </c>
      <c r="C635" s="373" t="s">
        <v>395</v>
      </c>
      <c r="D635" s="374">
        <v>0.55000000000000004</v>
      </c>
      <c r="E635" s="371"/>
    </row>
    <row r="636" spans="1:5" customFormat="1" x14ac:dyDescent="0.25">
      <c r="A636" s="373">
        <v>95283</v>
      </c>
      <c r="B636" s="373" t="s">
        <v>8035</v>
      </c>
      <c r="C636" s="373" t="s">
        <v>395</v>
      </c>
      <c r="D636" s="374">
        <v>0.68</v>
      </c>
      <c r="E636" s="371"/>
    </row>
    <row r="637" spans="1:5" customFormat="1" x14ac:dyDescent="0.25">
      <c r="A637" s="373">
        <v>95621</v>
      </c>
      <c r="B637" s="373" t="s">
        <v>497</v>
      </c>
      <c r="C637" s="373" t="s">
        <v>395</v>
      </c>
      <c r="D637" s="374">
        <v>25.67</v>
      </c>
      <c r="E637" s="371"/>
    </row>
    <row r="638" spans="1:5" customFormat="1" x14ac:dyDescent="0.25">
      <c r="A638" s="373">
        <v>95632</v>
      </c>
      <c r="B638" s="373" t="s">
        <v>498</v>
      </c>
      <c r="C638" s="373" t="s">
        <v>395</v>
      </c>
      <c r="D638" s="374">
        <v>85.15</v>
      </c>
      <c r="E638" s="371"/>
    </row>
    <row r="639" spans="1:5" customFormat="1" x14ac:dyDescent="0.25">
      <c r="A639" s="373">
        <v>95703</v>
      </c>
      <c r="B639" s="373" t="s">
        <v>499</v>
      </c>
      <c r="C639" s="373" t="s">
        <v>395</v>
      </c>
      <c r="D639" s="374">
        <v>29.79</v>
      </c>
      <c r="E639" s="371"/>
    </row>
    <row r="640" spans="1:5" customFormat="1" x14ac:dyDescent="0.25">
      <c r="A640" s="373">
        <v>95709</v>
      </c>
      <c r="B640" s="373" t="s">
        <v>500</v>
      </c>
      <c r="C640" s="373" t="s">
        <v>395</v>
      </c>
      <c r="D640" s="374">
        <v>81.150000000000006</v>
      </c>
      <c r="E640" s="371"/>
    </row>
    <row r="641" spans="1:5" customFormat="1" x14ac:dyDescent="0.25">
      <c r="A641" s="373">
        <v>95715</v>
      </c>
      <c r="B641" s="373" t="s">
        <v>501</v>
      </c>
      <c r="C641" s="373" t="s">
        <v>395</v>
      </c>
      <c r="D641" s="374">
        <v>96.14</v>
      </c>
      <c r="E641" s="371"/>
    </row>
    <row r="642" spans="1:5" customFormat="1" x14ac:dyDescent="0.25">
      <c r="A642" s="373">
        <v>95721</v>
      </c>
      <c r="B642" s="373" t="s">
        <v>502</v>
      </c>
      <c r="C642" s="373" t="s">
        <v>395</v>
      </c>
      <c r="D642" s="374">
        <v>93.6</v>
      </c>
      <c r="E642" s="371"/>
    </row>
    <row r="643" spans="1:5" customFormat="1" x14ac:dyDescent="0.25">
      <c r="A643" s="373">
        <v>95873</v>
      </c>
      <c r="B643" s="373" t="s">
        <v>503</v>
      </c>
      <c r="C643" s="373" t="s">
        <v>395</v>
      </c>
      <c r="D643" s="374">
        <v>12.05</v>
      </c>
      <c r="E643" s="371"/>
    </row>
    <row r="644" spans="1:5" customFormat="1" x14ac:dyDescent="0.25">
      <c r="A644" s="373">
        <v>96014</v>
      </c>
      <c r="B644" s="373" t="s">
        <v>504</v>
      </c>
      <c r="C644" s="373" t="s">
        <v>395</v>
      </c>
      <c r="D644" s="374">
        <v>53.29</v>
      </c>
      <c r="E644" s="371"/>
    </row>
    <row r="645" spans="1:5" customFormat="1" x14ac:dyDescent="0.25">
      <c r="A645" s="373">
        <v>96021</v>
      </c>
      <c r="B645" s="373" t="s">
        <v>505</v>
      </c>
      <c r="C645" s="373" t="s">
        <v>395</v>
      </c>
      <c r="D645" s="374">
        <v>53.02</v>
      </c>
      <c r="E645" s="371"/>
    </row>
    <row r="646" spans="1:5" customFormat="1" x14ac:dyDescent="0.25">
      <c r="A646" s="373">
        <v>96029</v>
      </c>
      <c r="B646" s="373" t="s">
        <v>506</v>
      </c>
      <c r="C646" s="373" t="s">
        <v>395</v>
      </c>
      <c r="D646" s="374">
        <v>46.58</v>
      </c>
      <c r="E646" s="371"/>
    </row>
    <row r="647" spans="1:5" customFormat="1" x14ac:dyDescent="0.25">
      <c r="A647" s="373">
        <v>96036</v>
      </c>
      <c r="B647" s="373" t="s">
        <v>507</v>
      </c>
      <c r="C647" s="373" t="s">
        <v>395</v>
      </c>
      <c r="D647" s="374">
        <v>80.98</v>
      </c>
      <c r="E647" s="371"/>
    </row>
    <row r="648" spans="1:5" customFormat="1" x14ac:dyDescent="0.25">
      <c r="A648" s="373">
        <v>96155</v>
      </c>
      <c r="B648" s="373" t="s">
        <v>508</v>
      </c>
      <c r="C648" s="373" t="s">
        <v>395</v>
      </c>
      <c r="D648" s="374">
        <v>46.85</v>
      </c>
      <c r="E648" s="371"/>
    </row>
    <row r="649" spans="1:5" customFormat="1" x14ac:dyDescent="0.25">
      <c r="A649" s="373">
        <v>96156</v>
      </c>
      <c r="B649" s="373" t="s">
        <v>509</v>
      </c>
      <c r="C649" s="373" t="s">
        <v>395</v>
      </c>
      <c r="D649" s="374">
        <v>61.75</v>
      </c>
      <c r="E649" s="371"/>
    </row>
    <row r="650" spans="1:5" customFormat="1" x14ac:dyDescent="0.25">
      <c r="A650" s="373">
        <v>96159</v>
      </c>
      <c r="B650" s="373" t="s">
        <v>510</v>
      </c>
      <c r="C650" s="373" t="s">
        <v>395</v>
      </c>
      <c r="D650" s="374">
        <v>89.62</v>
      </c>
      <c r="E650" s="371"/>
    </row>
    <row r="651" spans="1:5" customFormat="1" x14ac:dyDescent="0.25">
      <c r="A651" s="373">
        <v>96246</v>
      </c>
      <c r="B651" s="373" t="s">
        <v>511</v>
      </c>
      <c r="C651" s="373" t="s">
        <v>395</v>
      </c>
      <c r="D651" s="374">
        <v>62.52</v>
      </c>
      <c r="E651" s="371"/>
    </row>
    <row r="652" spans="1:5" customFormat="1" x14ac:dyDescent="0.25">
      <c r="A652" s="373">
        <v>96464</v>
      </c>
      <c r="B652" s="373" t="s">
        <v>512</v>
      </c>
      <c r="C652" s="373" t="s">
        <v>395</v>
      </c>
      <c r="D652" s="374">
        <v>91.78</v>
      </c>
      <c r="E652" s="371"/>
    </row>
    <row r="653" spans="1:5" customFormat="1" x14ac:dyDescent="0.25">
      <c r="A653" s="373">
        <v>98765</v>
      </c>
      <c r="B653" s="373" t="s">
        <v>513</v>
      </c>
      <c r="C653" s="373" t="s">
        <v>395</v>
      </c>
      <c r="D653" s="374">
        <v>0.06</v>
      </c>
      <c r="E653" s="371"/>
    </row>
    <row r="654" spans="1:5" customFormat="1" x14ac:dyDescent="0.25">
      <c r="A654" s="373">
        <v>99834</v>
      </c>
      <c r="B654" s="373" t="s">
        <v>8036</v>
      </c>
      <c r="C654" s="373" t="s">
        <v>395</v>
      </c>
      <c r="D654" s="374">
        <v>0.23</v>
      </c>
      <c r="E654" s="371"/>
    </row>
    <row r="655" spans="1:5" customFormat="1" x14ac:dyDescent="0.25">
      <c r="A655" s="373">
        <v>100642</v>
      </c>
      <c r="B655" s="373" t="s">
        <v>514</v>
      </c>
      <c r="C655" s="373" t="s">
        <v>395</v>
      </c>
      <c r="D655" s="374">
        <v>227.88</v>
      </c>
      <c r="E655" s="371"/>
    </row>
    <row r="656" spans="1:5" customFormat="1" x14ac:dyDescent="0.25">
      <c r="A656" s="373">
        <v>100648</v>
      </c>
      <c r="B656" s="373" t="s">
        <v>515</v>
      </c>
      <c r="C656" s="373" t="s">
        <v>395</v>
      </c>
      <c r="D656" s="374">
        <v>440.46</v>
      </c>
      <c r="E656" s="371"/>
    </row>
    <row r="657" spans="1:5" customFormat="1" x14ac:dyDescent="0.25">
      <c r="A657" s="373">
        <v>102274</v>
      </c>
      <c r="B657" s="373" t="s">
        <v>3925</v>
      </c>
      <c r="C657" s="373" t="s">
        <v>395</v>
      </c>
      <c r="D657" s="374">
        <v>25.14</v>
      </c>
      <c r="E657" s="371"/>
    </row>
    <row r="658" spans="1:5" customFormat="1" x14ac:dyDescent="0.25">
      <c r="A658" s="373">
        <v>104092</v>
      </c>
      <c r="B658" s="373" t="s">
        <v>5258</v>
      </c>
      <c r="C658" s="373" t="s">
        <v>395</v>
      </c>
      <c r="D658" s="374">
        <v>7.0000000000000007E-2</v>
      </c>
      <c r="E658" s="371"/>
    </row>
    <row r="659" spans="1:5" customFormat="1" x14ac:dyDescent="0.25">
      <c r="A659" s="373">
        <v>104098</v>
      </c>
      <c r="B659" s="373" t="s">
        <v>5259</v>
      </c>
      <c r="C659" s="373" t="s">
        <v>395</v>
      </c>
      <c r="D659" s="374">
        <v>0.11</v>
      </c>
      <c r="E659" s="371"/>
    </row>
    <row r="660" spans="1:5" customFormat="1" x14ac:dyDescent="0.25">
      <c r="A660" s="373">
        <v>5089</v>
      </c>
      <c r="B660" s="373" t="s">
        <v>516</v>
      </c>
      <c r="C660" s="373" t="s">
        <v>517</v>
      </c>
      <c r="D660" s="374">
        <v>41.71</v>
      </c>
      <c r="E660" s="371"/>
    </row>
    <row r="661" spans="1:5" customFormat="1" x14ac:dyDescent="0.25">
      <c r="A661" s="373">
        <v>5627</v>
      </c>
      <c r="B661" s="373" t="s">
        <v>518</v>
      </c>
      <c r="C661" s="373" t="s">
        <v>517</v>
      </c>
      <c r="D661" s="374">
        <v>45.87</v>
      </c>
      <c r="E661" s="371"/>
    </row>
    <row r="662" spans="1:5" customFormat="1" x14ac:dyDescent="0.25">
      <c r="A662" s="373">
        <v>5628</v>
      </c>
      <c r="B662" s="373" t="s">
        <v>519</v>
      </c>
      <c r="C662" s="373" t="s">
        <v>517</v>
      </c>
      <c r="D662" s="374">
        <v>12.12</v>
      </c>
      <c r="E662" s="371"/>
    </row>
    <row r="663" spans="1:5" customFormat="1" x14ac:dyDescent="0.25">
      <c r="A663" s="373">
        <v>5629</v>
      </c>
      <c r="B663" s="373" t="s">
        <v>520</v>
      </c>
      <c r="C663" s="373" t="s">
        <v>517</v>
      </c>
      <c r="D663" s="374">
        <v>57.34</v>
      </c>
      <c r="E663" s="371"/>
    </row>
    <row r="664" spans="1:5" customFormat="1" x14ac:dyDescent="0.25">
      <c r="A664" s="373">
        <v>5630</v>
      </c>
      <c r="B664" s="373" t="s">
        <v>521</v>
      </c>
      <c r="C664" s="373" t="s">
        <v>517</v>
      </c>
      <c r="D664" s="374">
        <v>64.510000000000005</v>
      </c>
      <c r="E664" s="371"/>
    </row>
    <row r="665" spans="1:5" customFormat="1" x14ac:dyDescent="0.25">
      <c r="A665" s="373">
        <v>5658</v>
      </c>
      <c r="B665" s="373" t="s">
        <v>522</v>
      </c>
      <c r="C665" s="373" t="s">
        <v>517</v>
      </c>
      <c r="D665" s="374">
        <v>2.39</v>
      </c>
      <c r="E665" s="371"/>
    </row>
    <row r="666" spans="1:5" customFormat="1" x14ac:dyDescent="0.25">
      <c r="A666" s="373">
        <v>5664</v>
      </c>
      <c r="B666" s="373" t="s">
        <v>523</v>
      </c>
      <c r="C666" s="373" t="s">
        <v>517</v>
      </c>
      <c r="D666" s="374">
        <v>30.47</v>
      </c>
      <c r="E666" s="371"/>
    </row>
    <row r="667" spans="1:5" customFormat="1" x14ac:dyDescent="0.25">
      <c r="A667" s="373">
        <v>5667</v>
      </c>
      <c r="B667" s="373" t="s">
        <v>524</v>
      </c>
      <c r="C667" s="373" t="s">
        <v>517</v>
      </c>
      <c r="D667" s="374">
        <v>27.1</v>
      </c>
      <c r="E667" s="371"/>
    </row>
    <row r="668" spans="1:5" customFormat="1" x14ac:dyDescent="0.25">
      <c r="A668" s="373">
        <v>5668</v>
      </c>
      <c r="B668" s="373" t="s">
        <v>525</v>
      </c>
      <c r="C668" s="373" t="s">
        <v>517</v>
      </c>
      <c r="D668" s="374">
        <v>45.88</v>
      </c>
      <c r="E668" s="371"/>
    </row>
    <row r="669" spans="1:5" customFormat="1" x14ac:dyDescent="0.25">
      <c r="A669" s="373">
        <v>5674</v>
      </c>
      <c r="B669" s="373" t="s">
        <v>526</v>
      </c>
      <c r="C669" s="373" t="s">
        <v>517</v>
      </c>
      <c r="D669" s="374">
        <v>40.11</v>
      </c>
      <c r="E669" s="371"/>
    </row>
    <row r="670" spans="1:5" customFormat="1" x14ac:dyDescent="0.25">
      <c r="A670" s="373">
        <v>5692</v>
      </c>
      <c r="B670" s="373" t="s">
        <v>527</v>
      </c>
      <c r="C670" s="373" t="s">
        <v>517</v>
      </c>
      <c r="D670" s="374">
        <v>0.31</v>
      </c>
      <c r="E670" s="371"/>
    </row>
    <row r="671" spans="1:5" customFormat="1" x14ac:dyDescent="0.25">
      <c r="A671" s="373">
        <v>5693</v>
      </c>
      <c r="B671" s="373" t="s">
        <v>528</v>
      </c>
      <c r="C671" s="373" t="s">
        <v>517</v>
      </c>
      <c r="D671" s="374">
        <v>19.43</v>
      </c>
      <c r="E671" s="371"/>
    </row>
    <row r="672" spans="1:5" customFormat="1" x14ac:dyDescent="0.25">
      <c r="A672" s="373">
        <v>5695</v>
      </c>
      <c r="B672" s="373" t="s">
        <v>529</v>
      </c>
      <c r="C672" s="373" t="s">
        <v>517</v>
      </c>
      <c r="D672" s="374">
        <v>41.23</v>
      </c>
      <c r="E672" s="371"/>
    </row>
    <row r="673" spans="1:5" customFormat="1" x14ac:dyDescent="0.25">
      <c r="A673" s="373">
        <v>5703</v>
      </c>
      <c r="B673" s="373" t="s">
        <v>530</v>
      </c>
      <c r="C673" s="373" t="s">
        <v>517</v>
      </c>
      <c r="D673" s="374">
        <v>15.94</v>
      </c>
      <c r="E673" s="371"/>
    </row>
    <row r="674" spans="1:5" customFormat="1" x14ac:dyDescent="0.25">
      <c r="A674" s="373">
        <v>5705</v>
      </c>
      <c r="B674" s="373" t="s">
        <v>531</v>
      </c>
      <c r="C674" s="373" t="s">
        <v>517</v>
      </c>
      <c r="D674" s="374">
        <v>40.07</v>
      </c>
      <c r="E674" s="371"/>
    </row>
    <row r="675" spans="1:5" customFormat="1" x14ac:dyDescent="0.25">
      <c r="A675" s="373">
        <v>5707</v>
      </c>
      <c r="B675" s="373" t="s">
        <v>532</v>
      </c>
      <c r="C675" s="373" t="s">
        <v>517</v>
      </c>
      <c r="D675" s="374">
        <v>59.32</v>
      </c>
      <c r="E675" s="371"/>
    </row>
    <row r="676" spans="1:5" customFormat="1" x14ac:dyDescent="0.25">
      <c r="A676" s="373">
        <v>5710</v>
      </c>
      <c r="B676" s="373" t="s">
        <v>533</v>
      </c>
      <c r="C676" s="373" t="s">
        <v>517</v>
      </c>
      <c r="D676" s="374">
        <v>150.66999999999999</v>
      </c>
      <c r="E676" s="371"/>
    </row>
    <row r="677" spans="1:5" customFormat="1" x14ac:dyDescent="0.25">
      <c r="A677" s="373">
        <v>5711</v>
      </c>
      <c r="B677" s="373" t="s">
        <v>534</v>
      </c>
      <c r="C677" s="373" t="s">
        <v>517</v>
      </c>
      <c r="D677" s="374">
        <v>89.13</v>
      </c>
      <c r="E677" s="371"/>
    </row>
    <row r="678" spans="1:5" customFormat="1" x14ac:dyDescent="0.25">
      <c r="A678" s="373">
        <v>5714</v>
      </c>
      <c r="B678" s="373" t="s">
        <v>535</v>
      </c>
      <c r="C678" s="373" t="s">
        <v>517</v>
      </c>
      <c r="D678" s="374">
        <v>15.23</v>
      </c>
      <c r="E678" s="371"/>
    </row>
    <row r="679" spans="1:5" customFormat="1" x14ac:dyDescent="0.25">
      <c r="A679" s="373">
        <v>5715</v>
      </c>
      <c r="B679" s="373" t="s">
        <v>536</v>
      </c>
      <c r="C679" s="373" t="s">
        <v>517</v>
      </c>
      <c r="D679" s="374">
        <v>67.44</v>
      </c>
      <c r="E679" s="371"/>
    </row>
    <row r="680" spans="1:5" customFormat="1" x14ac:dyDescent="0.25">
      <c r="A680" s="373">
        <v>5718</v>
      </c>
      <c r="B680" s="373" t="s">
        <v>537</v>
      </c>
      <c r="C680" s="373" t="s">
        <v>517</v>
      </c>
      <c r="D680" s="374">
        <v>106.38</v>
      </c>
      <c r="E680" s="371"/>
    </row>
    <row r="681" spans="1:5" customFormat="1" x14ac:dyDescent="0.25">
      <c r="A681" s="373">
        <v>5721</v>
      </c>
      <c r="B681" s="373" t="s">
        <v>538</v>
      </c>
      <c r="C681" s="373" t="s">
        <v>517</v>
      </c>
      <c r="D681" s="374">
        <v>93.86</v>
      </c>
      <c r="E681" s="371"/>
    </row>
    <row r="682" spans="1:5" customFormat="1" x14ac:dyDescent="0.25">
      <c r="A682" s="373">
        <v>5722</v>
      </c>
      <c r="B682" s="373" t="s">
        <v>539</v>
      </c>
      <c r="C682" s="373" t="s">
        <v>517</v>
      </c>
      <c r="D682" s="374">
        <v>217.07</v>
      </c>
      <c r="E682" s="371"/>
    </row>
    <row r="683" spans="1:5" customFormat="1" x14ac:dyDescent="0.25">
      <c r="A683" s="373">
        <v>5724</v>
      </c>
      <c r="B683" s="373" t="s">
        <v>540</v>
      </c>
      <c r="C683" s="373" t="s">
        <v>517</v>
      </c>
      <c r="D683" s="374">
        <v>53.18</v>
      </c>
      <c r="E683" s="371"/>
    </row>
    <row r="684" spans="1:5" customFormat="1" x14ac:dyDescent="0.25">
      <c r="A684" s="373">
        <v>5727</v>
      </c>
      <c r="B684" s="373" t="s">
        <v>541</v>
      </c>
      <c r="C684" s="373" t="s">
        <v>517</v>
      </c>
      <c r="D684" s="374">
        <v>12.1</v>
      </c>
      <c r="E684" s="371"/>
    </row>
    <row r="685" spans="1:5" customFormat="1" x14ac:dyDescent="0.25">
      <c r="A685" s="373">
        <v>5729</v>
      </c>
      <c r="B685" s="373" t="s">
        <v>542</v>
      </c>
      <c r="C685" s="373" t="s">
        <v>517</v>
      </c>
      <c r="D685" s="374">
        <v>49.26</v>
      </c>
      <c r="E685" s="371"/>
    </row>
    <row r="686" spans="1:5" customFormat="1" x14ac:dyDescent="0.25">
      <c r="A686" s="373">
        <v>5730</v>
      </c>
      <c r="B686" s="373" t="s">
        <v>543</v>
      </c>
      <c r="C686" s="373" t="s">
        <v>517</v>
      </c>
      <c r="D686" s="374">
        <v>40.909999999999997</v>
      </c>
      <c r="E686" s="371"/>
    </row>
    <row r="687" spans="1:5" customFormat="1" x14ac:dyDescent="0.25">
      <c r="A687" s="373">
        <v>5735</v>
      </c>
      <c r="B687" s="373" t="s">
        <v>544</v>
      </c>
      <c r="C687" s="373" t="s">
        <v>517</v>
      </c>
      <c r="D687" s="374">
        <v>29.4</v>
      </c>
      <c r="E687" s="371"/>
    </row>
    <row r="688" spans="1:5" customFormat="1" x14ac:dyDescent="0.25">
      <c r="A688" s="373">
        <v>5736</v>
      </c>
      <c r="B688" s="373" t="s">
        <v>545</v>
      </c>
      <c r="C688" s="373" t="s">
        <v>517</v>
      </c>
      <c r="D688" s="374">
        <v>41.81</v>
      </c>
      <c r="E688" s="371"/>
    </row>
    <row r="689" spans="1:5" customFormat="1" x14ac:dyDescent="0.25">
      <c r="A689" s="373">
        <v>5738</v>
      </c>
      <c r="B689" s="373" t="s">
        <v>546</v>
      </c>
      <c r="C689" s="373" t="s">
        <v>517</v>
      </c>
      <c r="D689" s="374">
        <v>43.8</v>
      </c>
      <c r="E689" s="371"/>
    </row>
    <row r="690" spans="1:5" customFormat="1" x14ac:dyDescent="0.25">
      <c r="A690" s="373">
        <v>5739</v>
      </c>
      <c r="B690" s="373" t="s">
        <v>547</v>
      </c>
      <c r="C690" s="373" t="s">
        <v>517</v>
      </c>
      <c r="D690" s="374">
        <v>54.81</v>
      </c>
      <c r="E690" s="371"/>
    </row>
    <row r="691" spans="1:5" customFormat="1" x14ac:dyDescent="0.25">
      <c r="A691" s="373">
        <v>5741</v>
      </c>
      <c r="B691" s="373" t="s">
        <v>548</v>
      </c>
      <c r="C691" s="373" t="s">
        <v>517</v>
      </c>
      <c r="D691" s="374">
        <v>42.78</v>
      </c>
      <c r="E691" s="371"/>
    </row>
    <row r="692" spans="1:5" customFormat="1" x14ac:dyDescent="0.25">
      <c r="A692" s="373">
        <v>5742</v>
      </c>
      <c r="B692" s="373" t="s">
        <v>549</v>
      </c>
      <c r="C692" s="373" t="s">
        <v>517</v>
      </c>
      <c r="D692" s="374">
        <v>27.61</v>
      </c>
      <c r="E692" s="371"/>
    </row>
    <row r="693" spans="1:5" customFormat="1" x14ac:dyDescent="0.25">
      <c r="A693" s="373">
        <v>5747</v>
      </c>
      <c r="B693" s="373" t="s">
        <v>550</v>
      </c>
      <c r="C693" s="373" t="s">
        <v>517</v>
      </c>
      <c r="D693" s="374">
        <v>158.31</v>
      </c>
      <c r="E693" s="371"/>
    </row>
    <row r="694" spans="1:5" customFormat="1" x14ac:dyDescent="0.25">
      <c r="A694" s="373">
        <v>5751</v>
      </c>
      <c r="B694" s="373" t="s">
        <v>551</v>
      </c>
      <c r="C694" s="373" t="s">
        <v>517</v>
      </c>
      <c r="D694" s="374">
        <v>34.68</v>
      </c>
      <c r="E694" s="371"/>
    </row>
    <row r="695" spans="1:5" customFormat="1" x14ac:dyDescent="0.25">
      <c r="A695" s="373">
        <v>5754</v>
      </c>
      <c r="B695" s="373" t="s">
        <v>552</v>
      </c>
      <c r="C695" s="373" t="s">
        <v>517</v>
      </c>
      <c r="D695" s="374">
        <v>38.08</v>
      </c>
      <c r="E695" s="371"/>
    </row>
    <row r="696" spans="1:5" customFormat="1" x14ac:dyDescent="0.25">
      <c r="A696" s="373">
        <v>5763</v>
      </c>
      <c r="B696" s="373" t="s">
        <v>553</v>
      </c>
      <c r="C696" s="373" t="s">
        <v>517</v>
      </c>
      <c r="D696" s="374">
        <v>53.7</v>
      </c>
      <c r="E696" s="371"/>
    </row>
    <row r="697" spans="1:5" customFormat="1" x14ac:dyDescent="0.25">
      <c r="A697" s="373">
        <v>5765</v>
      </c>
      <c r="B697" s="373" t="s">
        <v>554</v>
      </c>
      <c r="C697" s="373" t="s">
        <v>517</v>
      </c>
      <c r="D697" s="374">
        <v>4.6399999999999997</v>
      </c>
      <c r="E697" s="371"/>
    </row>
    <row r="698" spans="1:5" customFormat="1" x14ac:dyDescent="0.25">
      <c r="A698" s="373">
        <v>5766</v>
      </c>
      <c r="B698" s="373" t="s">
        <v>555</v>
      </c>
      <c r="C698" s="373" t="s">
        <v>517</v>
      </c>
      <c r="D698" s="374">
        <v>2.71</v>
      </c>
      <c r="E698" s="371"/>
    </row>
    <row r="699" spans="1:5" customFormat="1" x14ac:dyDescent="0.25">
      <c r="A699" s="373">
        <v>5779</v>
      </c>
      <c r="B699" s="373" t="s">
        <v>556</v>
      </c>
      <c r="C699" s="373" t="s">
        <v>517</v>
      </c>
      <c r="D699" s="374">
        <v>72.010000000000005</v>
      </c>
      <c r="E699" s="371"/>
    </row>
    <row r="700" spans="1:5" customFormat="1" x14ac:dyDescent="0.25">
      <c r="A700" s="373">
        <v>5787</v>
      </c>
      <c r="B700" s="373" t="s">
        <v>557</v>
      </c>
      <c r="C700" s="373" t="s">
        <v>517</v>
      </c>
      <c r="D700" s="374">
        <v>70.44</v>
      </c>
      <c r="E700" s="371"/>
    </row>
    <row r="701" spans="1:5" customFormat="1" x14ac:dyDescent="0.25">
      <c r="A701" s="373">
        <v>5797</v>
      </c>
      <c r="B701" s="373" t="s">
        <v>558</v>
      </c>
      <c r="C701" s="373" t="s">
        <v>517</v>
      </c>
      <c r="D701" s="374">
        <v>6.22</v>
      </c>
      <c r="E701" s="371"/>
    </row>
    <row r="702" spans="1:5" customFormat="1" x14ac:dyDescent="0.25">
      <c r="A702" s="373">
        <v>5800</v>
      </c>
      <c r="B702" s="373" t="s">
        <v>559</v>
      </c>
      <c r="C702" s="373" t="s">
        <v>517</v>
      </c>
      <c r="D702" s="374">
        <v>0.39</v>
      </c>
      <c r="E702" s="371"/>
    </row>
    <row r="703" spans="1:5" customFormat="1" x14ac:dyDescent="0.25">
      <c r="A703" s="373">
        <v>7032</v>
      </c>
      <c r="B703" s="373" t="s">
        <v>8037</v>
      </c>
      <c r="C703" s="373" t="s">
        <v>517</v>
      </c>
      <c r="D703" s="374">
        <v>4.25</v>
      </c>
      <c r="E703" s="371"/>
    </row>
    <row r="704" spans="1:5" customFormat="1" x14ac:dyDescent="0.25">
      <c r="A704" s="373">
        <v>7033</v>
      </c>
      <c r="B704" s="373" t="s">
        <v>8038</v>
      </c>
      <c r="C704" s="373" t="s">
        <v>517</v>
      </c>
      <c r="D704" s="374">
        <v>1.57</v>
      </c>
      <c r="E704" s="371"/>
    </row>
    <row r="705" spans="1:5" customFormat="1" x14ac:dyDescent="0.25">
      <c r="A705" s="373">
        <v>7034</v>
      </c>
      <c r="B705" s="373" t="s">
        <v>8039</v>
      </c>
      <c r="C705" s="373" t="s">
        <v>517</v>
      </c>
      <c r="D705" s="374">
        <v>5.67</v>
      </c>
      <c r="E705" s="371"/>
    </row>
    <row r="706" spans="1:5" customFormat="1" x14ac:dyDescent="0.25">
      <c r="A706" s="373">
        <v>7035</v>
      </c>
      <c r="B706" s="373" t="s">
        <v>8040</v>
      </c>
      <c r="C706" s="373" t="s">
        <v>517</v>
      </c>
      <c r="D706" s="374">
        <v>256.74</v>
      </c>
      <c r="E706" s="371"/>
    </row>
    <row r="707" spans="1:5" customFormat="1" x14ac:dyDescent="0.25">
      <c r="A707" s="373">
        <v>7038</v>
      </c>
      <c r="B707" s="373" t="s">
        <v>560</v>
      </c>
      <c r="C707" s="373" t="s">
        <v>517</v>
      </c>
      <c r="D707" s="374">
        <v>50.1</v>
      </c>
      <c r="E707" s="371"/>
    </row>
    <row r="708" spans="1:5" customFormat="1" x14ac:dyDescent="0.25">
      <c r="A708" s="373">
        <v>7039</v>
      </c>
      <c r="B708" s="373" t="s">
        <v>561</v>
      </c>
      <c r="C708" s="373" t="s">
        <v>517</v>
      </c>
      <c r="D708" s="374">
        <v>13.44</v>
      </c>
      <c r="E708" s="371"/>
    </row>
    <row r="709" spans="1:5" customFormat="1" x14ac:dyDescent="0.25">
      <c r="A709" s="373">
        <v>7040</v>
      </c>
      <c r="B709" s="373" t="s">
        <v>562</v>
      </c>
      <c r="C709" s="373" t="s">
        <v>517</v>
      </c>
      <c r="D709" s="374">
        <v>62.69</v>
      </c>
      <c r="E709" s="371"/>
    </row>
    <row r="710" spans="1:5" customFormat="1" x14ac:dyDescent="0.25">
      <c r="A710" s="373">
        <v>7044</v>
      </c>
      <c r="B710" s="373" t="s">
        <v>563</v>
      </c>
      <c r="C710" s="373" t="s">
        <v>517</v>
      </c>
      <c r="D710" s="374">
        <v>0.35</v>
      </c>
      <c r="E710" s="371"/>
    </row>
    <row r="711" spans="1:5" customFormat="1" x14ac:dyDescent="0.25">
      <c r="A711" s="373">
        <v>7045</v>
      </c>
      <c r="B711" s="373" t="s">
        <v>564</v>
      </c>
      <c r="C711" s="373" t="s">
        <v>517</v>
      </c>
      <c r="D711" s="374">
        <v>0.08</v>
      </c>
      <c r="E711" s="371"/>
    </row>
    <row r="712" spans="1:5" customFormat="1" x14ac:dyDescent="0.25">
      <c r="A712" s="373">
        <v>7046</v>
      </c>
      <c r="B712" s="373" t="s">
        <v>565</v>
      </c>
      <c r="C712" s="373" t="s">
        <v>517</v>
      </c>
      <c r="D712" s="374">
        <v>0.38</v>
      </c>
      <c r="E712" s="371"/>
    </row>
    <row r="713" spans="1:5" customFormat="1" x14ac:dyDescent="0.25">
      <c r="A713" s="373">
        <v>7047</v>
      </c>
      <c r="B713" s="373" t="s">
        <v>566</v>
      </c>
      <c r="C713" s="373" t="s">
        <v>517</v>
      </c>
      <c r="D713" s="374">
        <v>22.93</v>
      </c>
      <c r="E713" s="371"/>
    </row>
    <row r="714" spans="1:5" customFormat="1" x14ac:dyDescent="0.25">
      <c r="A714" s="373">
        <v>7051</v>
      </c>
      <c r="B714" s="373" t="s">
        <v>567</v>
      </c>
      <c r="C714" s="373" t="s">
        <v>517</v>
      </c>
      <c r="D714" s="374">
        <v>44.43</v>
      </c>
      <c r="E714" s="371"/>
    </row>
    <row r="715" spans="1:5" customFormat="1" x14ac:dyDescent="0.25">
      <c r="A715" s="373">
        <v>7052</v>
      </c>
      <c r="B715" s="373" t="s">
        <v>568</v>
      </c>
      <c r="C715" s="373" t="s">
        <v>517</v>
      </c>
      <c r="D715" s="374">
        <v>12</v>
      </c>
      <c r="E715" s="371"/>
    </row>
    <row r="716" spans="1:5" customFormat="1" x14ac:dyDescent="0.25">
      <c r="A716" s="373">
        <v>7053</v>
      </c>
      <c r="B716" s="373" t="s">
        <v>569</v>
      </c>
      <c r="C716" s="373" t="s">
        <v>517</v>
      </c>
      <c r="D716" s="374">
        <v>55.61</v>
      </c>
      <c r="E716" s="371"/>
    </row>
    <row r="717" spans="1:5" customFormat="1" x14ac:dyDescent="0.25">
      <c r="A717" s="373">
        <v>7054</v>
      </c>
      <c r="B717" s="373" t="s">
        <v>570</v>
      </c>
      <c r="C717" s="373" t="s">
        <v>517</v>
      </c>
      <c r="D717" s="374">
        <v>89.37</v>
      </c>
      <c r="E717" s="371"/>
    </row>
    <row r="718" spans="1:5" customFormat="1" x14ac:dyDescent="0.25">
      <c r="A718" s="373">
        <v>7058</v>
      </c>
      <c r="B718" s="373" t="s">
        <v>571</v>
      </c>
      <c r="C718" s="373" t="s">
        <v>517</v>
      </c>
      <c r="D718" s="374">
        <v>23.56</v>
      </c>
      <c r="E718" s="371"/>
    </row>
    <row r="719" spans="1:5" customFormat="1" x14ac:dyDescent="0.25">
      <c r="A719" s="373">
        <v>7059</v>
      </c>
      <c r="B719" s="373" t="s">
        <v>572</v>
      </c>
      <c r="C719" s="373" t="s">
        <v>517</v>
      </c>
      <c r="D719" s="374">
        <v>9.15</v>
      </c>
      <c r="E719" s="371"/>
    </row>
    <row r="720" spans="1:5" customFormat="1" x14ac:dyDescent="0.25">
      <c r="A720" s="373">
        <v>7060</v>
      </c>
      <c r="B720" s="373" t="s">
        <v>573</v>
      </c>
      <c r="C720" s="373" t="s">
        <v>517</v>
      </c>
      <c r="D720" s="374">
        <v>42.68</v>
      </c>
      <c r="E720" s="371"/>
    </row>
    <row r="721" spans="1:5" customFormat="1" x14ac:dyDescent="0.25">
      <c r="A721" s="373">
        <v>7061</v>
      </c>
      <c r="B721" s="373" t="s">
        <v>574</v>
      </c>
      <c r="C721" s="373" t="s">
        <v>517</v>
      </c>
      <c r="D721" s="374">
        <v>81.58</v>
      </c>
      <c r="E721" s="371"/>
    </row>
    <row r="722" spans="1:5" customFormat="1" x14ac:dyDescent="0.25">
      <c r="A722" s="373">
        <v>7063</v>
      </c>
      <c r="B722" s="373" t="s">
        <v>575</v>
      </c>
      <c r="C722" s="373" t="s">
        <v>517</v>
      </c>
      <c r="D722" s="374">
        <v>19</v>
      </c>
      <c r="E722" s="371"/>
    </row>
    <row r="723" spans="1:5" customFormat="1" x14ac:dyDescent="0.25">
      <c r="A723" s="373">
        <v>7064</v>
      </c>
      <c r="B723" s="373" t="s">
        <v>576</v>
      </c>
      <c r="C723" s="373" t="s">
        <v>517</v>
      </c>
      <c r="D723" s="374">
        <v>5.13</v>
      </c>
      <c r="E723" s="371"/>
    </row>
    <row r="724" spans="1:5" customFormat="1" x14ac:dyDescent="0.25">
      <c r="A724" s="373">
        <v>7065</v>
      </c>
      <c r="B724" s="373" t="s">
        <v>577</v>
      </c>
      <c r="C724" s="373" t="s">
        <v>517</v>
      </c>
      <c r="D724" s="374">
        <v>20.78</v>
      </c>
      <c r="E724" s="371"/>
    </row>
    <row r="725" spans="1:5" customFormat="1" x14ac:dyDescent="0.25">
      <c r="A725" s="373">
        <v>7066</v>
      </c>
      <c r="B725" s="373" t="s">
        <v>578</v>
      </c>
      <c r="C725" s="373" t="s">
        <v>517</v>
      </c>
      <c r="D725" s="374">
        <v>96.79</v>
      </c>
      <c r="E725" s="371"/>
    </row>
    <row r="726" spans="1:5" customFormat="1" x14ac:dyDescent="0.25">
      <c r="A726" s="373">
        <v>53786</v>
      </c>
      <c r="B726" s="373" t="s">
        <v>579</v>
      </c>
      <c r="C726" s="373" t="s">
        <v>517</v>
      </c>
      <c r="D726" s="374">
        <v>51.09</v>
      </c>
      <c r="E726" s="371"/>
    </row>
    <row r="727" spans="1:5" customFormat="1" x14ac:dyDescent="0.25">
      <c r="A727" s="373">
        <v>53788</v>
      </c>
      <c r="B727" s="373" t="s">
        <v>580</v>
      </c>
      <c r="C727" s="373" t="s">
        <v>517</v>
      </c>
      <c r="D727" s="374">
        <v>57.2</v>
      </c>
      <c r="E727" s="371"/>
    </row>
    <row r="728" spans="1:5" customFormat="1" x14ac:dyDescent="0.25">
      <c r="A728" s="373">
        <v>53792</v>
      </c>
      <c r="B728" s="373" t="s">
        <v>581</v>
      </c>
      <c r="C728" s="373" t="s">
        <v>517</v>
      </c>
      <c r="D728" s="374">
        <v>101.41</v>
      </c>
      <c r="E728" s="371"/>
    </row>
    <row r="729" spans="1:5" customFormat="1" x14ac:dyDescent="0.25">
      <c r="A729" s="373">
        <v>53794</v>
      </c>
      <c r="B729" s="373" t="s">
        <v>582</v>
      </c>
      <c r="C729" s="373" t="s">
        <v>517</v>
      </c>
      <c r="D729" s="374">
        <v>35.619999999999997</v>
      </c>
      <c r="E729" s="371"/>
    </row>
    <row r="730" spans="1:5" customFormat="1" x14ac:dyDescent="0.25">
      <c r="A730" s="373">
        <v>53797</v>
      </c>
      <c r="B730" s="373" t="s">
        <v>583</v>
      </c>
      <c r="C730" s="373" t="s">
        <v>517</v>
      </c>
      <c r="D730" s="374">
        <v>116.62</v>
      </c>
      <c r="E730" s="371"/>
    </row>
    <row r="731" spans="1:5" customFormat="1" x14ac:dyDescent="0.25">
      <c r="A731" s="373">
        <v>53804</v>
      </c>
      <c r="B731" s="373" t="s">
        <v>584</v>
      </c>
      <c r="C731" s="373" t="s">
        <v>517</v>
      </c>
      <c r="D731" s="374">
        <v>4.9800000000000004</v>
      </c>
      <c r="E731" s="371"/>
    </row>
    <row r="732" spans="1:5" customFormat="1" x14ac:dyDescent="0.25">
      <c r="A732" s="373">
        <v>53806</v>
      </c>
      <c r="B732" s="373" t="s">
        <v>585</v>
      </c>
      <c r="C732" s="373" t="s">
        <v>517</v>
      </c>
      <c r="D732" s="374">
        <v>68.52</v>
      </c>
      <c r="E732" s="371"/>
    </row>
    <row r="733" spans="1:5" customFormat="1" x14ac:dyDescent="0.25">
      <c r="A733" s="373">
        <v>53810</v>
      </c>
      <c r="B733" s="373" t="s">
        <v>586</v>
      </c>
      <c r="C733" s="373" t="s">
        <v>517</v>
      </c>
      <c r="D733" s="374">
        <v>68.94</v>
      </c>
      <c r="E733" s="371"/>
    </row>
    <row r="734" spans="1:5" customFormat="1" x14ac:dyDescent="0.25">
      <c r="A734" s="373">
        <v>53814</v>
      </c>
      <c r="B734" s="373" t="s">
        <v>587</v>
      </c>
      <c r="C734" s="373" t="s">
        <v>517</v>
      </c>
      <c r="D734" s="374">
        <v>225.83</v>
      </c>
      <c r="E734" s="371"/>
    </row>
    <row r="735" spans="1:5" customFormat="1" x14ac:dyDescent="0.25">
      <c r="A735" s="373">
        <v>53817</v>
      </c>
      <c r="B735" s="373" t="s">
        <v>588</v>
      </c>
      <c r="C735" s="373" t="s">
        <v>517</v>
      </c>
      <c r="D735" s="374">
        <v>62.53</v>
      </c>
      <c r="E735" s="371"/>
    </row>
    <row r="736" spans="1:5" customFormat="1" x14ac:dyDescent="0.25">
      <c r="A736" s="373">
        <v>53818</v>
      </c>
      <c r="B736" s="373" t="s">
        <v>589</v>
      </c>
      <c r="C736" s="373" t="s">
        <v>517</v>
      </c>
      <c r="D736" s="374">
        <v>9.67</v>
      </c>
      <c r="E736" s="371"/>
    </row>
    <row r="737" spans="1:5" customFormat="1" x14ac:dyDescent="0.25">
      <c r="A737" s="373">
        <v>53827</v>
      </c>
      <c r="B737" s="373" t="s">
        <v>590</v>
      </c>
      <c r="C737" s="373" t="s">
        <v>517</v>
      </c>
      <c r="D737" s="374">
        <v>114.16</v>
      </c>
      <c r="E737" s="371"/>
    </row>
    <row r="738" spans="1:5" customFormat="1" x14ac:dyDescent="0.25">
      <c r="A738" s="373">
        <v>53829</v>
      </c>
      <c r="B738" s="373" t="s">
        <v>591</v>
      </c>
      <c r="C738" s="373" t="s">
        <v>517</v>
      </c>
      <c r="D738" s="374">
        <v>116.62</v>
      </c>
      <c r="E738" s="371"/>
    </row>
    <row r="739" spans="1:5" customFormat="1" x14ac:dyDescent="0.25">
      <c r="A739" s="373">
        <v>53831</v>
      </c>
      <c r="B739" s="373" t="s">
        <v>592</v>
      </c>
      <c r="C739" s="373" t="s">
        <v>517</v>
      </c>
      <c r="D739" s="374">
        <v>192.63</v>
      </c>
      <c r="E739" s="371"/>
    </row>
    <row r="740" spans="1:5" customFormat="1" x14ac:dyDescent="0.25">
      <c r="A740" s="373">
        <v>53840</v>
      </c>
      <c r="B740" s="373" t="s">
        <v>593</v>
      </c>
      <c r="C740" s="373" t="s">
        <v>517</v>
      </c>
      <c r="D740" s="374">
        <v>2.7</v>
      </c>
      <c r="E740" s="371"/>
    </row>
    <row r="741" spans="1:5" customFormat="1" x14ac:dyDescent="0.25">
      <c r="A741" s="373">
        <v>53841</v>
      </c>
      <c r="B741" s="373" t="s">
        <v>594</v>
      </c>
      <c r="C741" s="373" t="s">
        <v>517</v>
      </c>
      <c r="D741" s="374">
        <v>1.87</v>
      </c>
      <c r="E741" s="371"/>
    </row>
    <row r="742" spans="1:5" customFormat="1" x14ac:dyDescent="0.25">
      <c r="A742" s="373">
        <v>53849</v>
      </c>
      <c r="B742" s="373" t="s">
        <v>595</v>
      </c>
      <c r="C742" s="373" t="s">
        <v>517</v>
      </c>
      <c r="D742" s="374">
        <v>83.8</v>
      </c>
      <c r="E742" s="371"/>
    </row>
    <row r="743" spans="1:5" customFormat="1" x14ac:dyDescent="0.25">
      <c r="A743" s="373">
        <v>53857</v>
      </c>
      <c r="B743" s="373" t="s">
        <v>596</v>
      </c>
      <c r="C743" s="373" t="s">
        <v>517</v>
      </c>
      <c r="D743" s="374">
        <v>64</v>
      </c>
      <c r="E743" s="371"/>
    </row>
    <row r="744" spans="1:5" customFormat="1" x14ac:dyDescent="0.25">
      <c r="A744" s="373">
        <v>53858</v>
      </c>
      <c r="B744" s="373" t="s">
        <v>597</v>
      </c>
      <c r="C744" s="373" t="s">
        <v>517</v>
      </c>
      <c r="D744" s="374">
        <v>45.76</v>
      </c>
      <c r="E744" s="371"/>
    </row>
    <row r="745" spans="1:5" customFormat="1" x14ac:dyDescent="0.25">
      <c r="A745" s="373">
        <v>53861</v>
      </c>
      <c r="B745" s="373" t="s">
        <v>598</v>
      </c>
      <c r="C745" s="373" t="s">
        <v>517</v>
      </c>
      <c r="D745" s="374">
        <v>62.12</v>
      </c>
      <c r="E745" s="371"/>
    </row>
    <row r="746" spans="1:5" customFormat="1" x14ac:dyDescent="0.25">
      <c r="A746" s="373">
        <v>53863</v>
      </c>
      <c r="B746" s="373" t="s">
        <v>599</v>
      </c>
      <c r="C746" s="373" t="s">
        <v>517</v>
      </c>
      <c r="D746" s="374">
        <v>1.85</v>
      </c>
      <c r="E746" s="371"/>
    </row>
    <row r="747" spans="1:5" customFormat="1" x14ac:dyDescent="0.25">
      <c r="A747" s="373">
        <v>53865</v>
      </c>
      <c r="B747" s="373" t="s">
        <v>600</v>
      </c>
      <c r="C747" s="373" t="s">
        <v>517</v>
      </c>
      <c r="D747" s="374">
        <v>47.2</v>
      </c>
      <c r="E747" s="371"/>
    </row>
    <row r="748" spans="1:5" customFormat="1" x14ac:dyDescent="0.25">
      <c r="A748" s="373">
        <v>53866</v>
      </c>
      <c r="B748" s="373" t="s">
        <v>601</v>
      </c>
      <c r="C748" s="373" t="s">
        <v>517</v>
      </c>
      <c r="D748" s="374">
        <v>1.29</v>
      </c>
      <c r="E748" s="371"/>
    </row>
    <row r="749" spans="1:5" customFormat="1" x14ac:dyDescent="0.25">
      <c r="A749" s="373">
        <v>53882</v>
      </c>
      <c r="B749" s="373" t="s">
        <v>602</v>
      </c>
      <c r="C749" s="373" t="s">
        <v>517</v>
      </c>
      <c r="D749" s="374">
        <v>38.299999999999997</v>
      </c>
      <c r="E749" s="371"/>
    </row>
    <row r="750" spans="1:5" customFormat="1" x14ac:dyDescent="0.25">
      <c r="A750" s="373">
        <v>55263</v>
      </c>
      <c r="B750" s="373" t="s">
        <v>603</v>
      </c>
      <c r="C750" s="373" t="s">
        <v>517</v>
      </c>
      <c r="D750" s="374">
        <v>64.510000000000005</v>
      </c>
      <c r="E750" s="371"/>
    </row>
    <row r="751" spans="1:5" customFormat="1" x14ac:dyDescent="0.25">
      <c r="A751" s="373">
        <v>73303</v>
      </c>
      <c r="B751" s="373" t="s">
        <v>604</v>
      </c>
      <c r="C751" s="373" t="s">
        <v>517</v>
      </c>
      <c r="D751" s="374">
        <v>6.26</v>
      </c>
      <c r="E751" s="371"/>
    </row>
    <row r="752" spans="1:5" customFormat="1" x14ac:dyDescent="0.25">
      <c r="A752" s="373">
        <v>73307</v>
      </c>
      <c r="B752" s="373" t="s">
        <v>605</v>
      </c>
      <c r="C752" s="373" t="s">
        <v>517</v>
      </c>
      <c r="D752" s="374">
        <v>5.59</v>
      </c>
      <c r="E752" s="371"/>
    </row>
    <row r="753" spans="1:5" customFormat="1" x14ac:dyDescent="0.25">
      <c r="A753" s="373">
        <v>73309</v>
      </c>
      <c r="B753" s="373" t="s">
        <v>606</v>
      </c>
      <c r="C753" s="373" t="s">
        <v>517</v>
      </c>
      <c r="D753" s="374">
        <v>33.33</v>
      </c>
      <c r="E753" s="371"/>
    </row>
    <row r="754" spans="1:5" customFormat="1" x14ac:dyDescent="0.25">
      <c r="A754" s="373">
        <v>73311</v>
      </c>
      <c r="B754" s="373" t="s">
        <v>607</v>
      </c>
      <c r="C754" s="373" t="s">
        <v>517</v>
      </c>
      <c r="D754" s="374">
        <v>178.32</v>
      </c>
      <c r="E754" s="371"/>
    </row>
    <row r="755" spans="1:5" customFormat="1" x14ac:dyDescent="0.25">
      <c r="A755" s="373">
        <v>73313</v>
      </c>
      <c r="B755" s="373" t="s">
        <v>608</v>
      </c>
      <c r="C755" s="373" t="s">
        <v>517</v>
      </c>
      <c r="D755" s="374">
        <v>9</v>
      </c>
      <c r="E755" s="371"/>
    </row>
    <row r="756" spans="1:5" customFormat="1" x14ac:dyDescent="0.25">
      <c r="A756" s="373">
        <v>73315</v>
      </c>
      <c r="B756" s="373" t="s">
        <v>609</v>
      </c>
      <c r="C756" s="373" t="s">
        <v>517</v>
      </c>
      <c r="D756" s="374">
        <v>57.2</v>
      </c>
      <c r="E756" s="371"/>
    </row>
    <row r="757" spans="1:5" customFormat="1" x14ac:dyDescent="0.25">
      <c r="A757" s="373">
        <v>73335</v>
      </c>
      <c r="B757" s="373" t="s">
        <v>610</v>
      </c>
      <c r="C757" s="373" t="s">
        <v>517</v>
      </c>
      <c r="D757" s="374">
        <v>36.54</v>
      </c>
      <c r="E757" s="371"/>
    </row>
    <row r="758" spans="1:5" customFormat="1" x14ac:dyDescent="0.25">
      <c r="A758" s="373">
        <v>73340</v>
      </c>
      <c r="B758" s="373" t="s">
        <v>611</v>
      </c>
      <c r="C758" s="373" t="s">
        <v>517</v>
      </c>
      <c r="D758" s="374">
        <v>154.96</v>
      </c>
      <c r="E758" s="371"/>
    </row>
    <row r="759" spans="1:5" customFormat="1" x14ac:dyDescent="0.25">
      <c r="A759" s="373">
        <v>83361</v>
      </c>
      <c r="B759" s="373" t="s">
        <v>612</v>
      </c>
      <c r="C759" s="373" t="s">
        <v>517</v>
      </c>
      <c r="D759" s="374">
        <v>44.47</v>
      </c>
      <c r="E759" s="371"/>
    </row>
    <row r="760" spans="1:5" customFormat="1" x14ac:dyDescent="0.25">
      <c r="A760" s="373">
        <v>83761</v>
      </c>
      <c r="B760" s="373" t="s">
        <v>613</v>
      </c>
      <c r="C760" s="373" t="s">
        <v>517</v>
      </c>
      <c r="D760" s="374">
        <v>8.34</v>
      </c>
      <c r="E760" s="371"/>
    </row>
    <row r="761" spans="1:5" customFormat="1" x14ac:dyDescent="0.25">
      <c r="A761" s="373">
        <v>83762</v>
      </c>
      <c r="B761" s="373" t="s">
        <v>614</v>
      </c>
      <c r="C761" s="373" t="s">
        <v>517</v>
      </c>
      <c r="D761" s="374">
        <v>7.45</v>
      </c>
      <c r="E761" s="371"/>
    </row>
    <row r="762" spans="1:5" customFormat="1" x14ac:dyDescent="0.25">
      <c r="A762" s="373">
        <v>83763</v>
      </c>
      <c r="B762" s="373" t="s">
        <v>615</v>
      </c>
      <c r="C762" s="373" t="s">
        <v>517</v>
      </c>
      <c r="D762" s="374">
        <v>50.25</v>
      </c>
      <c r="E762" s="371"/>
    </row>
    <row r="763" spans="1:5" customFormat="1" x14ac:dyDescent="0.25">
      <c r="A763" s="373">
        <v>83764</v>
      </c>
      <c r="B763" s="373" t="s">
        <v>616</v>
      </c>
      <c r="C763" s="373" t="s">
        <v>517</v>
      </c>
      <c r="D763" s="374">
        <v>2.94</v>
      </c>
      <c r="E763" s="371"/>
    </row>
    <row r="764" spans="1:5" customFormat="1" x14ac:dyDescent="0.25">
      <c r="A764" s="373">
        <v>87026</v>
      </c>
      <c r="B764" s="373" t="s">
        <v>617</v>
      </c>
      <c r="C764" s="373" t="s">
        <v>517</v>
      </c>
      <c r="D764" s="374">
        <v>0.74</v>
      </c>
      <c r="E764" s="371"/>
    </row>
    <row r="765" spans="1:5" customFormat="1" x14ac:dyDescent="0.25">
      <c r="A765" s="373">
        <v>87441</v>
      </c>
      <c r="B765" s="373" t="s">
        <v>8041</v>
      </c>
      <c r="C765" s="373" t="s">
        <v>517</v>
      </c>
      <c r="D765" s="374">
        <v>0.48</v>
      </c>
      <c r="E765" s="371"/>
    </row>
    <row r="766" spans="1:5" customFormat="1" x14ac:dyDescent="0.25">
      <c r="A766" s="373">
        <v>87442</v>
      </c>
      <c r="B766" s="373" t="s">
        <v>8042</v>
      </c>
      <c r="C766" s="373" t="s">
        <v>517</v>
      </c>
      <c r="D766" s="374">
        <v>0.11</v>
      </c>
      <c r="E766" s="371"/>
    </row>
    <row r="767" spans="1:5" customFormat="1" x14ac:dyDescent="0.25">
      <c r="A767" s="373">
        <v>87443</v>
      </c>
      <c r="B767" s="373" t="s">
        <v>8043</v>
      </c>
      <c r="C767" s="373" t="s">
        <v>517</v>
      </c>
      <c r="D767" s="374">
        <v>0.64</v>
      </c>
      <c r="E767" s="371"/>
    </row>
    <row r="768" spans="1:5" customFormat="1" x14ac:dyDescent="0.25">
      <c r="A768" s="373">
        <v>87444</v>
      </c>
      <c r="B768" s="373" t="s">
        <v>8044</v>
      </c>
      <c r="C768" s="373" t="s">
        <v>517</v>
      </c>
      <c r="D768" s="374">
        <v>4.24</v>
      </c>
      <c r="E768" s="371"/>
    </row>
    <row r="769" spans="1:5" customFormat="1" x14ac:dyDescent="0.25">
      <c r="A769" s="373">
        <v>88387</v>
      </c>
      <c r="B769" s="373" t="s">
        <v>8045</v>
      </c>
      <c r="C769" s="373" t="s">
        <v>517</v>
      </c>
      <c r="D769" s="374">
        <v>0.93</v>
      </c>
      <c r="E769" s="371"/>
    </row>
    <row r="770" spans="1:5" customFormat="1" x14ac:dyDescent="0.25">
      <c r="A770" s="373">
        <v>88389</v>
      </c>
      <c r="B770" s="373" t="s">
        <v>8046</v>
      </c>
      <c r="C770" s="373" t="s">
        <v>517</v>
      </c>
      <c r="D770" s="374">
        <v>0.23</v>
      </c>
      <c r="E770" s="371"/>
    </row>
    <row r="771" spans="1:5" customFormat="1" x14ac:dyDescent="0.25">
      <c r="A771" s="373">
        <v>88390</v>
      </c>
      <c r="B771" s="373" t="s">
        <v>8047</v>
      </c>
      <c r="C771" s="373" t="s">
        <v>517</v>
      </c>
      <c r="D771" s="374">
        <v>1.0900000000000001</v>
      </c>
      <c r="E771" s="371"/>
    </row>
    <row r="772" spans="1:5" customFormat="1" x14ac:dyDescent="0.25">
      <c r="A772" s="373">
        <v>88391</v>
      </c>
      <c r="B772" s="373" t="s">
        <v>8048</v>
      </c>
      <c r="C772" s="373" t="s">
        <v>517</v>
      </c>
      <c r="D772" s="374">
        <v>2.09</v>
      </c>
      <c r="E772" s="371"/>
    </row>
    <row r="773" spans="1:5" customFormat="1" x14ac:dyDescent="0.25">
      <c r="A773" s="373">
        <v>88394</v>
      </c>
      <c r="B773" s="373" t="s">
        <v>8049</v>
      </c>
      <c r="C773" s="373" t="s">
        <v>517</v>
      </c>
      <c r="D773" s="374">
        <v>1.1100000000000001</v>
      </c>
      <c r="E773" s="371"/>
    </row>
    <row r="774" spans="1:5" customFormat="1" x14ac:dyDescent="0.25">
      <c r="A774" s="373">
        <v>88395</v>
      </c>
      <c r="B774" s="373" t="s">
        <v>8050</v>
      </c>
      <c r="C774" s="373" t="s">
        <v>517</v>
      </c>
      <c r="D774" s="374">
        <v>0.27</v>
      </c>
      <c r="E774" s="371"/>
    </row>
    <row r="775" spans="1:5" customFormat="1" x14ac:dyDescent="0.25">
      <c r="A775" s="373">
        <v>88396</v>
      </c>
      <c r="B775" s="373" t="s">
        <v>8051</v>
      </c>
      <c r="C775" s="373" t="s">
        <v>517</v>
      </c>
      <c r="D775" s="374">
        <v>1.3</v>
      </c>
      <c r="E775" s="371"/>
    </row>
    <row r="776" spans="1:5" customFormat="1" x14ac:dyDescent="0.25">
      <c r="A776" s="373">
        <v>88397</v>
      </c>
      <c r="B776" s="373" t="s">
        <v>8052</v>
      </c>
      <c r="C776" s="373" t="s">
        <v>517</v>
      </c>
      <c r="D776" s="374">
        <v>3.14</v>
      </c>
      <c r="E776" s="371"/>
    </row>
    <row r="777" spans="1:5" customFormat="1" x14ac:dyDescent="0.25">
      <c r="A777" s="373">
        <v>88400</v>
      </c>
      <c r="B777" s="373" t="s">
        <v>8053</v>
      </c>
      <c r="C777" s="373" t="s">
        <v>517</v>
      </c>
      <c r="D777" s="374">
        <v>0.88</v>
      </c>
      <c r="E777" s="371"/>
    </row>
    <row r="778" spans="1:5" customFormat="1" x14ac:dyDescent="0.25">
      <c r="A778" s="373">
        <v>88401</v>
      </c>
      <c r="B778" s="373" t="s">
        <v>8054</v>
      </c>
      <c r="C778" s="373" t="s">
        <v>517</v>
      </c>
      <c r="D778" s="374">
        <v>0.21</v>
      </c>
      <c r="E778" s="371"/>
    </row>
    <row r="779" spans="1:5" customFormat="1" x14ac:dyDescent="0.25">
      <c r="A779" s="373">
        <v>88402</v>
      </c>
      <c r="B779" s="373" t="s">
        <v>8055</v>
      </c>
      <c r="C779" s="373" t="s">
        <v>517</v>
      </c>
      <c r="D779" s="374">
        <v>1.03</v>
      </c>
      <c r="E779" s="371"/>
    </row>
    <row r="780" spans="1:5" customFormat="1" x14ac:dyDescent="0.25">
      <c r="A780" s="373">
        <v>88403</v>
      </c>
      <c r="B780" s="373" t="s">
        <v>8056</v>
      </c>
      <c r="C780" s="373" t="s">
        <v>517</v>
      </c>
      <c r="D780" s="374">
        <v>1.25</v>
      </c>
      <c r="E780" s="371"/>
    </row>
    <row r="781" spans="1:5" customFormat="1" x14ac:dyDescent="0.25">
      <c r="A781" s="373">
        <v>88419</v>
      </c>
      <c r="B781" s="373" t="s">
        <v>618</v>
      </c>
      <c r="C781" s="373" t="s">
        <v>517</v>
      </c>
      <c r="D781" s="374">
        <v>6.15</v>
      </c>
      <c r="E781" s="371"/>
    </row>
    <row r="782" spans="1:5" customFormat="1" x14ac:dyDescent="0.25">
      <c r="A782" s="373">
        <v>88422</v>
      </c>
      <c r="B782" s="373" t="s">
        <v>619</v>
      </c>
      <c r="C782" s="373" t="s">
        <v>517</v>
      </c>
      <c r="D782" s="374">
        <v>1.42</v>
      </c>
      <c r="E782" s="371"/>
    </row>
    <row r="783" spans="1:5" customFormat="1" x14ac:dyDescent="0.25">
      <c r="A783" s="373">
        <v>88425</v>
      </c>
      <c r="B783" s="373" t="s">
        <v>620</v>
      </c>
      <c r="C783" s="373" t="s">
        <v>517</v>
      </c>
      <c r="D783" s="374">
        <v>7.69</v>
      </c>
      <c r="E783" s="371"/>
    </row>
    <row r="784" spans="1:5" customFormat="1" x14ac:dyDescent="0.25">
      <c r="A784" s="373">
        <v>88427</v>
      </c>
      <c r="B784" s="373" t="s">
        <v>621</v>
      </c>
      <c r="C784" s="373" t="s">
        <v>517</v>
      </c>
      <c r="D784" s="374">
        <v>0.71</v>
      </c>
      <c r="E784" s="371"/>
    </row>
    <row r="785" spans="1:5" customFormat="1" x14ac:dyDescent="0.25">
      <c r="A785" s="373">
        <v>88434</v>
      </c>
      <c r="B785" s="373" t="s">
        <v>622</v>
      </c>
      <c r="C785" s="373" t="s">
        <v>517</v>
      </c>
      <c r="D785" s="374">
        <v>8.16</v>
      </c>
      <c r="E785" s="371"/>
    </row>
    <row r="786" spans="1:5" customFormat="1" x14ac:dyDescent="0.25">
      <c r="A786" s="373">
        <v>88435</v>
      </c>
      <c r="B786" s="373" t="s">
        <v>623</v>
      </c>
      <c r="C786" s="373" t="s">
        <v>517</v>
      </c>
      <c r="D786" s="374">
        <v>1.88</v>
      </c>
      <c r="E786" s="371"/>
    </row>
    <row r="787" spans="1:5" customFormat="1" x14ac:dyDescent="0.25">
      <c r="A787" s="373">
        <v>88436</v>
      </c>
      <c r="B787" s="373" t="s">
        <v>624</v>
      </c>
      <c r="C787" s="373" t="s">
        <v>517</v>
      </c>
      <c r="D787" s="374">
        <v>10.199999999999999</v>
      </c>
      <c r="E787" s="371"/>
    </row>
    <row r="788" spans="1:5" customFormat="1" x14ac:dyDescent="0.25">
      <c r="A788" s="373">
        <v>88437</v>
      </c>
      <c r="B788" s="373" t="s">
        <v>625</v>
      </c>
      <c r="C788" s="373" t="s">
        <v>517</v>
      </c>
      <c r="D788" s="374">
        <v>0.71</v>
      </c>
      <c r="E788" s="371"/>
    </row>
    <row r="789" spans="1:5" customFormat="1" x14ac:dyDescent="0.25">
      <c r="A789" s="373">
        <v>88569</v>
      </c>
      <c r="B789" s="373" t="s">
        <v>626</v>
      </c>
      <c r="C789" s="373" t="s">
        <v>517</v>
      </c>
      <c r="D789" s="374">
        <v>3.96</v>
      </c>
      <c r="E789" s="371"/>
    </row>
    <row r="790" spans="1:5" customFormat="1" x14ac:dyDescent="0.25">
      <c r="A790" s="373">
        <v>88570</v>
      </c>
      <c r="B790" s="373" t="s">
        <v>627</v>
      </c>
      <c r="C790" s="373" t="s">
        <v>517</v>
      </c>
      <c r="D790" s="374">
        <v>1.28</v>
      </c>
      <c r="E790" s="371"/>
    </row>
    <row r="791" spans="1:5" customFormat="1" x14ac:dyDescent="0.25">
      <c r="A791" s="373">
        <v>88826</v>
      </c>
      <c r="B791" s="373" t="s">
        <v>8057</v>
      </c>
      <c r="C791" s="373" t="s">
        <v>517</v>
      </c>
      <c r="D791" s="374">
        <v>0.35</v>
      </c>
      <c r="E791" s="371"/>
    </row>
    <row r="792" spans="1:5" customFormat="1" x14ac:dyDescent="0.25">
      <c r="A792" s="373">
        <v>88827</v>
      </c>
      <c r="B792" s="373" t="s">
        <v>8058</v>
      </c>
      <c r="C792" s="373" t="s">
        <v>517</v>
      </c>
      <c r="D792" s="374">
        <v>0.08</v>
      </c>
      <c r="E792" s="371"/>
    </row>
    <row r="793" spans="1:5" customFormat="1" x14ac:dyDescent="0.25">
      <c r="A793" s="373">
        <v>88828</v>
      </c>
      <c r="B793" s="373" t="s">
        <v>8059</v>
      </c>
      <c r="C793" s="373" t="s">
        <v>517</v>
      </c>
      <c r="D793" s="374">
        <v>0.41</v>
      </c>
      <c r="E793" s="371"/>
    </row>
    <row r="794" spans="1:5" customFormat="1" x14ac:dyDescent="0.25">
      <c r="A794" s="373">
        <v>88829</v>
      </c>
      <c r="B794" s="373" t="s">
        <v>8060</v>
      </c>
      <c r="C794" s="373" t="s">
        <v>517</v>
      </c>
      <c r="D794" s="374">
        <v>0.83</v>
      </c>
      <c r="E794" s="371"/>
    </row>
    <row r="795" spans="1:5" customFormat="1" x14ac:dyDescent="0.25">
      <c r="A795" s="373">
        <v>88832</v>
      </c>
      <c r="B795" s="373" t="s">
        <v>628</v>
      </c>
      <c r="C795" s="373" t="s">
        <v>517</v>
      </c>
      <c r="D795" s="374">
        <v>43.77</v>
      </c>
      <c r="E795" s="371"/>
    </row>
    <row r="796" spans="1:5" customFormat="1" x14ac:dyDescent="0.25">
      <c r="A796" s="373">
        <v>88834</v>
      </c>
      <c r="B796" s="373" t="s">
        <v>629</v>
      </c>
      <c r="C796" s="373" t="s">
        <v>517</v>
      </c>
      <c r="D796" s="374">
        <v>11.56</v>
      </c>
      <c r="E796" s="371"/>
    </row>
    <row r="797" spans="1:5" customFormat="1" x14ac:dyDescent="0.25">
      <c r="A797" s="373">
        <v>88835</v>
      </c>
      <c r="B797" s="373" t="s">
        <v>630</v>
      </c>
      <c r="C797" s="373" t="s">
        <v>517</v>
      </c>
      <c r="D797" s="374">
        <v>54.71</v>
      </c>
      <c r="E797" s="371"/>
    </row>
    <row r="798" spans="1:5" customFormat="1" x14ac:dyDescent="0.25">
      <c r="A798" s="373">
        <v>88836</v>
      </c>
      <c r="B798" s="373" t="s">
        <v>631</v>
      </c>
      <c r="C798" s="373" t="s">
        <v>517</v>
      </c>
      <c r="D798" s="374">
        <v>63.91</v>
      </c>
      <c r="E798" s="371"/>
    </row>
    <row r="799" spans="1:5" customFormat="1" x14ac:dyDescent="0.25">
      <c r="A799" s="373">
        <v>88839</v>
      </c>
      <c r="B799" s="373" t="s">
        <v>632</v>
      </c>
      <c r="C799" s="373" t="s">
        <v>517</v>
      </c>
      <c r="D799" s="374">
        <v>31.13</v>
      </c>
      <c r="E799" s="371"/>
    </row>
    <row r="800" spans="1:5" customFormat="1" x14ac:dyDescent="0.25">
      <c r="A800" s="373">
        <v>88840</v>
      </c>
      <c r="B800" s="373" t="s">
        <v>633</v>
      </c>
      <c r="C800" s="373" t="s">
        <v>517</v>
      </c>
      <c r="D800" s="374">
        <v>13.71</v>
      </c>
      <c r="E800" s="371"/>
    </row>
    <row r="801" spans="1:5" customFormat="1" x14ac:dyDescent="0.25">
      <c r="A801" s="373">
        <v>88841</v>
      </c>
      <c r="B801" s="373" t="s">
        <v>634</v>
      </c>
      <c r="C801" s="373" t="s">
        <v>517</v>
      </c>
      <c r="D801" s="374">
        <v>55.66</v>
      </c>
      <c r="E801" s="371"/>
    </row>
    <row r="802" spans="1:5" customFormat="1" x14ac:dyDescent="0.25">
      <c r="A802" s="373">
        <v>88842</v>
      </c>
      <c r="B802" s="373" t="s">
        <v>635</v>
      </c>
      <c r="C802" s="373" t="s">
        <v>517</v>
      </c>
      <c r="D802" s="374">
        <v>78.22</v>
      </c>
      <c r="E802" s="371"/>
    </row>
    <row r="803" spans="1:5" customFormat="1" x14ac:dyDescent="0.25">
      <c r="A803" s="373">
        <v>88847</v>
      </c>
      <c r="B803" s="373" t="s">
        <v>636</v>
      </c>
      <c r="C803" s="373" t="s">
        <v>517</v>
      </c>
      <c r="D803" s="374">
        <v>22.82</v>
      </c>
      <c r="E803" s="371"/>
    </row>
    <row r="804" spans="1:5" customFormat="1" x14ac:dyDescent="0.25">
      <c r="A804" s="373">
        <v>88848</v>
      </c>
      <c r="B804" s="373" t="s">
        <v>637</v>
      </c>
      <c r="C804" s="373" t="s">
        <v>517</v>
      </c>
      <c r="D804" s="374">
        <v>9.3800000000000008</v>
      </c>
      <c r="E804" s="371"/>
    </row>
    <row r="805" spans="1:5" customFormat="1" x14ac:dyDescent="0.25">
      <c r="A805" s="373">
        <v>88853</v>
      </c>
      <c r="B805" s="373" t="s">
        <v>638</v>
      </c>
      <c r="C805" s="373" t="s">
        <v>517</v>
      </c>
      <c r="D805" s="374">
        <v>0.28000000000000003</v>
      </c>
      <c r="E805" s="371"/>
    </row>
    <row r="806" spans="1:5" customFormat="1" x14ac:dyDescent="0.25">
      <c r="A806" s="373">
        <v>88854</v>
      </c>
      <c r="B806" s="373" t="s">
        <v>639</v>
      </c>
      <c r="C806" s="373" t="s">
        <v>517</v>
      </c>
      <c r="D806" s="374">
        <v>0.06</v>
      </c>
      <c r="E806" s="371"/>
    </row>
    <row r="807" spans="1:5" customFormat="1" x14ac:dyDescent="0.25">
      <c r="A807" s="373">
        <v>88855</v>
      </c>
      <c r="B807" s="373" t="s">
        <v>640</v>
      </c>
      <c r="C807" s="373" t="s">
        <v>517</v>
      </c>
      <c r="D807" s="374">
        <v>3.45</v>
      </c>
      <c r="E807" s="371"/>
    </row>
    <row r="808" spans="1:5" customFormat="1" x14ac:dyDescent="0.25">
      <c r="A808" s="373">
        <v>88856</v>
      </c>
      <c r="B808" s="373" t="s">
        <v>641</v>
      </c>
      <c r="C808" s="373" t="s">
        <v>517</v>
      </c>
      <c r="D808" s="374">
        <v>0.94</v>
      </c>
      <c r="E808" s="371"/>
    </row>
    <row r="809" spans="1:5" customFormat="1" x14ac:dyDescent="0.25">
      <c r="A809" s="373">
        <v>88857</v>
      </c>
      <c r="B809" s="373" t="s">
        <v>642</v>
      </c>
      <c r="C809" s="373" t="s">
        <v>517</v>
      </c>
      <c r="D809" s="374">
        <v>24.38</v>
      </c>
      <c r="E809" s="371"/>
    </row>
    <row r="810" spans="1:5" customFormat="1" x14ac:dyDescent="0.25">
      <c r="A810" s="373">
        <v>88858</v>
      </c>
      <c r="B810" s="373" t="s">
        <v>643</v>
      </c>
      <c r="C810" s="373" t="s">
        <v>517</v>
      </c>
      <c r="D810" s="374">
        <v>6.44</v>
      </c>
      <c r="E810" s="371"/>
    </row>
    <row r="811" spans="1:5" customFormat="1" x14ac:dyDescent="0.25">
      <c r="A811" s="373">
        <v>88859</v>
      </c>
      <c r="B811" s="373" t="s">
        <v>644</v>
      </c>
      <c r="C811" s="373" t="s">
        <v>517</v>
      </c>
      <c r="D811" s="374">
        <v>21.68</v>
      </c>
      <c r="E811" s="371"/>
    </row>
    <row r="812" spans="1:5" customFormat="1" x14ac:dyDescent="0.25">
      <c r="A812" s="373">
        <v>88860</v>
      </c>
      <c r="B812" s="373" t="s">
        <v>645</v>
      </c>
      <c r="C812" s="373" t="s">
        <v>517</v>
      </c>
      <c r="D812" s="374">
        <v>5.73</v>
      </c>
      <c r="E812" s="371"/>
    </row>
    <row r="813" spans="1:5" customFormat="1" x14ac:dyDescent="0.25">
      <c r="A813" s="373">
        <v>88900</v>
      </c>
      <c r="B813" s="373" t="s">
        <v>646</v>
      </c>
      <c r="C813" s="373" t="s">
        <v>517</v>
      </c>
      <c r="D813" s="374">
        <v>51.03</v>
      </c>
      <c r="E813" s="371"/>
    </row>
    <row r="814" spans="1:5" customFormat="1" x14ac:dyDescent="0.25">
      <c r="A814" s="373">
        <v>88902</v>
      </c>
      <c r="B814" s="373" t="s">
        <v>647</v>
      </c>
      <c r="C814" s="373" t="s">
        <v>517</v>
      </c>
      <c r="D814" s="374">
        <v>13.48</v>
      </c>
      <c r="E814" s="371"/>
    </row>
    <row r="815" spans="1:5" customFormat="1" x14ac:dyDescent="0.25">
      <c r="A815" s="373">
        <v>88903</v>
      </c>
      <c r="B815" s="373" t="s">
        <v>648</v>
      </c>
      <c r="C815" s="373" t="s">
        <v>517</v>
      </c>
      <c r="D815" s="374">
        <v>63.79</v>
      </c>
      <c r="E815" s="371"/>
    </row>
    <row r="816" spans="1:5" customFormat="1" x14ac:dyDescent="0.25">
      <c r="A816" s="373">
        <v>88904</v>
      </c>
      <c r="B816" s="373" t="s">
        <v>649</v>
      </c>
      <c r="C816" s="373" t="s">
        <v>517</v>
      </c>
      <c r="D816" s="374">
        <v>90.02</v>
      </c>
      <c r="E816" s="371"/>
    </row>
    <row r="817" spans="1:5" customFormat="1" x14ac:dyDescent="0.25">
      <c r="A817" s="373">
        <v>89009</v>
      </c>
      <c r="B817" s="373" t="s">
        <v>650</v>
      </c>
      <c r="C817" s="373" t="s">
        <v>517</v>
      </c>
      <c r="D817" s="374">
        <v>38.56</v>
      </c>
      <c r="E817" s="371"/>
    </row>
    <row r="818" spans="1:5" customFormat="1" x14ac:dyDescent="0.25">
      <c r="A818" s="373">
        <v>89010</v>
      </c>
      <c r="B818" s="373" t="s">
        <v>651</v>
      </c>
      <c r="C818" s="373" t="s">
        <v>517</v>
      </c>
      <c r="D818" s="374">
        <v>16.98</v>
      </c>
      <c r="E818" s="371"/>
    </row>
    <row r="819" spans="1:5" customFormat="1" x14ac:dyDescent="0.25">
      <c r="A819" s="373">
        <v>89011</v>
      </c>
      <c r="B819" s="373" t="s">
        <v>652</v>
      </c>
      <c r="C819" s="373" t="s">
        <v>517</v>
      </c>
      <c r="D819" s="374">
        <v>23.52</v>
      </c>
      <c r="E819" s="371"/>
    </row>
    <row r="820" spans="1:5" customFormat="1" x14ac:dyDescent="0.25">
      <c r="A820" s="373">
        <v>89012</v>
      </c>
      <c r="B820" s="373" t="s">
        <v>653</v>
      </c>
      <c r="C820" s="373" t="s">
        <v>517</v>
      </c>
      <c r="D820" s="374">
        <v>6.21</v>
      </c>
      <c r="E820" s="371"/>
    </row>
    <row r="821" spans="1:5" customFormat="1" x14ac:dyDescent="0.25">
      <c r="A821" s="373">
        <v>89013</v>
      </c>
      <c r="B821" s="373" t="s">
        <v>654</v>
      </c>
      <c r="C821" s="373" t="s">
        <v>517</v>
      </c>
      <c r="D821" s="374">
        <v>126.31</v>
      </c>
      <c r="E821" s="371"/>
    </row>
    <row r="822" spans="1:5" customFormat="1" x14ac:dyDescent="0.25">
      <c r="A822" s="373">
        <v>89014</v>
      </c>
      <c r="B822" s="373" t="s">
        <v>655</v>
      </c>
      <c r="C822" s="373" t="s">
        <v>517</v>
      </c>
      <c r="D822" s="374">
        <v>55.64</v>
      </c>
      <c r="E822" s="371"/>
    </row>
    <row r="823" spans="1:5" customFormat="1" x14ac:dyDescent="0.25">
      <c r="A823" s="373">
        <v>89015</v>
      </c>
      <c r="B823" s="373" t="s">
        <v>656</v>
      </c>
      <c r="C823" s="373" t="s">
        <v>517</v>
      </c>
      <c r="D823" s="374">
        <v>3.98</v>
      </c>
      <c r="E823" s="371"/>
    </row>
    <row r="824" spans="1:5" customFormat="1" x14ac:dyDescent="0.25">
      <c r="A824" s="373">
        <v>89016</v>
      </c>
      <c r="B824" s="373" t="s">
        <v>657</v>
      </c>
      <c r="C824" s="373" t="s">
        <v>517</v>
      </c>
      <c r="D824" s="374">
        <v>1.05</v>
      </c>
      <c r="E824" s="371"/>
    </row>
    <row r="825" spans="1:5" customFormat="1" x14ac:dyDescent="0.25">
      <c r="A825" s="373">
        <v>89017</v>
      </c>
      <c r="B825" s="373" t="s">
        <v>658</v>
      </c>
      <c r="C825" s="373" t="s">
        <v>517</v>
      </c>
      <c r="D825" s="374">
        <v>38.32</v>
      </c>
      <c r="E825" s="371"/>
    </row>
    <row r="826" spans="1:5" customFormat="1" x14ac:dyDescent="0.25">
      <c r="A826" s="373">
        <v>89018</v>
      </c>
      <c r="B826" s="373" t="s">
        <v>659</v>
      </c>
      <c r="C826" s="373" t="s">
        <v>517</v>
      </c>
      <c r="D826" s="374">
        <v>16.88</v>
      </c>
      <c r="E826" s="371"/>
    </row>
    <row r="827" spans="1:5" customFormat="1" x14ac:dyDescent="0.25">
      <c r="A827" s="373">
        <v>89019</v>
      </c>
      <c r="B827" s="373" t="s">
        <v>660</v>
      </c>
      <c r="C827" s="373" t="s">
        <v>517</v>
      </c>
      <c r="D827" s="374">
        <v>0.36</v>
      </c>
      <c r="E827" s="371"/>
    </row>
    <row r="828" spans="1:5" customFormat="1" x14ac:dyDescent="0.25">
      <c r="A828" s="373">
        <v>89020</v>
      </c>
      <c r="B828" s="373" t="s">
        <v>661</v>
      </c>
      <c r="C828" s="373" t="s">
        <v>517</v>
      </c>
      <c r="D828" s="374">
        <v>0.08</v>
      </c>
      <c r="E828" s="371"/>
    </row>
    <row r="829" spans="1:5" customFormat="1" x14ac:dyDescent="0.25">
      <c r="A829" s="373">
        <v>89023</v>
      </c>
      <c r="B829" s="373" t="s">
        <v>8061</v>
      </c>
      <c r="C829" s="373" t="s">
        <v>517</v>
      </c>
      <c r="D829" s="374">
        <v>3.46</v>
      </c>
      <c r="E829" s="371"/>
    </row>
    <row r="830" spans="1:5" customFormat="1" x14ac:dyDescent="0.25">
      <c r="A830" s="373">
        <v>89024</v>
      </c>
      <c r="B830" s="373" t="s">
        <v>8062</v>
      </c>
      <c r="C830" s="373" t="s">
        <v>517</v>
      </c>
      <c r="D830" s="374">
        <v>1.28</v>
      </c>
      <c r="E830" s="371"/>
    </row>
    <row r="831" spans="1:5" customFormat="1" x14ac:dyDescent="0.25">
      <c r="A831" s="373">
        <v>89025</v>
      </c>
      <c r="B831" s="373" t="s">
        <v>8063</v>
      </c>
      <c r="C831" s="373" t="s">
        <v>517</v>
      </c>
      <c r="D831" s="374">
        <v>4.6100000000000003</v>
      </c>
      <c r="E831" s="371"/>
    </row>
    <row r="832" spans="1:5" customFormat="1" x14ac:dyDescent="0.25">
      <c r="A832" s="373">
        <v>89026</v>
      </c>
      <c r="B832" s="373" t="s">
        <v>8064</v>
      </c>
      <c r="C832" s="373" t="s">
        <v>517</v>
      </c>
      <c r="D832" s="374">
        <v>171.16</v>
      </c>
      <c r="E832" s="371"/>
    </row>
    <row r="833" spans="1:5" customFormat="1" x14ac:dyDescent="0.25">
      <c r="A833" s="373">
        <v>89029</v>
      </c>
      <c r="B833" s="373" t="s">
        <v>662</v>
      </c>
      <c r="C833" s="373" t="s">
        <v>517</v>
      </c>
      <c r="D833" s="374">
        <v>29.74</v>
      </c>
      <c r="E833" s="371"/>
    </row>
    <row r="834" spans="1:5" customFormat="1" x14ac:dyDescent="0.25">
      <c r="A834" s="373">
        <v>89030</v>
      </c>
      <c r="B834" s="373" t="s">
        <v>663</v>
      </c>
      <c r="C834" s="373" t="s">
        <v>517</v>
      </c>
      <c r="D834" s="374">
        <v>13.1</v>
      </c>
      <c r="E834" s="371"/>
    </row>
    <row r="835" spans="1:5" customFormat="1" x14ac:dyDescent="0.25">
      <c r="A835" s="373">
        <v>89033</v>
      </c>
      <c r="B835" s="373" t="s">
        <v>664</v>
      </c>
      <c r="C835" s="373" t="s">
        <v>517</v>
      </c>
      <c r="D835" s="374">
        <v>13.92</v>
      </c>
      <c r="E835" s="371"/>
    </row>
    <row r="836" spans="1:5" customFormat="1" x14ac:dyDescent="0.25">
      <c r="A836" s="373">
        <v>89034</v>
      </c>
      <c r="B836" s="373" t="s">
        <v>665</v>
      </c>
      <c r="C836" s="373" t="s">
        <v>517</v>
      </c>
      <c r="D836" s="374">
        <v>3.73</v>
      </c>
      <c r="E836" s="371"/>
    </row>
    <row r="837" spans="1:5" customFormat="1" x14ac:dyDescent="0.25">
      <c r="A837" s="373">
        <v>89128</v>
      </c>
      <c r="B837" s="373" t="s">
        <v>666</v>
      </c>
      <c r="C837" s="373" t="s">
        <v>517</v>
      </c>
      <c r="D837" s="374">
        <v>35.840000000000003</v>
      </c>
      <c r="E837" s="371"/>
    </row>
    <row r="838" spans="1:5" customFormat="1" x14ac:dyDescent="0.25">
      <c r="A838" s="373">
        <v>89129</v>
      </c>
      <c r="B838" s="373" t="s">
        <v>667</v>
      </c>
      <c r="C838" s="373" t="s">
        <v>517</v>
      </c>
      <c r="D838" s="374">
        <v>9.4700000000000006</v>
      </c>
      <c r="E838" s="371"/>
    </row>
    <row r="839" spans="1:5" customFormat="1" x14ac:dyDescent="0.25">
      <c r="A839" s="373">
        <v>89130</v>
      </c>
      <c r="B839" s="373" t="s">
        <v>668</v>
      </c>
      <c r="C839" s="373" t="s">
        <v>517</v>
      </c>
      <c r="D839" s="374">
        <v>49.69</v>
      </c>
      <c r="E839" s="371"/>
    </row>
    <row r="840" spans="1:5" customFormat="1" x14ac:dyDescent="0.25">
      <c r="A840" s="373">
        <v>89131</v>
      </c>
      <c r="B840" s="373" t="s">
        <v>669</v>
      </c>
      <c r="C840" s="373" t="s">
        <v>517</v>
      </c>
      <c r="D840" s="374">
        <v>13.13</v>
      </c>
      <c r="E840" s="371"/>
    </row>
    <row r="841" spans="1:5" customFormat="1" x14ac:dyDescent="0.25">
      <c r="A841" s="373">
        <v>89210</v>
      </c>
      <c r="B841" s="373" t="s">
        <v>670</v>
      </c>
      <c r="C841" s="373" t="s">
        <v>517</v>
      </c>
      <c r="D841" s="374">
        <v>32.049999999999997</v>
      </c>
      <c r="E841" s="371"/>
    </row>
    <row r="842" spans="1:5" customFormat="1" x14ac:dyDescent="0.25">
      <c r="A842" s="373">
        <v>89211</v>
      </c>
      <c r="B842" s="373" t="s">
        <v>671</v>
      </c>
      <c r="C842" s="373" t="s">
        <v>517</v>
      </c>
      <c r="D842" s="374">
        <v>8.6</v>
      </c>
      <c r="E842" s="371"/>
    </row>
    <row r="843" spans="1:5" customFormat="1" x14ac:dyDescent="0.25">
      <c r="A843" s="373">
        <v>89212</v>
      </c>
      <c r="B843" s="373" t="s">
        <v>672</v>
      </c>
      <c r="C843" s="373" t="s">
        <v>517</v>
      </c>
      <c r="D843" s="374">
        <v>28.91</v>
      </c>
      <c r="E843" s="371"/>
    </row>
    <row r="844" spans="1:5" customFormat="1" x14ac:dyDescent="0.25">
      <c r="A844" s="373">
        <v>89213</v>
      </c>
      <c r="B844" s="373" t="s">
        <v>673</v>
      </c>
      <c r="C844" s="373" t="s">
        <v>517</v>
      </c>
      <c r="D844" s="374">
        <v>8.92</v>
      </c>
      <c r="E844" s="371"/>
    </row>
    <row r="845" spans="1:5" customFormat="1" x14ac:dyDescent="0.25">
      <c r="A845" s="373">
        <v>89214</v>
      </c>
      <c r="B845" s="373" t="s">
        <v>674</v>
      </c>
      <c r="C845" s="373" t="s">
        <v>517</v>
      </c>
      <c r="D845" s="374">
        <v>27.14</v>
      </c>
      <c r="E845" s="371"/>
    </row>
    <row r="846" spans="1:5" customFormat="1" x14ac:dyDescent="0.25">
      <c r="A846" s="373">
        <v>89215</v>
      </c>
      <c r="B846" s="373" t="s">
        <v>675</v>
      </c>
      <c r="C846" s="373" t="s">
        <v>517</v>
      </c>
      <c r="D846" s="374">
        <v>92.96</v>
      </c>
      <c r="E846" s="371"/>
    </row>
    <row r="847" spans="1:5" customFormat="1" x14ac:dyDescent="0.25">
      <c r="A847" s="373">
        <v>89221</v>
      </c>
      <c r="B847" s="373" t="s">
        <v>8065</v>
      </c>
      <c r="C847" s="373" t="s">
        <v>517</v>
      </c>
      <c r="D847" s="374">
        <v>1.43</v>
      </c>
      <c r="E847" s="371"/>
    </row>
    <row r="848" spans="1:5" customFormat="1" x14ac:dyDescent="0.25">
      <c r="A848" s="373">
        <v>89222</v>
      </c>
      <c r="B848" s="373" t="s">
        <v>8066</v>
      </c>
      <c r="C848" s="373" t="s">
        <v>517</v>
      </c>
      <c r="D848" s="374">
        <v>0.35</v>
      </c>
      <c r="E848" s="371"/>
    </row>
    <row r="849" spans="1:5" customFormat="1" x14ac:dyDescent="0.25">
      <c r="A849" s="373">
        <v>89223</v>
      </c>
      <c r="B849" s="373" t="s">
        <v>8067</v>
      </c>
      <c r="C849" s="373" t="s">
        <v>517</v>
      </c>
      <c r="D849" s="374">
        <v>1.67</v>
      </c>
      <c r="E849" s="371"/>
    </row>
    <row r="850" spans="1:5" customFormat="1" x14ac:dyDescent="0.25">
      <c r="A850" s="373">
        <v>89224</v>
      </c>
      <c r="B850" s="373" t="s">
        <v>8068</v>
      </c>
      <c r="C850" s="373" t="s">
        <v>517</v>
      </c>
      <c r="D850" s="374">
        <v>1.67</v>
      </c>
      <c r="E850" s="371"/>
    </row>
    <row r="851" spans="1:5" customFormat="1" x14ac:dyDescent="0.25">
      <c r="A851" s="373">
        <v>89228</v>
      </c>
      <c r="B851" s="373" t="s">
        <v>676</v>
      </c>
      <c r="C851" s="373" t="s">
        <v>517</v>
      </c>
      <c r="D851" s="374">
        <v>44.8</v>
      </c>
      <c r="E851" s="371"/>
    </row>
    <row r="852" spans="1:5" customFormat="1" x14ac:dyDescent="0.25">
      <c r="A852" s="373">
        <v>89229</v>
      </c>
      <c r="B852" s="373" t="s">
        <v>677</v>
      </c>
      <c r="C852" s="373" t="s">
        <v>517</v>
      </c>
      <c r="D852" s="374">
        <v>15.79</v>
      </c>
      <c r="E852" s="371"/>
    </row>
    <row r="853" spans="1:5" customFormat="1" x14ac:dyDescent="0.25">
      <c r="A853" s="373">
        <v>89230</v>
      </c>
      <c r="B853" s="373" t="s">
        <v>678</v>
      </c>
      <c r="C853" s="373" t="s">
        <v>517</v>
      </c>
      <c r="D853" s="374">
        <v>130.74</v>
      </c>
      <c r="E853" s="371"/>
    </row>
    <row r="854" spans="1:5" customFormat="1" x14ac:dyDescent="0.25">
      <c r="A854" s="373">
        <v>89231</v>
      </c>
      <c r="B854" s="373" t="s">
        <v>679</v>
      </c>
      <c r="C854" s="373" t="s">
        <v>517</v>
      </c>
      <c r="D854" s="374">
        <v>40.03</v>
      </c>
      <c r="E854" s="371"/>
    </row>
    <row r="855" spans="1:5" customFormat="1" x14ac:dyDescent="0.25">
      <c r="A855" s="373">
        <v>89232</v>
      </c>
      <c r="B855" s="373" t="s">
        <v>680</v>
      </c>
      <c r="C855" s="373" t="s">
        <v>517</v>
      </c>
      <c r="D855" s="374">
        <v>233.21</v>
      </c>
      <c r="E855" s="371"/>
    </row>
    <row r="856" spans="1:5" customFormat="1" x14ac:dyDescent="0.25">
      <c r="A856" s="373">
        <v>89233</v>
      </c>
      <c r="B856" s="373" t="s">
        <v>681</v>
      </c>
      <c r="C856" s="373" t="s">
        <v>517</v>
      </c>
      <c r="D856" s="374">
        <v>167.3</v>
      </c>
      <c r="E856" s="371"/>
    </row>
    <row r="857" spans="1:5" customFormat="1" x14ac:dyDescent="0.25">
      <c r="A857" s="373">
        <v>89236</v>
      </c>
      <c r="B857" s="373" t="s">
        <v>682</v>
      </c>
      <c r="C857" s="373" t="s">
        <v>517</v>
      </c>
      <c r="D857" s="374">
        <v>305.42</v>
      </c>
      <c r="E857" s="371"/>
    </row>
    <row r="858" spans="1:5" customFormat="1" x14ac:dyDescent="0.25">
      <c r="A858" s="373">
        <v>89237</v>
      </c>
      <c r="B858" s="373" t="s">
        <v>683</v>
      </c>
      <c r="C858" s="373" t="s">
        <v>517</v>
      </c>
      <c r="D858" s="374">
        <v>93.52</v>
      </c>
      <c r="E858" s="371"/>
    </row>
    <row r="859" spans="1:5" customFormat="1" x14ac:dyDescent="0.25">
      <c r="A859" s="373">
        <v>89238</v>
      </c>
      <c r="B859" s="373" t="s">
        <v>684</v>
      </c>
      <c r="C859" s="373" t="s">
        <v>517</v>
      </c>
      <c r="D859" s="374">
        <v>544.79</v>
      </c>
      <c r="E859" s="371"/>
    </row>
    <row r="860" spans="1:5" customFormat="1" x14ac:dyDescent="0.25">
      <c r="A860" s="373">
        <v>89239</v>
      </c>
      <c r="B860" s="373" t="s">
        <v>685</v>
      </c>
      <c r="C860" s="373" t="s">
        <v>517</v>
      </c>
      <c r="D860" s="374">
        <v>442.42</v>
      </c>
      <c r="E860" s="371"/>
    </row>
    <row r="861" spans="1:5" customFormat="1" x14ac:dyDescent="0.25">
      <c r="A861" s="373">
        <v>89240</v>
      </c>
      <c r="B861" s="373" t="s">
        <v>686</v>
      </c>
      <c r="C861" s="373" t="s">
        <v>517</v>
      </c>
      <c r="D861" s="374">
        <v>93.73</v>
      </c>
      <c r="E861" s="371"/>
    </row>
    <row r="862" spans="1:5" customFormat="1" x14ac:dyDescent="0.25">
      <c r="A862" s="373">
        <v>89241</v>
      </c>
      <c r="B862" s="373" t="s">
        <v>687</v>
      </c>
      <c r="C862" s="373" t="s">
        <v>517</v>
      </c>
      <c r="D862" s="374">
        <v>33.04</v>
      </c>
      <c r="E862" s="371"/>
    </row>
    <row r="863" spans="1:5" customFormat="1" x14ac:dyDescent="0.25">
      <c r="A863" s="373">
        <v>89246</v>
      </c>
      <c r="B863" s="373" t="s">
        <v>688</v>
      </c>
      <c r="C863" s="373" t="s">
        <v>517</v>
      </c>
      <c r="D863" s="374">
        <v>265.39</v>
      </c>
      <c r="E863" s="371"/>
    </row>
    <row r="864" spans="1:5" customFormat="1" x14ac:dyDescent="0.25">
      <c r="A864" s="373">
        <v>89247</v>
      </c>
      <c r="B864" s="373" t="s">
        <v>689</v>
      </c>
      <c r="C864" s="373" t="s">
        <v>517</v>
      </c>
      <c r="D864" s="374">
        <v>81.260000000000005</v>
      </c>
      <c r="E864" s="371"/>
    </row>
    <row r="865" spans="1:5" customFormat="1" x14ac:dyDescent="0.25">
      <c r="A865" s="373">
        <v>89248</v>
      </c>
      <c r="B865" s="373" t="s">
        <v>690</v>
      </c>
      <c r="C865" s="373" t="s">
        <v>517</v>
      </c>
      <c r="D865" s="374">
        <v>473.38</v>
      </c>
      <c r="E865" s="371"/>
    </row>
    <row r="866" spans="1:5" customFormat="1" x14ac:dyDescent="0.25">
      <c r="A866" s="373">
        <v>89249</v>
      </c>
      <c r="B866" s="373" t="s">
        <v>691</v>
      </c>
      <c r="C866" s="373" t="s">
        <v>517</v>
      </c>
      <c r="D866" s="374">
        <v>377.13</v>
      </c>
      <c r="E866" s="371"/>
    </row>
    <row r="867" spans="1:5" customFormat="1" x14ac:dyDescent="0.25">
      <c r="A867" s="373">
        <v>89253</v>
      </c>
      <c r="B867" s="373" t="s">
        <v>692</v>
      </c>
      <c r="C867" s="373" t="s">
        <v>517</v>
      </c>
      <c r="D867" s="374">
        <v>76.81</v>
      </c>
      <c r="E867" s="371"/>
    </row>
    <row r="868" spans="1:5" customFormat="1" x14ac:dyDescent="0.25">
      <c r="A868" s="373">
        <v>89254</v>
      </c>
      <c r="B868" s="373" t="s">
        <v>693</v>
      </c>
      <c r="C868" s="373" t="s">
        <v>517</v>
      </c>
      <c r="D868" s="374">
        <v>27.07</v>
      </c>
      <c r="E868" s="371"/>
    </row>
    <row r="869" spans="1:5" customFormat="1" x14ac:dyDescent="0.25">
      <c r="A869" s="373">
        <v>89255</v>
      </c>
      <c r="B869" s="373" t="s">
        <v>694</v>
      </c>
      <c r="C869" s="373" t="s">
        <v>517</v>
      </c>
      <c r="D869" s="374">
        <v>123.47</v>
      </c>
      <c r="E869" s="371"/>
    </row>
    <row r="870" spans="1:5" customFormat="1" x14ac:dyDescent="0.25">
      <c r="A870" s="373">
        <v>89256</v>
      </c>
      <c r="B870" s="373" t="s">
        <v>695</v>
      </c>
      <c r="C870" s="373" t="s">
        <v>517</v>
      </c>
      <c r="D870" s="374">
        <v>84.87</v>
      </c>
      <c r="E870" s="371"/>
    </row>
    <row r="871" spans="1:5" customFormat="1" x14ac:dyDescent="0.25">
      <c r="A871" s="373">
        <v>89259</v>
      </c>
      <c r="B871" s="373" t="s">
        <v>696</v>
      </c>
      <c r="C871" s="373" t="s">
        <v>517</v>
      </c>
      <c r="D871" s="374">
        <v>28</v>
      </c>
      <c r="E871" s="371"/>
    </row>
    <row r="872" spans="1:5" customFormat="1" x14ac:dyDescent="0.25">
      <c r="A872" s="373">
        <v>89260</v>
      </c>
      <c r="B872" s="373" t="s">
        <v>697</v>
      </c>
      <c r="C872" s="373" t="s">
        <v>517</v>
      </c>
      <c r="D872" s="374">
        <v>10.36</v>
      </c>
      <c r="E872" s="371"/>
    </row>
    <row r="873" spans="1:5" customFormat="1" x14ac:dyDescent="0.25">
      <c r="A873" s="373">
        <v>89262</v>
      </c>
      <c r="B873" s="373" t="s">
        <v>698</v>
      </c>
      <c r="C873" s="373" t="s">
        <v>517</v>
      </c>
      <c r="D873" s="374">
        <v>47.7</v>
      </c>
      <c r="E873" s="371"/>
    </row>
    <row r="874" spans="1:5" customFormat="1" x14ac:dyDescent="0.25">
      <c r="A874" s="373">
        <v>89264</v>
      </c>
      <c r="B874" s="373" t="s">
        <v>699</v>
      </c>
      <c r="C874" s="373" t="s">
        <v>517</v>
      </c>
      <c r="D874" s="374">
        <v>21.9</v>
      </c>
      <c r="E874" s="371"/>
    </row>
    <row r="875" spans="1:5" customFormat="1" x14ac:dyDescent="0.25">
      <c r="A875" s="373">
        <v>89265</v>
      </c>
      <c r="B875" s="373" t="s">
        <v>700</v>
      </c>
      <c r="C875" s="373" t="s">
        <v>517</v>
      </c>
      <c r="D875" s="374">
        <v>8.76</v>
      </c>
      <c r="E875" s="371"/>
    </row>
    <row r="876" spans="1:5" customFormat="1" x14ac:dyDescent="0.25">
      <c r="A876" s="373">
        <v>89266</v>
      </c>
      <c r="B876" s="373" t="s">
        <v>701</v>
      </c>
      <c r="C876" s="373" t="s">
        <v>517</v>
      </c>
      <c r="D876" s="374">
        <v>3.53</v>
      </c>
      <c r="E876" s="371"/>
    </row>
    <row r="877" spans="1:5" customFormat="1" x14ac:dyDescent="0.25">
      <c r="A877" s="373">
        <v>89267</v>
      </c>
      <c r="B877" s="373" t="s">
        <v>702</v>
      </c>
      <c r="C877" s="373" t="s">
        <v>517</v>
      </c>
      <c r="D877" s="374">
        <v>50.32</v>
      </c>
      <c r="E877" s="371"/>
    </row>
    <row r="878" spans="1:5" customFormat="1" x14ac:dyDescent="0.25">
      <c r="A878" s="373">
        <v>89268</v>
      </c>
      <c r="B878" s="373" t="s">
        <v>703</v>
      </c>
      <c r="C878" s="373" t="s">
        <v>517</v>
      </c>
      <c r="D878" s="374">
        <v>17.739999999999998</v>
      </c>
      <c r="E878" s="371"/>
    </row>
    <row r="879" spans="1:5" customFormat="1" x14ac:dyDescent="0.25">
      <c r="A879" s="373">
        <v>89269</v>
      </c>
      <c r="B879" s="373" t="s">
        <v>704</v>
      </c>
      <c r="C879" s="373" t="s">
        <v>517</v>
      </c>
      <c r="D879" s="374">
        <v>7.17</v>
      </c>
      <c r="E879" s="371"/>
    </row>
    <row r="880" spans="1:5" customFormat="1" x14ac:dyDescent="0.25">
      <c r="A880" s="373">
        <v>89270</v>
      </c>
      <c r="B880" s="373" t="s">
        <v>705</v>
      </c>
      <c r="C880" s="373" t="s">
        <v>517</v>
      </c>
      <c r="D880" s="374">
        <v>80.900000000000006</v>
      </c>
      <c r="E880" s="371"/>
    </row>
    <row r="881" spans="1:5" customFormat="1" x14ac:dyDescent="0.25">
      <c r="A881" s="373">
        <v>89271</v>
      </c>
      <c r="B881" s="373" t="s">
        <v>706</v>
      </c>
      <c r="C881" s="373" t="s">
        <v>517</v>
      </c>
      <c r="D881" s="374">
        <v>29.05</v>
      </c>
      <c r="E881" s="371"/>
    </row>
    <row r="882" spans="1:5" customFormat="1" x14ac:dyDescent="0.25">
      <c r="A882" s="373">
        <v>89274</v>
      </c>
      <c r="B882" s="373" t="s">
        <v>8069</v>
      </c>
      <c r="C882" s="373" t="s">
        <v>517</v>
      </c>
      <c r="D882" s="374">
        <v>1.75</v>
      </c>
      <c r="E882" s="371"/>
    </row>
    <row r="883" spans="1:5" customFormat="1" x14ac:dyDescent="0.25">
      <c r="A883" s="373">
        <v>89275</v>
      </c>
      <c r="B883" s="373" t="s">
        <v>8070</v>
      </c>
      <c r="C883" s="373" t="s">
        <v>517</v>
      </c>
      <c r="D883" s="374">
        <v>0.43</v>
      </c>
      <c r="E883" s="371"/>
    </row>
    <row r="884" spans="1:5" customFormat="1" x14ac:dyDescent="0.25">
      <c r="A884" s="373">
        <v>89276</v>
      </c>
      <c r="B884" s="373" t="s">
        <v>8071</v>
      </c>
      <c r="C884" s="373" t="s">
        <v>517</v>
      </c>
      <c r="D884" s="374">
        <v>2.33</v>
      </c>
      <c r="E884" s="371"/>
    </row>
    <row r="885" spans="1:5" customFormat="1" x14ac:dyDescent="0.25">
      <c r="A885" s="373">
        <v>89277</v>
      </c>
      <c r="B885" s="373" t="s">
        <v>8072</v>
      </c>
      <c r="C885" s="373" t="s">
        <v>517</v>
      </c>
      <c r="D885" s="374">
        <v>8.49</v>
      </c>
      <c r="E885" s="371"/>
    </row>
    <row r="886" spans="1:5" customFormat="1" x14ac:dyDescent="0.25">
      <c r="A886" s="373">
        <v>89280</v>
      </c>
      <c r="B886" s="373" t="s">
        <v>707</v>
      </c>
      <c r="C886" s="373" t="s">
        <v>517</v>
      </c>
      <c r="D886" s="374">
        <v>39.36</v>
      </c>
      <c r="E886" s="371"/>
    </row>
    <row r="887" spans="1:5" customFormat="1" x14ac:dyDescent="0.25">
      <c r="A887" s="373">
        <v>89281</v>
      </c>
      <c r="B887" s="373" t="s">
        <v>708</v>
      </c>
      <c r="C887" s="373" t="s">
        <v>517</v>
      </c>
      <c r="D887" s="374">
        <v>10.56</v>
      </c>
      <c r="E887" s="371"/>
    </row>
    <row r="888" spans="1:5" customFormat="1" x14ac:dyDescent="0.25">
      <c r="A888" s="373">
        <v>89870</v>
      </c>
      <c r="B888" s="373" t="s">
        <v>709</v>
      </c>
      <c r="C888" s="373" t="s">
        <v>517</v>
      </c>
      <c r="D888" s="374">
        <v>38.450000000000003</v>
      </c>
      <c r="E888" s="371"/>
    </row>
    <row r="889" spans="1:5" customFormat="1" x14ac:dyDescent="0.25">
      <c r="A889" s="373">
        <v>89871</v>
      </c>
      <c r="B889" s="373" t="s">
        <v>710</v>
      </c>
      <c r="C889" s="373" t="s">
        <v>517</v>
      </c>
      <c r="D889" s="374">
        <v>13.66</v>
      </c>
      <c r="E889" s="371"/>
    </row>
    <row r="890" spans="1:5" customFormat="1" x14ac:dyDescent="0.25">
      <c r="A890" s="373">
        <v>89872</v>
      </c>
      <c r="B890" s="373" t="s">
        <v>711</v>
      </c>
      <c r="C890" s="373" t="s">
        <v>517</v>
      </c>
      <c r="D890" s="374">
        <v>5.51</v>
      </c>
      <c r="E890" s="371"/>
    </row>
    <row r="891" spans="1:5" customFormat="1" x14ac:dyDescent="0.25">
      <c r="A891" s="373">
        <v>89873</v>
      </c>
      <c r="B891" s="373" t="s">
        <v>712</v>
      </c>
      <c r="C891" s="373" t="s">
        <v>517</v>
      </c>
      <c r="D891" s="374">
        <v>66.150000000000006</v>
      </c>
      <c r="E891" s="371"/>
    </row>
    <row r="892" spans="1:5" customFormat="1" x14ac:dyDescent="0.25">
      <c r="A892" s="373">
        <v>89874</v>
      </c>
      <c r="B892" s="373" t="s">
        <v>713</v>
      </c>
      <c r="C892" s="373" t="s">
        <v>517</v>
      </c>
      <c r="D892" s="374">
        <v>176.52</v>
      </c>
      <c r="E892" s="371"/>
    </row>
    <row r="893" spans="1:5" customFormat="1" x14ac:dyDescent="0.25">
      <c r="A893" s="373">
        <v>89878</v>
      </c>
      <c r="B893" s="373" t="s">
        <v>714</v>
      </c>
      <c r="C893" s="373" t="s">
        <v>517</v>
      </c>
      <c r="D893" s="374">
        <v>41.02</v>
      </c>
      <c r="E893" s="371"/>
    </row>
    <row r="894" spans="1:5" customFormat="1" x14ac:dyDescent="0.25">
      <c r="A894" s="373">
        <v>89879</v>
      </c>
      <c r="B894" s="373" t="s">
        <v>715</v>
      </c>
      <c r="C894" s="373" t="s">
        <v>517</v>
      </c>
      <c r="D894" s="374">
        <v>14.34</v>
      </c>
      <c r="E894" s="371"/>
    </row>
    <row r="895" spans="1:5" customFormat="1" x14ac:dyDescent="0.25">
      <c r="A895" s="373">
        <v>89880</v>
      </c>
      <c r="B895" s="373" t="s">
        <v>716</v>
      </c>
      <c r="C895" s="373" t="s">
        <v>517</v>
      </c>
      <c r="D895" s="374">
        <v>5.79</v>
      </c>
      <c r="E895" s="371"/>
    </row>
    <row r="896" spans="1:5" customFormat="1" x14ac:dyDescent="0.25">
      <c r="A896" s="373">
        <v>89881</v>
      </c>
      <c r="B896" s="373" t="s">
        <v>717</v>
      </c>
      <c r="C896" s="373" t="s">
        <v>517</v>
      </c>
      <c r="D896" s="374">
        <v>69.92</v>
      </c>
      <c r="E896" s="371"/>
    </row>
    <row r="897" spans="1:5" customFormat="1" x14ac:dyDescent="0.25">
      <c r="A897" s="373">
        <v>89882</v>
      </c>
      <c r="B897" s="373" t="s">
        <v>718</v>
      </c>
      <c r="C897" s="373" t="s">
        <v>517</v>
      </c>
      <c r="D897" s="374">
        <v>203.66</v>
      </c>
      <c r="E897" s="371"/>
    </row>
    <row r="898" spans="1:5" customFormat="1" x14ac:dyDescent="0.25">
      <c r="A898" s="373">
        <v>90582</v>
      </c>
      <c r="B898" s="373" t="s">
        <v>719</v>
      </c>
      <c r="C898" s="373" t="s">
        <v>517</v>
      </c>
      <c r="D898" s="374">
        <v>0.4</v>
      </c>
      <c r="E898" s="371"/>
    </row>
    <row r="899" spans="1:5" customFormat="1" x14ac:dyDescent="0.25">
      <c r="A899" s="373">
        <v>90583</v>
      </c>
      <c r="B899" s="373" t="s">
        <v>720</v>
      </c>
      <c r="C899" s="373" t="s">
        <v>517</v>
      </c>
      <c r="D899" s="374">
        <v>0.09</v>
      </c>
      <c r="E899" s="371"/>
    </row>
    <row r="900" spans="1:5" customFormat="1" x14ac:dyDescent="0.25">
      <c r="A900" s="373">
        <v>90584</v>
      </c>
      <c r="B900" s="373" t="s">
        <v>721</v>
      </c>
      <c r="C900" s="373" t="s">
        <v>517</v>
      </c>
      <c r="D900" s="374">
        <v>0.32</v>
      </c>
      <c r="E900" s="371"/>
    </row>
    <row r="901" spans="1:5" customFormat="1" x14ac:dyDescent="0.25">
      <c r="A901" s="373">
        <v>90585</v>
      </c>
      <c r="B901" s="373" t="s">
        <v>722</v>
      </c>
      <c r="C901" s="373" t="s">
        <v>517</v>
      </c>
      <c r="D901" s="374">
        <v>0.34</v>
      </c>
      <c r="E901" s="371"/>
    </row>
    <row r="902" spans="1:5" customFormat="1" x14ac:dyDescent="0.25">
      <c r="A902" s="373">
        <v>90621</v>
      </c>
      <c r="B902" s="373" t="s">
        <v>723</v>
      </c>
      <c r="C902" s="373" t="s">
        <v>517</v>
      </c>
      <c r="D902" s="374">
        <v>1.97</v>
      </c>
      <c r="E902" s="371"/>
    </row>
    <row r="903" spans="1:5" customFormat="1" x14ac:dyDescent="0.25">
      <c r="A903" s="373">
        <v>90622</v>
      </c>
      <c r="B903" s="373" t="s">
        <v>724</v>
      </c>
      <c r="C903" s="373" t="s">
        <v>517</v>
      </c>
      <c r="D903" s="374">
        <v>0.45</v>
      </c>
      <c r="E903" s="371"/>
    </row>
    <row r="904" spans="1:5" customFormat="1" x14ac:dyDescent="0.25">
      <c r="A904" s="373">
        <v>90623</v>
      </c>
      <c r="B904" s="373" t="s">
        <v>725</v>
      </c>
      <c r="C904" s="373" t="s">
        <v>517</v>
      </c>
      <c r="D904" s="374">
        <v>2.4700000000000002</v>
      </c>
      <c r="E904" s="371"/>
    </row>
    <row r="905" spans="1:5" customFormat="1" x14ac:dyDescent="0.25">
      <c r="A905" s="373">
        <v>90624</v>
      </c>
      <c r="B905" s="373" t="s">
        <v>726</v>
      </c>
      <c r="C905" s="373" t="s">
        <v>517</v>
      </c>
      <c r="D905" s="374">
        <v>2.09</v>
      </c>
      <c r="E905" s="371"/>
    </row>
    <row r="906" spans="1:5" customFormat="1" x14ac:dyDescent="0.25">
      <c r="A906" s="373">
        <v>90627</v>
      </c>
      <c r="B906" s="373" t="s">
        <v>727</v>
      </c>
      <c r="C906" s="373" t="s">
        <v>517</v>
      </c>
      <c r="D906" s="374">
        <v>46.69</v>
      </c>
      <c r="E906" s="371"/>
    </row>
    <row r="907" spans="1:5" customFormat="1" x14ac:dyDescent="0.25">
      <c r="A907" s="373">
        <v>90628</v>
      </c>
      <c r="B907" s="373" t="s">
        <v>728</v>
      </c>
      <c r="C907" s="373" t="s">
        <v>517</v>
      </c>
      <c r="D907" s="374">
        <v>12.52</v>
      </c>
      <c r="E907" s="371"/>
    </row>
    <row r="908" spans="1:5" customFormat="1" x14ac:dyDescent="0.25">
      <c r="A908" s="373">
        <v>90629</v>
      </c>
      <c r="B908" s="373" t="s">
        <v>729</v>
      </c>
      <c r="C908" s="373" t="s">
        <v>517</v>
      </c>
      <c r="D908" s="374">
        <v>58.43</v>
      </c>
      <c r="E908" s="371"/>
    </row>
    <row r="909" spans="1:5" customFormat="1" x14ac:dyDescent="0.25">
      <c r="A909" s="373">
        <v>90630</v>
      </c>
      <c r="B909" s="373" t="s">
        <v>730</v>
      </c>
      <c r="C909" s="373" t="s">
        <v>517</v>
      </c>
      <c r="D909" s="374">
        <v>0.99</v>
      </c>
      <c r="E909" s="371"/>
    </row>
    <row r="910" spans="1:5" customFormat="1" x14ac:dyDescent="0.25">
      <c r="A910" s="373">
        <v>90633</v>
      </c>
      <c r="B910" s="373" t="s">
        <v>731</v>
      </c>
      <c r="C910" s="373" t="s">
        <v>517</v>
      </c>
      <c r="D910" s="374">
        <v>4.7300000000000004</v>
      </c>
      <c r="E910" s="371"/>
    </row>
    <row r="911" spans="1:5" customFormat="1" x14ac:dyDescent="0.25">
      <c r="A911" s="373">
        <v>90634</v>
      </c>
      <c r="B911" s="373" t="s">
        <v>732</v>
      </c>
      <c r="C911" s="373" t="s">
        <v>517</v>
      </c>
      <c r="D911" s="374">
        <v>1.0900000000000001</v>
      </c>
      <c r="E911" s="371"/>
    </row>
    <row r="912" spans="1:5" customFormat="1" x14ac:dyDescent="0.25">
      <c r="A912" s="373">
        <v>90635</v>
      </c>
      <c r="B912" s="373" t="s">
        <v>733</v>
      </c>
      <c r="C912" s="373" t="s">
        <v>517</v>
      </c>
      <c r="D912" s="374">
        <v>5.18</v>
      </c>
      <c r="E912" s="371"/>
    </row>
    <row r="913" spans="1:5" customFormat="1" x14ac:dyDescent="0.25">
      <c r="A913" s="373">
        <v>90636</v>
      </c>
      <c r="B913" s="373" t="s">
        <v>734</v>
      </c>
      <c r="C913" s="373" t="s">
        <v>517</v>
      </c>
      <c r="D913" s="374">
        <v>4.1900000000000004</v>
      </c>
      <c r="E913" s="371"/>
    </row>
    <row r="914" spans="1:5" customFormat="1" x14ac:dyDescent="0.25">
      <c r="A914" s="373">
        <v>90639</v>
      </c>
      <c r="B914" s="373" t="s">
        <v>735</v>
      </c>
      <c r="C914" s="373" t="s">
        <v>517</v>
      </c>
      <c r="D914" s="374">
        <v>7.07</v>
      </c>
      <c r="E914" s="371"/>
    </row>
    <row r="915" spans="1:5" customFormat="1" x14ac:dyDescent="0.25">
      <c r="A915" s="373">
        <v>90640</v>
      </c>
      <c r="B915" s="373" t="s">
        <v>736</v>
      </c>
      <c r="C915" s="373" t="s">
        <v>517</v>
      </c>
      <c r="D915" s="374">
        <v>1.63</v>
      </c>
      <c r="E915" s="371"/>
    </row>
    <row r="916" spans="1:5" customFormat="1" x14ac:dyDescent="0.25">
      <c r="A916" s="373">
        <v>90641</v>
      </c>
      <c r="B916" s="373" t="s">
        <v>737</v>
      </c>
      <c r="C916" s="373" t="s">
        <v>517</v>
      </c>
      <c r="D916" s="374">
        <v>7.73</v>
      </c>
      <c r="E916" s="371"/>
    </row>
    <row r="917" spans="1:5" customFormat="1" x14ac:dyDescent="0.25">
      <c r="A917" s="373">
        <v>90642</v>
      </c>
      <c r="B917" s="373" t="s">
        <v>738</v>
      </c>
      <c r="C917" s="373" t="s">
        <v>517</v>
      </c>
      <c r="D917" s="374">
        <v>12.57</v>
      </c>
      <c r="E917" s="371"/>
    </row>
    <row r="918" spans="1:5" customFormat="1" x14ac:dyDescent="0.25">
      <c r="A918" s="373">
        <v>90646</v>
      </c>
      <c r="B918" s="373" t="s">
        <v>739</v>
      </c>
      <c r="C918" s="373" t="s">
        <v>517</v>
      </c>
      <c r="D918" s="374">
        <v>0.99</v>
      </c>
      <c r="E918" s="371"/>
    </row>
    <row r="919" spans="1:5" customFormat="1" x14ac:dyDescent="0.25">
      <c r="A919" s="373">
        <v>90647</v>
      </c>
      <c r="B919" s="373" t="s">
        <v>740</v>
      </c>
      <c r="C919" s="373" t="s">
        <v>517</v>
      </c>
      <c r="D919" s="374">
        <v>0.23</v>
      </c>
      <c r="E919" s="371"/>
    </row>
    <row r="920" spans="1:5" customFormat="1" x14ac:dyDescent="0.25">
      <c r="A920" s="373">
        <v>90648</v>
      </c>
      <c r="B920" s="373" t="s">
        <v>741</v>
      </c>
      <c r="C920" s="373" t="s">
        <v>517</v>
      </c>
      <c r="D920" s="374">
        <v>1.0900000000000001</v>
      </c>
      <c r="E920" s="371"/>
    </row>
    <row r="921" spans="1:5" customFormat="1" x14ac:dyDescent="0.25">
      <c r="A921" s="373">
        <v>90649</v>
      </c>
      <c r="B921" s="373" t="s">
        <v>742</v>
      </c>
      <c r="C921" s="373" t="s">
        <v>517</v>
      </c>
      <c r="D921" s="374">
        <v>6.56</v>
      </c>
      <c r="E921" s="371"/>
    </row>
    <row r="922" spans="1:5" customFormat="1" x14ac:dyDescent="0.25">
      <c r="A922" s="373">
        <v>90652</v>
      </c>
      <c r="B922" s="373" t="s">
        <v>743</v>
      </c>
      <c r="C922" s="373" t="s">
        <v>517</v>
      </c>
      <c r="D922" s="374">
        <v>4.5999999999999996</v>
      </c>
      <c r="E922" s="371"/>
    </row>
    <row r="923" spans="1:5" customFormat="1" x14ac:dyDescent="0.25">
      <c r="A923" s="373">
        <v>90653</v>
      </c>
      <c r="B923" s="373" t="s">
        <v>744</v>
      </c>
      <c r="C923" s="373" t="s">
        <v>517</v>
      </c>
      <c r="D923" s="374">
        <v>1.06</v>
      </c>
      <c r="E923" s="371"/>
    </row>
    <row r="924" spans="1:5" customFormat="1" x14ac:dyDescent="0.25">
      <c r="A924" s="373">
        <v>90654</v>
      </c>
      <c r="B924" s="373" t="s">
        <v>745</v>
      </c>
      <c r="C924" s="373" t="s">
        <v>517</v>
      </c>
      <c r="D924" s="374">
        <v>5.03</v>
      </c>
      <c r="E924" s="371"/>
    </row>
    <row r="925" spans="1:5" customFormat="1" x14ac:dyDescent="0.25">
      <c r="A925" s="373">
        <v>90655</v>
      </c>
      <c r="B925" s="373" t="s">
        <v>746</v>
      </c>
      <c r="C925" s="373" t="s">
        <v>517</v>
      </c>
      <c r="D925" s="374">
        <v>4.3099999999999996</v>
      </c>
      <c r="E925" s="371"/>
    </row>
    <row r="926" spans="1:5" customFormat="1" x14ac:dyDescent="0.25">
      <c r="A926" s="373">
        <v>90658</v>
      </c>
      <c r="B926" s="373" t="s">
        <v>747</v>
      </c>
      <c r="C926" s="373" t="s">
        <v>517</v>
      </c>
      <c r="D926" s="374">
        <v>4.93</v>
      </c>
      <c r="E926" s="371"/>
    </row>
    <row r="927" spans="1:5" customFormat="1" x14ac:dyDescent="0.25">
      <c r="A927" s="373">
        <v>90659</v>
      </c>
      <c r="B927" s="373" t="s">
        <v>748</v>
      </c>
      <c r="C927" s="373" t="s">
        <v>517</v>
      </c>
      <c r="D927" s="374">
        <v>1.1399999999999999</v>
      </c>
      <c r="E927" s="371"/>
    </row>
    <row r="928" spans="1:5" customFormat="1" x14ac:dyDescent="0.25">
      <c r="A928" s="373">
        <v>90660</v>
      </c>
      <c r="B928" s="373" t="s">
        <v>749</v>
      </c>
      <c r="C928" s="373" t="s">
        <v>517</v>
      </c>
      <c r="D928" s="374">
        <v>5.39</v>
      </c>
      <c r="E928" s="371"/>
    </row>
    <row r="929" spans="1:5" customFormat="1" x14ac:dyDescent="0.25">
      <c r="A929" s="373">
        <v>90661</v>
      </c>
      <c r="B929" s="373" t="s">
        <v>750</v>
      </c>
      <c r="C929" s="373" t="s">
        <v>517</v>
      </c>
      <c r="D929" s="374">
        <v>4.3099999999999996</v>
      </c>
      <c r="E929" s="371"/>
    </row>
    <row r="930" spans="1:5" customFormat="1" x14ac:dyDescent="0.25">
      <c r="A930" s="373">
        <v>90664</v>
      </c>
      <c r="B930" s="373" t="s">
        <v>8073</v>
      </c>
      <c r="C930" s="373" t="s">
        <v>517</v>
      </c>
      <c r="D930" s="374">
        <v>6.68</v>
      </c>
      <c r="E930" s="371"/>
    </row>
    <row r="931" spans="1:5" customFormat="1" x14ac:dyDescent="0.25">
      <c r="A931" s="373">
        <v>90665</v>
      </c>
      <c r="B931" s="373" t="s">
        <v>8074</v>
      </c>
      <c r="C931" s="373" t="s">
        <v>517</v>
      </c>
      <c r="D931" s="374">
        <v>1.78</v>
      </c>
      <c r="E931" s="371"/>
    </row>
    <row r="932" spans="1:5" customFormat="1" x14ac:dyDescent="0.25">
      <c r="A932" s="373">
        <v>90666</v>
      </c>
      <c r="B932" s="373" t="s">
        <v>8075</v>
      </c>
      <c r="C932" s="373" t="s">
        <v>517</v>
      </c>
      <c r="D932" s="374">
        <v>8.77</v>
      </c>
      <c r="E932" s="371"/>
    </row>
    <row r="933" spans="1:5" customFormat="1" x14ac:dyDescent="0.25">
      <c r="A933" s="373">
        <v>90667</v>
      </c>
      <c r="B933" s="373" t="s">
        <v>8076</v>
      </c>
      <c r="C933" s="373" t="s">
        <v>517</v>
      </c>
      <c r="D933" s="374">
        <v>14.98</v>
      </c>
      <c r="E933" s="371"/>
    </row>
    <row r="934" spans="1:5" customFormat="1" x14ac:dyDescent="0.25">
      <c r="A934" s="373">
        <v>90670</v>
      </c>
      <c r="B934" s="373" t="s">
        <v>751</v>
      </c>
      <c r="C934" s="373" t="s">
        <v>517</v>
      </c>
      <c r="D934" s="374">
        <v>214.3</v>
      </c>
      <c r="E934" s="371"/>
    </row>
    <row r="935" spans="1:5" customFormat="1" x14ac:dyDescent="0.25">
      <c r="A935" s="373">
        <v>90671</v>
      </c>
      <c r="B935" s="373" t="s">
        <v>752</v>
      </c>
      <c r="C935" s="373" t="s">
        <v>517</v>
      </c>
      <c r="D935" s="374">
        <v>57.49</v>
      </c>
      <c r="E935" s="371"/>
    </row>
    <row r="936" spans="1:5" customFormat="1" x14ac:dyDescent="0.25">
      <c r="A936" s="373">
        <v>90672</v>
      </c>
      <c r="B936" s="373" t="s">
        <v>753</v>
      </c>
      <c r="C936" s="373" t="s">
        <v>517</v>
      </c>
      <c r="D936" s="374">
        <v>268.18</v>
      </c>
      <c r="E936" s="371"/>
    </row>
    <row r="937" spans="1:5" customFormat="1" x14ac:dyDescent="0.25">
      <c r="A937" s="373">
        <v>90673</v>
      </c>
      <c r="B937" s="373" t="s">
        <v>754</v>
      </c>
      <c r="C937" s="373" t="s">
        <v>517</v>
      </c>
      <c r="D937" s="374">
        <v>119.74</v>
      </c>
      <c r="E937" s="371"/>
    </row>
    <row r="938" spans="1:5" customFormat="1" x14ac:dyDescent="0.25">
      <c r="A938" s="373">
        <v>90676</v>
      </c>
      <c r="B938" s="373" t="s">
        <v>755</v>
      </c>
      <c r="C938" s="373" t="s">
        <v>517</v>
      </c>
      <c r="D938" s="374">
        <v>105.78</v>
      </c>
      <c r="E938" s="371"/>
    </row>
    <row r="939" spans="1:5" customFormat="1" x14ac:dyDescent="0.25">
      <c r="A939" s="373">
        <v>90677</v>
      </c>
      <c r="B939" s="373" t="s">
        <v>756</v>
      </c>
      <c r="C939" s="373" t="s">
        <v>517</v>
      </c>
      <c r="D939" s="374">
        <v>31.86</v>
      </c>
      <c r="E939" s="371"/>
    </row>
    <row r="940" spans="1:5" customFormat="1" x14ac:dyDescent="0.25">
      <c r="A940" s="373">
        <v>90678</v>
      </c>
      <c r="B940" s="373" t="s">
        <v>757</v>
      </c>
      <c r="C940" s="373" t="s">
        <v>517</v>
      </c>
      <c r="D940" s="374">
        <v>147.53</v>
      </c>
      <c r="E940" s="371"/>
    </row>
    <row r="941" spans="1:5" customFormat="1" x14ac:dyDescent="0.25">
      <c r="A941" s="373">
        <v>90679</v>
      </c>
      <c r="B941" s="373" t="s">
        <v>758</v>
      </c>
      <c r="C941" s="373" t="s">
        <v>517</v>
      </c>
      <c r="D941" s="374">
        <v>91.82</v>
      </c>
      <c r="E941" s="371"/>
    </row>
    <row r="942" spans="1:5" customFormat="1" x14ac:dyDescent="0.25">
      <c r="A942" s="373">
        <v>90682</v>
      </c>
      <c r="B942" s="373" t="s">
        <v>8077</v>
      </c>
      <c r="C942" s="373" t="s">
        <v>517</v>
      </c>
      <c r="D942" s="374">
        <v>30.9</v>
      </c>
      <c r="E942" s="371"/>
    </row>
    <row r="943" spans="1:5" customFormat="1" x14ac:dyDescent="0.25">
      <c r="A943" s="373">
        <v>90683</v>
      </c>
      <c r="B943" s="373" t="s">
        <v>8078</v>
      </c>
      <c r="C943" s="373" t="s">
        <v>517</v>
      </c>
      <c r="D943" s="374">
        <v>7.62</v>
      </c>
      <c r="E943" s="371"/>
    </row>
    <row r="944" spans="1:5" customFormat="1" x14ac:dyDescent="0.25">
      <c r="A944" s="373">
        <v>90684</v>
      </c>
      <c r="B944" s="373" t="s">
        <v>8079</v>
      </c>
      <c r="C944" s="373" t="s">
        <v>517</v>
      </c>
      <c r="D944" s="374">
        <v>36.049999999999997</v>
      </c>
      <c r="E944" s="371"/>
    </row>
    <row r="945" spans="1:5" customFormat="1" x14ac:dyDescent="0.25">
      <c r="A945" s="373">
        <v>90685</v>
      </c>
      <c r="B945" s="373" t="s">
        <v>8080</v>
      </c>
      <c r="C945" s="373" t="s">
        <v>517</v>
      </c>
      <c r="D945" s="374">
        <v>56.97</v>
      </c>
      <c r="E945" s="371"/>
    </row>
    <row r="946" spans="1:5" customFormat="1" x14ac:dyDescent="0.25">
      <c r="A946" s="373">
        <v>90688</v>
      </c>
      <c r="B946" s="373" t="s">
        <v>759</v>
      </c>
      <c r="C946" s="373" t="s">
        <v>517</v>
      </c>
      <c r="D946" s="374">
        <v>25.6</v>
      </c>
      <c r="E946" s="371"/>
    </row>
    <row r="947" spans="1:5" customFormat="1" x14ac:dyDescent="0.25">
      <c r="A947" s="373">
        <v>90689</v>
      </c>
      <c r="B947" s="373" t="s">
        <v>760</v>
      </c>
      <c r="C947" s="373" t="s">
        <v>517</v>
      </c>
      <c r="D947" s="374">
        <v>5.05</v>
      </c>
      <c r="E947" s="371"/>
    </row>
    <row r="948" spans="1:5" customFormat="1" x14ac:dyDescent="0.25">
      <c r="A948" s="373">
        <v>90690</v>
      </c>
      <c r="B948" s="373" t="s">
        <v>761</v>
      </c>
      <c r="C948" s="373" t="s">
        <v>517</v>
      </c>
      <c r="D948" s="374">
        <v>32</v>
      </c>
      <c r="E948" s="371"/>
    </row>
    <row r="949" spans="1:5" customFormat="1" x14ac:dyDescent="0.25">
      <c r="A949" s="373">
        <v>90691</v>
      </c>
      <c r="B949" s="373" t="s">
        <v>762</v>
      </c>
      <c r="C949" s="373" t="s">
        <v>517</v>
      </c>
      <c r="D949" s="374">
        <v>39.89</v>
      </c>
      <c r="E949" s="371"/>
    </row>
    <row r="950" spans="1:5" customFormat="1" x14ac:dyDescent="0.25">
      <c r="A950" s="373">
        <v>90957</v>
      </c>
      <c r="B950" s="373" t="s">
        <v>763</v>
      </c>
      <c r="C950" s="373" t="s">
        <v>517</v>
      </c>
      <c r="D950" s="374">
        <v>4.97</v>
      </c>
      <c r="E950" s="371"/>
    </row>
    <row r="951" spans="1:5" customFormat="1" x14ac:dyDescent="0.25">
      <c r="A951" s="373">
        <v>90958</v>
      </c>
      <c r="B951" s="373" t="s">
        <v>764</v>
      </c>
      <c r="C951" s="373" t="s">
        <v>517</v>
      </c>
      <c r="D951" s="374">
        <v>1.33</v>
      </c>
      <c r="E951" s="371"/>
    </row>
    <row r="952" spans="1:5" customFormat="1" x14ac:dyDescent="0.25">
      <c r="A952" s="373">
        <v>90960</v>
      </c>
      <c r="B952" s="373" t="s">
        <v>765</v>
      </c>
      <c r="C952" s="373" t="s">
        <v>517</v>
      </c>
      <c r="D952" s="374">
        <v>6.63</v>
      </c>
      <c r="E952" s="371"/>
    </row>
    <row r="953" spans="1:5" customFormat="1" x14ac:dyDescent="0.25">
      <c r="A953" s="373">
        <v>90961</v>
      </c>
      <c r="B953" s="373" t="s">
        <v>766</v>
      </c>
      <c r="C953" s="373" t="s">
        <v>517</v>
      </c>
      <c r="D953" s="374">
        <v>1.78</v>
      </c>
      <c r="E953" s="371"/>
    </row>
    <row r="954" spans="1:5" customFormat="1" x14ac:dyDescent="0.25">
      <c r="A954" s="373">
        <v>90962</v>
      </c>
      <c r="B954" s="373" t="s">
        <v>767</v>
      </c>
      <c r="C954" s="373" t="s">
        <v>517</v>
      </c>
      <c r="D954" s="374">
        <v>8.3000000000000007</v>
      </c>
      <c r="E954" s="371"/>
    </row>
    <row r="955" spans="1:5" customFormat="1" x14ac:dyDescent="0.25">
      <c r="A955" s="373">
        <v>90963</v>
      </c>
      <c r="B955" s="373" t="s">
        <v>768</v>
      </c>
      <c r="C955" s="373" t="s">
        <v>517</v>
      </c>
      <c r="D955" s="374">
        <v>14.97</v>
      </c>
      <c r="E955" s="371"/>
    </row>
    <row r="956" spans="1:5" customFormat="1" x14ac:dyDescent="0.25">
      <c r="A956" s="373">
        <v>90968</v>
      </c>
      <c r="B956" s="373" t="s">
        <v>769</v>
      </c>
      <c r="C956" s="373" t="s">
        <v>517</v>
      </c>
      <c r="D956" s="374">
        <v>6.65</v>
      </c>
      <c r="E956" s="371"/>
    </row>
    <row r="957" spans="1:5" customFormat="1" x14ac:dyDescent="0.25">
      <c r="A957" s="373">
        <v>90969</v>
      </c>
      <c r="B957" s="373" t="s">
        <v>770</v>
      </c>
      <c r="C957" s="373" t="s">
        <v>517</v>
      </c>
      <c r="D957" s="374">
        <v>1.78</v>
      </c>
      <c r="E957" s="371"/>
    </row>
    <row r="958" spans="1:5" customFormat="1" x14ac:dyDescent="0.25">
      <c r="A958" s="373">
        <v>90970</v>
      </c>
      <c r="B958" s="373" t="s">
        <v>771</v>
      </c>
      <c r="C958" s="373" t="s">
        <v>517</v>
      </c>
      <c r="D958" s="374">
        <v>8.33</v>
      </c>
      <c r="E958" s="371"/>
    </row>
    <row r="959" spans="1:5" customFormat="1" x14ac:dyDescent="0.25">
      <c r="A959" s="373">
        <v>90971</v>
      </c>
      <c r="B959" s="373" t="s">
        <v>772</v>
      </c>
      <c r="C959" s="373" t="s">
        <v>517</v>
      </c>
      <c r="D959" s="374">
        <v>60.67</v>
      </c>
      <c r="E959" s="371"/>
    </row>
    <row r="960" spans="1:5" customFormat="1" x14ac:dyDescent="0.25">
      <c r="A960" s="373">
        <v>90975</v>
      </c>
      <c r="B960" s="373" t="s">
        <v>773</v>
      </c>
      <c r="C960" s="373" t="s">
        <v>517</v>
      </c>
      <c r="D960" s="374">
        <v>16.899999999999999</v>
      </c>
      <c r="E960" s="371"/>
    </row>
    <row r="961" spans="1:5" customFormat="1" x14ac:dyDescent="0.25">
      <c r="A961" s="373">
        <v>90976</v>
      </c>
      <c r="B961" s="373" t="s">
        <v>774</v>
      </c>
      <c r="C961" s="373" t="s">
        <v>517</v>
      </c>
      <c r="D961" s="374">
        <v>4.53</v>
      </c>
      <c r="E961" s="371"/>
    </row>
    <row r="962" spans="1:5" customFormat="1" x14ac:dyDescent="0.25">
      <c r="A962" s="373">
        <v>90977</v>
      </c>
      <c r="B962" s="373" t="s">
        <v>775</v>
      </c>
      <c r="C962" s="373" t="s">
        <v>517</v>
      </c>
      <c r="D962" s="374">
        <v>21.15</v>
      </c>
      <c r="E962" s="371"/>
    </row>
    <row r="963" spans="1:5" customFormat="1" x14ac:dyDescent="0.25">
      <c r="A963" s="373">
        <v>90978</v>
      </c>
      <c r="B963" s="373" t="s">
        <v>776</v>
      </c>
      <c r="C963" s="373" t="s">
        <v>517</v>
      </c>
      <c r="D963" s="374">
        <v>157.41</v>
      </c>
      <c r="E963" s="371"/>
    </row>
    <row r="964" spans="1:5" customFormat="1" x14ac:dyDescent="0.25">
      <c r="A964" s="373">
        <v>90992</v>
      </c>
      <c r="B964" s="373" t="s">
        <v>777</v>
      </c>
      <c r="C964" s="373" t="s">
        <v>517</v>
      </c>
      <c r="D964" s="374">
        <v>7.89</v>
      </c>
      <c r="E964" s="371"/>
    </row>
    <row r="965" spans="1:5" customFormat="1" x14ac:dyDescent="0.25">
      <c r="A965" s="373">
        <v>90993</v>
      </c>
      <c r="B965" s="373" t="s">
        <v>778</v>
      </c>
      <c r="C965" s="373" t="s">
        <v>517</v>
      </c>
      <c r="D965" s="374">
        <v>2.11</v>
      </c>
      <c r="E965" s="371"/>
    </row>
    <row r="966" spans="1:5" customFormat="1" x14ac:dyDescent="0.25">
      <c r="A966" s="373">
        <v>90994</v>
      </c>
      <c r="B966" s="373" t="s">
        <v>779</v>
      </c>
      <c r="C966" s="373" t="s">
        <v>517</v>
      </c>
      <c r="D966" s="374">
        <v>9.8699999999999992</v>
      </c>
      <c r="E966" s="371"/>
    </row>
    <row r="967" spans="1:5" customFormat="1" x14ac:dyDescent="0.25">
      <c r="A967" s="373">
        <v>90995</v>
      </c>
      <c r="B967" s="373" t="s">
        <v>780</v>
      </c>
      <c r="C967" s="373" t="s">
        <v>517</v>
      </c>
      <c r="D967" s="374">
        <v>82.42</v>
      </c>
      <c r="E967" s="371"/>
    </row>
    <row r="968" spans="1:5" customFormat="1" x14ac:dyDescent="0.25">
      <c r="A968" s="373">
        <v>91021</v>
      </c>
      <c r="B968" s="373" t="s">
        <v>781</v>
      </c>
      <c r="C968" s="373" t="s">
        <v>517</v>
      </c>
      <c r="D968" s="374">
        <v>12.9</v>
      </c>
      <c r="E968" s="371"/>
    </row>
    <row r="969" spans="1:5" customFormat="1" x14ac:dyDescent="0.25">
      <c r="A969" s="373">
        <v>91026</v>
      </c>
      <c r="B969" s="373" t="s">
        <v>782</v>
      </c>
      <c r="C969" s="373" t="s">
        <v>517</v>
      </c>
      <c r="D969" s="374">
        <v>25.76</v>
      </c>
      <c r="E969" s="371"/>
    </row>
    <row r="970" spans="1:5" customFormat="1" x14ac:dyDescent="0.25">
      <c r="A970" s="373">
        <v>91027</v>
      </c>
      <c r="B970" s="373" t="s">
        <v>783</v>
      </c>
      <c r="C970" s="373" t="s">
        <v>517</v>
      </c>
      <c r="D970" s="374">
        <v>10.36</v>
      </c>
      <c r="E970" s="371"/>
    </row>
    <row r="971" spans="1:5" customFormat="1" x14ac:dyDescent="0.25">
      <c r="A971" s="373">
        <v>91028</v>
      </c>
      <c r="B971" s="373" t="s">
        <v>784</v>
      </c>
      <c r="C971" s="373" t="s">
        <v>517</v>
      </c>
      <c r="D971" s="374">
        <v>4.18</v>
      </c>
      <c r="E971" s="371"/>
    </row>
    <row r="972" spans="1:5" customFormat="1" x14ac:dyDescent="0.25">
      <c r="A972" s="373">
        <v>91029</v>
      </c>
      <c r="B972" s="373" t="s">
        <v>785</v>
      </c>
      <c r="C972" s="373" t="s">
        <v>517</v>
      </c>
      <c r="D972" s="374">
        <v>47.37</v>
      </c>
      <c r="E972" s="371"/>
    </row>
    <row r="973" spans="1:5" customFormat="1" x14ac:dyDescent="0.25">
      <c r="A973" s="373">
        <v>91030</v>
      </c>
      <c r="B973" s="373" t="s">
        <v>786</v>
      </c>
      <c r="C973" s="373" t="s">
        <v>517</v>
      </c>
      <c r="D973" s="374">
        <v>146.87</v>
      </c>
      <c r="E973" s="371"/>
    </row>
    <row r="974" spans="1:5" customFormat="1" x14ac:dyDescent="0.25">
      <c r="A974" s="373">
        <v>91273</v>
      </c>
      <c r="B974" s="373" t="s">
        <v>787</v>
      </c>
      <c r="C974" s="373" t="s">
        <v>517</v>
      </c>
      <c r="D974" s="374">
        <v>0.48</v>
      </c>
      <c r="E974" s="371"/>
    </row>
    <row r="975" spans="1:5" customFormat="1" x14ac:dyDescent="0.25">
      <c r="A975" s="373">
        <v>91274</v>
      </c>
      <c r="B975" s="373" t="s">
        <v>788</v>
      </c>
      <c r="C975" s="373" t="s">
        <v>517</v>
      </c>
      <c r="D975" s="374">
        <v>0.13</v>
      </c>
      <c r="E975" s="371"/>
    </row>
    <row r="976" spans="1:5" customFormat="1" x14ac:dyDescent="0.25">
      <c r="A976" s="373">
        <v>91275</v>
      </c>
      <c r="B976" s="373" t="s">
        <v>789</v>
      </c>
      <c r="C976" s="373" t="s">
        <v>517</v>
      </c>
      <c r="D976" s="374">
        <v>0.61</v>
      </c>
      <c r="E976" s="371"/>
    </row>
    <row r="977" spans="1:5" customFormat="1" x14ac:dyDescent="0.25">
      <c r="A977" s="373">
        <v>91276</v>
      </c>
      <c r="B977" s="373" t="s">
        <v>790</v>
      </c>
      <c r="C977" s="373" t="s">
        <v>517</v>
      </c>
      <c r="D977" s="374">
        <v>8.1300000000000008</v>
      </c>
      <c r="E977" s="371"/>
    </row>
    <row r="978" spans="1:5" customFormat="1" x14ac:dyDescent="0.25">
      <c r="A978" s="373">
        <v>91279</v>
      </c>
      <c r="B978" s="373" t="s">
        <v>791</v>
      </c>
      <c r="C978" s="373" t="s">
        <v>517</v>
      </c>
      <c r="D978" s="374">
        <v>0.83</v>
      </c>
      <c r="E978" s="371"/>
    </row>
    <row r="979" spans="1:5" customFormat="1" x14ac:dyDescent="0.25">
      <c r="A979" s="373">
        <v>91280</v>
      </c>
      <c r="B979" s="373" t="s">
        <v>792</v>
      </c>
      <c r="C979" s="373" t="s">
        <v>517</v>
      </c>
      <c r="D979" s="374">
        <v>0.18</v>
      </c>
      <c r="E979" s="371"/>
    </row>
    <row r="980" spans="1:5" customFormat="1" x14ac:dyDescent="0.25">
      <c r="A980" s="373">
        <v>91281</v>
      </c>
      <c r="B980" s="373" t="s">
        <v>793</v>
      </c>
      <c r="C980" s="373" t="s">
        <v>517</v>
      </c>
      <c r="D980" s="374">
        <v>1.03</v>
      </c>
      <c r="E980" s="371"/>
    </row>
    <row r="981" spans="1:5" customFormat="1" x14ac:dyDescent="0.25">
      <c r="A981" s="373">
        <v>91282</v>
      </c>
      <c r="B981" s="373" t="s">
        <v>794</v>
      </c>
      <c r="C981" s="373" t="s">
        <v>517</v>
      </c>
      <c r="D981" s="374">
        <v>8.19</v>
      </c>
      <c r="E981" s="371"/>
    </row>
    <row r="982" spans="1:5" customFormat="1" x14ac:dyDescent="0.25">
      <c r="A982" s="373">
        <v>91354</v>
      </c>
      <c r="B982" s="373" t="s">
        <v>795</v>
      </c>
      <c r="C982" s="373" t="s">
        <v>517</v>
      </c>
      <c r="D982" s="374">
        <v>18.5</v>
      </c>
      <c r="E982" s="371"/>
    </row>
    <row r="983" spans="1:5" customFormat="1" x14ac:dyDescent="0.25">
      <c r="A983" s="373">
        <v>91355</v>
      </c>
      <c r="B983" s="373" t="s">
        <v>796</v>
      </c>
      <c r="C983" s="373" t="s">
        <v>517</v>
      </c>
      <c r="D983" s="374">
        <v>7.6</v>
      </c>
      <c r="E983" s="371"/>
    </row>
    <row r="984" spans="1:5" customFormat="1" x14ac:dyDescent="0.25">
      <c r="A984" s="373">
        <v>91356</v>
      </c>
      <c r="B984" s="373" t="s">
        <v>797</v>
      </c>
      <c r="C984" s="373" t="s">
        <v>517</v>
      </c>
      <c r="D984" s="374">
        <v>3.07</v>
      </c>
      <c r="E984" s="371"/>
    </row>
    <row r="985" spans="1:5" customFormat="1" x14ac:dyDescent="0.25">
      <c r="A985" s="373">
        <v>91359</v>
      </c>
      <c r="B985" s="373" t="s">
        <v>798</v>
      </c>
      <c r="C985" s="373" t="s">
        <v>517</v>
      </c>
      <c r="D985" s="374">
        <v>21.7</v>
      </c>
      <c r="E985" s="371"/>
    </row>
    <row r="986" spans="1:5" customFormat="1" x14ac:dyDescent="0.25">
      <c r="A986" s="373">
        <v>91360</v>
      </c>
      <c r="B986" s="373" t="s">
        <v>799</v>
      </c>
      <c r="C986" s="373" t="s">
        <v>517</v>
      </c>
      <c r="D986" s="374">
        <v>8.34</v>
      </c>
      <c r="E986" s="371"/>
    </row>
    <row r="987" spans="1:5" customFormat="1" x14ac:dyDescent="0.25">
      <c r="A987" s="373">
        <v>91361</v>
      </c>
      <c r="B987" s="373" t="s">
        <v>800</v>
      </c>
      <c r="C987" s="373" t="s">
        <v>517</v>
      </c>
      <c r="D987" s="374">
        <v>3.37</v>
      </c>
      <c r="E987" s="371"/>
    </row>
    <row r="988" spans="1:5" customFormat="1" x14ac:dyDescent="0.25">
      <c r="A988" s="373">
        <v>91367</v>
      </c>
      <c r="B988" s="373" t="s">
        <v>801</v>
      </c>
      <c r="C988" s="373" t="s">
        <v>517</v>
      </c>
      <c r="D988" s="374">
        <v>22.76</v>
      </c>
      <c r="E988" s="371"/>
    </row>
    <row r="989" spans="1:5" customFormat="1" x14ac:dyDescent="0.25">
      <c r="A989" s="373">
        <v>91368</v>
      </c>
      <c r="B989" s="373" t="s">
        <v>802</v>
      </c>
      <c r="C989" s="373" t="s">
        <v>517</v>
      </c>
      <c r="D989" s="374">
        <v>8.81</v>
      </c>
      <c r="E989" s="371"/>
    </row>
    <row r="990" spans="1:5" customFormat="1" x14ac:dyDescent="0.25">
      <c r="A990" s="373">
        <v>91369</v>
      </c>
      <c r="B990" s="373" t="s">
        <v>803</v>
      </c>
      <c r="C990" s="373" t="s">
        <v>517</v>
      </c>
      <c r="D990" s="374">
        <v>3.56</v>
      </c>
      <c r="E990" s="371"/>
    </row>
    <row r="991" spans="1:5" customFormat="1" x14ac:dyDescent="0.25">
      <c r="A991" s="373">
        <v>91375</v>
      </c>
      <c r="B991" s="373" t="s">
        <v>804</v>
      </c>
      <c r="C991" s="373" t="s">
        <v>517</v>
      </c>
      <c r="D991" s="374">
        <v>20.309999999999999</v>
      </c>
      <c r="E991" s="371"/>
    </row>
    <row r="992" spans="1:5" customFormat="1" x14ac:dyDescent="0.25">
      <c r="A992" s="373">
        <v>91376</v>
      </c>
      <c r="B992" s="373" t="s">
        <v>805</v>
      </c>
      <c r="C992" s="373" t="s">
        <v>517</v>
      </c>
      <c r="D992" s="374">
        <v>8.35</v>
      </c>
      <c r="E992" s="371"/>
    </row>
    <row r="993" spans="1:5" customFormat="1" x14ac:dyDescent="0.25">
      <c r="A993" s="373">
        <v>91377</v>
      </c>
      <c r="B993" s="373" t="s">
        <v>806</v>
      </c>
      <c r="C993" s="373" t="s">
        <v>517</v>
      </c>
      <c r="D993" s="374">
        <v>3.37</v>
      </c>
      <c r="E993" s="371"/>
    </row>
    <row r="994" spans="1:5" customFormat="1" x14ac:dyDescent="0.25">
      <c r="A994" s="373">
        <v>91380</v>
      </c>
      <c r="B994" s="373" t="s">
        <v>807</v>
      </c>
      <c r="C994" s="373" t="s">
        <v>517</v>
      </c>
      <c r="D994" s="374">
        <v>29.93</v>
      </c>
      <c r="E994" s="371"/>
    </row>
    <row r="995" spans="1:5" customFormat="1" x14ac:dyDescent="0.25">
      <c r="A995" s="373">
        <v>91381</v>
      </c>
      <c r="B995" s="373" t="s">
        <v>808</v>
      </c>
      <c r="C995" s="373" t="s">
        <v>517</v>
      </c>
      <c r="D995" s="374">
        <v>11.59</v>
      </c>
      <c r="E995" s="371"/>
    </row>
    <row r="996" spans="1:5" customFormat="1" x14ac:dyDescent="0.25">
      <c r="A996" s="373">
        <v>91382</v>
      </c>
      <c r="B996" s="373" t="s">
        <v>809</v>
      </c>
      <c r="C996" s="373" t="s">
        <v>517</v>
      </c>
      <c r="D996" s="374">
        <v>4.68</v>
      </c>
      <c r="E996" s="371"/>
    </row>
    <row r="997" spans="1:5" customFormat="1" x14ac:dyDescent="0.25">
      <c r="A997" s="373">
        <v>91383</v>
      </c>
      <c r="B997" s="373" t="s">
        <v>810</v>
      </c>
      <c r="C997" s="373" t="s">
        <v>517</v>
      </c>
      <c r="D997" s="374">
        <v>54.14</v>
      </c>
      <c r="E997" s="371"/>
    </row>
    <row r="998" spans="1:5" customFormat="1" x14ac:dyDescent="0.25">
      <c r="A998" s="373">
        <v>91384</v>
      </c>
      <c r="B998" s="373" t="s">
        <v>811</v>
      </c>
      <c r="C998" s="373" t="s">
        <v>517</v>
      </c>
      <c r="D998" s="374">
        <v>141.96</v>
      </c>
      <c r="E998" s="371"/>
    </row>
    <row r="999" spans="1:5" customFormat="1" x14ac:dyDescent="0.25">
      <c r="A999" s="373">
        <v>91390</v>
      </c>
      <c r="B999" s="373" t="s">
        <v>812</v>
      </c>
      <c r="C999" s="373" t="s">
        <v>517</v>
      </c>
      <c r="D999" s="374">
        <v>19.98</v>
      </c>
      <c r="E999" s="371"/>
    </row>
    <row r="1000" spans="1:5" customFormat="1" x14ac:dyDescent="0.25">
      <c r="A1000" s="373">
        <v>91391</v>
      </c>
      <c r="B1000" s="373" t="s">
        <v>813</v>
      </c>
      <c r="C1000" s="373" t="s">
        <v>517</v>
      </c>
      <c r="D1000" s="374">
        <v>7.98</v>
      </c>
      <c r="E1000" s="371"/>
    </row>
    <row r="1001" spans="1:5" customFormat="1" x14ac:dyDescent="0.25">
      <c r="A1001" s="373">
        <v>91392</v>
      </c>
      <c r="B1001" s="373" t="s">
        <v>814</v>
      </c>
      <c r="C1001" s="373" t="s">
        <v>517</v>
      </c>
      <c r="D1001" s="374">
        <v>3.22</v>
      </c>
      <c r="E1001" s="371"/>
    </row>
    <row r="1002" spans="1:5" customFormat="1" x14ac:dyDescent="0.25">
      <c r="A1002" s="373">
        <v>91396</v>
      </c>
      <c r="B1002" s="373" t="s">
        <v>815</v>
      </c>
      <c r="C1002" s="373" t="s">
        <v>517</v>
      </c>
      <c r="D1002" s="374">
        <v>30.17</v>
      </c>
      <c r="E1002" s="371"/>
    </row>
    <row r="1003" spans="1:5" customFormat="1" x14ac:dyDescent="0.25">
      <c r="A1003" s="373">
        <v>91397</v>
      </c>
      <c r="B1003" s="373" t="s">
        <v>816</v>
      </c>
      <c r="C1003" s="373" t="s">
        <v>517</v>
      </c>
      <c r="D1003" s="374">
        <v>11.71</v>
      </c>
      <c r="E1003" s="371"/>
    </row>
    <row r="1004" spans="1:5" customFormat="1" x14ac:dyDescent="0.25">
      <c r="A1004" s="373">
        <v>91398</v>
      </c>
      <c r="B1004" s="373" t="s">
        <v>817</v>
      </c>
      <c r="C1004" s="373" t="s">
        <v>517</v>
      </c>
      <c r="D1004" s="374">
        <v>4.7300000000000004</v>
      </c>
      <c r="E1004" s="371"/>
    </row>
    <row r="1005" spans="1:5" customFormat="1" x14ac:dyDescent="0.25">
      <c r="A1005" s="373">
        <v>91402</v>
      </c>
      <c r="B1005" s="373" t="s">
        <v>818</v>
      </c>
      <c r="C1005" s="373" t="s">
        <v>517</v>
      </c>
      <c r="D1005" s="374">
        <v>3.69</v>
      </c>
      <c r="E1005" s="371"/>
    </row>
    <row r="1006" spans="1:5" customFormat="1" x14ac:dyDescent="0.25">
      <c r="A1006" s="373">
        <v>91466</v>
      </c>
      <c r="B1006" s="373" t="s">
        <v>819</v>
      </c>
      <c r="C1006" s="373" t="s">
        <v>517</v>
      </c>
      <c r="D1006" s="374">
        <v>4.17</v>
      </c>
      <c r="E1006" s="371"/>
    </row>
    <row r="1007" spans="1:5" customFormat="1" x14ac:dyDescent="0.25">
      <c r="A1007" s="373">
        <v>91467</v>
      </c>
      <c r="B1007" s="373" t="s">
        <v>820</v>
      </c>
      <c r="C1007" s="373" t="s">
        <v>517</v>
      </c>
      <c r="D1007" s="374">
        <v>158.31</v>
      </c>
      <c r="E1007" s="371"/>
    </row>
    <row r="1008" spans="1:5" customFormat="1" x14ac:dyDescent="0.25">
      <c r="A1008" s="373">
        <v>91468</v>
      </c>
      <c r="B1008" s="373" t="s">
        <v>8081</v>
      </c>
      <c r="C1008" s="373" t="s">
        <v>517</v>
      </c>
      <c r="D1008" s="374">
        <v>23.56</v>
      </c>
      <c r="E1008" s="371"/>
    </row>
    <row r="1009" spans="1:5" customFormat="1" x14ac:dyDescent="0.25">
      <c r="A1009" s="373">
        <v>91469</v>
      </c>
      <c r="B1009" s="373" t="s">
        <v>8082</v>
      </c>
      <c r="C1009" s="373" t="s">
        <v>517</v>
      </c>
      <c r="D1009" s="374">
        <v>10.33</v>
      </c>
      <c r="E1009" s="371"/>
    </row>
    <row r="1010" spans="1:5" customFormat="1" x14ac:dyDescent="0.25">
      <c r="A1010" s="373">
        <v>91484</v>
      </c>
      <c r="B1010" s="373" t="s">
        <v>8083</v>
      </c>
      <c r="C1010" s="373" t="s">
        <v>517</v>
      </c>
      <c r="D1010" s="374">
        <v>7.85</v>
      </c>
      <c r="E1010" s="371"/>
    </row>
    <row r="1011" spans="1:5" customFormat="1" x14ac:dyDescent="0.25">
      <c r="A1011" s="373">
        <v>91485</v>
      </c>
      <c r="B1011" s="373" t="s">
        <v>8084</v>
      </c>
      <c r="C1011" s="373" t="s">
        <v>517</v>
      </c>
      <c r="D1011" s="374">
        <v>163.34</v>
      </c>
      <c r="E1011" s="371"/>
    </row>
    <row r="1012" spans="1:5" customFormat="1" x14ac:dyDescent="0.25">
      <c r="A1012" s="373">
        <v>91529</v>
      </c>
      <c r="B1012" s="373" t="s">
        <v>821</v>
      </c>
      <c r="C1012" s="373" t="s">
        <v>517</v>
      </c>
      <c r="D1012" s="374">
        <v>0.72</v>
      </c>
      <c r="E1012" s="371"/>
    </row>
    <row r="1013" spans="1:5" customFormat="1" x14ac:dyDescent="0.25">
      <c r="A1013" s="373">
        <v>91530</v>
      </c>
      <c r="B1013" s="373" t="s">
        <v>822</v>
      </c>
      <c r="C1013" s="373" t="s">
        <v>517</v>
      </c>
      <c r="D1013" s="374">
        <v>0.19</v>
      </c>
      <c r="E1013" s="371"/>
    </row>
    <row r="1014" spans="1:5" customFormat="1" x14ac:dyDescent="0.25">
      <c r="A1014" s="373">
        <v>91531</v>
      </c>
      <c r="B1014" s="373" t="s">
        <v>823</v>
      </c>
      <c r="C1014" s="373" t="s">
        <v>517</v>
      </c>
      <c r="D1014" s="374">
        <v>0.9</v>
      </c>
      <c r="E1014" s="371"/>
    </row>
    <row r="1015" spans="1:5" customFormat="1" x14ac:dyDescent="0.25">
      <c r="A1015" s="373">
        <v>91532</v>
      </c>
      <c r="B1015" s="373" t="s">
        <v>824</v>
      </c>
      <c r="C1015" s="373" t="s">
        <v>517</v>
      </c>
      <c r="D1015" s="374">
        <v>5.81</v>
      </c>
      <c r="E1015" s="371"/>
    </row>
    <row r="1016" spans="1:5" customFormat="1" x14ac:dyDescent="0.25">
      <c r="A1016" s="373">
        <v>91629</v>
      </c>
      <c r="B1016" s="373" t="s">
        <v>825</v>
      </c>
      <c r="C1016" s="373" t="s">
        <v>517</v>
      </c>
      <c r="D1016" s="374">
        <v>22.22</v>
      </c>
      <c r="E1016" s="371"/>
    </row>
    <row r="1017" spans="1:5" customFormat="1" x14ac:dyDescent="0.25">
      <c r="A1017" s="373">
        <v>91630</v>
      </c>
      <c r="B1017" s="373" t="s">
        <v>826</v>
      </c>
      <c r="C1017" s="373" t="s">
        <v>517</v>
      </c>
      <c r="D1017" s="374">
        <v>8.31</v>
      </c>
      <c r="E1017" s="371"/>
    </row>
    <row r="1018" spans="1:5" customFormat="1" x14ac:dyDescent="0.25">
      <c r="A1018" s="373">
        <v>91631</v>
      </c>
      <c r="B1018" s="373" t="s">
        <v>827</v>
      </c>
      <c r="C1018" s="373" t="s">
        <v>517</v>
      </c>
      <c r="D1018" s="374">
        <v>3.35</v>
      </c>
      <c r="E1018" s="371"/>
    </row>
    <row r="1019" spans="1:5" customFormat="1" x14ac:dyDescent="0.25">
      <c r="A1019" s="373">
        <v>91632</v>
      </c>
      <c r="B1019" s="373" t="s">
        <v>828</v>
      </c>
      <c r="C1019" s="373" t="s">
        <v>517</v>
      </c>
      <c r="D1019" s="374">
        <v>38.26</v>
      </c>
      <c r="E1019" s="371"/>
    </row>
    <row r="1020" spans="1:5" customFormat="1" x14ac:dyDescent="0.25">
      <c r="A1020" s="373">
        <v>91633</v>
      </c>
      <c r="B1020" s="373" t="s">
        <v>829</v>
      </c>
      <c r="C1020" s="373" t="s">
        <v>517</v>
      </c>
      <c r="D1020" s="374">
        <v>133.99</v>
      </c>
      <c r="E1020" s="371"/>
    </row>
    <row r="1021" spans="1:5" customFormat="1" x14ac:dyDescent="0.25">
      <c r="A1021" s="373">
        <v>91640</v>
      </c>
      <c r="B1021" s="373" t="s">
        <v>830</v>
      </c>
      <c r="C1021" s="373" t="s">
        <v>517</v>
      </c>
      <c r="D1021" s="374">
        <v>40.75</v>
      </c>
      <c r="E1021" s="371"/>
    </row>
    <row r="1022" spans="1:5" customFormat="1" x14ac:dyDescent="0.25">
      <c r="A1022" s="373">
        <v>91641</v>
      </c>
      <c r="B1022" s="373" t="s">
        <v>831</v>
      </c>
      <c r="C1022" s="373" t="s">
        <v>517</v>
      </c>
      <c r="D1022" s="374">
        <v>16.45</v>
      </c>
      <c r="E1022" s="371"/>
    </row>
    <row r="1023" spans="1:5" customFormat="1" x14ac:dyDescent="0.25">
      <c r="A1023" s="373">
        <v>91642</v>
      </c>
      <c r="B1023" s="373" t="s">
        <v>832</v>
      </c>
      <c r="C1023" s="373" t="s">
        <v>517</v>
      </c>
      <c r="D1023" s="374">
        <v>6.64</v>
      </c>
      <c r="E1023" s="371"/>
    </row>
    <row r="1024" spans="1:5" customFormat="1" x14ac:dyDescent="0.25">
      <c r="A1024" s="373">
        <v>91643</v>
      </c>
      <c r="B1024" s="373" t="s">
        <v>833</v>
      </c>
      <c r="C1024" s="373" t="s">
        <v>517</v>
      </c>
      <c r="D1024" s="374">
        <v>73.56</v>
      </c>
      <c r="E1024" s="371"/>
    </row>
    <row r="1025" spans="1:5" customFormat="1" x14ac:dyDescent="0.25">
      <c r="A1025" s="373">
        <v>91644</v>
      </c>
      <c r="B1025" s="373" t="s">
        <v>834</v>
      </c>
      <c r="C1025" s="373" t="s">
        <v>517</v>
      </c>
      <c r="D1025" s="374">
        <v>301.52999999999997</v>
      </c>
      <c r="E1025" s="371"/>
    </row>
    <row r="1026" spans="1:5" customFormat="1" x14ac:dyDescent="0.25">
      <c r="A1026" s="373">
        <v>91688</v>
      </c>
      <c r="B1026" s="373" t="s">
        <v>835</v>
      </c>
      <c r="C1026" s="373" t="s">
        <v>517</v>
      </c>
      <c r="D1026" s="374">
        <v>0.09</v>
      </c>
      <c r="E1026" s="371"/>
    </row>
    <row r="1027" spans="1:5" customFormat="1" x14ac:dyDescent="0.25">
      <c r="A1027" s="373">
        <v>91689</v>
      </c>
      <c r="B1027" s="373" t="s">
        <v>836</v>
      </c>
      <c r="C1027" s="373" t="s">
        <v>517</v>
      </c>
      <c r="D1027" s="374">
        <v>0.02</v>
      </c>
      <c r="E1027" s="371"/>
    </row>
    <row r="1028" spans="1:5" customFormat="1" x14ac:dyDescent="0.25">
      <c r="A1028" s="373">
        <v>91690</v>
      </c>
      <c r="B1028" s="373" t="s">
        <v>837</v>
      </c>
      <c r="C1028" s="373" t="s">
        <v>517</v>
      </c>
      <c r="D1028" s="374">
        <v>0.06</v>
      </c>
      <c r="E1028" s="371"/>
    </row>
    <row r="1029" spans="1:5" customFormat="1" x14ac:dyDescent="0.25">
      <c r="A1029" s="373">
        <v>91691</v>
      </c>
      <c r="B1029" s="373" t="s">
        <v>838</v>
      </c>
      <c r="C1029" s="373" t="s">
        <v>517</v>
      </c>
      <c r="D1029" s="374">
        <v>0.91</v>
      </c>
      <c r="E1029" s="371"/>
    </row>
    <row r="1030" spans="1:5" customFormat="1" x14ac:dyDescent="0.25">
      <c r="A1030" s="373">
        <v>92040</v>
      </c>
      <c r="B1030" s="373" t="s">
        <v>839</v>
      </c>
      <c r="C1030" s="373" t="s">
        <v>517</v>
      </c>
      <c r="D1030" s="374">
        <v>6.47</v>
      </c>
      <c r="E1030" s="371"/>
    </row>
    <row r="1031" spans="1:5" customFormat="1" x14ac:dyDescent="0.25">
      <c r="A1031" s="373">
        <v>92041</v>
      </c>
      <c r="B1031" s="373" t="s">
        <v>840</v>
      </c>
      <c r="C1031" s="373" t="s">
        <v>517</v>
      </c>
      <c r="D1031" s="374">
        <v>1.33</v>
      </c>
      <c r="E1031" s="371"/>
    </row>
    <row r="1032" spans="1:5" customFormat="1" x14ac:dyDescent="0.25">
      <c r="A1032" s="373">
        <v>92042</v>
      </c>
      <c r="B1032" s="373" t="s">
        <v>841</v>
      </c>
      <c r="C1032" s="373" t="s">
        <v>517</v>
      </c>
      <c r="D1032" s="374">
        <v>5.39</v>
      </c>
      <c r="E1032" s="371"/>
    </row>
    <row r="1033" spans="1:5" customFormat="1" x14ac:dyDescent="0.25">
      <c r="A1033" s="373">
        <v>92101</v>
      </c>
      <c r="B1033" s="373" t="s">
        <v>8085</v>
      </c>
      <c r="C1033" s="373" t="s">
        <v>517</v>
      </c>
      <c r="D1033" s="374">
        <v>42.3</v>
      </c>
      <c r="E1033" s="371"/>
    </row>
    <row r="1034" spans="1:5" customFormat="1" x14ac:dyDescent="0.25">
      <c r="A1034" s="373">
        <v>92102</v>
      </c>
      <c r="B1034" s="373" t="s">
        <v>8086</v>
      </c>
      <c r="C1034" s="373" t="s">
        <v>517</v>
      </c>
      <c r="D1034" s="374">
        <v>14.54</v>
      </c>
      <c r="E1034" s="371"/>
    </row>
    <row r="1035" spans="1:5" customFormat="1" x14ac:dyDescent="0.25">
      <c r="A1035" s="373">
        <v>92103</v>
      </c>
      <c r="B1035" s="373" t="s">
        <v>8087</v>
      </c>
      <c r="C1035" s="373" t="s">
        <v>517</v>
      </c>
      <c r="D1035" s="374">
        <v>10.16</v>
      </c>
      <c r="E1035" s="371"/>
    </row>
    <row r="1036" spans="1:5" customFormat="1" x14ac:dyDescent="0.25">
      <c r="A1036" s="373">
        <v>92104</v>
      </c>
      <c r="B1036" s="373" t="s">
        <v>8088</v>
      </c>
      <c r="C1036" s="373" t="s">
        <v>517</v>
      </c>
      <c r="D1036" s="374">
        <v>69.86</v>
      </c>
      <c r="E1036" s="371"/>
    </row>
    <row r="1037" spans="1:5" customFormat="1" x14ac:dyDescent="0.25">
      <c r="A1037" s="373">
        <v>92105</v>
      </c>
      <c r="B1037" s="373" t="s">
        <v>8089</v>
      </c>
      <c r="C1037" s="373" t="s">
        <v>517</v>
      </c>
      <c r="D1037" s="374">
        <v>176.52</v>
      </c>
      <c r="E1037" s="371"/>
    </row>
    <row r="1038" spans="1:5" customFormat="1" x14ac:dyDescent="0.25">
      <c r="A1038" s="373">
        <v>92108</v>
      </c>
      <c r="B1038" s="373" t="s">
        <v>8090</v>
      </c>
      <c r="C1038" s="373" t="s">
        <v>517</v>
      </c>
      <c r="D1038" s="374">
        <v>1.03</v>
      </c>
      <c r="E1038" s="371"/>
    </row>
    <row r="1039" spans="1:5" customFormat="1" x14ac:dyDescent="0.25">
      <c r="A1039" s="373">
        <v>92109</v>
      </c>
      <c r="B1039" s="373" t="s">
        <v>8091</v>
      </c>
      <c r="C1039" s="373" t="s">
        <v>517</v>
      </c>
      <c r="D1039" s="374">
        <v>0.25</v>
      </c>
      <c r="E1039" s="371"/>
    </row>
    <row r="1040" spans="1:5" customFormat="1" x14ac:dyDescent="0.25">
      <c r="A1040" s="373">
        <v>92110</v>
      </c>
      <c r="B1040" s="373" t="s">
        <v>8092</v>
      </c>
      <c r="C1040" s="373" t="s">
        <v>517</v>
      </c>
      <c r="D1040" s="374">
        <v>1.38</v>
      </c>
      <c r="E1040" s="371"/>
    </row>
    <row r="1041" spans="1:5" customFormat="1" x14ac:dyDescent="0.25">
      <c r="A1041" s="373">
        <v>92111</v>
      </c>
      <c r="B1041" s="373" t="s">
        <v>8093</v>
      </c>
      <c r="C1041" s="373" t="s">
        <v>517</v>
      </c>
      <c r="D1041" s="374">
        <v>0.83</v>
      </c>
      <c r="E1041" s="371"/>
    </row>
    <row r="1042" spans="1:5" customFormat="1" x14ac:dyDescent="0.25">
      <c r="A1042" s="373">
        <v>92114</v>
      </c>
      <c r="B1042" s="373" t="s">
        <v>8094</v>
      </c>
      <c r="C1042" s="373" t="s">
        <v>517</v>
      </c>
      <c r="D1042" s="374">
        <v>0.27</v>
      </c>
      <c r="E1042" s="371"/>
    </row>
    <row r="1043" spans="1:5" customFormat="1" x14ac:dyDescent="0.25">
      <c r="A1043" s="373">
        <v>92115</v>
      </c>
      <c r="B1043" s="373" t="s">
        <v>8095</v>
      </c>
      <c r="C1043" s="373" t="s">
        <v>517</v>
      </c>
      <c r="D1043" s="374">
        <v>0.05</v>
      </c>
      <c r="E1043" s="371"/>
    </row>
    <row r="1044" spans="1:5" customFormat="1" x14ac:dyDescent="0.25">
      <c r="A1044" s="373">
        <v>92116</v>
      </c>
      <c r="B1044" s="373" t="s">
        <v>8096</v>
      </c>
      <c r="C1044" s="373" t="s">
        <v>517</v>
      </c>
      <c r="D1044" s="374">
        <v>0.19</v>
      </c>
      <c r="E1044" s="371"/>
    </row>
    <row r="1045" spans="1:5" customFormat="1" x14ac:dyDescent="0.25">
      <c r="A1045" s="373">
        <v>92133</v>
      </c>
      <c r="B1045" s="373" t="s">
        <v>842</v>
      </c>
      <c r="C1045" s="373" t="s">
        <v>517</v>
      </c>
      <c r="D1045" s="374">
        <v>13.26</v>
      </c>
      <c r="E1045" s="371"/>
    </row>
    <row r="1046" spans="1:5" customFormat="1" x14ac:dyDescent="0.25">
      <c r="A1046" s="373">
        <v>92134</v>
      </c>
      <c r="B1046" s="373" t="s">
        <v>843</v>
      </c>
      <c r="C1046" s="373" t="s">
        <v>517</v>
      </c>
      <c r="D1046" s="374">
        <v>4.08</v>
      </c>
      <c r="E1046" s="371"/>
    </row>
    <row r="1047" spans="1:5" customFormat="1" x14ac:dyDescent="0.25">
      <c r="A1047" s="373">
        <v>92135</v>
      </c>
      <c r="B1047" s="373" t="s">
        <v>844</v>
      </c>
      <c r="C1047" s="373" t="s">
        <v>517</v>
      </c>
      <c r="D1047" s="374">
        <v>1.65</v>
      </c>
      <c r="E1047" s="371"/>
    </row>
    <row r="1048" spans="1:5" customFormat="1" x14ac:dyDescent="0.25">
      <c r="A1048" s="373">
        <v>92136</v>
      </c>
      <c r="B1048" s="373" t="s">
        <v>845</v>
      </c>
      <c r="C1048" s="373" t="s">
        <v>517</v>
      </c>
      <c r="D1048" s="374">
        <v>16.579999999999998</v>
      </c>
      <c r="E1048" s="371"/>
    </row>
    <row r="1049" spans="1:5" customFormat="1" x14ac:dyDescent="0.25">
      <c r="A1049" s="373">
        <v>92137</v>
      </c>
      <c r="B1049" s="373" t="s">
        <v>846</v>
      </c>
      <c r="C1049" s="373" t="s">
        <v>517</v>
      </c>
      <c r="D1049" s="374">
        <v>35.28</v>
      </c>
      <c r="E1049" s="371"/>
    </row>
    <row r="1050" spans="1:5" customFormat="1" x14ac:dyDescent="0.25">
      <c r="A1050" s="373">
        <v>92140</v>
      </c>
      <c r="B1050" s="373" t="s">
        <v>847</v>
      </c>
      <c r="C1050" s="373" t="s">
        <v>517</v>
      </c>
      <c r="D1050" s="374">
        <v>4.8600000000000003</v>
      </c>
      <c r="E1050" s="371"/>
    </row>
    <row r="1051" spans="1:5" customFormat="1" x14ac:dyDescent="0.25">
      <c r="A1051" s="373">
        <v>92141</v>
      </c>
      <c r="B1051" s="373" t="s">
        <v>848</v>
      </c>
      <c r="C1051" s="373" t="s">
        <v>517</v>
      </c>
      <c r="D1051" s="374">
        <v>1.49</v>
      </c>
      <c r="E1051" s="371"/>
    </row>
    <row r="1052" spans="1:5" customFormat="1" x14ac:dyDescent="0.25">
      <c r="A1052" s="373">
        <v>92142</v>
      </c>
      <c r="B1052" s="373" t="s">
        <v>849</v>
      </c>
      <c r="C1052" s="373" t="s">
        <v>517</v>
      </c>
      <c r="D1052" s="374">
        <v>0.6</v>
      </c>
      <c r="E1052" s="371"/>
    </row>
    <row r="1053" spans="1:5" customFormat="1" x14ac:dyDescent="0.25">
      <c r="A1053" s="373">
        <v>92143</v>
      </c>
      <c r="B1053" s="373" t="s">
        <v>850</v>
      </c>
      <c r="C1053" s="373" t="s">
        <v>517</v>
      </c>
      <c r="D1053" s="374">
        <v>6.07</v>
      </c>
      <c r="E1053" s="371"/>
    </row>
    <row r="1054" spans="1:5" customFormat="1" x14ac:dyDescent="0.25">
      <c r="A1054" s="373">
        <v>92144</v>
      </c>
      <c r="B1054" s="373" t="s">
        <v>851</v>
      </c>
      <c r="C1054" s="373" t="s">
        <v>517</v>
      </c>
      <c r="D1054" s="374">
        <v>37.79</v>
      </c>
      <c r="E1054" s="371"/>
    </row>
    <row r="1055" spans="1:5" customFormat="1" x14ac:dyDescent="0.25">
      <c r="A1055" s="373">
        <v>92237</v>
      </c>
      <c r="B1055" s="373" t="s">
        <v>852</v>
      </c>
      <c r="C1055" s="373" t="s">
        <v>517</v>
      </c>
      <c r="D1055" s="374">
        <v>29.67</v>
      </c>
      <c r="E1055" s="371"/>
    </row>
    <row r="1056" spans="1:5" customFormat="1" x14ac:dyDescent="0.25">
      <c r="A1056" s="373">
        <v>92238</v>
      </c>
      <c r="B1056" s="373" t="s">
        <v>853</v>
      </c>
      <c r="C1056" s="373" t="s">
        <v>517</v>
      </c>
      <c r="D1056" s="374">
        <v>11.96</v>
      </c>
      <c r="E1056" s="371"/>
    </row>
    <row r="1057" spans="1:5" customFormat="1" x14ac:dyDescent="0.25">
      <c r="A1057" s="373">
        <v>92239</v>
      </c>
      <c r="B1057" s="373" t="s">
        <v>854</v>
      </c>
      <c r="C1057" s="373" t="s">
        <v>517</v>
      </c>
      <c r="D1057" s="374">
        <v>4.82</v>
      </c>
      <c r="E1057" s="371"/>
    </row>
    <row r="1058" spans="1:5" customFormat="1" x14ac:dyDescent="0.25">
      <c r="A1058" s="373">
        <v>92240</v>
      </c>
      <c r="B1058" s="373" t="s">
        <v>855</v>
      </c>
      <c r="C1058" s="373" t="s">
        <v>517</v>
      </c>
      <c r="D1058" s="374">
        <v>53.31</v>
      </c>
      <c r="E1058" s="371"/>
    </row>
    <row r="1059" spans="1:5" customFormat="1" x14ac:dyDescent="0.25">
      <c r="A1059" s="373">
        <v>92241</v>
      </c>
      <c r="B1059" s="373" t="s">
        <v>856</v>
      </c>
      <c r="C1059" s="373" t="s">
        <v>517</v>
      </c>
      <c r="D1059" s="374">
        <v>276.43</v>
      </c>
      <c r="E1059" s="371"/>
    </row>
    <row r="1060" spans="1:5" customFormat="1" x14ac:dyDescent="0.25">
      <c r="A1060" s="373">
        <v>92712</v>
      </c>
      <c r="B1060" s="373" t="s">
        <v>8097</v>
      </c>
      <c r="C1060" s="373" t="s">
        <v>517</v>
      </c>
      <c r="D1060" s="374">
        <v>0.13</v>
      </c>
      <c r="E1060" s="371"/>
    </row>
    <row r="1061" spans="1:5" customFormat="1" x14ac:dyDescent="0.25">
      <c r="A1061" s="373">
        <v>92713</v>
      </c>
      <c r="B1061" s="373" t="s">
        <v>8098</v>
      </c>
      <c r="C1061" s="373" t="s">
        <v>517</v>
      </c>
      <c r="D1061" s="374">
        <v>0.03</v>
      </c>
      <c r="E1061" s="371"/>
    </row>
    <row r="1062" spans="1:5" customFormat="1" x14ac:dyDescent="0.25">
      <c r="A1062" s="373">
        <v>92714</v>
      </c>
      <c r="B1062" s="373" t="s">
        <v>8099</v>
      </c>
      <c r="C1062" s="373" t="s">
        <v>517</v>
      </c>
      <c r="D1062" s="374">
        <v>0.18</v>
      </c>
      <c r="E1062" s="371"/>
    </row>
    <row r="1063" spans="1:5" customFormat="1" x14ac:dyDescent="0.25">
      <c r="A1063" s="373">
        <v>92715</v>
      </c>
      <c r="B1063" s="373" t="s">
        <v>8100</v>
      </c>
      <c r="C1063" s="373" t="s">
        <v>517</v>
      </c>
      <c r="D1063" s="374">
        <v>81.77</v>
      </c>
      <c r="E1063" s="371"/>
    </row>
    <row r="1064" spans="1:5" customFormat="1" x14ac:dyDescent="0.25">
      <c r="A1064" s="373">
        <v>92956</v>
      </c>
      <c r="B1064" s="373" t="s">
        <v>857</v>
      </c>
      <c r="C1064" s="373" t="s">
        <v>517</v>
      </c>
      <c r="D1064" s="374">
        <v>4.3</v>
      </c>
      <c r="E1064" s="371"/>
    </row>
    <row r="1065" spans="1:5" customFormat="1" x14ac:dyDescent="0.25">
      <c r="A1065" s="373">
        <v>92957</v>
      </c>
      <c r="B1065" s="373" t="s">
        <v>858</v>
      </c>
      <c r="C1065" s="373" t="s">
        <v>517</v>
      </c>
      <c r="D1065" s="374">
        <v>0.99</v>
      </c>
      <c r="E1065" s="371"/>
    </row>
    <row r="1066" spans="1:5" customFormat="1" x14ac:dyDescent="0.25">
      <c r="A1066" s="373">
        <v>92958</v>
      </c>
      <c r="B1066" s="373" t="s">
        <v>859</v>
      </c>
      <c r="C1066" s="373" t="s">
        <v>517</v>
      </c>
      <c r="D1066" s="374">
        <v>4.71</v>
      </c>
      <c r="E1066" s="371"/>
    </row>
    <row r="1067" spans="1:5" customFormat="1" x14ac:dyDescent="0.25">
      <c r="A1067" s="373">
        <v>92959</v>
      </c>
      <c r="B1067" s="373" t="s">
        <v>860</v>
      </c>
      <c r="C1067" s="373" t="s">
        <v>517</v>
      </c>
      <c r="D1067" s="374">
        <v>9.2799999999999994</v>
      </c>
      <c r="E1067" s="371"/>
    </row>
    <row r="1068" spans="1:5" customFormat="1" x14ac:dyDescent="0.25">
      <c r="A1068" s="373">
        <v>92963</v>
      </c>
      <c r="B1068" s="373" t="s">
        <v>861</v>
      </c>
      <c r="C1068" s="373" t="s">
        <v>517</v>
      </c>
      <c r="D1068" s="374">
        <v>1.52</v>
      </c>
      <c r="E1068" s="371"/>
    </row>
    <row r="1069" spans="1:5" customFormat="1" x14ac:dyDescent="0.25">
      <c r="A1069" s="373">
        <v>92964</v>
      </c>
      <c r="B1069" s="373" t="s">
        <v>862</v>
      </c>
      <c r="C1069" s="373" t="s">
        <v>517</v>
      </c>
      <c r="D1069" s="374">
        <v>0.35</v>
      </c>
      <c r="E1069" s="371"/>
    </row>
    <row r="1070" spans="1:5" customFormat="1" x14ac:dyDescent="0.25">
      <c r="A1070" s="373">
        <v>92965</v>
      </c>
      <c r="B1070" s="373" t="s">
        <v>863</v>
      </c>
      <c r="C1070" s="373" t="s">
        <v>517</v>
      </c>
      <c r="D1070" s="374">
        <v>1.9</v>
      </c>
      <c r="E1070" s="371"/>
    </row>
    <row r="1071" spans="1:5" customFormat="1" x14ac:dyDescent="0.25">
      <c r="A1071" s="373">
        <v>93220</v>
      </c>
      <c r="B1071" s="373" t="s">
        <v>864</v>
      </c>
      <c r="C1071" s="373" t="s">
        <v>517</v>
      </c>
      <c r="D1071" s="374">
        <v>333.23</v>
      </c>
      <c r="E1071" s="371"/>
    </row>
    <row r="1072" spans="1:5" customFormat="1" x14ac:dyDescent="0.25">
      <c r="A1072" s="373">
        <v>93221</v>
      </c>
      <c r="B1072" s="373" t="s">
        <v>865</v>
      </c>
      <c r="C1072" s="373" t="s">
        <v>517</v>
      </c>
      <c r="D1072" s="374">
        <v>89.4</v>
      </c>
      <c r="E1072" s="371"/>
    </row>
    <row r="1073" spans="1:5" customFormat="1" x14ac:dyDescent="0.25">
      <c r="A1073" s="373">
        <v>93222</v>
      </c>
      <c r="B1073" s="373" t="s">
        <v>866</v>
      </c>
      <c r="C1073" s="373" t="s">
        <v>517</v>
      </c>
      <c r="D1073" s="374">
        <v>417.01</v>
      </c>
      <c r="E1073" s="371"/>
    </row>
    <row r="1074" spans="1:5" customFormat="1" x14ac:dyDescent="0.25">
      <c r="A1074" s="373">
        <v>93223</v>
      </c>
      <c r="B1074" s="373" t="s">
        <v>867</v>
      </c>
      <c r="C1074" s="373" t="s">
        <v>517</v>
      </c>
      <c r="D1074" s="374">
        <v>156.38999999999999</v>
      </c>
      <c r="E1074" s="371"/>
    </row>
    <row r="1075" spans="1:5" customFormat="1" x14ac:dyDescent="0.25">
      <c r="A1075" s="373">
        <v>93229</v>
      </c>
      <c r="B1075" s="373" t="s">
        <v>5260</v>
      </c>
      <c r="C1075" s="373" t="s">
        <v>517</v>
      </c>
      <c r="D1075" s="374">
        <v>0.47</v>
      </c>
      <c r="E1075" s="371"/>
    </row>
    <row r="1076" spans="1:5" customFormat="1" x14ac:dyDescent="0.25">
      <c r="A1076" s="373">
        <v>93230</v>
      </c>
      <c r="B1076" s="373" t="s">
        <v>5261</v>
      </c>
      <c r="C1076" s="373" t="s">
        <v>517</v>
      </c>
      <c r="D1076" s="374">
        <v>0.1</v>
      </c>
      <c r="E1076" s="371"/>
    </row>
    <row r="1077" spans="1:5" customFormat="1" x14ac:dyDescent="0.25">
      <c r="A1077" s="373">
        <v>93231</v>
      </c>
      <c r="B1077" s="373" t="s">
        <v>5262</v>
      </c>
      <c r="C1077" s="373" t="s">
        <v>517</v>
      </c>
      <c r="D1077" s="374">
        <v>0.59</v>
      </c>
      <c r="E1077" s="371"/>
    </row>
    <row r="1078" spans="1:5" customFormat="1" x14ac:dyDescent="0.25">
      <c r="A1078" s="373">
        <v>93232</v>
      </c>
      <c r="B1078" s="373" t="s">
        <v>5263</v>
      </c>
      <c r="C1078" s="373" t="s">
        <v>517</v>
      </c>
      <c r="D1078" s="374">
        <v>4.3499999999999996</v>
      </c>
      <c r="E1078" s="371"/>
    </row>
    <row r="1079" spans="1:5" customFormat="1" x14ac:dyDescent="0.25">
      <c r="A1079" s="373">
        <v>93235</v>
      </c>
      <c r="B1079" s="373" t="s">
        <v>868</v>
      </c>
      <c r="C1079" s="373" t="s">
        <v>517</v>
      </c>
      <c r="D1079" s="374">
        <v>2.2000000000000002</v>
      </c>
      <c r="E1079" s="371"/>
    </row>
    <row r="1080" spans="1:5" customFormat="1" x14ac:dyDescent="0.25">
      <c r="A1080" s="373">
        <v>93238</v>
      </c>
      <c r="B1080" s="373" t="s">
        <v>869</v>
      </c>
      <c r="C1080" s="373" t="s">
        <v>517</v>
      </c>
      <c r="D1080" s="374">
        <v>2.59</v>
      </c>
      <c r="E1080" s="371"/>
    </row>
    <row r="1081" spans="1:5" customFormat="1" x14ac:dyDescent="0.25">
      <c r="A1081" s="373">
        <v>93239</v>
      </c>
      <c r="B1081" s="373" t="s">
        <v>870</v>
      </c>
      <c r="C1081" s="373" t="s">
        <v>517</v>
      </c>
      <c r="D1081" s="374">
        <v>11.75</v>
      </c>
      <c r="E1081" s="371"/>
    </row>
    <row r="1082" spans="1:5" customFormat="1" x14ac:dyDescent="0.25">
      <c r="A1082" s="373">
        <v>93240</v>
      </c>
      <c r="B1082" s="373" t="s">
        <v>871</v>
      </c>
      <c r="C1082" s="373" t="s">
        <v>517</v>
      </c>
      <c r="D1082" s="374">
        <v>11.98</v>
      </c>
      <c r="E1082" s="371"/>
    </row>
    <row r="1083" spans="1:5" customFormat="1" x14ac:dyDescent="0.25">
      <c r="A1083" s="373">
        <v>93267</v>
      </c>
      <c r="B1083" s="373" t="s">
        <v>8101</v>
      </c>
      <c r="C1083" s="373" t="s">
        <v>517</v>
      </c>
      <c r="D1083" s="374">
        <v>28.78</v>
      </c>
      <c r="E1083" s="371"/>
    </row>
    <row r="1084" spans="1:5" customFormat="1" x14ac:dyDescent="0.25">
      <c r="A1084" s="373">
        <v>93269</v>
      </c>
      <c r="B1084" s="373" t="s">
        <v>8102</v>
      </c>
      <c r="C1084" s="373" t="s">
        <v>517</v>
      </c>
      <c r="D1084" s="374">
        <v>9.7100000000000009</v>
      </c>
      <c r="E1084" s="371"/>
    </row>
    <row r="1085" spans="1:5" customFormat="1" x14ac:dyDescent="0.25">
      <c r="A1085" s="373">
        <v>93270</v>
      </c>
      <c r="B1085" s="373" t="s">
        <v>8103</v>
      </c>
      <c r="C1085" s="373" t="s">
        <v>517</v>
      </c>
      <c r="D1085" s="374">
        <v>28.78</v>
      </c>
      <c r="E1085" s="371"/>
    </row>
    <row r="1086" spans="1:5" customFormat="1" x14ac:dyDescent="0.25">
      <c r="A1086" s="373">
        <v>93271</v>
      </c>
      <c r="B1086" s="373" t="s">
        <v>8104</v>
      </c>
      <c r="C1086" s="373" t="s">
        <v>517</v>
      </c>
      <c r="D1086" s="374">
        <v>6.26</v>
      </c>
      <c r="E1086" s="371"/>
    </row>
    <row r="1087" spans="1:5" customFormat="1" x14ac:dyDescent="0.25">
      <c r="A1087" s="373">
        <v>93277</v>
      </c>
      <c r="B1087" s="373" t="s">
        <v>872</v>
      </c>
      <c r="C1087" s="373" t="s">
        <v>517</v>
      </c>
      <c r="D1087" s="374">
        <v>0.3</v>
      </c>
      <c r="E1087" s="371"/>
    </row>
    <row r="1088" spans="1:5" customFormat="1" x14ac:dyDescent="0.25">
      <c r="A1088" s="373">
        <v>93278</v>
      </c>
      <c r="B1088" s="373" t="s">
        <v>873</v>
      </c>
      <c r="C1088" s="373" t="s">
        <v>517</v>
      </c>
      <c r="D1088" s="374">
        <v>0.06</v>
      </c>
      <c r="E1088" s="371"/>
    </row>
    <row r="1089" spans="1:5" customFormat="1" x14ac:dyDescent="0.25">
      <c r="A1089" s="373">
        <v>93279</v>
      </c>
      <c r="B1089" s="373" t="s">
        <v>874</v>
      </c>
      <c r="C1089" s="373" t="s">
        <v>517</v>
      </c>
      <c r="D1089" s="374">
        <v>0.28000000000000003</v>
      </c>
      <c r="E1089" s="371"/>
    </row>
    <row r="1090" spans="1:5" customFormat="1" x14ac:dyDescent="0.25">
      <c r="A1090" s="373">
        <v>93280</v>
      </c>
      <c r="B1090" s="373" t="s">
        <v>875</v>
      </c>
      <c r="C1090" s="373" t="s">
        <v>517</v>
      </c>
      <c r="D1090" s="374">
        <v>0.52</v>
      </c>
      <c r="E1090" s="371"/>
    </row>
    <row r="1091" spans="1:5" customFormat="1" x14ac:dyDescent="0.25">
      <c r="A1091" s="373">
        <v>93283</v>
      </c>
      <c r="B1091" s="373" t="s">
        <v>876</v>
      </c>
      <c r="C1091" s="373" t="s">
        <v>517</v>
      </c>
      <c r="D1091" s="374">
        <v>96.78</v>
      </c>
      <c r="E1091" s="371"/>
    </row>
    <row r="1092" spans="1:5" customFormat="1" x14ac:dyDescent="0.25">
      <c r="A1092" s="373">
        <v>93284</v>
      </c>
      <c r="B1092" s="373" t="s">
        <v>877</v>
      </c>
      <c r="C1092" s="373" t="s">
        <v>517</v>
      </c>
      <c r="D1092" s="374">
        <v>34.11</v>
      </c>
      <c r="E1092" s="371"/>
    </row>
    <row r="1093" spans="1:5" customFormat="1" x14ac:dyDescent="0.25">
      <c r="A1093" s="373">
        <v>93285</v>
      </c>
      <c r="B1093" s="373" t="s">
        <v>878</v>
      </c>
      <c r="C1093" s="373" t="s">
        <v>517</v>
      </c>
      <c r="D1093" s="374">
        <v>155.57</v>
      </c>
      <c r="E1093" s="371"/>
    </row>
    <row r="1094" spans="1:5" customFormat="1" x14ac:dyDescent="0.25">
      <c r="A1094" s="373">
        <v>93286</v>
      </c>
      <c r="B1094" s="373" t="s">
        <v>879</v>
      </c>
      <c r="C1094" s="373" t="s">
        <v>517</v>
      </c>
      <c r="D1094" s="374">
        <v>8.7100000000000009</v>
      </c>
      <c r="E1094" s="371"/>
    </row>
    <row r="1095" spans="1:5" customFormat="1" x14ac:dyDescent="0.25">
      <c r="A1095" s="373">
        <v>93296</v>
      </c>
      <c r="B1095" s="373" t="s">
        <v>880</v>
      </c>
      <c r="C1095" s="373" t="s">
        <v>517</v>
      </c>
      <c r="D1095" s="374">
        <v>13.79</v>
      </c>
      <c r="E1095" s="371"/>
    </row>
    <row r="1096" spans="1:5" customFormat="1" x14ac:dyDescent="0.25">
      <c r="A1096" s="373">
        <v>93397</v>
      </c>
      <c r="B1096" s="373" t="s">
        <v>881</v>
      </c>
      <c r="C1096" s="373" t="s">
        <v>517</v>
      </c>
      <c r="D1096" s="374">
        <v>25.77</v>
      </c>
      <c r="E1096" s="371"/>
    </row>
    <row r="1097" spans="1:5" customFormat="1" x14ac:dyDescent="0.25">
      <c r="A1097" s="373">
        <v>93398</v>
      </c>
      <c r="B1097" s="373" t="s">
        <v>882</v>
      </c>
      <c r="C1097" s="373" t="s">
        <v>517</v>
      </c>
      <c r="D1097" s="374">
        <v>9.77</v>
      </c>
      <c r="E1097" s="371"/>
    </row>
    <row r="1098" spans="1:5" customFormat="1" x14ac:dyDescent="0.25">
      <c r="A1098" s="373">
        <v>93399</v>
      </c>
      <c r="B1098" s="373" t="s">
        <v>883</v>
      </c>
      <c r="C1098" s="373" t="s">
        <v>517</v>
      </c>
      <c r="D1098" s="374">
        <v>3.94</v>
      </c>
      <c r="E1098" s="371"/>
    </row>
    <row r="1099" spans="1:5" customFormat="1" x14ac:dyDescent="0.25">
      <c r="A1099" s="373">
        <v>93400</v>
      </c>
      <c r="B1099" s="373" t="s">
        <v>884</v>
      </c>
      <c r="C1099" s="373" t="s">
        <v>517</v>
      </c>
      <c r="D1099" s="374">
        <v>44.91</v>
      </c>
      <c r="E1099" s="371"/>
    </row>
    <row r="1100" spans="1:5" customFormat="1" x14ac:dyDescent="0.25">
      <c r="A1100" s="373">
        <v>93401</v>
      </c>
      <c r="B1100" s="373" t="s">
        <v>885</v>
      </c>
      <c r="C1100" s="373" t="s">
        <v>517</v>
      </c>
      <c r="D1100" s="374">
        <v>158.31</v>
      </c>
      <c r="E1100" s="371"/>
    </row>
    <row r="1101" spans="1:5" customFormat="1" x14ac:dyDescent="0.25">
      <c r="A1101" s="373">
        <v>93404</v>
      </c>
      <c r="B1101" s="373" t="s">
        <v>8105</v>
      </c>
      <c r="C1101" s="373" t="s">
        <v>517</v>
      </c>
      <c r="D1101" s="374">
        <v>6.87</v>
      </c>
      <c r="E1101" s="371"/>
    </row>
    <row r="1102" spans="1:5" customFormat="1" x14ac:dyDescent="0.25">
      <c r="A1102" s="373">
        <v>93405</v>
      </c>
      <c r="B1102" s="373" t="s">
        <v>8106</v>
      </c>
      <c r="C1102" s="373" t="s">
        <v>517</v>
      </c>
      <c r="D1102" s="374">
        <v>1.87</v>
      </c>
      <c r="E1102" s="371"/>
    </row>
    <row r="1103" spans="1:5" customFormat="1" x14ac:dyDescent="0.25">
      <c r="A1103" s="373">
        <v>93406</v>
      </c>
      <c r="B1103" s="373" t="s">
        <v>8107</v>
      </c>
      <c r="C1103" s="373" t="s">
        <v>517</v>
      </c>
      <c r="D1103" s="374">
        <v>9.09</v>
      </c>
      <c r="E1103" s="371"/>
    </row>
    <row r="1104" spans="1:5" customFormat="1" x14ac:dyDescent="0.25">
      <c r="A1104" s="373">
        <v>93407</v>
      </c>
      <c r="B1104" s="373" t="s">
        <v>8108</v>
      </c>
      <c r="C1104" s="373" t="s">
        <v>517</v>
      </c>
      <c r="D1104" s="374">
        <v>47.21</v>
      </c>
      <c r="E1104" s="371"/>
    </row>
    <row r="1105" spans="1:5" customFormat="1" x14ac:dyDescent="0.25">
      <c r="A1105" s="373">
        <v>93411</v>
      </c>
      <c r="B1105" s="373" t="s">
        <v>886</v>
      </c>
      <c r="C1105" s="373" t="s">
        <v>517</v>
      </c>
      <c r="D1105" s="374">
        <v>0.3</v>
      </c>
      <c r="E1105" s="371"/>
    </row>
    <row r="1106" spans="1:5" customFormat="1" x14ac:dyDescent="0.25">
      <c r="A1106" s="373">
        <v>93412</v>
      </c>
      <c r="B1106" s="373" t="s">
        <v>887</v>
      </c>
      <c r="C1106" s="373" t="s">
        <v>517</v>
      </c>
      <c r="D1106" s="374">
        <v>0.1</v>
      </c>
      <c r="E1106" s="371"/>
    </row>
    <row r="1107" spans="1:5" customFormat="1" x14ac:dyDescent="0.25">
      <c r="A1107" s="373">
        <v>93413</v>
      </c>
      <c r="B1107" s="373" t="s">
        <v>888</v>
      </c>
      <c r="C1107" s="373" t="s">
        <v>517</v>
      </c>
      <c r="D1107" s="374">
        <v>0.26</v>
      </c>
      <c r="E1107" s="371"/>
    </row>
    <row r="1108" spans="1:5" customFormat="1" x14ac:dyDescent="0.25">
      <c r="A1108" s="373">
        <v>93414</v>
      </c>
      <c r="B1108" s="373" t="s">
        <v>889</v>
      </c>
      <c r="C1108" s="373" t="s">
        <v>517</v>
      </c>
      <c r="D1108" s="374">
        <v>14.06</v>
      </c>
      <c r="E1108" s="371"/>
    </row>
    <row r="1109" spans="1:5" customFormat="1" x14ac:dyDescent="0.25">
      <c r="A1109" s="373">
        <v>93417</v>
      </c>
      <c r="B1109" s="373" t="s">
        <v>890</v>
      </c>
      <c r="C1109" s="373" t="s">
        <v>517</v>
      </c>
      <c r="D1109" s="374">
        <v>3.94</v>
      </c>
      <c r="E1109" s="371"/>
    </row>
    <row r="1110" spans="1:5" customFormat="1" x14ac:dyDescent="0.25">
      <c r="A1110" s="373">
        <v>93418</v>
      </c>
      <c r="B1110" s="373" t="s">
        <v>891</v>
      </c>
      <c r="C1110" s="373" t="s">
        <v>517</v>
      </c>
      <c r="D1110" s="374">
        <v>1.38</v>
      </c>
      <c r="E1110" s="371"/>
    </row>
    <row r="1111" spans="1:5" customFormat="1" x14ac:dyDescent="0.25">
      <c r="A1111" s="373">
        <v>93419</v>
      </c>
      <c r="B1111" s="373" t="s">
        <v>892</v>
      </c>
      <c r="C1111" s="373" t="s">
        <v>517</v>
      </c>
      <c r="D1111" s="374">
        <v>3.51</v>
      </c>
      <c r="E1111" s="371"/>
    </row>
    <row r="1112" spans="1:5" customFormat="1" x14ac:dyDescent="0.25">
      <c r="A1112" s="373">
        <v>93420</v>
      </c>
      <c r="B1112" s="373" t="s">
        <v>893</v>
      </c>
      <c r="C1112" s="373" t="s">
        <v>517</v>
      </c>
      <c r="D1112" s="374">
        <v>67.14</v>
      </c>
      <c r="E1112" s="371"/>
    </row>
    <row r="1113" spans="1:5" customFormat="1" x14ac:dyDescent="0.25">
      <c r="A1113" s="373">
        <v>93423</v>
      </c>
      <c r="B1113" s="373" t="s">
        <v>894</v>
      </c>
      <c r="C1113" s="373" t="s">
        <v>517</v>
      </c>
      <c r="D1113" s="374">
        <v>5.57</v>
      </c>
      <c r="E1113" s="371"/>
    </row>
    <row r="1114" spans="1:5" customFormat="1" x14ac:dyDescent="0.25">
      <c r="A1114" s="373">
        <v>93424</v>
      </c>
      <c r="B1114" s="373" t="s">
        <v>895</v>
      </c>
      <c r="C1114" s="373" t="s">
        <v>517</v>
      </c>
      <c r="D1114" s="374">
        <v>1.96</v>
      </c>
      <c r="E1114" s="371"/>
    </row>
    <row r="1115" spans="1:5" customFormat="1" x14ac:dyDescent="0.25">
      <c r="A1115" s="373">
        <v>93425</v>
      </c>
      <c r="B1115" s="373" t="s">
        <v>896</v>
      </c>
      <c r="C1115" s="373" t="s">
        <v>517</v>
      </c>
      <c r="D1115" s="374">
        <v>4.97</v>
      </c>
      <c r="E1115" s="371"/>
    </row>
    <row r="1116" spans="1:5" customFormat="1" x14ac:dyDescent="0.25">
      <c r="A1116" s="373">
        <v>93426</v>
      </c>
      <c r="B1116" s="373" t="s">
        <v>897</v>
      </c>
      <c r="C1116" s="373" t="s">
        <v>517</v>
      </c>
      <c r="D1116" s="374">
        <v>160.47</v>
      </c>
      <c r="E1116" s="371"/>
    </row>
    <row r="1117" spans="1:5" customFormat="1" x14ac:dyDescent="0.25">
      <c r="A1117" s="373">
        <v>93429</v>
      </c>
      <c r="B1117" s="373" t="s">
        <v>8109</v>
      </c>
      <c r="C1117" s="373" t="s">
        <v>517</v>
      </c>
      <c r="D1117" s="374">
        <v>115</v>
      </c>
      <c r="E1117" s="371"/>
    </row>
    <row r="1118" spans="1:5" customFormat="1" x14ac:dyDescent="0.25">
      <c r="A1118" s="373">
        <v>93430</v>
      </c>
      <c r="B1118" s="373" t="s">
        <v>8110</v>
      </c>
      <c r="C1118" s="373" t="s">
        <v>517</v>
      </c>
      <c r="D1118" s="374">
        <v>36.340000000000003</v>
      </c>
      <c r="E1118" s="371"/>
    </row>
    <row r="1119" spans="1:5" customFormat="1" x14ac:dyDescent="0.25">
      <c r="A1119" s="373">
        <v>93431</v>
      </c>
      <c r="B1119" s="373" t="s">
        <v>8111</v>
      </c>
      <c r="C1119" s="373" t="s">
        <v>517</v>
      </c>
      <c r="D1119" s="374">
        <v>138</v>
      </c>
      <c r="E1119" s="371"/>
    </row>
    <row r="1120" spans="1:5" customFormat="1" x14ac:dyDescent="0.25">
      <c r="A1120" s="373">
        <v>93432</v>
      </c>
      <c r="B1120" s="373" t="s">
        <v>8112</v>
      </c>
      <c r="C1120" s="373" t="s">
        <v>517</v>
      </c>
      <c r="D1120" s="375">
        <v>2156.4</v>
      </c>
      <c r="E1120" s="371"/>
    </row>
    <row r="1121" spans="1:5" customFormat="1" x14ac:dyDescent="0.25">
      <c r="A1121" s="373">
        <v>93435</v>
      </c>
      <c r="B1121" s="373" t="s">
        <v>8113</v>
      </c>
      <c r="C1121" s="373" t="s">
        <v>517</v>
      </c>
      <c r="D1121" s="374">
        <v>7.26</v>
      </c>
      <c r="E1121" s="371"/>
    </row>
    <row r="1122" spans="1:5" customFormat="1" x14ac:dyDescent="0.25">
      <c r="A1122" s="373">
        <v>93436</v>
      </c>
      <c r="B1122" s="373" t="s">
        <v>8114</v>
      </c>
      <c r="C1122" s="373" t="s">
        <v>517</v>
      </c>
      <c r="D1122" s="374">
        <v>2.04</v>
      </c>
      <c r="E1122" s="371"/>
    </row>
    <row r="1123" spans="1:5" customFormat="1" x14ac:dyDescent="0.25">
      <c r="A1123" s="373">
        <v>93437</v>
      </c>
      <c r="B1123" s="373" t="s">
        <v>8115</v>
      </c>
      <c r="C1123" s="373" t="s">
        <v>517</v>
      </c>
      <c r="D1123" s="374">
        <v>7.26</v>
      </c>
      <c r="E1123" s="371"/>
    </row>
    <row r="1124" spans="1:5" customFormat="1" x14ac:dyDescent="0.25">
      <c r="A1124" s="373">
        <v>93438</v>
      </c>
      <c r="B1124" s="373" t="s">
        <v>8116</v>
      </c>
      <c r="C1124" s="373" t="s">
        <v>517</v>
      </c>
      <c r="D1124" s="374">
        <v>112.43</v>
      </c>
      <c r="E1124" s="371"/>
    </row>
    <row r="1125" spans="1:5" customFormat="1" x14ac:dyDescent="0.25">
      <c r="A1125" s="373">
        <v>95114</v>
      </c>
      <c r="B1125" s="373" t="s">
        <v>898</v>
      </c>
      <c r="C1125" s="373" t="s">
        <v>517</v>
      </c>
      <c r="D1125" s="374">
        <v>1.48</v>
      </c>
      <c r="E1125" s="371"/>
    </row>
    <row r="1126" spans="1:5" customFormat="1" x14ac:dyDescent="0.25">
      <c r="A1126" s="373">
        <v>95115</v>
      </c>
      <c r="B1126" s="373" t="s">
        <v>899</v>
      </c>
      <c r="C1126" s="373" t="s">
        <v>517</v>
      </c>
      <c r="D1126" s="374">
        <v>0.34</v>
      </c>
      <c r="E1126" s="371"/>
    </row>
    <row r="1127" spans="1:5" customFormat="1" x14ac:dyDescent="0.25">
      <c r="A1127" s="373">
        <v>95116</v>
      </c>
      <c r="B1127" s="373" t="s">
        <v>900</v>
      </c>
      <c r="C1127" s="373" t="s">
        <v>517</v>
      </c>
      <c r="D1127" s="374">
        <v>32.549999999999997</v>
      </c>
      <c r="E1127" s="371"/>
    </row>
    <row r="1128" spans="1:5" customFormat="1" x14ac:dyDescent="0.25">
      <c r="A1128" s="373">
        <v>95117</v>
      </c>
      <c r="B1128" s="373" t="s">
        <v>901</v>
      </c>
      <c r="C1128" s="373" t="s">
        <v>517</v>
      </c>
      <c r="D1128" s="374">
        <v>10.039999999999999</v>
      </c>
      <c r="E1128" s="371"/>
    </row>
    <row r="1129" spans="1:5" customFormat="1" x14ac:dyDescent="0.25">
      <c r="A1129" s="373">
        <v>95118</v>
      </c>
      <c r="B1129" s="373" t="s">
        <v>902</v>
      </c>
      <c r="C1129" s="373" t="s">
        <v>517</v>
      </c>
      <c r="D1129" s="374">
        <v>54.22</v>
      </c>
      <c r="E1129" s="371"/>
    </row>
    <row r="1130" spans="1:5" customFormat="1" x14ac:dyDescent="0.25">
      <c r="A1130" s="373">
        <v>95119</v>
      </c>
      <c r="B1130" s="373" t="s">
        <v>903</v>
      </c>
      <c r="C1130" s="373" t="s">
        <v>517</v>
      </c>
      <c r="D1130" s="374">
        <v>16.72</v>
      </c>
      <c r="E1130" s="371"/>
    </row>
    <row r="1131" spans="1:5" customFormat="1" x14ac:dyDescent="0.25">
      <c r="A1131" s="373">
        <v>95120</v>
      </c>
      <c r="B1131" s="373" t="s">
        <v>904</v>
      </c>
      <c r="C1131" s="373" t="s">
        <v>517</v>
      </c>
      <c r="D1131" s="374">
        <v>42.71</v>
      </c>
      <c r="E1131" s="371"/>
    </row>
    <row r="1132" spans="1:5" customFormat="1" x14ac:dyDescent="0.25">
      <c r="A1132" s="373">
        <v>95123</v>
      </c>
      <c r="B1132" s="373" t="s">
        <v>905</v>
      </c>
      <c r="C1132" s="373" t="s">
        <v>517</v>
      </c>
      <c r="D1132" s="374">
        <v>17.87</v>
      </c>
      <c r="E1132" s="371"/>
    </row>
    <row r="1133" spans="1:5" customFormat="1" x14ac:dyDescent="0.25">
      <c r="A1133" s="373">
        <v>95124</v>
      </c>
      <c r="B1133" s="373" t="s">
        <v>906</v>
      </c>
      <c r="C1133" s="373" t="s">
        <v>517</v>
      </c>
      <c r="D1133" s="374">
        <v>5.51</v>
      </c>
      <c r="E1133" s="371"/>
    </row>
    <row r="1134" spans="1:5" customFormat="1" x14ac:dyDescent="0.25">
      <c r="A1134" s="373">
        <v>95125</v>
      </c>
      <c r="B1134" s="373" t="s">
        <v>907</v>
      </c>
      <c r="C1134" s="373" t="s">
        <v>517</v>
      </c>
      <c r="D1134" s="374">
        <v>19.559999999999999</v>
      </c>
      <c r="E1134" s="371"/>
    </row>
    <row r="1135" spans="1:5" customFormat="1" x14ac:dyDescent="0.25">
      <c r="A1135" s="373">
        <v>95126</v>
      </c>
      <c r="B1135" s="373" t="s">
        <v>908</v>
      </c>
      <c r="C1135" s="373" t="s">
        <v>517</v>
      </c>
      <c r="D1135" s="374">
        <v>147.41</v>
      </c>
      <c r="E1135" s="371"/>
    </row>
    <row r="1136" spans="1:5" customFormat="1" x14ac:dyDescent="0.25">
      <c r="A1136" s="373">
        <v>95129</v>
      </c>
      <c r="B1136" s="373" t="s">
        <v>909</v>
      </c>
      <c r="C1136" s="373" t="s">
        <v>517</v>
      </c>
      <c r="D1136" s="374">
        <v>47.9</v>
      </c>
      <c r="E1136" s="371"/>
    </row>
    <row r="1137" spans="1:5" customFormat="1" x14ac:dyDescent="0.25">
      <c r="A1137" s="373">
        <v>95130</v>
      </c>
      <c r="B1137" s="373" t="s">
        <v>910</v>
      </c>
      <c r="C1137" s="373" t="s">
        <v>517</v>
      </c>
      <c r="D1137" s="374">
        <v>17.36</v>
      </c>
      <c r="E1137" s="371"/>
    </row>
    <row r="1138" spans="1:5" customFormat="1" x14ac:dyDescent="0.25">
      <c r="A1138" s="373">
        <v>95131</v>
      </c>
      <c r="B1138" s="373" t="s">
        <v>911</v>
      </c>
      <c r="C1138" s="373" t="s">
        <v>517</v>
      </c>
      <c r="D1138" s="374">
        <v>56.38</v>
      </c>
      <c r="E1138" s="371"/>
    </row>
    <row r="1139" spans="1:5" customFormat="1" x14ac:dyDescent="0.25">
      <c r="A1139" s="373">
        <v>95132</v>
      </c>
      <c r="B1139" s="373" t="s">
        <v>912</v>
      </c>
      <c r="C1139" s="373" t="s">
        <v>517</v>
      </c>
      <c r="D1139" s="374">
        <v>32.28</v>
      </c>
      <c r="E1139" s="371"/>
    </row>
    <row r="1140" spans="1:5" customFormat="1" x14ac:dyDescent="0.25">
      <c r="A1140" s="373">
        <v>95136</v>
      </c>
      <c r="B1140" s="373" t="s">
        <v>913</v>
      </c>
      <c r="C1140" s="373" t="s">
        <v>517</v>
      </c>
      <c r="D1140" s="374">
        <v>0.03</v>
      </c>
      <c r="E1140" s="371"/>
    </row>
    <row r="1141" spans="1:5" customFormat="1" x14ac:dyDescent="0.25">
      <c r="A1141" s="373">
        <v>95137</v>
      </c>
      <c r="B1141" s="373" t="s">
        <v>914</v>
      </c>
      <c r="C1141" s="373" t="s">
        <v>517</v>
      </c>
      <c r="D1141" s="374">
        <v>0.01</v>
      </c>
      <c r="E1141" s="371"/>
    </row>
    <row r="1142" spans="1:5" customFormat="1" x14ac:dyDescent="0.25">
      <c r="A1142" s="373">
        <v>95138</v>
      </c>
      <c r="B1142" s="373" t="s">
        <v>915</v>
      </c>
      <c r="C1142" s="373" t="s">
        <v>517</v>
      </c>
      <c r="D1142" s="374">
        <v>0.02</v>
      </c>
      <c r="E1142" s="371"/>
    </row>
    <row r="1143" spans="1:5" customFormat="1" x14ac:dyDescent="0.25">
      <c r="A1143" s="373">
        <v>95208</v>
      </c>
      <c r="B1143" s="373" t="s">
        <v>8117</v>
      </c>
      <c r="C1143" s="373" t="s">
        <v>517</v>
      </c>
      <c r="D1143" s="374">
        <v>32.6</v>
      </c>
      <c r="E1143" s="371"/>
    </row>
    <row r="1144" spans="1:5" customFormat="1" x14ac:dyDescent="0.25">
      <c r="A1144" s="373">
        <v>95209</v>
      </c>
      <c r="B1144" s="373" t="s">
        <v>8118</v>
      </c>
      <c r="C1144" s="373" t="s">
        <v>517</v>
      </c>
      <c r="D1144" s="374">
        <v>12.06</v>
      </c>
      <c r="E1144" s="371"/>
    </row>
    <row r="1145" spans="1:5" customFormat="1" x14ac:dyDescent="0.25">
      <c r="A1145" s="373">
        <v>95210</v>
      </c>
      <c r="B1145" s="373" t="s">
        <v>8119</v>
      </c>
      <c r="C1145" s="373" t="s">
        <v>517</v>
      </c>
      <c r="D1145" s="374">
        <v>32.6</v>
      </c>
      <c r="E1145" s="371"/>
    </row>
    <row r="1146" spans="1:5" customFormat="1" x14ac:dyDescent="0.25">
      <c r="A1146" s="373">
        <v>95211</v>
      </c>
      <c r="B1146" s="373" t="s">
        <v>8120</v>
      </c>
      <c r="C1146" s="373" t="s">
        <v>517</v>
      </c>
      <c r="D1146" s="374">
        <v>6.26</v>
      </c>
      <c r="E1146" s="371"/>
    </row>
    <row r="1147" spans="1:5" customFormat="1" x14ac:dyDescent="0.25">
      <c r="A1147" s="373">
        <v>95217</v>
      </c>
      <c r="B1147" s="373" t="s">
        <v>8121</v>
      </c>
      <c r="C1147" s="373" t="s">
        <v>517</v>
      </c>
      <c r="D1147" s="374">
        <v>0.5</v>
      </c>
      <c r="E1147" s="371"/>
    </row>
    <row r="1148" spans="1:5" customFormat="1" x14ac:dyDescent="0.25">
      <c r="A1148" s="373">
        <v>95255</v>
      </c>
      <c r="B1148" s="373" t="s">
        <v>916</v>
      </c>
      <c r="C1148" s="373" t="s">
        <v>517</v>
      </c>
      <c r="D1148" s="374">
        <v>1.31</v>
      </c>
      <c r="E1148" s="371"/>
    </row>
    <row r="1149" spans="1:5" customFormat="1" x14ac:dyDescent="0.25">
      <c r="A1149" s="373">
        <v>95256</v>
      </c>
      <c r="B1149" s="373" t="s">
        <v>917</v>
      </c>
      <c r="C1149" s="373" t="s">
        <v>517</v>
      </c>
      <c r="D1149" s="374">
        <v>0.3</v>
      </c>
      <c r="E1149" s="371"/>
    </row>
    <row r="1150" spans="1:5" customFormat="1" x14ac:dyDescent="0.25">
      <c r="A1150" s="373">
        <v>95257</v>
      </c>
      <c r="B1150" s="373" t="s">
        <v>918</v>
      </c>
      <c r="C1150" s="373" t="s">
        <v>517</v>
      </c>
      <c r="D1150" s="374">
        <v>1.64</v>
      </c>
      <c r="E1150" s="371"/>
    </row>
    <row r="1151" spans="1:5" customFormat="1" x14ac:dyDescent="0.25">
      <c r="A1151" s="373">
        <v>95260</v>
      </c>
      <c r="B1151" s="373" t="s">
        <v>919</v>
      </c>
      <c r="C1151" s="373" t="s">
        <v>517</v>
      </c>
      <c r="D1151" s="374">
        <v>0.57999999999999996</v>
      </c>
      <c r="E1151" s="371"/>
    </row>
    <row r="1152" spans="1:5" customFormat="1" x14ac:dyDescent="0.25">
      <c r="A1152" s="373">
        <v>95261</v>
      </c>
      <c r="B1152" s="373" t="s">
        <v>920</v>
      </c>
      <c r="C1152" s="373" t="s">
        <v>517</v>
      </c>
      <c r="D1152" s="374">
        <v>0.28999999999999998</v>
      </c>
      <c r="E1152" s="371"/>
    </row>
    <row r="1153" spans="1:5" customFormat="1" x14ac:dyDescent="0.25">
      <c r="A1153" s="373">
        <v>95262</v>
      </c>
      <c r="B1153" s="373" t="s">
        <v>921</v>
      </c>
      <c r="C1153" s="373" t="s">
        <v>517</v>
      </c>
      <c r="D1153" s="374">
        <v>1.37</v>
      </c>
      <c r="E1153" s="371"/>
    </row>
    <row r="1154" spans="1:5" customFormat="1" x14ac:dyDescent="0.25">
      <c r="A1154" s="373">
        <v>95263</v>
      </c>
      <c r="B1154" s="373" t="s">
        <v>922</v>
      </c>
      <c r="C1154" s="373" t="s">
        <v>517</v>
      </c>
      <c r="D1154" s="374">
        <v>4.4000000000000004</v>
      </c>
      <c r="E1154" s="371"/>
    </row>
    <row r="1155" spans="1:5" customFormat="1" x14ac:dyDescent="0.25">
      <c r="A1155" s="373">
        <v>95266</v>
      </c>
      <c r="B1155" s="373" t="s">
        <v>923</v>
      </c>
      <c r="C1155" s="373" t="s">
        <v>517</v>
      </c>
      <c r="D1155" s="374">
        <v>0.49</v>
      </c>
      <c r="E1155" s="371"/>
    </row>
    <row r="1156" spans="1:5" customFormat="1" x14ac:dyDescent="0.25">
      <c r="A1156" s="373">
        <v>95267</v>
      </c>
      <c r="B1156" s="373" t="s">
        <v>924</v>
      </c>
      <c r="C1156" s="373" t="s">
        <v>517</v>
      </c>
      <c r="D1156" s="374">
        <v>0.1</v>
      </c>
      <c r="E1156" s="371"/>
    </row>
    <row r="1157" spans="1:5" customFormat="1" x14ac:dyDescent="0.25">
      <c r="A1157" s="373">
        <v>95268</v>
      </c>
      <c r="B1157" s="373" t="s">
        <v>925</v>
      </c>
      <c r="C1157" s="373" t="s">
        <v>517</v>
      </c>
      <c r="D1157" s="374">
        <v>0.47</v>
      </c>
      <c r="E1157" s="371"/>
    </row>
    <row r="1158" spans="1:5" customFormat="1" x14ac:dyDescent="0.25">
      <c r="A1158" s="373">
        <v>95269</v>
      </c>
      <c r="B1158" s="373" t="s">
        <v>926</v>
      </c>
      <c r="C1158" s="373" t="s">
        <v>517</v>
      </c>
      <c r="D1158" s="374">
        <v>8.1300000000000008</v>
      </c>
      <c r="E1158" s="371"/>
    </row>
    <row r="1159" spans="1:5" customFormat="1" x14ac:dyDescent="0.25">
      <c r="A1159" s="373">
        <v>95272</v>
      </c>
      <c r="B1159" s="373" t="s">
        <v>8122</v>
      </c>
      <c r="C1159" s="373" t="s">
        <v>517</v>
      </c>
      <c r="D1159" s="374">
        <v>0.44</v>
      </c>
      <c r="E1159" s="371"/>
    </row>
    <row r="1160" spans="1:5" customFormat="1" x14ac:dyDescent="0.25">
      <c r="A1160" s="373">
        <v>95273</v>
      </c>
      <c r="B1160" s="373" t="s">
        <v>8123</v>
      </c>
      <c r="C1160" s="373" t="s">
        <v>517</v>
      </c>
      <c r="D1160" s="374">
        <v>0.11</v>
      </c>
      <c r="E1160" s="371"/>
    </row>
    <row r="1161" spans="1:5" customFormat="1" x14ac:dyDescent="0.25">
      <c r="A1161" s="373">
        <v>95274</v>
      </c>
      <c r="B1161" s="373" t="s">
        <v>8124</v>
      </c>
      <c r="C1161" s="373" t="s">
        <v>517</v>
      </c>
      <c r="D1161" s="374">
        <v>0.37</v>
      </c>
      <c r="E1161" s="371"/>
    </row>
    <row r="1162" spans="1:5" customFormat="1" x14ac:dyDescent="0.25">
      <c r="A1162" s="373">
        <v>95275</v>
      </c>
      <c r="B1162" s="373" t="s">
        <v>8125</v>
      </c>
      <c r="C1162" s="373" t="s">
        <v>517</v>
      </c>
      <c r="D1162" s="374">
        <v>1.69</v>
      </c>
      <c r="E1162" s="371"/>
    </row>
    <row r="1163" spans="1:5" customFormat="1" x14ac:dyDescent="0.25">
      <c r="A1163" s="373">
        <v>95278</v>
      </c>
      <c r="B1163" s="373" t="s">
        <v>8126</v>
      </c>
      <c r="C1163" s="373" t="s">
        <v>517</v>
      </c>
      <c r="D1163" s="374">
        <v>0.56000000000000005</v>
      </c>
      <c r="E1163" s="371"/>
    </row>
    <row r="1164" spans="1:5" customFormat="1" x14ac:dyDescent="0.25">
      <c r="A1164" s="373">
        <v>95279</v>
      </c>
      <c r="B1164" s="373" t="s">
        <v>8127</v>
      </c>
      <c r="C1164" s="373" t="s">
        <v>517</v>
      </c>
      <c r="D1164" s="374">
        <v>0.12</v>
      </c>
      <c r="E1164" s="371"/>
    </row>
    <row r="1165" spans="1:5" customFormat="1" x14ac:dyDescent="0.25">
      <c r="A1165" s="373">
        <v>95280</v>
      </c>
      <c r="B1165" s="373" t="s">
        <v>8128</v>
      </c>
      <c r="C1165" s="373" t="s">
        <v>517</v>
      </c>
      <c r="D1165" s="374">
        <v>0.56000000000000005</v>
      </c>
      <c r="E1165" s="371"/>
    </row>
    <row r="1166" spans="1:5" customFormat="1" x14ac:dyDescent="0.25">
      <c r="A1166" s="373">
        <v>95281</v>
      </c>
      <c r="B1166" s="373" t="s">
        <v>8129</v>
      </c>
      <c r="C1166" s="373" t="s">
        <v>517</v>
      </c>
      <c r="D1166" s="374">
        <v>8.11</v>
      </c>
      <c r="E1166" s="371"/>
    </row>
    <row r="1167" spans="1:5" customFormat="1" x14ac:dyDescent="0.25">
      <c r="A1167" s="373">
        <v>95617</v>
      </c>
      <c r="B1167" s="373" t="s">
        <v>927</v>
      </c>
      <c r="C1167" s="373" t="s">
        <v>517</v>
      </c>
      <c r="D1167" s="374">
        <v>1.08</v>
      </c>
      <c r="E1167" s="371"/>
    </row>
    <row r="1168" spans="1:5" customFormat="1" x14ac:dyDescent="0.25">
      <c r="A1168" s="373">
        <v>95618</v>
      </c>
      <c r="B1168" s="373" t="s">
        <v>928</v>
      </c>
      <c r="C1168" s="373" t="s">
        <v>517</v>
      </c>
      <c r="D1168" s="374">
        <v>0.25</v>
      </c>
      <c r="E1168" s="371"/>
    </row>
    <row r="1169" spans="1:5" customFormat="1" x14ac:dyDescent="0.25">
      <c r="A1169" s="373">
        <v>95619</v>
      </c>
      <c r="B1169" s="373" t="s">
        <v>929</v>
      </c>
      <c r="C1169" s="373" t="s">
        <v>517</v>
      </c>
      <c r="D1169" s="374">
        <v>1.35</v>
      </c>
      <c r="E1169" s="371"/>
    </row>
    <row r="1170" spans="1:5" customFormat="1" x14ac:dyDescent="0.25">
      <c r="A1170" s="373">
        <v>95627</v>
      </c>
      <c r="B1170" s="373" t="s">
        <v>930</v>
      </c>
      <c r="C1170" s="373" t="s">
        <v>517</v>
      </c>
      <c r="D1170" s="374">
        <v>47.95</v>
      </c>
      <c r="E1170" s="371"/>
    </row>
    <row r="1171" spans="1:5" customFormat="1" x14ac:dyDescent="0.25">
      <c r="A1171" s="373">
        <v>95628</v>
      </c>
      <c r="B1171" s="373" t="s">
        <v>931</v>
      </c>
      <c r="C1171" s="373" t="s">
        <v>517</v>
      </c>
      <c r="D1171" s="374">
        <v>12.86</v>
      </c>
      <c r="E1171" s="371"/>
    </row>
    <row r="1172" spans="1:5" customFormat="1" x14ac:dyDescent="0.25">
      <c r="A1172" s="373">
        <v>95629</v>
      </c>
      <c r="B1172" s="373" t="s">
        <v>932</v>
      </c>
      <c r="C1172" s="373" t="s">
        <v>517</v>
      </c>
      <c r="D1172" s="374">
        <v>60.01</v>
      </c>
      <c r="E1172" s="371"/>
    </row>
    <row r="1173" spans="1:5" customFormat="1" x14ac:dyDescent="0.25">
      <c r="A1173" s="373">
        <v>95630</v>
      </c>
      <c r="B1173" s="373" t="s">
        <v>933</v>
      </c>
      <c r="C1173" s="373" t="s">
        <v>517</v>
      </c>
      <c r="D1173" s="374">
        <v>89.37</v>
      </c>
      <c r="E1173" s="371"/>
    </row>
    <row r="1174" spans="1:5" customFormat="1" x14ac:dyDescent="0.25">
      <c r="A1174" s="373">
        <v>95698</v>
      </c>
      <c r="B1174" s="373" t="s">
        <v>934</v>
      </c>
      <c r="C1174" s="373" t="s">
        <v>517</v>
      </c>
      <c r="D1174" s="374">
        <v>4.38</v>
      </c>
      <c r="E1174" s="371"/>
    </row>
    <row r="1175" spans="1:5" customFormat="1" x14ac:dyDescent="0.25">
      <c r="A1175" s="373">
        <v>95699</v>
      </c>
      <c r="B1175" s="373" t="s">
        <v>935</v>
      </c>
      <c r="C1175" s="373" t="s">
        <v>517</v>
      </c>
      <c r="D1175" s="374">
        <v>1.01</v>
      </c>
      <c r="E1175" s="371"/>
    </row>
    <row r="1176" spans="1:5" customFormat="1" x14ac:dyDescent="0.25">
      <c r="A1176" s="373">
        <v>95700</v>
      </c>
      <c r="B1176" s="373" t="s">
        <v>936</v>
      </c>
      <c r="C1176" s="373" t="s">
        <v>517</v>
      </c>
      <c r="D1176" s="374">
        <v>5.48</v>
      </c>
      <c r="E1176" s="371"/>
    </row>
    <row r="1177" spans="1:5" customFormat="1" x14ac:dyDescent="0.25">
      <c r="A1177" s="373">
        <v>95701</v>
      </c>
      <c r="B1177" s="373" t="s">
        <v>937</v>
      </c>
      <c r="C1177" s="373" t="s">
        <v>517</v>
      </c>
      <c r="D1177" s="374">
        <v>2.09</v>
      </c>
      <c r="E1177" s="371"/>
    </row>
    <row r="1178" spans="1:5" customFormat="1" x14ac:dyDescent="0.25">
      <c r="A1178" s="373">
        <v>95704</v>
      </c>
      <c r="B1178" s="373" t="s">
        <v>938</v>
      </c>
      <c r="C1178" s="373" t="s">
        <v>517</v>
      </c>
      <c r="D1178" s="374">
        <v>44.75</v>
      </c>
      <c r="E1178" s="371"/>
    </row>
    <row r="1179" spans="1:5" customFormat="1" x14ac:dyDescent="0.25">
      <c r="A1179" s="373">
        <v>95705</v>
      </c>
      <c r="B1179" s="373" t="s">
        <v>939</v>
      </c>
      <c r="C1179" s="373" t="s">
        <v>517</v>
      </c>
      <c r="D1179" s="374">
        <v>12</v>
      </c>
      <c r="E1179" s="371"/>
    </row>
    <row r="1180" spans="1:5" customFormat="1" x14ac:dyDescent="0.25">
      <c r="A1180" s="373">
        <v>95706</v>
      </c>
      <c r="B1180" s="373" t="s">
        <v>940</v>
      </c>
      <c r="C1180" s="373" t="s">
        <v>517</v>
      </c>
      <c r="D1180" s="374">
        <v>56</v>
      </c>
      <c r="E1180" s="371"/>
    </row>
    <row r="1181" spans="1:5" customFormat="1" x14ac:dyDescent="0.25">
      <c r="A1181" s="373">
        <v>95707</v>
      </c>
      <c r="B1181" s="373" t="s">
        <v>941</v>
      </c>
      <c r="C1181" s="373" t="s">
        <v>517</v>
      </c>
      <c r="D1181" s="374">
        <v>2.74</v>
      </c>
      <c r="E1181" s="371"/>
    </row>
    <row r="1182" spans="1:5" customFormat="1" x14ac:dyDescent="0.25">
      <c r="A1182" s="373">
        <v>95710</v>
      </c>
      <c r="B1182" s="373" t="s">
        <v>942</v>
      </c>
      <c r="C1182" s="373" t="s">
        <v>517</v>
      </c>
      <c r="D1182" s="374">
        <v>53.79</v>
      </c>
      <c r="E1182" s="371"/>
    </row>
    <row r="1183" spans="1:5" customFormat="1" x14ac:dyDescent="0.25">
      <c r="A1183" s="373">
        <v>95711</v>
      </c>
      <c r="B1183" s="373" t="s">
        <v>943</v>
      </c>
      <c r="C1183" s="373" t="s">
        <v>517</v>
      </c>
      <c r="D1183" s="374">
        <v>14.21</v>
      </c>
      <c r="E1183" s="371"/>
    </row>
    <row r="1184" spans="1:5" customFormat="1" x14ac:dyDescent="0.25">
      <c r="A1184" s="373">
        <v>95712</v>
      </c>
      <c r="B1184" s="373" t="s">
        <v>944</v>
      </c>
      <c r="C1184" s="373" t="s">
        <v>517</v>
      </c>
      <c r="D1184" s="374">
        <v>67.239999999999995</v>
      </c>
      <c r="E1184" s="371"/>
    </row>
    <row r="1185" spans="1:5" customFormat="1" x14ac:dyDescent="0.25">
      <c r="A1185" s="373">
        <v>95713</v>
      </c>
      <c r="B1185" s="373" t="s">
        <v>945</v>
      </c>
      <c r="C1185" s="373" t="s">
        <v>517</v>
      </c>
      <c r="D1185" s="374">
        <v>90.02</v>
      </c>
      <c r="E1185" s="371"/>
    </row>
    <row r="1186" spans="1:5" customFormat="1" x14ac:dyDescent="0.25">
      <c r="A1186" s="373">
        <v>95716</v>
      </c>
      <c r="B1186" s="373" t="s">
        <v>946</v>
      </c>
      <c r="C1186" s="373" t="s">
        <v>517</v>
      </c>
      <c r="D1186" s="374">
        <v>51.78</v>
      </c>
      <c r="E1186" s="371"/>
    </row>
    <row r="1187" spans="1:5" customFormat="1" x14ac:dyDescent="0.25">
      <c r="A1187" s="373">
        <v>95717</v>
      </c>
      <c r="B1187" s="373" t="s">
        <v>947</v>
      </c>
      <c r="C1187" s="373" t="s">
        <v>517</v>
      </c>
      <c r="D1187" s="374">
        <v>13.68</v>
      </c>
      <c r="E1187" s="371"/>
    </row>
    <row r="1188" spans="1:5" customFormat="1" x14ac:dyDescent="0.25">
      <c r="A1188" s="373">
        <v>95718</v>
      </c>
      <c r="B1188" s="373" t="s">
        <v>948</v>
      </c>
      <c r="C1188" s="373" t="s">
        <v>517</v>
      </c>
      <c r="D1188" s="374">
        <v>64.73</v>
      </c>
      <c r="E1188" s="371"/>
    </row>
    <row r="1189" spans="1:5" customFormat="1" x14ac:dyDescent="0.25">
      <c r="A1189" s="373">
        <v>95719</v>
      </c>
      <c r="B1189" s="373" t="s">
        <v>949</v>
      </c>
      <c r="C1189" s="373" t="s">
        <v>517</v>
      </c>
      <c r="D1189" s="374">
        <v>90.02</v>
      </c>
      <c r="E1189" s="371"/>
    </row>
    <row r="1190" spans="1:5" customFormat="1" x14ac:dyDescent="0.25">
      <c r="A1190" s="373">
        <v>95869</v>
      </c>
      <c r="B1190" s="373" t="s">
        <v>950</v>
      </c>
      <c r="C1190" s="373" t="s">
        <v>517</v>
      </c>
      <c r="D1190" s="374">
        <v>3.14</v>
      </c>
      <c r="E1190" s="371"/>
    </row>
    <row r="1191" spans="1:5" customFormat="1" x14ac:dyDescent="0.25">
      <c r="A1191" s="373">
        <v>95870</v>
      </c>
      <c r="B1191" s="373" t="s">
        <v>951</v>
      </c>
      <c r="C1191" s="373" t="s">
        <v>517</v>
      </c>
      <c r="D1191" s="374">
        <v>7.95</v>
      </c>
      <c r="E1191" s="371"/>
    </row>
    <row r="1192" spans="1:5" customFormat="1" x14ac:dyDescent="0.25">
      <c r="A1192" s="373">
        <v>95871</v>
      </c>
      <c r="B1192" s="373" t="s">
        <v>952</v>
      </c>
      <c r="C1192" s="373" t="s">
        <v>517</v>
      </c>
      <c r="D1192" s="374">
        <v>273.38</v>
      </c>
      <c r="E1192" s="371"/>
    </row>
    <row r="1193" spans="1:5" customFormat="1" x14ac:dyDescent="0.25">
      <c r="A1193" s="373">
        <v>95874</v>
      </c>
      <c r="B1193" s="373" t="s">
        <v>953</v>
      </c>
      <c r="C1193" s="373" t="s">
        <v>517</v>
      </c>
      <c r="D1193" s="374">
        <v>8.91</v>
      </c>
      <c r="E1193" s="371"/>
    </row>
    <row r="1194" spans="1:5" customFormat="1" x14ac:dyDescent="0.25">
      <c r="A1194" s="373">
        <v>96008</v>
      </c>
      <c r="B1194" s="373" t="s">
        <v>954</v>
      </c>
      <c r="C1194" s="373" t="s">
        <v>517</v>
      </c>
      <c r="D1194" s="374">
        <v>22.79</v>
      </c>
      <c r="E1194" s="371"/>
    </row>
    <row r="1195" spans="1:5" customFormat="1" x14ac:dyDescent="0.25">
      <c r="A1195" s="373">
        <v>96009</v>
      </c>
      <c r="B1195" s="373" t="s">
        <v>955</v>
      </c>
      <c r="C1195" s="373" t="s">
        <v>517</v>
      </c>
      <c r="D1195" s="374">
        <v>6.1</v>
      </c>
      <c r="E1195" s="371"/>
    </row>
    <row r="1196" spans="1:5" customFormat="1" x14ac:dyDescent="0.25">
      <c r="A1196" s="373">
        <v>96011</v>
      </c>
      <c r="B1196" s="373" t="s">
        <v>956</v>
      </c>
      <c r="C1196" s="373" t="s">
        <v>517</v>
      </c>
      <c r="D1196" s="374">
        <v>24.92</v>
      </c>
      <c r="E1196" s="371"/>
    </row>
    <row r="1197" spans="1:5" customFormat="1" x14ac:dyDescent="0.25">
      <c r="A1197" s="373">
        <v>96012</v>
      </c>
      <c r="B1197" s="373" t="s">
        <v>957</v>
      </c>
      <c r="C1197" s="373" t="s">
        <v>517</v>
      </c>
      <c r="D1197" s="374">
        <v>96.79</v>
      </c>
      <c r="E1197" s="371"/>
    </row>
    <row r="1198" spans="1:5" customFormat="1" x14ac:dyDescent="0.25">
      <c r="A1198" s="373">
        <v>96015</v>
      </c>
      <c r="B1198" s="373" t="s">
        <v>958</v>
      </c>
      <c r="C1198" s="373" t="s">
        <v>517</v>
      </c>
      <c r="D1198" s="374">
        <v>22.57</v>
      </c>
      <c r="E1198" s="371"/>
    </row>
    <row r="1199" spans="1:5" customFormat="1" x14ac:dyDescent="0.25">
      <c r="A1199" s="373">
        <v>96016</v>
      </c>
      <c r="B1199" s="373" t="s">
        <v>959</v>
      </c>
      <c r="C1199" s="373" t="s">
        <v>517</v>
      </c>
      <c r="D1199" s="374">
        <v>6.05</v>
      </c>
      <c r="E1199" s="371"/>
    </row>
    <row r="1200" spans="1:5" customFormat="1" x14ac:dyDescent="0.25">
      <c r="A1200" s="373">
        <v>96018</v>
      </c>
      <c r="B1200" s="373" t="s">
        <v>960</v>
      </c>
      <c r="C1200" s="373" t="s">
        <v>517</v>
      </c>
      <c r="D1200" s="374">
        <v>24.69</v>
      </c>
      <c r="E1200" s="371"/>
    </row>
    <row r="1201" spans="1:5" customFormat="1" x14ac:dyDescent="0.25">
      <c r="A1201" s="373">
        <v>96019</v>
      </c>
      <c r="B1201" s="373" t="s">
        <v>961</v>
      </c>
      <c r="C1201" s="373" t="s">
        <v>517</v>
      </c>
      <c r="D1201" s="374">
        <v>96.79</v>
      </c>
      <c r="E1201" s="371"/>
    </row>
    <row r="1202" spans="1:5" customFormat="1" x14ac:dyDescent="0.25">
      <c r="A1202" s="373">
        <v>96023</v>
      </c>
      <c r="B1202" s="373" t="s">
        <v>962</v>
      </c>
      <c r="C1202" s="373" t="s">
        <v>517</v>
      </c>
      <c r="D1202" s="374">
        <v>17.489999999999998</v>
      </c>
      <c r="E1202" s="371"/>
    </row>
    <row r="1203" spans="1:5" customFormat="1" x14ac:dyDescent="0.25">
      <c r="A1203" s="373">
        <v>96024</v>
      </c>
      <c r="B1203" s="373" t="s">
        <v>963</v>
      </c>
      <c r="C1203" s="373" t="s">
        <v>517</v>
      </c>
      <c r="D1203" s="374">
        <v>4.6900000000000004</v>
      </c>
      <c r="E1203" s="371"/>
    </row>
    <row r="1204" spans="1:5" customFormat="1" x14ac:dyDescent="0.25">
      <c r="A1204" s="373">
        <v>96026</v>
      </c>
      <c r="B1204" s="373" t="s">
        <v>964</v>
      </c>
      <c r="C1204" s="373" t="s">
        <v>517</v>
      </c>
      <c r="D1204" s="374">
        <v>19.14</v>
      </c>
      <c r="E1204" s="371"/>
    </row>
    <row r="1205" spans="1:5" customFormat="1" x14ac:dyDescent="0.25">
      <c r="A1205" s="373">
        <v>96027</v>
      </c>
      <c r="B1205" s="373" t="s">
        <v>965</v>
      </c>
      <c r="C1205" s="373" t="s">
        <v>517</v>
      </c>
      <c r="D1205" s="374">
        <v>67.44</v>
      </c>
      <c r="E1205" s="371"/>
    </row>
    <row r="1206" spans="1:5" customFormat="1" x14ac:dyDescent="0.25">
      <c r="A1206" s="373">
        <v>96030</v>
      </c>
      <c r="B1206" s="373" t="s">
        <v>966</v>
      </c>
      <c r="C1206" s="373" t="s">
        <v>517</v>
      </c>
      <c r="D1206" s="374">
        <v>34.04</v>
      </c>
      <c r="E1206" s="371"/>
    </row>
    <row r="1207" spans="1:5" customFormat="1" x14ac:dyDescent="0.25">
      <c r="A1207" s="373">
        <v>96031</v>
      </c>
      <c r="B1207" s="373" t="s">
        <v>967</v>
      </c>
      <c r="C1207" s="373" t="s">
        <v>517</v>
      </c>
      <c r="D1207" s="374">
        <v>12.92</v>
      </c>
      <c r="E1207" s="371"/>
    </row>
    <row r="1208" spans="1:5" customFormat="1" x14ac:dyDescent="0.25">
      <c r="A1208" s="373">
        <v>96032</v>
      </c>
      <c r="B1208" s="373" t="s">
        <v>968</v>
      </c>
      <c r="C1208" s="373" t="s">
        <v>517</v>
      </c>
      <c r="D1208" s="374">
        <v>5.19</v>
      </c>
      <c r="E1208" s="371"/>
    </row>
    <row r="1209" spans="1:5" customFormat="1" x14ac:dyDescent="0.25">
      <c r="A1209" s="373">
        <v>96033</v>
      </c>
      <c r="B1209" s="373" t="s">
        <v>969</v>
      </c>
      <c r="C1209" s="373" t="s">
        <v>517</v>
      </c>
      <c r="D1209" s="374">
        <v>58.63</v>
      </c>
      <c r="E1209" s="371"/>
    </row>
    <row r="1210" spans="1:5" customFormat="1" x14ac:dyDescent="0.25">
      <c r="A1210" s="373">
        <v>96034</v>
      </c>
      <c r="B1210" s="373" t="s">
        <v>970</v>
      </c>
      <c r="C1210" s="373" t="s">
        <v>517</v>
      </c>
      <c r="D1210" s="374">
        <v>141.96</v>
      </c>
      <c r="E1210" s="371"/>
    </row>
    <row r="1211" spans="1:5" customFormat="1" x14ac:dyDescent="0.25">
      <c r="A1211" s="373">
        <v>96053</v>
      </c>
      <c r="B1211" s="373" t="s">
        <v>971</v>
      </c>
      <c r="C1211" s="373" t="s">
        <v>517</v>
      </c>
      <c r="D1211" s="374">
        <v>17.71</v>
      </c>
      <c r="E1211" s="371"/>
    </row>
    <row r="1212" spans="1:5" customFormat="1" x14ac:dyDescent="0.25">
      <c r="A1212" s="373">
        <v>96054</v>
      </c>
      <c r="B1212" s="373" t="s">
        <v>972</v>
      </c>
      <c r="C1212" s="373" t="s">
        <v>517</v>
      </c>
      <c r="D1212" s="374">
        <v>31.29</v>
      </c>
      <c r="E1212" s="371"/>
    </row>
    <row r="1213" spans="1:5" customFormat="1" x14ac:dyDescent="0.25">
      <c r="A1213" s="373">
        <v>96055</v>
      </c>
      <c r="B1213" s="373" t="s">
        <v>973</v>
      </c>
      <c r="C1213" s="373" t="s">
        <v>517</v>
      </c>
      <c r="D1213" s="374">
        <v>4.74</v>
      </c>
      <c r="E1213" s="371"/>
    </row>
    <row r="1214" spans="1:5" customFormat="1" x14ac:dyDescent="0.25">
      <c r="A1214" s="373">
        <v>96056</v>
      </c>
      <c r="B1214" s="373" t="s">
        <v>974</v>
      </c>
      <c r="C1214" s="373" t="s">
        <v>517</v>
      </c>
      <c r="D1214" s="374">
        <v>19.37</v>
      </c>
      <c r="E1214" s="371"/>
    </row>
    <row r="1215" spans="1:5" customFormat="1" x14ac:dyDescent="0.25">
      <c r="A1215" s="373">
        <v>96057</v>
      </c>
      <c r="B1215" s="373" t="s">
        <v>975</v>
      </c>
      <c r="C1215" s="373" t="s">
        <v>517</v>
      </c>
      <c r="D1215" s="374">
        <v>67.44</v>
      </c>
      <c r="E1215" s="371"/>
    </row>
    <row r="1216" spans="1:5" customFormat="1" x14ac:dyDescent="0.25">
      <c r="A1216" s="373">
        <v>96060</v>
      </c>
      <c r="B1216" s="373" t="s">
        <v>976</v>
      </c>
      <c r="C1216" s="373" t="s">
        <v>517</v>
      </c>
      <c r="D1216" s="374">
        <v>6.1</v>
      </c>
      <c r="E1216" s="371"/>
    </row>
    <row r="1217" spans="1:5" customFormat="1" x14ac:dyDescent="0.25">
      <c r="A1217" s="373">
        <v>96061</v>
      </c>
      <c r="B1217" s="373" t="s">
        <v>977</v>
      </c>
      <c r="C1217" s="373" t="s">
        <v>517</v>
      </c>
      <c r="D1217" s="374">
        <v>39.11</v>
      </c>
      <c r="E1217" s="371"/>
    </row>
    <row r="1218" spans="1:5" customFormat="1" x14ac:dyDescent="0.25">
      <c r="A1218" s="373">
        <v>96062</v>
      </c>
      <c r="B1218" s="373" t="s">
        <v>978</v>
      </c>
      <c r="C1218" s="373" t="s">
        <v>517</v>
      </c>
      <c r="D1218" s="374">
        <v>39.89</v>
      </c>
      <c r="E1218" s="371"/>
    </row>
    <row r="1219" spans="1:5" customFormat="1" x14ac:dyDescent="0.25">
      <c r="A1219" s="373">
        <v>96241</v>
      </c>
      <c r="B1219" s="373" t="s">
        <v>979</v>
      </c>
      <c r="C1219" s="373" t="s">
        <v>517</v>
      </c>
      <c r="D1219" s="374">
        <v>27.2</v>
      </c>
      <c r="E1219" s="371"/>
    </row>
    <row r="1220" spans="1:5" customFormat="1" x14ac:dyDescent="0.25">
      <c r="A1220" s="373">
        <v>96242</v>
      </c>
      <c r="B1220" s="373" t="s">
        <v>980</v>
      </c>
      <c r="C1220" s="373" t="s">
        <v>517</v>
      </c>
      <c r="D1220" s="374">
        <v>7.18</v>
      </c>
      <c r="E1220" s="371"/>
    </row>
    <row r="1221" spans="1:5" customFormat="1" x14ac:dyDescent="0.25">
      <c r="A1221" s="373">
        <v>96243</v>
      </c>
      <c r="B1221" s="373" t="s">
        <v>981</v>
      </c>
      <c r="C1221" s="373" t="s">
        <v>517</v>
      </c>
      <c r="D1221" s="374">
        <v>34</v>
      </c>
      <c r="E1221" s="371"/>
    </row>
    <row r="1222" spans="1:5" customFormat="1" x14ac:dyDescent="0.25">
      <c r="A1222" s="373">
        <v>96244</v>
      </c>
      <c r="B1222" s="373" t="s">
        <v>982</v>
      </c>
      <c r="C1222" s="373" t="s">
        <v>517</v>
      </c>
      <c r="D1222" s="374">
        <v>17.43</v>
      </c>
      <c r="E1222" s="371"/>
    </row>
    <row r="1223" spans="1:5" customFormat="1" x14ac:dyDescent="0.25">
      <c r="A1223" s="373">
        <v>96301</v>
      </c>
      <c r="B1223" s="373" t="s">
        <v>983</v>
      </c>
      <c r="C1223" s="373" t="s">
        <v>517</v>
      </c>
      <c r="D1223" s="374">
        <v>49.17</v>
      </c>
      <c r="E1223" s="371"/>
    </row>
    <row r="1224" spans="1:5" customFormat="1" x14ac:dyDescent="0.25">
      <c r="A1224" s="373">
        <v>96457</v>
      </c>
      <c r="B1224" s="373" t="s">
        <v>984</v>
      </c>
      <c r="C1224" s="373" t="s">
        <v>517</v>
      </c>
      <c r="D1224" s="374">
        <v>63.91</v>
      </c>
      <c r="E1224" s="371"/>
    </row>
    <row r="1225" spans="1:5" customFormat="1" x14ac:dyDescent="0.25">
      <c r="A1225" s="373">
        <v>96458</v>
      </c>
      <c r="B1225" s="373" t="s">
        <v>985</v>
      </c>
      <c r="C1225" s="373" t="s">
        <v>517</v>
      </c>
      <c r="D1225" s="374">
        <v>66.55</v>
      </c>
      <c r="E1225" s="371"/>
    </row>
    <row r="1226" spans="1:5" customFormat="1" x14ac:dyDescent="0.25">
      <c r="A1226" s="373">
        <v>96459</v>
      </c>
      <c r="B1226" s="373" t="s">
        <v>986</v>
      </c>
      <c r="C1226" s="373" t="s">
        <v>517</v>
      </c>
      <c r="D1226" s="374">
        <v>14.26</v>
      </c>
      <c r="E1226" s="371"/>
    </row>
    <row r="1227" spans="1:5" customFormat="1" x14ac:dyDescent="0.25">
      <c r="A1227" s="373">
        <v>96460</v>
      </c>
      <c r="B1227" s="373" t="s">
        <v>987</v>
      </c>
      <c r="C1227" s="373" t="s">
        <v>517</v>
      </c>
      <c r="D1227" s="374">
        <v>53.18</v>
      </c>
      <c r="E1227" s="371"/>
    </row>
    <row r="1228" spans="1:5" customFormat="1" x14ac:dyDescent="0.25">
      <c r="A1228" s="373">
        <v>98760</v>
      </c>
      <c r="B1228" s="373" t="s">
        <v>988</v>
      </c>
      <c r="C1228" s="373" t="s">
        <v>517</v>
      </c>
      <c r="D1228" s="374">
        <v>0.05</v>
      </c>
      <c r="E1228" s="371"/>
    </row>
    <row r="1229" spans="1:5" customFormat="1" x14ac:dyDescent="0.25">
      <c r="A1229" s="373">
        <v>98761</v>
      </c>
      <c r="B1229" s="373" t="s">
        <v>989</v>
      </c>
      <c r="C1229" s="373" t="s">
        <v>517</v>
      </c>
      <c r="D1229" s="374">
        <v>0.01</v>
      </c>
      <c r="E1229" s="371"/>
    </row>
    <row r="1230" spans="1:5" customFormat="1" x14ac:dyDescent="0.25">
      <c r="A1230" s="373">
        <v>98762</v>
      </c>
      <c r="B1230" s="373" t="s">
        <v>990</v>
      </c>
      <c r="C1230" s="373" t="s">
        <v>517</v>
      </c>
      <c r="D1230" s="374">
        <v>0.06</v>
      </c>
      <c r="E1230" s="371"/>
    </row>
    <row r="1231" spans="1:5" customFormat="1" x14ac:dyDescent="0.25">
      <c r="A1231" s="373">
        <v>98763</v>
      </c>
      <c r="B1231" s="373" t="s">
        <v>991</v>
      </c>
      <c r="C1231" s="373" t="s">
        <v>517</v>
      </c>
      <c r="D1231" s="374">
        <v>3.07</v>
      </c>
      <c r="E1231" s="371"/>
    </row>
    <row r="1232" spans="1:5" customFormat="1" x14ac:dyDescent="0.25">
      <c r="A1232" s="373">
        <v>99829</v>
      </c>
      <c r="B1232" s="373" t="s">
        <v>8130</v>
      </c>
      <c r="C1232" s="373" t="s">
        <v>517</v>
      </c>
      <c r="D1232" s="374">
        <v>0.19</v>
      </c>
      <c r="E1232" s="371"/>
    </row>
    <row r="1233" spans="1:5" customFormat="1" x14ac:dyDescent="0.25">
      <c r="A1233" s="373">
        <v>99830</v>
      </c>
      <c r="B1233" s="373" t="s">
        <v>8131</v>
      </c>
      <c r="C1233" s="373" t="s">
        <v>517</v>
      </c>
      <c r="D1233" s="374">
        <v>0.04</v>
      </c>
      <c r="E1233" s="371"/>
    </row>
    <row r="1234" spans="1:5" customFormat="1" x14ac:dyDescent="0.25">
      <c r="A1234" s="373">
        <v>99831</v>
      </c>
      <c r="B1234" s="373" t="s">
        <v>8132</v>
      </c>
      <c r="C1234" s="373" t="s">
        <v>517</v>
      </c>
      <c r="D1234" s="374">
        <v>0.13</v>
      </c>
      <c r="E1234" s="371"/>
    </row>
    <row r="1235" spans="1:5" customFormat="1" x14ac:dyDescent="0.25">
      <c r="A1235" s="373">
        <v>99832</v>
      </c>
      <c r="B1235" s="373" t="s">
        <v>8133</v>
      </c>
      <c r="C1235" s="373" t="s">
        <v>517</v>
      </c>
      <c r="D1235" s="374">
        <v>1.25</v>
      </c>
      <c r="E1235" s="371"/>
    </row>
    <row r="1236" spans="1:5" customFormat="1" x14ac:dyDescent="0.25">
      <c r="A1236" s="373">
        <v>100637</v>
      </c>
      <c r="B1236" s="373" t="s">
        <v>992</v>
      </c>
      <c r="C1236" s="373" t="s">
        <v>517</v>
      </c>
      <c r="D1236" s="374">
        <v>145.21</v>
      </c>
      <c r="E1236" s="371"/>
    </row>
    <row r="1237" spans="1:5" customFormat="1" x14ac:dyDescent="0.25">
      <c r="A1237" s="373">
        <v>100638</v>
      </c>
      <c r="B1237" s="373" t="s">
        <v>993</v>
      </c>
      <c r="C1237" s="373" t="s">
        <v>517</v>
      </c>
      <c r="D1237" s="374">
        <v>44.63</v>
      </c>
      <c r="E1237" s="371"/>
    </row>
    <row r="1238" spans="1:5" customFormat="1" x14ac:dyDescent="0.25">
      <c r="A1238" s="373">
        <v>100639</v>
      </c>
      <c r="B1238" s="373" t="s">
        <v>994</v>
      </c>
      <c r="C1238" s="373" t="s">
        <v>517</v>
      </c>
      <c r="D1238" s="374">
        <v>181.65</v>
      </c>
      <c r="E1238" s="371"/>
    </row>
    <row r="1239" spans="1:5" customFormat="1" x14ac:dyDescent="0.25">
      <c r="A1239" s="373">
        <v>100640</v>
      </c>
      <c r="B1239" s="373" t="s">
        <v>995</v>
      </c>
      <c r="C1239" s="373" t="s">
        <v>517</v>
      </c>
      <c r="D1239" s="375">
        <v>4312.8</v>
      </c>
      <c r="E1239" s="371"/>
    </row>
    <row r="1240" spans="1:5" customFormat="1" x14ac:dyDescent="0.25">
      <c r="A1240" s="373">
        <v>100643</v>
      </c>
      <c r="B1240" s="373" t="s">
        <v>996</v>
      </c>
      <c r="C1240" s="373" t="s">
        <v>517</v>
      </c>
      <c r="D1240" s="374">
        <v>297.54000000000002</v>
      </c>
      <c r="E1240" s="371"/>
    </row>
    <row r="1241" spans="1:5" customFormat="1" x14ac:dyDescent="0.25">
      <c r="A1241" s="373">
        <v>100644</v>
      </c>
      <c r="B1241" s="373" t="s">
        <v>997</v>
      </c>
      <c r="C1241" s="373" t="s">
        <v>517</v>
      </c>
      <c r="D1241" s="374">
        <v>104.88</v>
      </c>
      <c r="E1241" s="371"/>
    </row>
    <row r="1242" spans="1:5" customFormat="1" x14ac:dyDescent="0.25">
      <c r="A1242" s="373">
        <v>100645</v>
      </c>
      <c r="B1242" s="373" t="s">
        <v>998</v>
      </c>
      <c r="C1242" s="373" t="s">
        <v>517</v>
      </c>
      <c r="D1242" s="374">
        <v>478.29</v>
      </c>
      <c r="E1242" s="371"/>
    </row>
    <row r="1243" spans="1:5" customFormat="1" x14ac:dyDescent="0.25">
      <c r="A1243" s="373">
        <v>100646</v>
      </c>
      <c r="B1243" s="373" t="s">
        <v>999</v>
      </c>
      <c r="C1243" s="373" t="s">
        <v>517</v>
      </c>
      <c r="D1243" s="375">
        <v>5391</v>
      </c>
      <c r="E1243" s="371"/>
    </row>
    <row r="1244" spans="1:5" customFormat="1" x14ac:dyDescent="0.25">
      <c r="A1244" s="373">
        <v>102270</v>
      </c>
      <c r="B1244" s="373" t="s">
        <v>3926</v>
      </c>
      <c r="C1244" s="373" t="s">
        <v>517</v>
      </c>
      <c r="D1244" s="374">
        <v>0.65</v>
      </c>
      <c r="E1244" s="371"/>
    </row>
    <row r="1245" spans="1:5" customFormat="1" x14ac:dyDescent="0.25">
      <c r="A1245" s="373">
        <v>102271</v>
      </c>
      <c r="B1245" s="373" t="s">
        <v>3927</v>
      </c>
      <c r="C1245" s="373" t="s">
        <v>517</v>
      </c>
      <c r="D1245" s="374">
        <v>0.15</v>
      </c>
      <c r="E1245" s="371"/>
    </row>
    <row r="1246" spans="1:5" customFormat="1" x14ac:dyDescent="0.25">
      <c r="A1246" s="373">
        <v>102272</v>
      </c>
      <c r="B1246" s="373" t="s">
        <v>3928</v>
      </c>
      <c r="C1246" s="373" t="s">
        <v>517</v>
      </c>
      <c r="D1246" s="374">
        <v>0.81</v>
      </c>
      <c r="E1246" s="371"/>
    </row>
    <row r="1247" spans="1:5" customFormat="1" x14ac:dyDescent="0.25">
      <c r="A1247" s="373">
        <v>102273</v>
      </c>
      <c r="B1247" s="373" t="s">
        <v>3929</v>
      </c>
      <c r="C1247" s="373" t="s">
        <v>517</v>
      </c>
      <c r="D1247" s="374">
        <v>1.1299999999999999</v>
      </c>
      <c r="E1247" s="371"/>
    </row>
    <row r="1248" spans="1:5" customFormat="1" x14ac:dyDescent="0.25">
      <c r="A1248" s="373">
        <v>102809</v>
      </c>
      <c r="B1248" s="373" t="s">
        <v>8134</v>
      </c>
      <c r="C1248" s="373" t="s">
        <v>517</v>
      </c>
      <c r="D1248" s="374">
        <v>15.42</v>
      </c>
      <c r="E1248" s="371"/>
    </row>
    <row r="1249" spans="1:5" customFormat="1" x14ac:dyDescent="0.25">
      <c r="A1249" s="373">
        <v>102815</v>
      </c>
      <c r="B1249" s="373" t="s">
        <v>5264</v>
      </c>
      <c r="C1249" s="373" t="s">
        <v>517</v>
      </c>
      <c r="D1249" s="374">
        <v>2.27</v>
      </c>
      <c r="E1249" s="371"/>
    </row>
    <row r="1250" spans="1:5" customFormat="1" x14ac:dyDescent="0.25">
      <c r="A1250" s="373">
        <v>102826</v>
      </c>
      <c r="B1250" s="373" t="s">
        <v>8135</v>
      </c>
      <c r="C1250" s="373" t="s">
        <v>517</v>
      </c>
      <c r="D1250" s="374">
        <v>4.2699999999999996</v>
      </c>
      <c r="E1250" s="371"/>
    </row>
    <row r="1251" spans="1:5" customFormat="1" x14ac:dyDescent="0.25">
      <c r="A1251" s="373">
        <v>102832</v>
      </c>
      <c r="B1251" s="373" t="s">
        <v>8136</v>
      </c>
      <c r="C1251" s="373" t="s">
        <v>517</v>
      </c>
      <c r="D1251" s="374">
        <v>5.69</v>
      </c>
      <c r="E1251" s="371"/>
    </row>
    <row r="1252" spans="1:5" customFormat="1" x14ac:dyDescent="0.25">
      <c r="A1252" s="373">
        <v>102843</v>
      </c>
      <c r="B1252" s="373" t="s">
        <v>5265</v>
      </c>
      <c r="C1252" s="373" t="s">
        <v>517</v>
      </c>
      <c r="D1252" s="374">
        <v>134.77000000000001</v>
      </c>
      <c r="E1252" s="371"/>
    </row>
    <row r="1253" spans="1:5" customFormat="1" x14ac:dyDescent="0.25">
      <c r="A1253" s="373">
        <v>102849</v>
      </c>
      <c r="B1253" s="373" t="s">
        <v>5266</v>
      </c>
      <c r="C1253" s="373" t="s">
        <v>517</v>
      </c>
      <c r="D1253" s="374">
        <v>65.89</v>
      </c>
      <c r="E1253" s="371"/>
    </row>
    <row r="1254" spans="1:5" customFormat="1" x14ac:dyDescent="0.25">
      <c r="A1254" s="373">
        <v>102855</v>
      </c>
      <c r="B1254" s="373" t="s">
        <v>5267</v>
      </c>
      <c r="C1254" s="373" t="s">
        <v>517</v>
      </c>
      <c r="D1254" s="374">
        <v>65.89</v>
      </c>
      <c r="E1254" s="371"/>
    </row>
    <row r="1255" spans="1:5" customFormat="1" x14ac:dyDescent="0.25">
      <c r="A1255" s="373">
        <v>102861</v>
      </c>
      <c r="B1255" s="373" t="s">
        <v>8137</v>
      </c>
      <c r="C1255" s="373" t="s">
        <v>517</v>
      </c>
      <c r="D1255" s="374">
        <v>0.83</v>
      </c>
      <c r="E1255" s="371"/>
    </row>
    <row r="1256" spans="1:5" customFormat="1" x14ac:dyDescent="0.25">
      <c r="A1256" s="373">
        <v>102867</v>
      </c>
      <c r="B1256" s="373" t="s">
        <v>8138</v>
      </c>
      <c r="C1256" s="373" t="s">
        <v>517</v>
      </c>
      <c r="D1256" s="374">
        <v>0.45</v>
      </c>
      <c r="E1256" s="371"/>
    </row>
    <row r="1257" spans="1:5" customFormat="1" x14ac:dyDescent="0.25">
      <c r="A1257" s="373">
        <v>102873</v>
      </c>
      <c r="B1257" s="373" t="s">
        <v>5268</v>
      </c>
      <c r="C1257" s="373" t="s">
        <v>517</v>
      </c>
      <c r="D1257" s="374">
        <v>119.74</v>
      </c>
      <c r="E1257" s="371"/>
    </row>
    <row r="1258" spans="1:5" customFormat="1" x14ac:dyDescent="0.25">
      <c r="A1258" s="373">
        <v>102879</v>
      </c>
      <c r="B1258" s="373" t="s">
        <v>5269</v>
      </c>
      <c r="C1258" s="373" t="s">
        <v>517</v>
      </c>
      <c r="D1258" s="374">
        <v>179.7</v>
      </c>
      <c r="E1258" s="371"/>
    </row>
    <row r="1259" spans="1:5" customFormat="1" x14ac:dyDescent="0.25">
      <c r="A1259" s="373">
        <v>102885</v>
      </c>
      <c r="B1259" s="373" t="s">
        <v>5270</v>
      </c>
      <c r="C1259" s="373" t="s">
        <v>517</v>
      </c>
      <c r="D1259" s="374">
        <v>0.85</v>
      </c>
      <c r="E1259" s="371"/>
    </row>
    <row r="1260" spans="1:5" customFormat="1" x14ac:dyDescent="0.25">
      <c r="A1260" s="373">
        <v>102891</v>
      </c>
      <c r="B1260" s="373" t="s">
        <v>5271</v>
      </c>
      <c r="C1260" s="373" t="s">
        <v>517</v>
      </c>
      <c r="D1260" s="374">
        <v>0.85</v>
      </c>
      <c r="E1260" s="371"/>
    </row>
    <row r="1261" spans="1:5" customFormat="1" x14ac:dyDescent="0.25">
      <c r="A1261" s="373">
        <v>102897</v>
      </c>
      <c r="B1261" s="373" t="s">
        <v>5272</v>
      </c>
      <c r="C1261" s="373" t="s">
        <v>517</v>
      </c>
      <c r="D1261" s="374">
        <v>90.02</v>
      </c>
      <c r="E1261" s="371"/>
    </row>
    <row r="1262" spans="1:5" customFormat="1" x14ac:dyDescent="0.25">
      <c r="A1262" s="373">
        <v>102903</v>
      </c>
      <c r="B1262" s="373" t="s">
        <v>8139</v>
      </c>
      <c r="C1262" s="373" t="s">
        <v>517</v>
      </c>
      <c r="D1262" s="374">
        <v>11.68</v>
      </c>
      <c r="E1262" s="371"/>
    </row>
    <row r="1263" spans="1:5" customFormat="1" x14ac:dyDescent="0.25">
      <c r="A1263" s="373">
        <v>102909</v>
      </c>
      <c r="B1263" s="373" t="s">
        <v>8140</v>
      </c>
      <c r="C1263" s="373" t="s">
        <v>517</v>
      </c>
      <c r="D1263" s="374">
        <v>2.73</v>
      </c>
      <c r="E1263" s="371"/>
    </row>
    <row r="1264" spans="1:5" customFormat="1" x14ac:dyDescent="0.25">
      <c r="A1264" s="373">
        <v>102915</v>
      </c>
      <c r="B1264" s="373" t="s">
        <v>8141</v>
      </c>
      <c r="C1264" s="373" t="s">
        <v>517</v>
      </c>
      <c r="D1264" s="374">
        <v>0.42</v>
      </c>
      <c r="E1264" s="371"/>
    </row>
    <row r="1265" spans="1:5" customFormat="1" x14ac:dyDescent="0.25">
      <c r="A1265" s="373">
        <v>102927</v>
      </c>
      <c r="B1265" s="373" t="s">
        <v>8142</v>
      </c>
      <c r="C1265" s="373" t="s">
        <v>517</v>
      </c>
      <c r="D1265" s="374">
        <v>0.62</v>
      </c>
      <c r="E1265" s="371"/>
    </row>
    <row r="1266" spans="1:5" customFormat="1" x14ac:dyDescent="0.25">
      <c r="A1266" s="373">
        <v>102933</v>
      </c>
      <c r="B1266" s="373" t="s">
        <v>5273</v>
      </c>
      <c r="C1266" s="373" t="s">
        <v>517</v>
      </c>
      <c r="D1266" s="374">
        <v>0.62</v>
      </c>
      <c r="E1266" s="371"/>
    </row>
    <row r="1267" spans="1:5" customFormat="1" x14ac:dyDescent="0.25">
      <c r="A1267" s="373">
        <v>102939</v>
      </c>
      <c r="B1267" s="373" t="s">
        <v>8143</v>
      </c>
      <c r="C1267" s="373" t="s">
        <v>517</v>
      </c>
      <c r="D1267" s="374">
        <v>6.26</v>
      </c>
      <c r="E1267" s="371"/>
    </row>
    <row r="1268" spans="1:5" customFormat="1" x14ac:dyDescent="0.25">
      <c r="A1268" s="373">
        <v>102945</v>
      </c>
      <c r="B1268" s="373" t="s">
        <v>8144</v>
      </c>
      <c r="C1268" s="373" t="s">
        <v>517</v>
      </c>
      <c r="D1268" s="374">
        <v>0.01</v>
      </c>
      <c r="E1268" s="371"/>
    </row>
    <row r="1269" spans="1:5" customFormat="1" x14ac:dyDescent="0.25">
      <c r="A1269" s="373">
        <v>102951</v>
      </c>
      <c r="B1269" s="373" t="s">
        <v>8145</v>
      </c>
      <c r="C1269" s="373" t="s">
        <v>517</v>
      </c>
      <c r="D1269" s="374">
        <v>0.41</v>
      </c>
      <c r="E1269" s="371"/>
    </row>
    <row r="1270" spans="1:5" customFormat="1" x14ac:dyDescent="0.25">
      <c r="A1270" s="373">
        <v>102957</v>
      </c>
      <c r="B1270" s="373" t="s">
        <v>5274</v>
      </c>
      <c r="C1270" s="373" t="s">
        <v>517</v>
      </c>
      <c r="D1270" s="374">
        <v>51.09</v>
      </c>
      <c r="E1270" s="371"/>
    </row>
    <row r="1271" spans="1:5" customFormat="1" x14ac:dyDescent="0.25">
      <c r="A1271" s="373">
        <v>102963</v>
      </c>
      <c r="B1271" s="373" t="s">
        <v>5275</v>
      </c>
      <c r="C1271" s="373" t="s">
        <v>517</v>
      </c>
      <c r="D1271" s="374">
        <v>84.87</v>
      </c>
      <c r="E1271" s="371"/>
    </row>
    <row r="1272" spans="1:5" customFormat="1" x14ac:dyDescent="0.25">
      <c r="A1272" s="373">
        <v>102969</v>
      </c>
      <c r="B1272" s="373" t="s">
        <v>8146</v>
      </c>
      <c r="C1272" s="373" t="s">
        <v>517</v>
      </c>
      <c r="D1272" s="374">
        <v>0.84</v>
      </c>
      <c r="E1272" s="371"/>
    </row>
    <row r="1273" spans="1:5" customFormat="1" x14ac:dyDescent="0.25">
      <c r="A1273" s="373">
        <v>102985</v>
      </c>
      <c r="B1273" s="373" t="s">
        <v>5276</v>
      </c>
      <c r="C1273" s="373" t="s">
        <v>517</v>
      </c>
      <c r="D1273" s="374">
        <v>2.99</v>
      </c>
      <c r="E1273" s="371"/>
    </row>
    <row r="1274" spans="1:5" customFormat="1" x14ac:dyDescent="0.25">
      <c r="A1274" s="373">
        <v>103156</v>
      </c>
      <c r="B1274" s="373" t="s">
        <v>8147</v>
      </c>
      <c r="C1274" s="373" t="s">
        <v>517</v>
      </c>
      <c r="D1274" s="374">
        <v>1.63</v>
      </c>
      <c r="E1274" s="371"/>
    </row>
    <row r="1275" spans="1:5" customFormat="1" x14ac:dyDescent="0.25">
      <c r="A1275" s="373">
        <v>103162</v>
      </c>
      <c r="B1275" s="373" t="s">
        <v>8148</v>
      </c>
      <c r="C1275" s="373" t="s">
        <v>517</v>
      </c>
      <c r="D1275" s="374">
        <v>1.99</v>
      </c>
      <c r="E1275" s="371"/>
    </row>
    <row r="1276" spans="1:5" customFormat="1" x14ac:dyDescent="0.25">
      <c r="A1276" s="373">
        <v>103168</v>
      </c>
      <c r="B1276" s="373" t="s">
        <v>8149</v>
      </c>
      <c r="C1276" s="373" t="s">
        <v>517</v>
      </c>
      <c r="D1276" s="374">
        <v>2.23</v>
      </c>
      <c r="E1276" s="371"/>
    </row>
    <row r="1277" spans="1:5" customFormat="1" x14ac:dyDescent="0.25">
      <c r="A1277" s="373">
        <v>103174</v>
      </c>
      <c r="B1277" s="373" t="s">
        <v>8150</v>
      </c>
      <c r="C1277" s="373" t="s">
        <v>517</v>
      </c>
      <c r="D1277" s="374">
        <v>5.79</v>
      </c>
      <c r="E1277" s="371"/>
    </row>
    <row r="1278" spans="1:5" customFormat="1" x14ac:dyDescent="0.25">
      <c r="A1278" s="373">
        <v>103180</v>
      </c>
      <c r="B1278" s="373" t="s">
        <v>8151</v>
      </c>
      <c r="C1278" s="373" t="s">
        <v>517</v>
      </c>
      <c r="D1278" s="374">
        <v>12.95</v>
      </c>
      <c r="E1278" s="371"/>
    </row>
    <row r="1279" spans="1:5" customFormat="1" x14ac:dyDescent="0.25">
      <c r="A1279" s="373">
        <v>103223</v>
      </c>
      <c r="B1279" s="373" t="s">
        <v>8152</v>
      </c>
      <c r="C1279" s="373" t="s">
        <v>517</v>
      </c>
      <c r="D1279" s="374">
        <v>35.119999999999997</v>
      </c>
      <c r="E1279" s="371"/>
    </row>
    <row r="1280" spans="1:5" customFormat="1" x14ac:dyDescent="0.25">
      <c r="A1280" s="373">
        <v>103229</v>
      </c>
      <c r="B1280" s="373" t="s">
        <v>8153</v>
      </c>
      <c r="C1280" s="373" t="s">
        <v>517</v>
      </c>
      <c r="D1280" s="374">
        <v>97.19</v>
      </c>
      <c r="E1280" s="371"/>
    </row>
    <row r="1281" spans="1:5" customFormat="1" x14ac:dyDescent="0.25">
      <c r="A1281" s="373">
        <v>103235</v>
      </c>
      <c r="B1281" s="373" t="s">
        <v>8154</v>
      </c>
      <c r="C1281" s="373" t="s">
        <v>517</v>
      </c>
      <c r="D1281" s="374">
        <v>102.77</v>
      </c>
      <c r="E1281" s="371"/>
    </row>
    <row r="1282" spans="1:5" customFormat="1" x14ac:dyDescent="0.25">
      <c r="A1282" s="373">
        <v>103241</v>
      </c>
      <c r="B1282" s="373" t="s">
        <v>8155</v>
      </c>
      <c r="C1282" s="373" t="s">
        <v>517</v>
      </c>
      <c r="D1282" s="374">
        <v>6.06</v>
      </c>
      <c r="E1282" s="371"/>
    </row>
    <row r="1283" spans="1:5" customFormat="1" x14ac:dyDescent="0.25">
      <c r="A1283" s="373">
        <v>103660</v>
      </c>
      <c r="B1283" s="373" t="s">
        <v>8156</v>
      </c>
      <c r="C1283" s="373" t="s">
        <v>517</v>
      </c>
      <c r="D1283" s="374">
        <v>10.97</v>
      </c>
      <c r="E1283" s="371"/>
    </row>
    <row r="1284" spans="1:5" customFormat="1" x14ac:dyDescent="0.25">
      <c r="A1284" s="373">
        <v>103666</v>
      </c>
      <c r="B1284" s="373" t="s">
        <v>8157</v>
      </c>
      <c r="C1284" s="373" t="s">
        <v>517</v>
      </c>
      <c r="D1284" s="374">
        <v>161.24</v>
      </c>
      <c r="E1284" s="371"/>
    </row>
    <row r="1285" spans="1:5" customFormat="1" x14ac:dyDescent="0.25">
      <c r="A1285" s="373">
        <v>103792</v>
      </c>
      <c r="B1285" s="373" t="s">
        <v>5277</v>
      </c>
      <c r="C1285" s="373" t="s">
        <v>517</v>
      </c>
      <c r="D1285" s="374">
        <v>0.18</v>
      </c>
      <c r="E1285" s="371"/>
    </row>
    <row r="1286" spans="1:5" customFormat="1" x14ac:dyDescent="0.25">
      <c r="A1286" s="373">
        <v>103937</v>
      </c>
      <c r="B1286" s="373" t="s">
        <v>5278</v>
      </c>
      <c r="C1286" s="373" t="s">
        <v>517</v>
      </c>
      <c r="D1286" s="374">
        <v>1.02</v>
      </c>
      <c r="E1286" s="371"/>
    </row>
    <row r="1287" spans="1:5" customFormat="1" x14ac:dyDescent="0.25">
      <c r="A1287" s="373">
        <v>103943</v>
      </c>
      <c r="B1287" s="373" t="s">
        <v>5279</v>
      </c>
      <c r="C1287" s="373" t="s">
        <v>517</v>
      </c>
      <c r="D1287" s="374">
        <v>1.02</v>
      </c>
      <c r="E1287" s="371"/>
    </row>
    <row r="1288" spans="1:5" customFormat="1" x14ac:dyDescent="0.25">
      <c r="A1288" s="373">
        <v>104087</v>
      </c>
      <c r="B1288" s="373" t="s">
        <v>5280</v>
      </c>
      <c r="C1288" s="373" t="s">
        <v>517</v>
      </c>
      <c r="D1288" s="374">
        <v>0.06</v>
      </c>
      <c r="E1288" s="371"/>
    </row>
    <row r="1289" spans="1:5" customFormat="1" x14ac:dyDescent="0.25">
      <c r="A1289" s="373">
        <v>104088</v>
      </c>
      <c r="B1289" s="373" t="s">
        <v>5281</v>
      </c>
      <c r="C1289" s="373" t="s">
        <v>517</v>
      </c>
      <c r="D1289" s="374">
        <v>0.01</v>
      </c>
      <c r="E1289" s="371"/>
    </row>
    <row r="1290" spans="1:5" customFormat="1" x14ac:dyDescent="0.25">
      <c r="A1290" s="373">
        <v>104089</v>
      </c>
      <c r="B1290" s="373" t="s">
        <v>5282</v>
      </c>
      <c r="C1290" s="373" t="s">
        <v>517</v>
      </c>
      <c r="D1290" s="374">
        <v>0.08</v>
      </c>
      <c r="E1290" s="371"/>
    </row>
    <row r="1291" spans="1:5" customFormat="1" x14ac:dyDescent="0.25">
      <c r="A1291" s="373">
        <v>104090</v>
      </c>
      <c r="B1291" s="373" t="s">
        <v>5283</v>
      </c>
      <c r="C1291" s="373" t="s">
        <v>517</v>
      </c>
      <c r="D1291" s="374">
        <v>0.45</v>
      </c>
      <c r="E1291" s="371"/>
    </row>
    <row r="1292" spans="1:5" customFormat="1" x14ac:dyDescent="0.25">
      <c r="A1292" s="373">
        <v>104093</v>
      </c>
      <c r="B1292" s="373" t="s">
        <v>5284</v>
      </c>
      <c r="C1292" s="373" t="s">
        <v>517</v>
      </c>
      <c r="D1292" s="374">
        <v>0.09</v>
      </c>
      <c r="E1292" s="371"/>
    </row>
    <row r="1293" spans="1:5" customFormat="1" x14ac:dyDescent="0.25">
      <c r="A1293" s="373">
        <v>104094</v>
      </c>
      <c r="B1293" s="373" t="s">
        <v>5285</v>
      </c>
      <c r="C1293" s="373" t="s">
        <v>517</v>
      </c>
      <c r="D1293" s="374">
        <v>0.02</v>
      </c>
      <c r="E1293" s="371"/>
    </row>
    <row r="1294" spans="1:5" customFormat="1" x14ac:dyDescent="0.25">
      <c r="A1294" s="373">
        <v>104095</v>
      </c>
      <c r="B1294" s="373" t="s">
        <v>5286</v>
      </c>
      <c r="C1294" s="373" t="s">
        <v>517</v>
      </c>
      <c r="D1294" s="374">
        <v>0.11</v>
      </c>
      <c r="E1294" s="371"/>
    </row>
    <row r="1295" spans="1:5" customFormat="1" x14ac:dyDescent="0.25">
      <c r="A1295" s="373">
        <v>104096</v>
      </c>
      <c r="B1295" s="373" t="s">
        <v>5287</v>
      </c>
      <c r="C1295" s="373" t="s">
        <v>517</v>
      </c>
      <c r="D1295" s="374">
        <v>0.62</v>
      </c>
      <c r="E1295" s="371"/>
    </row>
    <row r="1296" spans="1:5" customFormat="1" x14ac:dyDescent="0.25">
      <c r="A1296" s="373">
        <v>104519</v>
      </c>
      <c r="B1296" s="373" t="s">
        <v>7250</v>
      </c>
      <c r="C1296" s="373" t="s">
        <v>517</v>
      </c>
      <c r="D1296" s="374">
        <v>0.42</v>
      </c>
      <c r="E1296" s="371"/>
    </row>
    <row r="1297" spans="1:5" customFormat="1" x14ac:dyDescent="0.25">
      <c r="A1297" s="373">
        <v>104655</v>
      </c>
      <c r="B1297" s="373" t="s">
        <v>8158</v>
      </c>
      <c r="C1297" s="373" t="s">
        <v>517</v>
      </c>
      <c r="D1297" s="374">
        <v>0.45</v>
      </c>
      <c r="E1297" s="371"/>
    </row>
    <row r="1298" spans="1:5" customFormat="1" x14ac:dyDescent="0.25">
      <c r="A1298" s="373">
        <v>104687</v>
      </c>
      <c r="B1298" s="373" t="s">
        <v>8159</v>
      </c>
      <c r="C1298" s="373" t="s">
        <v>517</v>
      </c>
      <c r="D1298" s="374">
        <v>449.96</v>
      </c>
      <c r="E1298" s="371"/>
    </row>
    <row r="1299" spans="1:5" customFormat="1" x14ac:dyDescent="0.25">
      <c r="A1299" s="373">
        <v>104694</v>
      </c>
      <c r="B1299" s="373" t="s">
        <v>8160</v>
      </c>
      <c r="C1299" s="373" t="s">
        <v>517</v>
      </c>
      <c r="D1299" s="374">
        <v>1.42</v>
      </c>
      <c r="E1299" s="371"/>
    </row>
    <row r="1300" spans="1:5" customFormat="1" x14ac:dyDescent="0.25">
      <c r="A1300" s="373">
        <v>104703</v>
      </c>
      <c r="B1300" s="373" t="s">
        <v>8161</v>
      </c>
      <c r="C1300" s="373" t="s">
        <v>517</v>
      </c>
      <c r="D1300" s="374">
        <v>92.6</v>
      </c>
      <c r="E1300" s="371"/>
    </row>
    <row r="1301" spans="1:5" customFormat="1" x14ac:dyDescent="0.25">
      <c r="A1301" s="373">
        <v>104709</v>
      </c>
      <c r="B1301" s="373" t="s">
        <v>8162</v>
      </c>
      <c r="C1301" s="373" t="s">
        <v>517</v>
      </c>
      <c r="D1301" s="375">
        <v>1171.04</v>
      </c>
      <c r="E1301" s="371"/>
    </row>
    <row r="1302" spans="1:5" customFormat="1" x14ac:dyDescent="0.25">
      <c r="A1302" s="373">
        <v>104715</v>
      </c>
      <c r="B1302" s="373" t="s">
        <v>8163</v>
      </c>
      <c r="C1302" s="373" t="s">
        <v>517</v>
      </c>
      <c r="D1302" s="374">
        <v>90.02</v>
      </c>
      <c r="E1302" s="371"/>
    </row>
    <row r="1303" spans="1:5" customFormat="1" x14ac:dyDescent="0.25">
      <c r="A1303" s="373">
        <v>92259</v>
      </c>
      <c r="B1303" s="373" t="s">
        <v>1000</v>
      </c>
      <c r="C1303" s="373" t="s">
        <v>6</v>
      </c>
      <c r="D1303" s="374">
        <v>516.37</v>
      </c>
      <c r="E1303" s="371"/>
    </row>
    <row r="1304" spans="1:5" customFormat="1" x14ac:dyDescent="0.25">
      <c r="A1304" s="373">
        <v>92260</v>
      </c>
      <c r="B1304" s="373" t="s">
        <v>1001</v>
      </c>
      <c r="C1304" s="373" t="s">
        <v>6</v>
      </c>
      <c r="D1304" s="374">
        <v>585.04999999999995</v>
      </c>
      <c r="E1304" s="371"/>
    </row>
    <row r="1305" spans="1:5" customFormat="1" x14ac:dyDescent="0.25">
      <c r="A1305" s="373">
        <v>92261</v>
      </c>
      <c r="B1305" s="373" t="s">
        <v>1002</v>
      </c>
      <c r="C1305" s="373" t="s">
        <v>6</v>
      </c>
      <c r="D1305" s="374">
        <v>651.63</v>
      </c>
      <c r="E1305" s="371"/>
    </row>
    <row r="1306" spans="1:5" customFormat="1" x14ac:dyDescent="0.25">
      <c r="A1306" s="373">
        <v>92262</v>
      </c>
      <c r="B1306" s="373" t="s">
        <v>1003</v>
      </c>
      <c r="C1306" s="373" t="s">
        <v>6</v>
      </c>
      <c r="D1306" s="374">
        <v>758.84</v>
      </c>
      <c r="E1306" s="371"/>
    </row>
    <row r="1307" spans="1:5" customFormat="1" x14ac:dyDescent="0.25">
      <c r="A1307" s="373">
        <v>92539</v>
      </c>
      <c r="B1307" s="373" t="s">
        <v>1004</v>
      </c>
      <c r="C1307" s="373" t="s">
        <v>3</v>
      </c>
      <c r="D1307" s="374">
        <v>87.01</v>
      </c>
      <c r="E1307" s="371"/>
    </row>
    <row r="1308" spans="1:5" customFormat="1" x14ac:dyDescent="0.25">
      <c r="A1308" s="373">
        <v>92540</v>
      </c>
      <c r="B1308" s="373" t="s">
        <v>1005</v>
      </c>
      <c r="C1308" s="373" t="s">
        <v>3</v>
      </c>
      <c r="D1308" s="374">
        <v>97.28</v>
      </c>
      <c r="E1308" s="371"/>
    </row>
    <row r="1309" spans="1:5" customFormat="1" x14ac:dyDescent="0.25">
      <c r="A1309" s="373">
        <v>92541</v>
      </c>
      <c r="B1309" s="373" t="s">
        <v>1006</v>
      </c>
      <c r="C1309" s="373" t="s">
        <v>3</v>
      </c>
      <c r="D1309" s="374">
        <v>94</v>
      </c>
      <c r="E1309" s="371"/>
    </row>
    <row r="1310" spans="1:5" customFormat="1" x14ac:dyDescent="0.25">
      <c r="A1310" s="373">
        <v>92542</v>
      </c>
      <c r="B1310" s="373" t="s">
        <v>1007</v>
      </c>
      <c r="C1310" s="373" t="s">
        <v>3</v>
      </c>
      <c r="D1310" s="374">
        <v>113.9</v>
      </c>
      <c r="E1310" s="371"/>
    </row>
    <row r="1311" spans="1:5" customFormat="1" x14ac:dyDescent="0.25">
      <c r="A1311" s="373">
        <v>92543</v>
      </c>
      <c r="B1311" s="373" t="s">
        <v>1008</v>
      </c>
      <c r="C1311" s="373" t="s">
        <v>3</v>
      </c>
      <c r="D1311" s="374">
        <v>26.47</v>
      </c>
      <c r="E1311" s="371"/>
    </row>
    <row r="1312" spans="1:5" customFormat="1" x14ac:dyDescent="0.25">
      <c r="A1312" s="373">
        <v>92544</v>
      </c>
      <c r="B1312" s="373" t="s">
        <v>1009</v>
      </c>
      <c r="C1312" s="373" t="s">
        <v>3</v>
      </c>
      <c r="D1312" s="374">
        <v>21.09</v>
      </c>
      <c r="E1312" s="371"/>
    </row>
    <row r="1313" spans="1:5" customFormat="1" x14ac:dyDescent="0.25">
      <c r="A1313" s="373">
        <v>92545</v>
      </c>
      <c r="B1313" s="373" t="s">
        <v>1010</v>
      </c>
      <c r="C1313" s="373" t="s">
        <v>6</v>
      </c>
      <c r="D1313" s="375">
        <v>1145.71</v>
      </c>
      <c r="E1313" s="371"/>
    </row>
    <row r="1314" spans="1:5" customFormat="1" x14ac:dyDescent="0.25">
      <c r="A1314" s="373">
        <v>92546</v>
      </c>
      <c r="B1314" s="373" t="s">
        <v>1011</v>
      </c>
      <c r="C1314" s="373" t="s">
        <v>6</v>
      </c>
      <c r="D1314" s="375">
        <v>1406.77</v>
      </c>
      <c r="E1314" s="371"/>
    </row>
    <row r="1315" spans="1:5" customFormat="1" x14ac:dyDescent="0.25">
      <c r="A1315" s="373">
        <v>92547</v>
      </c>
      <c r="B1315" s="373" t="s">
        <v>1012</v>
      </c>
      <c r="C1315" s="373" t="s">
        <v>6</v>
      </c>
      <c r="D1315" s="375">
        <v>1489.94</v>
      </c>
      <c r="E1315" s="371"/>
    </row>
    <row r="1316" spans="1:5" customFormat="1" x14ac:dyDescent="0.25">
      <c r="A1316" s="373">
        <v>92548</v>
      </c>
      <c r="B1316" s="373" t="s">
        <v>1013</v>
      </c>
      <c r="C1316" s="373" t="s">
        <v>6</v>
      </c>
      <c r="D1316" s="375">
        <v>1658.11</v>
      </c>
      <c r="E1316" s="371"/>
    </row>
    <row r="1317" spans="1:5" customFormat="1" x14ac:dyDescent="0.25">
      <c r="A1317" s="373">
        <v>92549</v>
      </c>
      <c r="B1317" s="373" t="s">
        <v>1014</v>
      </c>
      <c r="C1317" s="373" t="s">
        <v>6</v>
      </c>
      <c r="D1317" s="375">
        <v>2068.3000000000002</v>
      </c>
      <c r="E1317" s="371"/>
    </row>
    <row r="1318" spans="1:5" customFormat="1" x14ac:dyDescent="0.25">
      <c r="A1318" s="373">
        <v>92550</v>
      </c>
      <c r="B1318" s="373" t="s">
        <v>1015</v>
      </c>
      <c r="C1318" s="373" t="s">
        <v>6</v>
      </c>
      <c r="D1318" s="375">
        <v>2495.06</v>
      </c>
      <c r="E1318" s="371"/>
    </row>
    <row r="1319" spans="1:5" customFormat="1" x14ac:dyDescent="0.25">
      <c r="A1319" s="373">
        <v>92551</v>
      </c>
      <c r="B1319" s="373" t="s">
        <v>1016</v>
      </c>
      <c r="C1319" s="373" t="s">
        <v>6</v>
      </c>
      <c r="D1319" s="375">
        <v>2602.06</v>
      </c>
      <c r="E1319" s="371"/>
    </row>
    <row r="1320" spans="1:5" customFormat="1" x14ac:dyDescent="0.25">
      <c r="A1320" s="373">
        <v>92552</v>
      </c>
      <c r="B1320" s="373" t="s">
        <v>1017</v>
      </c>
      <c r="C1320" s="373" t="s">
        <v>6</v>
      </c>
      <c r="D1320" s="375">
        <v>2832.61</v>
      </c>
      <c r="E1320" s="371"/>
    </row>
    <row r="1321" spans="1:5" customFormat="1" x14ac:dyDescent="0.25">
      <c r="A1321" s="373">
        <v>92553</v>
      </c>
      <c r="B1321" s="373" t="s">
        <v>1018</v>
      </c>
      <c r="C1321" s="373" t="s">
        <v>6</v>
      </c>
      <c r="D1321" s="375">
        <v>3253.48</v>
      </c>
      <c r="E1321" s="371"/>
    </row>
    <row r="1322" spans="1:5" customFormat="1" x14ac:dyDescent="0.25">
      <c r="A1322" s="373">
        <v>92554</v>
      </c>
      <c r="B1322" s="373" t="s">
        <v>1019</v>
      </c>
      <c r="C1322" s="373" t="s">
        <v>6</v>
      </c>
      <c r="D1322" s="375">
        <v>3376.18</v>
      </c>
      <c r="E1322" s="371"/>
    </row>
    <row r="1323" spans="1:5" customFormat="1" x14ac:dyDescent="0.25">
      <c r="A1323" s="373">
        <v>92555</v>
      </c>
      <c r="B1323" s="373" t="s">
        <v>1020</v>
      </c>
      <c r="C1323" s="373" t="s">
        <v>6</v>
      </c>
      <c r="D1323" s="375">
        <v>1129.3800000000001</v>
      </c>
      <c r="E1323" s="371"/>
    </row>
    <row r="1324" spans="1:5" customFormat="1" x14ac:dyDescent="0.25">
      <c r="A1324" s="373">
        <v>92556</v>
      </c>
      <c r="B1324" s="373" t="s">
        <v>1021</v>
      </c>
      <c r="C1324" s="373" t="s">
        <v>6</v>
      </c>
      <c r="D1324" s="375">
        <v>1378.16</v>
      </c>
      <c r="E1324" s="371"/>
    </row>
    <row r="1325" spans="1:5" customFormat="1" x14ac:dyDescent="0.25">
      <c r="A1325" s="373">
        <v>92557</v>
      </c>
      <c r="B1325" s="373" t="s">
        <v>1022</v>
      </c>
      <c r="C1325" s="373" t="s">
        <v>6</v>
      </c>
      <c r="D1325" s="375">
        <v>1461.32</v>
      </c>
      <c r="E1325" s="371"/>
    </row>
    <row r="1326" spans="1:5" customFormat="1" x14ac:dyDescent="0.25">
      <c r="A1326" s="373">
        <v>92558</v>
      </c>
      <c r="B1326" s="373" t="s">
        <v>1023</v>
      </c>
      <c r="C1326" s="373" t="s">
        <v>6</v>
      </c>
      <c r="D1326" s="375">
        <v>1641.78</v>
      </c>
      <c r="E1326" s="371"/>
    </row>
    <row r="1327" spans="1:5" customFormat="1" x14ac:dyDescent="0.25">
      <c r="A1327" s="373">
        <v>92559</v>
      </c>
      <c r="B1327" s="373" t="s">
        <v>1024</v>
      </c>
      <c r="C1327" s="373" t="s">
        <v>6</v>
      </c>
      <c r="D1327" s="375">
        <v>2037.9</v>
      </c>
      <c r="E1327" s="371"/>
    </row>
    <row r="1328" spans="1:5" customFormat="1" x14ac:dyDescent="0.25">
      <c r="A1328" s="373">
        <v>92560</v>
      </c>
      <c r="B1328" s="373" t="s">
        <v>1025</v>
      </c>
      <c r="C1328" s="373" t="s">
        <v>6</v>
      </c>
      <c r="D1328" s="375">
        <v>2453.65</v>
      </c>
      <c r="E1328" s="371"/>
    </row>
    <row r="1329" spans="1:5" customFormat="1" x14ac:dyDescent="0.25">
      <c r="A1329" s="373">
        <v>92561</v>
      </c>
      <c r="B1329" s="373" t="s">
        <v>1026</v>
      </c>
      <c r="C1329" s="373" t="s">
        <v>6</v>
      </c>
      <c r="D1329" s="375">
        <v>2561.7800000000002</v>
      </c>
      <c r="E1329" s="371"/>
    </row>
    <row r="1330" spans="1:5" customFormat="1" x14ac:dyDescent="0.25">
      <c r="A1330" s="373">
        <v>92562</v>
      </c>
      <c r="B1330" s="373" t="s">
        <v>1027</v>
      </c>
      <c r="C1330" s="373" t="s">
        <v>6</v>
      </c>
      <c r="D1330" s="375">
        <v>2763.72</v>
      </c>
      <c r="E1330" s="371"/>
    </row>
    <row r="1331" spans="1:5" customFormat="1" x14ac:dyDescent="0.25">
      <c r="A1331" s="373">
        <v>92563</v>
      </c>
      <c r="B1331" s="373" t="s">
        <v>1028</v>
      </c>
      <c r="C1331" s="373" t="s">
        <v>6</v>
      </c>
      <c r="D1331" s="375">
        <v>3172.93</v>
      </c>
      <c r="E1331" s="371"/>
    </row>
    <row r="1332" spans="1:5" customFormat="1" x14ac:dyDescent="0.25">
      <c r="A1332" s="373">
        <v>92564</v>
      </c>
      <c r="B1332" s="373" t="s">
        <v>1029</v>
      </c>
      <c r="C1332" s="373" t="s">
        <v>6</v>
      </c>
      <c r="D1332" s="375">
        <v>3277.52</v>
      </c>
      <c r="E1332" s="371"/>
    </row>
    <row r="1333" spans="1:5" customFormat="1" x14ac:dyDescent="0.25">
      <c r="A1333" s="373">
        <v>100379</v>
      </c>
      <c r="B1333" s="373" t="s">
        <v>1030</v>
      </c>
      <c r="C1333" s="373" t="s">
        <v>3</v>
      </c>
      <c r="D1333" s="374">
        <v>42.62</v>
      </c>
      <c r="E1333" s="371"/>
    </row>
    <row r="1334" spans="1:5" customFormat="1" x14ac:dyDescent="0.25">
      <c r="A1334" s="373">
        <v>100380</v>
      </c>
      <c r="B1334" s="373" t="s">
        <v>1031</v>
      </c>
      <c r="C1334" s="373" t="s">
        <v>3</v>
      </c>
      <c r="D1334" s="374">
        <v>56.09</v>
      </c>
      <c r="E1334" s="371"/>
    </row>
    <row r="1335" spans="1:5" customFormat="1" x14ac:dyDescent="0.25">
      <c r="A1335" s="373">
        <v>100381</v>
      </c>
      <c r="B1335" s="373" t="s">
        <v>1032</v>
      </c>
      <c r="C1335" s="373" t="s">
        <v>3</v>
      </c>
      <c r="D1335" s="374">
        <v>62.85</v>
      </c>
      <c r="E1335" s="371"/>
    </row>
    <row r="1336" spans="1:5" customFormat="1" x14ac:dyDescent="0.25">
      <c r="A1336" s="373">
        <v>100383</v>
      </c>
      <c r="B1336" s="373" t="s">
        <v>1033</v>
      </c>
      <c r="C1336" s="373" t="s">
        <v>3</v>
      </c>
      <c r="D1336" s="374">
        <v>28.83</v>
      </c>
      <c r="E1336" s="371"/>
    </row>
    <row r="1337" spans="1:5" customFormat="1" x14ac:dyDescent="0.25">
      <c r="A1337" s="373">
        <v>100384</v>
      </c>
      <c r="B1337" s="373" t="s">
        <v>1034</v>
      </c>
      <c r="C1337" s="373" t="s">
        <v>3</v>
      </c>
      <c r="D1337" s="374">
        <v>30.3</v>
      </c>
      <c r="E1337" s="371"/>
    </row>
    <row r="1338" spans="1:5" customFormat="1" x14ac:dyDescent="0.25">
      <c r="A1338" s="373">
        <v>100385</v>
      </c>
      <c r="B1338" s="373" t="s">
        <v>1035</v>
      </c>
      <c r="C1338" s="373" t="s">
        <v>3</v>
      </c>
      <c r="D1338" s="374">
        <v>38.340000000000003</v>
      </c>
      <c r="E1338" s="371"/>
    </row>
    <row r="1339" spans="1:5" customFormat="1" x14ac:dyDescent="0.25">
      <c r="A1339" s="373">
        <v>100386</v>
      </c>
      <c r="B1339" s="373" t="s">
        <v>1036</v>
      </c>
      <c r="C1339" s="373" t="s">
        <v>3</v>
      </c>
      <c r="D1339" s="374">
        <v>49.02</v>
      </c>
      <c r="E1339" s="371"/>
    </row>
    <row r="1340" spans="1:5" customFormat="1" x14ac:dyDescent="0.25">
      <c r="A1340" s="373">
        <v>100387</v>
      </c>
      <c r="B1340" s="373" t="s">
        <v>1037</v>
      </c>
      <c r="C1340" s="373" t="s">
        <v>3</v>
      </c>
      <c r="D1340" s="374">
        <v>60.13</v>
      </c>
      <c r="E1340" s="371"/>
    </row>
    <row r="1341" spans="1:5" customFormat="1" x14ac:dyDescent="0.25">
      <c r="A1341" s="373">
        <v>100388</v>
      </c>
      <c r="B1341" s="373" t="s">
        <v>1038</v>
      </c>
      <c r="C1341" s="373" t="s">
        <v>3</v>
      </c>
      <c r="D1341" s="374">
        <v>21.19</v>
      </c>
      <c r="E1341" s="371"/>
    </row>
    <row r="1342" spans="1:5" customFormat="1" x14ac:dyDescent="0.25">
      <c r="A1342" s="373">
        <v>100389</v>
      </c>
      <c r="B1342" s="373" t="s">
        <v>1039</v>
      </c>
      <c r="C1342" s="373" t="s">
        <v>3</v>
      </c>
      <c r="D1342" s="374">
        <v>18.850000000000001</v>
      </c>
      <c r="E1342" s="371"/>
    </row>
    <row r="1343" spans="1:5" customFormat="1" x14ac:dyDescent="0.25">
      <c r="A1343" s="373">
        <v>100390</v>
      </c>
      <c r="B1343" s="373" t="s">
        <v>1040</v>
      </c>
      <c r="C1343" s="373" t="s">
        <v>3</v>
      </c>
      <c r="D1343" s="374">
        <v>25.25</v>
      </c>
      <c r="E1343" s="371"/>
    </row>
    <row r="1344" spans="1:5" customFormat="1" x14ac:dyDescent="0.25">
      <c r="A1344" s="373">
        <v>100391</v>
      </c>
      <c r="B1344" s="373" t="s">
        <v>1041</v>
      </c>
      <c r="C1344" s="373" t="s">
        <v>3</v>
      </c>
      <c r="D1344" s="374">
        <v>21.59</v>
      </c>
      <c r="E1344" s="371"/>
    </row>
    <row r="1345" spans="1:5" customFormat="1" x14ac:dyDescent="0.25">
      <c r="A1345" s="373">
        <v>100392</v>
      </c>
      <c r="B1345" s="373" t="s">
        <v>1042</v>
      </c>
      <c r="C1345" s="373" t="s">
        <v>3</v>
      </c>
      <c r="D1345" s="374">
        <v>16.71</v>
      </c>
      <c r="E1345" s="371"/>
    </row>
    <row r="1346" spans="1:5" customFormat="1" x14ac:dyDescent="0.25">
      <c r="A1346" s="373">
        <v>100393</v>
      </c>
      <c r="B1346" s="373" t="s">
        <v>1043</v>
      </c>
      <c r="C1346" s="373" t="s">
        <v>3</v>
      </c>
      <c r="D1346" s="374">
        <v>21.68</v>
      </c>
      <c r="E1346" s="371"/>
    </row>
    <row r="1347" spans="1:5" customFormat="1" x14ac:dyDescent="0.25">
      <c r="A1347" s="373">
        <v>100394</v>
      </c>
      <c r="B1347" s="373" t="s">
        <v>1044</v>
      </c>
      <c r="C1347" s="373" t="s">
        <v>3</v>
      </c>
      <c r="D1347" s="374">
        <v>19.87</v>
      </c>
      <c r="E1347" s="371"/>
    </row>
    <row r="1348" spans="1:5" customFormat="1" x14ac:dyDescent="0.25">
      <c r="A1348" s="373">
        <v>100395</v>
      </c>
      <c r="B1348" s="373" t="s">
        <v>1045</v>
      </c>
      <c r="C1348" s="373" t="s">
        <v>3</v>
      </c>
      <c r="D1348" s="374">
        <v>25.73</v>
      </c>
      <c r="E1348" s="371"/>
    </row>
    <row r="1349" spans="1:5" customFormat="1" x14ac:dyDescent="0.25">
      <c r="A1349" s="373">
        <v>94189</v>
      </c>
      <c r="B1349" s="373" t="s">
        <v>1046</v>
      </c>
      <c r="C1349" s="373" t="s">
        <v>3</v>
      </c>
      <c r="D1349" s="374">
        <v>43.95</v>
      </c>
      <c r="E1349" s="371"/>
    </row>
    <row r="1350" spans="1:5" customFormat="1" x14ac:dyDescent="0.25">
      <c r="A1350" s="373">
        <v>94192</v>
      </c>
      <c r="B1350" s="373" t="s">
        <v>1047</v>
      </c>
      <c r="C1350" s="373" t="s">
        <v>3</v>
      </c>
      <c r="D1350" s="374">
        <v>46.69</v>
      </c>
      <c r="E1350" s="371"/>
    </row>
    <row r="1351" spans="1:5" customFormat="1" x14ac:dyDescent="0.25">
      <c r="A1351" s="373">
        <v>94195</v>
      </c>
      <c r="B1351" s="373" t="s">
        <v>1048</v>
      </c>
      <c r="C1351" s="373" t="s">
        <v>3</v>
      </c>
      <c r="D1351" s="374">
        <v>37.01</v>
      </c>
      <c r="E1351" s="371"/>
    </row>
    <row r="1352" spans="1:5" customFormat="1" x14ac:dyDescent="0.25">
      <c r="A1352" s="373">
        <v>94198</v>
      </c>
      <c r="B1352" s="373" t="s">
        <v>1049</v>
      </c>
      <c r="C1352" s="373" t="s">
        <v>3</v>
      </c>
      <c r="D1352" s="374">
        <v>40.65</v>
      </c>
      <c r="E1352" s="371"/>
    </row>
    <row r="1353" spans="1:5" customFormat="1" x14ac:dyDescent="0.25">
      <c r="A1353" s="373">
        <v>94201</v>
      </c>
      <c r="B1353" s="373" t="s">
        <v>1050</v>
      </c>
      <c r="C1353" s="373" t="s">
        <v>3</v>
      </c>
      <c r="D1353" s="374">
        <v>52.93</v>
      </c>
      <c r="E1353" s="371"/>
    </row>
    <row r="1354" spans="1:5" customFormat="1" x14ac:dyDescent="0.25">
      <c r="A1354" s="373">
        <v>94204</v>
      </c>
      <c r="B1354" s="373" t="s">
        <v>1051</v>
      </c>
      <c r="C1354" s="373" t="s">
        <v>3</v>
      </c>
      <c r="D1354" s="374">
        <v>59.09</v>
      </c>
      <c r="E1354" s="371"/>
    </row>
    <row r="1355" spans="1:5" customFormat="1" x14ac:dyDescent="0.25">
      <c r="A1355" s="373">
        <v>94224</v>
      </c>
      <c r="B1355" s="373" t="s">
        <v>1052</v>
      </c>
      <c r="C1355" s="373" t="s">
        <v>16</v>
      </c>
      <c r="D1355" s="374">
        <v>28.54</v>
      </c>
      <c r="E1355" s="371"/>
    </row>
    <row r="1356" spans="1:5" customFormat="1" x14ac:dyDescent="0.25">
      <c r="A1356" s="373">
        <v>94226</v>
      </c>
      <c r="B1356" s="373" t="s">
        <v>1053</v>
      </c>
      <c r="C1356" s="373" t="s">
        <v>3</v>
      </c>
      <c r="D1356" s="374">
        <v>21.85</v>
      </c>
      <c r="E1356" s="371"/>
    </row>
    <row r="1357" spans="1:5" customFormat="1" x14ac:dyDescent="0.25">
      <c r="A1357" s="373">
        <v>94232</v>
      </c>
      <c r="B1357" s="373" t="s">
        <v>1054</v>
      </c>
      <c r="C1357" s="373" t="s">
        <v>6</v>
      </c>
      <c r="D1357" s="374">
        <v>3.06</v>
      </c>
      <c r="E1357" s="371"/>
    </row>
    <row r="1358" spans="1:5" customFormat="1" x14ac:dyDescent="0.25">
      <c r="A1358" s="373">
        <v>94440</v>
      </c>
      <c r="B1358" s="373" t="s">
        <v>1055</v>
      </c>
      <c r="C1358" s="373" t="s">
        <v>3</v>
      </c>
      <c r="D1358" s="374">
        <v>37.01</v>
      </c>
      <c r="E1358" s="371"/>
    </row>
    <row r="1359" spans="1:5" customFormat="1" x14ac:dyDescent="0.25">
      <c r="A1359" s="373">
        <v>94441</v>
      </c>
      <c r="B1359" s="373" t="s">
        <v>1056</v>
      </c>
      <c r="C1359" s="373" t="s">
        <v>3</v>
      </c>
      <c r="D1359" s="374">
        <v>40.65</v>
      </c>
      <c r="E1359" s="371"/>
    </row>
    <row r="1360" spans="1:5" customFormat="1" x14ac:dyDescent="0.25">
      <c r="A1360" s="373">
        <v>94442</v>
      </c>
      <c r="B1360" s="373" t="s">
        <v>1057</v>
      </c>
      <c r="C1360" s="373" t="s">
        <v>3</v>
      </c>
      <c r="D1360" s="374">
        <v>37.01</v>
      </c>
      <c r="E1360" s="371"/>
    </row>
    <row r="1361" spans="1:5" customFormat="1" x14ac:dyDescent="0.25">
      <c r="A1361" s="373">
        <v>94443</v>
      </c>
      <c r="B1361" s="373" t="s">
        <v>1058</v>
      </c>
      <c r="C1361" s="373" t="s">
        <v>3</v>
      </c>
      <c r="D1361" s="374">
        <v>40.65</v>
      </c>
      <c r="E1361" s="371"/>
    </row>
    <row r="1362" spans="1:5" customFormat="1" x14ac:dyDescent="0.25">
      <c r="A1362" s="373">
        <v>94445</v>
      </c>
      <c r="B1362" s="373" t="s">
        <v>1059</v>
      </c>
      <c r="C1362" s="373" t="s">
        <v>3</v>
      </c>
      <c r="D1362" s="374">
        <v>52.93</v>
      </c>
      <c r="E1362" s="371"/>
    </row>
    <row r="1363" spans="1:5" customFormat="1" x14ac:dyDescent="0.25">
      <c r="A1363" s="373">
        <v>94446</v>
      </c>
      <c r="B1363" s="373" t="s">
        <v>1060</v>
      </c>
      <c r="C1363" s="373" t="s">
        <v>3</v>
      </c>
      <c r="D1363" s="374">
        <v>59.09</v>
      </c>
      <c r="E1363" s="371"/>
    </row>
    <row r="1364" spans="1:5" customFormat="1" x14ac:dyDescent="0.25">
      <c r="A1364" s="373">
        <v>94447</v>
      </c>
      <c r="B1364" s="373" t="s">
        <v>1061</v>
      </c>
      <c r="C1364" s="373" t="s">
        <v>3</v>
      </c>
      <c r="D1364" s="374">
        <v>52.93</v>
      </c>
      <c r="E1364" s="371"/>
    </row>
    <row r="1365" spans="1:5" customFormat="1" x14ac:dyDescent="0.25">
      <c r="A1365" s="373">
        <v>94448</v>
      </c>
      <c r="B1365" s="373" t="s">
        <v>1062</v>
      </c>
      <c r="C1365" s="373" t="s">
        <v>3</v>
      </c>
      <c r="D1365" s="374">
        <v>59.09</v>
      </c>
      <c r="E1365" s="371"/>
    </row>
    <row r="1366" spans="1:5" customFormat="1" x14ac:dyDescent="0.25">
      <c r="A1366" s="373">
        <v>94207</v>
      </c>
      <c r="B1366" s="373" t="s">
        <v>1063</v>
      </c>
      <c r="C1366" s="373" t="s">
        <v>3</v>
      </c>
      <c r="D1366" s="374">
        <v>45.57</v>
      </c>
      <c r="E1366" s="371"/>
    </row>
    <row r="1367" spans="1:5" customFormat="1" x14ac:dyDescent="0.25">
      <c r="A1367" s="373">
        <v>94210</v>
      </c>
      <c r="B1367" s="373" t="s">
        <v>1064</v>
      </c>
      <c r="C1367" s="373" t="s">
        <v>3</v>
      </c>
      <c r="D1367" s="374">
        <v>48.26</v>
      </c>
      <c r="E1367" s="371"/>
    </row>
    <row r="1368" spans="1:5" customFormat="1" x14ac:dyDescent="0.25">
      <c r="A1368" s="373">
        <v>94218</v>
      </c>
      <c r="B1368" s="373" t="s">
        <v>5288</v>
      </c>
      <c r="C1368" s="373" t="s">
        <v>3</v>
      </c>
      <c r="D1368" s="374">
        <v>110.89</v>
      </c>
      <c r="E1368" s="371"/>
    </row>
    <row r="1369" spans="1:5" customFormat="1" x14ac:dyDescent="0.25">
      <c r="A1369" s="373">
        <v>94213</v>
      </c>
      <c r="B1369" s="373" t="s">
        <v>1065</v>
      </c>
      <c r="C1369" s="373" t="s">
        <v>3</v>
      </c>
      <c r="D1369" s="374">
        <v>72.95</v>
      </c>
      <c r="E1369" s="371"/>
    </row>
    <row r="1370" spans="1:5" customFormat="1" x14ac:dyDescent="0.25">
      <c r="A1370" s="373">
        <v>94216</v>
      </c>
      <c r="B1370" s="373" t="s">
        <v>35</v>
      </c>
      <c r="C1370" s="373" t="s">
        <v>3</v>
      </c>
      <c r="D1370" s="374">
        <v>201.62</v>
      </c>
      <c r="E1370" s="371"/>
    </row>
    <row r="1371" spans="1:5" customFormat="1" x14ac:dyDescent="0.25">
      <c r="A1371" s="373">
        <v>94219</v>
      </c>
      <c r="B1371" s="373" t="s">
        <v>1066</v>
      </c>
      <c r="C1371" s="373" t="s">
        <v>16</v>
      </c>
      <c r="D1371" s="374">
        <v>35.69</v>
      </c>
      <c r="E1371" s="371"/>
    </row>
    <row r="1372" spans="1:5" customFormat="1" x14ac:dyDescent="0.25">
      <c r="A1372" s="373">
        <v>94220</v>
      </c>
      <c r="B1372" s="373" t="s">
        <v>1067</v>
      </c>
      <c r="C1372" s="373" t="s">
        <v>16</v>
      </c>
      <c r="D1372" s="374">
        <v>61.16</v>
      </c>
      <c r="E1372" s="371"/>
    </row>
    <row r="1373" spans="1:5" customFormat="1" x14ac:dyDescent="0.25">
      <c r="A1373" s="373">
        <v>94221</v>
      </c>
      <c r="B1373" s="373" t="s">
        <v>1068</v>
      </c>
      <c r="C1373" s="373" t="s">
        <v>16</v>
      </c>
      <c r="D1373" s="374">
        <v>28.52</v>
      </c>
      <c r="E1373" s="371"/>
    </row>
    <row r="1374" spans="1:5" customFormat="1" x14ac:dyDescent="0.25">
      <c r="A1374" s="373">
        <v>94222</v>
      </c>
      <c r="B1374" s="373" t="s">
        <v>1069</v>
      </c>
      <c r="C1374" s="373" t="s">
        <v>16</v>
      </c>
      <c r="D1374" s="374">
        <v>53.99</v>
      </c>
      <c r="E1374" s="371"/>
    </row>
    <row r="1375" spans="1:5" customFormat="1" x14ac:dyDescent="0.25">
      <c r="A1375" s="373">
        <v>94223</v>
      </c>
      <c r="B1375" s="373" t="s">
        <v>1070</v>
      </c>
      <c r="C1375" s="373" t="s">
        <v>16</v>
      </c>
      <c r="D1375" s="374">
        <v>81.2</v>
      </c>
      <c r="E1375" s="371"/>
    </row>
    <row r="1376" spans="1:5" customFormat="1" x14ac:dyDescent="0.25">
      <c r="A1376" s="373">
        <v>94451</v>
      </c>
      <c r="B1376" s="373" t="s">
        <v>1071</v>
      </c>
      <c r="C1376" s="373" t="s">
        <v>16</v>
      </c>
      <c r="D1376" s="374">
        <v>89.55</v>
      </c>
      <c r="E1376" s="371"/>
    </row>
    <row r="1377" spans="1:5" customFormat="1" x14ac:dyDescent="0.25">
      <c r="A1377" s="373">
        <v>100325</v>
      </c>
      <c r="B1377" s="373" t="s">
        <v>1072</v>
      </c>
      <c r="C1377" s="373" t="s">
        <v>16</v>
      </c>
      <c r="D1377" s="374">
        <v>87.08</v>
      </c>
      <c r="E1377" s="371"/>
    </row>
    <row r="1378" spans="1:5" customFormat="1" x14ac:dyDescent="0.25">
      <c r="A1378" s="373">
        <v>100327</v>
      </c>
      <c r="B1378" s="373" t="s">
        <v>1073</v>
      </c>
      <c r="C1378" s="373" t="s">
        <v>16</v>
      </c>
      <c r="D1378" s="374">
        <v>54.45</v>
      </c>
      <c r="E1378" s="371"/>
    </row>
    <row r="1379" spans="1:5" customFormat="1" x14ac:dyDescent="0.25">
      <c r="A1379" s="373">
        <v>100328</v>
      </c>
      <c r="B1379" s="373" t="s">
        <v>1074</v>
      </c>
      <c r="C1379" s="373" t="s">
        <v>3</v>
      </c>
      <c r="D1379" s="374">
        <v>14.42</v>
      </c>
      <c r="E1379" s="371"/>
    </row>
    <row r="1380" spans="1:5" customFormat="1" x14ac:dyDescent="0.25">
      <c r="A1380" s="373">
        <v>100329</v>
      </c>
      <c r="B1380" s="373" t="s">
        <v>1075</v>
      </c>
      <c r="C1380" s="373" t="s">
        <v>3</v>
      </c>
      <c r="D1380" s="374">
        <v>18.059999999999999</v>
      </c>
      <c r="E1380" s="371"/>
    </row>
    <row r="1381" spans="1:5" customFormat="1" x14ac:dyDescent="0.25">
      <c r="A1381" s="373">
        <v>100330</v>
      </c>
      <c r="B1381" s="373" t="s">
        <v>1076</v>
      </c>
      <c r="C1381" s="373" t="s">
        <v>3</v>
      </c>
      <c r="D1381" s="374">
        <v>19.57</v>
      </c>
      <c r="E1381" s="371"/>
    </row>
    <row r="1382" spans="1:5" customFormat="1" x14ac:dyDescent="0.25">
      <c r="A1382" s="373">
        <v>100331</v>
      </c>
      <c r="B1382" s="373" t="s">
        <v>1077</v>
      </c>
      <c r="C1382" s="373" t="s">
        <v>3</v>
      </c>
      <c r="D1382" s="374">
        <v>25.77</v>
      </c>
      <c r="E1382" s="371"/>
    </row>
    <row r="1383" spans="1:5" customFormat="1" x14ac:dyDescent="0.25">
      <c r="A1383" s="373">
        <v>100434</v>
      </c>
      <c r="B1383" s="373" t="s">
        <v>1078</v>
      </c>
      <c r="C1383" s="373" t="s">
        <v>16</v>
      </c>
      <c r="D1383" s="374">
        <v>144.96</v>
      </c>
      <c r="E1383" s="371"/>
    </row>
    <row r="1384" spans="1:5" customFormat="1" x14ac:dyDescent="0.25">
      <c r="A1384" s="373">
        <v>100435</v>
      </c>
      <c r="B1384" s="373" t="s">
        <v>1079</v>
      </c>
      <c r="C1384" s="373" t="s">
        <v>16</v>
      </c>
      <c r="D1384" s="374">
        <v>56.14</v>
      </c>
      <c r="E1384" s="371"/>
    </row>
    <row r="1385" spans="1:5" customFormat="1" x14ac:dyDescent="0.25">
      <c r="A1385" s="373">
        <v>94227</v>
      </c>
      <c r="B1385" s="373" t="s">
        <v>41</v>
      </c>
      <c r="C1385" s="373" t="s">
        <v>16</v>
      </c>
      <c r="D1385" s="374">
        <v>57.64</v>
      </c>
      <c r="E1385" s="371"/>
    </row>
    <row r="1386" spans="1:5" customFormat="1" x14ac:dyDescent="0.25">
      <c r="A1386" s="373">
        <v>94228</v>
      </c>
      <c r="B1386" s="373" t="s">
        <v>1080</v>
      </c>
      <c r="C1386" s="373" t="s">
        <v>16</v>
      </c>
      <c r="D1386" s="374">
        <v>78.95</v>
      </c>
      <c r="E1386" s="371"/>
    </row>
    <row r="1387" spans="1:5" customFormat="1" x14ac:dyDescent="0.25">
      <c r="A1387" s="373">
        <v>94229</v>
      </c>
      <c r="B1387" s="373" t="s">
        <v>1081</v>
      </c>
      <c r="C1387" s="373" t="s">
        <v>16</v>
      </c>
      <c r="D1387" s="374">
        <v>152.5</v>
      </c>
      <c r="E1387" s="371"/>
    </row>
    <row r="1388" spans="1:5" customFormat="1" x14ac:dyDescent="0.25">
      <c r="A1388" s="373">
        <v>94231</v>
      </c>
      <c r="B1388" s="373" t="s">
        <v>40</v>
      </c>
      <c r="C1388" s="373" t="s">
        <v>16</v>
      </c>
      <c r="D1388" s="374">
        <v>47.85</v>
      </c>
      <c r="E1388" s="371"/>
    </row>
    <row r="1389" spans="1:5" customFormat="1" x14ac:dyDescent="0.25">
      <c r="A1389" s="373">
        <v>94449</v>
      </c>
      <c r="B1389" s="373" t="s">
        <v>1082</v>
      </c>
      <c r="C1389" s="373" t="s">
        <v>3</v>
      </c>
      <c r="D1389" s="374">
        <v>81.2</v>
      </c>
      <c r="E1389" s="371"/>
    </row>
    <row r="1390" spans="1:5" customFormat="1" x14ac:dyDescent="0.25">
      <c r="A1390" s="373">
        <v>92255</v>
      </c>
      <c r="B1390" s="373" t="s">
        <v>1083</v>
      </c>
      <c r="C1390" s="373" t="s">
        <v>6</v>
      </c>
      <c r="D1390" s="374">
        <v>189.32</v>
      </c>
      <c r="E1390" s="371"/>
    </row>
    <row r="1391" spans="1:5" customFormat="1" x14ac:dyDescent="0.25">
      <c r="A1391" s="373">
        <v>92256</v>
      </c>
      <c r="B1391" s="373" t="s">
        <v>1084</v>
      </c>
      <c r="C1391" s="373" t="s">
        <v>6</v>
      </c>
      <c r="D1391" s="374">
        <v>232.79</v>
      </c>
      <c r="E1391" s="371"/>
    </row>
    <row r="1392" spans="1:5" customFormat="1" x14ac:dyDescent="0.25">
      <c r="A1392" s="373">
        <v>92257</v>
      </c>
      <c r="B1392" s="373" t="s">
        <v>1085</v>
      </c>
      <c r="C1392" s="373" t="s">
        <v>6</v>
      </c>
      <c r="D1392" s="374">
        <v>275.82</v>
      </c>
      <c r="E1392" s="371"/>
    </row>
    <row r="1393" spans="1:5" customFormat="1" x14ac:dyDescent="0.25">
      <c r="A1393" s="373">
        <v>92258</v>
      </c>
      <c r="B1393" s="373" t="s">
        <v>1086</v>
      </c>
      <c r="C1393" s="373" t="s">
        <v>6</v>
      </c>
      <c r="D1393" s="374">
        <v>345.01</v>
      </c>
      <c r="E1393" s="371"/>
    </row>
    <row r="1394" spans="1:5" customFormat="1" x14ac:dyDescent="0.25">
      <c r="A1394" s="373">
        <v>92568</v>
      </c>
      <c r="B1394" s="373" t="s">
        <v>1087</v>
      </c>
      <c r="C1394" s="373" t="s">
        <v>3</v>
      </c>
      <c r="D1394" s="374">
        <v>128.85</v>
      </c>
      <c r="E1394" s="371"/>
    </row>
    <row r="1395" spans="1:5" customFormat="1" x14ac:dyDescent="0.25">
      <c r="A1395" s="373">
        <v>92569</v>
      </c>
      <c r="B1395" s="373" t="s">
        <v>1088</v>
      </c>
      <c r="C1395" s="373" t="s">
        <v>3</v>
      </c>
      <c r="D1395" s="374">
        <v>72.17</v>
      </c>
      <c r="E1395" s="371"/>
    </row>
    <row r="1396" spans="1:5" customFormat="1" x14ac:dyDescent="0.25">
      <c r="A1396" s="373">
        <v>92570</v>
      </c>
      <c r="B1396" s="373" t="s">
        <v>1089</v>
      </c>
      <c r="C1396" s="373" t="s">
        <v>3</v>
      </c>
      <c r="D1396" s="374">
        <v>46.05</v>
      </c>
      <c r="E1396" s="371"/>
    </row>
    <row r="1397" spans="1:5" customFormat="1" x14ac:dyDescent="0.25">
      <c r="A1397" s="373">
        <v>92571</v>
      </c>
      <c r="B1397" s="373" t="s">
        <v>1090</v>
      </c>
      <c r="C1397" s="373" t="s">
        <v>3</v>
      </c>
      <c r="D1397" s="374">
        <v>137.31</v>
      </c>
      <c r="E1397" s="371"/>
    </row>
    <row r="1398" spans="1:5" customFormat="1" x14ac:dyDescent="0.25">
      <c r="A1398" s="373">
        <v>92572</v>
      </c>
      <c r="B1398" s="373" t="s">
        <v>1091</v>
      </c>
      <c r="C1398" s="373" t="s">
        <v>3</v>
      </c>
      <c r="D1398" s="374">
        <v>82.81</v>
      </c>
      <c r="E1398" s="371"/>
    </row>
    <row r="1399" spans="1:5" customFormat="1" x14ac:dyDescent="0.25">
      <c r="A1399" s="373">
        <v>92573</v>
      </c>
      <c r="B1399" s="373" t="s">
        <v>1092</v>
      </c>
      <c r="C1399" s="373" t="s">
        <v>3</v>
      </c>
      <c r="D1399" s="374">
        <v>49.64</v>
      </c>
      <c r="E1399" s="371"/>
    </row>
    <row r="1400" spans="1:5" customFormat="1" x14ac:dyDescent="0.25">
      <c r="A1400" s="373">
        <v>92574</v>
      </c>
      <c r="B1400" s="373" t="s">
        <v>1093</v>
      </c>
      <c r="C1400" s="373" t="s">
        <v>3</v>
      </c>
      <c r="D1400" s="374">
        <v>131.02000000000001</v>
      </c>
      <c r="E1400" s="371"/>
    </row>
    <row r="1401" spans="1:5" customFormat="1" x14ac:dyDescent="0.25">
      <c r="A1401" s="373">
        <v>92575</v>
      </c>
      <c r="B1401" s="373" t="s">
        <v>1094</v>
      </c>
      <c r="C1401" s="373" t="s">
        <v>3</v>
      </c>
      <c r="D1401" s="374">
        <v>66.040000000000006</v>
      </c>
      <c r="E1401" s="371"/>
    </row>
    <row r="1402" spans="1:5" customFormat="1" x14ac:dyDescent="0.25">
      <c r="A1402" s="373">
        <v>92576</v>
      </c>
      <c r="B1402" s="373" t="s">
        <v>1095</v>
      </c>
      <c r="C1402" s="373" t="s">
        <v>3</v>
      </c>
      <c r="D1402" s="374">
        <v>36.42</v>
      </c>
      <c r="E1402" s="371"/>
    </row>
    <row r="1403" spans="1:5" customFormat="1" x14ac:dyDescent="0.25">
      <c r="A1403" s="373">
        <v>92577</v>
      </c>
      <c r="B1403" s="373" t="s">
        <v>1096</v>
      </c>
      <c r="C1403" s="373" t="s">
        <v>3</v>
      </c>
      <c r="D1403" s="374">
        <v>139.93</v>
      </c>
      <c r="E1403" s="371"/>
    </row>
    <row r="1404" spans="1:5" customFormat="1" x14ac:dyDescent="0.25">
      <c r="A1404" s="373">
        <v>92578</v>
      </c>
      <c r="B1404" s="373" t="s">
        <v>1097</v>
      </c>
      <c r="C1404" s="373" t="s">
        <v>3</v>
      </c>
      <c r="D1404" s="374">
        <v>71</v>
      </c>
      <c r="E1404" s="371"/>
    </row>
    <row r="1405" spans="1:5" customFormat="1" x14ac:dyDescent="0.25">
      <c r="A1405" s="373">
        <v>92579</v>
      </c>
      <c r="B1405" s="373" t="s">
        <v>1098</v>
      </c>
      <c r="C1405" s="373" t="s">
        <v>3</v>
      </c>
      <c r="D1405" s="374">
        <v>39.299999999999997</v>
      </c>
      <c r="E1405" s="371"/>
    </row>
    <row r="1406" spans="1:5" customFormat="1" x14ac:dyDescent="0.25">
      <c r="A1406" s="373">
        <v>92580</v>
      </c>
      <c r="B1406" s="373" t="s">
        <v>1099</v>
      </c>
      <c r="C1406" s="373" t="s">
        <v>3</v>
      </c>
      <c r="D1406" s="374">
        <v>49.05</v>
      </c>
      <c r="E1406" s="371"/>
    </row>
    <row r="1407" spans="1:5" customFormat="1" x14ac:dyDescent="0.25">
      <c r="A1407" s="373">
        <v>92581</v>
      </c>
      <c r="B1407" s="373" t="s">
        <v>1100</v>
      </c>
      <c r="C1407" s="373" t="s">
        <v>3</v>
      </c>
      <c r="D1407" s="374">
        <v>51.12</v>
      </c>
      <c r="E1407" s="371"/>
    </row>
    <row r="1408" spans="1:5" customFormat="1" x14ac:dyDescent="0.25">
      <c r="A1408" s="373">
        <v>92582</v>
      </c>
      <c r="B1408" s="373" t="s">
        <v>1101</v>
      </c>
      <c r="C1408" s="373" t="s">
        <v>6</v>
      </c>
      <c r="D1408" s="374">
        <v>717.63</v>
      </c>
      <c r="E1408" s="371"/>
    </row>
    <row r="1409" spans="1:5" customFormat="1" x14ac:dyDescent="0.25">
      <c r="A1409" s="373">
        <v>92584</v>
      </c>
      <c r="B1409" s="373" t="s">
        <v>1102</v>
      </c>
      <c r="C1409" s="373" t="s">
        <v>6</v>
      </c>
      <c r="D1409" s="374">
        <v>840.57</v>
      </c>
      <c r="E1409" s="371"/>
    </row>
    <row r="1410" spans="1:5" customFormat="1" x14ac:dyDescent="0.25">
      <c r="A1410" s="373">
        <v>92586</v>
      </c>
      <c r="B1410" s="373" t="s">
        <v>1103</v>
      </c>
      <c r="C1410" s="373" t="s">
        <v>6</v>
      </c>
      <c r="D1410" s="374">
        <v>963.51</v>
      </c>
      <c r="E1410" s="371"/>
    </row>
    <row r="1411" spans="1:5" customFormat="1" x14ac:dyDescent="0.25">
      <c r="A1411" s="373">
        <v>92588</v>
      </c>
      <c r="B1411" s="373" t="s">
        <v>1104</v>
      </c>
      <c r="C1411" s="373" t="s">
        <v>6</v>
      </c>
      <c r="D1411" s="375">
        <v>1218.55</v>
      </c>
      <c r="E1411" s="371"/>
    </row>
    <row r="1412" spans="1:5" customFormat="1" x14ac:dyDescent="0.25">
      <c r="A1412" s="373">
        <v>92590</v>
      </c>
      <c r="B1412" s="373" t="s">
        <v>1105</v>
      </c>
      <c r="C1412" s="373" t="s">
        <v>6</v>
      </c>
      <c r="D1412" s="375">
        <v>1341.49</v>
      </c>
      <c r="E1412" s="371"/>
    </row>
    <row r="1413" spans="1:5" customFormat="1" x14ac:dyDescent="0.25">
      <c r="A1413" s="373">
        <v>92592</v>
      </c>
      <c r="B1413" s="373" t="s">
        <v>1106</v>
      </c>
      <c r="C1413" s="373" t="s">
        <v>6</v>
      </c>
      <c r="D1413" s="375">
        <v>1507.46</v>
      </c>
      <c r="E1413" s="371"/>
    </row>
    <row r="1414" spans="1:5" customFormat="1" x14ac:dyDescent="0.25">
      <c r="A1414" s="373">
        <v>92594</v>
      </c>
      <c r="B1414" s="373" t="s">
        <v>1107</v>
      </c>
      <c r="C1414" s="373" t="s">
        <v>6</v>
      </c>
      <c r="D1414" s="375">
        <v>1750.16</v>
      </c>
      <c r="E1414" s="371"/>
    </row>
    <row r="1415" spans="1:5" customFormat="1" x14ac:dyDescent="0.25">
      <c r="A1415" s="373">
        <v>92596</v>
      </c>
      <c r="B1415" s="373" t="s">
        <v>1108</v>
      </c>
      <c r="C1415" s="373" t="s">
        <v>6</v>
      </c>
      <c r="D1415" s="375">
        <v>1947.55</v>
      </c>
      <c r="E1415" s="371"/>
    </row>
    <row r="1416" spans="1:5" customFormat="1" x14ac:dyDescent="0.25">
      <c r="A1416" s="373">
        <v>92598</v>
      </c>
      <c r="B1416" s="373" t="s">
        <v>1109</v>
      </c>
      <c r="C1416" s="373" t="s">
        <v>6</v>
      </c>
      <c r="D1416" s="375">
        <v>2070.4899999999998</v>
      </c>
      <c r="E1416" s="371"/>
    </row>
    <row r="1417" spans="1:5" customFormat="1" x14ac:dyDescent="0.25">
      <c r="A1417" s="373">
        <v>92600</v>
      </c>
      <c r="B1417" s="373" t="s">
        <v>1110</v>
      </c>
      <c r="C1417" s="373" t="s">
        <v>6</v>
      </c>
      <c r="D1417" s="375">
        <v>2224.54</v>
      </c>
      <c r="E1417" s="371"/>
    </row>
    <row r="1418" spans="1:5" customFormat="1" x14ac:dyDescent="0.25">
      <c r="A1418" s="373">
        <v>92602</v>
      </c>
      <c r="B1418" s="373" t="s">
        <v>8164</v>
      </c>
      <c r="C1418" s="373" t="s">
        <v>6</v>
      </c>
      <c r="D1418" s="374">
        <v>717.63</v>
      </c>
      <c r="E1418" s="371"/>
    </row>
    <row r="1419" spans="1:5" customFormat="1" x14ac:dyDescent="0.25">
      <c r="A1419" s="373">
        <v>92604</v>
      </c>
      <c r="B1419" s="373" t="s">
        <v>1111</v>
      </c>
      <c r="C1419" s="373" t="s">
        <v>6</v>
      </c>
      <c r="D1419" s="374">
        <v>809.46</v>
      </c>
      <c r="E1419" s="371"/>
    </row>
    <row r="1420" spans="1:5" customFormat="1" x14ac:dyDescent="0.25">
      <c r="A1420" s="373">
        <v>92606</v>
      </c>
      <c r="B1420" s="373" t="s">
        <v>1112</v>
      </c>
      <c r="C1420" s="373" t="s">
        <v>6</v>
      </c>
      <c r="D1420" s="374">
        <v>932.4</v>
      </c>
      <c r="E1420" s="371"/>
    </row>
    <row r="1421" spans="1:5" customFormat="1" x14ac:dyDescent="0.25">
      <c r="A1421" s="373">
        <v>92608</v>
      </c>
      <c r="B1421" s="373" t="s">
        <v>1113</v>
      </c>
      <c r="C1421" s="373" t="s">
        <v>6</v>
      </c>
      <c r="D1421" s="375">
        <v>1156.33</v>
      </c>
      <c r="E1421" s="371"/>
    </row>
    <row r="1422" spans="1:5" customFormat="1" x14ac:dyDescent="0.25">
      <c r="A1422" s="373">
        <v>92610</v>
      </c>
      <c r="B1422" s="373" t="s">
        <v>1114</v>
      </c>
      <c r="C1422" s="373" t="s">
        <v>6</v>
      </c>
      <c r="D1422" s="375">
        <v>1279.27</v>
      </c>
      <c r="E1422" s="371"/>
    </row>
    <row r="1423" spans="1:5" customFormat="1" x14ac:dyDescent="0.25">
      <c r="A1423" s="373">
        <v>92612</v>
      </c>
      <c r="B1423" s="373" t="s">
        <v>1115</v>
      </c>
      <c r="C1423" s="373" t="s">
        <v>6</v>
      </c>
      <c r="D1423" s="375">
        <v>1445.24</v>
      </c>
      <c r="E1423" s="371"/>
    </row>
    <row r="1424" spans="1:5" customFormat="1" x14ac:dyDescent="0.25">
      <c r="A1424" s="373">
        <v>92614</v>
      </c>
      <c r="B1424" s="373" t="s">
        <v>1116</v>
      </c>
      <c r="C1424" s="373" t="s">
        <v>6</v>
      </c>
      <c r="D1424" s="375">
        <v>1625.72</v>
      </c>
      <c r="E1424" s="371"/>
    </row>
    <row r="1425" spans="1:5" customFormat="1" x14ac:dyDescent="0.25">
      <c r="A1425" s="373">
        <v>92616</v>
      </c>
      <c r="B1425" s="373" t="s">
        <v>1117</v>
      </c>
      <c r="C1425" s="373" t="s">
        <v>6</v>
      </c>
      <c r="D1425" s="375">
        <v>1854.22</v>
      </c>
      <c r="E1425" s="371"/>
    </row>
    <row r="1426" spans="1:5" customFormat="1" x14ac:dyDescent="0.25">
      <c r="A1426" s="373">
        <v>92618</v>
      </c>
      <c r="B1426" s="373" t="s">
        <v>1118</v>
      </c>
      <c r="C1426" s="373" t="s">
        <v>6</v>
      </c>
      <c r="D1426" s="375">
        <v>1977.16</v>
      </c>
      <c r="E1426" s="371"/>
    </row>
    <row r="1427" spans="1:5" customFormat="1" x14ac:dyDescent="0.25">
      <c r="A1427" s="373">
        <v>92620</v>
      </c>
      <c r="B1427" s="373" t="s">
        <v>1119</v>
      </c>
      <c r="C1427" s="373" t="s">
        <v>6</v>
      </c>
      <c r="D1427" s="375">
        <v>2100.1</v>
      </c>
      <c r="E1427" s="371"/>
    </row>
    <row r="1428" spans="1:5" customFormat="1" x14ac:dyDescent="0.25">
      <c r="A1428" s="373">
        <v>100357</v>
      </c>
      <c r="B1428" s="373" t="s">
        <v>1120</v>
      </c>
      <c r="C1428" s="373" t="s">
        <v>6</v>
      </c>
      <c r="D1428" s="375">
        <v>1191.81</v>
      </c>
      <c r="E1428" s="371"/>
    </row>
    <row r="1429" spans="1:5" customFormat="1" x14ac:dyDescent="0.25">
      <c r="A1429" s="373">
        <v>100358</v>
      </c>
      <c r="B1429" s="373" t="s">
        <v>1121</v>
      </c>
      <c r="C1429" s="373" t="s">
        <v>6</v>
      </c>
      <c r="D1429" s="375">
        <v>1607.99</v>
      </c>
      <c r="E1429" s="371"/>
    </row>
    <row r="1430" spans="1:5" customFormat="1" x14ac:dyDescent="0.25">
      <c r="A1430" s="373">
        <v>100359</v>
      </c>
      <c r="B1430" s="373" t="s">
        <v>1122</v>
      </c>
      <c r="C1430" s="373" t="s">
        <v>6</v>
      </c>
      <c r="D1430" s="375">
        <v>1693.05</v>
      </c>
      <c r="E1430" s="371"/>
    </row>
    <row r="1431" spans="1:5" customFormat="1" x14ac:dyDescent="0.25">
      <c r="A1431" s="373">
        <v>100360</v>
      </c>
      <c r="B1431" s="373" t="s">
        <v>1123</v>
      </c>
      <c r="C1431" s="373" t="s">
        <v>6</v>
      </c>
      <c r="D1431" s="375">
        <v>1878.33</v>
      </c>
      <c r="E1431" s="371"/>
    </row>
    <row r="1432" spans="1:5" customFormat="1" x14ac:dyDescent="0.25">
      <c r="A1432" s="373">
        <v>100361</v>
      </c>
      <c r="B1432" s="373" t="s">
        <v>1124</v>
      </c>
      <c r="C1432" s="373" t="s">
        <v>6</v>
      </c>
      <c r="D1432" s="375">
        <v>2330.6999999999998</v>
      </c>
      <c r="E1432" s="371"/>
    </row>
    <row r="1433" spans="1:5" customFormat="1" x14ac:dyDescent="0.25">
      <c r="A1433" s="373">
        <v>100362</v>
      </c>
      <c r="B1433" s="373" t="s">
        <v>1125</v>
      </c>
      <c r="C1433" s="373" t="s">
        <v>6</v>
      </c>
      <c r="D1433" s="375">
        <v>3004.4</v>
      </c>
      <c r="E1433" s="371"/>
    </row>
    <row r="1434" spans="1:5" customFormat="1" x14ac:dyDescent="0.25">
      <c r="A1434" s="373">
        <v>100363</v>
      </c>
      <c r="B1434" s="373" t="s">
        <v>1126</v>
      </c>
      <c r="C1434" s="373" t="s">
        <v>6</v>
      </c>
      <c r="D1434" s="375">
        <v>3108.23</v>
      </c>
      <c r="E1434" s="371"/>
    </row>
    <row r="1435" spans="1:5" customFormat="1" x14ac:dyDescent="0.25">
      <c r="A1435" s="373">
        <v>100364</v>
      </c>
      <c r="B1435" s="373" t="s">
        <v>1127</v>
      </c>
      <c r="C1435" s="373" t="s">
        <v>6</v>
      </c>
      <c r="D1435" s="375">
        <v>3382.9</v>
      </c>
      <c r="E1435" s="371"/>
    </row>
    <row r="1436" spans="1:5" customFormat="1" x14ac:dyDescent="0.25">
      <c r="A1436" s="373">
        <v>100365</v>
      </c>
      <c r="B1436" s="373" t="s">
        <v>1128</v>
      </c>
      <c r="C1436" s="373" t="s">
        <v>6</v>
      </c>
      <c r="D1436" s="375">
        <v>3898.12</v>
      </c>
      <c r="E1436" s="371"/>
    </row>
    <row r="1437" spans="1:5" customFormat="1" x14ac:dyDescent="0.25">
      <c r="A1437" s="373">
        <v>100366</v>
      </c>
      <c r="B1437" s="373" t="s">
        <v>1129</v>
      </c>
      <c r="C1437" s="373" t="s">
        <v>6</v>
      </c>
      <c r="D1437" s="375">
        <v>4177.41</v>
      </c>
      <c r="E1437" s="371"/>
    </row>
    <row r="1438" spans="1:5" customFormat="1" x14ac:dyDescent="0.25">
      <c r="A1438" s="373">
        <v>100367</v>
      </c>
      <c r="B1438" s="373" t="s">
        <v>1130</v>
      </c>
      <c r="C1438" s="373" t="s">
        <v>6</v>
      </c>
      <c r="D1438" s="375">
        <v>1159.1500000000001</v>
      </c>
      <c r="E1438" s="371"/>
    </row>
    <row r="1439" spans="1:5" customFormat="1" x14ac:dyDescent="0.25">
      <c r="A1439" s="373">
        <v>100368</v>
      </c>
      <c r="B1439" s="373" t="s">
        <v>1131</v>
      </c>
      <c r="C1439" s="373" t="s">
        <v>6</v>
      </c>
      <c r="D1439" s="375">
        <v>1567.71</v>
      </c>
      <c r="E1439" s="371"/>
    </row>
    <row r="1440" spans="1:5" customFormat="1" x14ac:dyDescent="0.25">
      <c r="A1440" s="373">
        <v>100369</v>
      </c>
      <c r="B1440" s="373" t="s">
        <v>1132</v>
      </c>
      <c r="C1440" s="373" t="s">
        <v>6</v>
      </c>
      <c r="D1440" s="375">
        <v>1652.78</v>
      </c>
      <c r="E1440" s="371"/>
    </row>
    <row r="1441" spans="1:5" customFormat="1" x14ac:dyDescent="0.25">
      <c r="A1441" s="373">
        <v>100370</v>
      </c>
      <c r="B1441" s="373" t="s">
        <v>1133</v>
      </c>
      <c r="C1441" s="373" t="s">
        <v>6</v>
      </c>
      <c r="D1441" s="375">
        <v>1962.87</v>
      </c>
      <c r="E1441" s="371"/>
    </row>
    <row r="1442" spans="1:5" customFormat="1" x14ac:dyDescent="0.25">
      <c r="A1442" s="373">
        <v>100371</v>
      </c>
      <c r="B1442" s="373" t="s">
        <v>1134</v>
      </c>
      <c r="C1442" s="373" t="s">
        <v>6</v>
      </c>
      <c r="D1442" s="375">
        <v>2223.3000000000002</v>
      </c>
      <c r="E1442" s="371"/>
    </row>
    <row r="1443" spans="1:5" customFormat="1" x14ac:dyDescent="0.25">
      <c r="A1443" s="373">
        <v>100372</v>
      </c>
      <c r="B1443" s="373" t="s">
        <v>1135</v>
      </c>
      <c r="C1443" s="373" t="s">
        <v>6</v>
      </c>
      <c r="D1443" s="375">
        <v>2820.36</v>
      </c>
      <c r="E1443" s="371"/>
    </row>
    <row r="1444" spans="1:5" customFormat="1" x14ac:dyDescent="0.25">
      <c r="A1444" s="373">
        <v>100373</v>
      </c>
      <c r="B1444" s="373" t="s">
        <v>1136</v>
      </c>
      <c r="C1444" s="373" t="s">
        <v>6</v>
      </c>
      <c r="D1444" s="375">
        <v>2923.43</v>
      </c>
      <c r="E1444" s="371"/>
    </row>
    <row r="1445" spans="1:5" customFormat="1" x14ac:dyDescent="0.25">
      <c r="A1445" s="373">
        <v>100374</v>
      </c>
      <c r="B1445" s="373" t="s">
        <v>1137</v>
      </c>
      <c r="C1445" s="373" t="s">
        <v>6</v>
      </c>
      <c r="D1445" s="375">
        <v>3139.55</v>
      </c>
      <c r="E1445" s="371"/>
    </row>
    <row r="1446" spans="1:5" customFormat="1" x14ac:dyDescent="0.25">
      <c r="A1446" s="373">
        <v>100375</v>
      </c>
      <c r="B1446" s="373" t="s">
        <v>1138</v>
      </c>
      <c r="C1446" s="373" t="s">
        <v>6</v>
      </c>
      <c r="D1446" s="375">
        <v>3535.47</v>
      </c>
      <c r="E1446" s="371"/>
    </row>
    <row r="1447" spans="1:5" customFormat="1" x14ac:dyDescent="0.25">
      <c r="A1447" s="373">
        <v>100376</v>
      </c>
      <c r="B1447" s="373" t="s">
        <v>1139</v>
      </c>
      <c r="C1447" s="373" t="s">
        <v>6</v>
      </c>
      <c r="D1447" s="375">
        <v>3456.12</v>
      </c>
      <c r="E1447" s="371"/>
    </row>
    <row r="1448" spans="1:5" customFormat="1" x14ac:dyDescent="0.25">
      <c r="A1448" s="373">
        <v>100377</v>
      </c>
      <c r="B1448" s="373" t="s">
        <v>1140</v>
      </c>
      <c r="C1448" s="373" t="s">
        <v>17</v>
      </c>
      <c r="D1448" s="374">
        <v>11.94</v>
      </c>
      <c r="E1448" s="371"/>
    </row>
    <row r="1449" spans="1:5" customFormat="1" x14ac:dyDescent="0.25">
      <c r="A1449" s="373">
        <v>100378</v>
      </c>
      <c r="B1449" s="373" t="s">
        <v>1141</v>
      </c>
      <c r="C1449" s="373" t="s">
        <v>17</v>
      </c>
      <c r="D1449" s="374">
        <v>11.08</v>
      </c>
      <c r="E1449" s="371"/>
    </row>
    <row r="1450" spans="1:5" customFormat="1" x14ac:dyDescent="0.25">
      <c r="A1450" s="373">
        <v>100382</v>
      </c>
      <c r="B1450" s="373" t="s">
        <v>1142</v>
      </c>
      <c r="C1450" s="373" t="s">
        <v>3</v>
      </c>
      <c r="D1450" s="374">
        <v>26.66</v>
      </c>
      <c r="E1450" s="371"/>
    </row>
    <row r="1451" spans="1:5" customFormat="1" x14ac:dyDescent="0.25">
      <c r="A1451" s="373">
        <v>104314</v>
      </c>
      <c r="B1451" s="373" t="s">
        <v>5289</v>
      </c>
      <c r="C1451" s="373" t="s">
        <v>17</v>
      </c>
      <c r="D1451" s="374">
        <v>11.31</v>
      </c>
      <c r="E1451" s="371"/>
    </row>
    <row r="1452" spans="1:5" customFormat="1" x14ac:dyDescent="0.25">
      <c r="A1452" s="373">
        <v>94444</v>
      </c>
      <c r="B1452" s="373" t="s">
        <v>1143</v>
      </c>
      <c r="C1452" s="373" t="s">
        <v>3</v>
      </c>
      <c r="D1452" s="374">
        <v>694.61</v>
      </c>
      <c r="E1452" s="371"/>
    </row>
    <row r="1453" spans="1:5" customFormat="1" x14ac:dyDescent="0.25">
      <c r="A1453" s="373">
        <v>104482</v>
      </c>
      <c r="B1453" s="373" t="s">
        <v>7251</v>
      </c>
      <c r="C1453" s="373" t="s">
        <v>517</v>
      </c>
      <c r="D1453" s="374">
        <v>30.74</v>
      </c>
      <c r="E1453" s="371"/>
    </row>
    <row r="1454" spans="1:5" customFormat="1" x14ac:dyDescent="0.25">
      <c r="A1454" s="373">
        <v>104184</v>
      </c>
      <c r="B1454" s="373" t="s">
        <v>7252</v>
      </c>
      <c r="C1454" s="373" t="s">
        <v>6</v>
      </c>
      <c r="D1454" s="374">
        <v>36.53</v>
      </c>
      <c r="E1454" s="371"/>
    </row>
    <row r="1455" spans="1:5" customFormat="1" x14ac:dyDescent="0.25">
      <c r="A1455" s="373">
        <v>104185</v>
      </c>
      <c r="B1455" s="373" t="s">
        <v>7253</v>
      </c>
      <c r="C1455" s="373" t="s">
        <v>6</v>
      </c>
      <c r="D1455" s="374">
        <v>25.88</v>
      </c>
      <c r="E1455" s="371"/>
    </row>
    <row r="1456" spans="1:5" customFormat="1" x14ac:dyDescent="0.25">
      <c r="A1456" s="373">
        <v>104189</v>
      </c>
      <c r="B1456" s="373" t="s">
        <v>7254</v>
      </c>
      <c r="C1456" s="373" t="s">
        <v>12</v>
      </c>
      <c r="D1456" s="374">
        <v>265.17</v>
      </c>
      <c r="E1456" s="371"/>
    </row>
    <row r="1457" spans="1:5" customFormat="1" x14ac:dyDescent="0.25">
      <c r="A1457" s="373">
        <v>104190</v>
      </c>
      <c r="B1457" s="373" t="s">
        <v>7255</v>
      </c>
      <c r="C1457" s="373" t="s">
        <v>6</v>
      </c>
      <c r="D1457" s="374">
        <v>678.75</v>
      </c>
      <c r="E1457" s="371"/>
    </row>
    <row r="1458" spans="1:5" customFormat="1" x14ac:dyDescent="0.25">
      <c r="A1458" s="373">
        <v>102661</v>
      </c>
      <c r="B1458" s="373" t="s">
        <v>4436</v>
      </c>
      <c r="C1458" s="373" t="s">
        <v>16</v>
      </c>
      <c r="D1458" s="374">
        <v>52.34</v>
      </c>
      <c r="E1458" s="371"/>
    </row>
    <row r="1459" spans="1:5" customFormat="1" x14ac:dyDescent="0.25">
      <c r="A1459" s="373">
        <v>102662</v>
      </c>
      <c r="B1459" s="373" t="s">
        <v>5290</v>
      </c>
      <c r="C1459" s="373" t="s">
        <v>16</v>
      </c>
      <c r="D1459" s="374">
        <v>99.87</v>
      </c>
      <c r="E1459" s="371"/>
    </row>
    <row r="1460" spans="1:5" customFormat="1" x14ac:dyDescent="0.25">
      <c r="A1460" s="373">
        <v>102663</v>
      </c>
      <c r="B1460" s="373" t="s">
        <v>4437</v>
      </c>
      <c r="C1460" s="373" t="s">
        <v>16</v>
      </c>
      <c r="D1460" s="374">
        <v>73.56</v>
      </c>
      <c r="E1460" s="371"/>
    </row>
    <row r="1461" spans="1:5" customFormat="1" x14ac:dyDescent="0.25">
      <c r="A1461" s="373">
        <v>102664</v>
      </c>
      <c r="B1461" s="373" t="s">
        <v>4438</v>
      </c>
      <c r="C1461" s="373" t="s">
        <v>16</v>
      </c>
      <c r="D1461" s="374">
        <v>64.19</v>
      </c>
      <c r="E1461" s="371"/>
    </row>
    <row r="1462" spans="1:5" customFormat="1" x14ac:dyDescent="0.25">
      <c r="A1462" s="373">
        <v>102665</v>
      </c>
      <c r="B1462" s="373" t="s">
        <v>4439</v>
      </c>
      <c r="C1462" s="373" t="s">
        <v>16</v>
      </c>
      <c r="D1462" s="374">
        <v>39.65</v>
      </c>
      <c r="E1462" s="371"/>
    </row>
    <row r="1463" spans="1:5" customFormat="1" x14ac:dyDescent="0.25">
      <c r="A1463" s="373">
        <v>102666</v>
      </c>
      <c r="B1463" s="373" t="s">
        <v>4440</v>
      </c>
      <c r="C1463" s="373" t="s">
        <v>16</v>
      </c>
      <c r="D1463" s="374">
        <v>73.73</v>
      </c>
      <c r="E1463" s="371"/>
    </row>
    <row r="1464" spans="1:5" customFormat="1" x14ac:dyDescent="0.25">
      <c r="A1464" s="373">
        <v>102668</v>
      </c>
      <c r="B1464" s="373" t="s">
        <v>5291</v>
      </c>
      <c r="C1464" s="373" t="s">
        <v>16</v>
      </c>
      <c r="D1464" s="374">
        <v>121.24</v>
      </c>
      <c r="E1464" s="371"/>
    </row>
    <row r="1465" spans="1:5" customFormat="1" x14ac:dyDescent="0.25">
      <c r="A1465" s="373">
        <v>102669</v>
      </c>
      <c r="B1465" s="373" t="s">
        <v>4441</v>
      </c>
      <c r="C1465" s="373" t="s">
        <v>16</v>
      </c>
      <c r="D1465" s="374">
        <v>95.45</v>
      </c>
      <c r="E1465" s="371"/>
    </row>
    <row r="1466" spans="1:5" customFormat="1" x14ac:dyDescent="0.25">
      <c r="A1466" s="373">
        <v>102670</v>
      </c>
      <c r="B1466" s="373" t="s">
        <v>4442</v>
      </c>
      <c r="C1466" s="373" t="s">
        <v>16</v>
      </c>
      <c r="D1466" s="374">
        <v>177.25</v>
      </c>
      <c r="E1466" s="371"/>
    </row>
    <row r="1467" spans="1:5" customFormat="1" x14ac:dyDescent="0.25">
      <c r="A1467" s="373">
        <v>102672</v>
      </c>
      <c r="B1467" s="373" t="s">
        <v>5292</v>
      </c>
      <c r="C1467" s="373" t="s">
        <v>16</v>
      </c>
      <c r="D1467" s="374">
        <v>238.26</v>
      </c>
      <c r="E1467" s="371"/>
    </row>
    <row r="1468" spans="1:5" customFormat="1" x14ac:dyDescent="0.25">
      <c r="A1468" s="373">
        <v>102673</v>
      </c>
      <c r="B1468" s="373" t="s">
        <v>4443</v>
      </c>
      <c r="C1468" s="373" t="s">
        <v>16</v>
      </c>
      <c r="D1468" s="374">
        <v>224.54</v>
      </c>
      <c r="E1468" s="371"/>
    </row>
    <row r="1469" spans="1:5" customFormat="1" x14ac:dyDescent="0.25">
      <c r="A1469" s="373">
        <v>102674</v>
      </c>
      <c r="B1469" s="373" t="s">
        <v>4444</v>
      </c>
      <c r="C1469" s="373" t="s">
        <v>16</v>
      </c>
      <c r="D1469" s="374">
        <v>199.18</v>
      </c>
      <c r="E1469" s="371"/>
    </row>
    <row r="1470" spans="1:5" customFormat="1" x14ac:dyDescent="0.25">
      <c r="A1470" s="373">
        <v>102676</v>
      </c>
      <c r="B1470" s="373" t="s">
        <v>5293</v>
      </c>
      <c r="C1470" s="373" t="s">
        <v>16</v>
      </c>
      <c r="D1470" s="374">
        <v>250</v>
      </c>
      <c r="E1470" s="371"/>
    </row>
    <row r="1471" spans="1:5" customFormat="1" x14ac:dyDescent="0.25">
      <c r="A1471" s="373">
        <v>102677</v>
      </c>
      <c r="B1471" s="373" t="s">
        <v>4445</v>
      </c>
      <c r="C1471" s="373" t="s">
        <v>16</v>
      </c>
      <c r="D1471" s="374">
        <v>226.15</v>
      </c>
      <c r="E1471" s="371"/>
    </row>
    <row r="1472" spans="1:5" customFormat="1" x14ac:dyDescent="0.25">
      <c r="A1472" s="373">
        <v>102678</v>
      </c>
      <c r="B1472" s="373" t="s">
        <v>4446</v>
      </c>
      <c r="C1472" s="373" t="s">
        <v>16</v>
      </c>
      <c r="D1472" s="374">
        <v>197.46</v>
      </c>
      <c r="E1472" s="371"/>
    </row>
    <row r="1473" spans="1:5" customFormat="1" x14ac:dyDescent="0.25">
      <c r="A1473" s="373">
        <v>102679</v>
      </c>
      <c r="B1473" s="373" t="s">
        <v>4447</v>
      </c>
      <c r="C1473" s="373" t="s">
        <v>16</v>
      </c>
      <c r="D1473" s="374">
        <v>222.24</v>
      </c>
      <c r="E1473" s="371"/>
    </row>
    <row r="1474" spans="1:5" customFormat="1" x14ac:dyDescent="0.25">
      <c r="A1474" s="373">
        <v>102680</v>
      </c>
      <c r="B1474" s="373" t="s">
        <v>4448</v>
      </c>
      <c r="C1474" s="373" t="s">
        <v>16</v>
      </c>
      <c r="D1474" s="374">
        <v>208.16</v>
      </c>
      <c r="E1474" s="371"/>
    </row>
    <row r="1475" spans="1:5" customFormat="1" x14ac:dyDescent="0.25">
      <c r="A1475" s="373">
        <v>102681</v>
      </c>
      <c r="B1475" s="373" t="s">
        <v>5294</v>
      </c>
      <c r="C1475" s="373" t="s">
        <v>16</v>
      </c>
      <c r="D1475" s="374">
        <v>258.99</v>
      </c>
      <c r="E1475" s="371"/>
    </row>
    <row r="1476" spans="1:5" customFormat="1" x14ac:dyDescent="0.25">
      <c r="A1476" s="373">
        <v>102683</v>
      </c>
      <c r="B1476" s="373" t="s">
        <v>4449</v>
      </c>
      <c r="C1476" s="373" t="s">
        <v>16</v>
      </c>
      <c r="D1476" s="374">
        <v>240.78</v>
      </c>
      <c r="E1476" s="371"/>
    </row>
    <row r="1477" spans="1:5" customFormat="1" x14ac:dyDescent="0.25">
      <c r="A1477" s="373">
        <v>102684</v>
      </c>
      <c r="B1477" s="373" t="s">
        <v>4450</v>
      </c>
      <c r="C1477" s="373" t="s">
        <v>16</v>
      </c>
      <c r="D1477" s="374">
        <v>232.94</v>
      </c>
      <c r="E1477" s="371"/>
    </row>
    <row r="1478" spans="1:5" customFormat="1" x14ac:dyDescent="0.25">
      <c r="A1478" s="373">
        <v>102685</v>
      </c>
      <c r="B1478" s="373" t="s">
        <v>5295</v>
      </c>
      <c r="C1478" s="373" t="s">
        <v>16</v>
      </c>
      <c r="D1478" s="374">
        <v>283.77999999999997</v>
      </c>
      <c r="E1478" s="371"/>
    </row>
    <row r="1479" spans="1:5" customFormat="1" x14ac:dyDescent="0.25">
      <c r="A1479" s="373">
        <v>102687</v>
      </c>
      <c r="B1479" s="373" t="s">
        <v>4451</v>
      </c>
      <c r="C1479" s="373" t="s">
        <v>16</v>
      </c>
      <c r="D1479" s="374">
        <v>260.43</v>
      </c>
      <c r="E1479" s="371"/>
    </row>
    <row r="1480" spans="1:5" customFormat="1" x14ac:dyDescent="0.25">
      <c r="A1480" s="373">
        <v>102688</v>
      </c>
      <c r="B1480" s="373" t="s">
        <v>4452</v>
      </c>
      <c r="C1480" s="373" t="s">
        <v>16</v>
      </c>
      <c r="D1480" s="374">
        <v>58.16</v>
      </c>
      <c r="E1480" s="371"/>
    </row>
    <row r="1481" spans="1:5" customFormat="1" x14ac:dyDescent="0.25">
      <c r="A1481" s="373">
        <v>102689</v>
      </c>
      <c r="B1481" s="373" t="s">
        <v>5296</v>
      </c>
      <c r="C1481" s="373" t="s">
        <v>16</v>
      </c>
      <c r="D1481" s="374">
        <v>100.01</v>
      </c>
      <c r="E1481" s="371"/>
    </row>
    <row r="1482" spans="1:5" customFormat="1" x14ac:dyDescent="0.25">
      <c r="A1482" s="373">
        <v>102690</v>
      </c>
      <c r="B1482" s="373" t="s">
        <v>4453</v>
      </c>
      <c r="C1482" s="373" t="s">
        <v>16</v>
      </c>
      <c r="D1482" s="374">
        <v>79.540000000000006</v>
      </c>
      <c r="E1482" s="371"/>
    </row>
    <row r="1483" spans="1:5" customFormat="1" x14ac:dyDescent="0.25">
      <c r="A1483" s="373">
        <v>102693</v>
      </c>
      <c r="B1483" s="373" t="s">
        <v>5297</v>
      </c>
      <c r="C1483" s="373" t="s">
        <v>16</v>
      </c>
      <c r="D1483" s="374">
        <v>124.56</v>
      </c>
      <c r="E1483" s="371"/>
    </row>
    <row r="1484" spans="1:5" customFormat="1" x14ac:dyDescent="0.25">
      <c r="A1484" s="373">
        <v>102694</v>
      </c>
      <c r="B1484" s="373" t="s">
        <v>4454</v>
      </c>
      <c r="C1484" s="373" t="s">
        <v>16</v>
      </c>
      <c r="D1484" s="374">
        <v>121.32</v>
      </c>
      <c r="E1484" s="371"/>
    </row>
    <row r="1485" spans="1:5" customFormat="1" x14ac:dyDescent="0.25">
      <c r="A1485" s="373">
        <v>102696</v>
      </c>
      <c r="B1485" s="373" t="s">
        <v>5298</v>
      </c>
      <c r="C1485" s="373" t="s">
        <v>16</v>
      </c>
      <c r="D1485" s="374">
        <v>166.37</v>
      </c>
      <c r="E1485" s="371"/>
    </row>
    <row r="1486" spans="1:5" customFormat="1" x14ac:dyDescent="0.25">
      <c r="A1486" s="373">
        <v>102697</v>
      </c>
      <c r="B1486" s="373" t="s">
        <v>4455</v>
      </c>
      <c r="C1486" s="373" t="s">
        <v>16</v>
      </c>
      <c r="D1486" s="374">
        <v>146.78</v>
      </c>
      <c r="E1486" s="371"/>
    </row>
    <row r="1487" spans="1:5" customFormat="1" x14ac:dyDescent="0.25">
      <c r="A1487" s="373">
        <v>102703</v>
      </c>
      <c r="B1487" s="373" t="s">
        <v>5299</v>
      </c>
      <c r="C1487" s="373" t="s">
        <v>16</v>
      </c>
      <c r="D1487" s="374">
        <v>191.83</v>
      </c>
      <c r="E1487" s="371"/>
    </row>
    <row r="1488" spans="1:5" customFormat="1" x14ac:dyDescent="0.25">
      <c r="A1488" s="373">
        <v>102704</v>
      </c>
      <c r="B1488" s="373" t="s">
        <v>4456</v>
      </c>
      <c r="C1488" s="373" t="s">
        <v>16</v>
      </c>
      <c r="D1488" s="374">
        <v>11.04</v>
      </c>
      <c r="E1488" s="371"/>
    </row>
    <row r="1489" spans="1:5" customFormat="1" x14ac:dyDescent="0.25">
      <c r="A1489" s="373">
        <v>102705</v>
      </c>
      <c r="B1489" s="373" t="s">
        <v>5300</v>
      </c>
      <c r="C1489" s="373" t="s">
        <v>16</v>
      </c>
      <c r="D1489" s="374">
        <v>54.92</v>
      </c>
      <c r="E1489" s="371"/>
    </row>
    <row r="1490" spans="1:5" customFormat="1" x14ac:dyDescent="0.25">
      <c r="A1490" s="373">
        <v>102707</v>
      </c>
      <c r="B1490" s="373" t="s">
        <v>4457</v>
      </c>
      <c r="C1490" s="373" t="s">
        <v>16</v>
      </c>
      <c r="D1490" s="374">
        <v>38.82</v>
      </c>
      <c r="E1490" s="371"/>
    </row>
    <row r="1491" spans="1:5" customFormat="1" x14ac:dyDescent="0.25">
      <c r="A1491" s="373">
        <v>102708</v>
      </c>
      <c r="B1491" s="373" t="s">
        <v>4458</v>
      </c>
      <c r="C1491" s="373" t="s">
        <v>6</v>
      </c>
      <c r="D1491" s="374">
        <v>24.03</v>
      </c>
      <c r="E1491" s="371"/>
    </row>
    <row r="1492" spans="1:5" customFormat="1" x14ac:dyDescent="0.25">
      <c r="A1492" s="373">
        <v>102710</v>
      </c>
      <c r="B1492" s="373" t="s">
        <v>4459</v>
      </c>
      <c r="C1492" s="373" t="s">
        <v>6</v>
      </c>
      <c r="D1492" s="374">
        <v>57.75</v>
      </c>
      <c r="E1492" s="371"/>
    </row>
    <row r="1493" spans="1:5" customFormat="1" x14ac:dyDescent="0.25">
      <c r="A1493" s="373">
        <v>102711</v>
      </c>
      <c r="B1493" s="373" t="s">
        <v>4460</v>
      </c>
      <c r="C1493" s="373" t="s">
        <v>6</v>
      </c>
      <c r="D1493" s="374">
        <v>73.63</v>
      </c>
      <c r="E1493" s="371"/>
    </row>
    <row r="1494" spans="1:5" customFormat="1" x14ac:dyDescent="0.25">
      <c r="A1494" s="373">
        <v>102712</v>
      </c>
      <c r="B1494" s="373" t="s">
        <v>4461</v>
      </c>
      <c r="C1494" s="373" t="s">
        <v>3</v>
      </c>
      <c r="D1494" s="374">
        <v>9.5500000000000007</v>
      </c>
      <c r="E1494" s="371"/>
    </row>
    <row r="1495" spans="1:5" customFormat="1" x14ac:dyDescent="0.25">
      <c r="A1495" s="373">
        <v>102713</v>
      </c>
      <c r="B1495" s="373" t="s">
        <v>4462</v>
      </c>
      <c r="C1495" s="373" t="s">
        <v>3</v>
      </c>
      <c r="D1495" s="374">
        <v>13.13</v>
      </c>
      <c r="E1495" s="371"/>
    </row>
    <row r="1496" spans="1:5" customFormat="1" x14ac:dyDescent="0.25">
      <c r="A1496" s="373">
        <v>102715</v>
      </c>
      <c r="B1496" s="373" t="s">
        <v>4463</v>
      </c>
      <c r="C1496" s="373" t="s">
        <v>3</v>
      </c>
      <c r="D1496" s="374">
        <v>25.97</v>
      </c>
      <c r="E1496" s="371"/>
    </row>
    <row r="1497" spans="1:5" customFormat="1" x14ac:dyDescent="0.25">
      <c r="A1497" s="373">
        <v>102716</v>
      </c>
      <c r="B1497" s="373" t="s">
        <v>4464</v>
      </c>
      <c r="C1497" s="373" t="s">
        <v>12</v>
      </c>
      <c r="D1497" s="374">
        <v>250.08</v>
      </c>
      <c r="E1497" s="371"/>
    </row>
    <row r="1498" spans="1:5" customFormat="1" x14ac:dyDescent="0.25">
      <c r="A1498" s="373">
        <v>102717</v>
      </c>
      <c r="B1498" s="373" t="s">
        <v>4465</v>
      </c>
      <c r="C1498" s="373" t="s">
        <v>12</v>
      </c>
      <c r="D1498" s="374">
        <v>229.28</v>
      </c>
      <c r="E1498" s="371"/>
    </row>
    <row r="1499" spans="1:5" customFormat="1" x14ac:dyDescent="0.25">
      <c r="A1499" s="373">
        <v>102718</v>
      </c>
      <c r="B1499" s="373" t="s">
        <v>4466</v>
      </c>
      <c r="C1499" s="373" t="s">
        <v>12</v>
      </c>
      <c r="D1499" s="374">
        <v>261.52999999999997</v>
      </c>
      <c r="E1499" s="371"/>
    </row>
    <row r="1500" spans="1:5" customFormat="1" x14ac:dyDescent="0.25">
      <c r="A1500" s="373">
        <v>102719</v>
      </c>
      <c r="B1500" s="373" t="s">
        <v>4467</v>
      </c>
      <c r="C1500" s="373" t="s">
        <v>12</v>
      </c>
      <c r="D1500" s="374">
        <v>240.73</v>
      </c>
      <c r="E1500" s="371"/>
    </row>
    <row r="1501" spans="1:5" customFormat="1" x14ac:dyDescent="0.25">
      <c r="A1501" s="373">
        <v>102722</v>
      </c>
      <c r="B1501" s="373" t="s">
        <v>4468</v>
      </c>
      <c r="C1501" s="373" t="s">
        <v>16</v>
      </c>
      <c r="D1501" s="374">
        <v>61.62</v>
      </c>
      <c r="E1501" s="371"/>
    </row>
    <row r="1502" spans="1:5" customFormat="1" x14ac:dyDescent="0.25">
      <c r="A1502" s="373">
        <v>102723</v>
      </c>
      <c r="B1502" s="373" t="s">
        <v>4469</v>
      </c>
      <c r="C1502" s="373" t="s">
        <v>16</v>
      </c>
      <c r="D1502" s="374">
        <v>62.11</v>
      </c>
      <c r="E1502" s="371"/>
    </row>
    <row r="1503" spans="1:5" customFormat="1" x14ac:dyDescent="0.25">
      <c r="A1503" s="373">
        <v>102724</v>
      </c>
      <c r="B1503" s="373" t="s">
        <v>4470</v>
      </c>
      <c r="C1503" s="373" t="s">
        <v>6</v>
      </c>
      <c r="D1503" s="374">
        <v>31.62</v>
      </c>
      <c r="E1503" s="371"/>
    </row>
    <row r="1504" spans="1:5" customFormat="1" x14ac:dyDescent="0.25">
      <c r="A1504" s="373">
        <v>102725</v>
      </c>
      <c r="B1504" s="373" t="s">
        <v>4471</v>
      </c>
      <c r="C1504" s="373" t="s">
        <v>6</v>
      </c>
      <c r="D1504" s="374">
        <v>31.13</v>
      </c>
      <c r="E1504" s="371"/>
    </row>
    <row r="1505" spans="1:5" customFormat="1" x14ac:dyDescent="0.25">
      <c r="A1505" s="373">
        <v>102726</v>
      </c>
      <c r="B1505" s="373" t="s">
        <v>4472</v>
      </c>
      <c r="C1505" s="373" t="s">
        <v>6</v>
      </c>
      <c r="D1505" s="374">
        <v>29.48</v>
      </c>
      <c r="E1505" s="371"/>
    </row>
    <row r="1506" spans="1:5" customFormat="1" x14ac:dyDescent="0.25">
      <c r="A1506" s="373">
        <v>103653</v>
      </c>
      <c r="B1506" s="373" t="s">
        <v>5301</v>
      </c>
      <c r="C1506" s="373" t="s">
        <v>3</v>
      </c>
      <c r="D1506" s="374">
        <v>31.03</v>
      </c>
      <c r="E1506" s="371"/>
    </row>
    <row r="1507" spans="1:5" customFormat="1" x14ac:dyDescent="0.25">
      <c r="A1507" s="373">
        <v>92743</v>
      </c>
      <c r="B1507" s="373" t="s">
        <v>1144</v>
      </c>
      <c r="C1507" s="373" t="s">
        <v>12</v>
      </c>
      <c r="D1507" s="374">
        <v>672.23</v>
      </c>
      <c r="E1507" s="371"/>
    </row>
    <row r="1508" spans="1:5" customFormat="1" x14ac:dyDescent="0.25">
      <c r="A1508" s="373">
        <v>92744</v>
      </c>
      <c r="B1508" s="373" t="s">
        <v>1145</v>
      </c>
      <c r="C1508" s="373" t="s">
        <v>12</v>
      </c>
      <c r="D1508" s="374">
        <v>606.76</v>
      </c>
      <c r="E1508" s="371"/>
    </row>
    <row r="1509" spans="1:5" customFormat="1" x14ac:dyDescent="0.25">
      <c r="A1509" s="373">
        <v>92745</v>
      </c>
      <c r="B1509" s="373" t="s">
        <v>1146</v>
      </c>
      <c r="C1509" s="373" t="s">
        <v>12</v>
      </c>
      <c r="D1509" s="374">
        <v>791.51</v>
      </c>
      <c r="E1509" s="371"/>
    </row>
    <row r="1510" spans="1:5" customFormat="1" x14ac:dyDescent="0.25">
      <c r="A1510" s="373">
        <v>92746</v>
      </c>
      <c r="B1510" s="373" t="s">
        <v>1147</v>
      </c>
      <c r="C1510" s="373" t="s">
        <v>12</v>
      </c>
      <c r="D1510" s="374">
        <v>699.81</v>
      </c>
      <c r="E1510" s="371"/>
    </row>
    <row r="1511" spans="1:5" customFormat="1" x14ac:dyDescent="0.25">
      <c r="A1511" s="373">
        <v>92747</v>
      </c>
      <c r="B1511" s="373" t="s">
        <v>1148</v>
      </c>
      <c r="C1511" s="373" t="s">
        <v>12</v>
      </c>
      <c r="D1511" s="374">
        <v>859.17</v>
      </c>
      <c r="E1511" s="371"/>
    </row>
    <row r="1512" spans="1:5" customFormat="1" x14ac:dyDescent="0.25">
      <c r="A1512" s="373">
        <v>92748</v>
      </c>
      <c r="B1512" s="373" t="s">
        <v>1149</v>
      </c>
      <c r="C1512" s="373" t="s">
        <v>12</v>
      </c>
      <c r="D1512" s="374">
        <v>753</v>
      </c>
      <c r="E1512" s="371"/>
    </row>
    <row r="1513" spans="1:5" customFormat="1" x14ac:dyDescent="0.25">
      <c r="A1513" s="373">
        <v>92749</v>
      </c>
      <c r="B1513" s="373" t="s">
        <v>1150</v>
      </c>
      <c r="C1513" s="373" t="s">
        <v>12</v>
      </c>
      <c r="D1513" s="374">
        <v>862.36</v>
      </c>
      <c r="E1513" s="371"/>
    </row>
    <row r="1514" spans="1:5" customFormat="1" x14ac:dyDescent="0.25">
      <c r="A1514" s="373">
        <v>92750</v>
      </c>
      <c r="B1514" s="373" t="s">
        <v>1151</v>
      </c>
      <c r="C1514" s="373" t="s">
        <v>12</v>
      </c>
      <c r="D1514" s="375">
        <v>1336.99</v>
      </c>
      <c r="E1514" s="371"/>
    </row>
    <row r="1515" spans="1:5" customFormat="1" x14ac:dyDescent="0.25">
      <c r="A1515" s="373">
        <v>92751</v>
      </c>
      <c r="B1515" s="373" t="s">
        <v>1152</v>
      </c>
      <c r="C1515" s="373" t="s">
        <v>12</v>
      </c>
      <c r="D1515" s="375">
        <v>1611.23</v>
      </c>
      <c r="E1515" s="371"/>
    </row>
    <row r="1516" spans="1:5" customFormat="1" x14ac:dyDescent="0.25">
      <c r="A1516" s="373">
        <v>92752</v>
      </c>
      <c r="B1516" s="373" t="s">
        <v>1153</v>
      </c>
      <c r="C1516" s="373" t="s">
        <v>12</v>
      </c>
      <c r="D1516" s="375">
        <v>1883.79</v>
      </c>
      <c r="E1516" s="371"/>
    </row>
    <row r="1517" spans="1:5" customFormat="1" x14ac:dyDescent="0.25">
      <c r="A1517" s="373">
        <v>92753</v>
      </c>
      <c r="B1517" s="373" t="s">
        <v>1154</v>
      </c>
      <c r="C1517" s="373" t="s">
        <v>12</v>
      </c>
      <c r="D1517" s="374">
        <v>510.45</v>
      </c>
      <c r="E1517" s="371"/>
    </row>
    <row r="1518" spans="1:5" customFormat="1" x14ac:dyDescent="0.25">
      <c r="A1518" s="373">
        <v>92754</v>
      </c>
      <c r="B1518" s="373" t="s">
        <v>1155</v>
      </c>
      <c r="C1518" s="373" t="s">
        <v>12</v>
      </c>
      <c r="D1518" s="374">
        <v>465.21</v>
      </c>
      <c r="E1518" s="371"/>
    </row>
    <row r="1519" spans="1:5" customFormat="1" x14ac:dyDescent="0.25">
      <c r="A1519" s="373">
        <v>92755</v>
      </c>
      <c r="B1519" s="373" t="s">
        <v>1156</v>
      </c>
      <c r="C1519" s="373" t="s">
        <v>3</v>
      </c>
      <c r="D1519" s="374">
        <v>215.28</v>
      </c>
      <c r="E1519" s="371"/>
    </row>
    <row r="1520" spans="1:5" customFormat="1" x14ac:dyDescent="0.25">
      <c r="A1520" s="373">
        <v>92756</v>
      </c>
      <c r="B1520" s="373" t="s">
        <v>1157</v>
      </c>
      <c r="C1520" s="373" t="s">
        <v>3</v>
      </c>
      <c r="D1520" s="374">
        <v>251.25</v>
      </c>
      <c r="E1520" s="371"/>
    </row>
    <row r="1521" spans="1:5" customFormat="1" x14ac:dyDescent="0.25">
      <c r="A1521" s="373">
        <v>92757</v>
      </c>
      <c r="B1521" s="373" t="s">
        <v>1158</v>
      </c>
      <c r="C1521" s="373" t="s">
        <v>3</v>
      </c>
      <c r="D1521" s="374">
        <v>294.35000000000002</v>
      </c>
      <c r="E1521" s="371"/>
    </row>
    <row r="1522" spans="1:5" customFormat="1" x14ac:dyDescent="0.25">
      <c r="A1522" s="373">
        <v>92758</v>
      </c>
      <c r="B1522" s="373" t="s">
        <v>1159</v>
      </c>
      <c r="C1522" s="373" t="s">
        <v>12</v>
      </c>
      <c r="D1522" s="374">
        <v>679.32</v>
      </c>
      <c r="E1522" s="371"/>
    </row>
    <row r="1523" spans="1:5" customFormat="1" x14ac:dyDescent="0.25">
      <c r="A1523" s="373">
        <v>91069</v>
      </c>
      <c r="B1523" s="373" t="s">
        <v>1160</v>
      </c>
      <c r="C1523" s="373" t="s">
        <v>3</v>
      </c>
      <c r="D1523" s="374">
        <v>126.23</v>
      </c>
      <c r="E1523" s="371"/>
    </row>
    <row r="1524" spans="1:5" customFormat="1" x14ac:dyDescent="0.25">
      <c r="A1524" s="373">
        <v>91070</v>
      </c>
      <c r="B1524" s="373" t="s">
        <v>1161</v>
      </c>
      <c r="C1524" s="373" t="s">
        <v>3</v>
      </c>
      <c r="D1524" s="374">
        <v>142.03</v>
      </c>
      <c r="E1524" s="371"/>
    </row>
    <row r="1525" spans="1:5" customFormat="1" x14ac:dyDescent="0.25">
      <c r="A1525" s="373">
        <v>91071</v>
      </c>
      <c r="B1525" s="373" t="s">
        <v>1162</v>
      </c>
      <c r="C1525" s="373" t="s">
        <v>3</v>
      </c>
      <c r="D1525" s="374">
        <v>173.48</v>
      </c>
      <c r="E1525" s="371"/>
    </row>
    <row r="1526" spans="1:5" customFormat="1" x14ac:dyDescent="0.25">
      <c r="A1526" s="373">
        <v>91072</v>
      </c>
      <c r="B1526" s="373" t="s">
        <v>1163</v>
      </c>
      <c r="C1526" s="373" t="s">
        <v>3</v>
      </c>
      <c r="D1526" s="374">
        <v>189.24</v>
      </c>
      <c r="E1526" s="371"/>
    </row>
    <row r="1527" spans="1:5" customFormat="1" x14ac:dyDescent="0.25">
      <c r="A1527" s="373">
        <v>91073</v>
      </c>
      <c r="B1527" s="373" t="s">
        <v>1164</v>
      </c>
      <c r="C1527" s="373" t="s">
        <v>3</v>
      </c>
      <c r="D1527" s="374">
        <v>141.49</v>
      </c>
      <c r="E1527" s="371"/>
    </row>
    <row r="1528" spans="1:5" customFormat="1" x14ac:dyDescent="0.25">
      <c r="A1528" s="373">
        <v>91074</v>
      </c>
      <c r="B1528" s="373" t="s">
        <v>1165</v>
      </c>
      <c r="C1528" s="373" t="s">
        <v>3</v>
      </c>
      <c r="D1528" s="374">
        <v>158.88999999999999</v>
      </c>
      <c r="E1528" s="371"/>
    </row>
    <row r="1529" spans="1:5" customFormat="1" x14ac:dyDescent="0.25">
      <c r="A1529" s="373">
        <v>91075</v>
      </c>
      <c r="B1529" s="373" t="s">
        <v>1166</v>
      </c>
      <c r="C1529" s="373" t="s">
        <v>3</v>
      </c>
      <c r="D1529" s="374">
        <v>191.09</v>
      </c>
      <c r="E1529" s="371"/>
    </row>
    <row r="1530" spans="1:5" customFormat="1" x14ac:dyDescent="0.25">
      <c r="A1530" s="373">
        <v>91076</v>
      </c>
      <c r="B1530" s="373" t="s">
        <v>1167</v>
      </c>
      <c r="C1530" s="373" t="s">
        <v>3</v>
      </c>
      <c r="D1530" s="374">
        <v>208.54</v>
      </c>
      <c r="E1530" s="371"/>
    </row>
    <row r="1531" spans="1:5" customFormat="1" x14ac:dyDescent="0.25">
      <c r="A1531" s="373">
        <v>91077</v>
      </c>
      <c r="B1531" s="373" t="s">
        <v>1168</v>
      </c>
      <c r="C1531" s="373" t="s">
        <v>3</v>
      </c>
      <c r="D1531" s="374">
        <v>141.54</v>
      </c>
      <c r="E1531" s="371"/>
    </row>
    <row r="1532" spans="1:5" customFormat="1" x14ac:dyDescent="0.25">
      <c r="A1532" s="373">
        <v>91078</v>
      </c>
      <c r="B1532" s="373" t="s">
        <v>1169</v>
      </c>
      <c r="C1532" s="373" t="s">
        <v>3</v>
      </c>
      <c r="D1532" s="374">
        <v>166.37</v>
      </c>
      <c r="E1532" s="371"/>
    </row>
    <row r="1533" spans="1:5" customFormat="1" x14ac:dyDescent="0.25">
      <c r="A1533" s="373">
        <v>91079</v>
      </c>
      <c r="B1533" s="373" t="s">
        <v>1170</v>
      </c>
      <c r="C1533" s="373" t="s">
        <v>3</v>
      </c>
      <c r="D1533" s="374">
        <v>148.38999999999999</v>
      </c>
      <c r="E1533" s="371"/>
    </row>
    <row r="1534" spans="1:5" customFormat="1" x14ac:dyDescent="0.25">
      <c r="A1534" s="373">
        <v>91080</v>
      </c>
      <c r="B1534" s="373" t="s">
        <v>1171</v>
      </c>
      <c r="C1534" s="373" t="s">
        <v>3</v>
      </c>
      <c r="D1534" s="374">
        <v>172.98</v>
      </c>
      <c r="E1534" s="371"/>
    </row>
    <row r="1535" spans="1:5" customFormat="1" x14ac:dyDescent="0.25">
      <c r="A1535" s="373">
        <v>91081</v>
      </c>
      <c r="B1535" s="373" t="s">
        <v>1172</v>
      </c>
      <c r="C1535" s="373" t="s">
        <v>3</v>
      </c>
      <c r="D1535" s="374">
        <v>158.86000000000001</v>
      </c>
      <c r="E1535" s="371"/>
    </row>
    <row r="1536" spans="1:5" customFormat="1" x14ac:dyDescent="0.25">
      <c r="A1536" s="373">
        <v>91082</v>
      </c>
      <c r="B1536" s="373" t="s">
        <v>1173</v>
      </c>
      <c r="C1536" s="373" t="s">
        <v>3</v>
      </c>
      <c r="D1536" s="374">
        <v>185.13</v>
      </c>
      <c r="E1536" s="371"/>
    </row>
    <row r="1537" spans="1:5" customFormat="1" x14ac:dyDescent="0.25">
      <c r="A1537" s="373">
        <v>91083</v>
      </c>
      <c r="B1537" s="373" t="s">
        <v>1174</v>
      </c>
      <c r="C1537" s="373" t="s">
        <v>3</v>
      </c>
      <c r="D1537" s="374">
        <v>170.81</v>
      </c>
      <c r="E1537" s="371"/>
    </row>
    <row r="1538" spans="1:5" customFormat="1" x14ac:dyDescent="0.25">
      <c r="A1538" s="373">
        <v>91084</v>
      </c>
      <c r="B1538" s="373" t="s">
        <v>1175</v>
      </c>
      <c r="C1538" s="373" t="s">
        <v>3</v>
      </c>
      <c r="D1538" s="374">
        <v>196.79</v>
      </c>
      <c r="E1538" s="371"/>
    </row>
    <row r="1539" spans="1:5" customFormat="1" x14ac:dyDescent="0.25">
      <c r="A1539" s="373">
        <v>91086</v>
      </c>
      <c r="B1539" s="373" t="s">
        <v>1176</v>
      </c>
      <c r="C1539" s="373" t="s">
        <v>3</v>
      </c>
      <c r="D1539" s="374">
        <v>138.19</v>
      </c>
      <c r="E1539" s="371"/>
    </row>
    <row r="1540" spans="1:5" customFormat="1" x14ac:dyDescent="0.25">
      <c r="A1540" s="373">
        <v>91087</v>
      </c>
      <c r="B1540" s="373" t="s">
        <v>1177</v>
      </c>
      <c r="C1540" s="373" t="s">
        <v>3</v>
      </c>
      <c r="D1540" s="374">
        <v>154.35</v>
      </c>
      <c r="E1540" s="371"/>
    </row>
    <row r="1541" spans="1:5" customFormat="1" x14ac:dyDescent="0.25">
      <c r="A1541" s="373">
        <v>91088</v>
      </c>
      <c r="B1541" s="373" t="s">
        <v>1178</v>
      </c>
      <c r="C1541" s="373" t="s">
        <v>3</v>
      </c>
      <c r="D1541" s="374">
        <v>187.18</v>
      </c>
      <c r="E1541" s="371"/>
    </row>
    <row r="1542" spans="1:5" customFormat="1" x14ac:dyDescent="0.25">
      <c r="A1542" s="373">
        <v>91089</v>
      </c>
      <c r="B1542" s="373" t="s">
        <v>1179</v>
      </c>
      <c r="C1542" s="373" t="s">
        <v>3</v>
      </c>
      <c r="D1542" s="374">
        <v>203.56</v>
      </c>
      <c r="E1542" s="371"/>
    </row>
    <row r="1543" spans="1:5" customFormat="1" x14ac:dyDescent="0.25">
      <c r="A1543" s="373">
        <v>91090</v>
      </c>
      <c r="B1543" s="373" t="s">
        <v>1180</v>
      </c>
      <c r="C1543" s="373" t="s">
        <v>3</v>
      </c>
      <c r="D1543" s="374">
        <v>151.01</v>
      </c>
      <c r="E1543" s="371"/>
    </row>
    <row r="1544" spans="1:5" customFormat="1" x14ac:dyDescent="0.25">
      <c r="A1544" s="373">
        <v>91091</v>
      </c>
      <c r="B1544" s="373" t="s">
        <v>1181</v>
      </c>
      <c r="C1544" s="373" t="s">
        <v>3</v>
      </c>
      <c r="D1544" s="374">
        <v>168.98</v>
      </c>
      <c r="E1544" s="371"/>
    </row>
    <row r="1545" spans="1:5" customFormat="1" x14ac:dyDescent="0.25">
      <c r="A1545" s="373">
        <v>91092</v>
      </c>
      <c r="B1545" s="373" t="s">
        <v>1182</v>
      </c>
      <c r="C1545" s="373" t="s">
        <v>3</v>
      </c>
      <c r="D1545" s="374">
        <v>201.76</v>
      </c>
      <c r="E1545" s="371"/>
    </row>
    <row r="1546" spans="1:5" customFormat="1" x14ac:dyDescent="0.25">
      <c r="A1546" s="373">
        <v>91093</v>
      </c>
      <c r="B1546" s="373" t="s">
        <v>1183</v>
      </c>
      <c r="C1546" s="373" t="s">
        <v>3</v>
      </c>
      <c r="D1546" s="374">
        <v>220.2</v>
      </c>
      <c r="E1546" s="371"/>
    </row>
    <row r="1547" spans="1:5" customFormat="1" x14ac:dyDescent="0.25">
      <c r="A1547" s="373">
        <v>91094</v>
      </c>
      <c r="B1547" s="373" t="s">
        <v>1184</v>
      </c>
      <c r="C1547" s="373" t="s">
        <v>3</v>
      </c>
      <c r="D1547" s="374">
        <v>148.88</v>
      </c>
      <c r="E1547" s="371"/>
    </row>
    <row r="1548" spans="1:5" customFormat="1" x14ac:dyDescent="0.25">
      <c r="A1548" s="373">
        <v>91095</v>
      </c>
      <c r="B1548" s="373" t="s">
        <v>1185</v>
      </c>
      <c r="C1548" s="373" t="s">
        <v>3</v>
      </c>
      <c r="D1548" s="374">
        <v>174.18</v>
      </c>
      <c r="E1548" s="371"/>
    </row>
    <row r="1549" spans="1:5" customFormat="1" x14ac:dyDescent="0.25">
      <c r="A1549" s="373">
        <v>91096</v>
      </c>
      <c r="B1549" s="373" t="s">
        <v>1186</v>
      </c>
      <c r="C1549" s="373" t="s">
        <v>3</v>
      </c>
      <c r="D1549" s="374">
        <v>152.38</v>
      </c>
      <c r="E1549" s="371"/>
    </row>
    <row r="1550" spans="1:5" customFormat="1" x14ac:dyDescent="0.25">
      <c r="A1550" s="373">
        <v>91097</v>
      </c>
      <c r="B1550" s="373" t="s">
        <v>1187</v>
      </c>
      <c r="C1550" s="373" t="s">
        <v>3</v>
      </c>
      <c r="D1550" s="374">
        <v>177.5</v>
      </c>
      <c r="E1550" s="371"/>
    </row>
    <row r="1551" spans="1:5" customFormat="1" x14ac:dyDescent="0.25">
      <c r="A1551" s="373">
        <v>91098</v>
      </c>
      <c r="B1551" s="373" t="s">
        <v>1188</v>
      </c>
      <c r="C1551" s="373" t="s">
        <v>3</v>
      </c>
      <c r="D1551" s="374">
        <v>165.87</v>
      </c>
      <c r="E1551" s="371"/>
    </row>
    <row r="1552" spans="1:5" customFormat="1" x14ac:dyDescent="0.25">
      <c r="A1552" s="373">
        <v>91099</v>
      </c>
      <c r="B1552" s="373" t="s">
        <v>1189</v>
      </c>
      <c r="C1552" s="373" t="s">
        <v>3</v>
      </c>
      <c r="D1552" s="374">
        <v>192.73</v>
      </c>
      <c r="E1552" s="371"/>
    </row>
    <row r="1553" spans="1:5" customFormat="1" x14ac:dyDescent="0.25">
      <c r="A1553" s="373">
        <v>91100</v>
      </c>
      <c r="B1553" s="373" t="s">
        <v>1190</v>
      </c>
      <c r="C1553" s="373" t="s">
        <v>3</v>
      </c>
      <c r="D1553" s="374">
        <v>175.49</v>
      </c>
      <c r="E1553" s="371"/>
    </row>
    <row r="1554" spans="1:5" customFormat="1" x14ac:dyDescent="0.25">
      <c r="A1554" s="373">
        <v>91101</v>
      </c>
      <c r="B1554" s="373" t="s">
        <v>1191</v>
      </c>
      <c r="C1554" s="373" t="s">
        <v>3</v>
      </c>
      <c r="D1554" s="374">
        <v>202.2</v>
      </c>
      <c r="E1554" s="371"/>
    </row>
    <row r="1555" spans="1:5" customFormat="1" x14ac:dyDescent="0.25">
      <c r="A1555" s="373">
        <v>93952</v>
      </c>
      <c r="B1555" s="373" t="s">
        <v>1192</v>
      </c>
      <c r="C1555" s="373" t="s">
        <v>16</v>
      </c>
      <c r="D1555" s="374">
        <v>225.23</v>
      </c>
      <c r="E1555" s="371"/>
    </row>
    <row r="1556" spans="1:5" customFormat="1" x14ac:dyDescent="0.25">
      <c r="A1556" s="373">
        <v>93953</v>
      </c>
      <c r="B1556" s="373" t="s">
        <v>1193</v>
      </c>
      <c r="C1556" s="373" t="s">
        <v>16</v>
      </c>
      <c r="D1556" s="374">
        <v>208.59</v>
      </c>
      <c r="E1556" s="371"/>
    </row>
    <row r="1557" spans="1:5" customFormat="1" x14ac:dyDescent="0.25">
      <c r="A1557" s="373">
        <v>93954</v>
      </c>
      <c r="B1557" s="373" t="s">
        <v>1194</v>
      </c>
      <c r="C1557" s="373" t="s">
        <v>16</v>
      </c>
      <c r="D1557" s="374">
        <v>198.53</v>
      </c>
      <c r="E1557" s="371"/>
    </row>
    <row r="1558" spans="1:5" customFormat="1" x14ac:dyDescent="0.25">
      <c r="A1558" s="373">
        <v>93955</v>
      </c>
      <c r="B1558" s="373" t="s">
        <v>1195</v>
      </c>
      <c r="C1558" s="373" t="s">
        <v>16</v>
      </c>
      <c r="D1558" s="374">
        <v>191.46</v>
      </c>
      <c r="E1558" s="371"/>
    </row>
    <row r="1559" spans="1:5" customFormat="1" x14ac:dyDescent="0.25">
      <c r="A1559" s="373">
        <v>93956</v>
      </c>
      <c r="B1559" s="373" t="s">
        <v>1196</v>
      </c>
      <c r="C1559" s="373" t="s">
        <v>16</v>
      </c>
      <c r="D1559" s="374">
        <v>185.85</v>
      </c>
      <c r="E1559" s="371"/>
    </row>
    <row r="1560" spans="1:5" customFormat="1" x14ac:dyDescent="0.25">
      <c r="A1560" s="373">
        <v>93957</v>
      </c>
      <c r="B1560" s="373" t="s">
        <v>1197</v>
      </c>
      <c r="C1560" s="373" t="s">
        <v>16</v>
      </c>
      <c r="D1560" s="374">
        <v>239.86</v>
      </c>
      <c r="E1560" s="371"/>
    </row>
    <row r="1561" spans="1:5" customFormat="1" x14ac:dyDescent="0.25">
      <c r="A1561" s="373">
        <v>93958</v>
      </c>
      <c r="B1561" s="373" t="s">
        <v>1198</v>
      </c>
      <c r="C1561" s="373" t="s">
        <v>16</v>
      </c>
      <c r="D1561" s="374">
        <v>222.21</v>
      </c>
      <c r="E1561" s="371"/>
    </row>
    <row r="1562" spans="1:5" customFormat="1" x14ac:dyDescent="0.25">
      <c r="A1562" s="373">
        <v>93959</v>
      </c>
      <c r="B1562" s="373" t="s">
        <v>1199</v>
      </c>
      <c r="C1562" s="373" t="s">
        <v>16</v>
      </c>
      <c r="D1562" s="374">
        <v>211.7</v>
      </c>
      <c r="E1562" s="371"/>
    </row>
    <row r="1563" spans="1:5" customFormat="1" x14ac:dyDescent="0.25">
      <c r="A1563" s="373">
        <v>93960</v>
      </c>
      <c r="B1563" s="373" t="s">
        <v>1200</v>
      </c>
      <c r="C1563" s="373" t="s">
        <v>16</v>
      </c>
      <c r="D1563" s="374">
        <v>204.3</v>
      </c>
      <c r="E1563" s="371"/>
    </row>
    <row r="1564" spans="1:5" customFormat="1" x14ac:dyDescent="0.25">
      <c r="A1564" s="373">
        <v>93961</v>
      </c>
      <c r="B1564" s="373" t="s">
        <v>1201</v>
      </c>
      <c r="C1564" s="373" t="s">
        <v>16</v>
      </c>
      <c r="D1564" s="374">
        <v>198.53</v>
      </c>
      <c r="E1564" s="371"/>
    </row>
    <row r="1565" spans="1:5" customFormat="1" x14ac:dyDescent="0.25">
      <c r="A1565" s="373">
        <v>93962</v>
      </c>
      <c r="B1565" s="373" t="s">
        <v>1202</v>
      </c>
      <c r="C1565" s="373" t="s">
        <v>16</v>
      </c>
      <c r="D1565" s="374">
        <v>212.55</v>
      </c>
      <c r="E1565" s="371"/>
    </row>
    <row r="1566" spans="1:5" customFormat="1" x14ac:dyDescent="0.25">
      <c r="A1566" s="373">
        <v>93963</v>
      </c>
      <c r="B1566" s="373" t="s">
        <v>1203</v>
      </c>
      <c r="C1566" s="373" t="s">
        <v>16</v>
      </c>
      <c r="D1566" s="374">
        <v>195.89</v>
      </c>
      <c r="E1566" s="371"/>
    </row>
    <row r="1567" spans="1:5" customFormat="1" x14ac:dyDescent="0.25">
      <c r="A1567" s="373">
        <v>93964</v>
      </c>
      <c r="B1567" s="373" t="s">
        <v>1204</v>
      </c>
      <c r="C1567" s="373" t="s">
        <v>16</v>
      </c>
      <c r="D1567" s="374">
        <v>185.93</v>
      </c>
      <c r="E1567" s="371"/>
    </row>
    <row r="1568" spans="1:5" customFormat="1" x14ac:dyDescent="0.25">
      <c r="A1568" s="373">
        <v>93965</v>
      </c>
      <c r="B1568" s="373" t="s">
        <v>1205</v>
      </c>
      <c r="C1568" s="373" t="s">
        <v>16</v>
      </c>
      <c r="D1568" s="374">
        <v>176.45</v>
      </c>
      <c r="E1568" s="371"/>
    </row>
    <row r="1569" spans="1:5" customFormat="1" x14ac:dyDescent="0.25">
      <c r="A1569" s="373">
        <v>93966</v>
      </c>
      <c r="B1569" s="373" t="s">
        <v>1206</v>
      </c>
      <c r="C1569" s="373" t="s">
        <v>16</v>
      </c>
      <c r="D1569" s="374">
        <v>173.31</v>
      </c>
      <c r="E1569" s="371"/>
    </row>
    <row r="1570" spans="1:5" customFormat="1" x14ac:dyDescent="0.25">
      <c r="A1570" s="373">
        <v>93967</v>
      </c>
      <c r="B1570" s="373" t="s">
        <v>1207</v>
      </c>
      <c r="C1570" s="373" t="s">
        <v>16</v>
      </c>
      <c r="D1570" s="374">
        <v>227.14</v>
      </c>
      <c r="E1570" s="371"/>
    </row>
    <row r="1571" spans="1:5" customFormat="1" x14ac:dyDescent="0.25">
      <c r="A1571" s="373">
        <v>93968</v>
      </c>
      <c r="B1571" s="373" t="s">
        <v>1208</v>
      </c>
      <c r="C1571" s="373" t="s">
        <v>16</v>
      </c>
      <c r="D1571" s="374">
        <v>209.54</v>
      </c>
      <c r="E1571" s="371"/>
    </row>
    <row r="1572" spans="1:5" customFormat="1" x14ac:dyDescent="0.25">
      <c r="A1572" s="373">
        <v>93969</v>
      </c>
      <c r="B1572" s="373" t="s">
        <v>1209</v>
      </c>
      <c r="C1572" s="373" t="s">
        <v>16</v>
      </c>
      <c r="D1572" s="374">
        <v>199.07</v>
      </c>
      <c r="E1572" s="371"/>
    </row>
    <row r="1573" spans="1:5" customFormat="1" x14ac:dyDescent="0.25">
      <c r="A1573" s="373">
        <v>93970</v>
      </c>
      <c r="B1573" s="373" t="s">
        <v>1210</v>
      </c>
      <c r="C1573" s="373" t="s">
        <v>16</v>
      </c>
      <c r="D1573" s="374">
        <v>191.75</v>
      </c>
      <c r="E1573" s="371"/>
    </row>
    <row r="1574" spans="1:5" customFormat="1" x14ac:dyDescent="0.25">
      <c r="A1574" s="373">
        <v>93971</v>
      </c>
      <c r="B1574" s="373" t="s">
        <v>1211</v>
      </c>
      <c r="C1574" s="373" t="s">
        <v>16</v>
      </c>
      <c r="D1574" s="374">
        <v>179.65</v>
      </c>
      <c r="E1574" s="371"/>
    </row>
    <row r="1575" spans="1:5" customFormat="1" x14ac:dyDescent="0.25">
      <c r="A1575" s="373">
        <v>95108</v>
      </c>
      <c r="B1575" s="373" t="s">
        <v>1212</v>
      </c>
      <c r="C1575" s="373" t="s">
        <v>6</v>
      </c>
      <c r="D1575" s="374">
        <v>34.76</v>
      </c>
      <c r="E1575" s="371"/>
    </row>
    <row r="1576" spans="1:5" customFormat="1" x14ac:dyDescent="0.25">
      <c r="A1576" s="373">
        <v>100332</v>
      </c>
      <c r="B1576" s="373" t="s">
        <v>1213</v>
      </c>
      <c r="C1576" s="373" t="s">
        <v>3</v>
      </c>
      <c r="D1576" s="374">
        <v>864.37</v>
      </c>
      <c r="E1576" s="371"/>
    </row>
    <row r="1577" spans="1:5" customFormat="1" x14ac:dyDescent="0.25">
      <c r="A1577" s="373">
        <v>100333</v>
      </c>
      <c r="B1577" s="373" t="s">
        <v>1214</v>
      </c>
      <c r="C1577" s="373" t="s">
        <v>3</v>
      </c>
      <c r="D1577" s="374">
        <v>531.70000000000005</v>
      </c>
      <c r="E1577" s="371"/>
    </row>
    <row r="1578" spans="1:5" customFormat="1" x14ac:dyDescent="0.25">
      <c r="A1578" s="373">
        <v>100334</v>
      </c>
      <c r="B1578" s="373" t="s">
        <v>1215</v>
      </c>
      <c r="C1578" s="373" t="s">
        <v>3</v>
      </c>
      <c r="D1578" s="374">
        <v>683.82</v>
      </c>
      <c r="E1578" s="371"/>
    </row>
    <row r="1579" spans="1:5" customFormat="1" x14ac:dyDescent="0.25">
      <c r="A1579" s="373">
        <v>100335</v>
      </c>
      <c r="B1579" s="373" t="s">
        <v>1216</v>
      </c>
      <c r="C1579" s="373" t="s">
        <v>3</v>
      </c>
      <c r="D1579" s="374">
        <v>434.32</v>
      </c>
      <c r="E1579" s="371"/>
    </row>
    <row r="1580" spans="1:5" customFormat="1" x14ac:dyDescent="0.25">
      <c r="A1580" s="373">
        <v>100341</v>
      </c>
      <c r="B1580" s="373" t="s">
        <v>1217</v>
      </c>
      <c r="C1580" s="373" t="s">
        <v>3</v>
      </c>
      <c r="D1580" s="374">
        <v>36.799999999999997</v>
      </c>
      <c r="E1580" s="371"/>
    </row>
    <row r="1581" spans="1:5" customFormat="1" x14ac:dyDescent="0.25">
      <c r="A1581" s="373">
        <v>100342</v>
      </c>
      <c r="B1581" s="373" t="s">
        <v>1218</v>
      </c>
      <c r="C1581" s="373" t="s">
        <v>17</v>
      </c>
      <c r="D1581" s="374">
        <v>15.69</v>
      </c>
      <c r="E1581" s="371"/>
    </row>
    <row r="1582" spans="1:5" customFormat="1" x14ac:dyDescent="0.25">
      <c r="A1582" s="373">
        <v>100343</v>
      </c>
      <c r="B1582" s="373" t="s">
        <v>1219</v>
      </c>
      <c r="C1582" s="373" t="s">
        <v>17</v>
      </c>
      <c r="D1582" s="374">
        <v>14.7</v>
      </c>
      <c r="E1582" s="371"/>
    </row>
    <row r="1583" spans="1:5" customFormat="1" x14ac:dyDescent="0.25">
      <c r="A1583" s="373">
        <v>100344</v>
      </c>
      <c r="B1583" s="373" t="s">
        <v>1220</v>
      </c>
      <c r="C1583" s="373" t="s">
        <v>17</v>
      </c>
      <c r="D1583" s="374">
        <v>13.12</v>
      </c>
      <c r="E1583" s="371"/>
    </row>
    <row r="1584" spans="1:5" customFormat="1" x14ac:dyDescent="0.25">
      <c r="A1584" s="373">
        <v>100345</v>
      </c>
      <c r="B1584" s="373" t="s">
        <v>1221</v>
      </c>
      <c r="C1584" s="373" t="s">
        <v>17</v>
      </c>
      <c r="D1584" s="374">
        <v>11.05</v>
      </c>
      <c r="E1584" s="371"/>
    </row>
    <row r="1585" spans="1:5" customFormat="1" x14ac:dyDescent="0.25">
      <c r="A1585" s="373">
        <v>100346</v>
      </c>
      <c r="B1585" s="373" t="s">
        <v>1222</v>
      </c>
      <c r="C1585" s="373" t="s">
        <v>17</v>
      </c>
      <c r="D1585" s="374">
        <v>10.45</v>
      </c>
      <c r="E1585" s="371"/>
    </row>
    <row r="1586" spans="1:5" customFormat="1" x14ac:dyDescent="0.25">
      <c r="A1586" s="373">
        <v>100347</v>
      </c>
      <c r="B1586" s="373" t="s">
        <v>1223</v>
      </c>
      <c r="C1586" s="373" t="s">
        <v>17</v>
      </c>
      <c r="D1586" s="374">
        <v>11.7</v>
      </c>
      <c r="E1586" s="371"/>
    </row>
    <row r="1587" spans="1:5" customFormat="1" x14ac:dyDescent="0.25">
      <c r="A1587" s="373">
        <v>100348</v>
      </c>
      <c r="B1587" s="373" t="s">
        <v>1224</v>
      </c>
      <c r="C1587" s="373" t="s">
        <v>17</v>
      </c>
      <c r="D1587" s="374">
        <v>11.43</v>
      </c>
      <c r="E1587" s="371"/>
    </row>
    <row r="1588" spans="1:5" customFormat="1" x14ac:dyDescent="0.25">
      <c r="A1588" s="373">
        <v>100349</v>
      </c>
      <c r="B1588" s="373" t="s">
        <v>1225</v>
      </c>
      <c r="C1588" s="373" t="s">
        <v>12</v>
      </c>
      <c r="D1588" s="374">
        <v>608.42999999999995</v>
      </c>
      <c r="E1588" s="371"/>
    </row>
    <row r="1589" spans="1:5" customFormat="1" x14ac:dyDescent="0.25">
      <c r="A1589" s="373">
        <v>102989</v>
      </c>
      <c r="B1589" s="373" t="s">
        <v>4473</v>
      </c>
      <c r="C1589" s="373" t="s">
        <v>16</v>
      </c>
      <c r="D1589" s="374">
        <v>34.79</v>
      </c>
      <c r="E1589" s="371"/>
    </row>
    <row r="1590" spans="1:5" customFormat="1" x14ac:dyDescent="0.25">
      <c r="A1590" s="373">
        <v>102990</v>
      </c>
      <c r="B1590" s="373" t="s">
        <v>4474</v>
      </c>
      <c r="C1590" s="373" t="s">
        <v>16</v>
      </c>
      <c r="D1590" s="374">
        <v>42.24</v>
      </c>
      <c r="E1590" s="371"/>
    </row>
    <row r="1591" spans="1:5" customFormat="1" x14ac:dyDescent="0.25">
      <c r="A1591" s="373">
        <v>102991</v>
      </c>
      <c r="B1591" s="373" t="s">
        <v>4475</v>
      </c>
      <c r="C1591" s="373" t="s">
        <v>16</v>
      </c>
      <c r="D1591" s="374">
        <v>54.62</v>
      </c>
      <c r="E1591" s="371"/>
    </row>
    <row r="1592" spans="1:5" customFormat="1" x14ac:dyDescent="0.25">
      <c r="A1592" s="373">
        <v>102992</v>
      </c>
      <c r="B1592" s="373" t="s">
        <v>4476</v>
      </c>
      <c r="C1592" s="373" t="s">
        <v>16</v>
      </c>
      <c r="D1592" s="374">
        <v>78.95</v>
      </c>
      <c r="E1592" s="371"/>
    </row>
    <row r="1593" spans="1:5" customFormat="1" x14ac:dyDescent="0.25">
      <c r="A1593" s="373">
        <v>102993</v>
      </c>
      <c r="B1593" s="373" t="s">
        <v>4477</v>
      </c>
      <c r="C1593" s="373" t="s">
        <v>16</v>
      </c>
      <c r="D1593" s="374">
        <v>102.93</v>
      </c>
      <c r="E1593" s="371"/>
    </row>
    <row r="1594" spans="1:5" customFormat="1" x14ac:dyDescent="0.25">
      <c r="A1594" s="373">
        <v>102994</v>
      </c>
      <c r="B1594" s="373" t="s">
        <v>4478</v>
      </c>
      <c r="C1594" s="373" t="s">
        <v>16</v>
      </c>
      <c r="D1594" s="374">
        <v>172.28</v>
      </c>
      <c r="E1594" s="371"/>
    </row>
    <row r="1595" spans="1:5" customFormat="1" x14ac:dyDescent="0.25">
      <c r="A1595" s="373">
        <v>102995</v>
      </c>
      <c r="B1595" s="373" t="s">
        <v>4479</v>
      </c>
      <c r="C1595" s="373" t="s">
        <v>16</v>
      </c>
      <c r="D1595" s="374">
        <v>60.09</v>
      </c>
      <c r="E1595" s="371"/>
    </row>
    <row r="1596" spans="1:5" customFormat="1" x14ac:dyDescent="0.25">
      <c r="A1596" s="373">
        <v>102996</v>
      </c>
      <c r="B1596" s="373" t="s">
        <v>4480</v>
      </c>
      <c r="C1596" s="373" t="s">
        <v>16</v>
      </c>
      <c r="D1596" s="374">
        <v>85.07</v>
      </c>
      <c r="E1596" s="371"/>
    </row>
    <row r="1597" spans="1:5" customFormat="1" x14ac:dyDescent="0.25">
      <c r="A1597" s="373">
        <v>102997</v>
      </c>
      <c r="B1597" s="373" t="s">
        <v>4481</v>
      </c>
      <c r="C1597" s="373" t="s">
        <v>16</v>
      </c>
      <c r="D1597" s="374">
        <v>113.88</v>
      </c>
      <c r="E1597" s="371"/>
    </row>
    <row r="1598" spans="1:5" customFormat="1" x14ac:dyDescent="0.25">
      <c r="A1598" s="373">
        <v>102998</v>
      </c>
      <c r="B1598" s="373" t="s">
        <v>4482</v>
      </c>
      <c r="C1598" s="373" t="s">
        <v>16</v>
      </c>
      <c r="D1598" s="374">
        <v>108.61</v>
      </c>
      <c r="E1598" s="371"/>
    </row>
    <row r="1599" spans="1:5" customFormat="1" x14ac:dyDescent="0.25">
      <c r="A1599" s="373">
        <v>102999</v>
      </c>
      <c r="B1599" s="373" t="s">
        <v>4483</v>
      </c>
      <c r="C1599" s="373" t="s">
        <v>16</v>
      </c>
      <c r="D1599" s="374">
        <v>137.47999999999999</v>
      </c>
      <c r="E1599" s="371"/>
    </row>
    <row r="1600" spans="1:5" customFormat="1" x14ac:dyDescent="0.25">
      <c r="A1600" s="373">
        <v>103000</v>
      </c>
      <c r="B1600" s="373" t="s">
        <v>4484</v>
      </c>
      <c r="C1600" s="373" t="s">
        <v>16</v>
      </c>
      <c r="D1600" s="374">
        <v>138.04</v>
      </c>
      <c r="E1600" s="371"/>
    </row>
    <row r="1601" spans="1:5" customFormat="1" x14ac:dyDescent="0.25">
      <c r="A1601" s="373">
        <v>103001</v>
      </c>
      <c r="B1601" s="373" t="s">
        <v>4485</v>
      </c>
      <c r="C1601" s="373" t="s">
        <v>6</v>
      </c>
      <c r="D1601" s="374">
        <v>239.79</v>
      </c>
      <c r="E1601" s="371"/>
    </row>
    <row r="1602" spans="1:5" customFormat="1" x14ac:dyDescent="0.25">
      <c r="A1602" s="373">
        <v>103002</v>
      </c>
      <c r="B1602" s="373" t="s">
        <v>4486</v>
      </c>
      <c r="C1602" s="373" t="s">
        <v>6</v>
      </c>
      <c r="D1602" s="374">
        <v>298.51</v>
      </c>
      <c r="E1602" s="371"/>
    </row>
    <row r="1603" spans="1:5" customFormat="1" x14ac:dyDescent="0.25">
      <c r="A1603" s="373">
        <v>103003</v>
      </c>
      <c r="B1603" s="373" t="s">
        <v>4487</v>
      </c>
      <c r="C1603" s="373" t="s">
        <v>6</v>
      </c>
      <c r="D1603" s="374">
        <v>416.05</v>
      </c>
      <c r="E1603" s="371"/>
    </row>
    <row r="1604" spans="1:5" customFormat="1" x14ac:dyDescent="0.25">
      <c r="A1604" s="373">
        <v>103005</v>
      </c>
      <c r="B1604" s="373" t="s">
        <v>4488</v>
      </c>
      <c r="C1604" s="373" t="s">
        <v>6</v>
      </c>
      <c r="D1604" s="374">
        <v>628.54</v>
      </c>
      <c r="E1604" s="371"/>
    </row>
    <row r="1605" spans="1:5" customFormat="1" x14ac:dyDescent="0.25">
      <c r="A1605" s="373">
        <v>103006</v>
      </c>
      <c r="B1605" s="373" t="s">
        <v>4489</v>
      </c>
      <c r="C1605" s="373" t="s">
        <v>6</v>
      </c>
      <c r="D1605" s="374">
        <v>861.01</v>
      </c>
      <c r="E1605" s="371"/>
    </row>
    <row r="1606" spans="1:5" customFormat="1" x14ac:dyDescent="0.25">
      <c r="A1606" s="373">
        <v>103007</v>
      </c>
      <c r="B1606" s="373" t="s">
        <v>4490</v>
      </c>
      <c r="C1606" s="373" t="s">
        <v>6</v>
      </c>
      <c r="D1606" s="375">
        <v>1135.1199999999999</v>
      </c>
      <c r="E1606" s="371"/>
    </row>
    <row r="1607" spans="1:5" customFormat="1" x14ac:dyDescent="0.25">
      <c r="A1607" s="373">
        <v>97933</v>
      </c>
      <c r="B1607" s="373" t="s">
        <v>3930</v>
      </c>
      <c r="C1607" s="373" t="s">
        <v>6</v>
      </c>
      <c r="D1607" s="375">
        <v>1064.73</v>
      </c>
      <c r="E1607" s="371"/>
    </row>
    <row r="1608" spans="1:5" customFormat="1" x14ac:dyDescent="0.25">
      <c r="A1608" s="373">
        <v>97934</v>
      </c>
      <c r="B1608" s="373" t="s">
        <v>5302</v>
      </c>
      <c r="C1608" s="373" t="s">
        <v>6</v>
      </c>
      <c r="D1608" s="375">
        <v>2481.11</v>
      </c>
      <c r="E1608" s="371"/>
    </row>
    <row r="1609" spans="1:5" customFormat="1" x14ac:dyDescent="0.25">
      <c r="A1609" s="373">
        <v>97935</v>
      </c>
      <c r="B1609" s="373" t="s">
        <v>3931</v>
      </c>
      <c r="C1609" s="373" t="s">
        <v>6</v>
      </c>
      <c r="D1609" s="374">
        <v>882</v>
      </c>
      <c r="E1609" s="371"/>
    </row>
    <row r="1610" spans="1:5" customFormat="1" x14ac:dyDescent="0.25">
      <c r="A1610" s="373">
        <v>97936</v>
      </c>
      <c r="B1610" s="373" t="s">
        <v>3932</v>
      </c>
      <c r="C1610" s="373" t="s">
        <v>6</v>
      </c>
      <c r="D1610" s="375">
        <v>2147.5</v>
      </c>
      <c r="E1610" s="371"/>
    </row>
    <row r="1611" spans="1:5" customFormat="1" x14ac:dyDescent="0.25">
      <c r="A1611" s="373">
        <v>97947</v>
      </c>
      <c r="B1611" s="373" t="s">
        <v>3933</v>
      </c>
      <c r="C1611" s="373" t="s">
        <v>6</v>
      </c>
      <c r="D1611" s="375">
        <v>1864.62</v>
      </c>
      <c r="E1611" s="371"/>
    </row>
    <row r="1612" spans="1:5" customFormat="1" x14ac:dyDescent="0.25">
      <c r="A1612" s="373">
        <v>97948</v>
      </c>
      <c r="B1612" s="373" t="s">
        <v>3934</v>
      </c>
      <c r="C1612" s="373" t="s">
        <v>6</v>
      </c>
      <c r="D1612" s="375">
        <v>3429.27</v>
      </c>
      <c r="E1612" s="371"/>
    </row>
    <row r="1613" spans="1:5" customFormat="1" x14ac:dyDescent="0.25">
      <c r="A1613" s="373">
        <v>97949</v>
      </c>
      <c r="B1613" s="373" t="s">
        <v>3935</v>
      </c>
      <c r="C1613" s="373" t="s">
        <v>6</v>
      </c>
      <c r="D1613" s="375">
        <v>1894.04</v>
      </c>
      <c r="E1613" s="371"/>
    </row>
    <row r="1614" spans="1:5" customFormat="1" x14ac:dyDescent="0.25">
      <c r="A1614" s="373">
        <v>97950</v>
      </c>
      <c r="B1614" s="373" t="s">
        <v>3936</v>
      </c>
      <c r="C1614" s="373" t="s">
        <v>6</v>
      </c>
      <c r="D1614" s="375">
        <v>3329.74</v>
      </c>
      <c r="E1614" s="371"/>
    </row>
    <row r="1615" spans="1:5" customFormat="1" x14ac:dyDescent="0.25">
      <c r="A1615" s="373">
        <v>97951</v>
      </c>
      <c r="B1615" s="373" t="s">
        <v>3937</v>
      </c>
      <c r="C1615" s="373" t="s">
        <v>6</v>
      </c>
      <c r="D1615" s="375">
        <v>3013.24</v>
      </c>
      <c r="E1615" s="371"/>
    </row>
    <row r="1616" spans="1:5" customFormat="1" x14ac:dyDescent="0.25">
      <c r="A1616" s="373">
        <v>97952</v>
      </c>
      <c r="B1616" s="373" t="s">
        <v>3938</v>
      </c>
      <c r="C1616" s="373" t="s">
        <v>6</v>
      </c>
      <c r="D1616" s="375">
        <v>5200.71</v>
      </c>
      <c r="E1616" s="371"/>
    </row>
    <row r="1617" spans="1:5" customFormat="1" x14ac:dyDescent="0.25">
      <c r="A1617" s="373">
        <v>97953</v>
      </c>
      <c r="B1617" s="373" t="s">
        <v>3939</v>
      </c>
      <c r="C1617" s="373" t="s">
        <v>6</v>
      </c>
      <c r="D1617" s="375">
        <v>1440.85</v>
      </c>
      <c r="E1617" s="371"/>
    </row>
    <row r="1618" spans="1:5" customFormat="1" x14ac:dyDescent="0.25">
      <c r="A1618" s="373">
        <v>97955</v>
      </c>
      <c r="B1618" s="373" t="s">
        <v>3940</v>
      </c>
      <c r="C1618" s="373" t="s">
        <v>6</v>
      </c>
      <c r="D1618" s="375">
        <v>3127.2</v>
      </c>
      <c r="E1618" s="371"/>
    </row>
    <row r="1619" spans="1:5" customFormat="1" x14ac:dyDescent="0.25">
      <c r="A1619" s="373">
        <v>97956</v>
      </c>
      <c r="B1619" s="373" t="s">
        <v>3941</v>
      </c>
      <c r="C1619" s="373" t="s">
        <v>6</v>
      </c>
      <c r="D1619" s="375">
        <v>1577.62</v>
      </c>
      <c r="E1619" s="371"/>
    </row>
    <row r="1620" spans="1:5" customFormat="1" x14ac:dyDescent="0.25">
      <c r="A1620" s="373">
        <v>97957</v>
      </c>
      <c r="B1620" s="373" t="s">
        <v>3942</v>
      </c>
      <c r="C1620" s="373" t="s">
        <v>6</v>
      </c>
      <c r="D1620" s="375">
        <v>2814.36</v>
      </c>
      <c r="E1620" s="371"/>
    </row>
    <row r="1621" spans="1:5" customFormat="1" x14ac:dyDescent="0.25">
      <c r="A1621" s="373">
        <v>97961</v>
      </c>
      <c r="B1621" s="373" t="s">
        <v>3943</v>
      </c>
      <c r="C1621" s="373" t="s">
        <v>6</v>
      </c>
      <c r="D1621" s="375">
        <v>2535.06</v>
      </c>
      <c r="E1621" s="371"/>
    </row>
    <row r="1622" spans="1:5" customFormat="1" x14ac:dyDescent="0.25">
      <c r="A1622" s="373">
        <v>97973</v>
      </c>
      <c r="B1622" s="373" t="s">
        <v>3944</v>
      </c>
      <c r="C1622" s="373" t="s">
        <v>6</v>
      </c>
      <c r="D1622" s="375">
        <v>4731.03</v>
      </c>
      <c r="E1622" s="371"/>
    </row>
    <row r="1623" spans="1:5" customFormat="1" x14ac:dyDescent="0.25">
      <c r="A1623" s="373">
        <v>97974</v>
      </c>
      <c r="B1623" s="373" t="s">
        <v>5303</v>
      </c>
      <c r="C1623" s="373" t="s">
        <v>6</v>
      </c>
      <c r="D1623" s="374">
        <v>522.41999999999996</v>
      </c>
      <c r="E1623" s="371"/>
    </row>
    <row r="1624" spans="1:5" customFormat="1" x14ac:dyDescent="0.25">
      <c r="A1624" s="373">
        <v>97975</v>
      </c>
      <c r="B1624" s="373" t="s">
        <v>5304</v>
      </c>
      <c r="C1624" s="373" t="s">
        <v>6</v>
      </c>
      <c r="D1624" s="374">
        <v>667.39</v>
      </c>
      <c r="E1624" s="371"/>
    </row>
    <row r="1625" spans="1:5" customFormat="1" x14ac:dyDescent="0.25">
      <c r="A1625" s="373">
        <v>97976</v>
      </c>
      <c r="B1625" s="373" t="s">
        <v>5305</v>
      </c>
      <c r="C1625" s="373" t="s">
        <v>6</v>
      </c>
      <c r="D1625" s="375">
        <v>1249.25</v>
      </c>
      <c r="E1625" s="371"/>
    </row>
    <row r="1626" spans="1:5" customFormat="1" x14ac:dyDescent="0.25">
      <c r="A1626" s="373">
        <v>97977</v>
      </c>
      <c r="B1626" s="373" t="s">
        <v>5306</v>
      </c>
      <c r="C1626" s="373" t="s">
        <v>6</v>
      </c>
      <c r="D1626" s="375">
        <v>1762.41</v>
      </c>
      <c r="E1626" s="371"/>
    </row>
    <row r="1627" spans="1:5" customFormat="1" x14ac:dyDescent="0.25">
      <c r="A1627" s="373">
        <v>97978</v>
      </c>
      <c r="B1627" s="373" t="s">
        <v>5307</v>
      </c>
      <c r="C1627" s="373" t="s">
        <v>6</v>
      </c>
      <c r="D1627" s="375">
        <v>1021.01</v>
      </c>
      <c r="E1627" s="371"/>
    </row>
    <row r="1628" spans="1:5" customFormat="1" x14ac:dyDescent="0.25">
      <c r="A1628" s="373">
        <v>97980</v>
      </c>
      <c r="B1628" s="373" t="s">
        <v>5308</v>
      </c>
      <c r="C1628" s="373" t="s">
        <v>6</v>
      </c>
      <c r="D1628" s="375">
        <v>2262.3000000000002</v>
      </c>
      <c r="E1628" s="371"/>
    </row>
    <row r="1629" spans="1:5" customFormat="1" x14ac:dyDescent="0.25">
      <c r="A1629" s="373">
        <v>97981</v>
      </c>
      <c r="B1629" s="373" t="s">
        <v>3945</v>
      </c>
      <c r="C1629" s="373" t="s">
        <v>16</v>
      </c>
      <c r="D1629" s="375">
        <v>1267.33</v>
      </c>
      <c r="E1629" s="371"/>
    </row>
    <row r="1630" spans="1:5" customFormat="1" x14ac:dyDescent="0.25">
      <c r="A1630" s="373">
        <v>97983</v>
      </c>
      <c r="B1630" s="373" t="s">
        <v>3946</v>
      </c>
      <c r="C1630" s="373" t="s">
        <v>16</v>
      </c>
      <c r="D1630" s="374">
        <v>510.81</v>
      </c>
      <c r="E1630" s="371"/>
    </row>
    <row r="1631" spans="1:5" customFormat="1" x14ac:dyDescent="0.25">
      <c r="A1631" s="373">
        <v>97985</v>
      </c>
      <c r="B1631" s="373" t="s">
        <v>3947</v>
      </c>
      <c r="C1631" s="373" t="s">
        <v>16</v>
      </c>
      <c r="D1631" s="375">
        <v>1525.55</v>
      </c>
      <c r="E1631" s="371"/>
    </row>
    <row r="1632" spans="1:5" customFormat="1" x14ac:dyDescent="0.25">
      <c r="A1632" s="373">
        <v>97987</v>
      </c>
      <c r="B1632" s="373" t="s">
        <v>3948</v>
      </c>
      <c r="C1632" s="373" t="s">
        <v>16</v>
      </c>
      <c r="D1632" s="374">
        <v>679.53</v>
      </c>
      <c r="E1632" s="371"/>
    </row>
    <row r="1633" spans="1:5" customFormat="1" x14ac:dyDescent="0.25">
      <c r="A1633" s="373">
        <v>97988</v>
      </c>
      <c r="B1633" s="373" t="s">
        <v>5309</v>
      </c>
      <c r="C1633" s="373" t="s">
        <v>6</v>
      </c>
      <c r="D1633" s="375">
        <v>3309.84</v>
      </c>
      <c r="E1633" s="371"/>
    </row>
    <row r="1634" spans="1:5" customFormat="1" x14ac:dyDescent="0.25">
      <c r="A1634" s="373">
        <v>97989</v>
      </c>
      <c r="B1634" s="373" t="s">
        <v>3949</v>
      </c>
      <c r="C1634" s="373" t="s">
        <v>16</v>
      </c>
      <c r="D1634" s="375">
        <v>1783.74</v>
      </c>
      <c r="E1634" s="371"/>
    </row>
    <row r="1635" spans="1:5" customFormat="1" x14ac:dyDescent="0.25">
      <c r="A1635" s="373">
        <v>97991</v>
      </c>
      <c r="B1635" s="373" t="s">
        <v>3950</v>
      </c>
      <c r="C1635" s="373" t="s">
        <v>16</v>
      </c>
      <c r="D1635" s="374">
        <v>931.31</v>
      </c>
      <c r="E1635" s="371"/>
    </row>
    <row r="1636" spans="1:5" customFormat="1" x14ac:dyDescent="0.25">
      <c r="A1636" s="373">
        <v>97992</v>
      </c>
      <c r="B1636" s="373" t="s">
        <v>5310</v>
      </c>
      <c r="C1636" s="373" t="s">
        <v>6</v>
      </c>
      <c r="D1636" s="375">
        <v>4236.91</v>
      </c>
      <c r="E1636" s="371"/>
    </row>
    <row r="1637" spans="1:5" customFormat="1" x14ac:dyDescent="0.25">
      <c r="A1637" s="373">
        <v>97993</v>
      </c>
      <c r="B1637" s="373" t="s">
        <v>3951</v>
      </c>
      <c r="C1637" s="373" t="s">
        <v>16</v>
      </c>
      <c r="D1637" s="375">
        <v>2171.12</v>
      </c>
      <c r="E1637" s="371"/>
    </row>
    <row r="1638" spans="1:5" customFormat="1" x14ac:dyDescent="0.25">
      <c r="A1638" s="373">
        <v>97994</v>
      </c>
      <c r="B1638" s="373" t="s">
        <v>5311</v>
      </c>
      <c r="C1638" s="373" t="s">
        <v>6</v>
      </c>
      <c r="D1638" s="375">
        <v>2898.86</v>
      </c>
      <c r="E1638" s="371"/>
    </row>
    <row r="1639" spans="1:5" customFormat="1" x14ac:dyDescent="0.25">
      <c r="A1639" s="373">
        <v>97995</v>
      </c>
      <c r="B1639" s="373" t="s">
        <v>3952</v>
      </c>
      <c r="C1639" s="373" t="s">
        <v>16</v>
      </c>
      <c r="D1639" s="375">
        <v>1421.93</v>
      </c>
      <c r="E1639" s="371"/>
    </row>
    <row r="1640" spans="1:5" customFormat="1" x14ac:dyDescent="0.25">
      <c r="A1640" s="373">
        <v>97996</v>
      </c>
      <c r="B1640" s="373" t="s">
        <v>5312</v>
      </c>
      <c r="C1640" s="373" t="s">
        <v>6</v>
      </c>
      <c r="D1640" s="375">
        <v>3666.91</v>
      </c>
      <c r="E1640" s="371"/>
    </row>
    <row r="1641" spans="1:5" customFormat="1" x14ac:dyDescent="0.25">
      <c r="A1641" s="373">
        <v>97997</v>
      </c>
      <c r="B1641" s="373" t="s">
        <v>3953</v>
      </c>
      <c r="C1641" s="373" t="s">
        <v>16</v>
      </c>
      <c r="D1641" s="375">
        <v>1699.01</v>
      </c>
      <c r="E1641" s="371"/>
    </row>
    <row r="1642" spans="1:5" customFormat="1" x14ac:dyDescent="0.25">
      <c r="A1642" s="373">
        <v>97999</v>
      </c>
      <c r="B1642" s="373" t="s">
        <v>3954</v>
      </c>
      <c r="C1642" s="373" t="s">
        <v>16</v>
      </c>
      <c r="D1642" s="375">
        <v>1976.15</v>
      </c>
      <c r="E1642" s="371"/>
    </row>
    <row r="1643" spans="1:5" customFormat="1" x14ac:dyDescent="0.25">
      <c r="A1643" s="373">
        <v>98001</v>
      </c>
      <c r="B1643" s="373" t="s">
        <v>3955</v>
      </c>
      <c r="C1643" s="373" t="s">
        <v>16</v>
      </c>
      <c r="D1643" s="375">
        <v>2253.2199999999998</v>
      </c>
      <c r="E1643" s="371"/>
    </row>
    <row r="1644" spans="1:5" customFormat="1" x14ac:dyDescent="0.25">
      <c r="A1644" s="373">
        <v>98002</v>
      </c>
      <c r="B1644" s="373" t="s">
        <v>5313</v>
      </c>
      <c r="C1644" s="373" t="s">
        <v>6</v>
      </c>
      <c r="D1644" s="375">
        <v>6006.19</v>
      </c>
      <c r="E1644" s="371"/>
    </row>
    <row r="1645" spans="1:5" customFormat="1" x14ac:dyDescent="0.25">
      <c r="A1645" s="373">
        <v>98003</v>
      </c>
      <c r="B1645" s="373" t="s">
        <v>3956</v>
      </c>
      <c r="C1645" s="373" t="s">
        <v>16</v>
      </c>
      <c r="D1645" s="375">
        <v>2530.35</v>
      </c>
      <c r="E1645" s="371"/>
    </row>
    <row r="1646" spans="1:5" customFormat="1" x14ac:dyDescent="0.25">
      <c r="A1646" s="373">
        <v>98005</v>
      </c>
      <c r="B1646" s="373" t="s">
        <v>3957</v>
      </c>
      <c r="C1646" s="373" t="s">
        <v>16</v>
      </c>
      <c r="D1646" s="375">
        <v>2807.48</v>
      </c>
      <c r="E1646" s="371"/>
    </row>
    <row r="1647" spans="1:5" customFormat="1" x14ac:dyDescent="0.25">
      <c r="A1647" s="373">
        <v>98006</v>
      </c>
      <c r="B1647" s="373" t="s">
        <v>5314</v>
      </c>
      <c r="C1647" s="373" t="s">
        <v>6</v>
      </c>
      <c r="D1647" s="375">
        <v>7551.13</v>
      </c>
      <c r="E1647" s="371"/>
    </row>
    <row r="1648" spans="1:5" customFormat="1" x14ac:dyDescent="0.25">
      <c r="A1648" s="373">
        <v>98007</v>
      </c>
      <c r="B1648" s="373" t="s">
        <v>3958</v>
      </c>
      <c r="C1648" s="373" t="s">
        <v>16</v>
      </c>
      <c r="D1648" s="375">
        <v>3084.56</v>
      </c>
      <c r="E1648" s="371"/>
    </row>
    <row r="1649" spans="1:5" customFormat="1" x14ac:dyDescent="0.25">
      <c r="A1649" s="373">
        <v>98008</v>
      </c>
      <c r="B1649" s="373" t="s">
        <v>5315</v>
      </c>
      <c r="C1649" s="373" t="s">
        <v>6</v>
      </c>
      <c r="D1649" s="375">
        <v>4545.1899999999996</v>
      </c>
      <c r="E1649" s="371"/>
    </row>
    <row r="1650" spans="1:5" customFormat="1" x14ac:dyDescent="0.25">
      <c r="A1650" s="373">
        <v>98009</v>
      </c>
      <c r="B1650" s="373" t="s">
        <v>3959</v>
      </c>
      <c r="C1650" s="373" t="s">
        <v>16</v>
      </c>
      <c r="D1650" s="375">
        <v>1976.15</v>
      </c>
      <c r="E1650" s="371"/>
    </row>
    <row r="1651" spans="1:5" customFormat="1" x14ac:dyDescent="0.25">
      <c r="A1651" s="373">
        <v>98010</v>
      </c>
      <c r="B1651" s="373" t="s">
        <v>5316</v>
      </c>
      <c r="C1651" s="373" t="s">
        <v>6</v>
      </c>
      <c r="D1651" s="375">
        <v>5544.61</v>
      </c>
      <c r="E1651" s="371"/>
    </row>
    <row r="1652" spans="1:5" customFormat="1" x14ac:dyDescent="0.25">
      <c r="A1652" s="373">
        <v>98011</v>
      </c>
      <c r="B1652" s="373" t="s">
        <v>3960</v>
      </c>
      <c r="C1652" s="373" t="s">
        <v>16</v>
      </c>
      <c r="D1652" s="375">
        <v>2253.2199999999998</v>
      </c>
      <c r="E1652" s="371"/>
    </row>
    <row r="1653" spans="1:5" customFormat="1" x14ac:dyDescent="0.25">
      <c r="A1653" s="373">
        <v>98012</v>
      </c>
      <c r="B1653" s="373" t="s">
        <v>5317</v>
      </c>
      <c r="C1653" s="373" t="s">
        <v>6</v>
      </c>
      <c r="D1653" s="375">
        <v>6516.01</v>
      </c>
      <c r="E1653" s="371"/>
    </row>
    <row r="1654" spans="1:5" customFormat="1" x14ac:dyDescent="0.25">
      <c r="A1654" s="373">
        <v>98013</v>
      </c>
      <c r="B1654" s="373" t="s">
        <v>3961</v>
      </c>
      <c r="C1654" s="373" t="s">
        <v>16</v>
      </c>
      <c r="D1654" s="375">
        <v>2530.35</v>
      </c>
      <c r="E1654" s="371"/>
    </row>
    <row r="1655" spans="1:5" customFormat="1" x14ac:dyDescent="0.25">
      <c r="A1655" s="373">
        <v>98014</v>
      </c>
      <c r="B1655" s="373" t="s">
        <v>5318</v>
      </c>
      <c r="C1655" s="373" t="s">
        <v>6</v>
      </c>
      <c r="D1655" s="375">
        <v>7487.35</v>
      </c>
      <c r="E1655" s="371"/>
    </row>
    <row r="1656" spans="1:5" customFormat="1" x14ac:dyDescent="0.25">
      <c r="A1656" s="373">
        <v>98015</v>
      </c>
      <c r="B1656" s="373" t="s">
        <v>3962</v>
      </c>
      <c r="C1656" s="373" t="s">
        <v>16</v>
      </c>
      <c r="D1656" s="375">
        <v>2807.48</v>
      </c>
      <c r="E1656" s="371"/>
    </row>
    <row r="1657" spans="1:5" customFormat="1" x14ac:dyDescent="0.25">
      <c r="A1657" s="373">
        <v>98016</v>
      </c>
      <c r="B1657" s="373" t="s">
        <v>5319</v>
      </c>
      <c r="C1657" s="373" t="s">
        <v>6</v>
      </c>
      <c r="D1657" s="375">
        <v>8458.8700000000008</v>
      </c>
      <c r="E1657" s="371"/>
    </row>
    <row r="1658" spans="1:5" customFormat="1" x14ac:dyDescent="0.25">
      <c r="A1658" s="373">
        <v>98017</v>
      </c>
      <c r="B1658" s="373" t="s">
        <v>3963</v>
      </c>
      <c r="C1658" s="373" t="s">
        <v>16</v>
      </c>
      <c r="D1658" s="375">
        <v>3084.56</v>
      </c>
      <c r="E1658" s="371"/>
    </row>
    <row r="1659" spans="1:5" customFormat="1" x14ac:dyDescent="0.25">
      <c r="A1659" s="373">
        <v>98018</v>
      </c>
      <c r="B1659" s="373" t="s">
        <v>5320</v>
      </c>
      <c r="C1659" s="373" t="s">
        <v>6</v>
      </c>
      <c r="D1659" s="375">
        <v>9430.25</v>
      </c>
      <c r="E1659" s="371"/>
    </row>
    <row r="1660" spans="1:5" customFormat="1" x14ac:dyDescent="0.25">
      <c r="A1660" s="373">
        <v>98019</v>
      </c>
      <c r="B1660" s="373" t="s">
        <v>3964</v>
      </c>
      <c r="C1660" s="373" t="s">
        <v>16</v>
      </c>
      <c r="D1660" s="375">
        <v>3387.24</v>
      </c>
      <c r="E1660" s="371"/>
    </row>
    <row r="1661" spans="1:5" customFormat="1" x14ac:dyDescent="0.25">
      <c r="A1661" s="373">
        <v>98020</v>
      </c>
      <c r="B1661" s="373" t="s">
        <v>5321</v>
      </c>
      <c r="C1661" s="373" t="s">
        <v>6</v>
      </c>
      <c r="D1661" s="375">
        <v>6702.93</v>
      </c>
      <c r="E1661" s="371"/>
    </row>
    <row r="1662" spans="1:5" customFormat="1" x14ac:dyDescent="0.25">
      <c r="A1662" s="373">
        <v>98021</v>
      </c>
      <c r="B1662" s="373" t="s">
        <v>3965</v>
      </c>
      <c r="C1662" s="373" t="s">
        <v>16</v>
      </c>
      <c r="D1662" s="375">
        <v>2555.96</v>
      </c>
      <c r="E1662" s="371"/>
    </row>
    <row r="1663" spans="1:5" customFormat="1" x14ac:dyDescent="0.25">
      <c r="A1663" s="373">
        <v>98022</v>
      </c>
      <c r="B1663" s="373" t="s">
        <v>5322</v>
      </c>
      <c r="C1663" s="373" t="s">
        <v>6</v>
      </c>
      <c r="D1663" s="375">
        <v>7859.51</v>
      </c>
      <c r="E1663" s="371"/>
    </row>
    <row r="1664" spans="1:5" customFormat="1" x14ac:dyDescent="0.25">
      <c r="A1664" s="373">
        <v>98023</v>
      </c>
      <c r="B1664" s="373" t="s">
        <v>3966</v>
      </c>
      <c r="C1664" s="373" t="s">
        <v>16</v>
      </c>
      <c r="D1664" s="375">
        <v>2833.01</v>
      </c>
      <c r="E1664" s="371"/>
    </row>
    <row r="1665" spans="1:5" customFormat="1" x14ac:dyDescent="0.25">
      <c r="A1665" s="373">
        <v>98024</v>
      </c>
      <c r="B1665" s="373" t="s">
        <v>5323</v>
      </c>
      <c r="C1665" s="373" t="s">
        <v>6</v>
      </c>
      <c r="D1665" s="375">
        <v>9078.0499999999993</v>
      </c>
      <c r="E1665" s="371"/>
    </row>
    <row r="1666" spans="1:5" customFormat="1" x14ac:dyDescent="0.25">
      <c r="A1666" s="373">
        <v>98025</v>
      </c>
      <c r="B1666" s="373" t="s">
        <v>3967</v>
      </c>
      <c r="C1666" s="373" t="s">
        <v>16</v>
      </c>
      <c r="D1666" s="375">
        <v>3110.17</v>
      </c>
      <c r="E1666" s="371"/>
    </row>
    <row r="1667" spans="1:5" customFormat="1" x14ac:dyDescent="0.25">
      <c r="A1667" s="373">
        <v>98026</v>
      </c>
      <c r="B1667" s="373" t="s">
        <v>5324</v>
      </c>
      <c r="C1667" s="373" t="s">
        <v>6</v>
      </c>
      <c r="D1667" s="375">
        <v>10242.52</v>
      </c>
      <c r="E1667" s="371"/>
    </row>
    <row r="1668" spans="1:5" customFormat="1" x14ac:dyDescent="0.25">
      <c r="A1668" s="373">
        <v>98027</v>
      </c>
      <c r="B1668" s="373" t="s">
        <v>3968</v>
      </c>
      <c r="C1668" s="373" t="s">
        <v>16</v>
      </c>
      <c r="D1668" s="375">
        <v>3387.24</v>
      </c>
      <c r="E1668" s="371"/>
    </row>
    <row r="1669" spans="1:5" customFormat="1" x14ac:dyDescent="0.25">
      <c r="A1669" s="373">
        <v>98028</v>
      </c>
      <c r="B1669" s="373" t="s">
        <v>5325</v>
      </c>
      <c r="C1669" s="373" t="s">
        <v>6</v>
      </c>
      <c r="D1669" s="375">
        <v>11406.99</v>
      </c>
      <c r="E1669" s="371"/>
    </row>
    <row r="1670" spans="1:5" customFormat="1" x14ac:dyDescent="0.25">
      <c r="A1670" s="373">
        <v>98029</v>
      </c>
      <c r="B1670" s="373" t="s">
        <v>3969</v>
      </c>
      <c r="C1670" s="373" t="s">
        <v>16</v>
      </c>
      <c r="D1670" s="375">
        <v>3669.59</v>
      </c>
      <c r="E1670" s="371"/>
    </row>
    <row r="1671" spans="1:5" customFormat="1" x14ac:dyDescent="0.25">
      <c r="A1671" s="373">
        <v>98030</v>
      </c>
      <c r="B1671" s="373" t="s">
        <v>5326</v>
      </c>
      <c r="C1671" s="373" t="s">
        <v>6</v>
      </c>
      <c r="D1671" s="375">
        <v>9300.6</v>
      </c>
      <c r="E1671" s="371"/>
    </row>
    <row r="1672" spans="1:5" customFormat="1" x14ac:dyDescent="0.25">
      <c r="A1672" s="373">
        <v>98031</v>
      </c>
      <c r="B1672" s="373" t="s">
        <v>3970</v>
      </c>
      <c r="C1672" s="373" t="s">
        <v>16</v>
      </c>
      <c r="D1672" s="375">
        <v>3115.5</v>
      </c>
      <c r="E1672" s="371"/>
    </row>
    <row r="1673" spans="1:5" customFormat="1" x14ac:dyDescent="0.25">
      <c r="A1673" s="373">
        <v>98032</v>
      </c>
      <c r="B1673" s="373" t="s">
        <v>5327</v>
      </c>
      <c r="C1673" s="373" t="s">
        <v>6</v>
      </c>
      <c r="D1673" s="375">
        <v>10705.67</v>
      </c>
      <c r="E1673" s="371"/>
    </row>
    <row r="1674" spans="1:5" customFormat="1" x14ac:dyDescent="0.25">
      <c r="A1674" s="373">
        <v>98033</v>
      </c>
      <c r="B1674" s="373" t="s">
        <v>3971</v>
      </c>
      <c r="C1674" s="373" t="s">
        <v>16</v>
      </c>
      <c r="D1674" s="375">
        <v>3392.57</v>
      </c>
      <c r="E1674" s="371"/>
    </row>
    <row r="1675" spans="1:5" customFormat="1" x14ac:dyDescent="0.25">
      <c r="A1675" s="373">
        <v>98034</v>
      </c>
      <c r="B1675" s="373" t="s">
        <v>5328</v>
      </c>
      <c r="C1675" s="373" t="s">
        <v>6</v>
      </c>
      <c r="D1675" s="375">
        <v>12110.75</v>
      </c>
      <c r="E1675" s="371"/>
    </row>
    <row r="1676" spans="1:5" customFormat="1" x14ac:dyDescent="0.25">
      <c r="A1676" s="373">
        <v>98035</v>
      </c>
      <c r="B1676" s="373" t="s">
        <v>3972</v>
      </c>
      <c r="C1676" s="373" t="s">
        <v>16</v>
      </c>
      <c r="D1676" s="375">
        <v>3669.59</v>
      </c>
      <c r="E1676" s="371"/>
    </row>
    <row r="1677" spans="1:5" customFormat="1" x14ac:dyDescent="0.25">
      <c r="A1677" s="373">
        <v>98036</v>
      </c>
      <c r="B1677" s="373" t="s">
        <v>5329</v>
      </c>
      <c r="C1677" s="373" t="s">
        <v>6</v>
      </c>
      <c r="D1677" s="375">
        <v>13515.82</v>
      </c>
      <c r="E1677" s="371"/>
    </row>
    <row r="1678" spans="1:5" customFormat="1" x14ac:dyDescent="0.25">
      <c r="A1678" s="373">
        <v>98037</v>
      </c>
      <c r="B1678" s="373" t="s">
        <v>3973</v>
      </c>
      <c r="C1678" s="373" t="s">
        <v>16</v>
      </c>
      <c r="D1678" s="375">
        <v>3952</v>
      </c>
      <c r="E1678" s="371"/>
    </row>
    <row r="1679" spans="1:5" customFormat="1" x14ac:dyDescent="0.25">
      <c r="A1679" s="373">
        <v>98038</v>
      </c>
      <c r="B1679" s="373" t="s">
        <v>5330</v>
      </c>
      <c r="C1679" s="373" t="s">
        <v>6</v>
      </c>
      <c r="D1679" s="375">
        <v>12369.56</v>
      </c>
      <c r="E1679" s="371"/>
    </row>
    <row r="1680" spans="1:5" customFormat="1" x14ac:dyDescent="0.25">
      <c r="A1680" s="373">
        <v>98039</v>
      </c>
      <c r="B1680" s="373" t="s">
        <v>3974</v>
      </c>
      <c r="C1680" s="373" t="s">
        <v>16</v>
      </c>
      <c r="D1680" s="375">
        <v>3674.93</v>
      </c>
      <c r="E1680" s="371"/>
    </row>
    <row r="1681" spans="1:5" customFormat="1" x14ac:dyDescent="0.25">
      <c r="A1681" s="373">
        <v>98040</v>
      </c>
      <c r="B1681" s="373" t="s">
        <v>5331</v>
      </c>
      <c r="C1681" s="373" t="s">
        <v>6</v>
      </c>
      <c r="D1681" s="375">
        <v>13985.62</v>
      </c>
      <c r="E1681" s="371"/>
    </row>
    <row r="1682" spans="1:5" customFormat="1" x14ac:dyDescent="0.25">
      <c r="A1682" s="373">
        <v>98041</v>
      </c>
      <c r="B1682" s="373" t="s">
        <v>3975</v>
      </c>
      <c r="C1682" s="373" t="s">
        <v>16</v>
      </c>
      <c r="D1682" s="375">
        <v>3952</v>
      </c>
      <c r="E1682" s="371"/>
    </row>
    <row r="1683" spans="1:5" customFormat="1" x14ac:dyDescent="0.25">
      <c r="A1683" s="373">
        <v>98042</v>
      </c>
      <c r="B1683" s="373" t="s">
        <v>5332</v>
      </c>
      <c r="C1683" s="373" t="s">
        <v>6</v>
      </c>
      <c r="D1683" s="375">
        <v>15601.77</v>
      </c>
      <c r="E1683" s="371"/>
    </row>
    <row r="1684" spans="1:5" customFormat="1" x14ac:dyDescent="0.25">
      <c r="A1684" s="373">
        <v>98043</v>
      </c>
      <c r="B1684" s="373" t="s">
        <v>3976</v>
      </c>
      <c r="C1684" s="373" t="s">
        <v>16</v>
      </c>
      <c r="D1684" s="375">
        <v>4234.4799999999996</v>
      </c>
      <c r="E1684" s="371"/>
    </row>
    <row r="1685" spans="1:5" customFormat="1" x14ac:dyDescent="0.25">
      <c r="A1685" s="373">
        <v>98044</v>
      </c>
      <c r="B1685" s="373" t="s">
        <v>5333</v>
      </c>
      <c r="C1685" s="373" t="s">
        <v>6</v>
      </c>
      <c r="D1685" s="375">
        <v>15860.63</v>
      </c>
      <c r="E1685" s="371"/>
    </row>
    <row r="1686" spans="1:5" customFormat="1" x14ac:dyDescent="0.25">
      <c r="A1686" s="373">
        <v>98045</v>
      </c>
      <c r="B1686" s="373" t="s">
        <v>3977</v>
      </c>
      <c r="C1686" s="373" t="s">
        <v>16</v>
      </c>
      <c r="D1686" s="375">
        <v>4234.4799999999996</v>
      </c>
      <c r="E1686" s="371"/>
    </row>
    <row r="1687" spans="1:5" customFormat="1" x14ac:dyDescent="0.25">
      <c r="A1687" s="373">
        <v>98046</v>
      </c>
      <c r="B1687" s="373" t="s">
        <v>5334</v>
      </c>
      <c r="C1687" s="373" t="s">
        <v>6</v>
      </c>
      <c r="D1687" s="375">
        <v>17687.560000000001</v>
      </c>
      <c r="E1687" s="371"/>
    </row>
    <row r="1688" spans="1:5" customFormat="1" x14ac:dyDescent="0.25">
      <c r="A1688" s="373">
        <v>98047</v>
      </c>
      <c r="B1688" s="373" t="s">
        <v>3978</v>
      </c>
      <c r="C1688" s="373" t="s">
        <v>16</v>
      </c>
      <c r="D1688" s="375">
        <v>4516.88</v>
      </c>
      <c r="E1688" s="371"/>
    </row>
    <row r="1689" spans="1:5" customFormat="1" x14ac:dyDescent="0.25">
      <c r="A1689" s="373">
        <v>98048</v>
      </c>
      <c r="B1689" s="373" t="s">
        <v>5335</v>
      </c>
      <c r="C1689" s="373" t="s">
        <v>6</v>
      </c>
      <c r="D1689" s="375">
        <v>19773.490000000002</v>
      </c>
      <c r="E1689" s="371"/>
    </row>
    <row r="1690" spans="1:5" customFormat="1" x14ac:dyDescent="0.25">
      <c r="A1690" s="373">
        <v>98049</v>
      </c>
      <c r="B1690" s="373" t="s">
        <v>3979</v>
      </c>
      <c r="C1690" s="373" t="s">
        <v>16</v>
      </c>
      <c r="D1690" s="375">
        <v>4747.1099999999997</v>
      </c>
      <c r="E1690" s="371"/>
    </row>
    <row r="1691" spans="1:5" customFormat="1" x14ac:dyDescent="0.25">
      <c r="A1691" s="373">
        <v>98050</v>
      </c>
      <c r="B1691" s="373" t="s">
        <v>3980</v>
      </c>
      <c r="C1691" s="373" t="s">
        <v>16</v>
      </c>
      <c r="D1691" s="374">
        <v>282.39</v>
      </c>
      <c r="E1691" s="371"/>
    </row>
    <row r="1692" spans="1:5" customFormat="1" x14ac:dyDescent="0.25">
      <c r="A1692" s="373">
        <v>98051</v>
      </c>
      <c r="B1692" s="373" t="s">
        <v>3981</v>
      </c>
      <c r="C1692" s="373" t="s">
        <v>16</v>
      </c>
      <c r="D1692" s="375">
        <v>1017.95</v>
      </c>
      <c r="E1692" s="371"/>
    </row>
    <row r="1693" spans="1:5" customFormat="1" x14ac:dyDescent="0.25">
      <c r="A1693" s="373">
        <v>98405</v>
      </c>
      <c r="B1693" s="373" t="s">
        <v>5336</v>
      </c>
      <c r="C1693" s="373" t="s">
        <v>6</v>
      </c>
      <c r="D1693" s="375">
        <v>2785.19</v>
      </c>
      <c r="E1693" s="371"/>
    </row>
    <row r="1694" spans="1:5" customFormat="1" x14ac:dyDescent="0.25">
      <c r="A1694" s="373">
        <v>98406</v>
      </c>
      <c r="B1694" s="373" t="s">
        <v>5337</v>
      </c>
      <c r="C1694" s="373" t="s">
        <v>6</v>
      </c>
      <c r="D1694" s="375">
        <v>6778.62</v>
      </c>
      <c r="E1694" s="371"/>
    </row>
    <row r="1695" spans="1:5" customFormat="1" x14ac:dyDescent="0.25">
      <c r="A1695" s="373">
        <v>98407</v>
      </c>
      <c r="B1695" s="373" t="s">
        <v>5338</v>
      </c>
      <c r="C1695" s="373" t="s">
        <v>6</v>
      </c>
      <c r="D1695" s="375">
        <v>4434.87</v>
      </c>
      <c r="E1695" s="371"/>
    </row>
    <row r="1696" spans="1:5" customFormat="1" x14ac:dyDescent="0.25">
      <c r="A1696" s="373">
        <v>98408</v>
      </c>
      <c r="B1696" s="373" t="s">
        <v>5339</v>
      </c>
      <c r="C1696" s="373" t="s">
        <v>6</v>
      </c>
      <c r="D1696" s="375">
        <v>5202.91</v>
      </c>
      <c r="E1696" s="371"/>
    </row>
    <row r="1697" spans="1:5" customFormat="1" x14ac:dyDescent="0.25">
      <c r="A1697" s="373">
        <v>98409</v>
      </c>
      <c r="B1697" s="373" t="s">
        <v>3982</v>
      </c>
      <c r="C1697" s="373" t="s">
        <v>16</v>
      </c>
      <c r="D1697" s="374">
        <v>386.98</v>
      </c>
      <c r="E1697" s="371"/>
    </row>
    <row r="1698" spans="1:5" customFormat="1" x14ac:dyDescent="0.25">
      <c r="A1698" s="373">
        <v>98410</v>
      </c>
      <c r="B1698" s="373" t="s">
        <v>5340</v>
      </c>
      <c r="C1698" s="373" t="s">
        <v>6</v>
      </c>
      <c r="D1698" s="375">
        <v>1307.21</v>
      </c>
      <c r="E1698" s="371"/>
    </row>
    <row r="1699" spans="1:5" customFormat="1" x14ac:dyDescent="0.25">
      <c r="A1699" s="373">
        <v>99240</v>
      </c>
      <c r="B1699" s="373" t="s">
        <v>3983</v>
      </c>
      <c r="C1699" s="373" t="s">
        <v>16</v>
      </c>
      <c r="D1699" s="374">
        <v>675.73</v>
      </c>
      <c r="E1699" s="371"/>
    </row>
    <row r="1700" spans="1:5" customFormat="1" x14ac:dyDescent="0.25">
      <c r="A1700" s="373">
        <v>99241</v>
      </c>
      <c r="B1700" s="373" t="s">
        <v>3984</v>
      </c>
      <c r="C1700" s="373" t="s">
        <v>16</v>
      </c>
      <c r="D1700" s="375">
        <v>1896.28</v>
      </c>
      <c r="E1700" s="371"/>
    </row>
    <row r="1701" spans="1:5" customFormat="1" x14ac:dyDescent="0.25">
      <c r="A1701" s="373">
        <v>99242</v>
      </c>
      <c r="B1701" s="373" t="s">
        <v>5341</v>
      </c>
      <c r="C1701" s="373" t="s">
        <v>6</v>
      </c>
      <c r="D1701" s="375">
        <v>3201.23</v>
      </c>
      <c r="E1701" s="371"/>
    </row>
    <row r="1702" spans="1:5" customFormat="1" x14ac:dyDescent="0.25">
      <c r="A1702" s="373">
        <v>99243</v>
      </c>
      <c r="B1702" s="373" t="s">
        <v>3985</v>
      </c>
      <c r="C1702" s="373" t="s">
        <v>16</v>
      </c>
      <c r="D1702" s="375">
        <v>1680.87</v>
      </c>
      <c r="E1702" s="371"/>
    </row>
    <row r="1703" spans="1:5" customFormat="1" x14ac:dyDescent="0.25">
      <c r="A1703" s="373">
        <v>99244</v>
      </c>
      <c r="B1703" s="373" t="s">
        <v>5342</v>
      </c>
      <c r="C1703" s="373" t="s">
        <v>6</v>
      </c>
      <c r="D1703" s="375">
        <v>5414.11</v>
      </c>
      <c r="E1703" s="371"/>
    </row>
    <row r="1704" spans="1:5" customFormat="1" x14ac:dyDescent="0.25">
      <c r="A1704" s="373">
        <v>99246</v>
      </c>
      <c r="B1704" s="373" t="s">
        <v>3986</v>
      </c>
      <c r="C1704" s="373" t="s">
        <v>16</v>
      </c>
      <c r="D1704" s="374">
        <v>926.11</v>
      </c>
      <c r="E1704" s="371"/>
    </row>
    <row r="1705" spans="1:5" customFormat="1" x14ac:dyDescent="0.25">
      <c r="A1705" s="373">
        <v>99247</v>
      </c>
      <c r="B1705" s="373" t="s">
        <v>3987</v>
      </c>
      <c r="C1705" s="373" t="s">
        <v>16</v>
      </c>
      <c r="D1705" s="375">
        <v>2161.61</v>
      </c>
      <c r="E1705" s="371"/>
    </row>
    <row r="1706" spans="1:5" customFormat="1" x14ac:dyDescent="0.25">
      <c r="A1706" s="373">
        <v>99248</v>
      </c>
      <c r="B1706" s="373" t="s">
        <v>5343</v>
      </c>
      <c r="C1706" s="373" t="s">
        <v>6</v>
      </c>
      <c r="D1706" s="375">
        <v>4105.82</v>
      </c>
      <c r="E1706" s="371"/>
    </row>
    <row r="1707" spans="1:5" customFormat="1" x14ac:dyDescent="0.25">
      <c r="A1707" s="373">
        <v>99249</v>
      </c>
      <c r="B1707" s="373" t="s">
        <v>3988</v>
      </c>
      <c r="C1707" s="373" t="s">
        <v>16</v>
      </c>
      <c r="D1707" s="375">
        <v>2052.2399999999998</v>
      </c>
      <c r="E1707" s="371"/>
    </row>
    <row r="1708" spans="1:5" customFormat="1" x14ac:dyDescent="0.25">
      <c r="A1708" s="373">
        <v>99252</v>
      </c>
      <c r="B1708" s="373" t="s">
        <v>5344</v>
      </c>
      <c r="C1708" s="373" t="s">
        <v>6</v>
      </c>
      <c r="D1708" s="375">
        <v>2830.84</v>
      </c>
      <c r="E1708" s="371"/>
    </row>
    <row r="1709" spans="1:5" customFormat="1" x14ac:dyDescent="0.25">
      <c r="A1709" s="373">
        <v>99254</v>
      </c>
      <c r="B1709" s="373" t="s">
        <v>3989</v>
      </c>
      <c r="C1709" s="373" t="s">
        <v>16</v>
      </c>
      <c r="D1709" s="375">
        <v>1365.55</v>
      </c>
      <c r="E1709" s="371"/>
    </row>
    <row r="1710" spans="1:5" customFormat="1" x14ac:dyDescent="0.25">
      <c r="A1710" s="373">
        <v>99256</v>
      </c>
      <c r="B1710" s="373" t="s">
        <v>5345</v>
      </c>
      <c r="C1710" s="373" t="s">
        <v>6</v>
      </c>
      <c r="D1710" s="375">
        <v>6361.99</v>
      </c>
      <c r="E1710" s="371"/>
    </row>
    <row r="1711" spans="1:5" customFormat="1" x14ac:dyDescent="0.25">
      <c r="A1711" s="373">
        <v>99259</v>
      </c>
      <c r="B1711" s="373" t="s">
        <v>5346</v>
      </c>
      <c r="C1711" s="373" t="s">
        <v>6</v>
      </c>
      <c r="D1711" s="375">
        <v>3580.11</v>
      </c>
      <c r="E1711" s="371"/>
    </row>
    <row r="1712" spans="1:5" customFormat="1" x14ac:dyDescent="0.25">
      <c r="A1712" s="373">
        <v>99261</v>
      </c>
      <c r="B1712" s="373" t="s">
        <v>3990</v>
      </c>
      <c r="C1712" s="373" t="s">
        <v>16</v>
      </c>
      <c r="D1712" s="375">
        <v>1630.89</v>
      </c>
      <c r="E1712" s="371"/>
    </row>
    <row r="1713" spans="1:5" customFormat="1" x14ac:dyDescent="0.25">
      <c r="A1713" s="373">
        <v>99263</v>
      </c>
      <c r="B1713" s="373" t="s">
        <v>3991</v>
      </c>
      <c r="C1713" s="373" t="s">
        <v>16</v>
      </c>
      <c r="D1713" s="375">
        <v>2426.98</v>
      </c>
      <c r="E1713" s="371"/>
    </row>
    <row r="1714" spans="1:5" customFormat="1" x14ac:dyDescent="0.25">
      <c r="A1714" s="373">
        <v>99265</v>
      </c>
      <c r="B1714" s="373" t="s">
        <v>5347</v>
      </c>
      <c r="C1714" s="373" t="s">
        <v>6</v>
      </c>
      <c r="D1714" s="375">
        <v>4329.3</v>
      </c>
      <c r="E1714" s="371"/>
    </row>
    <row r="1715" spans="1:5" customFormat="1" x14ac:dyDescent="0.25">
      <c r="A1715" s="373">
        <v>99266</v>
      </c>
      <c r="B1715" s="373" t="s">
        <v>3992</v>
      </c>
      <c r="C1715" s="373" t="s">
        <v>16</v>
      </c>
      <c r="D1715" s="375">
        <v>1896.28</v>
      </c>
      <c r="E1715" s="371"/>
    </row>
    <row r="1716" spans="1:5" customFormat="1" x14ac:dyDescent="0.25">
      <c r="A1716" s="373">
        <v>99267</v>
      </c>
      <c r="B1716" s="373" t="s">
        <v>5348</v>
      </c>
      <c r="C1716" s="373" t="s">
        <v>6</v>
      </c>
      <c r="D1716" s="375">
        <v>5078.5600000000004</v>
      </c>
      <c r="E1716" s="371"/>
    </row>
    <row r="1717" spans="1:5" customFormat="1" x14ac:dyDescent="0.25">
      <c r="A1717" s="373">
        <v>99268</v>
      </c>
      <c r="B1717" s="373" t="s">
        <v>5349</v>
      </c>
      <c r="C1717" s="373" t="s">
        <v>6</v>
      </c>
      <c r="D1717" s="374">
        <v>517.55999999999995</v>
      </c>
      <c r="E1717" s="371"/>
    </row>
    <row r="1718" spans="1:5" customFormat="1" x14ac:dyDescent="0.25">
      <c r="A1718" s="373">
        <v>99269</v>
      </c>
      <c r="B1718" s="373" t="s">
        <v>3993</v>
      </c>
      <c r="C1718" s="373" t="s">
        <v>16</v>
      </c>
      <c r="D1718" s="375">
        <v>2161.61</v>
      </c>
      <c r="E1718" s="371"/>
    </row>
    <row r="1719" spans="1:5" customFormat="1" x14ac:dyDescent="0.25">
      <c r="A1719" s="373">
        <v>99270</v>
      </c>
      <c r="B1719" s="373" t="s">
        <v>5350</v>
      </c>
      <c r="C1719" s="373" t="s">
        <v>6</v>
      </c>
      <c r="D1719" s="374">
        <v>661.71</v>
      </c>
      <c r="E1719" s="371"/>
    </row>
    <row r="1720" spans="1:5" customFormat="1" x14ac:dyDescent="0.25">
      <c r="A1720" s="373">
        <v>99271</v>
      </c>
      <c r="B1720" s="373" t="s">
        <v>5351</v>
      </c>
      <c r="C1720" s="373" t="s">
        <v>6</v>
      </c>
      <c r="D1720" s="375">
        <v>7309.79</v>
      </c>
      <c r="E1720" s="371"/>
    </row>
    <row r="1721" spans="1:5" customFormat="1" x14ac:dyDescent="0.25">
      <c r="A1721" s="373">
        <v>99272</v>
      </c>
      <c r="B1721" s="373" t="s">
        <v>5352</v>
      </c>
      <c r="C1721" s="373" t="s">
        <v>6</v>
      </c>
      <c r="D1721" s="375">
        <v>1200.3599999999999</v>
      </c>
      <c r="E1721" s="371"/>
    </row>
    <row r="1722" spans="1:5" customFormat="1" x14ac:dyDescent="0.25">
      <c r="A1722" s="373">
        <v>99273</v>
      </c>
      <c r="B1722" s="373" t="s">
        <v>5353</v>
      </c>
      <c r="C1722" s="373" t="s">
        <v>6</v>
      </c>
      <c r="D1722" s="375">
        <v>1675.74</v>
      </c>
      <c r="E1722" s="371"/>
    </row>
    <row r="1723" spans="1:5" customFormat="1" x14ac:dyDescent="0.25">
      <c r="A1723" s="373">
        <v>99274</v>
      </c>
      <c r="B1723" s="373" t="s">
        <v>5354</v>
      </c>
      <c r="C1723" s="373" t="s">
        <v>6</v>
      </c>
      <c r="D1723" s="375">
        <v>5863.08</v>
      </c>
      <c r="E1723" s="371"/>
    </row>
    <row r="1724" spans="1:5" customFormat="1" x14ac:dyDescent="0.25">
      <c r="A1724" s="373">
        <v>99275</v>
      </c>
      <c r="B1724" s="373" t="s">
        <v>5355</v>
      </c>
      <c r="C1724" s="373" t="s">
        <v>6</v>
      </c>
      <c r="D1724" s="375">
        <v>1011.47</v>
      </c>
      <c r="E1724" s="371"/>
    </row>
    <row r="1725" spans="1:5" customFormat="1" x14ac:dyDescent="0.25">
      <c r="A1725" s="373">
        <v>99276</v>
      </c>
      <c r="B1725" s="373" t="s">
        <v>3994</v>
      </c>
      <c r="C1725" s="373" t="s">
        <v>16</v>
      </c>
      <c r="D1725" s="375">
        <v>2692.36</v>
      </c>
      <c r="E1725" s="371"/>
    </row>
    <row r="1726" spans="1:5" customFormat="1" x14ac:dyDescent="0.25">
      <c r="A1726" s="373">
        <v>99277</v>
      </c>
      <c r="B1726" s="373" t="s">
        <v>3995</v>
      </c>
      <c r="C1726" s="373" t="s">
        <v>16</v>
      </c>
      <c r="D1726" s="375">
        <v>2426.98</v>
      </c>
      <c r="E1726" s="371"/>
    </row>
    <row r="1727" spans="1:5" customFormat="1" x14ac:dyDescent="0.25">
      <c r="A1727" s="373">
        <v>99278</v>
      </c>
      <c r="B1727" s="373" t="s">
        <v>3996</v>
      </c>
      <c r="C1727" s="373" t="s">
        <v>16</v>
      </c>
      <c r="D1727" s="374">
        <v>384.67</v>
      </c>
      <c r="E1727" s="371"/>
    </row>
    <row r="1728" spans="1:5" customFormat="1" x14ac:dyDescent="0.25">
      <c r="A1728" s="373">
        <v>99279</v>
      </c>
      <c r="B1728" s="373" t="s">
        <v>5356</v>
      </c>
      <c r="C1728" s="373" t="s">
        <v>6</v>
      </c>
      <c r="D1728" s="375">
        <v>6616.74</v>
      </c>
      <c r="E1728" s="371"/>
    </row>
    <row r="1729" spans="1:5" customFormat="1" x14ac:dyDescent="0.25">
      <c r="A1729" s="373">
        <v>99280</v>
      </c>
      <c r="B1729" s="373" t="s">
        <v>5357</v>
      </c>
      <c r="C1729" s="373" t="s">
        <v>6</v>
      </c>
      <c r="D1729" s="375">
        <v>2176.64</v>
      </c>
      <c r="E1729" s="371"/>
    </row>
    <row r="1730" spans="1:5" customFormat="1" x14ac:dyDescent="0.25">
      <c r="A1730" s="373">
        <v>99281</v>
      </c>
      <c r="B1730" s="373" t="s">
        <v>3997</v>
      </c>
      <c r="C1730" s="373" t="s">
        <v>16</v>
      </c>
      <c r="D1730" s="375">
        <v>2692.36</v>
      </c>
      <c r="E1730" s="371"/>
    </row>
    <row r="1731" spans="1:5" customFormat="1" x14ac:dyDescent="0.25">
      <c r="A1731" s="373">
        <v>99282</v>
      </c>
      <c r="B1731" s="373" t="s">
        <v>3998</v>
      </c>
      <c r="C1731" s="373" t="s">
        <v>16</v>
      </c>
      <c r="D1731" s="375">
        <v>2984.37</v>
      </c>
      <c r="E1731" s="371"/>
    </row>
    <row r="1732" spans="1:5" customFormat="1" x14ac:dyDescent="0.25">
      <c r="A1732" s="373">
        <v>99283</v>
      </c>
      <c r="B1732" s="373" t="s">
        <v>3999</v>
      </c>
      <c r="C1732" s="373" t="s">
        <v>16</v>
      </c>
      <c r="D1732" s="375">
        <v>1185.79</v>
      </c>
      <c r="E1732" s="371"/>
    </row>
    <row r="1733" spans="1:5" customFormat="1" x14ac:dyDescent="0.25">
      <c r="A1733" s="373">
        <v>99284</v>
      </c>
      <c r="B1733" s="373" t="s">
        <v>5358</v>
      </c>
      <c r="C1733" s="373" t="s">
        <v>6</v>
      </c>
      <c r="D1733" s="375">
        <v>8257.76</v>
      </c>
      <c r="E1733" s="371"/>
    </row>
    <row r="1734" spans="1:5" customFormat="1" x14ac:dyDescent="0.25">
      <c r="A1734" s="373">
        <v>99285</v>
      </c>
      <c r="B1734" s="373" t="s">
        <v>5359</v>
      </c>
      <c r="C1734" s="373" t="s">
        <v>6</v>
      </c>
      <c r="D1734" s="375">
        <v>1374.05</v>
      </c>
      <c r="E1734" s="371"/>
    </row>
    <row r="1735" spans="1:5" customFormat="1" x14ac:dyDescent="0.25">
      <c r="A1735" s="373">
        <v>99286</v>
      </c>
      <c r="B1735" s="373" t="s">
        <v>5360</v>
      </c>
      <c r="C1735" s="373" t="s">
        <v>6</v>
      </c>
      <c r="D1735" s="375">
        <v>7370.49</v>
      </c>
      <c r="E1735" s="371"/>
    </row>
    <row r="1736" spans="1:5" customFormat="1" x14ac:dyDescent="0.25">
      <c r="A1736" s="373">
        <v>99287</v>
      </c>
      <c r="B1736" s="373" t="s">
        <v>5361</v>
      </c>
      <c r="C1736" s="373" t="s">
        <v>6</v>
      </c>
      <c r="D1736" s="375">
        <v>10449.719999999999</v>
      </c>
      <c r="E1736" s="371"/>
    </row>
    <row r="1737" spans="1:5" customFormat="1" x14ac:dyDescent="0.25">
      <c r="A1737" s="373">
        <v>99288</v>
      </c>
      <c r="B1737" s="373" t="s">
        <v>4000</v>
      </c>
      <c r="C1737" s="373" t="s">
        <v>16</v>
      </c>
      <c r="D1737" s="374">
        <v>507.78</v>
      </c>
      <c r="E1737" s="371"/>
    </row>
    <row r="1738" spans="1:5" customFormat="1" x14ac:dyDescent="0.25">
      <c r="A1738" s="373">
        <v>99289</v>
      </c>
      <c r="B1738" s="373" t="s">
        <v>4001</v>
      </c>
      <c r="C1738" s="373" t="s">
        <v>16</v>
      </c>
      <c r="D1738" s="375">
        <v>2957.7</v>
      </c>
      <c r="E1738" s="371"/>
    </row>
    <row r="1739" spans="1:5" customFormat="1" x14ac:dyDescent="0.25">
      <c r="A1739" s="373">
        <v>99290</v>
      </c>
      <c r="B1739" s="373" t="s">
        <v>5362</v>
      </c>
      <c r="C1739" s="373" t="s">
        <v>6</v>
      </c>
      <c r="D1739" s="375">
        <v>4438.2299999999996</v>
      </c>
      <c r="E1739" s="371"/>
    </row>
    <row r="1740" spans="1:5" customFormat="1" x14ac:dyDescent="0.25">
      <c r="A1740" s="373">
        <v>99291</v>
      </c>
      <c r="B1740" s="373" t="s">
        <v>4002</v>
      </c>
      <c r="C1740" s="373" t="s">
        <v>16</v>
      </c>
      <c r="D1740" s="375">
        <v>2957.7</v>
      </c>
      <c r="E1740" s="371"/>
    </row>
    <row r="1741" spans="1:5" customFormat="1" x14ac:dyDescent="0.25">
      <c r="A1741" s="373">
        <v>99292</v>
      </c>
      <c r="B1741" s="373" t="s">
        <v>5363</v>
      </c>
      <c r="C1741" s="373" t="s">
        <v>6</v>
      </c>
      <c r="D1741" s="375">
        <v>2687.53</v>
      </c>
      <c r="E1741" s="371"/>
    </row>
    <row r="1742" spans="1:5" customFormat="1" x14ac:dyDescent="0.25">
      <c r="A1742" s="373">
        <v>99293</v>
      </c>
      <c r="B1742" s="373" t="s">
        <v>4003</v>
      </c>
      <c r="C1742" s="373" t="s">
        <v>16</v>
      </c>
      <c r="D1742" s="375">
        <v>1433.35</v>
      </c>
      <c r="E1742" s="371"/>
    </row>
    <row r="1743" spans="1:5" customFormat="1" x14ac:dyDescent="0.25">
      <c r="A1743" s="373">
        <v>99294</v>
      </c>
      <c r="B1743" s="373" t="s">
        <v>5364</v>
      </c>
      <c r="C1743" s="373" t="s">
        <v>6</v>
      </c>
      <c r="D1743" s="375">
        <v>9205.6299999999992</v>
      </c>
      <c r="E1743" s="371"/>
    </row>
    <row r="1744" spans="1:5" customFormat="1" x14ac:dyDescent="0.25">
      <c r="A1744" s="373">
        <v>99296</v>
      </c>
      <c r="B1744" s="373" t="s">
        <v>4004</v>
      </c>
      <c r="C1744" s="373" t="s">
        <v>16</v>
      </c>
      <c r="D1744" s="375">
        <v>3249.7</v>
      </c>
      <c r="E1744" s="371"/>
    </row>
    <row r="1745" spans="1:5" customFormat="1" x14ac:dyDescent="0.25">
      <c r="A1745" s="373">
        <v>99297</v>
      </c>
      <c r="B1745" s="373" t="s">
        <v>4005</v>
      </c>
      <c r="C1745" s="373" t="s">
        <v>16</v>
      </c>
      <c r="D1745" s="375">
        <v>3245.1</v>
      </c>
      <c r="E1745" s="371"/>
    </row>
    <row r="1746" spans="1:5" customFormat="1" x14ac:dyDescent="0.25">
      <c r="A1746" s="373">
        <v>99298</v>
      </c>
      <c r="B1746" s="373" t="s">
        <v>5365</v>
      </c>
      <c r="C1746" s="373" t="s">
        <v>6</v>
      </c>
      <c r="D1746" s="375">
        <v>11820.41</v>
      </c>
      <c r="E1746" s="371"/>
    </row>
    <row r="1747" spans="1:5" customFormat="1" x14ac:dyDescent="0.25">
      <c r="A1747" s="373">
        <v>99299</v>
      </c>
      <c r="B1747" s="373" t="s">
        <v>4006</v>
      </c>
      <c r="C1747" s="373" t="s">
        <v>16</v>
      </c>
      <c r="D1747" s="375">
        <v>3514.97</v>
      </c>
      <c r="E1747" s="371"/>
    </row>
    <row r="1748" spans="1:5" customFormat="1" x14ac:dyDescent="0.25">
      <c r="A1748" s="373">
        <v>99300</v>
      </c>
      <c r="B1748" s="373" t="s">
        <v>5366</v>
      </c>
      <c r="C1748" s="373" t="s">
        <v>6</v>
      </c>
      <c r="D1748" s="375">
        <v>13191.1</v>
      </c>
      <c r="E1748" s="371"/>
    </row>
    <row r="1749" spans="1:5" customFormat="1" x14ac:dyDescent="0.25">
      <c r="A1749" s="373">
        <v>99301</v>
      </c>
      <c r="B1749" s="373" t="s">
        <v>5367</v>
      </c>
      <c r="C1749" s="373" t="s">
        <v>6</v>
      </c>
      <c r="D1749" s="375">
        <v>6543.96</v>
      </c>
      <c r="E1749" s="371"/>
    </row>
    <row r="1750" spans="1:5" customFormat="1" x14ac:dyDescent="0.25">
      <c r="A1750" s="373">
        <v>99302</v>
      </c>
      <c r="B1750" s="373" t="s">
        <v>4007</v>
      </c>
      <c r="C1750" s="373" t="s">
        <v>16</v>
      </c>
      <c r="D1750" s="375">
        <v>3784.9</v>
      </c>
      <c r="E1750" s="371"/>
    </row>
    <row r="1751" spans="1:5" customFormat="1" x14ac:dyDescent="0.25">
      <c r="A1751" s="373">
        <v>99303</v>
      </c>
      <c r="B1751" s="373" t="s">
        <v>5368</v>
      </c>
      <c r="C1751" s="373" t="s">
        <v>6</v>
      </c>
      <c r="D1751" s="375">
        <v>12072.65</v>
      </c>
      <c r="E1751" s="371"/>
    </row>
    <row r="1752" spans="1:5" customFormat="1" x14ac:dyDescent="0.25">
      <c r="A1752" s="373">
        <v>99304</v>
      </c>
      <c r="B1752" s="373" t="s">
        <v>4008</v>
      </c>
      <c r="C1752" s="373" t="s">
        <v>16</v>
      </c>
      <c r="D1752" s="375">
        <v>3519.56</v>
      </c>
      <c r="E1752" s="371"/>
    </row>
    <row r="1753" spans="1:5" customFormat="1" x14ac:dyDescent="0.25">
      <c r="A1753" s="373">
        <v>99305</v>
      </c>
      <c r="B1753" s="373" t="s">
        <v>5369</v>
      </c>
      <c r="C1753" s="373" t="s">
        <v>6</v>
      </c>
      <c r="D1753" s="375">
        <v>13649.31</v>
      </c>
      <c r="E1753" s="371"/>
    </row>
    <row r="1754" spans="1:5" customFormat="1" x14ac:dyDescent="0.25">
      <c r="A1754" s="373">
        <v>99306</v>
      </c>
      <c r="B1754" s="373" t="s">
        <v>4009</v>
      </c>
      <c r="C1754" s="373" t="s">
        <v>16</v>
      </c>
      <c r="D1754" s="375">
        <v>3784.9</v>
      </c>
      <c r="E1754" s="371"/>
    </row>
    <row r="1755" spans="1:5" customFormat="1" x14ac:dyDescent="0.25">
      <c r="A1755" s="373">
        <v>99307</v>
      </c>
      <c r="B1755" s="373" t="s">
        <v>4010</v>
      </c>
      <c r="C1755" s="373" t="s">
        <v>16</v>
      </c>
      <c r="D1755" s="375">
        <v>2449.0500000000002</v>
      </c>
      <c r="E1755" s="371"/>
    </row>
    <row r="1756" spans="1:5" customFormat="1" x14ac:dyDescent="0.25">
      <c r="A1756" s="373">
        <v>99308</v>
      </c>
      <c r="B1756" s="373" t="s">
        <v>5370</v>
      </c>
      <c r="C1756" s="373" t="s">
        <v>6</v>
      </c>
      <c r="D1756" s="375">
        <v>15226.06</v>
      </c>
      <c r="E1756" s="371"/>
    </row>
    <row r="1757" spans="1:5" customFormat="1" x14ac:dyDescent="0.25">
      <c r="A1757" s="373">
        <v>99309</v>
      </c>
      <c r="B1757" s="373" t="s">
        <v>4011</v>
      </c>
      <c r="C1757" s="373" t="s">
        <v>16</v>
      </c>
      <c r="D1757" s="375">
        <v>4054.89</v>
      </c>
      <c r="E1757" s="371"/>
    </row>
    <row r="1758" spans="1:5" customFormat="1" x14ac:dyDescent="0.25">
      <c r="A1758" s="373">
        <v>99310</v>
      </c>
      <c r="B1758" s="373" t="s">
        <v>5371</v>
      </c>
      <c r="C1758" s="373" t="s">
        <v>6</v>
      </c>
      <c r="D1758" s="375">
        <v>15478.33</v>
      </c>
      <c r="E1758" s="371"/>
    </row>
    <row r="1759" spans="1:5" customFormat="1" x14ac:dyDescent="0.25">
      <c r="A1759" s="373">
        <v>99311</v>
      </c>
      <c r="B1759" s="373" t="s">
        <v>4012</v>
      </c>
      <c r="C1759" s="373" t="s">
        <v>16</v>
      </c>
      <c r="D1759" s="375">
        <v>4054.89</v>
      </c>
      <c r="E1759" s="371"/>
    </row>
    <row r="1760" spans="1:5" customFormat="1" x14ac:dyDescent="0.25">
      <c r="A1760" s="373">
        <v>99312</v>
      </c>
      <c r="B1760" s="373" t="s">
        <v>5372</v>
      </c>
      <c r="C1760" s="373" t="s">
        <v>6</v>
      </c>
      <c r="D1760" s="375">
        <v>7672.82</v>
      </c>
      <c r="E1760" s="371"/>
    </row>
    <row r="1761" spans="1:5" customFormat="1" x14ac:dyDescent="0.25">
      <c r="A1761" s="373">
        <v>99313</v>
      </c>
      <c r="B1761" s="373" t="s">
        <v>5373</v>
      </c>
      <c r="C1761" s="373" t="s">
        <v>6</v>
      </c>
      <c r="D1761" s="375">
        <v>17260.86</v>
      </c>
      <c r="E1761" s="371"/>
    </row>
    <row r="1762" spans="1:5" customFormat="1" x14ac:dyDescent="0.25">
      <c r="A1762" s="373">
        <v>99314</v>
      </c>
      <c r="B1762" s="373" t="s">
        <v>4013</v>
      </c>
      <c r="C1762" s="373" t="s">
        <v>16</v>
      </c>
      <c r="D1762" s="375">
        <v>4324.8100000000004</v>
      </c>
      <c r="E1762" s="371"/>
    </row>
    <row r="1763" spans="1:5" customFormat="1" x14ac:dyDescent="0.25">
      <c r="A1763" s="373">
        <v>99315</v>
      </c>
      <c r="B1763" s="373" t="s">
        <v>5374</v>
      </c>
      <c r="C1763" s="373" t="s">
        <v>6</v>
      </c>
      <c r="D1763" s="375">
        <v>19295.8</v>
      </c>
      <c r="E1763" s="371"/>
    </row>
    <row r="1764" spans="1:5" customFormat="1" x14ac:dyDescent="0.25">
      <c r="A1764" s="373">
        <v>99317</v>
      </c>
      <c r="B1764" s="373" t="s">
        <v>4014</v>
      </c>
      <c r="C1764" s="373" t="s">
        <v>16</v>
      </c>
      <c r="D1764" s="375">
        <v>2714.37</v>
      </c>
      <c r="E1764" s="371"/>
    </row>
    <row r="1765" spans="1:5" customFormat="1" x14ac:dyDescent="0.25">
      <c r="A1765" s="373">
        <v>99318</v>
      </c>
      <c r="B1765" s="373" t="s">
        <v>4015</v>
      </c>
      <c r="C1765" s="373" t="s">
        <v>16</v>
      </c>
      <c r="D1765" s="374">
        <v>281.35000000000002</v>
      </c>
      <c r="E1765" s="371"/>
    </row>
    <row r="1766" spans="1:5" customFormat="1" x14ac:dyDescent="0.25">
      <c r="A1766" s="373">
        <v>99319</v>
      </c>
      <c r="B1766" s="373" t="s">
        <v>4016</v>
      </c>
      <c r="C1766" s="373" t="s">
        <v>16</v>
      </c>
      <c r="D1766" s="374">
        <v>949.74</v>
      </c>
      <c r="E1766" s="371"/>
    </row>
    <row r="1767" spans="1:5" customFormat="1" x14ac:dyDescent="0.25">
      <c r="A1767" s="373">
        <v>99320</v>
      </c>
      <c r="B1767" s="373" t="s">
        <v>5375</v>
      </c>
      <c r="C1767" s="373" t="s">
        <v>6</v>
      </c>
      <c r="D1767" s="375">
        <v>8863.6299999999992</v>
      </c>
      <c r="E1767" s="371"/>
    </row>
    <row r="1768" spans="1:5" customFormat="1" x14ac:dyDescent="0.25">
      <c r="A1768" s="373">
        <v>99321</v>
      </c>
      <c r="B1768" s="373" t="s">
        <v>4017</v>
      </c>
      <c r="C1768" s="373" t="s">
        <v>16</v>
      </c>
      <c r="D1768" s="375">
        <v>2979.77</v>
      </c>
      <c r="E1768" s="371"/>
    </row>
    <row r="1769" spans="1:5" customFormat="1" x14ac:dyDescent="0.25">
      <c r="A1769" s="373">
        <v>99322</v>
      </c>
      <c r="B1769" s="373" t="s">
        <v>5376</v>
      </c>
      <c r="C1769" s="373" t="s">
        <v>6</v>
      </c>
      <c r="D1769" s="375">
        <v>10000.39</v>
      </c>
      <c r="E1769" s="371"/>
    </row>
    <row r="1770" spans="1:5" customFormat="1" x14ac:dyDescent="0.25">
      <c r="A1770" s="373">
        <v>99323</v>
      </c>
      <c r="B1770" s="373" t="s">
        <v>4018</v>
      </c>
      <c r="C1770" s="373" t="s">
        <v>16</v>
      </c>
      <c r="D1770" s="375">
        <v>3245.1</v>
      </c>
      <c r="E1770" s="371"/>
    </row>
    <row r="1771" spans="1:5" customFormat="1" x14ac:dyDescent="0.25">
      <c r="A1771" s="373">
        <v>99324</v>
      </c>
      <c r="B1771" s="373" t="s">
        <v>5377</v>
      </c>
      <c r="C1771" s="373" t="s">
        <v>6</v>
      </c>
      <c r="D1771" s="375">
        <v>11137.12</v>
      </c>
      <c r="E1771" s="371"/>
    </row>
    <row r="1772" spans="1:5" customFormat="1" x14ac:dyDescent="0.25">
      <c r="A1772" s="373">
        <v>99325</v>
      </c>
      <c r="B1772" s="373" t="s">
        <v>4019</v>
      </c>
      <c r="C1772" s="373" t="s">
        <v>16</v>
      </c>
      <c r="D1772" s="375">
        <v>3514.97</v>
      </c>
      <c r="E1772" s="371"/>
    </row>
    <row r="1773" spans="1:5" customFormat="1" x14ac:dyDescent="0.25">
      <c r="A1773" s="373">
        <v>99326</v>
      </c>
      <c r="B1773" s="373" t="s">
        <v>5378</v>
      </c>
      <c r="C1773" s="373" t="s">
        <v>6</v>
      </c>
      <c r="D1773" s="375">
        <v>9079.0400000000009</v>
      </c>
      <c r="E1773" s="371"/>
    </row>
    <row r="1774" spans="1:5" customFormat="1" x14ac:dyDescent="0.25">
      <c r="A1774" s="373">
        <v>99327</v>
      </c>
      <c r="B1774" s="373" t="s">
        <v>4020</v>
      </c>
      <c r="C1774" s="373" t="s">
        <v>16</v>
      </c>
      <c r="D1774" s="375">
        <v>4549.7700000000004</v>
      </c>
      <c r="E1774" s="371"/>
    </row>
    <row r="1775" spans="1:5" customFormat="1" x14ac:dyDescent="0.25">
      <c r="A1775" s="373">
        <v>101800</v>
      </c>
      <c r="B1775" s="373" t="s">
        <v>4021</v>
      </c>
      <c r="C1775" s="373" t="s">
        <v>6</v>
      </c>
      <c r="D1775" s="375">
        <v>1570.19</v>
      </c>
      <c r="E1775" s="371"/>
    </row>
    <row r="1776" spans="1:5" customFormat="1" x14ac:dyDescent="0.25">
      <c r="A1776" s="373">
        <v>101801</v>
      </c>
      <c r="B1776" s="373" t="s">
        <v>4022</v>
      </c>
      <c r="C1776" s="373" t="s">
        <v>6</v>
      </c>
      <c r="D1776" s="375">
        <v>1136.3900000000001</v>
      </c>
      <c r="E1776" s="371"/>
    </row>
    <row r="1777" spans="1:5" customFormat="1" x14ac:dyDescent="0.25">
      <c r="A1777" s="373">
        <v>101806</v>
      </c>
      <c r="B1777" s="373" t="s">
        <v>5379</v>
      </c>
      <c r="C1777" s="373" t="s">
        <v>6</v>
      </c>
      <c r="D1777" s="374">
        <v>576.01</v>
      </c>
      <c r="E1777" s="371"/>
    </row>
    <row r="1778" spans="1:5" customFormat="1" x14ac:dyDescent="0.25">
      <c r="A1778" s="373">
        <v>101807</v>
      </c>
      <c r="B1778" s="373" t="s">
        <v>5380</v>
      </c>
      <c r="C1778" s="373" t="s">
        <v>6</v>
      </c>
      <c r="D1778" s="374">
        <v>531.71</v>
      </c>
      <c r="E1778" s="371"/>
    </row>
    <row r="1779" spans="1:5" customFormat="1" x14ac:dyDescent="0.25">
      <c r="A1779" s="373">
        <v>101808</v>
      </c>
      <c r="B1779" s="373" t="s">
        <v>5381</v>
      </c>
      <c r="C1779" s="373" t="s">
        <v>6</v>
      </c>
      <c r="D1779" s="374">
        <v>539.09</v>
      </c>
      <c r="E1779" s="371"/>
    </row>
    <row r="1780" spans="1:5" customFormat="1" x14ac:dyDescent="0.25">
      <c r="A1780" s="373">
        <v>101809</v>
      </c>
      <c r="B1780" s="373" t="s">
        <v>5382</v>
      </c>
      <c r="C1780" s="373" t="s">
        <v>6</v>
      </c>
      <c r="D1780" s="375">
        <v>3300.81</v>
      </c>
      <c r="E1780" s="371"/>
    </row>
    <row r="1781" spans="1:5" customFormat="1" x14ac:dyDescent="0.25">
      <c r="A1781" s="373">
        <v>102139</v>
      </c>
      <c r="B1781" s="373" t="s">
        <v>5383</v>
      </c>
      <c r="C1781" s="373" t="s">
        <v>6</v>
      </c>
      <c r="D1781" s="375">
        <v>1791.79</v>
      </c>
      <c r="E1781" s="371"/>
    </row>
    <row r="1782" spans="1:5" customFormat="1" x14ac:dyDescent="0.25">
      <c r="A1782" s="373">
        <v>102141</v>
      </c>
      <c r="B1782" s="373" t="s">
        <v>5384</v>
      </c>
      <c r="C1782" s="373" t="s">
        <v>6</v>
      </c>
      <c r="D1782" s="375">
        <v>2753.84</v>
      </c>
      <c r="E1782" s="371"/>
    </row>
    <row r="1783" spans="1:5" customFormat="1" x14ac:dyDescent="0.25">
      <c r="A1783" s="373">
        <v>102142</v>
      </c>
      <c r="B1783" s="373" t="s">
        <v>5385</v>
      </c>
      <c r="C1783" s="373" t="s">
        <v>6</v>
      </c>
      <c r="D1783" s="375">
        <v>2710.75</v>
      </c>
      <c r="E1783" s="371"/>
    </row>
    <row r="1784" spans="1:5" customFormat="1" x14ac:dyDescent="0.25">
      <c r="A1784" s="373">
        <v>102457</v>
      </c>
      <c r="B1784" s="373" t="s">
        <v>5386</v>
      </c>
      <c r="C1784" s="373" t="s">
        <v>6</v>
      </c>
      <c r="D1784" s="375">
        <v>1729.64</v>
      </c>
      <c r="E1784" s="371"/>
    </row>
    <row r="1785" spans="1:5" customFormat="1" x14ac:dyDescent="0.25">
      <c r="A1785" s="373">
        <v>94263</v>
      </c>
      <c r="B1785" s="373" t="s">
        <v>46</v>
      </c>
      <c r="C1785" s="373" t="s">
        <v>16</v>
      </c>
      <c r="D1785" s="374">
        <v>35.18</v>
      </c>
      <c r="E1785" s="371"/>
    </row>
    <row r="1786" spans="1:5" customFormat="1" x14ac:dyDescent="0.25">
      <c r="A1786" s="373">
        <v>94264</v>
      </c>
      <c r="B1786" s="373" t="s">
        <v>1226</v>
      </c>
      <c r="C1786" s="373" t="s">
        <v>16</v>
      </c>
      <c r="D1786" s="374">
        <v>39.03</v>
      </c>
      <c r="E1786" s="371"/>
    </row>
    <row r="1787" spans="1:5" customFormat="1" x14ac:dyDescent="0.25">
      <c r="A1787" s="373">
        <v>94265</v>
      </c>
      <c r="B1787" s="373" t="s">
        <v>1227</v>
      </c>
      <c r="C1787" s="373" t="s">
        <v>16</v>
      </c>
      <c r="D1787" s="374">
        <v>45.6</v>
      </c>
      <c r="E1787" s="371"/>
    </row>
    <row r="1788" spans="1:5" customFormat="1" x14ac:dyDescent="0.25">
      <c r="A1788" s="373">
        <v>94266</v>
      </c>
      <c r="B1788" s="373" t="s">
        <v>1228</v>
      </c>
      <c r="C1788" s="373" t="s">
        <v>16</v>
      </c>
      <c r="D1788" s="374">
        <v>50</v>
      </c>
      <c r="E1788" s="371"/>
    </row>
    <row r="1789" spans="1:5" customFormat="1" x14ac:dyDescent="0.25">
      <c r="A1789" s="373">
        <v>94267</v>
      </c>
      <c r="B1789" s="373" t="s">
        <v>1229</v>
      </c>
      <c r="C1789" s="373" t="s">
        <v>16</v>
      </c>
      <c r="D1789" s="374">
        <v>54.83</v>
      </c>
      <c r="E1789" s="371"/>
    </row>
    <row r="1790" spans="1:5" customFormat="1" x14ac:dyDescent="0.25">
      <c r="A1790" s="373">
        <v>94268</v>
      </c>
      <c r="B1790" s="373" t="s">
        <v>1230</v>
      </c>
      <c r="C1790" s="373" t="s">
        <v>16</v>
      </c>
      <c r="D1790" s="374">
        <v>59.66</v>
      </c>
      <c r="E1790" s="371"/>
    </row>
    <row r="1791" spans="1:5" customFormat="1" x14ac:dyDescent="0.25">
      <c r="A1791" s="373">
        <v>94269</v>
      </c>
      <c r="B1791" s="373" t="s">
        <v>1231</v>
      </c>
      <c r="C1791" s="373" t="s">
        <v>16</v>
      </c>
      <c r="D1791" s="374">
        <v>77.760000000000005</v>
      </c>
      <c r="E1791" s="371"/>
    </row>
    <row r="1792" spans="1:5" customFormat="1" x14ac:dyDescent="0.25">
      <c r="A1792" s="373">
        <v>94270</v>
      </c>
      <c r="B1792" s="373" t="s">
        <v>1232</v>
      </c>
      <c r="C1792" s="373" t="s">
        <v>16</v>
      </c>
      <c r="D1792" s="374">
        <v>84.51</v>
      </c>
      <c r="E1792" s="371"/>
    </row>
    <row r="1793" spans="1:5" customFormat="1" x14ac:dyDescent="0.25">
      <c r="A1793" s="373">
        <v>94271</v>
      </c>
      <c r="B1793" s="373" t="s">
        <v>5387</v>
      </c>
      <c r="C1793" s="373" t="s">
        <v>16</v>
      </c>
      <c r="D1793" s="374">
        <v>94.38</v>
      </c>
      <c r="E1793" s="371"/>
    </row>
    <row r="1794" spans="1:5" customFormat="1" x14ac:dyDescent="0.25">
      <c r="A1794" s="373">
        <v>94272</v>
      </c>
      <c r="B1794" s="373" t="s">
        <v>1233</v>
      </c>
      <c r="C1794" s="373" t="s">
        <v>16</v>
      </c>
      <c r="D1794" s="374">
        <v>103.39</v>
      </c>
      <c r="E1794" s="371"/>
    </row>
    <row r="1795" spans="1:5" customFormat="1" x14ac:dyDescent="0.25">
      <c r="A1795" s="373">
        <v>94273</v>
      </c>
      <c r="B1795" s="373" t="s">
        <v>1234</v>
      </c>
      <c r="C1795" s="373" t="s">
        <v>16</v>
      </c>
      <c r="D1795" s="374">
        <v>55.72</v>
      </c>
      <c r="E1795" s="371"/>
    </row>
    <row r="1796" spans="1:5" customFormat="1" x14ac:dyDescent="0.25">
      <c r="A1796" s="373">
        <v>94274</v>
      </c>
      <c r="B1796" s="373" t="s">
        <v>1235</v>
      </c>
      <c r="C1796" s="373" t="s">
        <v>16</v>
      </c>
      <c r="D1796" s="374">
        <v>60.3</v>
      </c>
      <c r="E1796" s="371"/>
    </row>
    <row r="1797" spans="1:5" customFormat="1" x14ac:dyDescent="0.25">
      <c r="A1797" s="373">
        <v>94275</v>
      </c>
      <c r="B1797" s="373" t="s">
        <v>5388</v>
      </c>
      <c r="C1797" s="373" t="s">
        <v>16</v>
      </c>
      <c r="D1797" s="374">
        <v>50.17</v>
      </c>
      <c r="E1797" s="371"/>
    </row>
    <row r="1798" spans="1:5" customFormat="1" x14ac:dyDescent="0.25">
      <c r="A1798" s="373">
        <v>94276</v>
      </c>
      <c r="B1798" s="373" t="s">
        <v>5389</v>
      </c>
      <c r="C1798" s="373" t="s">
        <v>16</v>
      </c>
      <c r="D1798" s="374">
        <v>54.74</v>
      </c>
      <c r="E1798" s="371"/>
    </row>
    <row r="1799" spans="1:5" customFormat="1" x14ac:dyDescent="0.25">
      <c r="A1799" s="373">
        <v>94277</v>
      </c>
      <c r="B1799" s="373" t="s">
        <v>4398</v>
      </c>
      <c r="C1799" s="373" t="s">
        <v>16</v>
      </c>
      <c r="D1799" s="374">
        <v>44.45</v>
      </c>
      <c r="E1799" s="371"/>
    </row>
    <row r="1800" spans="1:5" customFormat="1" x14ac:dyDescent="0.25">
      <c r="A1800" s="373">
        <v>94278</v>
      </c>
      <c r="B1800" s="373" t="s">
        <v>4399</v>
      </c>
      <c r="C1800" s="373" t="s">
        <v>16</v>
      </c>
      <c r="D1800" s="374">
        <v>49.03</v>
      </c>
      <c r="E1800" s="371"/>
    </row>
    <row r="1801" spans="1:5" customFormat="1" x14ac:dyDescent="0.25">
      <c r="A1801" s="373">
        <v>94279</v>
      </c>
      <c r="B1801" s="373" t="s">
        <v>4400</v>
      </c>
      <c r="C1801" s="373" t="s">
        <v>16</v>
      </c>
      <c r="D1801" s="374">
        <v>50.92</v>
      </c>
      <c r="E1801" s="371"/>
    </row>
    <row r="1802" spans="1:5" customFormat="1" x14ac:dyDescent="0.25">
      <c r="A1802" s="373">
        <v>94280</v>
      </c>
      <c r="B1802" s="373" t="s">
        <v>4401</v>
      </c>
      <c r="C1802" s="373" t="s">
        <v>16</v>
      </c>
      <c r="D1802" s="374">
        <v>55.5</v>
      </c>
      <c r="E1802" s="371"/>
    </row>
    <row r="1803" spans="1:5" customFormat="1" x14ac:dyDescent="0.25">
      <c r="A1803" s="373">
        <v>94281</v>
      </c>
      <c r="B1803" s="373" t="s">
        <v>1236</v>
      </c>
      <c r="C1803" s="373" t="s">
        <v>16</v>
      </c>
      <c r="D1803" s="374">
        <v>57.64</v>
      </c>
      <c r="E1803" s="371"/>
    </row>
    <row r="1804" spans="1:5" customFormat="1" x14ac:dyDescent="0.25">
      <c r="A1804" s="373">
        <v>94282</v>
      </c>
      <c r="B1804" s="373" t="s">
        <v>1237</v>
      </c>
      <c r="C1804" s="373" t="s">
        <v>16</v>
      </c>
      <c r="D1804" s="374">
        <v>71.569999999999993</v>
      </c>
      <c r="E1804" s="371"/>
    </row>
    <row r="1805" spans="1:5" customFormat="1" x14ac:dyDescent="0.25">
      <c r="A1805" s="373">
        <v>94283</v>
      </c>
      <c r="B1805" s="373" t="s">
        <v>1238</v>
      </c>
      <c r="C1805" s="373" t="s">
        <v>16</v>
      </c>
      <c r="D1805" s="374">
        <v>73.709999999999994</v>
      </c>
      <c r="E1805" s="371"/>
    </row>
    <row r="1806" spans="1:5" customFormat="1" x14ac:dyDescent="0.25">
      <c r="A1806" s="373">
        <v>94284</v>
      </c>
      <c r="B1806" s="373" t="s">
        <v>1239</v>
      </c>
      <c r="C1806" s="373" t="s">
        <v>16</v>
      </c>
      <c r="D1806" s="374">
        <v>87.65</v>
      </c>
      <c r="E1806" s="371"/>
    </row>
    <row r="1807" spans="1:5" customFormat="1" x14ac:dyDescent="0.25">
      <c r="A1807" s="373">
        <v>94285</v>
      </c>
      <c r="B1807" s="373" t="s">
        <v>1240</v>
      </c>
      <c r="C1807" s="373" t="s">
        <v>16</v>
      </c>
      <c r="D1807" s="374">
        <v>89.1</v>
      </c>
      <c r="E1807" s="371"/>
    </row>
    <row r="1808" spans="1:5" customFormat="1" x14ac:dyDescent="0.25">
      <c r="A1808" s="373">
        <v>94286</v>
      </c>
      <c r="B1808" s="373" t="s">
        <v>1241</v>
      </c>
      <c r="C1808" s="373" t="s">
        <v>16</v>
      </c>
      <c r="D1808" s="374">
        <v>103.05</v>
      </c>
      <c r="E1808" s="371"/>
    </row>
    <row r="1809" spans="1:5" customFormat="1" x14ac:dyDescent="0.25">
      <c r="A1809" s="373">
        <v>94287</v>
      </c>
      <c r="B1809" s="373" t="s">
        <v>1242</v>
      </c>
      <c r="C1809" s="373" t="s">
        <v>16</v>
      </c>
      <c r="D1809" s="374">
        <v>45.38</v>
      </c>
      <c r="E1809" s="371"/>
    </row>
    <row r="1810" spans="1:5" customFormat="1" x14ac:dyDescent="0.25">
      <c r="A1810" s="373">
        <v>94288</v>
      </c>
      <c r="B1810" s="373" t="s">
        <v>1243</v>
      </c>
      <c r="C1810" s="373" t="s">
        <v>16</v>
      </c>
      <c r="D1810" s="374">
        <v>57.57</v>
      </c>
      <c r="E1810" s="371"/>
    </row>
    <row r="1811" spans="1:5" customFormat="1" x14ac:dyDescent="0.25">
      <c r="A1811" s="373">
        <v>94289</v>
      </c>
      <c r="B1811" s="373" t="s">
        <v>1244</v>
      </c>
      <c r="C1811" s="373" t="s">
        <v>16</v>
      </c>
      <c r="D1811" s="374">
        <v>57.11</v>
      </c>
      <c r="E1811" s="371"/>
    </row>
    <row r="1812" spans="1:5" customFormat="1" x14ac:dyDescent="0.25">
      <c r="A1812" s="373">
        <v>94290</v>
      </c>
      <c r="B1812" s="373" t="s">
        <v>1245</v>
      </c>
      <c r="C1812" s="373" t="s">
        <v>16</v>
      </c>
      <c r="D1812" s="374">
        <v>69.3</v>
      </c>
      <c r="E1812" s="371"/>
    </row>
    <row r="1813" spans="1:5" customFormat="1" x14ac:dyDescent="0.25">
      <c r="A1813" s="373">
        <v>94291</v>
      </c>
      <c r="B1813" s="373" t="s">
        <v>1246</v>
      </c>
      <c r="C1813" s="373" t="s">
        <v>16</v>
      </c>
      <c r="D1813" s="374">
        <v>68.2</v>
      </c>
      <c r="E1813" s="371"/>
    </row>
    <row r="1814" spans="1:5" customFormat="1" x14ac:dyDescent="0.25">
      <c r="A1814" s="373">
        <v>94292</v>
      </c>
      <c r="B1814" s="373" t="s">
        <v>1247</v>
      </c>
      <c r="C1814" s="373" t="s">
        <v>16</v>
      </c>
      <c r="D1814" s="374">
        <v>80.39</v>
      </c>
      <c r="E1814" s="371"/>
    </row>
    <row r="1815" spans="1:5" customFormat="1" x14ac:dyDescent="0.25">
      <c r="A1815" s="373">
        <v>94293</v>
      </c>
      <c r="B1815" s="373" t="s">
        <v>1248</v>
      </c>
      <c r="C1815" s="373" t="s">
        <v>16</v>
      </c>
      <c r="D1815" s="374">
        <v>175.35</v>
      </c>
      <c r="E1815" s="371"/>
    </row>
    <row r="1816" spans="1:5" customFormat="1" x14ac:dyDescent="0.25">
      <c r="A1816" s="373">
        <v>94294</v>
      </c>
      <c r="B1816" s="373" t="s">
        <v>1249</v>
      </c>
      <c r="C1816" s="373" t="s">
        <v>16</v>
      </c>
      <c r="D1816" s="374">
        <v>10.89</v>
      </c>
      <c r="E1816" s="371"/>
    </row>
    <row r="1817" spans="1:5" customFormat="1" x14ac:dyDescent="0.25">
      <c r="A1817" s="373">
        <v>104491</v>
      </c>
      <c r="B1817" s="373" t="s">
        <v>7256</v>
      </c>
      <c r="C1817" s="373" t="s">
        <v>16</v>
      </c>
      <c r="D1817" s="375">
        <v>3857.02</v>
      </c>
      <c r="E1817" s="371"/>
    </row>
    <row r="1818" spans="1:5" customFormat="1" x14ac:dyDescent="0.25">
      <c r="A1818" s="373">
        <v>104492</v>
      </c>
      <c r="B1818" s="373" t="s">
        <v>7257</v>
      </c>
      <c r="C1818" s="373" t="s">
        <v>16</v>
      </c>
      <c r="D1818" s="375">
        <v>4822.7299999999996</v>
      </c>
      <c r="E1818" s="371"/>
    </row>
    <row r="1819" spans="1:5" customFormat="1" x14ac:dyDescent="0.25">
      <c r="A1819" s="373">
        <v>104494</v>
      </c>
      <c r="B1819" s="373" t="s">
        <v>7258</v>
      </c>
      <c r="C1819" s="373" t="s">
        <v>16</v>
      </c>
      <c r="D1819" s="375">
        <v>6512.49</v>
      </c>
      <c r="E1819" s="371"/>
    </row>
    <row r="1820" spans="1:5" customFormat="1" x14ac:dyDescent="0.25">
      <c r="A1820" s="373">
        <v>104497</v>
      </c>
      <c r="B1820" s="373" t="s">
        <v>7259</v>
      </c>
      <c r="C1820" s="373" t="s">
        <v>16</v>
      </c>
      <c r="D1820" s="375">
        <v>7805.56</v>
      </c>
      <c r="E1820" s="371"/>
    </row>
    <row r="1821" spans="1:5" customFormat="1" x14ac:dyDescent="0.25">
      <c r="A1821" s="373">
        <v>104515</v>
      </c>
      <c r="B1821" s="373" t="s">
        <v>7260</v>
      </c>
      <c r="C1821" s="373" t="s">
        <v>3</v>
      </c>
      <c r="D1821" s="374">
        <v>26.81</v>
      </c>
      <c r="E1821" s="371"/>
    </row>
    <row r="1822" spans="1:5" customFormat="1" x14ac:dyDescent="0.25">
      <c r="A1822" s="373">
        <v>102727</v>
      </c>
      <c r="B1822" s="373" t="s">
        <v>4491</v>
      </c>
      <c r="C1822" s="373" t="s">
        <v>3</v>
      </c>
      <c r="D1822" s="374">
        <v>93.1</v>
      </c>
      <c r="E1822" s="371"/>
    </row>
    <row r="1823" spans="1:5" customFormat="1" x14ac:dyDescent="0.25">
      <c r="A1823" s="373">
        <v>102728</v>
      </c>
      <c r="B1823" s="373" t="s">
        <v>4492</v>
      </c>
      <c r="C1823" s="373" t="s">
        <v>17</v>
      </c>
      <c r="D1823" s="374">
        <v>16.11</v>
      </c>
      <c r="E1823" s="371"/>
    </row>
    <row r="1824" spans="1:5" customFormat="1" x14ac:dyDescent="0.25">
      <c r="A1824" s="373">
        <v>102729</v>
      </c>
      <c r="B1824" s="373" t="s">
        <v>4493</v>
      </c>
      <c r="C1824" s="373" t="s">
        <v>17</v>
      </c>
      <c r="D1824" s="374">
        <v>15.01</v>
      </c>
      <c r="E1824" s="371"/>
    </row>
    <row r="1825" spans="1:5" customFormat="1" x14ac:dyDescent="0.25">
      <c r="A1825" s="373">
        <v>102730</v>
      </c>
      <c r="B1825" s="373" t="s">
        <v>4494</v>
      </c>
      <c r="C1825" s="373" t="s">
        <v>17</v>
      </c>
      <c r="D1825" s="374">
        <v>13.36</v>
      </c>
      <c r="E1825" s="371"/>
    </row>
    <row r="1826" spans="1:5" customFormat="1" x14ac:dyDescent="0.25">
      <c r="A1826" s="373">
        <v>102731</v>
      </c>
      <c r="B1826" s="373" t="s">
        <v>4495</v>
      </c>
      <c r="C1826" s="373" t="s">
        <v>17</v>
      </c>
      <c r="D1826" s="374">
        <v>11.21</v>
      </c>
      <c r="E1826" s="371"/>
    </row>
    <row r="1827" spans="1:5" customFormat="1" x14ac:dyDescent="0.25">
      <c r="A1827" s="373">
        <v>102732</v>
      </c>
      <c r="B1827" s="373" t="s">
        <v>4496</v>
      </c>
      <c r="C1827" s="373" t="s">
        <v>17</v>
      </c>
      <c r="D1827" s="374">
        <v>10.56</v>
      </c>
      <c r="E1827" s="371"/>
    </row>
    <row r="1828" spans="1:5" customFormat="1" x14ac:dyDescent="0.25">
      <c r="A1828" s="373">
        <v>102733</v>
      </c>
      <c r="B1828" s="373" t="s">
        <v>4497</v>
      </c>
      <c r="C1828" s="373" t="s">
        <v>17</v>
      </c>
      <c r="D1828" s="374">
        <v>11.78</v>
      </c>
      <c r="E1828" s="371"/>
    </row>
    <row r="1829" spans="1:5" customFormat="1" x14ac:dyDescent="0.25">
      <c r="A1829" s="373">
        <v>102734</v>
      </c>
      <c r="B1829" s="373" t="s">
        <v>4498</v>
      </c>
      <c r="C1829" s="373" t="s">
        <v>17</v>
      </c>
      <c r="D1829" s="374">
        <v>15.11</v>
      </c>
      <c r="E1829" s="371"/>
    </row>
    <row r="1830" spans="1:5" customFormat="1" x14ac:dyDescent="0.25">
      <c r="A1830" s="373">
        <v>102735</v>
      </c>
      <c r="B1830" s="373" t="s">
        <v>4499</v>
      </c>
      <c r="C1830" s="373" t="s">
        <v>17</v>
      </c>
      <c r="D1830" s="374">
        <v>14.14</v>
      </c>
      <c r="E1830" s="371"/>
    </row>
    <row r="1831" spans="1:5" customFormat="1" x14ac:dyDescent="0.25">
      <c r="A1831" s="373">
        <v>102736</v>
      </c>
      <c r="B1831" s="373" t="s">
        <v>4500</v>
      </c>
      <c r="C1831" s="373" t="s">
        <v>12</v>
      </c>
      <c r="D1831" s="374">
        <v>589.94000000000005</v>
      </c>
      <c r="E1831" s="371"/>
    </row>
    <row r="1832" spans="1:5" customFormat="1" x14ac:dyDescent="0.25">
      <c r="A1832" s="373">
        <v>102737</v>
      </c>
      <c r="B1832" s="373" t="s">
        <v>4501</v>
      </c>
      <c r="C1832" s="373" t="s">
        <v>6</v>
      </c>
      <c r="D1832" s="375">
        <v>1090.6199999999999</v>
      </c>
      <c r="E1832" s="371"/>
    </row>
    <row r="1833" spans="1:5" customFormat="1" x14ac:dyDescent="0.25">
      <c r="A1833" s="373">
        <v>102738</v>
      </c>
      <c r="B1833" s="373" t="s">
        <v>4502</v>
      </c>
      <c r="C1833" s="373" t="s">
        <v>6</v>
      </c>
      <c r="D1833" s="375">
        <v>2239.7800000000002</v>
      </c>
      <c r="E1833" s="371"/>
    </row>
    <row r="1834" spans="1:5" customFormat="1" x14ac:dyDescent="0.25">
      <c r="A1834" s="373">
        <v>102739</v>
      </c>
      <c r="B1834" s="373" t="s">
        <v>4503</v>
      </c>
      <c r="C1834" s="373" t="s">
        <v>6</v>
      </c>
      <c r="D1834" s="375">
        <v>3751.81</v>
      </c>
      <c r="E1834" s="371"/>
    </row>
    <row r="1835" spans="1:5" customFormat="1" x14ac:dyDescent="0.25">
      <c r="A1835" s="373">
        <v>102740</v>
      </c>
      <c r="B1835" s="373" t="s">
        <v>4504</v>
      </c>
      <c r="C1835" s="373" t="s">
        <v>6</v>
      </c>
      <c r="D1835" s="375">
        <v>5628.1</v>
      </c>
      <c r="E1835" s="371"/>
    </row>
    <row r="1836" spans="1:5" customFormat="1" x14ac:dyDescent="0.25">
      <c r="A1836" s="373">
        <v>102741</v>
      </c>
      <c r="B1836" s="373" t="s">
        <v>4505</v>
      </c>
      <c r="C1836" s="373" t="s">
        <v>6</v>
      </c>
      <c r="D1836" s="375">
        <v>7907.13</v>
      </c>
      <c r="E1836" s="371"/>
    </row>
    <row r="1837" spans="1:5" customFormat="1" x14ac:dyDescent="0.25">
      <c r="A1837" s="373">
        <v>102742</v>
      </c>
      <c r="B1837" s="373" t="s">
        <v>4506</v>
      </c>
      <c r="C1837" s="373" t="s">
        <v>6</v>
      </c>
      <c r="D1837" s="375">
        <v>13708.52</v>
      </c>
      <c r="E1837" s="371"/>
    </row>
    <row r="1838" spans="1:5" customFormat="1" x14ac:dyDescent="0.25">
      <c r="A1838" s="373">
        <v>102743</v>
      </c>
      <c r="B1838" s="373" t="s">
        <v>4507</v>
      </c>
      <c r="C1838" s="373" t="s">
        <v>6</v>
      </c>
      <c r="D1838" s="375">
        <v>4559.5</v>
      </c>
      <c r="E1838" s="371"/>
    </row>
    <row r="1839" spans="1:5" customFormat="1" x14ac:dyDescent="0.25">
      <c r="A1839" s="373">
        <v>102744</v>
      </c>
      <c r="B1839" s="373" t="s">
        <v>4508</v>
      </c>
      <c r="C1839" s="373" t="s">
        <v>6</v>
      </c>
      <c r="D1839" s="375">
        <v>6834.46</v>
      </c>
      <c r="E1839" s="371"/>
    </row>
    <row r="1840" spans="1:5" customFormat="1" x14ac:dyDescent="0.25">
      <c r="A1840" s="373">
        <v>102745</v>
      </c>
      <c r="B1840" s="373" t="s">
        <v>4509</v>
      </c>
      <c r="C1840" s="373" t="s">
        <v>6</v>
      </c>
      <c r="D1840" s="375">
        <v>9613.7000000000007</v>
      </c>
      <c r="E1840" s="371"/>
    </row>
    <row r="1841" spans="1:5" customFormat="1" x14ac:dyDescent="0.25">
      <c r="A1841" s="373">
        <v>102746</v>
      </c>
      <c r="B1841" s="373" t="s">
        <v>4510</v>
      </c>
      <c r="C1841" s="373" t="s">
        <v>6</v>
      </c>
      <c r="D1841" s="375">
        <v>16687.580000000002</v>
      </c>
      <c r="E1841" s="371"/>
    </row>
    <row r="1842" spans="1:5" customFormat="1" x14ac:dyDescent="0.25">
      <c r="A1842" s="373">
        <v>102747</v>
      </c>
      <c r="B1842" s="373" t="s">
        <v>4511</v>
      </c>
      <c r="C1842" s="373" t="s">
        <v>6</v>
      </c>
      <c r="D1842" s="375">
        <v>8501.64</v>
      </c>
      <c r="E1842" s="371"/>
    </row>
    <row r="1843" spans="1:5" customFormat="1" x14ac:dyDescent="0.25">
      <c r="A1843" s="373">
        <v>102748</v>
      </c>
      <c r="B1843" s="373" t="s">
        <v>4512</v>
      </c>
      <c r="C1843" s="373" t="s">
        <v>6</v>
      </c>
      <c r="D1843" s="375">
        <v>11905.58</v>
      </c>
      <c r="E1843" s="371"/>
    </row>
    <row r="1844" spans="1:5" customFormat="1" x14ac:dyDescent="0.25">
      <c r="A1844" s="373">
        <v>102749</v>
      </c>
      <c r="B1844" s="373" t="s">
        <v>4513</v>
      </c>
      <c r="C1844" s="373" t="s">
        <v>6</v>
      </c>
      <c r="D1844" s="375">
        <v>20468.560000000001</v>
      </c>
      <c r="E1844" s="371"/>
    </row>
    <row r="1845" spans="1:5" customFormat="1" x14ac:dyDescent="0.25">
      <c r="A1845" s="373">
        <v>102750</v>
      </c>
      <c r="B1845" s="373" t="s">
        <v>4514</v>
      </c>
      <c r="C1845" s="373" t="s">
        <v>6</v>
      </c>
      <c r="D1845" s="375">
        <v>2733.49</v>
      </c>
      <c r="E1845" s="371"/>
    </row>
    <row r="1846" spans="1:5" customFormat="1" x14ac:dyDescent="0.25">
      <c r="A1846" s="373">
        <v>102751</v>
      </c>
      <c r="B1846" s="373" t="s">
        <v>4515</v>
      </c>
      <c r="C1846" s="373" t="s">
        <v>6</v>
      </c>
      <c r="D1846" s="375">
        <v>4756.1400000000003</v>
      </c>
      <c r="E1846" s="371"/>
    </row>
    <row r="1847" spans="1:5" customFormat="1" x14ac:dyDescent="0.25">
      <c r="A1847" s="373">
        <v>102752</v>
      </c>
      <c r="B1847" s="373" t="s">
        <v>4516</v>
      </c>
      <c r="C1847" s="373" t="s">
        <v>6</v>
      </c>
      <c r="D1847" s="375">
        <v>7586.29</v>
      </c>
      <c r="E1847" s="371"/>
    </row>
    <row r="1848" spans="1:5" customFormat="1" x14ac:dyDescent="0.25">
      <c r="A1848" s="373">
        <v>102753</v>
      </c>
      <c r="B1848" s="373" t="s">
        <v>4517</v>
      </c>
      <c r="C1848" s="373" t="s">
        <v>6</v>
      </c>
      <c r="D1848" s="375">
        <v>11241.42</v>
      </c>
      <c r="E1848" s="371"/>
    </row>
    <row r="1849" spans="1:5" customFormat="1" x14ac:dyDescent="0.25">
      <c r="A1849" s="373">
        <v>102754</v>
      </c>
      <c r="B1849" s="373" t="s">
        <v>4518</v>
      </c>
      <c r="C1849" s="373" t="s">
        <v>6</v>
      </c>
      <c r="D1849" s="375">
        <v>21411.15</v>
      </c>
      <c r="E1849" s="371"/>
    </row>
    <row r="1850" spans="1:5" customFormat="1" x14ac:dyDescent="0.25">
      <c r="A1850" s="373">
        <v>102755</v>
      </c>
      <c r="B1850" s="373" t="s">
        <v>4519</v>
      </c>
      <c r="C1850" s="373" t="s">
        <v>6</v>
      </c>
      <c r="D1850" s="375">
        <v>10617.85</v>
      </c>
      <c r="E1850" s="371"/>
    </row>
    <row r="1851" spans="1:5" customFormat="1" x14ac:dyDescent="0.25">
      <c r="A1851" s="373">
        <v>102756</v>
      </c>
      <c r="B1851" s="373" t="s">
        <v>4520</v>
      </c>
      <c r="C1851" s="373" t="s">
        <v>6</v>
      </c>
      <c r="D1851" s="375">
        <v>15781.68</v>
      </c>
      <c r="E1851" s="371"/>
    </row>
    <row r="1852" spans="1:5" customFormat="1" x14ac:dyDescent="0.25">
      <c r="A1852" s="373">
        <v>102757</v>
      </c>
      <c r="B1852" s="373" t="s">
        <v>4521</v>
      </c>
      <c r="C1852" s="373" t="s">
        <v>6</v>
      </c>
      <c r="D1852" s="375">
        <v>29411.59</v>
      </c>
      <c r="E1852" s="371"/>
    </row>
    <row r="1853" spans="1:5" customFormat="1" x14ac:dyDescent="0.25">
      <c r="A1853" s="373">
        <v>102758</v>
      </c>
      <c r="B1853" s="373" t="s">
        <v>4522</v>
      </c>
      <c r="C1853" s="373" t="s">
        <v>6</v>
      </c>
      <c r="D1853" s="375">
        <v>13664.5</v>
      </c>
      <c r="E1853" s="371"/>
    </row>
    <row r="1854" spans="1:5" customFormat="1" x14ac:dyDescent="0.25">
      <c r="A1854" s="373">
        <v>102759</v>
      </c>
      <c r="B1854" s="373" t="s">
        <v>4523</v>
      </c>
      <c r="C1854" s="373" t="s">
        <v>6</v>
      </c>
      <c r="D1854" s="375">
        <v>20344.939999999999</v>
      </c>
      <c r="E1854" s="371"/>
    </row>
    <row r="1855" spans="1:5" customFormat="1" x14ac:dyDescent="0.25">
      <c r="A1855" s="373">
        <v>102760</v>
      </c>
      <c r="B1855" s="373" t="s">
        <v>4524</v>
      </c>
      <c r="C1855" s="373" t="s">
        <v>6</v>
      </c>
      <c r="D1855" s="375">
        <v>37564.080000000002</v>
      </c>
      <c r="E1855" s="371"/>
    </row>
    <row r="1856" spans="1:5" customFormat="1" x14ac:dyDescent="0.25">
      <c r="A1856" s="373">
        <v>102761</v>
      </c>
      <c r="B1856" s="373" t="s">
        <v>4525</v>
      </c>
      <c r="C1856" s="373" t="s">
        <v>6</v>
      </c>
      <c r="D1856" s="375">
        <v>12954.37</v>
      </c>
      <c r="E1856" s="371"/>
    </row>
    <row r="1857" spans="1:5" customFormat="1" x14ac:dyDescent="0.25">
      <c r="A1857" s="373">
        <v>102762</v>
      </c>
      <c r="B1857" s="373" t="s">
        <v>4526</v>
      </c>
      <c r="C1857" s="373" t="s">
        <v>6</v>
      </c>
      <c r="D1857" s="375">
        <v>20063.8</v>
      </c>
      <c r="E1857" s="371"/>
    </row>
    <row r="1858" spans="1:5" customFormat="1" x14ac:dyDescent="0.25">
      <c r="A1858" s="373">
        <v>102763</v>
      </c>
      <c r="B1858" s="373" t="s">
        <v>4527</v>
      </c>
      <c r="C1858" s="373" t="s">
        <v>6</v>
      </c>
      <c r="D1858" s="375">
        <v>27969.77</v>
      </c>
      <c r="E1858" s="371"/>
    </row>
    <row r="1859" spans="1:5" customFormat="1" x14ac:dyDescent="0.25">
      <c r="A1859" s="373">
        <v>102764</v>
      </c>
      <c r="B1859" s="373" t="s">
        <v>4528</v>
      </c>
      <c r="C1859" s="373" t="s">
        <v>6</v>
      </c>
      <c r="D1859" s="375">
        <v>39534.839999999997</v>
      </c>
      <c r="E1859" s="371"/>
    </row>
    <row r="1860" spans="1:5" customFormat="1" x14ac:dyDescent="0.25">
      <c r="A1860" s="373">
        <v>102765</v>
      </c>
      <c r="B1860" s="373" t="s">
        <v>4529</v>
      </c>
      <c r="C1860" s="373" t="s">
        <v>6</v>
      </c>
      <c r="D1860" s="375">
        <v>16135.32</v>
      </c>
      <c r="E1860" s="371"/>
    </row>
    <row r="1861" spans="1:5" customFormat="1" x14ac:dyDescent="0.25">
      <c r="A1861" s="373">
        <v>102766</v>
      </c>
      <c r="B1861" s="373" t="s">
        <v>4530</v>
      </c>
      <c r="C1861" s="373" t="s">
        <v>6</v>
      </c>
      <c r="D1861" s="375">
        <v>24404.06</v>
      </c>
      <c r="E1861" s="371"/>
    </row>
    <row r="1862" spans="1:5" customFormat="1" x14ac:dyDescent="0.25">
      <c r="A1862" s="373">
        <v>102767</v>
      </c>
      <c r="B1862" s="373" t="s">
        <v>4531</v>
      </c>
      <c r="C1862" s="373" t="s">
        <v>6</v>
      </c>
      <c r="D1862" s="375">
        <v>34269.72</v>
      </c>
      <c r="E1862" s="371"/>
    </row>
    <row r="1863" spans="1:5" customFormat="1" x14ac:dyDescent="0.25">
      <c r="A1863" s="373">
        <v>102768</v>
      </c>
      <c r="B1863" s="373" t="s">
        <v>4532</v>
      </c>
      <c r="C1863" s="373" t="s">
        <v>6</v>
      </c>
      <c r="D1863" s="375">
        <v>48012.35</v>
      </c>
      <c r="E1863" s="371"/>
    </row>
    <row r="1864" spans="1:5" customFormat="1" x14ac:dyDescent="0.25">
      <c r="A1864" s="373">
        <v>102769</v>
      </c>
      <c r="B1864" s="373" t="s">
        <v>4533</v>
      </c>
      <c r="C1864" s="373" t="s">
        <v>6</v>
      </c>
      <c r="D1864" s="375">
        <v>18702.36</v>
      </c>
      <c r="E1864" s="371"/>
    </row>
    <row r="1865" spans="1:5" customFormat="1" x14ac:dyDescent="0.25">
      <c r="A1865" s="373">
        <v>102770</v>
      </c>
      <c r="B1865" s="373" t="s">
        <v>4534</v>
      </c>
      <c r="C1865" s="373" t="s">
        <v>6</v>
      </c>
      <c r="D1865" s="375">
        <v>28802.31</v>
      </c>
      <c r="E1865" s="371"/>
    </row>
    <row r="1866" spans="1:5" customFormat="1" x14ac:dyDescent="0.25">
      <c r="A1866" s="373">
        <v>102771</v>
      </c>
      <c r="B1866" s="373" t="s">
        <v>4535</v>
      </c>
      <c r="C1866" s="373" t="s">
        <v>6</v>
      </c>
      <c r="D1866" s="375">
        <v>40426.99</v>
      </c>
      <c r="E1866" s="371"/>
    </row>
    <row r="1867" spans="1:5" customFormat="1" x14ac:dyDescent="0.25">
      <c r="A1867" s="373">
        <v>102772</v>
      </c>
      <c r="B1867" s="373" t="s">
        <v>4536</v>
      </c>
      <c r="C1867" s="373" t="s">
        <v>6</v>
      </c>
      <c r="D1867" s="375">
        <v>57083.02</v>
      </c>
      <c r="E1867" s="371"/>
    </row>
    <row r="1868" spans="1:5" customFormat="1" x14ac:dyDescent="0.25">
      <c r="A1868" s="373">
        <v>102773</v>
      </c>
      <c r="B1868" s="373" t="s">
        <v>4537</v>
      </c>
      <c r="C1868" s="373" t="s">
        <v>6</v>
      </c>
      <c r="D1868" s="375">
        <v>7890.34</v>
      </c>
      <c r="E1868" s="371"/>
    </row>
    <row r="1869" spans="1:5" customFormat="1" x14ac:dyDescent="0.25">
      <c r="A1869" s="373">
        <v>102774</v>
      </c>
      <c r="B1869" s="373" t="s">
        <v>4538</v>
      </c>
      <c r="C1869" s="373" t="s">
        <v>6</v>
      </c>
      <c r="D1869" s="375">
        <v>7890.34</v>
      </c>
      <c r="E1869" s="371"/>
    </row>
    <row r="1870" spans="1:5" customFormat="1" x14ac:dyDescent="0.25">
      <c r="A1870" s="373">
        <v>102775</v>
      </c>
      <c r="B1870" s="373" t="s">
        <v>4539</v>
      </c>
      <c r="C1870" s="373" t="s">
        <v>6</v>
      </c>
      <c r="D1870" s="375">
        <v>11923.72</v>
      </c>
      <c r="E1870" s="371"/>
    </row>
    <row r="1871" spans="1:5" customFormat="1" x14ac:dyDescent="0.25">
      <c r="A1871" s="373">
        <v>102776</v>
      </c>
      <c r="B1871" s="373" t="s">
        <v>4540</v>
      </c>
      <c r="C1871" s="373" t="s">
        <v>6</v>
      </c>
      <c r="D1871" s="375">
        <v>11923.72</v>
      </c>
      <c r="E1871" s="371"/>
    </row>
    <row r="1872" spans="1:5" customFormat="1" x14ac:dyDescent="0.25">
      <c r="A1872" s="373">
        <v>102777</v>
      </c>
      <c r="B1872" s="373" t="s">
        <v>4541</v>
      </c>
      <c r="C1872" s="373" t="s">
        <v>6</v>
      </c>
      <c r="D1872" s="375">
        <v>18140.169999999998</v>
      </c>
      <c r="E1872" s="371"/>
    </row>
    <row r="1873" spans="1:5" customFormat="1" x14ac:dyDescent="0.25">
      <c r="A1873" s="373">
        <v>102778</v>
      </c>
      <c r="B1873" s="373" t="s">
        <v>4542</v>
      </c>
      <c r="C1873" s="373" t="s">
        <v>6</v>
      </c>
      <c r="D1873" s="375">
        <v>26240.720000000001</v>
      </c>
      <c r="E1873" s="371"/>
    </row>
    <row r="1874" spans="1:5" customFormat="1" x14ac:dyDescent="0.25">
      <c r="A1874" s="373">
        <v>102779</v>
      </c>
      <c r="B1874" s="373" t="s">
        <v>4543</v>
      </c>
      <c r="C1874" s="373" t="s">
        <v>6</v>
      </c>
      <c r="D1874" s="375">
        <v>7890.34</v>
      </c>
      <c r="E1874" s="371"/>
    </row>
    <row r="1875" spans="1:5" customFormat="1" x14ac:dyDescent="0.25">
      <c r="A1875" s="373">
        <v>102780</v>
      </c>
      <c r="B1875" s="373" t="s">
        <v>4544</v>
      </c>
      <c r="C1875" s="373" t="s">
        <v>6</v>
      </c>
      <c r="D1875" s="375">
        <v>9065.07</v>
      </c>
      <c r="E1875" s="371"/>
    </row>
    <row r="1876" spans="1:5" customFormat="1" x14ac:dyDescent="0.25">
      <c r="A1876" s="373">
        <v>102781</v>
      </c>
      <c r="B1876" s="373" t="s">
        <v>4545</v>
      </c>
      <c r="C1876" s="373" t="s">
        <v>6</v>
      </c>
      <c r="D1876" s="375">
        <v>13602.62</v>
      </c>
      <c r="E1876" s="371"/>
    </row>
    <row r="1877" spans="1:5" customFormat="1" x14ac:dyDescent="0.25">
      <c r="A1877" s="373">
        <v>102782</v>
      </c>
      <c r="B1877" s="373" t="s">
        <v>4546</v>
      </c>
      <c r="C1877" s="373" t="s">
        <v>6</v>
      </c>
      <c r="D1877" s="375">
        <v>15019.64</v>
      </c>
      <c r="E1877" s="371"/>
    </row>
    <row r="1878" spans="1:5" customFormat="1" x14ac:dyDescent="0.25">
      <c r="A1878" s="373">
        <v>102783</v>
      </c>
      <c r="B1878" s="373" t="s">
        <v>4547</v>
      </c>
      <c r="C1878" s="373" t="s">
        <v>6</v>
      </c>
      <c r="D1878" s="375">
        <v>20061.37</v>
      </c>
      <c r="E1878" s="371"/>
    </row>
    <row r="1879" spans="1:5" customFormat="1" x14ac:dyDescent="0.25">
      <c r="A1879" s="373">
        <v>102784</v>
      </c>
      <c r="B1879" s="373" t="s">
        <v>4548</v>
      </c>
      <c r="C1879" s="373" t="s">
        <v>6</v>
      </c>
      <c r="D1879" s="375">
        <v>30291</v>
      </c>
      <c r="E1879" s="371"/>
    </row>
    <row r="1880" spans="1:5" customFormat="1" x14ac:dyDescent="0.25">
      <c r="A1880" s="373">
        <v>102785</v>
      </c>
      <c r="B1880" s="373" t="s">
        <v>4549</v>
      </c>
      <c r="C1880" s="373" t="s">
        <v>6</v>
      </c>
      <c r="D1880" s="375">
        <v>9065.07</v>
      </c>
      <c r="E1880" s="371"/>
    </row>
    <row r="1881" spans="1:5" customFormat="1" x14ac:dyDescent="0.25">
      <c r="A1881" s="373">
        <v>102786</v>
      </c>
      <c r="B1881" s="373" t="s">
        <v>4550</v>
      </c>
      <c r="C1881" s="373" t="s">
        <v>6</v>
      </c>
      <c r="D1881" s="375">
        <v>9977.92</v>
      </c>
      <c r="E1881" s="371"/>
    </row>
    <row r="1882" spans="1:5" customFormat="1" x14ac:dyDescent="0.25">
      <c r="A1882" s="373">
        <v>102787</v>
      </c>
      <c r="B1882" s="373" t="s">
        <v>4551</v>
      </c>
      <c r="C1882" s="373" t="s">
        <v>6</v>
      </c>
      <c r="D1882" s="375">
        <v>15019.64</v>
      </c>
      <c r="E1882" s="371"/>
    </row>
    <row r="1883" spans="1:5" customFormat="1" x14ac:dyDescent="0.25">
      <c r="A1883" s="373">
        <v>102788</v>
      </c>
      <c r="B1883" s="373" t="s">
        <v>4552</v>
      </c>
      <c r="C1883" s="373" t="s">
        <v>6</v>
      </c>
      <c r="D1883" s="375">
        <v>16387.560000000001</v>
      </c>
      <c r="E1883" s="371"/>
    </row>
    <row r="1884" spans="1:5" customFormat="1" x14ac:dyDescent="0.25">
      <c r="A1884" s="373">
        <v>102789</v>
      </c>
      <c r="B1884" s="373" t="s">
        <v>4553</v>
      </c>
      <c r="C1884" s="373" t="s">
        <v>6</v>
      </c>
      <c r="D1884" s="375">
        <v>21687.95</v>
      </c>
      <c r="E1884" s="371"/>
    </row>
    <row r="1885" spans="1:5" customFormat="1" x14ac:dyDescent="0.25">
      <c r="A1885" s="373">
        <v>102790</v>
      </c>
      <c r="B1885" s="373" t="s">
        <v>4554</v>
      </c>
      <c r="C1885" s="373" t="s">
        <v>6</v>
      </c>
      <c r="D1885" s="375">
        <v>35159.65</v>
      </c>
      <c r="E1885" s="371"/>
    </row>
    <row r="1886" spans="1:5" customFormat="1" x14ac:dyDescent="0.25">
      <c r="A1886" s="373">
        <v>102791</v>
      </c>
      <c r="B1886" s="373" t="s">
        <v>4555</v>
      </c>
      <c r="C1886" s="373" t="s">
        <v>6</v>
      </c>
      <c r="D1886" s="375">
        <v>28903.35</v>
      </c>
      <c r="E1886" s="371"/>
    </row>
    <row r="1887" spans="1:5" customFormat="1" x14ac:dyDescent="0.25">
      <c r="A1887" s="373">
        <v>102792</v>
      </c>
      <c r="B1887" s="373" t="s">
        <v>4556</v>
      </c>
      <c r="C1887" s="373" t="s">
        <v>6</v>
      </c>
      <c r="D1887" s="375">
        <v>46901.760000000002</v>
      </c>
      <c r="E1887" s="371"/>
    </row>
    <row r="1888" spans="1:5" customFormat="1" x14ac:dyDescent="0.25">
      <c r="A1888" s="373">
        <v>102793</v>
      </c>
      <c r="B1888" s="373" t="s">
        <v>4557</v>
      </c>
      <c r="C1888" s="373" t="s">
        <v>6</v>
      </c>
      <c r="D1888" s="375">
        <v>62725.23</v>
      </c>
      <c r="E1888" s="371"/>
    </row>
    <row r="1889" spans="1:5" customFormat="1" x14ac:dyDescent="0.25">
      <c r="A1889" s="373">
        <v>102794</v>
      </c>
      <c r="B1889" s="373" t="s">
        <v>4558</v>
      </c>
      <c r="C1889" s="373" t="s">
        <v>6</v>
      </c>
      <c r="D1889" s="375">
        <v>90194.52</v>
      </c>
      <c r="E1889" s="371"/>
    </row>
    <row r="1890" spans="1:5" customFormat="1" x14ac:dyDescent="0.25">
      <c r="A1890" s="373">
        <v>102795</v>
      </c>
      <c r="B1890" s="373" t="s">
        <v>4559</v>
      </c>
      <c r="C1890" s="373" t="s">
        <v>6</v>
      </c>
      <c r="D1890" s="375">
        <v>30714.23</v>
      </c>
      <c r="E1890" s="371"/>
    </row>
    <row r="1891" spans="1:5" customFormat="1" x14ac:dyDescent="0.25">
      <c r="A1891" s="373">
        <v>102796</v>
      </c>
      <c r="B1891" s="373" t="s">
        <v>4560</v>
      </c>
      <c r="C1891" s="373" t="s">
        <v>6</v>
      </c>
      <c r="D1891" s="375">
        <v>49420.31</v>
      </c>
      <c r="E1891" s="371"/>
    </row>
    <row r="1892" spans="1:5" customFormat="1" x14ac:dyDescent="0.25">
      <c r="A1892" s="373">
        <v>102797</v>
      </c>
      <c r="B1892" s="373" t="s">
        <v>4561</v>
      </c>
      <c r="C1892" s="373" t="s">
        <v>6</v>
      </c>
      <c r="D1892" s="375">
        <v>69765.88</v>
      </c>
      <c r="E1892" s="371"/>
    </row>
    <row r="1893" spans="1:5" customFormat="1" x14ac:dyDescent="0.25">
      <c r="A1893" s="373">
        <v>102798</v>
      </c>
      <c r="B1893" s="373" t="s">
        <v>4562</v>
      </c>
      <c r="C1893" s="373" t="s">
        <v>6</v>
      </c>
      <c r="D1893" s="375">
        <v>85618.97</v>
      </c>
      <c r="E1893" s="371"/>
    </row>
    <row r="1894" spans="1:5" customFormat="1" x14ac:dyDescent="0.25">
      <c r="A1894" s="373">
        <v>102799</v>
      </c>
      <c r="B1894" s="373" t="s">
        <v>4563</v>
      </c>
      <c r="C1894" s="373" t="s">
        <v>6</v>
      </c>
      <c r="D1894" s="375">
        <v>31386.46</v>
      </c>
      <c r="E1894" s="371"/>
    </row>
    <row r="1895" spans="1:5" customFormat="1" x14ac:dyDescent="0.25">
      <c r="A1895" s="373">
        <v>102800</v>
      </c>
      <c r="B1895" s="373" t="s">
        <v>4564</v>
      </c>
      <c r="C1895" s="373" t="s">
        <v>6</v>
      </c>
      <c r="D1895" s="375">
        <v>54156.35</v>
      </c>
      <c r="E1895" s="371"/>
    </row>
    <row r="1896" spans="1:5" customFormat="1" x14ac:dyDescent="0.25">
      <c r="A1896" s="373">
        <v>102801</v>
      </c>
      <c r="B1896" s="373" t="s">
        <v>4565</v>
      </c>
      <c r="C1896" s="373" t="s">
        <v>6</v>
      </c>
      <c r="D1896" s="375">
        <v>75480.240000000005</v>
      </c>
      <c r="E1896" s="371"/>
    </row>
    <row r="1897" spans="1:5" customFormat="1" x14ac:dyDescent="0.25">
      <c r="A1897" s="373">
        <v>102802</v>
      </c>
      <c r="B1897" s="373" t="s">
        <v>4566</v>
      </c>
      <c r="C1897" s="373" t="s">
        <v>6</v>
      </c>
      <c r="D1897" s="375">
        <v>90618.96</v>
      </c>
      <c r="E1897" s="371"/>
    </row>
    <row r="1898" spans="1:5" customFormat="1" x14ac:dyDescent="0.25">
      <c r="A1898" s="373">
        <v>101570</v>
      </c>
      <c r="B1898" s="373" t="s">
        <v>1250</v>
      </c>
      <c r="C1898" s="373" t="s">
        <v>3</v>
      </c>
      <c r="D1898" s="374">
        <v>25.32</v>
      </c>
      <c r="E1898" s="371"/>
    </row>
    <row r="1899" spans="1:5" customFormat="1" x14ac:dyDescent="0.25">
      <c r="A1899" s="373">
        <v>101571</v>
      </c>
      <c r="B1899" s="373" t="s">
        <v>1251</v>
      </c>
      <c r="C1899" s="373" t="s">
        <v>3</v>
      </c>
      <c r="D1899" s="374">
        <v>34.380000000000003</v>
      </c>
      <c r="E1899" s="371"/>
    </row>
    <row r="1900" spans="1:5" customFormat="1" x14ac:dyDescent="0.25">
      <c r="A1900" s="373">
        <v>101572</v>
      </c>
      <c r="B1900" s="373" t="s">
        <v>1252</v>
      </c>
      <c r="C1900" s="373" t="s">
        <v>3</v>
      </c>
      <c r="D1900" s="374">
        <v>19.920000000000002</v>
      </c>
      <c r="E1900" s="371"/>
    </row>
    <row r="1901" spans="1:5" customFormat="1" x14ac:dyDescent="0.25">
      <c r="A1901" s="373">
        <v>101573</v>
      </c>
      <c r="B1901" s="373" t="s">
        <v>1253</v>
      </c>
      <c r="C1901" s="373" t="s">
        <v>3</v>
      </c>
      <c r="D1901" s="374">
        <v>28.97</v>
      </c>
      <c r="E1901" s="371"/>
    </row>
    <row r="1902" spans="1:5" customFormat="1" x14ac:dyDescent="0.25">
      <c r="A1902" s="373">
        <v>101574</v>
      </c>
      <c r="B1902" s="373" t="s">
        <v>1254</v>
      </c>
      <c r="C1902" s="373" t="s">
        <v>3</v>
      </c>
      <c r="D1902" s="374">
        <v>15.33</v>
      </c>
      <c r="E1902" s="371"/>
    </row>
    <row r="1903" spans="1:5" customFormat="1" x14ac:dyDescent="0.25">
      <c r="A1903" s="373">
        <v>101575</v>
      </c>
      <c r="B1903" s="373" t="s">
        <v>1255</v>
      </c>
      <c r="C1903" s="373" t="s">
        <v>3</v>
      </c>
      <c r="D1903" s="374">
        <v>24.56</v>
      </c>
      <c r="E1903" s="371"/>
    </row>
    <row r="1904" spans="1:5" customFormat="1" x14ac:dyDescent="0.25">
      <c r="A1904" s="373">
        <v>101576</v>
      </c>
      <c r="B1904" s="373" t="s">
        <v>1256</v>
      </c>
      <c r="C1904" s="373" t="s">
        <v>3</v>
      </c>
      <c r="D1904" s="374">
        <v>45.54</v>
      </c>
      <c r="E1904" s="371"/>
    </row>
    <row r="1905" spans="1:5" customFormat="1" x14ac:dyDescent="0.25">
      <c r="A1905" s="373">
        <v>101577</v>
      </c>
      <c r="B1905" s="373" t="s">
        <v>1257</v>
      </c>
      <c r="C1905" s="373" t="s">
        <v>3</v>
      </c>
      <c r="D1905" s="374">
        <v>57.11</v>
      </c>
      <c r="E1905" s="371"/>
    </row>
    <row r="1906" spans="1:5" customFormat="1" x14ac:dyDescent="0.25">
      <c r="A1906" s="373">
        <v>101578</v>
      </c>
      <c r="B1906" s="373" t="s">
        <v>1258</v>
      </c>
      <c r="C1906" s="373" t="s">
        <v>3</v>
      </c>
      <c r="D1906" s="374">
        <v>37.69</v>
      </c>
      <c r="E1906" s="371"/>
    </row>
    <row r="1907" spans="1:5" customFormat="1" x14ac:dyDescent="0.25">
      <c r="A1907" s="373">
        <v>101579</v>
      </c>
      <c r="B1907" s="373" t="s">
        <v>1259</v>
      </c>
      <c r="C1907" s="373" t="s">
        <v>3</v>
      </c>
      <c r="D1907" s="374">
        <v>49.26</v>
      </c>
      <c r="E1907" s="371"/>
    </row>
    <row r="1908" spans="1:5" customFormat="1" x14ac:dyDescent="0.25">
      <c r="A1908" s="373">
        <v>101580</v>
      </c>
      <c r="B1908" s="373" t="s">
        <v>1260</v>
      </c>
      <c r="C1908" s="373" t="s">
        <v>3</v>
      </c>
      <c r="D1908" s="374">
        <v>33.49</v>
      </c>
      <c r="E1908" s="371"/>
    </row>
    <row r="1909" spans="1:5" customFormat="1" x14ac:dyDescent="0.25">
      <c r="A1909" s="373">
        <v>101581</v>
      </c>
      <c r="B1909" s="373" t="s">
        <v>1261</v>
      </c>
      <c r="C1909" s="373" t="s">
        <v>3</v>
      </c>
      <c r="D1909" s="374">
        <v>45.24</v>
      </c>
      <c r="E1909" s="371"/>
    </row>
    <row r="1910" spans="1:5" customFormat="1" x14ac:dyDescent="0.25">
      <c r="A1910" s="373">
        <v>101582</v>
      </c>
      <c r="B1910" s="373" t="s">
        <v>1262</v>
      </c>
      <c r="C1910" s="373" t="s">
        <v>3</v>
      </c>
      <c r="D1910" s="374">
        <v>74.81</v>
      </c>
      <c r="E1910" s="371"/>
    </row>
    <row r="1911" spans="1:5" customFormat="1" x14ac:dyDescent="0.25">
      <c r="A1911" s="373">
        <v>101583</v>
      </c>
      <c r="B1911" s="373" t="s">
        <v>1263</v>
      </c>
      <c r="C1911" s="373" t="s">
        <v>3</v>
      </c>
      <c r="D1911" s="374">
        <v>92.8</v>
      </c>
      <c r="E1911" s="371"/>
    </row>
    <row r="1912" spans="1:5" customFormat="1" x14ac:dyDescent="0.25">
      <c r="A1912" s="373">
        <v>101584</v>
      </c>
      <c r="B1912" s="373" t="s">
        <v>1264</v>
      </c>
      <c r="C1912" s="373" t="s">
        <v>3</v>
      </c>
      <c r="D1912" s="374">
        <v>61.57</v>
      </c>
      <c r="E1912" s="371"/>
    </row>
    <row r="1913" spans="1:5" customFormat="1" x14ac:dyDescent="0.25">
      <c r="A1913" s="373">
        <v>101585</v>
      </c>
      <c r="B1913" s="373" t="s">
        <v>1265</v>
      </c>
      <c r="C1913" s="373" t="s">
        <v>3</v>
      </c>
      <c r="D1913" s="374">
        <v>79.56</v>
      </c>
      <c r="E1913" s="371"/>
    </row>
    <row r="1914" spans="1:5" customFormat="1" x14ac:dyDescent="0.25">
      <c r="A1914" s="373">
        <v>101586</v>
      </c>
      <c r="B1914" s="373" t="s">
        <v>1266</v>
      </c>
      <c r="C1914" s="373" t="s">
        <v>3</v>
      </c>
      <c r="D1914" s="374">
        <v>53.38</v>
      </c>
      <c r="E1914" s="371"/>
    </row>
    <row r="1915" spans="1:5" customFormat="1" x14ac:dyDescent="0.25">
      <c r="A1915" s="373">
        <v>101587</v>
      </c>
      <c r="B1915" s="373" t="s">
        <v>1267</v>
      </c>
      <c r="C1915" s="373" t="s">
        <v>3</v>
      </c>
      <c r="D1915" s="374">
        <v>71.56</v>
      </c>
      <c r="E1915" s="371"/>
    </row>
    <row r="1916" spans="1:5" customFormat="1" x14ac:dyDescent="0.25">
      <c r="A1916" s="373">
        <v>101588</v>
      </c>
      <c r="B1916" s="373" t="s">
        <v>1268</v>
      </c>
      <c r="C1916" s="373" t="s">
        <v>3</v>
      </c>
      <c r="D1916" s="374">
        <v>92.92</v>
      </c>
      <c r="E1916" s="371"/>
    </row>
    <row r="1917" spans="1:5" customFormat="1" x14ac:dyDescent="0.25">
      <c r="A1917" s="373">
        <v>101589</v>
      </c>
      <c r="B1917" s="373" t="s">
        <v>1269</v>
      </c>
      <c r="C1917" s="373" t="s">
        <v>3</v>
      </c>
      <c r="D1917" s="374">
        <v>135.19</v>
      </c>
      <c r="E1917" s="371"/>
    </row>
    <row r="1918" spans="1:5" customFormat="1" x14ac:dyDescent="0.25">
      <c r="A1918" s="373">
        <v>101590</v>
      </c>
      <c r="B1918" s="373" t="s">
        <v>1270</v>
      </c>
      <c r="C1918" s="373" t="s">
        <v>3</v>
      </c>
      <c r="D1918" s="374">
        <v>70.510000000000005</v>
      </c>
      <c r="E1918" s="371"/>
    </row>
    <row r="1919" spans="1:5" customFormat="1" x14ac:dyDescent="0.25">
      <c r="A1919" s="373">
        <v>101591</v>
      </c>
      <c r="B1919" s="373" t="s">
        <v>1271</v>
      </c>
      <c r="C1919" s="373" t="s">
        <v>3</v>
      </c>
      <c r="D1919" s="374">
        <v>112.78</v>
      </c>
      <c r="E1919" s="371"/>
    </row>
    <row r="1920" spans="1:5" customFormat="1" x14ac:dyDescent="0.25">
      <c r="A1920" s="373">
        <v>101592</v>
      </c>
      <c r="B1920" s="373" t="s">
        <v>1272</v>
      </c>
      <c r="C1920" s="373" t="s">
        <v>3</v>
      </c>
      <c r="D1920" s="374">
        <v>49.94</v>
      </c>
      <c r="E1920" s="371"/>
    </row>
    <row r="1921" spans="1:5" customFormat="1" x14ac:dyDescent="0.25">
      <c r="A1921" s="373">
        <v>101593</v>
      </c>
      <c r="B1921" s="373" t="s">
        <v>1273</v>
      </c>
      <c r="C1921" s="373" t="s">
        <v>3</v>
      </c>
      <c r="D1921" s="374">
        <v>92.36</v>
      </c>
      <c r="E1921" s="371"/>
    </row>
    <row r="1922" spans="1:5" customFormat="1" x14ac:dyDescent="0.25">
      <c r="A1922" s="373">
        <v>101600</v>
      </c>
      <c r="B1922" s="373" t="s">
        <v>1274</v>
      </c>
      <c r="C1922" s="373" t="s">
        <v>3</v>
      </c>
      <c r="D1922" s="374">
        <v>17.29</v>
      </c>
      <c r="E1922" s="371"/>
    </row>
    <row r="1923" spans="1:5" customFormat="1" x14ac:dyDescent="0.25">
      <c r="A1923" s="373">
        <v>101601</v>
      </c>
      <c r="B1923" s="373" t="s">
        <v>1275</v>
      </c>
      <c r="C1923" s="373" t="s">
        <v>3</v>
      </c>
      <c r="D1923" s="374">
        <v>25.6</v>
      </c>
      <c r="E1923" s="371"/>
    </row>
    <row r="1924" spans="1:5" customFormat="1" x14ac:dyDescent="0.25">
      <c r="A1924" s="373">
        <v>101602</v>
      </c>
      <c r="B1924" s="373" t="s">
        <v>1276</v>
      </c>
      <c r="C1924" s="373" t="s">
        <v>3</v>
      </c>
      <c r="D1924" s="374">
        <v>12.82</v>
      </c>
      <c r="E1924" s="371"/>
    </row>
    <row r="1925" spans="1:5" customFormat="1" x14ac:dyDescent="0.25">
      <c r="A1925" s="373">
        <v>101603</v>
      </c>
      <c r="B1925" s="373" t="s">
        <v>1277</v>
      </c>
      <c r="C1925" s="373" t="s">
        <v>3</v>
      </c>
      <c r="D1925" s="374">
        <v>21.14</v>
      </c>
      <c r="E1925" s="371"/>
    </row>
    <row r="1926" spans="1:5" customFormat="1" x14ac:dyDescent="0.25">
      <c r="A1926" s="373">
        <v>101604</v>
      </c>
      <c r="B1926" s="373" t="s">
        <v>1278</v>
      </c>
      <c r="C1926" s="373" t="s">
        <v>3</v>
      </c>
      <c r="D1926" s="374">
        <v>8.4</v>
      </c>
      <c r="E1926" s="371"/>
    </row>
    <row r="1927" spans="1:5" customFormat="1" x14ac:dyDescent="0.25">
      <c r="A1927" s="373">
        <v>101605</v>
      </c>
      <c r="B1927" s="373" t="s">
        <v>1279</v>
      </c>
      <c r="C1927" s="373" t="s">
        <v>3</v>
      </c>
      <c r="D1927" s="374">
        <v>16.7</v>
      </c>
      <c r="E1927" s="371"/>
    </row>
    <row r="1928" spans="1:5" customFormat="1" x14ac:dyDescent="0.25">
      <c r="A1928" s="373">
        <v>90788</v>
      </c>
      <c r="B1928" s="373" t="s">
        <v>1280</v>
      </c>
      <c r="C1928" s="373" t="s">
        <v>6</v>
      </c>
      <c r="D1928" s="374">
        <v>892.65</v>
      </c>
      <c r="E1928" s="371"/>
    </row>
    <row r="1929" spans="1:5" customFormat="1" x14ac:dyDescent="0.25">
      <c r="A1929" s="373">
        <v>90789</v>
      </c>
      <c r="B1929" s="373" t="s">
        <v>1281</v>
      </c>
      <c r="C1929" s="373" t="s">
        <v>6</v>
      </c>
      <c r="D1929" s="374">
        <v>894.52</v>
      </c>
      <c r="E1929" s="371"/>
    </row>
    <row r="1930" spans="1:5" customFormat="1" x14ac:dyDescent="0.25">
      <c r="A1930" s="373">
        <v>90790</v>
      </c>
      <c r="B1930" s="373" t="s">
        <v>1282</v>
      </c>
      <c r="C1930" s="373" t="s">
        <v>6</v>
      </c>
      <c r="D1930" s="374">
        <v>922.69</v>
      </c>
      <c r="E1930" s="371"/>
    </row>
    <row r="1931" spans="1:5" customFormat="1" x14ac:dyDescent="0.25">
      <c r="A1931" s="373">
        <v>90791</v>
      </c>
      <c r="B1931" s="373" t="s">
        <v>1283</v>
      </c>
      <c r="C1931" s="373" t="s">
        <v>6</v>
      </c>
      <c r="D1931" s="375">
        <v>1081.77</v>
      </c>
      <c r="E1931" s="371"/>
    </row>
    <row r="1932" spans="1:5" customFormat="1" x14ac:dyDescent="0.25">
      <c r="A1932" s="373">
        <v>90793</v>
      </c>
      <c r="B1932" s="373" t="s">
        <v>1284</v>
      </c>
      <c r="C1932" s="373" t="s">
        <v>6</v>
      </c>
      <c r="D1932" s="375">
        <v>1140.1099999999999</v>
      </c>
      <c r="E1932" s="371"/>
    </row>
    <row r="1933" spans="1:5" customFormat="1" x14ac:dyDescent="0.25">
      <c r="A1933" s="373">
        <v>90794</v>
      </c>
      <c r="B1933" s="373" t="s">
        <v>1285</v>
      </c>
      <c r="C1933" s="373" t="s">
        <v>6</v>
      </c>
      <c r="D1933" s="374">
        <v>773.84</v>
      </c>
      <c r="E1933" s="371"/>
    </row>
    <row r="1934" spans="1:5" customFormat="1" x14ac:dyDescent="0.25">
      <c r="A1934" s="373">
        <v>90795</v>
      </c>
      <c r="B1934" s="373" t="s">
        <v>1286</v>
      </c>
      <c r="C1934" s="373" t="s">
        <v>6</v>
      </c>
      <c r="D1934" s="374">
        <v>781.8</v>
      </c>
      <c r="E1934" s="371"/>
    </row>
    <row r="1935" spans="1:5" customFormat="1" x14ac:dyDescent="0.25">
      <c r="A1935" s="373">
        <v>90796</v>
      </c>
      <c r="B1935" s="373" t="s">
        <v>1287</v>
      </c>
      <c r="C1935" s="373" t="s">
        <v>6</v>
      </c>
      <c r="D1935" s="374">
        <v>789.77</v>
      </c>
      <c r="E1935" s="371"/>
    </row>
    <row r="1936" spans="1:5" customFormat="1" x14ac:dyDescent="0.25">
      <c r="A1936" s="373">
        <v>90797</v>
      </c>
      <c r="B1936" s="373" t="s">
        <v>1288</v>
      </c>
      <c r="C1936" s="373" t="s">
        <v>6</v>
      </c>
      <c r="D1936" s="374">
        <v>797.72</v>
      </c>
      <c r="E1936" s="371"/>
    </row>
    <row r="1937" spans="1:5" customFormat="1" x14ac:dyDescent="0.25">
      <c r="A1937" s="373">
        <v>90798</v>
      </c>
      <c r="B1937" s="373" t="s">
        <v>8165</v>
      </c>
      <c r="C1937" s="373" t="s">
        <v>6</v>
      </c>
      <c r="D1937" s="375">
        <v>1155.52</v>
      </c>
      <c r="E1937" s="371"/>
    </row>
    <row r="1938" spans="1:5" customFormat="1" x14ac:dyDescent="0.25">
      <c r="A1938" s="373">
        <v>90799</v>
      </c>
      <c r="B1938" s="373" t="s">
        <v>8166</v>
      </c>
      <c r="C1938" s="373" t="s">
        <v>6</v>
      </c>
      <c r="D1938" s="375">
        <v>1192.67</v>
      </c>
      <c r="E1938" s="371"/>
    </row>
    <row r="1939" spans="1:5" customFormat="1" x14ac:dyDescent="0.25">
      <c r="A1939" s="373">
        <v>90801</v>
      </c>
      <c r="B1939" s="373" t="s">
        <v>1289</v>
      </c>
      <c r="C1939" s="373" t="s">
        <v>6</v>
      </c>
      <c r="D1939" s="374">
        <v>367.11</v>
      </c>
      <c r="E1939" s="371"/>
    </row>
    <row r="1940" spans="1:5" customFormat="1" x14ac:dyDescent="0.25">
      <c r="A1940" s="373">
        <v>90806</v>
      </c>
      <c r="B1940" s="373" t="s">
        <v>5390</v>
      </c>
      <c r="C1940" s="373" t="s">
        <v>6</v>
      </c>
      <c r="D1940" s="374">
        <v>465.85</v>
      </c>
      <c r="E1940" s="371"/>
    </row>
    <row r="1941" spans="1:5" customFormat="1" x14ac:dyDescent="0.25">
      <c r="A1941" s="373">
        <v>90820</v>
      </c>
      <c r="B1941" s="373" t="s">
        <v>30</v>
      </c>
      <c r="C1941" s="373" t="s">
        <v>6</v>
      </c>
      <c r="D1941" s="374">
        <v>340.26</v>
      </c>
      <c r="E1941" s="371"/>
    </row>
    <row r="1942" spans="1:5" customFormat="1" x14ac:dyDescent="0.25">
      <c r="A1942" s="373">
        <v>90821</v>
      </c>
      <c r="B1942" s="373" t="s">
        <v>1290</v>
      </c>
      <c r="C1942" s="373" t="s">
        <v>6</v>
      </c>
      <c r="D1942" s="374">
        <v>347.38</v>
      </c>
      <c r="E1942" s="371"/>
    </row>
    <row r="1943" spans="1:5" customFormat="1" x14ac:dyDescent="0.25">
      <c r="A1943" s="373">
        <v>90822</v>
      </c>
      <c r="B1943" s="373" t="s">
        <v>27</v>
      </c>
      <c r="C1943" s="373" t="s">
        <v>6</v>
      </c>
      <c r="D1943" s="374">
        <v>373</v>
      </c>
      <c r="E1943" s="371"/>
    </row>
    <row r="1944" spans="1:5" customFormat="1" x14ac:dyDescent="0.25">
      <c r="A1944" s="373">
        <v>90823</v>
      </c>
      <c r="B1944" s="373" t="s">
        <v>1291</v>
      </c>
      <c r="C1944" s="373" t="s">
        <v>6</v>
      </c>
      <c r="D1944" s="374">
        <v>459.46</v>
      </c>
      <c r="E1944" s="371"/>
    </row>
    <row r="1945" spans="1:5" customFormat="1" x14ac:dyDescent="0.25">
      <c r="A1945" s="373">
        <v>90824</v>
      </c>
      <c r="B1945" s="373" t="s">
        <v>1292</v>
      </c>
      <c r="C1945" s="373" t="s">
        <v>6</v>
      </c>
      <c r="D1945" s="374">
        <v>658.98</v>
      </c>
      <c r="E1945" s="371"/>
    </row>
    <row r="1946" spans="1:5" customFormat="1" x14ac:dyDescent="0.25">
      <c r="A1946" s="373">
        <v>90825</v>
      </c>
      <c r="B1946" s="373" t="s">
        <v>1293</v>
      </c>
      <c r="C1946" s="373" t="s">
        <v>6</v>
      </c>
      <c r="D1946" s="374">
        <v>734.44</v>
      </c>
      <c r="E1946" s="371"/>
    </row>
    <row r="1947" spans="1:5" customFormat="1" x14ac:dyDescent="0.25">
      <c r="A1947" s="373">
        <v>90830</v>
      </c>
      <c r="B1947" s="373" t="s">
        <v>1294</v>
      </c>
      <c r="C1947" s="373" t="s">
        <v>6</v>
      </c>
      <c r="D1947" s="374">
        <v>192.2</v>
      </c>
      <c r="E1947" s="371"/>
    </row>
    <row r="1948" spans="1:5" customFormat="1" x14ac:dyDescent="0.25">
      <c r="A1948" s="373">
        <v>90831</v>
      </c>
      <c r="B1948" s="373" t="s">
        <v>1295</v>
      </c>
      <c r="C1948" s="373" t="s">
        <v>6</v>
      </c>
      <c r="D1948" s="374">
        <v>168.69</v>
      </c>
      <c r="E1948" s="371"/>
    </row>
    <row r="1949" spans="1:5" customFormat="1" x14ac:dyDescent="0.25">
      <c r="A1949" s="373">
        <v>90841</v>
      </c>
      <c r="B1949" s="373" t="s">
        <v>1296</v>
      </c>
      <c r="C1949" s="373" t="s">
        <v>6</v>
      </c>
      <c r="D1949" s="375">
        <v>1106.8900000000001</v>
      </c>
      <c r="E1949" s="371"/>
    </row>
    <row r="1950" spans="1:5" customFormat="1" x14ac:dyDescent="0.25">
      <c r="A1950" s="373">
        <v>90842</v>
      </c>
      <c r="B1950" s="373" t="s">
        <v>29</v>
      </c>
      <c r="C1950" s="373" t="s">
        <v>6</v>
      </c>
      <c r="D1950" s="375">
        <v>1116.76</v>
      </c>
      <c r="E1950" s="371"/>
    </row>
    <row r="1951" spans="1:5" customFormat="1" x14ac:dyDescent="0.25">
      <c r="A1951" s="373">
        <v>90843</v>
      </c>
      <c r="B1951" s="373" t="s">
        <v>1297</v>
      </c>
      <c r="C1951" s="373" t="s">
        <v>6</v>
      </c>
      <c r="D1951" s="375">
        <v>1168.6500000000001</v>
      </c>
      <c r="E1951" s="371"/>
    </row>
    <row r="1952" spans="1:5" customFormat="1" x14ac:dyDescent="0.25">
      <c r="A1952" s="373">
        <v>90844</v>
      </c>
      <c r="B1952" s="373" t="s">
        <v>1298</v>
      </c>
      <c r="C1952" s="373" t="s">
        <v>6</v>
      </c>
      <c r="D1952" s="375">
        <v>1257.8599999999999</v>
      </c>
      <c r="E1952" s="371"/>
    </row>
    <row r="1953" spans="1:5" customFormat="1" x14ac:dyDescent="0.25">
      <c r="A1953" s="373">
        <v>90845</v>
      </c>
      <c r="B1953" s="373" t="s">
        <v>1299</v>
      </c>
      <c r="C1953" s="373" t="s">
        <v>6</v>
      </c>
      <c r="D1953" s="375">
        <v>1454.63</v>
      </c>
      <c r="E1953" s="371"/>
    </row>
    <row r="1954" spans="1:5" customFormat="1" x14ac:dyDescent="0.25">
      <c r="A1954" s="373">
        <v>90846</v>
      </c>
      <c r="B1954" s="373" t="s">
        <v>1300</v>
      </c>
      <c r="C1954" s="373" t="s">
        <v>6</v>
      </c>
      <c r="D1954" s="375">
        <v>1532.84</v>
      </c>
      <c r="E1954" s="371"/>
    </row>
    <row r="1955" spans="1:5" customFormat="1" x14ac:dyDescent="0.25">
      <c r="A1955" s="373">
        <v>90847</v>
      </c>
      <c r="B1955" s="373" t="s">
        <v>1301</v>
      </c>
      <c r="C1955" s="373" t="s">
        <v>6</v>
      </c>
      <c r="D1955" s="374">
        <v>938.2</v>
      </c>
      <c r="E1955" s="371"/>
    </row>
    <row r="1956" spans="1:5" customFormat="1" x14ac:dyDescent="0.25">
      <c r="A1956" s="373">
        <v>90848</v>
      </c>
      <c r="B1956" s="373" t="s">
        <v>1302</v>
      </c>
      <c r="C1956" s="373" t="s">
        <v>6</v>
      </c>
      <c r="D1956" s="374">
        <v>948.07</v>
      </c>
      <c r="E1956" s="371"/>
    </row>
    <row r="1957" spans="1:5" customFormat="1" x14ac:dyDescent="0.25">
      <c r="A1957" s="373">
        <v>90849</v>
      </c>
      <c r="B1957" s="373" t="s">
        <v>1303</v>
      </c>
      <c r="C1957" s="373" t="s">
        <v>6</v>
      </c>
      <c r="D1957" s="374">
        <v>976.45</v>
      </c>
      <c r="E1957" s="371"/>
    </row>
    <row r="1958" spans="1:5" customFormat="1" x14ac:dyDescent="0.25">
      <c r="A1958" s="373">
        <v>90850</v>
      </c>
      <c r="B1958" s="373" t="s">
        <v>1304</v>
      </c>
      <c r="C1958" s="373" t="s">
        <v>6</v>
      </c>
      <c r="D1958" s="375">
        <v>1065.6600000000001</v>
      </c>
      <c r="E1958" s="371"/>
    </row>
    <row r="1959" spans="1:5" customFormat="1" x14ac:dyDescent="0.25">
      <c r="A1959" s="373">
        <v>90851</v>
      </c>
      <c r="B1959" s="373" t="s">
        <v>1305</v>
      </c>
      <c r="C1959" s="373" t="s">
        <v>6</v>
      </c>
      <c r="D1959" s="375">
        <v>1262.43</v>
      </c>
      <c r="E1959" s="371"/>
    </row>
    <row r="1960" spans="1:5" customFormat="1" x14ac:dyDescent="0.25">
      <c r="A1960" s="373">
        <v>90852</v>
      </c>
      <c r="B1960" s="373" t="s">
        <v>1306</v>
      </c>
      <c r="C1960" s="373" t="s">
        <v>6</v>
      </c>
      <c r="D1960" s="375">
        <v>1340.64</v>
      </c>
      <c r="E1960" s="371"/>
    </row>
    <row r="1961" spans="1:5" customFormat="1" x14ac:dyDescent="0.25">
      <c r="A1961" s="373">
        <v>91009</v>
      </c>
      <c r="B1961" s="373" t="s">
        <v>1307</v>
      </c>
      <c r="C1961" s="373" t="s">
        <v>6</v>
      </c>
      <c r="D1961" s="374">
        <v>352.43</v>
      </c>
      <c r="E1961" s="371"/>
    </row>
    <row r="1962" spans="1:5" customFormat="1" x14ac:dyDescent="0.25">
      <c r="A1962" s="373">
        <v>91010</v>
      </c>
      <c r="B1962" s="373" t="s">
        <v>1308</v>
      </c>
      <c r="C1962" s="373" t="s">
        <v>6</v>
      </c>
      <c r="D1962" s="374">
        <v>360.14</v>
      </c>
      <c r="E1962" s="371"/>
    </row>
    <row r="1963" spans="1:5" customFormat="1" x14ac:dyDescent="0.25">
      <c r="A1963" s="373">
        <v>91011</v>
      </c>
      <c r="B1963" s="373" t="s">
        <v>1309</v>
      </c>
      <c r="C1963" s="373" t="s">
        <v>6</v>
      </c>
      <c r="D1963" s="374">
        <v>422.44</v>
      </c>
      <c r="E1963" s="371"/>
    </row>
    <row r="1964" spans="1:5" customFormat="1" x14ac:dyDescent="0.25">
      <c r="A1964" s="373">
        <v>91012</v>
      </c>
      <c r="B1964" s="373" t="s">
        <v>1310</v>
      </c>
      <c r="C1964" s="373" t="s">
        <v>6</v>
      </c>
      <c r="D1964" s="374">
        <v>470.25</v>
      </c>
      <c r="E1964" s="371"/>
    </row>
    <row r="1965" spans="1:5" customFormat="1" x14ac:dyDescent="0.25">
      <c r="A1965" s="373">
        <v>91013</v>
      </c>
      <c r="B1965" s="373" t="s">
        <v>1311</v>
      </c>
      <c r="C1965" s="373" t="s">
        <v>6</v>
      </c>
      <c r="D1965" s="374">
        <v>950.37</v>
      </c>
      <c r="E1965" s="371"/>
    </row>
    <row r="1966" spans="1:5" customFormat="1" x14ac:dyDescent="0.25">
      <c r="A1966" s="373">
        <v>91014</v>
      </c>
      <c r="B1966" s="373" t="s">
        <v>1312</v>
      </c>
      <c r="C1966" s="373" t="s">
        <v>6</v>
      </c>
      <c r="D1966" s="374">
        <v>960.83</v>
      </c>
      <c r="E1966" s="371"/>
    </row>
    <row r="1967" spans="1:5" customFormat="1" x14ac:dyDescent="0.25">
      <c r="A1967" s="373">
        <v>91015</v>
      </c>
      <c r="B1967" s="373" t="s">
        <v>1313</v>
      </c>
      <c r="C1967" s="373" t="s">
        <v>6</v>
      </c>
      <c r="D1967" s="375">
        <v>1025.8900000000001</v>
      </c>
      <c r="E1967" s="371"/>
    </row>
    <row r="1968" spans="1:5" customFormat="1" x14ac:dyDescent="0.25">
      <c r="A1968" s="373">
        <v>91016</v>
      </c>
      <c r="B1968" s="373" t="s">
        <v>1314</v>
      </c>
      <c r="C1968" s="373" t="s">
        <v>6</v>
      </c>
      <c r="D1968" s="375">
        <v>1076.45</v>
      </c>
      <c r="E1968" s="371"/>
    </row>
    <row r="1969" spans="1:5" customFormat="1" x14ac:dyDescent="0.25">
      <c r="A1969" s="373">
        <v>91287</v>
      </c>
      <c r="B1969" s="373" t="s">
        <v>1315</v>
      </c>
      <c r="C1969" s="373" t="s">
        <v>6</v>
      </c>
      <c r="D1969" s="374">
        <v>268.52999999999997</v>
      </c>
      <c r="E1969" s="371"/>
    </row>
    <row r="1970" spans="1:5" customFormat="1" x14ac:dyDescent="0.25">
      <c r="A1970" s="373">
        <v>91292</v>
      </c>
      <c r="B1970" s="373" t="s">
        <v>5185</v>
      </c>
      <c r="C1970" s="373" t="s">
        <v>6</v>
      </c>
      <c r="D1970" s="374">
        <v>367.27</v>
      </c>
      <c r="E1970" s="371"/>
    </row>
    <row r="1971" spans="1:5" customFormat="1" x14ac:dyDescent="0.25">
      <c r="A1971" s="373">
        <v>91295</v>
      </c>
      <c r="B1971" s="373" t="s">
        <v>1316</v>
      </c>
      <c r="C1971" s="373" t="s">
        <v>6</v>
      </c>
      <c r="D1971" s="374">
        <v>362.98</v>
      </c>
      <c r="E1971" s="371"/>
    </row>
    <row r="1972" spans="1:5" customFormat="1" x14ac:dyDescent="0.25">
      <c r="A1972" s="373">
        <v>91296</v>
      </c>
      <c r="B1972" s="373" t="s">
        <v>1317</v>
      </c>
      <c r="C1972" s="373" t="s">
        <v>6</v>
      </c>
      <c r="D1972" s="374">
        <v>389.6</v>
      </c>
      <c r="E1972" s="371"/>
    </row>
    <row r="1973" spans="1:5" customFormat="1" x14ac:dyDescent="0.25">
      <c r="A1973" s="373">
        <v>91297</v>
      </c>
      <c r="B1973" s="373" t="s">
        <v>1318</v>
      </c>
      <c r="C1973" s="373" t="s">
        <v>6</v>
      </c>
      <c r="D1973" s="374">
        <v>429.47</v>
      </c>
      <c r="E1973" s="371"/>
    </row>
    <row r="1974" spans="1:5" customFormat="1" x14ac:dyDescent="0.25">
      <c r="A1974" s="373">
        <v>91298</v>
      </c>
      <c r="B1974" s="373" t="s">
        <v>28</v>
      </c>
      <c r="C1974" s="373" t="s">
        <v>6</v>
      </c>
      <c r="D1974" s="374">
        <v>892.01</v>
      </c>
      <c r="E1974" s="371"/>
    </row>
    <row r="1975" spans="1:5" customFormat="1" x14ac:dyDescent="0.25">
      <c r="A1975" s="373">
        <v>91299</v>
      </c>
      <c r="B1975" s="373" t="s">
        <v>1319</v>
      </c>
      <c r="C1975" s="373" t="s">
        <v>6</v>
      </c>
      <c r="D1975" s="375">
        <v>1249.8399999999999</v>
      </c>
      <c r="E1975" s="371"/>
    </row>
    <row r="1976" spans="1:5" customFormat="1" x14ac:dyDescent="0.25">
      <c r="A1976" s="373">
        <v>91304</v>
      </c>
      <c r="B1976" s="373" t="s">
        <v>1320</v>
      </c>
      <c r="C1976" s="373" t="s">
        <v>6</v>
      </c>
      <c r="D1976" s="374">
        <v>116.42</v>
      </c>
      <c r="E1976" s="371"/>
    </row>
    <row r="1977" spans="1:5" customFormat="1" x14ac:dyDescent="0.25">
      <c r="A1977" s="373">
        <v>91305</v>
      </c>
      <c r="B1977" s="373" t="s">
        <v>1321</v>
      </c>
      <c r="C1977" s="373" t="s">
        <v>6</v>
      </c>
      <c r="D1977" s="374">
        <v>116.55</v>
      </c>
      <c r="E1977" s="371"/>
    </row>
    <row r="1978" spans="1:5" customFormat="1" x14ac:dyDescent="0.25">
      <c r="A1978" s="373">
        <v>91306</v>
      </c>
      <c r="B1978" s="373" t="s">
        <v>31</v>
      </c>
      <c r="C1978" s="373" t="s">
        <v>6</v>
      </c>
      <c r="D1978" s="374">
        <v>168.69</v>
      </c>
      <c r="E1978" s="371"/>
    </row>
    <row r="1979" spans="1:5" customFormat="1" x14ac:dyDescent="0.25">
      <c r="A1979" s="373">
        <v>91307</v>
      </c>
      <c r="B1979" s="373" t="s">
        <v>1322</v>
      </c>
      <c r="C1979" s="373" t="s">
        <v>6</v>
      </c>
      <c r="D1979" s="374">
        <v>98.97</v>
      </c>
      <c r="E1979" s="371"/>
    </row>
    <row r="1980" spans="1:5" customFormat="1" x14ac:dyDescent="0.25">
      <c r="A1980" s="373">
        <v>91312</v>
      </c>
      <c r="B1980" s="373" t="s">
        <v>1323</v>
      </c>
      <c r="C1980" s="373" t="s">
        <v>6</v>
      </c>
      <c r="D1980" s="374">
        <v>913.55</v>
      </c>
      <c r="E1980" s="371"/>
    </row>
    <row r="1981" spans="1:5" customFormat="1" x14ac:dyDescent="0.25">
      <c r="A1981" s="373">
        <v>91313</v>
      </c>
      <c r="B1981" s="373" t="s">
        <v>1324</v>
      </c>
      <c r="C1981" s="373" t="s">
        <v>6</v>
      </c>
      <c r="D1981" s="374">
        <v>904.95</v>
      </c>
      <c r="E1981" s="371"/>
    </row>
    <row r="1982" spans="1:5" customFormat="1" x14ac:dyDescent="0.25">
      <c r="A1982" s="373">
        <v>91314</v>
      </c>
      <c r="B1982" s="373" t="s">
        <v>1325</v>
      </c>
      <c r="C1982" s="373" t="s">
        <v>6</v>
      </c>
      <c r="D1982" s="374">
        <v>949.89</v>
      </c>
      <c r="E1982" s="371"/>
    </row>
    <row r="1983" spans="1:5" customFormat="1" x14ac:dyDescent="0.25">
      <c r="A1983" s="373">
        <v>91315</v>
      </c>
      <c r="B1983" s="373" t="s">
        <v>1326</v>
      </c>
      <c r="C1983" s="373" t="s">
        <v>6</v>
      </c>
      <c r="D1983" s="375">
        <v>1038.21</v>
      </c>
      <c r="E1983" s="371"/>
    </row>
    <row r="1984" spans="1:5" customFormat="1" x14ac:dyDescent="0.25">
      <c r="A1984" s="373">
        <v>91316</v>
      </c>
      <c r="B1984" s="373" t="s">
        <v>1327</v>
      </c>
      <c r="C1984" s="373" t="s">
        <v>6</v>
      </c>
      <c r="D1984" s="375">
        <v>1235.8699999999999</v>
      </c>
      <c r="E1984" s="371"/>
    </row>
    <row r="1985" spans="1:5" customFormat="1" x14ac:dyDescent="0.25">
      <c r="A1985" s="373">
        <v>91317</v>
      </c>
      <c r="B1985" s="373" t="s">
        <v>1328</v>
      </c>
      <c r="C1985" s="373" t="s">
        <v>6</v>
      </c>
      <c r="D1985" s="375">
        <v>1313.19</v>
      </c>
      <c r="E1985" s="371"/>
    </row>
    <row r="1986" spans="1:5" customFormat="1" x14ac:dyDescent="0.25">
      <c r="A1986" s="373">
        <v>91318</v>
      </c>
      <c r="B1986" s="373" t="s">
        <v>1329</v>
      </c>
      <c r="C1986" s="373" t="s">
        <v>6</v>
      </c>
      <c r="D1986" s="374">
        <v>797</v>
      </c>
      <c r="E1986" s="371"/>
    </row>
    <row r="1987" spans="1:5" customFormat="1" x14ac:dyDescent="0.25">
      <c r="A1987" s="373">
        <v>91319</v>
      </c>
      <c r="B1987" s="373" t="s">
        <v>1330</v>
      </c>
      <c r="C1987" s="373" t="s">
        <v>6</v>
      </c>
      <c r="D1987" s="374">
        <v>805.98</v>
      </c>
      <c r="E1987" s="371"/>
    </row>
    <row r="1988" spans="1:5" customFormat="1" x14ac:dyDescent="0.25">
      <c r="A1988" s="373">
        <v>91320</v>
      </c>
      <c r="B1988" s="373" t="s">
        <v>1331</v>
      </c>
      <c r="C1988" s="373" t="s">
        <v>6</v>
      </c>
      <c r="D1988" s="374">
        <v>833.47</v>
      </c>
      <c r="E1988" s="371"/>
    </row>
    <row r="1989" spans="1:5" customFormat="1" x14ac:dyDescent="0.25">
      <c r="A1989" s="373">
        <v>91321</v>
      </c>
      <c r="B1989" s="373" t="s">
        <v>1332</v>
      </c>
      <c r="C1989" s="373" t="s">
        <v>6</v>
      </c>
      <c r="D1989" s="374">
        <v>921.79</v>
      </c>
      <c r="E1989" s="371"/>
    </row>
    <row r="1990" spans="1:5" customFormat="1" x14ac:dyDescent="0.25">
      <c r="A1990" s="373">
        <v>91322</v>
      </c>
      <c r="B1990" s="373" t="s">
        <v>1333</v>
      </c>
      <c r="C1990" s="373" t="s">
        <v>6</v>
      </c>
      <c r="D1990" s="375">
        <v>1119.45</v>
      </c>
      <c r="E1990" s="371"/>
    </row>
    <row r="1991" spans="1:5" customFormat="1" x14ac:dyDescent="0.25">
      <c r="A1991" s="373">
        <v>91323</v>
      </c>
      <c r="B1991" s="373" t="s">
        <v>1334</v>
      </c>
      <c r="C1991" s="373" t="s">
        <v>6</v>
      </c>
      <c r="D1991" s="375">
        <v>1196.77</v>
      </c>
      <c r="E1991" s="371"/>
    </row>
    <row r="1992" spans="1:5" customFormat="1" x14ac:dyDescent="0.25">
      <c r="A1992" s="373">
        <v>91324</v>
      </c>
      <c r="B1992" s="373" t="s">
        <v>1335</v>
      </c>
      <c r="C1992" s="373" t="s">
        <v>6</v>
      </c>
      <c r="D1992" s="374">
        <v>809.17</v>
      </c>
      <c r="E1992" s="371"/>
    </row>
    <row r="1993" spans="1:5" customFormat="1" x14ac:dyDescent="0.25">
      <c r="A1993" s="373">
        <v>91325</v>
      </c>
      <c r="B1993" s="373" t="s">
        <v>1336</v>
      </c>
      <c r="C1993" s="373" t="s">
        <v>6</v>
      </c>
      <c r="D1993" s="374">
        <v>818.74</v>
      </c>
      <c r="E1993" s="371"/>
    </row>
    <row r="1994" spans="1:5" customFormat="1" x14ac:dyDescent="0.25">
      <c r="A1994" s="373">
        <v>91326</v>
      </c>
      <c r="B1994" s="373" t="s">
        <v>1337</v>
      </c>
      <c r="C1994" s="373" t="s">
        <v>6</v>
      </c>
      <c r="D1994" s="374">
        <v>882.91</v>
      </c>
      <c r="E1994" s="371"/>
    </row>
    <row r="1995" spans="1:5" customFormat="1" x14ac:dyDescent="0.25">
      <c r="A1995" s="373">
        <v>91327</v>
      </c>
      <c r="B1995" s="373" t="s">
        <v>1338</v>
      </c>
      <c r="C1995" s="373" t="s">
        <v>6</v>
      </c>
      <c r="D1995" s="374">
        <v>932.58</v>
      </c>
      <c r="E1995" s="371"/>
    </row>
    <row r="1996" spans="1:5" customFormat="1" x14ac:dyDescent="0.25">
      <c r="A1996" s="373">
        <v>91328</v>
      </c>
      <c r="B1996" s="373" t="s">
        <v>1339</v>
      </c>
      <c r="C1996" s="373" t="s">
        <v>6</v>
      </c>
      <c r="D1996" s="374">
        <v>960.92</v>
      </c>
      <c r="E1996" s="371"/>
    </row>
    <row r="1997" spans="1:5" customFormat="1" x14ac:dyDescent="0.25">
      <c r="A1997" s="373">
        <v>91329</v>
      </c>
      <c r="B1997" s="373" t="s">
        <v>1340</v>
      </c>
      <c r="C1997" s="373" t="s">
        <v>6</v>
      </c>
      <c r="D1997" s="374">
        <v>819.72</v>
      </c>
      <c r="E1997" s="371"/>
    </row>
    <row r="1998" spans="1:5" customFormat="1" x14ac:dyDescent="0.25">
      <c r="A1998" s="373">
        <v>91330</v>
      </c>
      <c r="B1998" s="373" t="s">
        <v>1341</v>
      </c>
      <c r="C1998" s="373" t="s">
        <v>6</v>
      </c>
      <c r="D1998" s="374">
        <v>990.29</v>
      </c>
      <c r="E1998" s="371"/>
    </row>
    <row r="1999" spans="1:5" customFormat="1" x14ac:dyDescent="0.25">
      <c r="A1999" s="373">
        <v>91331</v>
      </c>
      <c r="B1999" s="373" t="s">
        <v>1342</v>
      </c>
      <c r="C1999" s="373" t="s">
        <v>6</v>
      </c>
      <c r="D1999" s="374">
        <v>848.2</v>
      </c>
      <c r="E1999" s="371"/>
    </row>
    <row r="2000" spans="1:5" customFormat="1" x14ac:dyDescent="0.25">
      <c r="A2000" s="373">
        <v>91332</v>
      </c>
      <c r="B2000" s="373" t="s">
        <v>1343</v>
      </c>
      <c r="C2000" s="373" t="s">
        <v>6</v>
      </c>
      <c r="D2000" s="375">
        <v>1032.92</v>
      </c>
      <c r="E2000" s="371"/>
    </row>
    <row r="2001" spans="1:5" customFormat="1" x14ac:dyDescent="0.25">
      <c r="A2001" s="373">
        <v>91333</v>
      </c>
      <c r="B2001" s="373" t="s">
        <v>1344</v>
      </c>
      <c r="C2001" s="373" t="s">
        <v>6</v>
      </c>
      <c r="D2001" s="374">
        <v>889.94</v>
      </c>
      <c r="E2001" s="371"/>
    </row>
    <row r="2002" spans="1:5" customFormat="1" x14ac:dyDescent="0.25">
      <c r="A2002" s="373">
        <v>91334</v>
      </c>
      <c r="B2002" s="373" t="s">
        <v>1345</v>
      </c>
      <c r="C2002" s="373" t="s">
        <v>6</v>
      </c>
      <c r="D2002" s="375">
        <v>1495.46</v>
      </c>
      <c r="E2002" s="371"/>
    </row>
    <row r="2003" spans="1:5" customFormat="1" x14ac:dyDescent="0.25">
      <c r="A2003" s="373">
        <v>91335</v>
      </c>
      <c r="B2003" s="373" t="s">
        <v>1346</v>
      </c>
      <c r="C2003" s="373" t="s">
        <v>6</v>
      </c>
      <c r="D2003" s="375">
        <v>1352.48</v>
      </c>
      <c r="E2003" s="371"/>
    </row>
    <row r="2004" spans="1:5" customFormat="1" x14ac:dyDescent="0.25">
      <c r="A2004" s="373">
        <v>91336</v>
      </c>
      <c r="B2004" s="373" t="s">
        <v>1347</v>
      </c>
      <c r="C2004" s="373" t="s">
        <v>6</v>
      </c>
      <c r="D2004" s="375">
        <v>1853.29</v>
      </c>
      <c r="E2004" s="371"/>
    </row>
    <row r="2005" spans="1:5" customFormat="1" x14ac:dyDescent="0.25">
      <c r="A2005" s="373">
        <v>91337</v>
      </c>
      <c r="B2005" s="373" t="s">
        <v>1348</v>
      </c>
      <c r="C2005" s="373" t="s">
        <v>6</v>
      </c>
      <c r="D2005" s="375">
        <v>1710.31</v>
      </c>
      <c r="E2005" s="371"/>
    </row>
    <row r="2006" spans="1:5" customFormat="1" x14ac:dyDescent="0.25">
      <c r="A2006" s="373">
        <v>100659</v>
      </c>
      <c r="B2006" s="373" t="s">
        <v>1349</v>
      </c>
      <c r="C2006" s="373" t="s">
        <v>16</v>
      </c>
      <c r="D2006" s="374">
        <v>13.76</v>
      </c>
      <c r="E2006" s="371"/>
    </row>
    <row r="2007" spans="1:5" customFormat="1" x14ac:dyDescent="0.25">
      <c r="A2007" s="373">
        <v>100660</v>
      </c>
      <c r="B2007" s="373" t="s">
        <v>1350</v>
      </c>
      <c r="C2007" s="373" t="s">
        <v>16</v>
      </c>
      <c r="D2007" s="374">
        <v>9.32</v>
      </c>
      <c r="E2007" s="371"/>
    </row>
    <row r="2008" spans="1:5" customFormat="1" x14ac:dyDescent="0.25">
      <c r="A2008" s="373">
        <v>100675</v>
      </c>
      <c r="B2008" s="373" t="s">
        <v>1351</v>
      </c>
      <c r="C2008" s="373" t="s">
        <v>6</v>
      </c>
      <c r="D2008" s="375">
        <v>1015.38</v>
      </c>
      <c r="E2008" s="371"/>
    </row>
    <row r="2009" spans="1:5" customFormat="1" x14ac:dyDescent="0.25">
      <c r="A2009" s="373">
        <v>100676</v>
      </c>
      <c r="B2009" s="373" t="s">
        <v>1352</v>
      </c>
      <c r="C2009" s="373" t="s">
        <v>6</v>
      </c>
      <c r="D2009" s="374">
        <v>227.57</v>
      </c>
      <c r="E2009" s="371"/>
    </row>
    <row r="2010" spans="1:5" customFormat="1" x14ac:dyDescent="0.25">
      <c r="A2010" s="373">
        <v>100678</v>
      </c>
      <c r="B2010" s="373" t="s">
        <v>1353</v>
      </c>
      <c r="C2010" s="373" t="s">
        <v>6</v>
      </c>
      <c r="D2010" s="375">
        <v>1119.06</v>
      </c>
      <c r="E2010" s="371"/>
    </row>
    <row r="2011" spans="1:5" customFormat="1" x14ac:dyDescent="0.25">
      <c r="A2011" s="373">
        <v>100679</v>
      </c>
      <c r="B2011" s="373" t="s">
        <v>1354</v>
      </c>
      <c r="C2011" s="373" t="s">
        <v>6</v>
      </c>
      <c r="D2011" s="374">
        <v>925.72</v>
      </c>
      <c r="E2011" s="371"/>
    </row>
    <row r="2012" spans="1:5" customFormat="1" x14ac:dyDescent="0.25">
      <c r="A2012" s="373">
        <v>100680</v>
      </c>
      <c r="B2012" s="373" t="s">
        <v>1355</v>
      </c>
      <c r="C2012" s="373" t="s">
        <v>6</v>
      </c>
      <c r="D2012" s="375">
        <v>1129.52</v>
      </c>
      <c r="E2012" s="371"/>
    </row>
    <row r="2013" spans="1:5" customFormat="1" x14ac:dyDescent="0.25">
      <c r="A2013" s="373">
        <v>100681</v>
      </c>
      <c r="B2013" s="373" t="s">
        <v>1356</v>
      </c>
      <c r="C2013" s="373" t="s">
        <v>6</v>
      </c>
      <c r="D2013" s="375">
        <v>1158.98</v>
      </c>
      <c r="E2013" s="371"/>
    </row>
    <row r="2014" spans="1:5" customFormat="1" x14ac:dyDescent="0.25">
      <c r="A2014" s="373">
        <v>100682</v>
      </c>
      <c r="B2014" s="373" t="s">
        <v>1357</v>
      </c>
      <c r="C2014" s="373" t="s">
        <v>6</v>
      </c>
      <c r="D2014" s="374">
        <v>947.17</v>
      </c>
      <c r="E2014" s="371"/>
    </row>
    <row r="2015" spans="1:5" customFormat="1" x14ac:dyDescent="0.25">
      <c r="A2015" s="373">
        <v>100683</v>
      </c>
      <c r="B2015" s="373" t="s">
        <v>1358</v>
      </c>
      <c r="C2015" s="373" t="s">
        <v>6</v>
      </c>
      <c r="D2015" s="375">
        <v>1218.0899999999999</v>
      </c>
      <c r="E2015" s="371"/>
    </row>
    <row r="2016" spans="1:5" customFormat="1" x14ac:dyDescent="0.25">
      <c r="A2016" s="373">
        <v>100684</v>
      </c>
      <c r="B2016" s="373" t="s">
        <v>1359</v>
      </c>
      <c r="C2016" s="373" t="s">
        <v>6</v>
      </c>
      <c r="D2016" s="374">
        <v>999.33</v>
      </c>
      <c r="E2016" s="371"/>
    </row>
    <row r="2017" spans="1:5" customFormat="1" x14ac:dyDescent="0.25">
      <c r="A2017" s="373">
        <v>100685</v>
      </c>
      <c r="B2017" s="373" t="s">
        <v>1360</v>
      </c>
      <c r="C2017" s="373" t="s">
        <v>6</v>
      </c>
      <c r="D2017" s="375">
        <v>1268.6500000000001</v>
      </c>
      <c r="E2017" s="371"/>
    </row>
    <row r="2018" spans="1:5" customFormat="1" x14ac:dyDescent="0.25">
      <c r="A2018" s="373">
        <v>100686</v>
      </c>
      <c r="B2018" s="373" t="s">
        <v>1361</v>
      </c>
      <c r="C2018" s="373" t="s">
        <v>6</v>
      </c>
      <c r="D2018" s="375">
        <v>1049</v>
      </c>
      <c r="E2018" s="371"/>
    </row>
    <row r="2019" spans="1:5" customFormat="1" x14ac:dyDescent="0.25">
      <c r="A2019" s="373">
        <v>100687</v>
      </c>
      <c r="B2019" s="373" t="s">
        <v>1362</v>
      </c>
      <c r="C2019" s="373" t="s">
        <v>6</v>
      </c>
      <c r="D2019" s="375">
        <v>1129.6099999999999</v>
      </c>
      <c r="E2019" s="371"/>
    </row>
    <row r="2020" spans="1:5" customFormat="1" x14ac:dyDescent="0.25">
      <c r="A2020" s="373">
        <v>100688</v>
      </c>
      <c r="B2020" s="373" t="s">
        <v>1363</v>
      </c>
      <c r="C2020" s="373" t="s">
        <v>6</v>
      </c>
      <c r="D2020" s="374">
        <v>936.27</v>
      </c>
      <c r="E2020" s="371"/>
    </row>
    <row r="2021" spans="1:5" customFormat="1" x14ac:dyDescent="0.25">
      <c r="A2021" s="373">
        <v>100689</v>
      </c>
      <c r="B2021" s="373" t="s">
        <v>1364</v>
      </c>
      <c r="C2021" s="373" t="s">
        <v>6</v>
      </c>
      <c r="D2021" s="375">
        <v>1225.1199999999999</v>
      </c>
      <c r="E2021" s="371"/>
    </row>
    <row r="2022" spans="1:5" customFormat="1" x14ac:dyDescent="0.25">
      <c r="A2022" s="373">
        <v>100690</v>
      </c>
      <c r="B2022" s="373" t="s">
        <v>1365</v>
      </c>
      <c r="C2022" s="373" t="s">
        <v>6</v>
      </c>
      <c r="D2022" s="375">
        <v>1006.36</v>
      </c>
      <c r="E2022" s="371"/>
    </row>
    <row r="2023" spans="1:5" customFormat="1" x14ac:dyDescent="0.25">
      <c r="A2023" s="373">
        <v>100691</v>
      </c>
      <c r="B2023" s="373" t="s">
        <v>1366</v>
      </c>
      <c r="C2023" s="373" t="s">
        <v>6</v>
      </c>
      <c r="D2023" s="375">
        <v>1687.66</v>
      </c>
      <c r="E2023" s="371"/>
    </row>
    <row r="2024" spans="1:5" customFormat="1" x14ac:dyDescent="0.25">
      <c r="A2024" s="373">
        <v>100692</v>
      </c>
      <c r="B2024" s="373" t="s">
        <v>1367</v>
      </c>
      <c r="C2024" s="373" t="s">
        <v>6</v>
      </c>
      <c r="D2024" s="375">
        <v>1468.9</v>
      </c>
      <c r="E2024" s="371"/>
    </row>
    <row r="2025" spans="1:5" customFormat="1" x14ac:dyDescent="0.25">
      <c r="A2025" s="373">
        <v>100693</v>
      </c>
      <c r="B2025" s="373" t="s">
        <v>1368</v>
      </c>
      <c r="C2025" s="373" t="s">
        <v>6</v>
      </c>
      <c r="D2025" s="375">
        <v>2045.49</v>
      </c>
      <c r="E2025" s="371"/>
    </row>
    <row r="2026" spans="1:5" customFormat="1" x14ac:dyDescent="0.25">
      <c r="A2026" s="373">
        <v>100694</v>
      </c>
      <c r="B2026" s="373" t="s">
        <v>1369</v>
      </c>
      <c r="C2026" s="373" t="s">
        <v>6</v>
      </c>
      <c r="D2026" s="375">
        <v>1826.73</v>
      </c>
      <c r="E2026" s="371"/>
    </row>
    <row r="2027" spans="1:5" customFormat="1" x14ac:dyDescent="0.25">
      <c r="A2027" s="373">
        <v>100695</v>
      </c>
      <c r="B2027" s="373" t="s">
        <v>1370</v>
      </c>
      <c r="C2027" s="373" t="s">
        <v>6</v>
      </c>
      <c r="D2027" s="374">
        <v>64.06</v>
      </c>
      <c r="E2027" s="371"/>
    </row>
    <row r="2028" spans="1:5" customFormat="1" x14ac:dyDescent="0.25">
      <c r="A2028" s="373">
        <v>100696</v>
      </c>
      <c r="B2028" s="373" t="s">
        <v>1371</v>
      </c>
      <c r="C2028" s="373" t="s">
        <v>6</v>
      </c>
      <c r="D2028" s="374">
        <v>71.17</v>
      </c>
      <c r="E2028" s="371"/>
    </row>
    <row r="2029" spans="1:5" customFormat="1" x14ac:dyDescent="0.25">
      <c r="A2029" s="373">
        <v>100697</v>
      </c>
      <c r="B2029" s="373" t="s">
        <v>1372</v>
      </c>
      <c r="C2029" s="373" t="s">
        <v>6</v>
      </c>
      <c r="D2029" s="374">
        <v>78.34</v>
      </c>
      <c r="E2029" s="371"/>
    </row>
    <row r="2030" spans="1:5" customFormat="1" x14ac:dyDescent="0.25">
      <c r="A2030" s="373">
        <v>100698</v>
      </c>
      <c r="B2030" s="373" t="s">
        <v>1373</v>
      </c>
      <c r="C2030" s="373" t="s">
        <v>6</v>
      </c>
      <c r="D2030" s="374">
        <v>85.49</v>
      </c>
      <c r="E2030" s="371"/>
    </row>
    <row r="2031" spans="1:5" customFormat="1" x14ac:dyDescent="0.25">
      <c r="A2031" s="373">
        <v>100699</v>
      </c>
      <c r="B2031" s="373" t="s">
        <v>1374</v>
      </c>
      <c r="C2031" s="373" t="s">
        <v>6</v>
      </c>
      <c r="D2031" s="374">
        <v>101.63</v>
      </c>
      <c r="E2031" s="371"/>
    </row>
    <row r="2032" spans="1:5" customFormat="1" x14ac:dyDescent="0.25">
      <c r="A2032" s="373">
        <v>100700</v>
      </c>
      <c r="B2032" s="373" t="s">
        <v>1375</v>
      </c>
      <c r="C2032" s="373" t="s">
        <v>6</v>
      </c>
      <c r="D2032" s="374">
        <v>931.36</v>
      </c>
      <c r="E2032" s="371"/>
    </row>
    <row r="2033" spans="1:5" customFormat="1" x14ac:dyDescent="0.25">
      <c r="A2033" s="373">
        <v>100712</v>
      </c>
      <c r="B2033" s="373" t="s">
        <v>1376</v>
      </c>
      <c r="C2033" s="373" t="s">
        <v>6</v>
      </c>
      <c r="D2033" s="374">
        <v>917.71</v>
      </c>
      <c r="E2033" s="371"/>
    </row>
    <row r="2034" spans="1:5" customFormat="1" x14ac:dyDescent="0.25">
      <c r="A2034" s="373">
        <v>100665</v>
      </c>
      <c r="B2034" s="373" t="s">
        <v>1377</v>
      </c>
      <c r="C2034" s="373" t="s">
        <v>3</v>
      </c>
      <c r="D2034" s="375">
        <v>1203.42</v>
      </c>
      <c r="E2034" s="371"/>
    </row>
    <row r="2035" spans="1:5" customFormat="1" x14ac:dyDescent="0.25">
      <c r="A2035" s="373">
        <v>100666</v>
      </c>
      <c r="B2035" s="373" t="s">
        <v>1378</v>
      </c>
      <c r="C2035" s="373" t="s">
        <v>3</v>
      </c>
      <c r="D2035" s="374">
        <v>948.19</v>
      </c>
      <c r="E2035" s="371"/>
    </row>
    <row r="2036" spans="1:5" customFormat="1" x14ac:dyDescent="0.25">
      <c r="A2036" s="373">
        <v>100667</v>
      </c>
      <c r="B2036" s="373" t="s">
        <v>1379</v>
      </c>
      <c r="C2036" s="373" t="s">
        <v>3</v>
      </c>
      <c r="D2036" s="375">
        <v>1564.24</v>
      </c>
      <c r="E2036" s="371"/>
    </row>
    <row r="2037" spans="1:5" customFormat="1" x14ac:dyDescent="0.25">
      <c r="A2037" s="373">
        <v>100668</v>
      </c>
      <c r="B2037" s="373" t="s">
        <v>1380</v>
      </c>
      <c r="C2037" s="373" t="s">
        <v>3</v>
      </c>
      <c r="D2037" s="375">
        <v>1861.96</v>
      </c>
      <c r="E2037" s="371"/>
    </row>
    <row r="2038" spans="1:5" customFormat="1" x14ac:dyDescent="0.25">
      <c r="A2038" s="373">
        <v>100669</v>
      </c>
      <c r="B2038" s="373" t="s">
        <v>1381</v>
      </c>
      <c r="C2038" s="373" t="s">
        <v>3</v>
      </c>
      <c r="D2038" s="375">
        <v>1119.54</v>
      </c>
      <c r="E2038" s="371"/>
    </row>
    <row r="2039" spans="1:5" customFormat="1" x14ac:dyDescent="0.25">
      <c r="A2039" s="373">
        <v>100670</v>
      </c>
      <c r="B2039" s="373" t="s">
        <v>1382</v>
      </c>
      <c r="C2039" s="373" t="s">
        <v>3</v>
      </c>
      <c r="D2039" s="375">
        <v>1509.44</v>
      </c>
      <c r="E2039" s="371"/>
    </row>
    <row r="2040" spans="1:5" customFormat="1" x14ac:dyDescent="0.25">
      <c r="A2040" s="373">
        <v>100671</v>
      </c>
      <c r="B2040" s="373" t="s">
        <v>1383</v>
      </c>
      <c r="C2040" s="373" t="s">
        <v>3</v>
      </c>
      <c r="D2040" s="375">
        <v>1876.31</v>
      </c>
      <c r="E2040" s="371"/>
    </row>
    <row r="2041" spans="1:5" customFormat="1" x14ac:dyDescent="0.25">
      <c r="A2041" s="373">
        <v>100672</v>
      </c>
      <c r="B2041" s="373" t="s">
        <v>1384</v>
      </c>
      <c r="C2041" s="373" t="s">
        <v>3</v>
      </c>
      <c r="D2041" s="375">
        <v>1207.1300000000001</v>
      </c>
      <c r="E2041" s="371"/>
    </row>
    <row r="2042" spans="1:5" customFormat="1" x14ac:dyDescent="0.25">
      <c r="A2042" s="373">
        <v>100701</v>
      </c>
      <c r="B2042" s="373" t="s">
        <v>1385</v>
      </c>
      <c r="C2042" s="373" t="s">
        <v>3</v>
      </c>
      <c r="D2042" s="374">
        <v>637.41999999999996</v>
      </c>
      <c r="E2042" s="371"/>
    </row>
    <row r="2043" spans="1:5" customFormat="1" x14ac:dyDescent="0.25">
      <c r="A2043" s="373">
        <v>94559</v>
      </c>
      <c r="B2043" s="373" t="s">
        <v>1386</v>
      </c>
      <c r="C2043" s="373" t="s">
        <v>3</v>
      </c>
      <c r="D2043" s="374">
        <v>676.18</v>
      </c>
      <c r="E2043" s="371"/>
    </row>
    <row r="2044" spans="1:5" customFormat="1" x14ac:dyDescent="0.25">
      <c r="A2044" s="373">
        <v>94562</v>
      </c>
      <c r="B2044" s="373" t="s">
        <v>1387</v>
      </c>
      <c r="C2044" s="373" t="s">
        <v>3</v>
      </c>
      <c r="D2044" s="374">
        <v>616.33000000000004</v>
      </c>
      <c r="E2044" s="371"/>
    </row>
    <row r="2045" spans="1:5" customFormat="1" x14ac:dyDescent="0.25">
      <c r="A2045" s="373">
        <v>94587</v>
      </c>
      <c r="B2045" s="373" t="s">
        <v>1388</v>
      </c>
      <c r="C2045" s="373" t="s">
        <v>16</v>
      </c>
      <c r="D2045" s="374">
        <v>66.95</v>
      </c>
      <c r="E2045" s="371"/>
    </row>
    <row r="2046" spans="1:5" customFormat="1" x14ac:dyDescent="0.25">
      <c r="A2046" s="373">
        <v>94588</v>
      </c>
      <c r="B2046" s="373" t="s">
        <v>1389</v>
      </c>
      <c r="C2046" s="373" t="s">
        <v>16</v>
      </c>
      <c r="D2046" s="374">
        <v>59.02</v>
      </c>
      <c r="E2046" s="371"/>
    </row>
    <row r="2047" spans="1:5" customFormat="1" x14ac:dyDescent="0.25">
      <c r="A2047" s="373">
        <v>99837</v>
      </c>
      <c r="B2047" s="373" t="s">
        <v>5391</v>
      </c>
      <c r="C2047" s="373" t="s">
        <v>16</v>
      </c>
      <c r="D2047" s="374">
        <v>586.32000000000005</v>
      </c>
      <c r="E2047" s="371"/>
    </row>
    <row r="2048" spans="1:5" customFormat="1" x14ac:dyDescent="0.25">
      <c r="A2048" s="373">
        <v>99839</v>
      </c>
      <c r="B2048" s="373" t="s">
        <v>5392</v>
      </c>
      <c r="C2048" s="373" t="s">
        <v>16</v>
      </c>
      <c r="D2048" s="374">
        <v>501.18</v>
      </c>
      <c r="E2048" s="371"/>
    </row>
    <row r="2049" spans="1:5" customFormat="1" x14ac:dyDescent="0.25">
      <c r="A2049" s="373">
        <v>99841</v>
      </c>
      <c r="B2049" s="373" t="s">
        <v>5393</v>
      </c>
      <c r="C2049" s="373" t="s">
        <v>16</v>
      </c>
      <c r="D2049" s="375">
        <v>1141.28</v>
      </c>
      <c r="E2049" s="371"/>
    </row>
    <row r="2050" spans="1:5" customFormat="1" x14ac:dyDescent="0.25">
      <c r="A2050" s="373">
        <v>99855</v>
      </c>
      <c r="B2050" s="373" t="s">
        <v>5394</v>
      </c>
      <c r="C2050" s="373" t="s">
        <v>16</v>
      </c>
      <c r="D2050" s="374">
        <v>112.2</v>
      </c>
      <c r="E2050" s="371"/>
    </row>
    <row r="2051" spans="1:5" customFormat="1" x14ac:dyDescent="0.25">
      <c r="A2051" s="373">
        <v>99857</v>
      </c>
      <c r="B2051" s="373" t="s">
        <v>5395</v>
      </c>
      <c r="C2051" s="373" t="s">
        <v>16</v>
      </c>
      <c r="D2051" s="374">
        <v>96.46</v>
      </c>
      <c r="E2051" s="371"/>
    </row>
    <row r="2052" spans="1:5" customFormat="1" x14ac:dyDescent="0.25">
      <c r="A2052" s="373">
        <v>99861</v>
      </c>
      <c r="B2052" s="373" t="s">
        <v>1390</v>
      </c>
      <c r="C2052" s="373" t="s">
        <v>3</v>
      </c>
      <c r="D2052" s="374">
        <v>639.38</v>
      </c>
      <c r="E2052" s="371"/>
    </row>
    <row r="2053" spans="1:5" customFormat="1" x14ac:dyDescent="0.25">
      <c r="A2053" s="373">
        <v>99862</v>
      </c>
      <c r="B2053" s="373" t="s">
        <v>1391</v>
      </c>
      <c r="C2053" s="373" t="s">
        <v>3</v>
      </c>
      <c r="D2053" s="374">
        <v>608.12</v>
      </c>
      <c r="E2053" s="371"/>
    </row>
    <row r="2054" spans="1:5" customFormat="1" x14ac:dyDescent="0.25">
      <c r="A2054" s="373">
        <v>90838</v>
      </c>
      <c r="B2054" s="373" t="s">
        <v>1392</v>
      </c>
      <c r="C2054" s="373" t="s">
        <v>6</v>
      </c>
      <c r="D2054" s="375">
        <v>1610.51</v>
      </c>
      <c r="E2054" s="371"/>
    </row>
    <row r="2055" spans="1:5" customFormat="1" x14ac:dyDescent="0.25">
      <c r="A2055" s="373">
        <v>91338</v>
      </c>
      <c r="B2055" s="373" t="s">
        <v>1393</v>
      </c>
      <c r="C2055" s="373" t="s">
        <v>3</v>
      </c>
      <c r="D2055" s="374">
        <v>687.62</v>
      </c>
      <c r="E2055" s="371"/>
    </row>
    <row r="2056" spans="1:5" customFormat="1" x14ac:dyDescent="0.25">
      <c r="A2056" s="373">
        <v>91341</v>
      </c>
      <c r="B2056" s="373" t="s">
        <v>26</v>
      </c>
      <c r="C2056" s="373" t="s">
        <v>3</v>
      </c>
      <c r="D2056" s="374">
        <v>555.27</v>
      </c>
      <c r="E2056" s="371"/>
    </row>
    <row r="2057" spans="1:5" customFormat="1" x14ac:dyDescent="0.25">
      <c r="A2057" s="373">
        <v>94805</v>
      </c>
      <c r="B2057" s="373" t="s">
        <v>1394</v>
      </c>
      <c r="C2057" s="373" t="s">
        <v>6</v>
      </c>
      <c r="D2057" s="374">
        <v>632.98</v>
      </c>
      <c r="E2057" s="371"/>
    </row>
    <row r="2058" spans="1:5" customFormat="1" x14ac:dyDescent="0.25">
      <c r="A2058" s="373">
        <v>94806</v>
      </c>
      <c r="B2058" s="373" t="s">
        <v>1395</v>
      </c>
      <c r="C2058" s="373" t="s">
        <v>6</v>
      </c>
      <c r="D2058" s="374">
        <v>758.01</v>
      </c>
      <c r="E2058" s="371"/>
    </row>
    <row r="2059" spans="1:5" customFormat="1" x14ac:dyDescent="0.25">
      <c r="A2059" s="373">
        <v>94807</v>
      </c>
      <c r="B2059" s="373" t="s">
        <v>1396</v>
      </c>
      <c r="C2059" s="373" t="s">
        <v>6</v>
      </c>
      <c r="D2059" s="374">
        <v>692.36</v>
      </c>
      <c r="E2059" s="371"/>
    </row>
    <row r="2060" spans="1:5" customFormat="1" x14ac:dyDescent="0.25">
      <c r="A2060" s="373">
        <v>100702</v>
      </c>
      <c r="B2060" s="373" t="s">
        <v>25</v>
      </c>
      <c r="C2060" s="373" t="s">
        <v>3</v>
      </c>
      <c r="D2060" s="374">
        <v>361.29</v>
      </c>
      <c r="E2060" s="371"/>
    </row>
    <row r="2061" spans="1:5" customFormat="1" x14ac:dyDescent="0.25">
      <c r="A2061" s="373">
        <v>102188</v>
      </c>
      <c r="B2061" s="373" t="s">
        <v>4023</v>
      </c>
      <c r="C2061" s="373" t="s">
        <v>6</v>
      </c>
      <c r="D2061" s="375">
        <v>1050.24</v>
      </c>
      <c r="E2061" s="371"/>
    </row>
    <row r="2062" spans="1:5" customFormat="1" x14ac:dyDescent="0.25">
      <c r="A2062" s="373">
        <v>102189</v>
      </c>
      <c r="B2062" s="373" t="s">
        <v>4024</v>
      </c>
      <c r="C2062" s="373" t="s">
        <v>6</v>
      </c>
      <c r="D2062" s="374">
        <v>276.52999999999997</v>
      </c>
      <c r="E2062" s="371"/>
    </row>
    <row r="2063" spans="1:5" customFormat="1" x14ac:dyDescent="0.25">
      <c r="A2063" s="373">
        <v>100703</v>
      </c>
      <c r="B2063" s="373" t="s">
        <v>1397</v>
      </c>
      <c r="C2063" s="373" t="s">
        <v>6</v>
      </c>
      <c r="D2063" s="374">
        <v>33.18</v>
      </c>
      <c r="E2063" s="371"/>
    </row>
    <row r="2064" spans="1:5" customFormat="1" x14ac:dyDescent="0.25">
      <c r="A2064" s="373">
        <v>100704</v>
      </c>
      <c r="B2064" s="373" t="s">
        <v>1398</v>
      </c>
      <c r="C2064" s="373" t="s">
        <v>6</v>
      </c>
      <c r="D2064" s="374">
        <v>69.87</v>
      </c>
      <c r="E2064" s="371"/>
    </row>
    <row r="2065" spans="1:5" customFormat="1" x14ac:dyDescent="0.25">
      <c r="A2065" s="373">
        <v>100705</v>
      </c>
      <c r="B2065" s="373" t="s">
        <v>32</v>
      </c>
      <c r="C2065" s="373" t="s">
        <v>6</v>
      </c>
      <c r="D2065" s="374">
        <v>81.34</v>
      </c>
      <c r="E2065" s="371"/>
    </row>
    <row r="2066" spans="1:5" customFormat="1" x14ac:dyDescent="0.25">
      <c r="A2066" s="373">
        <v>100706</v>
      </c>
      <c r="B2066" s="373" t="s">
        <v>1399</v>
      </c>
      <c r="C2066" s="373" t="s">
        <v>6</v>
      </c>
      <c r="D2066" s="374">
        <v>73.63</v>
      </c>
      <c r="E2066" s="371"/>
    </row>
    <row r="2067" spans="1:5" customFormat="1" x14ac:dyDescent="0.25">
      <c r="A2067" s="373">
        <v>100707</v>
      </c>
      <c r="B2067" s="373" t="s">
        <v>1400</v>
      </c>
      <c r="C2067" s="373" t="s">
        <v>6</v>
      </c>
      <c r="D2067" s="374">
        <v>147.81</v>
      </c>
      <c r="E2067" s="371"/>
    </row>
    <row r="2068" spans="1:5" customFormat="1" x14ac:dyDescent="0.25">
      <c r="A2068" s="373">
        <v>100708</v>
      </c>
      <c r="B2068" s="373" t="s">
        <v>1401</v>
      </c>
      <c r="C2068" s="373" t="s">
        <v>6</v>
      </c>
      <c r="D2068" s="374">
        <v>184.61</v>
      </c>
      <c r="E2068" s="371"/>
    </row>
    <row r="2069" spans="1:5" customFormat="1" x14ac:dyDescent="0.25">
      <c r="A2069" s="373">
        <v>100709</v>
      </c>
      <c r="B2069" s="373" t="s">
        <v>34</v>
      </c>
      <c r="C2069" s="373" t="s">
        <v>6</v>
      </c>
      <c r="D2069" s="374">
        <v>48.03</v>
      </c>
      <c r="E2069" s="371"/>
    </row>
    <row r="2070" spans="1:5" customFormat="1" x14ac:dyDescent="0.25">
      <c r="A2070" s="373">
        <v>100710</v>
      </c>
      <c r="B2070" s="373" t="s">
        <v>1402</v>
      </c>
      <c r="C2070" s="373" t="s">
        <v>6</v>
      </c>
      <c r="D2070" s="374">
        <v>113.25</v>
      </c>
      <c r="E2070" s="371"/>
    </row>
    <row r="2071" spans="1:5" customFormat="1" x14ac:dyDescent="0.25">
      <c r="A2071" s="373">
        <v>102151</v>
      </c>
      <c r="B2071" s="373" t="s">
        <v>4025</v>
      </c>
      <c r="C2071" s="373" t="s">
        <v>3</v>
      </c>
      <c r="D2071" s="374">
        <v>184.25</v>
      </c>
      <c r="E2071" s="371"/>
    </row>
    <row r="2072" spans="1:5" customFormat="1" x14ac:dyDescent="0.25">
      <c r="A2072" s="373">
        <v>102152</v>
      </c>
      <c r="B2072" s="373" t="s">
        <v>4026</v>
      </c>
      <c r="C2072" s="373" t="s">
        <v>3</v>
      </c>
      <c r="D2072" s="374">
        <v>203.94</v>
      </c>
      <c r="E2072" s="371"/>
    </row>
    <row r="2073" spans="1:5" customFormat="1" x14ac:dyDescent="0.25">
      <c r="A2073" s="373">
        <v>102153</v>
      </c>
      <c r="B2073" s="373" t="s">
        <v>4027</v>
      </c>
      <c r="C2073" s="373" t="s">
        <v>3</v>
      </c>
      <c r="D2073" s="374">
        <v>256.43</v>
      </c>
      <c r="E2073" s="371"/>
    </row>
    <row r="2074" spans="1:5" customFormat="1" x14ac:dyDescent="0.25">
      <c r="A2074" s="373">
        <v>102154</v>
      </c>
      <c r="B2074" s="373" t="s">
        <v>4028</v>
      </c>
      <c r="C2074" s="373" t="s">
        <v>3</v>
      </c>
      <c r="D2074" s="374">
        <v>221.11</v>
      </c>
      <c r="E2074" s="371"/>
    </row>
    <row r="2075" spans="1:5" customFormat="1" x14ac:dyDescent="0.25">
      <c r="A2075" s="373">
        <v>102155</v>
      </c>
      <c r="B2075" s="373" t="s">
        <v>4029</v>
      </c>
      <c r="C2075" s="373" t="s">
        <v>3</v>
      </c>
      <c r="D2075" s="374">
        <v>264.05</v>
      </c>
      <c r="E2075" s="371"/>
    </row>
    <row r="2076" spans="1:5" customFormat="1" x14ac:dyDescent="0.25">
      <c r="A2076" s="373">
        <v>102156</v>
      </c>
      <c r="B2076" s="373" t="s">
        <v>4030</v>
      </c>
      <c r="C2076" s="373" t="s">
        <v>3</v>
      </c>
      <c r="D2076" s="374">
        <v>251.78</v>
      </c>
      <c r="E2076" s="371"/>
    </row>
    <row r="2077" spans="1:5" customFormat="1" x14ac:dyDescent="0.25">
      <c r="A2077" s="373">
        <v>102157</v>
      </c>
      <c r="B2077" s="373" t="s">
        <v>4031</v>
      </c>
      <c r="C2077" s="373" t="s">
        <v>3</v>
      </c>
      <c r="D2077" s="374">
        <v>343.66</v>
      </c>
      <c r="E2077" s="371"/>
    </row>
    <row r="2078" spans="1:5" customFormat="1" x14ac:dyDescent="0.25">
      <c r="A2078" s="373">
        <v>102158</v>
      </c>
      <c r="B2078" s="373" t="s">
        <v>4032</v>
      </c>
      <c r="C2078" s="373" t="s">
        <v>3</v>
      </c>
      <c r="D2078" s="374">
        <v>346.79</v>
      </c>
      <c r="E2078" s="371"/>
    </row>
    <row r="2079" spans="1:5" customFormat="1" x14ac:dyDescent="0.25">
      <c r="A2079" s="373">
        <v>102159</v>
      </c>
      <c r="B2079" s="373" t="s">
        <v>4033</v>
      </c>
      <c r="C2079" s="373" t="s">
        <v>3</v>
      </c>
      <c r="D2079" s="374">
        <v>412.37</v>
      </c>
      <c r="E2079" s="371"/>
    </row>
    <row r="2080" spans="1:5" customFormat="1" x14ac:dyDescent="0.25">
      <c r="A2080" s="373">
        <v>102160</v>
      </c>
      <c r="B2080" s="373" t="s">
        <v>4034</v>
      </c>
      <c r="C2080" s="373" t="s">
        <v>3</v>
      </c>
      <c r="D2080" s="374">
        <v>177.68</v>
      </c>
      <c r="E2080" s="371"/>
    </row>
    <row r="2081" spans="1:5" customFormat="1" x14ac:dyDescent="0.25">
      <c r="A2081" s="373">
        <v>102161</v>
      </c>
      <c r="B2081" s="373" t="s">
        <v>5396</v>
      </c>
      <c r="C2081" s="373" t="s">
        <v>3</v>
      </c>
      <c r="D2081" s="374">
        <v>301.3</v>
      </c>
      <c r="E2081" s="371"/>
    </row>
    <row r="2082" spans="1:5" customFormat="1" x14ac:dyDescent="0.25">
      <c r="A2082" s="373">
        <v>102162</v>
      </c>
      <c r="B2082" s="373" t="s">
        <v>5397</v>
      </c>
      <c r="C2082" s="373" t="s">
        <v>3</v>
      </c>
      <c r="D2082" s="374">
        <v>320.99</v>
      </c>
      <c r="E2082" s="371"/>
    </row>
    <row r="2083" spans="1:5" customFormat="1" x14ac:dyDescent="0.25">
      <c r="A2083" s="373">
        <v>102163</v>
      </c>
      <c r="B2083" s="373" t="s">
        <v>5398</v>
      </c>
      <c r="C2083" s="373" t="s">
        <v>3</v>
      </c>
      <c r="D2083" s="374">
        <v>373.48</v>
      </c>
      <c r="E2083" s="371"/>
    </row>
    <row r="2084" spans="1:5" customFormat="1" x14ac:dyDescent="0.25">
      <c r="A2084" s="373">
        <v>102164</v>
      </c>
      <c r="B2084" s="373" t="s">
        <v>5399</v>
      </c>
      <c r="C2084" s="373" t="s">
        <v>3</v>
      </c>
      <c r="D2084" s="374">
        <v>316.64</v>
      </c>
      <c r="E2084" s="371"/>
    </row>
    <row r="2085" spans="1:5" customFormat="1" x14ac:dyDescent="0.25">
      <c r="A2085" s="373">
        <v>102165</v>
      </c>
      <c r="B2085" s="373" t="s">
        <v>5400</v>
      </c>
      <c r="C2085" s="373" t="s">
        <v>3</v>
      </c>
      <c r="D2085" s="374">
        <v>359.58</v>
      </c>
      <c r="E2085" s="371"/>
    </row>
    <row r="2086" spans="1:5" customFormat="1" x14ac:dyDescent="0.25">
      <c r="A2086" s="373">
        <v>102166</v>
      </c>
      <c r="B2086" s="373" t="s">
        <v>5401</v>
      </c>
      <c r="C2086" s="373" t="s">
        <v>3</v>
      </c>
      <c r="D2086" s="374">
        <v>325.75</v>
      </c>
      <c r="E2086" s="371"/>
    </row>
    <row r="2087" spans="1:5" customFormat="1" x14ac:dyDescent="0.25">
      <c r="A2087" s="373">
        <v>102167</v>
      </c>
      <c r="B2087" s="373" t="s">
        <v>5402</v>
      </c>
      <c r="C2087" s="373" t="s">
        <v>3</v>
      </c>
      <c r="D2087" s="374">
        <v>417.63</v>
      </c>
      <c r="E2087" s="371"/>
    </row>
    <row r="2088" spans="1:5" customFormat="1" x14ac:dyDescent="0.25">
      <c r="A2088" s="373">
        <v>102168</v>
      </c>
      <c r="B2088" s="373" t="s">
        <v>5403</v>
      </c>
      <c r="C2088" s="373" t="s">
        <v>3</v>
      </c>
      <c r="D2088" s="374">
        <v>401.6</v>
      </c>
      <c r="E2088" s="371"/>
    </row>
    <row r="2089" spans="1:5" customFormat="1" x14ac:dyDescent="0.25">
      <c r="A2089" s="373">
        <v>102169</v>
      </c>
      <c r="B2089" s="373" t="s">
        <v>5404</v>
      </c>
      <c r="C2089" s="373" t="s">
        <v>3</v>
      </c>
      <c r="D2089" s="374">
        <v>460.1</v>
      </c>
      <c r="E2089" s="371"/>
    </row>
    <row r="2090" spans="1:5" customFormat="1" x14ac:dyDescent="0.25">
      <c r="A2090" s="373">
        <v>102170</v>
      </c>
      <c r="B2090" s="373" t="s">
        <v>5405</v>
      </c>
      <c r="C2090" s="373" t="s">
        <v>3</v>
      </c>
      <c r="D2090" s="374">
        <v>294.73</v>
      </c>
      <c r="E2090" s="371"/>
    </row>
    <row r="2091" spans="1:5" customFormat="1" x14ac:dyDescent="0.25">
      <c r="A2091" s="373">
        <v>102171</v>
      </c>
      <c r="B2091" s="373" t="s">
        <v>5406</v>
      </c>
      <c r="C2091" s="373" t="s">
        <v>3</v>
      </c>
      <c r="D2091" s="374">
        <v>526.64</v>
      </c>
      <c r="E2091" s="371"/>
    </row>
    <row r="2092" spans="1:5" customFormat="1" x14ac:dyDescent="0.25">
      <c r="A2092" s="373">
        <v>102172</v>
      </c>
      <c r="B2092" s="373" t="s">
        <v>5407</v>
      </c>
      <c r="C2092" s="373" t="s">
        <v>3</v>
      </c>
      <c r="D2092" s="374">
        <v>509.5</v>
      </c>
      <c r="E2092" s="371"/>
    </row>
    <row r="2093" spans="1:5" customFormat="1" x14ac:dyDescent="0.25">
      <c r="A2093" s="373">
        <v>102176</v>
      </c>
      <c r="B2093" s="373" t="s">
        <v>5408</v>
      </c>
      <c r="C2093" s="373" t="s">
        <v>3</v>
      </c>
      <c r="D2093" s="374">
        <v>933.16</v>
      </c>
      <c r="E2093" s="371"/>
    </row>
    <row r="2094" spans="1:5" customFormat="1" x14ac:dyDescent="0.25">
      <c r="A2094" s="373">
        <v>102177</v>
      </c>
      <c r="B2094" s="373" t="s">
        <v>5409</v>
      </c>
      <c r="C2094" s="373" t="s">
        <v>3</v>
      </c>
      <c r="D2094" s="375">
        <v>1865.34</v>
      </c>
      <c r="E2094" s="371"/>
    </row>
    <row r="2095" spans="1:5" customFormat="1" x14ac:dyDescent="0.25">
      <c r="A2095" s="373">
        <v>102178</v>
      </c>
      <c r="B2095" s="373" t="s">
        <v>5410</v>
      </c>
      <c r="C2095" s="373" t="s">
        <v>3</v>
      </c>
      <c r="D2095" s="375">
        <v>2138.63</v>
      </c>
      <c r="E2095" s="371"/>
    </row>
    <row r="2096" spans="1:5" customFormat="1" x14ac:dyDescent="0.25">
      <c r="A2096" s="373">
        <v>102179</v>
      </c>
      <c r="B2096" s="373" t="s">
        <v>5411</v>
      </c>
      <c r="C2096" s="373" t="s">
        <v>3</v>
      </c>
      <c r="D2096" s="374">
        <v>254.89</v>
      </c>
      <c r="E2096" s="371"/>
    </row>
    <row r="2097" spans="1:5" customFormat="1" x14ac:dyDescent="0.25">
      <c r="A2097" s="373">
        <v>102180</v>
      </c>
      <c r="B2097" s="373" t="s">
        <v>5412</v>
      </c>
      <c r="C2097" s="373" t="s">
        <v>3</v>
      </c>
      <c r="D2097" s="374">
        <v>280.76</v>
      </c>
      <c r="E2097" s="371"/>
    </row>
    <row r="2098" spans="1:5" customFormat="1" x14ac:dyDescent="0.25">
      <c r="A2098" s="373">
        <v>102181</v>
      </c>
      <c r="B2098" s="373" t="s">
        <v>5413</v>
      </c>
      <c r="C2098" s="373" t="s">
        <v>3</v>
      </c>
      <c r="D2098" s="374">
        <v>317.87</v>
      </c>
      <c r="E2098" s="371"/>
    </row>
    <row r="2099" spans="1:5" customFormat="1" x14ac:dyDescent="0.25">
      <c r="A2099" s="373">
        <v>102182</v>
      </c>
      <c r="B2099" s="373" t="s">
        <v>4035</v>
      </c>
      <c r="C2099" s="373" t="s">
        <v>6</v>
      </c>
      <c r="D2099" s="374">
        <v>690.19</v>
      </c>
      <c r="E2099" s="371"/>
    </row>
    <row r="2100" spans="1:5" customFormat="1" x14ac:dyDescent="0.25">
      <c r="A2100" s="373">
        <v>102183</v>
      </c>
      <c r="B2100" s="373" t="s">
        <v>4036</v>
      </c>
      <c r="C2100" s="373" t="s">
        <v>6</v>
      </c>
      <c r="D2100" s="375">
        <v>1393.03</v>
      </c>
      <c r="E2100" s="371"/>
    </row>
    <row r="2101" spans="1:5" customFormat="1" x14ac:dyDescent="0.25">
      <c r="A2101" s="373">
        <v>102184</v>
      </c>
      <c r="B2101" s="373" t="s">
        <v>4037</v>
      </c>
      <c r="C2101" s="373" t="s">
        <v>6</v>
      </c>
      <c r="D2101" s="375">
        <v>1716.88</v>
      </c>
      <c r="E2101" s="371"/>
    </row>
    <row r="2102" spans="1:5" customFormat="1" x14ac:dyDescent="0.25">
      <c r="A2102" s="373">
        <v>102185</v>
      </c>
      <c r="B2102" s="373" t="s">
        <v>4038</v>
      </c>
      <c r="C2102" s="373" t="s">
        <v>6</v>
      </c>
      <c r="D2102" s="375">
        <v>3446.08</v>
      </c>
      <c r="E2102" s="371"/>
    </row>
    <row r="2103" spans="1:5" customFormat="1" x14ac:dyDescent="0.25">
      <c r="A2103" s="373">
        <v>102190</v>
      </c>
      <c r="B2103" s="373" t="s">
        <v>4039</v>
      </c>
      <c r="C2103" s="373" t="s">
        <v>3</v>
      </c>
      <c r="D2103" s="374">
        <v>19.46</v>
      </c>
      <c r="E2103" s="371"/>
    </row>
    <row r="2104" spans="1:5" customFormat="1" x14ac:dyDescent="0.25">
      <c r="A2104" s="373">
        <v>102191</v>
      </c>
      <c r="B2104" s="373" t="s">
        <v>4040</v>
      </c>
      <c r="C2104" s="373" t="s">
        <v>3</v>
      </c>
      <c r="D2104" s="374">
        <v>23.64</v>
      </c>
      <c r="E2104" s="371"/>
    </row>
    <row r="2105" spans="1:5" customFormat="1" x14ac:dyDescent="0.25">
      <c r="A2105" s="373">
        <v>102192</v>
      </c>
      <c r="B2105" s="373" t="s">
        <v>4041</v>
      </c>
      <c r="C2105" s="373" t="s">
        <v>3</v>
      </c>
      <c r="D2105" s="374">
        <v>16.87</v>
      </c>
      <c r="E2105" s="371"/>
    </row>
    <row r="2106" spans="1:5" customFormat="1" x14ac:dyDescent="0.25">
      <c r="A2106" s="373">
        <v>94569</v>
      </c>
      <c r="B2106" s="373" t="s">
        <v>24</v>
      </c>
      <c r="C2106" s="373" t="s">
        <v>3</v>
      </c>
      <c r="D2106" s="374">
        <v>717.92</v>
      </c>
      <c r="E2106" s="371"/>
    </row>
    <row r="2107" spans="1:5" customFormat="1" x14ac:dyDescent="0.25">
      <c r="A2107" s="373">
        <v>94570</v>
      </c>
      <c r="B2107" s="373" t="s">
        <v>1403</v>
      </c>
      <c r="C2107" s="373" t="s">
        <v>3</v>
      </c>
      <c r="D2107" s="374">
        <v>371.19</v>
      </c>
      <c r="E2107" s="371"/>
    </row>
    <row r="2108" spans="1:5" customFormat="1" x14ac:dyDescent="0.25">
      <c r="A2108" s="373">
        <v>94572</v>
      </c>
      <c r="B2108" s="373" t="s">
        <v>1404</v>
      </c>
      <c r="C2108" s="373" t="s">
        <v>3</v>
      </c>
      <c r="D2108" s="374">
        <v>528.42999999999995</v>
      </c>
      <c r="E2108" s="371"/>
    </row>
    <row r="2109" spans="1:5" customFormat="1" x14ac:dyDescent="0.25">
      <c r="A2109" s="373">
        <v>94573</v>
      </c>
      <c r="B2109" s="373" t="s">
        <v>1405</v>
      </c>
      <c r="C2109" s="373" t="s">
        <v>3</v>
      </c>
      <c r="D2109" s="374">
        <v>430.38</v>
      </c>
      <c r="E2109" s="371"/>
    </row>
    <row r="2110" spans="1:5" customFormat="1" x14ac:dyDescent="0.25">
      <c r="A2110" s="373">
        <v>94580</v>
      </c>
      <c r="B2110" s="373" t="s">
        <v>1406</v>
      </c>
      <c r="C2110" s="373" t="s">
        <v>3</v>
      </c>
      <c r="D2110" s="374">
        <v>590.51</v>
      </c>
      <c r="E2110" s="371"/>
    </row>
    <row r="2111" spans="1:5" customFormat="1" x14ac:dyDescent="0.25">
      <c r="A2111" s="373">
        <v>94589</v>
      </c>
      <c r="B2111" s="373" t="s">
        <v>4881</v>
      </c>
      <c r="C2111" s="373" t="s">
        <v>16</v>
      </c>
      <c r="D2111" s="374">
        <v>23.14</v>
      </c>
      <c r="E2111" s="371"/>
    </row>
    <row r="2112" spans="1:5" customFormat="1" x14ac:dyDescent="0.25">
      <c r="A2112" s="373">
        <v>94590</v>
      </c>
      <c r="B2112" s="373" t="s">
        <v>4882</v>
      </c>
      <c r="C2112" s="373" t="s">
        <v>16</v>
      </c>
      <c r="D2112" s="374">
        <v>19.940000000000001</v>
      </c>
      <c r="E2112" s="371"/>
    </row>
    <row r="2113" spans="1:5" customFormat="1" x14ac:dyDescent="0.25">
      <c r="A2113" s="373">
        <v>100674</v>
      </c>
      <c r="B2113" s="373" t="s">
        <v>1407</v>
      </c>
      <c r="C2113" s="373" t="s">
        <v>3</v>
      </c>
      <c r="D2113" s="374">
        <v>771.16</v>
      </c>
      <c r="E2113" s="371"/>
    </row>
    <row r="2114" spans="1:5" customFormat="1" x14ac:dyDescent="0.25">
      <c r="A2114" s="373">
        <v>101096</v>
      </c>
      <c r="B2114" s="373" t="s">
        <v>8167</v>
      </c>
      <c r="C2114" s="373" t="s">
        <v>12</v>
      </c>
      <c r="D2114" s="375">
        <v>1374.86</v>
      </c>
      <c r="E2114" s="371"/>
    </row>
    <row r="2115" spans="1:5" customFormat="1" x14ac:dyDescent="0.25">
      <c r="A2115" s="373">
        <v>101097</v>
      </c>
      <c r="B2115" s="373" t="s">
        <v>8168</v>
      </c>
      <c r="C2115" s="373" t="s">
        <v>12</v>
      </c>
      <c r="D2115" s="375">
        <v>1307.0899999999999</v>
      </c>
      <c r="E2115" s="371"/>
    </row>
    <row r="2116" spans="1:5" customFormat="1" x14ac:dyDescent="0.25">
      <c r="A2116" s="373">
        <v>101098</v>
      </c>
      <c r="B2116" s="373" t="s">
        <v>8169</v>
      </c>
      <c r="C2116" s="373" t="s">
        <v>12</v>
      </c>
      <c r="D2116" s="375">
        <v>1221.3699999999999</v>
      </c>
      <c r="E2116" s="371"/>
    </row>
    <row r="2117" spans="1:5" customFormat="1" x14ac:dyDescent="0.25">
      <c r="A2117" s="373">
        <v>101099</v>
      </c>
      <c r="B2117" s="373" t="s">
        <v>8170</v>
      </c>
      <c r="C2117" s="373" t="s">
        <v>12</v>
      </c>
      <c r="D2117" s="375">
        <v>1124.73</v>
      </c>
      <c r="E2117" s="371"/>
    </row>
    <row r="2118" spans="1:5" customFormat="1" x14ac:dyDescent="0.25">
      <c r="A2118" s="373">
        <v>101100</v>
      </c>
      <c r="B2118" s="373" t="s">
        <v>8171</v>
      </c>
      <c r="C2118" s="373" t="s">
        <v>12</v>
      </c>
      <c r="D2118" s="375">
        <v>1051.7</v>
      </c>
      <c r="E2118" s="371"/>
    </row>
    <row r="2119" spans="1:5" customFormat="1" x14ac:dyDescent="0.25">
      <c r="A2119" s="373">
        <v>101101</v>
      </c>
      <c r="B2119" s="373" t="s">
        <v>8172</v>
      </c>
      <c r="C2119" s="373" t="s">
        <v>12</v>
      </c>
      <c r="D2119" s="375">
        <v>1028.27</v>
      </c>
      <c r="E2119" s="371"/>
    </row>
    <row r="2120" spans="1:5" customFormat="1" x14ac:dyDescent="0.25">
      <c r="A2120" s="373">
        <v>101102</v>
      </c>
      <c r="B2120" s="373" t="s">
        <v>8173</v>
      </c>
      <c r="C2120" s="373" t="s">
        <v>12</v>
      </c>
      <c r="D2120" s="375">
        <v>1003.76</v>
      </c>
      <c r="E2120" s="371"/>
    </row>
    <row r="2121" spans="1:5" customFormat="1" x14ac:dyDescent="0.25">
      <c r="A2121" s="373">
        <v>101103</v>
      </c>
      <c r="B2121" s="373" t="s">
        <v>8174</v>
      </c>
      <c r="C2121" s="373" t="s">
        <v>12</v>
      </c>
      <c r="D2121" s="374">
        <v>946.87</v>
      </c>
      <c r="E2121" s="371"/>
    </row>
    <row r="2122" spans="1:5" customFormat="1" x14ac:dyDescent="0.25">
      <c r="A2122" s="373">
        <v>101104</v>
      </c>
      <c r="B2122" s="373" t="s">
        <v>8175</v>
      </c>
      <c r="C2122" s="373" t="s">
        <v>12</v>
      </c>
      <c r="D2122" s="375">
        <v>1239.0999999999999</v>
      </c>
      <c r="E2122" s="371"/>
    </row>
    <row r="2123" spans="1:5" customFormat="1" x14ac:dyDescent="0.25">
      <c r="A2123" s="373">
        <v>101105</v>
      </c>
      <c r="B2123" s="373" t="s">
        <v>8176</v>
      </c>
      <c r="C2123" s="373" t="s">
        <v>12</v>
      </c>
      <c r="D2123" s="375">
        <v>1173.73</v>
      </c>
      <c r="E2123" s="371"/>
    </row>
    <row r="2124" spans="1:5" customFormat="1" x14ac:dyDescent="0.25">
      <c r="A2124" s="373">
        <v>101106</v>
      </c>
      <c r="B2124" s="373" t="s">
        <v>8177</v>
      </c>
      <c r="C2124" s="373" t="s">
        <v>12</v>
      </c>
      <c r="D2124" s="375">
        <v>1092.1199999999999</v>
      </c>
      <c r="E2124" s="371"/>
    </row>
    <row r="2125" spans="1:5" customFormat="1" x14ac:dyDescent="0.25">
      <c r="A2125" s="373">
        <v>101107</v>
      </c>
      <c r="B2125" s="373" t="s">
        <v>8178</v>
      </c>
      <c r="C2125" s="373" t="s">
        <v>12</v>
      </c>
      <c r="D2125" s="375">
        <v>1000.34</v>
      </c>
      <c r="E2125" s="371"/>
    </row>
    <row r="2126" spans="1:5" customFormat="1" x14ac:dyDescent="0.25">
      <c r="A2126" s="373">
        <v>101108</v>
      </c>
      <c r="B2126" s="373" t="s">
        <v>8179</v>
      </c>
      <c r="C2126" s="373" t="s">
        <v>12</v>
      </c>
      <c r="D2126" s="374">
        <v>910.86</v>
      </c>
      <c r="E2126" s="371"/>
    </row>
    <row r="2127" spans="1:5" customFormat="1" x14ac:dyDescent="0.25">
      <c r="A2127" s="373">
        <v>101109</v>
      </c>
      <c r="B2127" s="373" t="s">
        <v>8180</v>
      </c>
      <c r="C2127" s="373" t="s">
        <v>12</v>
      </c>
      <c r="D2127" s="374">
        <v>890.08</v>
      </c>
      <c r="E2127" s="371"/>
    </row>
    <row r="2128" spans="1:5" customFormat="1" x14ac:dyDescent="0.25">
      <c r="A2128" s="373">
        <v>101110</v>
      </c>
      <c r="B2128" s="373" t="s">
        <v>8181</v>
      </c>
      <c r="C2128" s="373" t="s">
        <v>12</v>
      </c>
      <c r="D2128" s="374">
        <v>870.27</v>
      </c>
      <c r="E2128" s="371"/>
    </row>
    <row r="2129" spans="1:5" customFormat="1" x14ac:dyDescent="0.25">
      <c r="A2129" s="373">
        <v>101111</v>
      </c>
      <c r="B2129" s="373" t="s">
        <v>8182</v>
      </c>
      <c r="C2129" s="373" t="s">
        <v>12</v>
      </c>
      <c r="D2129" s="374">
        <v>818.83</v>
      </c>
      <c r="E2129" s="371"/>
    </row>
    <row r="2130" spans="1:5" customFormat="1" x14ac:dyDescent="0.25">
      <c r="A2130" s="373">
        <v>101112</v>
      </c>
      <c r="B2130" s="373" t="s">
        <v>1408</v>
      </c>
      <c r="C2130" s="373" t="s">
        <v>12</v>
      </c>
      <c r="D2130" s="375">
        <v>1009.24</v>
      </c>
      <c r="E2130" s="371"/>
    </row>
    <row r="2131" spans="1:5" customFormat="1" x14ac:dyDescent="0.25">
      <c r="A2131" s="373">
        <v>101113</v>
      </c>
      <c r="B2131" s="373" t="s">
        <v>8183</v>
      </c>
      <c r="C2131" s="373" t="s">
        <v>12</v>
      </c>
      <c r="D2131" s="374">
        <v>876.01</v>
      </c>
      <c r="E2131" s="371"/>
    </row>
    <row r="2132" spans="1:5" customFormat="1" x14ac:dyDescent="0.25">
      <c r="A2132" s="373">
        <v>95601</v>
      </c>
      <c r="B2132" s="373" t="s">
        <v>4042</v>
      </c>
      <c r="C2132" s="373" t="s">
        <v>6</v>
      </c>
      <c r="D2132" s="374">
        <v>17.38</v>
      </c>
      <c r="E2132" s="371"/>
    </row>
    <row r="2133" spans="1:5" customFormat="1" x14ac:dyDescent="0.25">
      <c r="A2133" s="373">
        <v>95602</v>
      </c>
      <c r="B2133" s="373" t="s">
        <v>4043</v>
      </c>
      <c r="C2133" s="373" t="s">
        <v>6</v>
      </c>
      <c r="D2133" s="374">
        <v>27.81</v>
      </c>
      <c r="E2133" s="371"/>
    </row>
    <row r="2134" spans="1:5" customFormat="1" x14ac:dyDescent="0.25">
      <c r="A2134" s="373">
        <v>95603</v>
      </c>
      <c r="B2134" s="373" t="s">
        <v>4044</v>
      </c>
      <c r="C2134" s="373" t="s">
        <v>6</v>
      </c>
      <c r="D2134" s="374">
        <v>47.46</v>
      </c>
      <c r="E2134" s="371"/>
    </row>
    <row r="2135" spans="1:5" customFormat="1" x14ac:dyDescent="0.25">
      <c r="A2135" s="373">
        <v>95604</v>
      </c>
      <c r="B2135" s="373" t="s">
        <v>4045</v>
      </c>
      <c r="C2135" s="373" t="s">
        <v>6</v>
      </c>
      <c r="D2135" s="374">
        <v>73.650000000000006</v>
      </c>
      <c r="E2135" s="371"/>
    </row>
    <row r="2136" spans="1:5" customFormat="1" x14ac:dyDescent="0.25">
      <c r="A2136" s="373">
        <v>95605</v>
      </c>
      <c r="B2136" s="373" t="s">
        <v>4046</v>
      </c>
      <c r="C2136" s="373" t="s">
        <v>6</v>
      </c>
      <c r="D2136" s="374">
        <v>135.25</v>
      </c>
      <c r="E2136" s="371"/>
    </row>
    <row r="2137" spans="1:5" customFormat="1" x14ac:dyDescent="0.25">
      <c r="A2137" s="373">
        <v>95607</v>
      </c>
      <c r="B2137" s="373" t="s">
        <v>4047</v>
      </c>
      <c r="C2137" s="373" t="s">
        <v>6</v>
      </c>
      <c r="D2137" s="374">
        <v>21.58</v>
      </c>
      <c r="E2137" s="371"/>
    </row>
    <row r="2138" spans="1:5" customFormat="1" x14ac:dyDescent="0.25">
      <c r="A2138" s="373">
        <v>95608</v>
      </c>
      <c r="B2138" s="373" t="s">
        <v>4048</v>
      </c>
      <c r="C2138" s="373" t="s">
        <v>6</v>
      </c>
      <c r="D2138" s="374">
        <v>31.3</v>
      </c>
      <c r="E2138" s="371"/>
    </row>
    <row r="2139" spans="1:5" customFormat="1" x14ac:dyDescent="0.25">
      <c r="A2139" s="373">
        <v>95609</v>
      </c>
      <c r="B2139" s="373" t="s">
        <v>4049</v>
      </c>
      <c r="C2139" s="373" t="s">
        <v>6</v>
      </c>
      <c r="D2139" s="374">
        <v>39.700000000000003</v>
      </c>
      <c r="E2139" s="371"/>
    </row>
    <row r="2140" spans="1:5" customFormat="1" x14ac:dyDescent="0.25">
      <c r="A2140" s="373">
        <v>100651</v>
      </c>
      <c r="B2140" s="373" t="s">
        <v>8184</v>
      </c>
      <c r="C2140" s="373" t="s">
        <v>16</v>
      </c>
      <c r="D2140" s="374">
        <v>133.82</v>
      </c>
      <c r="E2140" s="371"/>
    </row>
    <row r="2141" spans="1:5" customFormat="1" x14ac:dyDescent="0.25">
      <c r="A2141" s="373">
        <v>100652</v>
      </c>
      <c r="B2141" s="373" t="s">
        <v>8185</v>
      </c>
      <c r="C2141" s="373" t="s">
        <v>16</v>
      </c>
      <c r="D2141" s="374">
        <v>253.11</v>
      </c>
      <c r="E2141" s="371"/>
    </row>
    <row r="2142" spans="1:5" customFormat="1" x14ac:dyDescent="0.25">
      <c r="A2142" s="373">
        <v>100653</v>
      </c>
      <c r="B2142" s="373" t="s">
        <v>8186</v>
      </c>
      <c r="C2142" s="373" t="s">
        <v>16</v>
      </c>
      <c r="D2142" s="374">
        <v>419.52</v>
      </c>
      <c r="E2142" s="371"/>
    </row>
    <row r="2143" spans="1:5" customFormat="1" x14ac:dyDescent="0.25">
      <c r="A2143" s="373">
        <v>100654</v>
      </c>
      <c r="B2143" s="373" t="s">
        <v>8187</v>
      </c>
      <c r="C2143" s="373" t="s">
        <v>16</v>
      </c>
      <c r="D2143" s="374">
        <v>568.1</v>
      </c>
      <c r="E2143" s="371"/>
    </row>
    <row r="2144" spans="1:5" customFormat="1" x14ac:dyDescent="0.25">
      <c r="A2144" s="373">
        <v>100655</v>
      </c>
      <c r="B2144" s="373" t="s">
        <v>8188</v>
      </c>
      <c r="C2144" s="373" t="s">
        <v>16</v>
      </c>
      <c r="D2144" s="374">
        <v>657.22</v>
      </c>
      <c r="E2144" s="371"/>
    </row>
    <row r="2145" spans="1:5" customFormat="1" x14ac:dyDescent="0.25">
      <c r="A2145" s="373">
        <v>100656</v>
      </c>
      <c r="B2145" s="373" t="s">
        <v>1409</v>
      </c>
      <c r="C2145" s="373" t="s">
        <v>16</v>
      </c>
      <c r="D2145" s="374">
        <v>117.11</v>
      </c>
      <c r="E2145" s="371"/>
    </row>
    <row r="2146" spans="1:5" customFormat="1" x14ac:dyDescent="0.25">
      <c r="A2146" s="373">
        <v>100657</v>
      </c>
      <c r="B2146" s="373" t="s">
        <v>1410</v>
      </c>
      <c r="C2146" s="373" t="s">
        <v>16</v>
      </c>
      <c r="D2146" s="374">
        <v>151.57</v>
      </c>
      <c r="E2146" s="371"/>
    </row>
    <row r="2147" spans="1:5" customFormat="1" x14ac:dyDescent="0.25">
      <c r="A2147" s="373">
        <v>100658</v>
      </c>
      <c r="B2147" s="373" t="s">
        <v>1411</v>
      </c>
      <c r="C2147" s="373" t="s">
        <v>16</v>
      </c>
      <c r="D2147" s="374">
        <v>351.41</v>
      </c>
      <c r="E2147" s="371"/>
    </row>
    <row r="2148" spans="1:5" customFormat="1" x14ac:dyDescent="0.25">
      <c r="A2148" s="373">
        <v>100889</v>
      </c>
      <c r="B2148" s="373" t="s">
        <v>1412</v>
      </c>
      <c r="C2148" s="373" t="s">
        <v>17</v>
      </c>
      <c r="D2148" s="374">
        <v>13.7</v>
      </c>
      <c r="E2148" s="371"/>
    </row>
    <row r="2149" spans="1:5" customFormat="1" x14ac:dyDescent="0.25">
      <c r="A2149" s="373">
        <v>100890</v>
      </c>
      <c r="B2149" s="373" t="s">
        <v>1413</v>
      </c>
      <c r="C2149" s="373" t="s">
        <v>17</v>
      </c>
      <c r="D2149" s="374">
        <v>13.52</v>
      </c>
      <c r="E2149" s="371"/>
    </row>
    <row r="2150" spans="1:5" customFormat="1" x14ac:dyDescent="0.25">
      <c r="A2150" s="373">
        <v>100892</v>
      </c>
      <c r="B2150" s="373" t="s">
        <v>1414</v>
      </c>
      <c r="C2150" s="373" t="s">
        <v>17</v>
      </c>
      <c r="D2150" s="374">
        <v>13.08</v>
      </c>
      <c r="E2150" s="371"/>
    </row>
    <row r="2151" spans="1:5" customFormat="1" x14ac:dyDescent="0.25">
      <c r="A2151" s="373">
        <v>100893</v>
      </c>
      <c r="B2151" s="373" t="s">
        <v>1415</v>
      </c>
      <c r="C2151" s="373" t="s">
        <v>17</v>
      </c>
      <c r="D2151" s="374">
        <v>12.89</v>
      </c>
      <c r="E2151" s="371"/>
    </row>
    <row r="2152" spans="1:5" customFormat="1" x14ac:dyDescent="0.25">
      <c r="A2152" s="373">
        <v>100894</v>
      </c>
      <c r="B2152" s="373" t="s">
        <v>1416</v>
      </c>
      <c r="C2152" s="373" t="s">
        <v>17</v>
      </c>
      <c r="D2152" s="374">
        <v>12.77</v>
      </c>
      <c r="E2152" s="371"/>
    </row>
    <row r="2153" spans="1:5" customFormat="1" x14ac:dyDescent="0.25">
      <c r="A2153" s="373">
        <v>100896</v>
      </c>
      <c r="B2153" s="373" t="s">
        <v>8189</v>
      </c>
      <c r="C2153" s="373" t="s">
        <v>16</v>
      </c>
      <c r="D2153" s="374">
        <v>60.61</v>
      </c>
      <c r="E2153" s="371"/>
    </row>
    <row r="2154" spans="1:5" customFormat="1" x14ac:dyDescent="0.25">
      <c r="A2154" s="373">
        <v>100897</v>
      </c>
      <c r="B2154" s="373" t="s">
        <v>8190</v>
      </c>
      <c r="C2154" s="373" t="s">
        <v>16</v>
      </c>
      <c r="D2154" s="374">
        <v>116.19</v>
      </c>
      <c r="E2154" s="371"/>
    </row>
    <row r="2155" spans="1:5" customFormat="1" x14ac:dyDescent="0.25">
      <c r="A2155" s="373">
        <v>100898</v>
      </c>
      <c r="B2155" s="373" t="s">
        <v>8191</v>
      </c>
      <c r="C2155" s="373" t="s">
        <v>16</v>
      </c>
      <c r="D2155" s="374">
        <v>221.63</v>
      </c>
      <c r="E2155" s="371"/>
    </row>
    <row r="2156" spans="1:5" customFormat="1" x14ac:dyDescent="0.25">
      <c r="A2156" s="373">
        <v>100899</v>
      </c>
      <c r="B2156" s="373" t="s">
        <v>8192</v>
      </c>
      <c r="C2156" s="373" t="s">
        <v>16</v>
      </c>
      <c r="D2156" s="374">
        <v>85.62</v>
      </c>
      <c r="E2156" s="371"/>
    </row>
    <row r="2157" spans="1:5" customFormat="1" x14ac:dyDescent="0.25">
      <c r="A2157" s="373">
        <v>100900</v>
      </c>
      <c r="B2157" s="373" t="s">
        <v>8193</v>
      </c>
      <c r="C2157" s="373" t="s">
        <v>16</v>
      </c>
      <c r="D2157" s="374">
        <v>253.97</v>
      </c>
      <c r="E2157" s="371"/>
    </row>
    <row r="2158" spans="1:5" customFormat="1" x14ac:dyDescent="0.25">
      <c r="A2158" s="373">
        <v>101173</v>
      </c>
      <c r="B2158" s="373" t="s">
        <v>1417</v>
      </c>
      <c r="C2158" s="373" t="s">
        <v>16</v>
      </c>
      <c r="D2158" s="374">
        <v>67.099999999999994</v>
      </c>
      <c r="E2158" s="371"/>
    </row>
    <row r="2159" spans="1:5" customFormat="1" x14ac:dyDescent="0.25">
      <c r="A2159" s="373">
        <v>101174</v>
      </c>
      <c r="B2159" s="373" t="s">
        <v>1418</v>
      </c>
      <c r="C2159" s="373" t="s">
        <v>16</v>
      </c>
      <c r="D2159" s="374">
        <v>94.01</v>
      </c>
      <c r="E2159" s="371"/>
    </row>
    <row r="2160" spans="1:5" customFormat="1" x14ac:dyDescent="0.25">
      <c r="A2160" s="373">
        <v>101175</v>
      </c>
      <c r="B2160" s="373" t="s">
        <v>1419</v>
      </c>
      <c r="C2160" s="373" t="s">
        <v>16</v>
      </c>
      <c r="D2160" s="374">
        <v>128.51</v>
      </c>
      <c r="E2160" s="371"/>
    </row>
    <row r="2161" spans="1:5" customFormat="1" x14ac:dyDescent="0.25">
      <c r="A2161" s="373">
        <v>101176</v>
      </c>
      <c r="B2161" s="373" t="s">
        <v>8194</v>
      </c>
      <c r="C2161" s="373" t="s">
        <v>16</v>
      </c>
      <c r="D2161" s="374">
        <v>159.04</v>
      </c>
      <c r="E2161" s="371"/>
    </row>
    <row r="2162" spans="1:5" customFormat="1" x14ac:dyDescent="0.25">
      <c r="A2162" s="373">
        <v>102521</v>
      </c>
      <c r="B2162" s="373" t="s">
        <v>4050</v>
      </c>
      <c r="C2162" s="373" t="s">
        <v>6</v>
      </c>
      <c r="D2162" s="374">
        <v>111.58</v>
      </c>
      <c r="E2162" s="371"/>
    </row>
    <row r="2163" spans="1:5" customFormat="1" x14ac:dyDescent="0.25">
      <c r="A2163" s="373">
        <v>102522</v>
      </c>
      <c r="B2163" s="373" t="s">
        <v>4051</v>
      </c>
      <c r="C2163" s="373" t="s">
        <v>6</v>
      </c>
      <c r="D2163" s="374">
        <v>163.68</v>
      </c>
      <c r="E2163" s="371"/>
    </row>
    <row r="2164" spans="1:5" customFormat="1" x14ac:dyDescent="0.25">
      <c r="A2164" s="373">
        <v>102523</v>
      </c>
      <c r="B2164" s="373" t="s">
        <v>4052</v>
      </c>
      <c r="C2164" s="373" t="s">
        <v>6</v>
      </c>
      <c r="D2164" s="374">
        <v>215.8</v>
      </c>
      <c r="E2164" s="371"/>
    </row>
    <row r="2165" spans="1:5" customFormat="1" x14ac:dyDescent="0.25">
      <c r="A2165" s="373">
        <v>95240</v>
      </c>
      <c r="B2165" s="373" t="s">
        <v>4053</v>
      </c>
      <c r="C2165" s="373" t="s">
        <v>3</v>
      </c>
      <c r="D2165" s="374">
        <v>22.62</v>
      </c>
      <c r="E2165" s="371"/>
    </row>
    <row r="2166" spans="1:5" customFormat="1" x14ac:dyDescent="0.25">
      <c r="A2166" s="373">
        <v>95241</v>
      </c>
      <c r="B2166" s="373" t="s">
        <v>4054</v>
      </c>
      <c r="C2166" s="373" t="s">
        <v>3</v>
      </c>
      <c r="D2166" s="374">
        <v>37.71</v>
      </c>
      <c r="E2166" s="371"/>
    </row>
    <row r="2167" spans="1:5" customFormat="1" x14ac:dyDescent="0.25">
      <c r="A2167" s="373">
        <v>96616</v>
      </c>
      <c r="B2167" s="373" t="s">
        <v>1420</v>
      </c>
      <c r="C2167" s="373" t="s">
        <v>12</v>
      </c>
      <c r="D2167" s="374">
        <v>782.01</v>
      </c>
      <c r="E2167" s="371"/>
    </row>
    <row r="2168" spans="1:5" customFormat="1" x14ac:dyDescent="0.25">
      <c r="A2168" s="373">
        <v>96617</v>
      </c>
      <c r="B2168" s="373" t="s">
        <v>1421</v>
      </c>
      <c r="C2168" s="373" t="s">
        <v>3</v>
      </c>
      <c r="D2168" s="374">
        <v>23.45</v>
      </c>
      <c r="E2168" s="371"/>
    </row>
    <row r="2169" spans="1:5" customFormat="1" x14ac:dyDescent="0.25">
      <c r="A2169" s="373">
        <v>96619</v>
      </c>
      <c r="B2169" s="373" t="s">
        <v>18</v>
      </c>
      <c r="C2169" s="373" t="s">
        <v>3</v>
      </c>
      <c r="D2169" s="374">
        <v>39.090000000000003</v>
      </c>
      <c r="E2169" s="371"/>
    </row>
    <row r="2170" spans="1:5" customFormat="1" x14ac:dyDescent="0.25">
      <c r="A2170" s="373">
        <v>96620</v>
      </c>
      <c r="B2170" s="373" t="s">
        <v>4055</v>
      </c>
      <c r="C2170" s="373" t="s">
        <v>12</v>
      </c>
      <c r="D2170" s="374">
        <v>754.5</v>
      </c>
      <c r="E2170" s="371"/>
    </row>
    <row r="2171" spans="1:5" customFormat="1" x14ac:dyDescent="0.25">
      <c r="A2171" s="373">
        <v>96621</v>
      </c>
      <c r="B2171" s="373" t="s">
        <v>1422</v>
      </c>
      <c r="C2171" s="373" t="s">
        <v>12</v>
      </c>
      <c r="D2171" s="374">
        <v>336.64</v>
      </c>
      <c r="E2171" s="371"/>
    </row>
    <row r="2172" spans="1:5" customFormat="1" x14ac:dyDescent="0.25">
      <c r="A2172" s="373">
        <v>96622</v>
      </c>
      <c r="B2172" s="373" t="s">
        <v>4056</v>
      </c>
      <c r="C2172" s="373" t="s">
        <v>12</v>
      </c>
      <c r="D2172" s="374">
        <v>255.85</v>
      </c>
      <c r="E2172" s="371"/>
    </row>
    <row r="2173" spans="1:5" customFormat="1" x14ac:dyDescent="0.25">
      <c r="A2173" s="373">
        <v>96623</v>
      </c>
      <c r="B2173" s="373" t="s">
        <v>1423</v>
      </c>
      <c r="C2173" s="373" t="s">
        <v>12</v>
      </c>
      <c r="D2173" s="374">
        <v>317.81</v>
      </c>
      <c r="E2173" s="371"/>
    </row>
    <row r="2174" spans="1:5" customFormat="1" x14ac:dyDescent="0.25">
      <c r="A2174" s="373">
        <v>96624</v>
      </c>
      <c r="B2174" s="373" t="s">
        <v>4057</v>
      </c>
      <c r="C2174" s="373" t="s">
        <v>12</v>
      </c>
      <c r="D2174" s="374">
        <v>249.21</v>
      </c>
      <c r="E2174" s="371"/>
    </row>
    <row r="2175" spans="1:5" customFormat="1" x14ac:dyDescent="0.25">
      <c r="A2175" s="373">
        <v>97082</v>
      </c>
      <c r="B2175" s="373" t="s">
        <v>4883</v>
      </c>
      <c r="C2175" s="373" t="s">
        <v>12</v>
      </c>
      <c r="D2175" s="374">
        <v>63.62</v>
      </c>
      <c r="E2175" s="371"/>
    </row>
    <row r="2176" spans="1:5" customFormat="1" x14ac:dyDescent="0.25">
      <c r="A2176" s="373">
        <v>97083</v>
      </c>
      <c r="B2176" s="373" t="s">
        <v>4884</v>
      </c>
      <c r="C2176" s="373" t="s">
        <v>3</v>
      </c>
      <c r="D2176" s="374">
        <v>3.45</v>
      </c>
      <c r="E2176" s="371"/>
    </row>
    <row r="2177" spans="1:5" customFormat="1" x14ac:dyDescent="0.25">
      <c r="A2177" s="373">
        <v>97084</v>
      </c>
      <c r="B2177" s="373" t="s">
        <v>4885</v>
      </c>
      <c r="C2177" s="373" t="s">
        <v>3</v>
      </c>
      <c r="D2177" s="374">
        <v>0.71</v>
      </c>
      <c r="E2177" s="371"/>
    </row>
    <row r="2178" spans="1:5" customFormat="1" x14ac:dyDescent="0.25">
      <c r="A2178" s="373">
        <v>97086</v>
      </c>
      <c r="B2178" s="373" t="s">
        <v>4886</v>
      </c>
      <c r="C2178" s="373" t="s">
        <v>3</v>
      </c>
      <c r="D2178" s="374">
        <v>137.63999999999999</v>
      </c>
      <c r="E2178" s="371"/>
    </row>
    <row r="2179" spans="1:5" customFormat="1" x14ac:dyDescent="0.25">
      <c r="A2179" s="373">
        <v>97087</v>
      </c>
      <c r="B2179" s="373" t="s">
        <v>4887</v>
      </c>
      <c r="C2179" s="373" t="s">
        <v>3</v>
      </c>
      <c r="D2179" s="374">
        <v>2.7</v>
      </c>
      <c r="E2179" s="371"/>
    </row>
    <row r="2180" spans="1:5" customFormat="1" x14ac:dyDescent="0.25">
      <c r="A2180" s="373">
        <v>97088</v>
      </c>
      <c r="B2180" s="373" t="s">
        <v>4888</v>
      </c>
      <c r="C2180" s="373" t="s">
        <v>17</v>
      </c>
      <c r="D2180" s="374">
        <v>14.52</v>
      </c>
      <c r="E2180" s="371"/>
    </row>
    <row r="2181" spans="1:5" customFormat="1" x14ac:dyDescent="0.25">
      <c r="A2181" s="373">
        <v>97089</v>
      </c>
      <c r="B2181" s="373" t="s">
        <v>4889</v>
      </c>
      <c r="C2181" s="373" t="s">
        <v>17</v>
      </c>
      <c r="D2181" s="374">
        <v>13.23</v>
      </c>
      <c r="E2181" s="371"/>
    </row>
    <row r="2182" spans="1:5" customFormat="1" x14ac:dyDescent="0.25">
      <c r="A2182" s="373">
        <v>97090</v>
      </c>
      <c r="B2182" s="373" t="s">
        <v>4890</v>
      </c>
      <c r="C2182" s="373" t="s">
        <v>17</v>
      </c>
      <c r="D2182" s="374">
        <v>12.93</v>
      </c>
      <c r="E2182" s="371"/>
    </row>
    <row r="2183" spans="1:5" customFormat="1" x14ac:dyDescent="0.25">
      <c r="A2183" s="373">
        <v>97091</v>
      </c>
      <c r="B2183" s="373" t="s">
        <v>4891</v>
      </c>
      <c r="C2183" s="373" t="s">
        <v>17</v>
      </c>
      <c r="D2183" s="374">
        <v>12.51</v>
      </c>
      <c r="E2183" s="371"/>
    </row>
    <row r="2184" spans="1:5" customFormat="1" x14ac:dyDescent="0.25">
      <c r="A2184" s="373">
        <v>97092</v>
      </c>
      <c r="B2184" s="373" t="s">
        <v>4892</v>
      </c>
      <c r="C2184" s="373" t="s">
        <v>17</v>
      </c>
      <c r="D2184" s="374">
        <v>12.06</v>
      </c>
      <c r="E2184" s="371"/>
    </row>
    <row r="2185" spans="1:5" customFormat="1" x14ac:dyDescent="0.25">
      <c r="A2185" s="373">
        <v>97093</v>
      </c>
      <c r="B2185" s="373" t="s">
        <v>4893</v>
      </c>
      <c r="C2185" s="373" t="s">
        <v>17</v>
      </c>
      <c r="D2185" s="374">
        <v>11.26</v>
      </c>
      <c r="E2185" s="371"/>
    </row>
    <row r="2186" spans="1:5" customFormat="1" x14ac:dyDescent="0.25">
      <c r="A2186" s="373">
        <v>97096</v>
      </c>
      <c r="B2186" s="373" t="s">
        <v>4894</v>
      </c>
      <c r="C2186" s="373" t="s">
        <v>12</v>
      </c>
      <c r="D2186" s="374">
        <v>574.95000000000005</v>
      </c>
      <c r="E2186" s="371"/>
    </row>
    <row r="2187" spans="1:5" customFormat="1" x14ac:dyDescent="0.25">
      <c r="A2187" s="373">
        <v>97097</v>
      </c>
      <c r="B2187" s="373" t="s">
        <v>4895</v>
      </c>
      <c r="C2187" s="373" t="s">
        <v>3</v>
      </c>
      <c r="D2187" s="374">
        <v>42.13</v>
      </c>
      <c r="E2187" s="371"/>
    </row>
    <row r="2188" spans="1:5" customFormat="1" x14ac:dyDescent="0.25">
      <c r="A2188" s="373">
        <v>97101</v>
      </c>
      <c r="B2188" s="373" t="s">
        <v>4896</v>
      </c>
      <c r="C2188" s="373" t="s">
        <v>3</v>
      </c>
      <c r="D2188" s="374">
        <v>170.17</v>
      </c>
      <c r="E2188" s="371"/>
    </row>
    <row r="2189" spans="1:5" customFormat="1" x14ac:dyDescent="0.25">
      <c r="A2189" s="373">
        <v>97102</v>
      </c>
      <c r="B2189" s="373" t="s">
        <v>4897</v>
      </c>
      <c r="C2189" s="373" t="s">
        <v>3</v>
      </c>
      <c r="D2189" s="374">
        <v>210.94</v>
      </c>
      <c r="E2189" s="371"/>
    </row>
    <row r="2190" spans="1:5" customFormat="1" x14ac:dyDescent="0.25">
      <c r="A2190" s="373">
        <v>97103</v>
      </c>
      <c r="B2190" s="373" t="s">
        <v>4898</v>
      </c>
      <c r="C2190" s="373" t="s">
        <v>3</v>
      </c>
      <c r="D2190" s="374">
        <v>248.6</v>
      </c>
      <c r="E2190" s="371"/>
    </row>
    <row r="2191" spans="1:5" customFormat="1" x14ac:dyDescent="0.25">
      <c r="A2191" s="373">
        <v>100322</v>
      </c>
      <c r="B2191" s="373" t="s">
        <v>4058</v>
      </c>
      <c r="C2191" s="373" t="s">
        <v>12</v>
      </c>
      <c r="D2191" s="374">
        <v>236.47</v>
      </c>
      <c r="E2191" s="371"/>
    </row>
    <row r="2192" spans="1:5" customFormat="1" x14ac:dyDescent="0.25">
      <c r="A2192" s="373">
        <v>100323</v>
      </c>
      <c r="B2192" s="373" t="s">
        <v>4059</v>
      </c>
      <c r="C2192" s="373" t="s">
        <v>12</v>
      </c>
      <c r="D2192" s="374">
        <v>267.58</v>
      </c>
      <c r="E2192" s="371"/>
    </row>
    <row r="2193" spans="1:5" customFormat="1" x14ac:dyDescent="0.25">
      <c r="A2193" s="373">
        <v>100324</v>
      </c>
      <c r="B2193" s="373" t="s">
        <v>4060</v>
      </c>
      <c r="C2193" s="373" t="s">
        <v>12</v>
      </c>
      <c r="D2193" s="374">
        <v>248.65</v>
      </c>
      <c r="E2193" s="371"/>
    </row>
    <row r="2194" spans="1:5" customFormat="1" x14ac:dyDescent="0.25">
      <c r="A2194" s="373">
        <v>103072</v>
      </c>
      <c r="B2194" s="373" t="s">
        <v>4899</v>
      </c>
      <c r="C2194" s="373" t="s">
        <v>3</v>
      </c>
      <c r="D2194" s="374">
        <v>292.06</v>
      </c>
      <c r="E2194" s="371"/>
    </row>
    <row r="2195" spans="1:5" customFormat="1" x14ac:dyDescent="0.25">
      <c r="A2195" s="373">
        <v>103073</v>
      </c>
      <c r="B2195" s="373" t="s">
        <v>4900</v>
      </c>
      <c r="C2195" s="373" t="s">
        <v>3</v>
      </c>
      <c r="D2195" s="374">
        <v>349.43</v>
      </c>
      <c r="E2195" s="371"/>
    </row>
    <row r="2196" spans="1:5" customFormat="1" x14ac:dyDescent="0.25">
      <c r="A2196" s="373">
        <v>103074</v>
      </c>
      <c r="B2196" s="373" t="s">
        <v>4901</v>
      </c>
      <c r="C2196" s="373" t="s">
        <v>3</v>
      </c>
      <c r="D2196" s="374">
        <v>168.57</v>
      </c>
      <c r="E2196" s="371"/>
    </row>
    <row r="2197" spans="1:5" customFormat="1" x14ac:dyDescent="0.25">
      <c r="A2197" s="373">
        <v>103075</v>
      </c>
      <c r="B2197" s="373" t="s">
        <v>4902</v>
      </c>
      <c r="C2197" s="373" t="s">
        <v>3</v>
      </c>
      <c r="D2197" s="374">
        <v>210.7</v>
      </c>
      <c r="E2197" s="371"/>
    </row>
    <row r="2198" spans="1:5" customFormat="1" x14ac:dyDescent="0.25">
      <c r="A2198" s="373">
        <v>103076</v>
      </c>
      <c r="B2198" s="373" t="s">
        <v>4903</v>
      </c>
      <c r="C2198" s="373" t="s">
        <v>3</v>
      </c>
      <c r="D2198" s="374">
        <v>147.19</v>
      </c>
      <c r="E2198" s="371"/>
    </row>
    <row r="2199" spans="1:5" customFormat="1" x14ac:dyDescent="0.25">
      <c r="A2199" s="373">
        <v>103077</v>
      </c>
      <c r="B2199" s="373" t="s">
        <v>4904</v>
      </c>
      <c r="C2199" s="373" t="s">
        <v>3</v>
      </c>
      <c r="D2199" s="374">
        <v>187.96</v>
      </c>
      <c r="E2199" s="371"/>
    </row>
    <row r="2200" spans="1:5" customFormat="1" x14ac:dyDescent="0.25">
      <c r="A2200" s="373">
        <v>103078</v>
      </c>
      <c r="B2200" s="373" t="s">
        <v>4905</v>
      </c>
      <c r="C2200" s="373" t="s">
        <v>3</v>
      </c>
      <c r="D2200" s="374">
        <v>225.62</v>
      </c>
      <c r="E2200" s="371"/>
    </row>
    <row r="2201" spans="1:5" customFormat="1" x14ac:dyDescent="0.25">
      <c r="A2201" s="373">
        <v>103079</v>
      </c>
      <c r="B2201" s="373" t="s">
        <v>4906</v>
      </c>
      <c r="C2201" s="373" t="s">
        <v>3</v>
      </c>
      <c r="D2201" s="374">
        <v>269.07</v>
      </c>
      <c r="E2201" s="371"/>
    </row>
    <row r="2202" spans="1:5" customFormat="1" x14ac:dyDescent="0.25">
      <c r="A2202" s="373">
        <v>103080</v>
      </c>
      <c r="B2202" s="373" t="s">
        <v>4907</v>
      </c>
      <c r="C2202" s="373" t="s">
        <v>3</v>
      </c>
      <c r="D2202" s="374">
        <v>326.45</v>
      </c>
      <c r="E2202" s="371"/>
    </row>
    <row r="2203" spans="1:5" customFormat="1" x14ac:dyDescent="0.25">
      <c r="A2203" s="373">
        <v>92263</v>
      </c>
      <c r="B2203" s="373" t="s">
        <v>1424</v>
      </c>
      <c r="C2203" s="373" t="s">
        <v>3</v>
      </c>
      <c r="D2203" s="374">
        <v>154.19</v>
      </c>
      <c r="E2203" s="371"/>
    </row>
    <row r="2204" spans="1:5" customFormat="1" x14ac:dyDescent="0.25">
      <c r="A2204" s="373">
        <v>92264</v>
      </c>
      <c r="B2204" s="373" t="s">
        <v>1425</v>
      </c>
      <c r="C2204" s="373" t="s">
        <v>3</v>
      </c>
      <c r="D2204" s="374">
        <v>194.6</v>
      </c>
      <c r="E2204" s="371"/>
    </row>
    <row r="2205" spans="1:5" customFormat="1" x14ac:dyDescent="0.25">
      <c r="A2205" s="373">
        <v>92265</v>
      </c>
      <c r="B2205" s="373" t="s">
        <v>1426</v>
      </c>
      <c r="C2205" s="373" t="s">
        <v>3</v>
      </c>
      <c r="D2205" s="374">
        <v>111.91</v>
      </c>
      <c r="E2205" s="371"/>
    </row>
    <row r="2206" spans="1:5" customFormat="1" x14ac:dyDescent="0.25">
      <c r="A2206" s="373">
        <v>92266</v>
      </c>
      <c r="B2206" s="373" t="s">
        <v>1427</v>
      </c>
      <c r="C2206" s="373" t="s">
        <v>3</v>
      </c>
      <c r="D2206" s="374">
        <v>146.58000000000001</v>
      </c>
      <c r="E2206" s="371"/>
    </row>
    <row r="2207" spans="1:5" customFormat="1" x14ac:dyDescent="0.25">
      <c r="A2207" s="373">
        <v>92267</v>
      </c>
      <c r="B2207" s="373" t="s">
        <v>1428</v>
      </c>
      <c r="C2207" s="373" t="s">
        <v>3</v>
      </c>
      <c r="D2207" s="374">
        <v>46.69</v>
      </c>
      <c r="E2207" s="371"/>
    </row>
    <row r="2208" spans="1:5" customFormat="1" x14ac:dyDescent="0.25">
      <c r="A2208" s="373">
        <v>92268</v>
      </c>
      <c r="B2208" s="373" t="s">
        <v>1429</v>
      </c>
      <c r="C2208" s="373" t="s">
        <v>3</v>
      </c>
      <c r="D2208" s="374">
        <v>78.45</v>
      </c>
      <c r="E2208" s="371"/>
    </row>
    <row r="2209" spans="1:5" customFormat="1" x14ac:dyDescent="0.25">
      <c r="A2209" s="373">
        <v>92269</v>
      </c>
      <c r="B2209" s="373" t="s">
        <v>1430</v>
      </c>
      <c r="C2209" s="373" t="s">
        <v>3</v>
      </c>
      <c r="D2209" s="374">
        <v>126.84</v>
      </c>
      <c r="E2209" s="371"/>
    </row>
    <row r="2210" spans="1:5" customFormat="1" x14ac:dyDescent="0.25">
      <c r="A2210" s="373">
        <v>92270</v>
      </c>
      <c r="B2210" s="373" t="s">
        <v>1431</v>
      </c>
      <c r="C2210" s="373" t="s">
        <v>3</v>
      </c>
      <c r="D2210" s="374">
        <v>189.94</v>
      </c>
      <c r="E2210" s="371"/>
    </row>
    <row r="2211" spans="1:5" customFormat="1" x14ac:dyDescent="0.25">
      <c r="A2211" s="373">
        <v>92271</v>
      </c>
      <c r="B2211" s="373" t="s">
        <v>1432</v>
      </c>
      <c r="C2211" s="373" t="s">
        <v>3</v>
      </c>
      <c r="D2211" s="374">
        <v>123.2</v>
      </c>
      <c r="E2211" s="371"/>
    </row>
    <row r="2212" spans="1:5" customFormat="1" x14ac:dyDescent="0.25">
      <c r="A2212" s="373">
        <v>92272</v>
      </c>
      <c r="B2212" s="373" t="s">
        <v>1433</v>
      </c>
      <c r="C2212" s="373" t="s">
        <v>16</v>
      </c>
      <c r="D2212" s="374">
        <v>34.659999999999997</v>
      </c>
      <c r="E2212" s="371"/>
    </row>
    <row r="2213" spans="1:5" customFormat="1" x14ac:dyDescent="0.25">
      <c r="A2213" s="373">
        <v>92273</v>
      </c>
      <c r="B2213" s="373" t="s">
        <v>1434</v>
      </c>
      <c r="C2213" s="373" t="s">
        <v>16</v>
      </c>
      <c r="D2213" s="374">
        <v>14.85</v>
      </c>
      <c r="E2213" s="371"/>
    </row>
    <row r="2214" spans="1:5" customFormat="1" x14ac:dyDescent="0.25">
      <c r="A2214" s="373">
        <v>92409</v>
      </c>
      <c r="B2214" s="373" t="s">
        <v>1435</v>
      </c>
      <c r="C2214" s="373" t="s">
        <v>3</v>
      </c>
      <c r="D2214" s="374">
        <v>230.79</v>
      </c>
      <c r="E2214" s="371"/>
    </row>
    <row r="2215" spans="1:5" customFormat="1" x14ac:dyDescent="0.25">
      <c r="A2215" s="373">
        <v>92411</v>
      </c>
      <c r="B2215" s="373" t="s">
        <v>1436</v>
      </c>
      <c r="C2215" s="373" t="s">
        <v>3</v>
      </c>
      <c r="D2215" s="374">
        <v>156.82</v>
      </c>
      <c r="E2215" s="371"/>
    </row>
    <row r="2216" spans="1:5" customFormat="1" x14ac:dyDescent="0.25">
      <c r="A2216" s="373">
        <v>92413</v>
      </c>
      <c r="B2216" s="373" t="s">
        <v>1437</v>
      </c>
      <c r="C2216" s="373" t="s">
        <v>3</v>
      </c>
      <c r="D2216" s="374">
        <v>103.97</v>
      </c>
      <c r="E2216" s="371"/>
    </row>
    <row r="2217" spans="1:5" customFormat="1" x14ac:dyDescent="0.25">
      <c r="A2217" s="373">
        <v>92415</v>
      </c>
      <c r="B2217" s="373" t="s">
        <v>1438</v>
      </c>
      <c r="C2217" s="373" t="s">
        <v>3</v>
      </c>
      <c r="D2217" s="374">
        <v>132.11000000000001</v>
      </c>
      <c r="E2217" s="371"/>
    </row>
    <row r="2218" spans="1:5" customFormat="1" x14ac:dyDescent="0.25">
      <c r="A2218" s="373">
        <v>92417</v>
      </c>
      <c r="B2218" s="373" t="s">
        <v>1439</v>
      </c>
      <c r="C2218" s="373" t="s">
        <v>3</v>
      </c>
      <c r="D2218" s="374">
        <v>156.33000000000001</v>
      </c>
      <c r="E2218" s="371"/>
    </row>
    <row r="2219" spans="1:5" customFormat="1" x14ac:dyDescent="0.25">
      <c r="A2219" s="373">
        <v>92419</v>
      </c>
      <c r="B2219" s="373" t="s">
        <v>1440</v>
      </c>
      <c r="C2219" s="373" t="s">
        <v>3</v>
      </c>
      <c r="D2219" s="374">
        <v>83.11</v>
      </c>
      <c r="E2219" s="371"/>
    </row>
    <row r="2220" spans="1:5" customFormat="1" x14ac:dyDescent="0.25">
      <c r="A2220" s="373">
        <v>92421</v>
      </c>
      <c r="B2220" s="373" t="s">
        <v>1441</v>
      </c>
      <c r="C2220" s="373" t="s">
        <v>3</v>
      </c>
      <c r="D2220" s="374">
        <v>101.68</v>
      </c>
      <c r="E2220" s="371"/>
    </row>
    <row r="2221" spans="1:5" customFormat="1" x14ac:dyDescent="0.25">
      <c r="A2221" s="373">
        <v>92423</v>
      </c>
      <c r="B2221" s="373" t="s">
        <v>1442</v>
      </c>
      <c r="C2221" s="373" t="s">
        <v>3</v>
      </c>
      <c r="D2221" s="374">
        <v>67.75</v>
      </c>
      <c r="E2221" s="371"/>
    </row>
    <row r="2222" spans="1:5" customFormat="1" x14ac:dyDescent="0.25">
      <c r="A2222" s="373">
        <v>92425</v>
      </c>
      <c r="B2222" s="373" t="s">
        <v>1443</v>
      </c>
      <c r="C2222" s="373" t="s">
        <v>3</v>
      </c>
      <c r="D2222" s="374">
        <v>83.89</v>
      </c>
      <c r="E2222" s="371"/>
    </row>
    <row r="2223" spans="1:5" customFormat="1" x14ac:dyDescent="0.25">
      <c r="A2223" s="373">
        <v>92427</v>
      </c>
      <c r="B2223" s="373" t="s">
        <v>1444</v>
      </c>
      <c r="C2223" s="373" t="s">
        <v>3</v>
      </c>
      <c r="D2223" s="374">
        <v>59.98</v>
      </c>
      <c r="E2223" s="371"/>
    </row>
    <row r="2224" spans="1:5" customFormat="1" x14ac:dyDescent="0.25">
      <c r="A2224" s="373">
        <v>92429</v>
      </c>
      <c r="B2224" s="373" t="s">
        <v>1445</v>
      </c>
      <c r="C2224" s="373" t="s">
        <v>3</v>
      </c>
      <c r="D2224" s="374">
        <v>74.94</v>
      </c>
      <c r="E2224" s="371"/>
    </row>
    <row r="2225" spans="1:5" customFormat="1" x14ac:dyDescent="0.25">
      <c r="A2225" s="373">
        <v>92431</v>
      </c>
      <c r="B2225" s="373" t="s">
        <v>1446</v>
      </c>
      <c r="C2225" s="373" t="s">
        <v>3</v>
      </c>
      <c r="D2225" s="374">
        <v>56.12</v>
      </c>
      <c r="E2225" s="371"/>
    </row>
    <row r="2226" spans="1:5" customFormat="1" x14ac:dyDescent="0.25">
      <c r="A2226" s="373">
        <v>92433</v>
      </c>
      <c r="B2226" s="373" t="s">
        <v>1447</v>
      </c>
      <c r="C2226" s="373" t="s">
        <v>3</v>
      </c>
      <c r="D2226" s="374">
        <v>70.33</v>
      </c>
      <c r="E2226" s="371"/>
    </row>
    <row r="2227" spans="1:5" customFormat="1" x14ac:dyDescent="0.25">
      <c r="A2227" s="373">
        <v>92435</v>
      </c>
      <c r="B2227" s="373" t="s">
        <v>1448</v>
      </c>
      <c r="C2227" s="373" t="s">
        <v>3</v>
      </c>
      <c r="D2227" s="374">
        <v>53.22</v>
      </c>
      <c r="E2227" s="371"/>
    </row>
    <row r="2228" spans="1:5" customFormat="1" x14ac:dyDescent="0.25">
      <c r="A2228" s="373">
        <v>92437</v>
      </c>
      <c r="B2228" s="373" t="s">
        <v>1449</v>
      </c>
      <c r="C2228" s="373" t="s">
        <v>3</v>
      </c>
      <c r="D2228" s="374">
        <v>66.94</v>
      </c>
      <c r="E2228" s="371"/>
    </row>
    <row r="2229" spans="1:5" customFormat="1" x14ac:dyDescent="0.25">
      <c r="A2229" s="373">
        <v>92439</v>
      </c>
      <c r="B2229" s="373" t="s">
        <v>1450</v>
      </c>
      <c r="C2229" s="373" t="s">
        <v>3</v>
      </c>
      <c r="D2229" s="374">
        <v>51.12</v>
      </c>
      <c r="E2229" s="371"/>
    </row>
    <row r="2230" spans="1:5" customFormat="1" x14ac:dyDescent="0.25">
      <c r="A2230" s="373">
        <v>92441</v>
      </c>
      <c r="B2230" s="373" t="s">
        <v>1451</v>
      </c>
      <c r="C2230" s="373" t="s">
        <v>3</v>
      </c>
      <c r="D2230" s="374">
        <v>64.510000000000005</v>
      </c>
      <c r="E2230" s="371"/>
    </row>
    <row r="2231" spans="1:5" customFormat="1" x14ac:dyDescent="0.25">
      <c r="A2231" s="373">
        <v>92443</v>
      </c>
      <c r="B2231" s="373" t="s">
        <v>1452</v>
      </c>
      <c r="C2231" s="373" t="s">
        <v>3</v>
      </c>
      <c r="D2231" s="374">
        <v>46.69</v>
      </c>
      <c r="E2231" s="371"/>
    </row>
    <row r="2232" spans="1:5" customFormat="1" x14ac:dyDescent="0.25">
      <c r="A2232" s="373">
        <v>92445</v>
      </c>
      <c r="B2232" s="373" t="s">
        <v>1453</v>
      </c>
      <c r="C2232" s="373" t="s">
        <v>3</v>
      </c>
      <c r="D2232" s="374">
        <v>59.61</v>
      </c>
      <c r="E2232" s="371"/>
    </row>
    <row r="2233" spans="1:5" customFormat="1" x14ac:dyDescent="0.25">
      <c r="A2233" s="373">
        <v>92446</v>
      </c>
      <c r="B2233" s="373" t="s">
        <v>1454</v>
      </c>
      <c r="C2233" s="373" t="s">
        <v>3</v>
      </c>
      <c r="D2233" s="374">
        <v>322.97000000000003</v>
      </c>
      <c r="E2233" s="371"/>
    </row>
    <row r="2234" spans="1:5" customFormat="1" x14ac:dyDescent="0.25">
      <c r="A2234" s="373">
        <v>92447</v>
      </c>
      <c r="B2234" s="373" t="s">
        <v>1455</v>
      </c>
      <c r="C2234" s="373" t="s">
        <v>3</v>
      </c>
      <c r="D2234" s="374">
        <v>222.94</v>
      </c>
      <c r="E2234" s="371"/>
    </row>
    <row r="2235" spans="1:5" customFormat="1" x14ac:dyDescent="0.25">
      <c r="A2235" s="373">
        <v>92448</v>
      </c>
      <c r="B2235" s="373" t="s">
        <v>1456</v>
      </c>
      <c r="C2235" s="373" t="s">
        <v>3</v>
      </c>
      <c r="D2235" s="374">
        <v>172.51</v>
      </c>
      <c r="E2235" s="371"/>
    </row>
    <row r="2236" spans="1:5" customFormat="1" x14ac:dyDescent="0.25">
      <c r="A2236" s="373">
        <v>92449</v>
      </c>
      <c r="B2236" s="373" t="s">
        <v>1457</v>
      </c>
      <c r="C2236" s="373" t="s">
        <v>3</v>
      </c>
      <c r="D2236" s="374">
        <v>267.04000000000002</v>
      </c>
      <c r="E2236" s="371"/>
    </row>
    <row r="2237" spans="1:5" customFormat="1" x14ac:dyDescent="0.25">
      <c r="A2237" s="373">
        <v>92450</v>
      </c>
      <c r="B2237" s="373" t="s">
        <v>1458</v>
      </c>
      <c r="C2237" s="373" t="s">
        <v>3</v>
      </c>
      <c r="D2237" s="374">
        <v>271.95999999999998</v>
      </c>
      <c r="E2237" s="371"/>
    </row>
    <row r="2238" spans="1:5" customFormat="1" x14ac:dyDescent="0.25">
      <c r="A2238" s="373">
        <v>92451</v>
      </c>
      <c r="B2238" s="373" t="s">
        <v>1459</v>
      </c>
      <c r="C2238" s="373" t="s">
        <v>3</v>
      </c>
      <c r="D2238" s="374">
        <v>181.32</v>
      </c>
      <c r="E2238" s="371"/>
    </row>
    <row r="2239" spans="1:5" customFormat="1" x14ac:dyDescent="0.25">
      <c r="A2239" s="373">
        <v>92452</v>
      </c>
      <c r="B2239" s="373" t="s">
        <v>1460</v>
      </c>
      <c r="C2239" s="373" t="s">
        <v>3</v>
      </c>
      <c r="D2239" s="374">
        <v>169.07</v>
      </c>
      <c r="E2239" s="371"/>
    </row>
    <row r="2240" spans="1:5" customFormat="1" x14ac:dyDescent="0.25">
      <c r="A2240" s="373">
        <v>92453</v>
      </c>
      <c r="B2240" s="373" t="s">
        <v>1461</v>
      </c>
      <c r="C2240" s="373" t="s">
        <v>3</v>
      </c>
      <c r="D2240" s="374">
        <v>229.01</v>
      </c>
      <c r="E2240" s="371"/>
    </row>
    <row r="2241" spans="1:5" customFormat="1" x14ac:dyDescent="0.25">
      <c r="A2241" s="373">
        <v>92454</v>
      </c>
      <c r="B2241" s="373" t="s">
        <v>1462</v>
      </c>
      <c r="C2241" s="373" t="s">
        <v>3</v>
      </c>
      <c r="D2241" s="374">
        <v>242.88</v>
      </c>
      <c r="E2241" s="371"/>
    </row>
    <row r="2242" spans="1:5" customFormat="1" x14ac:dyDescent="0.25">
      <c r="A2242" s="373">
        <v>92455</v>
      </c>
      <c r="B2242" s="373" t="s">
        <v>1463</v>
      </c>
      <c r="C2242" s="373" t="s">
        <v>3</v>
      </c>
      <c r="D2242" s="374">
        <v>149.13</v>
      </c>
      <c r="E2242" s="371"/>
    </row>
    <row r="2243" spans="1:5" customFormat="1" x14ac:dyDescent="0.25">
      <c r="A2243" s="373">
        <v>92456</v>
      </c>
      <c r="B2243" s="373" t="s">
        <v>1464</v>
      </c>
      <c r="C2243" s="373" t="s">
        <v>3</v>
      </c>
      <c r="D2243" s="374">
        <v>139.84</v>
      </c>
      <c r="E2243" s="371"/>
    </row>
    <row r="2244" spans="1:5" customFormat="1" x14ac:dyDescent="0.25">
      <c r="A2244" s="373">
        <v>92457</v>
      </c>
      <c r="B2244" s="373" t="s">
        <v>1465</v>
      </c>
      <c r="C2244" s="373" t="s">
        <v>3</v>
      </c>
      <c r="D2244" s="374">
        <v>199.69</v>
      </c>
      <c r="E2244" s="371"/>
    </row>
    <row r="2245" spans="1:5" customFormat="1" x14ac:dyDescent="0.25">
      <c r="A2245" s="373">
        <v>92458</v>
      </c>
      <c r="B2245" s="373" t="s">
        <v>1466</v>
      </c>
      <c r="C2245" s="373" t="s">
        <v>3</v>
      </c>
      <c r="D2245" s="374">
        <v>224.27</v>
      </c>
      <c r="E2245" s="371"/>
    </row>
    <row r="2246" spans="1:5" customFormat="1" x14ac:dyDescent="0.25">
      <c r="A2246" s="373">
        <v>92459</v>
      </c>
      <c r="B2246" s="373" t="s">
        <v>1467</v>
      </c>
      <c r="C2246" s="373" t="s">
        <v>3</v>
      </c>
      <c r="D2246" s="374">
        <v>127.25</v>
      </c>
      <c r="E2246" s="371"/>
    </row>
    <row r="2247" spans="1:5" customFormat="1" x14ac:dyDescent="0.25">
      <c r="A2247" s="373">
        <v>92460</v>
      </c>
      <c r="B2247" s="373" t="s">
        <v>1468</v>
      </c>
      <c r="C2247" s="373" t="s">
        <v>3</v>
      </c>
      <c r="D2247" s="374">
        <v>117.4</v>
      </c>
      <c r="E2247" s="371"/>
    </row>
    <row r="2248" spans="1:5" customFormat="1" x14ac:dyDescent="0.25">
      <c r="A2248" s="373">
        <v>92461</v>
      </c>
      <c r="B2248" s="373" t="s">
        <v>1469</v>
      </c>
      <c r="C2248" s="373" t="s">
        <v>3</v>
      </c>
      <c r="D2248" s="374">
        <v>184.54</v>
      </c>
      <c r="E2248" s="371"/>
    </row>
    <row r="2249" spans="1:5" customFormat="1" x14ac:dyDescent="0.25">
      <c r="A2249" s="373">
        <v>92462</v>
      </c>
      <c r="B2249" s="373" t="s">
        <v>1470</v>
      </c>
      <c r="C2249" s="373" t="s">
        <v>3</v>
      </c>
      <c r="D2249" s="374">
        <v>212.36</v>
      </c>
      <c r="E2249" s="371"/>
    </row>
    <row r="2250" spans="1:5" customFormat="1" x14ac:dyDescent="0.25">
      <c r="A2250" s="373">
        <v>92463</v>
      </c>
      <c r="B2250" s="373" t="s">
        <v>1471</v>
      </c>
      <c r="C2250" s="373" t="s">
        <v>3</v>
      </c>
      <c r="D2250" s="374">
        <v>115.62</v>
      </c>
      <c r="E2250" s="371"/>
    </row>
    <row r="2251" spans="1:5" customFormat="1" x14ac:dyDescent="0.25">
      <c r="A2251" s="373">
        <v>92464</v>
      </c>
      <c r="B2251" s="373" t="s">
        <v>1472</v>
      </c>
      <c r="C2251" s="373" t="s">
        <v>3</v>
      </c>
      <c r="D2251" s="374">
        <v>110.22</v>
      </c>
      <c r="E2251" s="371"/>
    </row>
    <row r="2252" spans="1:5" customFormat="1" x14ac:dyDescent="0.25">
      <c r="A2252" s="373">
        <v>92465</v>
      </c>
      <c r="B2252" s="373" t="s">
        <v>1473</v>
      </c>
      <c r="C2252" s="373" t="s">
        <v>3</v>
      </c>
      <c r="D2252" s="374">
        <v>148.16999999999999</v>
      </c>
      <c r="E2252" s="371"/>
    </row>
    <row r="2253" spans="1:5" customFormat="1" x14ac:dyDescent="0.25">
      <c r="A2253" s="373">
        <v>92466</v>
      </c>
      <c r="B2253" s="373" t="s">
        <v>1474</v>
      </c>
      <c r="C2253" s="373" t="s">
        <v>3</v>
      </c>
      <c r="D2253" s="374">
        <v>205.42</v>
      </c>
      <c r="E2253" s="371"/>
    </row>
    <row r="2254" spans="1:5" customFormat="1" x14ac:dyDescent="0.25">
      <c r="A2254" s="373">
        <v>92467</v>
      </c>
      <c r="B2254" s="373" t="s">
        <v>1475</v>
      </c>
      <c r="C2254" s="373" t="s">
        <v>3</v>
      </c>
      <c r="D2254" s="374">
        <v>95.74</v>
      </c>
      <c r="E2254" s="371"/>
    </row>
    <row r="2255" spans="1:5" customFormat="1" x14ac:dyDescent="0.25">
      <c r="A2255" s="373">
        <v>92468</v>
      </c>
      <c r="B2255" s="373" t="s">
        <v>1476</v>
      </c>
      <c r="C2255" s="373" t="s">
        <v>3</v>
      </c>
      <c r="D2255" s="374">
        <v>103.73</v>
      </c>
      <c r="E2255" s="371"/>
    </row>
    <row r="2256" spans="1:5" customFormat="1" x14ac:dyDescent="0.25">
      <c r="A2256" s="373">
        <v>92469</v>
      </c>
      <c r="B2256" s="373" t="s">
        <v>1477</v>
      </c>
      <c r="C2256" s="373" t="s">
        <v>3</v>
      </c>
      <c r="D2256" s="374">
        <v>135.19</v>
      </c>
      <c r="E2256" s="371"/>
    </row>
    <row r="2257" spans="1:5" customFormat="1" x14ac:dyDescent="0.25">
      <c r="A2257" s="373">
        <v>92470</v>
      </c>
      <c r="B2257" s="373" t="s">
        <v>1478</v>
      </c>
      <c r="C2257" s="373" t="s">
        <v>3</v>
      </c>
      <c r="D2257" s="374">
        <v>198.6</v>
      </c>
      <c r="E2257" s="371"/>
    </row>
    <row r="2258" spans="1:5" customFormat="1" x14ac:dyDescent="0.25">
      <c r="A2258" s="373">
        <v>92471</v>
      </c>
      <c r="B2258" s="373" t="s">
        <v>1479</v>
      </c>
      <c r="C2258" s="373" t="s">
        <v>3</v>
      </c>
      <c r="D2258" s="374">
        <v>87.49</v>
      </c>
      <c r="E2258" s="371"/>
    </row>
    <row r="2259" spans="1:5" customFormat="1" x14ac:dyDescent="0.25">
      <c r="A2259" s="373">
        <v>92472</v>
      </c>
      <c r="B2259" s="373" t="s">
        <v>1480</v>
      </c>
      <c r="C2259" s="373" t="s">
        <v>3</v>
      </c>
      <c r="D2259" s="374">
        <v>97.81</v>
      </c>
      <c r="E2259" s="371"/>
    </row>
    <row r="2260" spans="1:5" customFormat="1" x14ac:dyDescent="0.25">
      <c r="A2260" s="373">
        <v>92473</v>
      </c>
      <c r="B2260" s="373" t="s">
        <v>1481</v>
      </c>
      <c r="C2260" s="373" t="s">
        <v>3</v>
      </c>
      <c r="D2260" s="374">
        <v>124.66</v>
      </c>
      <c r="E2260" s="371"/>
    </row>
    <row r="2261" spans="1:5" customFormat="1" x14ac:dyDescent="0.25">
      <c r="A2261" s="373">
        <v>92474</v>
      </c>
      <c r="B2261" s="373" t="s">
        <v>1482</v>
      </c>
      <c r="C2261" s="373" t="s">
        <v>3</v>
      </c>
      <c r="D2261" s="374">
        <v>192.69</v>
      </c>
      <c r="E2261" s="371"/>
    </row>
    <row r="2262" spans="1:5" customFormat="1" x14ac:dyDescent="0.25">
      <c r="A2262" s="373">
        <v>92475</v>
      </c>
      <c r="B2262" s="373" t="s">
        <v>1483</v>
      </c>
      <c r="C2262" s="373" t="s">
        <v>3</v>
      </c>
      <c r="D2262" s="374">
        <v>80.75</v>
      </c>
      <c r="E2262" s="371"/>
    </row>
    <row r="2263" spans="1:5" customFormat="1" x14ac:dyDescent="0.25">
      <c r="A2263" s="373">
        <v>92476</v>
      </c>
      <c r="B2263" s="373" t="s">
        <v>1484</v>
      </c>
      <c r="C2263" s="373" t="s">
        <v>3</v>
      </c>
      <c r="D2263" s="374">
        <v>92.75</v>
      </c>
      <c r="E2263" s="371"/>
    </row>
    <row r="2264" spans="1:5" customFormat="1" x14ac:dyDescent="0.25">
      <c r="A2264" s="373">
        <v>92477</v>
      </c>
      <c r="B2264" s="373" t="s">
        <v>1485</v>
      </c>
      <c r="C2264" s="373" t="s">
        <v>3</v>
      </c>
      <c r="D2264" s="374">
        <v>102.26</v>
      </c>
      <c r="E2264" s="371"/>
    </row>
    <row r="2265" spans="1:5" customFormat="1" x14ac:dyDescent="0.25">
      <c r="A2265" s="373">
        <v>92478</v>
      </c>
      <c r="B2265" s="373" t="s">
        <v>1486</v>
      </c>
      <c r="C2265" s="373" t="s">
        <v>3</v>
      </c>
      <c r="D2265" s="374">
        <v>181.14</v>
      </c>
      <c r="E2265" s="371"/>
    </row>
    <row r="2266" spans="1:5" customFormat="1" x14ac:dyDescent="0.25">
      <c r="A2266" s="373">
        <v>92479</v>
      </c>
      <c r="B2266" s="373" t="s">
        <v>1487</v>
      </c>
      <c r="C2266" s="373" t="s">
        <v>3</v>
      </c>
      <c r="D2266" s="374">
        <v>66.45</v>
      </c>
      <c r="E2266" s="371"/>
    </row>
    <row r="2267" spans="1:5" customFormat="1" x14ac:dyDescent="0.25">
      <c r="A2267" s="373">
        <v>92480</v>
      </c>
      <c r="B2267" s="373" t="s">
        <v>1488</v>
      </c>
      <c r="C2267" s="373" t="s">
        <v>3</v>
      </c>
      <c r="D2267" s="374">
        <v>82.72</v>
      </c>
      <c r="E2267" s="371"/>
    </row>
    <row r="2268" spans="1:5" customFormat="1" x14ac:dyDescent="0.25">
      <c r="A2268" s="373">
        <v>92482</v>
      </c>
      <c r="B2268" s="373" t="s">
        <v>1489</v>
      </c>
      <c r="C2268" s="373" t="s">
        <v>3</v>
      </c>
      <c r="D2268" s="374">
        <v>363.75</v>
      </c>
      <c r="E2268" s="371"/>
    </row>
    <row r="2269" spans="1:5" customFormat="1" x14ac:dyDescent="0.25">
      <c r="A2269" s="373">
        <v>92484</v>
      </c>
      <c r="B2269" s="373" t="s">
        <v>1490</v>
      </c>
      <c r="C2269" s="373" t="s">
        <v>3</v>
      </c>
      <c r="D2269" s="374">
        <v>248.99</v>
      </c>
      <c r="E2269" s="371"/>
    </row>
    <row r="2270" spans="1:5" customFormat="1" x14ac:dyDescent="0.25">
      <c r="A2270" s="373">
        <v>92486</v>
      </c>
      <c r="B2270" s="373" t="s">
        <v>1491</v>
      </c>
      <c r="C2270" s="373" t="s">
        <v>3</v>
      </c>
      <c r="D2270" s="374">
        <v>176.24</v>
      </c>
      <c r="E2270" s="371"/>
    </row>
    <row r="2271" spans="1:5" customFormat="1" x14ac:dyDescent="0.25">
      <c r="A2271" s="373">
        <v>92488</v>
      </c>
      <c r="B2271" s="373" t="s">
        <v>1492</v>
      </c>
      <c r="C2271" s="373" t="s">
        <v>3</v>
      </c>
      <c r="D2271" s="374">
        <v>105.04</v>
      </c>
      <c r="E2271" s="371"/>
    </row>
    <row r="2272" spans="1:5" customFormat="1" x14ac:dyDescent="0.25">
      <c r="A2272" s="373">
        <v>92490</v>
      </c>
      <c r="B2272" s="373" t="s">
        <v>1493</v>
      </c>
      <c r="C2272" s="373" t="s">
        <v>3</v>
      </c>
      <c r="D2272" s="374">
        <v>73.290000000000006</v>
      </c>
      <c r="E2272" s="371"/>
    </row>
    <row r="2273" spans="1:5" customFormat="1" x14ac:dyDescent="0.25">
      <c r="A2273" s="373">
        <v>92492</v>
      </c>
      <c r="B2273" s="373" t="s">
        <v>1494</v>
      </c>
      <c r="C2273" s="373" t="s">
        <v>3</v>
      </c>
      <c r="D2273" s="374">
        <v>99.45</v>
      </c>
      <c r="E2273" s="371"/>
    </row>
    <row r="2274" spans="1:5" customFormat="1" x14ac:dyDescent="0.25">
      <c r="A2274" s="373">
        <v>92494</v>
      </c>
      <c r="B2274" s="373" t="s">
        <v>1495</v>
      </c>
      <c r="C2274" s="373" t="s">
        <v>3</v>
      </c>
      <c r="D2274" s="374">
        <v>68.849999999999994</v>
      </c>
      <c r="E2274" s="371"/>
    </row>
    <row r="2275" spans="1:5" customFormat="1" x14ac:dyDescent="0.25">
      <c r="A2275" s="373">
        <v>92496</v>
      </c>
      <c r="B2275" s="373" t="s">
        <v>1496</v>
      </c>
      <c r="C2275" s="373" t="s">
        <v>3</v>
      </c>
      <c r="D2275" s="374">
        <v>94.73</v>
      </c>
      <c r="E2275" s="371"/>
    </row>
    <row r="2276" spans="1:5" customFormat="1" x14ac:dyDescent="0.25">
      <c r="A2276" s="373">
        <v>92498</v>
      </c>
      <c r="B2276" s="373" t="s">
        <v>1497</v>
      </c>
      <c r="C2276" s="373" t="s">
        <v>3</v>
      </c>
      <c r="D2276" s="374">
        <v>65.13</v>
      </c>
      <c r="E2276" s="371"/>
    </row>
    <row r="2277" spans="1:5" customFormat="1" x14ac:dyDescent="0.25">
      <c r="A2277" s="373">
        <v>92500</v>
      </c>
      <c r="B2277" s="373" t="s">
        <v>1498</v>
      </c>
      <c r="C2277" s="373" t="s">
        <v>3</v>
      </c>
      <c r="D2277" s="374">
        <v>90.88</v>
      </c>
      <c r="E2277" s="371"/>
    </row>
    <row r="2278" spans="1:5" customFormat="1" x14ac:dyDescent="0.25">
      <c r="A2278" s="373">
        <v>92502</v>
      </c>
      <c r="B2278" s="373" t="s">
        <v>1499</v>
      </c>
      <c r="C2278" s="373" t="s">
        <v>3</v>
      </c>
      <c r="D2278" s="374">
        <v>62.23</v>
      </c>
      <c r="E2278" s="371"/>
    </row>
    <row r="2279" spans="1:5" customFormat="1" x14ac:dyDescent="0.25">
      <c r="A2279" s="373">
        <v>92504</v>
      </c>
      <c r="B2279" s="373" t="s">
        <v>1500</v>
      </c>
      <c r="C2279" s="373" t="s">
        <v>3</v>
      </c>
      <c r="D2279" s="374">
        <v>83.88</v>
      </c>
      <c r="E2279" s="371"/>
    </row>
    <row r="2280" spans="1:5" customFormat="1" x14ac:dyDescent="0.25">
      <c r="A2280" s="373">
        <v>92506</v>
      </c>
      <c r="B2280" s="373" t="s">
        <v>1501</v>
      </c>
      <c r="C2280" s="373" t="s">
        <v>3</v>
      </c>
      <c r="D2280" s="374">
        <v>56.89</v>
      </c>
      <c r="E2280" s="371"/>
    </row>
    <row r="2281" spans="1:5" customFormat="1" x14ac:dyDescent="0.25">
      <c r="A2281" s="373">
        <v>92508</v>
      </c>
      <c r="B2281" s="373" t="s">
        <v>1502</v>
      </c>
      <c r="C2281" s="373" t="s">
        <v>3</v>
      </c>
      <c r="D2281" s="374">
        <v>102.27</v>
      </c>
      <c r="E2281" s="371"/>
    </row>
    <row r="2282" spans="1:5" customFormat="1" x14ac:dyDescent="0.25">
      <c r="A2282" s="373">
        <v>92510</v>
      </c>
      <c r="B2282" s="373" t="s">
        <v>1503</v>
      </c>
      <c r="C2282" s="373" t="s">
        <v>3</v>
      </c>
      <c r="D2282" s="374">
        <v>68.53</v>
      </c>
      <c r="E2282" s="371"/>
    </row>
    <row r="2283" spans="1:5" customFormat="1" x14ac:dyDescent="0.25">
      <c r="A2283" s="373">
        <v>92512</v>
      </c>
      <c r="B2283" s="373" t="s">
        <v>1504</v>
      </c>
      <c r="C2283" s="373" t="s">
        <v>3</v>
      </c>
      <c r="D2283" s="374">
        <v>88.27</v>
      </c>
      <c r="E2283" s="371"/>
    </row>
    <row r="2284" spans="1:5" customFormat="1" x14ac:dyDescent="0.25">
      <c r="A2284" s="373">
        <v>92514</v>
      </c>
      <c r="B2284" s="373" t="s">
        <v>1505</v>
      </c>
      <c r="C2284" s="373" t="s">
        <v>3</v>
      </c>
      <c r="D2284" s="374">
        <v>55.77</v>
      </c>
      <c r="E2284" s="371"/>
    </row>
    <row r="2285" spans="1:5" customFormat="1" x14ac:dyDescent="0.25">
      <c r="A2285" s="373">
        <v>92515</v>
      </c>
      <c r="B2285" s="373" t="s">
        <v>1506</v>
      </c>
      <c r="C2285" s="373" t="s">
        <v>3</v>
      </c>
      <c r="D2285" s="374">
        <v>81.02</v>
      </c>
      <c r="E2285" s="371"/>
    </row>
    <row r="2286" spans="1:5" customFormat="1" x14ac:dyDescent="0.25">
      <c r="A2286" s="373">
        <v>92518</v>
      </c>
      <c r="B2286" s="373" t="s">
        <v>1507</v>
      </c>
      <c r="C2286" s="373" t="s">
        <v>3</v>
      </c>
      <c r="D2286" s="374">
        <v>49.7</v>
      </c>
      <c r="E2286" s="371"/>
    </row>
    <row r="2287" spans="1:5" customFormat="1" x14ac:dyDescent="0.25">
      <c r="A2287" s="373">
        <v>92520</v>
      </c>
      <c r="B2287" s="373" t="s">
        <v>1508</v>
      </c>
      <c r="C2287" s="373" t="s">
        <v>3</v>
      </c>
      <c r="D2287" s="374">
        <v>76.14</v>
      </c>
      <c r="E2287" s="371"/>
    </row>
    <row r="2288" spans="1:5" customFormat="1" x14ac:dyDescent="0.25">
      <c r="A2288" s="373">
        <v>92522</v>
      </c>
      <c r="B2288" s="373" t="s">
        <v>1509</v>
      </c>
      <c r="C2288" s="373" t="s">
        <v>3</v>
      </c>
      <c r="D2288" s="374">
        <v>45.88</v>
      </c>
      <c r="E2288" s="371"/>
    </row>
    <row r="2289" spans="1:5" customFormat="1" x14ac:dyDescent="0.25">
      <c r="A2289" s="373">
        <v>92524</v>
      </c>
      <c r="B2289" s="373" t="s">
        <v>5414</v>
      </c>
      <c r="C2289" s="373" t="s">
        <v>3</v>
      </c>
      <c r="D2289" s="374">
        <v>75.290000000000006</v>
      </c>
      <c r="E2289" s="371"/>
    </row>
    <row r="2290" spans="1:5" customFormat="1" x14ac:dyDescent="0.25">
      <c r="A2290" s="373">
        <v>92526</v>
      </c>
      <c r="B2290" s="373" t="s">
        <v>1510</v>
      </c>
      <c r="C2290" s="373" t="s">
        <v>3</v>
      </c>
      <c r="D2290" s="374">
        <v>46.05</v>
      </c>
      <c r="E2290" s="371"/>
    </row>
    <row r="2291" spans="1:5" customFormat="1" x14ac:dyDescent="0.25">
      <c r="A2291" s="373">
        <v>92528</v>
      </c>
      <c r="B2291" s="373" t="s">
        <v>1511</v>
      </c>
      <c r="C2291" s="373" t="s">
        <v>3</v>
      </c>
      <c r="D2291" s="374">
        <v>72.010000000000005</v>
      </c>
      <c r="E2291" s="371"/>
    </row>
    <row r="2292" spans="1:5" customFormat="1" x14ac:dyDescent="0.25">
      <c r="A2292" s="373">
        <v>92530</v>
      </c>
      <c r="B2292" s="373" t="s">
        <v>1512</v>
      </c>
      <c r="C2292" s="373" t="s">
        <v>3</v>
      </c>
      <c r="D2292" s="374">
        <v>43.7</v>
      </c>
      <c r="E2292" s="371"/>
    </row>
    <row r="2293" spans="1:5" customFormat="1" x14ac:dyDescent="0.25">
      <c r="A2293" s="373">
        <v>92532</v>
      </c>
      <c r="B2293" s="373" t="s">
        <v>1513</v>
      </c>
      <c r="C2293" s="373" t="s">
        <v>3</v>
      </c>
      <c r="D2293" s="374">
        <v>69.14</v>
      </c>
      <c r="E2293" s="371"/>
    </row>
    <row r="2294" spans="1:5" customFormat="1" x14ac:dyDescent="0.25">
      <c r="A2294" s="373">
        <v>92534</v>
      </c>
      <c r="B2294" s="373" t="s">
        <v>1514</v>
      </c>
      <c r="C2294" s="373" t="s">
        <v>3</v>
      </c>
      <c r="D2294" s="374">
        <v>41.67</v>
      </c>
      <c r="E2294" s="371"/>
    </row>
    <row r="2295" spans="1:5" customFormat="1" x14ac:dyDescent="0.25">
      <c r="A2295" s="373">
        <v>92536</v>
      </c>
      <c r="B2295" s="373" t="s">
        <v>1515</v>
      </c>
      <c r="C2295" s="373" t="s">
        <v>3</v>
      </c>
      <c r="D2295" s="374">
        <v>63.66</v>
      </c>
      <c r="E2295" s="371"/>
    </row>
    <row r="2296" spans="1:5" customFormat="1" x14ac:dyDescent="0.25">
      <c r="A2296" s="373">
        <v>92538</v>
      </c>
      <c r="B2296" s="373" t="s">
        <v>1516</v>
      </c>
      <c r="C2296" s="373" t="s">
        <v>3</v>
      </c>
      <c r="D2296" s="374">
        <v>37.68</v>
      </c>
      <c r="E2296" s="371"/>
    </row>
    <row r="2297" spans="1:5" customFormat="1" x14ac:dyDescent="0.25">
      <c r="A2297" s="373">
        <v>96252</v>
      </c>
      <c r="B2297" s="373" t="s">
        <v>1517</v>
      </c>
      <c r="C2297" s="373" t="s">
        <v>3</v>
      </c>
      <c r="D2297" s="374">
        <v>246.56</v>
      </c>
      <c r="E2297" s="371"/>
    </row>
    <row r="2298" spans="1:5" customFormat="1" x14ac:dyDescent="0.25">
      <c r="A2298" s="373">
        <v>96257</v>
      </c>
      <c r="B2298" s="373" t="s">
        <v>1518</v>
      </c>
      <c r="C2298" s="373" t="s">
        <v>3</v>
      </c>
      <c r="D2298" s="374">
        <v>206.27</v>
      </c>
      <c r="E2298" s="371"/>
    </row>
    <row r="2299" spans="1:5" customFormat="1" x14ac:dyDescent="0.25">
      <c r="A2299" s="373">
        <v>96258</v>
      </c>
      <c r="B2299" s="373" t="s">
        <v>1519</v>
      </c>
      <c r="C2299" s="373" t="s">
        <v>3</v>
      </c>
      <c r="D2299" s="374">
        <v>193.09</v>
      </c>
      <c r="E2299" s="371"/>
    </row>
    <row r="2300" spans="1:5" customFormat="1" x14ac:dyDescent="0.25">
      <c r="A2300" s="373">
        <v>96259</v>
      </c>
      <c r="B2300" s="373" t="s">
        <v>1520</v>
      </c>
      <c r="C2300" s="373" t="s">
        <v>3</v>
      </c>
      <c r="D2300" s="374">
        <v>231.86</v>
      </c>
      <c r="E2300" s="371"/>
    </row>
    <row r="2301" spans="1:5" customFormat="1" x14ac:dyDescent="0.25">
      <c r="A2301" s="373">
        <v>96529</v>
      </c>
      <c r="B2301" s="373" t="s">
        <v>1521</v>
      </c>
      <c r="C2301" s="373" t="s">
        <v>3</v>
      </c>
      <c r="D2301" s="374">
        <v>373.85</v>
      </c>
      <c r="E2301" s="371"/>
    </row>
    <row r="2302" spans="1:5" customFormat="1" x14ac:dyDescent="0.25">
      <c r="A2302" s="373">
        <v>96530</v>
      </c>
      <c r="B2302" s="373" t="s">
        <v>1522</v>
      </c>
      <c r="C2302" s="373" t="s">
        <v>3</v>
      </c>
      <c r="D2302" s="374">
        <v>206.63</v>
      </c>
      <c r="E2302" s="371"/>
    </row>
    <row r="2303" spans="1:5" customFormat="1" x14ac:dyDescent="0.25">
      <c r="A2303" s="373">
        <v>96531</v>
      </c>
      <c r="B2303" s="373" t="s">
        <v>19</v>
      </c>
      <c r="C2303" s="373" t="s">
        <v>3</v>
      </c>
      <c r="D2303" s="374">
        <v>142.27000000000001</v>
      </c>
      <c r="E2303" s="371"/>
    </row>
    <row r="2304" spans="1:5" customFormat="1" x14ac:dyDescent="0.25">
      <c r="A2304" s="373">
        <v>96532</v>
      </c>
      <c r="B2304" s="373" t="s">
        <v>1523</v>
      </c>
      <c r="C2304" s="373" t="s">
        <v>3</v>
      </c>
      <c r="D2304" s="374">
        <v>235.42</v>
      </c>
      <c r="E2304" s="371"/>
    </row>
    <row r="2305" spans="1:5" customFormat="1" x14ac:dyDescent="0.25">
      <c r="A2305" s="373">
        <v>96533</v>
      </c>
      <c r="B2305" s="373" t="s">
        <v>1524</v>
      </c>
      <c r="C2305" s="373" t="s">
        <v>3</v>
      </c>
      <c r="D2305" s="374">
        <v>126.45</v>
      </c>
      <c r="E2305" s="371"/>
    </row>
    <row r="2306" spans="1:5" customFormat="1" x14ac:dyDescent="0.25">
      <c r="A2306" s="373">
        <v>96534</v>
      </c>
      <c r="B2306" s="373" t="s">
        <v>1525</v>
      </c>
      <c r="C2306" s="373" t="s">
        <v>3</v>
      </c>
      <c r="D2306" s="374">
        <v>97.95</v>
      </c>
      <c r="E2306" s="371"/>
    </row>
    <row r="2307" spans="1:5" customFormat="1" x14ac:dyDescent="0.25">
      <c r="A2307" s="373">
        <v>96535</v>
      </c>
      <c r="B2307" s="373" t="s">
        <v>21</v>
      </c>
      <c r="C2307" s="373" t="s">
        <v>3</v>
      </c>
      <c r="D2307" s="374">
        <v>163.35</v>
      </c>
      <c r="E2307" s="371"/>
    </row>
    <row r="2308" spans="1:5" customFormat="1" x14ac:dyDescent="0.25">
      <c r="A2308" s="373">
        <v>96536</v>
      </c>
      <c r="B2308" s="373" t="s">
        <v>1526</v>
      </c>
      <c r="C2308" s="373" t="s">
        <v>3</v>
      </c>
      <c r="D2308" s="374">
        <v>84.73</v>
      </c>
      <c r="E2308" s="371"/>
    </row>
    <row r="2309" spans="1:5" customFormat="1" x14ac:dyDescent="0.25">
      <c r="A2309" s="373">
        <v>96537</v>
      </c>
      <c r="B2309" s="373" t="s">
        <v>1527</v>
      </c>
      <c r="C2309" s="373" t="s">
        <v>3</v>
      </c>
      <c r="D2309" s="374">
        <v>198.57</v>
      </c>
      <c r="E2309" s="371"/>
    </row>
    <row r="2310" spans="1:5" customFormat="1" x14ac:dyDescent="0.25">
      <c r="A2310" s="373">
        <v>96538</v>
      </c>
      <c r="B2310" s="373" t="s">
        <v>1528</v>
      </c>
      <c r="C2310" s="373" t="s">
        <v>3</v>
      </c>
      <c r="D2310" s="374">
        <v>276.64</v>
      </c>
      <c r="E2310" s="371"/>
    </row>
    <row r="2311" spans="1:5" customFormat="1" x14ac:dyDescent="0.25">
      <c r="A2311" s="373">
        <v>96539</v>
      </c>
      <c r="B2311" s="373" t="s">
        <v>1529</v>
      </c>
      <c r="C2311" s="373" t="s">
        <v>3</v>
      </c>
      <c r="D2311" s="374">
        <v>124.68</v>
      </c>
      <c r="E2311" s="371"/>
    </row>
    <row r="2312" spans="1:5" customFormat="1" x14ac:dyDescent="0.25">
      <c r="A2312" s="373">
        <v>96540</v>
      </c>
      <c r="B2312" s="373" t="s">
        <v>1530</v>
      </c>
      <c r="C2312" s="373" t="s">
        <v>3</v>
      </c>
      <c r="D2312" s="374">
        <v>138.74</v>
      </c>
      <c r="E2312" s="371"/>
    </row>
    <row r="2313" spans="1:5" customFormat="1" x14ac:dyDescent="0.25">
      <c r="A2313" s="373">
        <v>96541</v>
      </c>
      <c r="B2313" s="373" t="s">
        <v>1531</v>
      </c>
      <c r="C2313" s="373" t="s">
        <v>3</v>
      </c>
      <c r="D2313" s="374">
        <v>197.24</v>
      </c>
      <c r="E2313" s="371"/>
    </row>
    <row r="2314" spans="1:5" customFormat="1" x14ac:dyDescent="0.25">
      <c r="A2314" s="373">
        <v>96542</v>
      </c>
      <c r="B2314" s="373" t="s">
        <v>1532</v>
      </c>
      <c r="C2314" s="373" t="s">
        <v>3</v>
      </c>
      <c r="D2314" s="374">
        <v>94.55</v>
      </c>
      <c r="E2314" s="371"/>
    </row>
    <row r="2315" spans="1:5" customFormat="1" x14ac:dyDescent="0.25">
      <c r="A2315" s="373">
        <v>96543</v>
      </c>
      <c r="B2315" s="373" t="s">
        <v>1533</v>
      </c>
      <c r="C2315" s="373" t="s">
        <v>17</v>
      </c>
      <c r="D2315" s="374">
        <v>19.32</v>
      </c>
      <c r="E2315" s="371"/>
    </row>
    <row r="2316" spans="1:5" customFormat="1" x14ac:dyDescent="0.25">
      <c r="A2316" s="373">
        <v>97747</v>
      </c>
      <c r="B2316" s="373" t="s">
        <v>1534</v>
      </c>
      <c r="C2316" s="373" t="s">
        <v>3</v>
      </c>
      <c r="D2316" s="374">
        <v>215.14</v>
      </c>
      <c r="E2316" s="371"/>
    </row>
    <row r="2317" spans="1:5" customFormat="1" x14ac:dyDescent="0.25">
      <c r="A2317" s="373">
        <v>101791</v>
      </c>
      <c r="B2317" s="373" t="s">
        <v>1535</v>
      </c>
      <c r="C2317" s="373" t="s">
        <v>16</v>
      </c>
      <c r="D2317" s="374">
        <v>25.16</v>
      </c>
      <c r="E2317" s="371"/>
    </row>
    <row r="2318" spans="1:5" customFormat="1" x14ac:dyDescent="0.25">
      <c r="A2318" s="373">
        <v>101792</v>
      </c>
      <c r="B2318" s="373" t="s">
        <v>1536</v>
      </c>
      <c r="C2318" s="373" t="s">
        <v>12</v>
      </c>
      <c r="D2318" s="374">
        <v>17.21</v>
      </c>
      <c r="E2318" s="371"/>
    </row>
    <row r="2319" spans="1:5" customFormat="1" x14ac:dyDescent="0.25">
      <c r="A2319" s="373">
        <v>101793</v>
      </c>
      <c r="B2319" s="373" t="s">
        <v>1537</v>
      </c>
      <c r="C2319" s="373" t="s">
        <v>12</v>
      </c>
      <c r="D2319" s="374">
        <v>25.83</v>
      </c>
      <c r="E2319" s="371"/>
    </row>
    <row r="2320" spans="1:5" customFormat="1" x14ac:dyDescent="0.25">
      <c r="A2320" s="373">
        <v>101969</v>
      </c>
      <c r="B2320" s="373" t="s">
        <v>4061</v>
      </c>
      <c r="C2320" s="373" t="s">
        <v>3</v>
      </c>
      <c r="D2320" s="374">
        <v>176.39</v>
      </c>
      <c r="E2320" s="371"/>
    </row>
    <row r="2321" spans="1:5" customFormat="1" x14ac:dyDescent="0.25">
      <c r="A2321" s="373">
        <v>101971</v>
      </c>
      <c r="B2321" s="373" t="s">
        <v>4062</v>
      </c>
      <c r="C2321" s="373" t="s">
        <v>3</v>
      </c>
      <c r="D2321" s="374">
        <v>140.15</v>
      </c>
      <c r="E2321" s="371"/>
    </row>
    <row r="2322" spans="1:5" customFormat="1" x14ac:dyDescent="0.25">
      <c r="A2322" s="373">
        <v>101973</v>
      </c>
      <c r="B2322" s="373" t="s">
        <v>4063</v>
      </c>
      <c r="C2322" s="373" t="s">
        <v>3</v>
      </c>
      <c r="D2322" s="374">
        <v>232.38</v>
      </c>
      <c r="E2322" s="371"/>
    </row>
    <row r="2323" spans="1:5" customFormat="1" x14ac:dyDescent="0.25">
      <c r="A2323" s="373">
        <v>101974</v>
      </c>
      <c r="B2323" s="373" t="s">
        <v>4064</v>
      </c>
      <c r="C2323" s="373" t="s">
        <v>3</v>
      </c>
      <c r="D2323" s="374">
        <v>518.78</v>
      </c>
      <c r="E2323" s="371"/>
    </row>
    <row r="2324" spans="1:5" customFormat="1" x14ac:dyDescent="0.25">
      <c r="A2324" s="373">
        <v>101975</v>
      </c>
      <c r="B2324" s="373" t="s">
        <v>4065</v>
      </c>
      <c r="C2324" s="373" t="s">
        <v>3</v>
      </c>
      <c r="D2324" s="374">
        <v>441.05</v>
      </c>
      <c r="E2324" s="371"/>
    </row>
    <row r="2325" spans="1:5" customFormat="1" x14ac:dyDescent="0.25">
      <c r="A2325" s="373">
        <v>101977</v>
      </c>
      <c r="B2325" s="373" t="s">
        <v>4066</v>
      </c>
      <c r="C2325" s="373" t="s">
        <v>3</v>
      </c>
      <c r="D2325" s="374">
        <v>300.81</v>
      </c>
      <c r="E2325" s="371"/>
    </row>
    <row r="2326" spans="1:5" customFormat="1" x14ac:dyDescent="0.25">
      <c r="A2326" s="373">
        <v>101980</v>
      </c>
      <c r="B2326" s="373" t="s">
        <v>4067</v>
      </c>
      <c r="C2326" s="373" t="s">
        <v>3</v>
      </c>
      <c r="D2326" s="374">
        <v>274.14</v>
      </c>
      <c r="E2326" s="371"/>
    </row>
    <row r="2327" spans="1:5" customFormat="1" x14ac:dyDescent="0.25">
      <c r="A2327" s="373">
        <v>101981</v>
      </c>
      <c r="B2327" s="373" t="s">
        <v>4068</v>
      </c>
      <c r="C2327" s="373" t="s">
        <v>3</v>
      </c>
      <c r="D2327" s="374">
        <v>235.17</v>
      </c>
      <c r="E2327" s="371"/>
    </row>
    <row r="2328" spans="1:5" customFormat="1" x14ac:dyDescent="0.25">
      <c r="A2328" s="373">
        <v>101982</v>
      </c>
      <c r="B2328" s="373" t="s">
        <v>4069</v>
      </c>
      <c r="C2328" s="373" t="s">
        <v>3</v>
      </c>
      <c r="D2328" s="374">
        <v>209.99</v>
      </c>
      <c r="E2328" s="371"/>
    </row>
    <row r="2329" spans="1:5" customFormat="1" x14ac:dyDescent="0.25">
      <c r="A2329" s="373">
        <v>101983</v>
      </c>
      <c r="B2329" s="373" t="s">
        <v>4070</v>
      </c>
      <c r="C2329" s="373" t="s">
        <v>3</v>
      </c>
      <c r="D2329" s="374">
        <v>194.16</v>
      </c>
      <c r="E2329" s="371"/>
    </row>
    <row r="2330" spans="1:5" customFormat="1" x14ac:dyDescent="0.25">
      <c r="A2330" s="373">
        <v>101985</v>
      </c>
      <c r="B2330" s="373" t="s">
        <v>4071</v>
      </c>
      <c r="C2330" s="373" t="s">
        <v>3</v>
      </c>
      <c r="D2330" s="374">
        <v>182.35</v>
      </c>
      <c r="E2330" s="371"/>
    </row>
    <row r="2331" spans="1:5" customFormat="1" x14ac:dyDescent="0.25">
      <c r="A2331" s="373">
        <v>101986</v>
      </c>
      <c r="B2331" s="373" t="s">
        <v>4072</v>
      </c>
      <c r="C2331" s="373" t="s">
        <v>3</v>
      </c>
      <c r="D2331" s="374">
        <v>136.28</v>
      </c>
      <c r="E2331" s="371"/>
    </row>
    <row r="2332" spans="1:5" customFormat="1" x14ac:dyDescent="0.25">
      <c r="A2332" s="373">
        <v>101987</v>
      </c>
      <c r="B2332" s="373" t="s">
        <v>4073</v>
      </c>
      <c r="C2332" s="373" t="s">
        <v>3</v>
      </c>
      <c r="D2332" s="374">
        <v>275.08</v>
      </c>
      <c r="E2332" s="371"/>
    </row>
    <row r="2333" spans="1:5" customFormat="1" x14ac:dyDescent="0.25">
      <c r="A2333" s="373">
        <v>101988</v>
      </c>
      <c r="B2333" s="373" t="s">
        <v>4074</v>
      </c>
      <c r="C2333" s="373" t="s">
        <v>3</v>
      </c>
      <c r="D2333" s="374">
        <v>184.15</v>
      </c>
      <c r="E2333" s="371"/>
    </row>
    <row r="2334" spans="1:5" customFormat="1" x14ac:dyDescent="0.25">
      <c r="A2334" s="373">
        <v>101989</v>
      </c>
      <c r="B2334" s="373" t="s">
        <v>4075</v>
      </c>
      <c r="C2334" s="373" t="s">
        <v>3</v>
      </c>
      <c r="D2334" s="374">
        <v>148.37</v>
      </c>
      <c r="E2334" s="371"/>
    </row>
    <row r="2335" spans="1:5" customFormat="1" x14ac:dyDescent="0.25">
      <c r="A2335" s="373">
        <v>101990</v>
      </c>
      <c r="B2335" s="373" t="s">
        <v>4076</v>
      </c>
      <c r="C2335" s="373" t="s">
        <v>3</v>
      </c>
      <c r="D2335" s="374">
        <v>250.11</v>
      </c>
      <c r="E2335" s="371"/>
    </row>
    <row r="2336" spans="1:5" customFormat="1" x14ac:dyDescent="0.25">
      <c r="A2336" s="373">
        <v>101991</v>
      </c>
      <c r="B2336" s="373" t="s">
        <v>4077</v>
      </c>
      <c r="C2336" s="373" t="s">
        <v>3</v>
      </c>
      <c r="D2336" s="374">
        <v>183.62</v>
      </c>
      <c r="E2336" s="371"/>
    </row>
    <row r="2337" spans="1:5" customFormat="1" x14ac:dyDescent="0.25">
      <c r="A2337" s="373">
        <v>101992</v>
      </c>
      <c r="B2337" s="373" t="s">
        <v>4078</v>
      </c>
      <c r="C2337" s="373" t="s">
        <v>3</v>
      </c>
      <c r="D2337" s="374">
        <v>139.57</v>
      </c>
      <c r="E2337" s="371"/>
    </row>
    <row r="2338" spans="1:5" customFormat="1" x14ac:dyDescent="0.25">
      <c r="A2338" s="373">
        <v>101993</v>
      </c>
      <c r="B2338" s="373" t="s">
        <v>4079</v>
      </c>
      <c r="C2338" s="373" t="s">
        <v>3</v>
      </c>
      <c r="D2338" s="374">
        <v>323.49</v>
      </c>
      <c r="E2338" s="371"/>
    </row>
    <row r="2339" spans="1:5" customFormat="1" x14ac:dyDescent="0.25">
      <c r="A2339" s="373">
        <v>101994</v>
      </c>
      <c r="B2339" s="373" t="s">
        <v>4080</v>
      </c>
      <c r="C2339" s="373" t="s">
        <v>3</v>
      </c>
      <c r="D2339" s="374">
        <v>194.41</v>
      </c>
      <c r="E2339" s="371"/>
    </row>
    <row r="2340" spans="1:5" customFormat="1" x14ac:dyDescent="0.25">
      <c r="A2340" s="373">
        <v>101995</v>
      </c>
      <c r="B2340" s="373" t="s">
        <v>4081</v>
      </c>
      <c r="C2340" s="373" t="s">
        <v>3</v>
      </c>
      <c r="D2340" s="374">
        <v>154.24</v>
      </c>
      <c r="E2340" s="371"/>
    </row>
    <row r="2341" spans="1:5" customFormat="1" x14ac:dyDescent="0.25">
      <c r="A2341" s="373">
        <v>101996</v>
      </c>
      <c r="B2341" s="373" t="s">
        <v>4082</v>
      </c>
      <c r="C2341" s="373" t="s">
        <v>3</v>
      </c>
      <c r="D2341" s="374">
        <v>269.19</v>
      </c>
      <c r="E2341" s="371"/>
    </row>
    <row r="2342" spans="1:5" customFormat="1" x14ac:dyDescent="0.25">
      <c r="A2342" s="373">
        <v>101997</v>
      </c>
      <c r="B2342" s="373" t="s">
        <v>4083</v>
      </c>
      <c r="C2342" s="373" t="s">
        <v>3</v>
      </c>
      <c r="D2342" s="374">
        <v>183.03</v>
      </c>
      <c r="E2342" s="371"/>
    </row>
    <row r="2343" spans="1:5" customFormat="1" x14ac:dyDescent="0.25">
      <c r="A2343" s="373">
        <v>101998</v>
      </c>
      <c r="B2343" s="373" t="s">
        <v>4084</v>
      </c>
      <c r="C2343" s="373" t="s">
        <v>3</v>
      </c>
      <c r="D2343" s="374">
        <v>137.99</v>
      </c>
      <c r="E2343" s="371"/>
    </row>
    <row r="2344" spans="1:5" customFormat="1" x14ac:dyDescent="0.25">
      <c r="A2344" s="373">
        <v>101999</v>
      </c>
      <c r="B2344" s="373" t="s">
        <v>4085</v>
      </c>
      <c r="C2344" s="373" t="s">
        <v>3</v>
      </c>
      <c r="D2344" s="374">
        <v>346.89</v>
      </c>
      <c r="E2344" s="371"/>
    </row>
    <row r="2345" spans="1:5" customFormat="1" x14ac:dyDescent="0.25">
      <c r="A2345" s="373">
        <v>102000</v>
      </c>
      <c r="B2345" s="373" t="s">
        <v>4086</v>
      </c>
      <c r="C2345" s="373" t="s">
        <v>3</v>
      </c>
      <c r="D2345" s="374">
        <v>536.48</v>
      </c>
      <c r="E2345" s="371"/>
    </row>
    <row r="2346" spans="1:5" customFormat="1" x14ac:dyDescent="0.25">
      <c r="A2346" s="373">
        <v>102001</v>
      </c>
      <c r="B2346" s="373" t="s">
        <v>4087</v>
      </c>
      <c r="C2346" s="373" t="s">
        <v>3</v>
      </c>
      <c r="D2346" s="374">
        <v>462.36</v>
      </c>
      <c r="E2346" s="371"/>
    </row>
    <row r="2347" spans="1:5" customFormat="1" x14ac:dyDescent="0.25">
      <c r="A2347" s="373">
        <v>102002</v>
      </c>
      <c r="B2347" s="373" t="s">
        <v>4088</v>
      </c>
      <c r="C2347" s="373" t="s">
        <v>3</v>
      </c>
      <c r="D2347" s="374">
        <v>292.85000000000002</v>
      </c>
      <c r="E2347" s="371"/>
    </row>
    <row r="2348" spans="1:5" customFormat="1" x14ac:dyDescent="0.25">
      <c r="A2348" s="373">
        <v>102003</v>
      </c>
      <c r="B2348" s="373" t="s">
        <v>4089</v>
      </c>
      <c r="C2348" s="373" t="s">
        <v>3</v>
      </c>
      <c r="D2348" s="374">
        <v>265.74</v>
      </c>
      <c r="E2348" s="371"/>
    </row>
    <row r="2349" spans="1:5" customFormat="1" x14ac:dyDescent="0.25">
      <c r="A2349" s="373">
        <v>102004</v>
      </c>
      <c r="B2349" s="373" t="s">
        <v>4090</v>
      </c>
      <c r="C2349" s="373" t="s">
        <v>3</v>
      </c>
      <c r="D2349" s="374">
        <v>231.79</v>
      </c>
      <c r="E2349" s="371"/>
    </row>
    <row r="2350" spans="1:5" customFormat="1" x14ac:dyDescent="0.25">
      <c r="A2350" s="373">
        <v>102005</v>
      </c>
      <c r="B2350" s="373" t="s">
        <v>4091</v>
      </c>
      <c r="C2350" s="373" t="s">
        <v>3</v>
      </c>
      <c r="D2350" s="374">
        <v>205.95</v>
      </c>
      <c r="E2350" s="371"/>
    </row>
    <row r="2351" spans="1:5" customFormat="1" x14ac:dyDescent="0.25">
      <c r="A2351" s="373">
        <v>102006</v>
      </c>
      <c r="B2351" s="373" t="s">
        <v>4092</v>
      </c>
      <c r="C2351" s="373" t="s">
        <v>3</v>
      </c>
      <c r="D2351" s="374">
        <v>189.71</v>
      </c>
      <c r="E2351" s="371"/>
    </row>
    <row r="2352" spans="1:5" customFormat="1" x14ac:dyDescent="0.25">
      <c r="A2352" s="373">
        <v>102007</v>
      </c>
      <c r="B2352" s="373" t="s">
        <v>4093</v>
      </c>
      <c r="C2352" s="373" t="s">
        <v>3</v>
      </c>
      <c r="D2352" s="374">
        <v>514.22</v>
      </c>
      <c r="E2352" s="371"/>
    </row>
    <row r="2353" spans="1:5" customFormat="1" x14ac:dyDescent="0.25">
      <c r="A2353" s="373">
        <v>102008</v>
      </c>
      <c r="B2353" s="373" t="s">
        <v>4094</v>
      </c>
      <c r="C2353" s="373" t="s">
        <v>3</v>
      </c>
      <c r="D2353" s="374">
        <v>429.3</v>
      </c>
      <c r="E2353" s="371"/>
    </row>
    <row r="2354" spans="1:5" customFormat="1" x14ac:dyDescent="0.25">
      <c r="A2354" s="373">
        <v>102009</v>
      </c>
      <c r="B2354" s="373" t="s">
        <v>4095</v>
      </c>
      <c r="C2354" s="373" t="s">
        <v>3</v>
      </c>
      <c r="D2354" s="374">
        <v>303.29000000000002</v>
      </c>
      <c r="E2354" s="371"/>
    </row>
    <row r="2355" spans="1:5" customFormat="1" x14ac:dyDescent="0.25">
      <c r="A2355" s="373">
        <v>102010</v>
      </c>
      <c r="B2355" s="373" t="s">
        <v>4096</v>
      </c>
      <c r="C2355" s="373" t="s">
        <v>3</v>
      </c>
      <c r="D2355" s="374">
        <v>274.08</v>
      </c>
      <c r="E2355" s="371"/>
    </row>
    <row r="2356" spans="1:5" customFormat="1" x14ac:dyDescent="0.25">
      <c r="A2356" s="373">
        <v>102011</v>
      </c>
      <c r="B2356" s="373" t="s">
        <v>4097</v>
      </c>
      <c r="C2356" s="373" t="s">
        <v>3</v>
      </c>
      <c r="D2356" s="374">
        <v>232.83</v>
      </c>
      <c r="E2356" s="371"/>
    </row>
    <row r="2357" spans="1:5" customFormat="1" x14ac:dyDescent="0.25">
      <c r="A2357" s="373">
        <v>102012</v>
      </c>
      <c r="B2357" s="373" t="s">
        <v>4098</v>
      </c>
      <c r="C2357" s="373" t="s">
        <v>3</v>
      </c>
      <c r="D2357" s="374">
        <v>206.79</v>
      </c>
      <c r="E2357" s="371"/>
    </row>
    <row r="2358" spans="1:5" customFormat="1" x14ac:dyDescent="0.25">
      <c r="A2358" s="373">
        <v>102013</v>
      </c>
      <c r="B2358" s="373" t="s">
        <v>4099</v>
      </c>
      <c r="C2358" s="373" t="s">
        <v>3</v>
      </c>
      <c r="D2358" s="374">
        <v>192.26</v>
      </c>
      <c r="E2358" s="371"/>
    </row>
    <row r="2359" spans="1:5" customFormat="1" x14ac:dyDescent="0.25">
      <c r="A2359" s="373">
        <v>102014</v>
      </c>
      <c r="B2359" s="373" t="s">
        <v>4100</v>
      </c>
      <c r="C2359" s="373" t="s">
        <v>3</v>
      </c>
      <c r="D2359" s="374">
        <v>585.04999999999995</v>
      </c>
      <c r="E2359" s="371"/>
    </row>
    <row r="2360" spans="1:5" customFormat="1" x14ac:dyDescent="0.25">
      <c r="A2360" s="373">
        <v>102015</v>
      </c>
      <c r="B2360" s="373" t="s">
        <v>4101</v>
      </c>
      <c r="C2360" s="373" t="s">
        <v>3</v>
      </c>
      <c r="D2360" s="374">
        <v>490.11</v>
      </c>
      <c r="E2360" s="371"/>
    </row>
    <row r="2361" spans="1:5" customFormat="1" x14ac:dyDescent="0.25">
      <c r="A2361" s="373">
        <v>102016</v>
      </c>
      <c r="B2361" s="373" t="s">
        <v>4102</v>
      </c>
      <c r="C2361" s="373" t="s">
        <v>3</v>
      </c>
      <c r="D2361" s="374">
        <v>292.07</v>
      </c>
      <c r="E2361" s="371"/>
    </row>
    <row r="2362" spans="1:5" customFormat="1" x14ac:dyDescent="0.25">
      <c r="A2362" s="373">
        <v>102017</v>
      </c>
      <c r="B2362" s="373" t="s">
        <v>4103</v>
      </c>
      <c r="C2362" s="373" t="s">
        <v>3</v>
      </c>
      <c r="D2362" s="374">
        <v>263.07</v>
      </c>
      <c r="E2362" s="371"/>
    </row>
    <row r="2363" spans="1:5" customFormat="1" x14ac:dyDescent="0.25">
      <c r="A2363" s="373">
        <v>102036</v>
      </c>
      <c r="B2363" s="373" t="s">
        <v>4104</v>
      </c>
      <c r="C2363" s="373" t="s">
        <v>3</v>
      </c>
      <c r="D2363" s="374">
        <v>227.28</v>
      </c>
      <c r="E2363" s="371"/>
    </row>
    <row r="2364" spans="1:5" customFormat="1" x14ac:dyDescent="0.25">
      <c r="A2364" s="373">
        <v>102037</v>
      </c>
      <c r="B2364" s="373" t="s">
        <v>4105</v>
      </c>
      <c r="C2364" s="373" t="s">
        <v>3</v>
      </c>
      <c r="D2364" s="374">
        <v>201.3</v>
      </c>
      <c r="E2364" s="371"/>
    </row>
    <row r="2365" spans="1:5" customFormat="1" x14ac:dyDescent="0.25">
      <c r="A2365" s="373">
        <v>102038</v>
      </c>
      <c r="B2365" s="373" t="s">
        <v>4106</v>
      </c>
      <c r="C2365" s="373" t="s">
        <v>3</v>
      </c>
      <c r="D2365" s="374">
        <v>186.81</v>
      </c>
      <c r="E2365" s="371"/>
    </row>
    <row r="2366" spans="1:5" customFormat="1" x14ac:dyDescent="0.25">
      <c r="A2366" s="373">
        <v>102039</v>
      </c>
      <c r="B2366" s="373" t="s">
        <v>4107</v>
      </c>
      <c r="C2366" s="373" t="s">
        <v>3</v>
      </c>
      <c r="D2366" s="374">
        <v>539.55999999999995</v>
      </c>
      <c r="E2366" s="371"/>
    </row>
    <row r="2367" spans="1:5" customFormat="1" x14ac:dyDescent="0.25">
      <c r="A2367" s="373">
        <v>102040</v>
      </c>
      <c r="B2367" s="373" t="s">
        <v>4108</v>
      </c>
      <c r="C2367" s="373" t="s">
        <v>3</v>
      </c>
      <c r="D2367" s="374">
        <v>449.15</v>
      </c>
      <c r="E2367" s="371"/>
    </row>
    <row r="2368" spans="1:5" customFormat="1" x14ac:dyDescent="0.25">
      <c r="A2368" s="373">
        <v>102041</v>
      </c>
      <c r="B2368" s="373" t="s">
        <v>4109</v>
      </c>
      <c r="C2368" s="373" t="s">
        <v>3</v>
      </c>
      <c r="D2368" s="374">
        <v>303.49</v>
      </c>
      <c r="E2368" s="371"/>
    </row>
    <row r="2369" spans="1:5" customFormat="1" x14ac:dyDescent="0.25">
      <c r="A2369" s="373">
        <v>102042</v>
      </c>
      <c r="B2369" s="373" t="s">
        <v>4110</v>
      </c>
      <c r="C2369" s="373" t="s">
        <v>3</v>
      </c>
      <c r="D2369" s="374">
        <v>271.68</v>
      </c>
      <c r="E2369" s="371"/>
    </row>
    <row r="2370" spans="1:5" customFormat="1" x14ac:dyDescent="0.25">
      <c r="A2370" s="373">
        <v>102043</v>
      </c>
      <c r="B2370" s="373" t="s">
        <v>4111</v>
      </c>
      <c r="C2370" s="373" t="s">
        <v>3</v>
      </c>
      <c r="D2370" s="374">
        <v>231.6</v>
      </c>
      <c r="E2370" s="371"/>
    </row>
    <row r="2371" spans="1:5" customFormat="1" x14ac:dyDescent="0.25">
      <c r="A2371" s="373">
        <v>102044</v>
      </c>
      <c r="B2371" s="373" t="s">
        <v>4112</v>
      </c>
      <c r="C2371" s="373" t="s">
        <v>3</v>
      </c>
      <c r="D2371" s="374">
        <v>206.38</v>
      </c>
      <c r="E2371" s="371"/>
    </row>
    <row r="2372" spans="1:5" customFormat="1" x14ac:dyDescent="0.25">
      <c r="A2372" s="373">
        <v>102045</v>
      </c>
      <c r="B2372" s="373" t="s">
        <v>4113</v>
      </c>
      <c r="C2372" s="373" t="s">
        <v>3</v>
      </c>
      <c r="D2372" s="374">
        <v>191.23</v>
      </c>
      <c r="E2372" s="371"/>
    </row>
    <row r="2373" spans="1:5" customFormat="1" x14ac:dyDescent="0.25">
      <c r="A2373" s="373">
        <v>102046</v>
      </c>
      <c r="B2373" s="373" t="s">
        <v>4114</v>
      </c>
      <c r="C2373" s="373" t="s">
        <v>3</v>
      </c>
      <c r="D2373" s="374">
        <v>598.17999999999995</v>
      </c>
      <c r="E2373" s="371"/>
    </row>
    <row r="2374" spans="1:5" customFormat="1" x14ac:dyDescent="0.25">
      <c r="A2374" s="373">
        <v>102047</v>
      </c>
      <c r="B2374" s="373" t="s">
        <v>4115</v>
      </c>
      <c r="C2374" s="373" t="s">
        <v>3</v>
      </c>
      <c r="D2374" s="374">
        <v>510.43</v>
      </c>
      <c r="E2374" s="371"/>
    </row>
    <row r="2375" spans="1:5" customFormat="1" x14ac:dyDescent="0.25">
      <c r="A2375" s="373">
        <v>102048</v>
      </c>
      <c r="B2375" s="373" t="s">
        <v>4116</v>
      </c>
      <c r="C2375" s="373" t="s">
        <v>3</v>
      </c>
      <c r="D2375" s="374">
        <v>285.3</v>
      </c>
      <c r="E2375" s="371"/>
    </row>
    <row r="2376" spans="1:5" customFormat="1" x14ac:dyDescent="0.25">
      <c r="A2376" s="373">
        <v>102049</v>
      </c>
      <c r="B2376" s="373" t="s">
        <v>4117</v>
      </c>
      <c r="C2376" s="373" t="s">
        <v>3</v>
      </c>
      <c r="D2376" s="374">
        <v>253.09</v>
      </c>
      <c r="E2376" s="371"/>
    </row>
    <row r="2377" spans="1:5" customFormat="1" x14ac:dyDescent="0.25">
      <c r="A2377" s="373">
        <v>102050</v>
      </c>
      <c r="B2377" s="373" t="s">
        <v>4118</v>
      </c>
      <c r="C2377" s="373" t="s">
        <v>3</v>
      </c>
      <c r="D2377" s="374">
        <v>219.33</v>
      </c>
      <c r="E2377" s="371"/>
    </row>
    <row r="2378" spans="1:5" customFormat="1" x14ac:dyDescent="0.25">
      <c r="A2378" s="373">
        <v>102051</v>
      </c>
      <c r="B2378" s="373" t="s">
        <v>4119</v>
      </c>
      <c r="C2378" s="373" t="s">
        <v>3</v>
      </c>
      <c r="D2378" s="374">
        <v>193.42</v>
      </c>
      <c r="E2378" s="371"/>
    </row>
    <row r="2379" spans="1:5" customFormat="1" x14ac:dyDescent="0.25">
      <c r="A2379" s="373">
        <v>102052</v>
      </c>
      <c r="B2379" s="373" t="s">
        <v>4120</v>
      </c>
      <c r="C2379" s="373" t="s">
        <v>3</v>
      </c>
      <c r="D2379" s="374">
        <v>178.96</v>
      </c>
      <c r="E2379" s="371"/>
    </row>
    <row r="2380" spans="1:5" customFormat="1" x14ac:dyDescent="0.25">
      <c r="A2380" s="373">
        <v>102059</v>
      </c>
      <c r="B2380" s="373" t="s">
        <v>4121</v>
      </c>
      <c r="C2380" s="373" t="s">
        <v>3</v>
      </c>
      <c r="D2380" s="374">
        <v>500.94</v>
      </c>
      <c r="E2380" s="371"/>
    </row>
    <row r="2381" spans="1:5" customFormat="1" x14ac:dyDescent="0.25">
      <c r="A2381" s="373">
        <v>102060</v>
      </c>
      <c r="B2381" s="373" t="s">
        <v>4122</v>
      </c>
      <c r="C2381" s="373" t="s">
        <v>3</v>
      </c>
      <c r="D2381" s="374">
        <v>420.62</v>
      </c>
      <c r="E2381" s="371"/>
    </row>
    <row r="2382" spans="1:5" customFormat="1" x14ac:dyDescent="0.25">
      <c r="A2382" s="373">
        <v>102061</v>
      </c>
      <c r="B2382" s="373" t="s">
        <v>4123</v>
      </c>
      <c r="C2382" s="373" t="s">
        <v>3</v>
      </c>
      <c r="D2382" s="374">
        <v>279.81</v>
      </c>
      <c r="E2382" s="371"/>
    </row>
    <row r="2383" spans="1:5" customFormat="1" x14ac:dyDescent="0.25">
      <c r="A2383" s="373">
        <v>102062</v>
      </c>
      <c r="B2383" s="373" t="s">
        <v>4124</v>
      </c>
      <c r="C2383" s="373" t="s">
        <v>3</v>
      </c>
      <c r="D2383" s="374">
        <v>256.20999999999998</v>
      </c>
      <c r="E2383" s="371"/>
    </row>
    <row r="2384" spans="1:5" customFormat="1" x14ac:dyDescent="0.25">
      <c r="A2384" s="373">
        <v>102063</v>
      </c>
      <c r="B2384" s="373" t="s">
        <v>4125</v>
      </c>
      <c r="C2384" s="373" t="s">
        <v>3</v>
      </c>
      <c r="D2384" s="374">
        <v>217.54</v>
      </c>
      <c r="E2384" s="371"/>
    </row>
    <row r="2385" spans="1:5" customFormat="1" x14ac:dyDescent="0.25">
      <c r="A2385" s="373">
        <v>102064</v>
      </c>
      <c r="B2385" s="373" t="s">
        <v>4126</v>
      </c>
      <c r="C2385" s="373" t="s">
        <v>3</v>
      </c>
      <c r="D2385" s="374">
        <v>192.14</v>
      </c>
      <c r="E2385" s="371"/>
    </row>
    <row r="2386" spans="1:5" customFormat="1" x14ac:dyDescent="0.25">
      <c r="A2386" s="373">
        <v>102065</v>
      </c>
      <c r="B2386" s="373" t="s">
        <v>4127</v>
      </c>
      <c r="C2386" s="373" t="s">
        <v>3</v>
      </c>
      <c r="D2386" s="374">
        <v>178.03</v>
      </c>
      <c r="E2386" s="371"/>
    </row>
    <row r="2387" spans="1:5" customFormat="1" x14ac:dyDescent="0.25">
      <c r="A2387" s="373">
        <v>102066</v>
      </c>
      <c r="B2387" s="373" t="s">
        <v>4128</v>
      </c>
      <c r="C2387" s="373" t="s">
        <v>3</v>
      </c>
      <c r="D2387" s="374">
        <v>529.47</v>
      </c>
      <c r="E2387" s="371"/>
    </row>
    <row r="2388" spans="1:5" customFormat="1" x14ac:dyDescent="0.25">
      <c r="A2388" s="373">
        <v>102067</v>
      </c>
      <c r="B2388" s="373" t="s">
        <v>4129</v>
      </c>
      <c r="C2388" s="373" t="s">
        <v>3</v>
      </c>
      <c r="D2388" s="374">
        <v>453.8</v>
      </c>
      <c r="E2388" s="371"/>
    </row>
    <row r="2389" spans="1:5" customFormat="1" x14ac:dyDescent="0.25">
      <c r="A2389" s="373">
        <v>102068</v>
      </c>
      <c r="B2389" s="373" t="s">
        <v>4130</v>
      </c>
      <c r="C2389" s="373" t="s">
        <v>3</v>
      </c>
      <c r="D2389" s="374">
        <v>260.11</v>
      </c>
      <c r="E2389" s="371"/>
    </row>
    <row r="2390" spans="1:5" customFormat="1" x14ac:dyDescent="0.25">
      <c r="A2390" s="373">
        <v>102069</v>
      </c>
      <c r="B2390" s="373" t="s">
        <v>4131</v>
      </c>
      <c r="C2390" s="373" t="s">
        <v>3</v>
      </c>
      <c r="D2390" s="374">
        <v>236.73</v>
      </c>
      <c r="E2390" s="371"/>
    </row>
    <row r="2391" spans="1:5" customFormat="1" x14ac:dyDescent="0.25">
      <c r="A2391" s="373">
        <v>102070</v>
      </c>
      <c r="B2391" s="373" t="s">
        <v>4132</v>
      </c>
      <c r="C2391" s="373" t="s">
        <v>3</v>
      </c>
      <c r="D2391" s="374">
        <v>205</v>
      </c>
      <c r="E2391" s="371"/>
    </row>
    <row r="2392" spans="1:5" customFormat="1" x14ac:dyDescent="0.25">
      <c r="A2392" s="373">
        <v>102071</v>
      </c>
      <c r="B2392" s="373" t="s">
        <v>4133</v>
      </c>
      <c r="C2392" s="373" t="s">
        <v>3</v>
      </c>
      <c r="D2392" s="374">
        <v>181.04</v>
      </c>
      <c r="E2392" s="371"/>
    </row>
    <row r="2393" spans="1:5" customFormat="1" x14ac:dyDescent="0.25">
      <c r="A2393" s="373">
        <v>102072</v>
      </c>
      <c r="B2393" s="373" t="s">
        <v>4134</v>
      </c>
      <c r="C2393" s="373" t="s">
        <v>3</v>
      </c>
      <c r="D2393" s="374">
        <v>172.56</v>
      </c>
      <c r="E2393" s="371"/>
    </row>
    <row r="2394" spans="1:5" customFormat="1" x14ac:dyDescent="0.25">
      <c r="A2394" s="373">
        <v>102073</v>
      </c>
      <c r="B2394" s="373" t="s">
        <v>8195</v>
      </c>
      <c r="C2394" s="373" t="s">
        <v>12</v>
      </c>
      <c r="D2394" s="375">
        <v>3649.39</v>
      </c>
      <c r="E2394" s="371"/>
    </row>
    <row r="2395" spans="1:5" customFormat="1" x14ac:dyDescent="0.25">
      <c r="A2395" s="373">
        <v>102074</v>
      </c>
      <c r="B2395" s="373" t="s">
        <v>8196</v>
      </c>
      <c r="C2395" s="373" t="s">
        <v>12</v>
      </c>
      <c r="D2395" s="375">
        <v>4423.49</v>
      </c>
      <c r="E2395" s="371"/>
    </row>
    <row r="2396" spans="1:5" customFormat="1" x14ac:dyDescent="0.25">
      <c r="A2396" s="373">
        <v>102075</v>
      </c>
      <c r="B2396" s="373" t="s">
        <v>8197</v>
      </c>
      <c r="C2396" s="373" t="s">
        <v>12</v>
      </c>
      <c r="D2396" s="375">
        <v>4631.26</v>
      </c>
      <c r="E2396" s="371"/>
    </row>
    <row r="2397" spans="1:5" customFormat="1" x14ac:dyDescent="0.25">
      <c r="A2397" s="373">
        <v>102076</v>
      </c>
      <c r="B2397" s="373" t="s">
        <v>8198</v>
      </c>
      <c r="C2397" s="373" t="s">
        <v>12</v>
      </c>
      <c r="D2397" s="375">
        <v>4734.26</v>
      </c>
      <c r="E2397" s="371"/>
    </row>
    <row r="2398" spans="1:5" customFormat="1" x14ac:dyDescent="0.25">
      <c r="A2398" s="373">
        <v>102077</v>
      </c>
      <c r="B2398" s="373" t="s">
        <v>8199</v>
      </c>
      <c r="C2398" s="373" t="s">
        <v>12</v>
      </c>
      <c r="D2398" s="375">
        <v>5162.0600000000004</v>
      </c>
      <c r="E2398" s="371"/>
    </row>
    <row r="2399" spans="1:5" customFormat="1" x14ac:dyDescent="0.25">
      <c r="A2399" s="373">
        <v>102078</v>
      </c>
      <c r="B2399" s="373" t="s">
        <v>8200</v>
      </c>
      <c r="C2399" s="373" t="s">
        <v>12</v>
      </c>
      <c r="D2399" s="375">
        <v>5239</v>
      </c>
      <c r="E2399" s="371"/>
    </row>
    <row r="2400" spans="1:5" customFormat="1" x14ac:dyDescent="0.25">
      <c r="A2400" s="373">
        <v>102079</v>
      </c>
      <c r="B2400" s="373" t="s">
        <v>8201</v>
      </c>
      <c r="C2400" s="373" t="s">
        <v>12</v>
      </c>
      <c r="D2400" s="375">
        <v>5062.67</v>
      </c>
      <c r="E2400" s="371"/>
    </row>
    <row r="2401" spans="1:5" customFormat="1" x14ac:dyDescent="0.25">
      <c r="A2401" s="373">
        <v>102080</v>
      </c>
      <c r="B2401" s="373" t="s">
        <v>8202</v>
      </c>
      <c r="C2401" s="373" t="s">
        <v>12</v>
      </c>
      <c r="D2401" s="375">
        <v>4449.9799999999996</v>
      </c>
      <c r="E2401" s="371"/>
    </row>
    <row r="2402" spans="1:5" customFormat="1" x14ac:dyDescent="0.25">
      <c r="A2402" s="373">
        <v>102086</v>
      </c>
      <c r="B2402" s="373" t="s">
        <v>4135</v>
      </c>
      <c r="C2402" s="373" t="s">
        <v>3</v>
      </c>
      <c r="D2402" s="374">
        <v>186.79</v>
      </c>
      <c r="E2402" s="371"/>
    </row>
    <row r="2403" spans="1:5" customFormat="1" x14ac:dyDescent="0.25">
      <c r="A2403" s="373">
        <v>102087</v>
      </c>
      <c r="B2403" s="373" t="s">
        <v>4136</v>
      </c>
      <c r="C2403" s="373" t="s">
        <v>3</v>
      </c>
      <c r="D2403" s="374">
        <v>149.22</v>
      </c>
      <c r="E2403" s="371"/>
    </row>
    <row r="2404" spans="1:5" customFormat="1" x14ac:dyDescent="0.25">
      <c r="A2404" s="373">
        <v>102088</v>
      </c>
      <c r="B2404" s="373" t="s">
        <v>4137</v>
      </c>
      <c r="C2404" s="373" t="s">
        <v>3</v>
      </c>
      <c r="D2404" s="374">
        <v>250.3</v>
      </c>
      <c r="E2404" s="371"/>
    </row>
    <row r="2405" spans="1:5" customFormat="1" x14ac:dyDescent="0.25">
      <c r="A2405" s="373">
        <v>102089</v>
      </c>
      <c r="B2405" s="373" t="s">
        <v>4138</v>
      </c>
      <c r="C2405" s="373" t="s">
        <v>3</v>
      </c>
      <c r="D2405" s="374">
        <v>173.71</v>
      </c>
      <c r="E2405" s="371"/>
    </row>
    <row r="2406" spans="1:5" customFormat="1" x14ac:dyDescent="0.25">
      <c r="A2406" s="373">
        <v>102090</v>
      </c>
      <c r="B2406" s="373" t="s">
        <v>4139</v>
      </c>
      <c r="C2406" s="373" t="s">
        <v>3</v>
      </c>
      <c r="D2406" s="374">
        <v>131.09</v>
      </c>
      <c r="E2406" s="371"/>
    </row>
    <row r="2407" spans="1:5" customFormat="1" x14ac:dyDescent="0.25">
      <c r="A2407" s="373">
        <v>102091</v>
      </c>
      <c r="B2407" s="373" t="s">
        <v>4140</v>
      </c>
      <c r="C2407" s="373" t="s">
        <v>3</v>
      </c>
      <c r="D2407" s="374">
        <v>292.87</v>
      </c>
      <c r="E2407" s="371"/>
    </row>
    <row r="2408" spans="1:5" customFormat="1" x14ac:dyDescent="0.25">
      <c r="A2408" s="373">
        <v>103760</v>
      </c>
      <c r="B2408" s="373" t="s">
        <v>5415</v>
      </c>
      <c r="C2408" s="373" t="s">
        <v>3</v>
      </c>
      <c r="D2408" s="374">
        <v>120.01</v>
      </c>
      <c r="E2408" s="371"/>
    </row>
    <row r="2409" spans="1:5" customFormat="1" x14ac:dyDescent="0.25">
      <c r="A2409" s="373">
        <v>103761</v>
      </c>
      <c r="B2409" s="373" t="s">
        <v>5416</v>
      </c>
      <c r="C2409" s="373" t="s">
        <v>3</v>
      </c>
      <c r="D2409" s="374">
        <v>80.930000000000007</v>
      </c>
      <c r="E2409" s="371"/>
    </row>
    <row r="2410" spans="1:5" customFormat="1" x14ac:dyDescent="0.25">
      <c r="A2410" s="373">
        <v>103762</v>
      </c>
      <c r="B2410" s="373" t="s">
        <v>5417</v>
      </c>
      <c r="C2410" s="373" t="s">
        <v>3</v>
      </c>
      <c r="D2410" s="374">
        <v>69.47</v>
      </c>
      <c r="E2410" s="371"/>
    </row>
    <row r="2411" spans="1:5" customFormat="1" x14ac:dyDescent="0.25">
      <c r="A2411" s="373">
        <v>103763</v>
      </c>
      <c r="B2411" s="373" t="s">
        <v>5418</v>
      </c>
      <c r="C2411" s="373" t="s">
        <v>3</v>
      </c>
      <c r="D2411" s="374">
        <v>61.26</v>
      </c>
      <c r="E2411" s="371"/>
    </row>
    <row r="2412" spans="1:5" customFormat="1" x14ac:dyDescent="0.25">
      <c r="A2412" s="373">
        <v>89996</v>
      </c>
      <c r="B2412" s="373" t="s">
        <v>4908</v>
      </c>
      <c r="C2412" s="373" t="s">
        <v>17</v>
      </c>
      <c r="D2412" s="374">
        <v>12.05</v>
      </c>
      <c r="E2412" s="371"/>
    </row>
    <row r="2413" spans="1:5" customFormat="1" x14ac:dyDescent="0.25">
      <c r="A2413" s="373">
        <v>89997</v>
      </c>
      <c r="B2413" s="373" t="s">
        <v>4909</v>
      </c>
      <c r="C2413" s="373" t="s">
        <v>17</v>
      </c>
      <c r="D2413" s="374">
        <v>9.81</v>
      </c>
      <c r="E2413" s="371"/>
    </row>
    <row r="2414" spans="1:5" customFormat="1" x14ac:dyDescent="0.25">
      <c r="A2414" s="373">
        <v>89998</v>
      </c>
      <c r="B2414" s="373" t="s">
        <v>4910</v>
      </c>
      <c r="C2414" s="373" t="s">
        <v>17</v>
      </c>
      <c r="D2414" s="374">
        <v>11.48</v>
      </c>
      <c r="E2414" s="371"/>
    </row>
    <row r="2415" spans="1:5" customFormat="1" x14ac:dyDescent="0.25">
      <c r="A2415" s="373">
        <v>89999</v>
      </c>
      <c r="B2415" s="373" t="s">
        <v>4911</v>
      </c>
      <c r="C2415" s="373" t="s">
        <v>17</v>
      </c>
      <c r="D2415" s="374">
        <v>17.84</v>
      </c>
      <c r="E2415" s="371"/>
    </row>
    <row r="2416" spans="1:5" customFormat="1" x14ac:dyDescent="0.25">
      <c r="A2416" s="373">
        <v>90000</v>
      </c>
      <c r="B2416" s="373" t="s">
        <v>4912</v>
      </c>
      <c r="C2416" s="373" t="s">
        <v>17</v>
      </c>
      <c r="D2416" s="374">
        <v>14.42</v>
      </c>
      <c r="E2416" s="371"/>
    </row>
    <row r="2417" spans="1:5" customFormat="1" x14ac:dyDescent="0.25">
      <c r="A2417" s="373">
        <v>91593</v>
      </c>
      <c r="B2417" s="373" t="s">
        <v>1538</v>
      </c>
      <c r="C2417" s="373" t="s">
        <v>17</v>
      </c>
      <c r="D2417" s="374">
        <v>9.15</v>
      </c>
      <c r="E2417" s="371"/>
    </row>
    <row r="2418" spans="1:5" customFormat="1" x14ac:dyDescent="0.25">
      <c r="A2418" s="373">
        <v>91594</v>
      </c>
      <c r="B2418" s="373" t="s">
        <v>1539</v>
      </c>
      <c r="C2418" s="373" t="s">
        <v>17</v>
      </c>
      <c r="D2418" s="374">
        <v>9.6199999999999992</v>
      </c>
      <c r="E2418" s="371"/>
    </row>
    <row r="2419" spans="1:5" customFormat="1" x14ac:dyDescent="0.25">
      <c r="A2419" s="373">
        <v>91595</v>
      </c>
      <c r="B2419" s="373" t="s">
        <v>1540</v>
      </c>
      <c r="C2419" s="373" t="s">
        <v>17</v>
      </c>
      <c r="D2419" s="374">
        <v>10.42</v>
      </c>
      <c r="E2419" s="371"/>
    </row>
    <row r="2420" spans="1:5" customFormat="1" x14ac:dyDescent="0.25">
      <c r="A2420" s="373">
        <v>91596</v>
      </c>
      <c r="B2420" s="373" t="s">
        <v>1541</v>
      </c>
      <c r="C2420" s="373" t="s">
        <v>17</v>
      </c>
      <c r="D2420" s="374">
        <v>9.49</v>
      </c>
      <c r="E2420" s="371"/>
    </row>
    <row r="2421" spans="1:5" customFormat="1" x14ac:dyDescent="0.25">
      <c r="A2421" s="373">
        <v>91597</v>
      </c>
      <c r="B2421" s="373" t="s">
        <v>1542</v>
      </c>
      <c r="C2421" s="373" t="s">
        <v>17</v>
      </c>
      <c r="D2421" s="374">
        <v>6.85</v>
      </c>
      <c r="E2421" s="371"/>
    </row>
    <row r="2422" spans="1:5" customFormat="1" x14ac:dyDescent="0.25">
      <c r="A2422" s="373">
        <v>91598</v>
      </c>
      <c r="B2422" s="373" t="s">
        <v>1543</v>
      </c>
      <c r="C2422" s="373" t="s">
        <v>17</v>
      </c>
      <c r="D2422" s="374">
        <v>9.4</v>
      </c>
      <c r="E2422" s="371"/>
    </row>
    <row r="2423" spans="1:5" customFormat="1" x14ac:dyDescent="0.25">
      <c r="A2423" s="373">
        <v>91599</v>
      </c>
      <c r="B2423" s="373" t="s">
        <v>1544</v>
      </c>
      <c r="C2423" s="373" t="s">
        <v>17</v>
      </c>
      <c r="D2423" s="374">
        <v>7.24</v>
      </c>
      <c r="E2423" s="371"/>
    </row>
    <row r="2424" spans="1:5" customFormat="1" x14ac:dyDescent="0.25">
      <c r="A2424" s="373">
        <v>91600</v>
      </c>
      <c r="B2424" s="373" t="s">
        <v>1545</v>
      </c>
      <c r="C2424" s="373" t="s">
        <v>17</v>
      </c>
      <c r="D2424" s="374">
        <v>12.31</v>
      </c>
      <c r="E2424" s="371"/>
    </row>
    <row r="2425" spans="1:5" customFormat="1" x14ac:dyDescent="0.25">
      <c r="A2425" s="373">
        <v>91601</v>
      </c>
      <c r="B2425" s="373" t="s">
        <v>1546</v>
      </c>
      <c r="C2425" s="373" t="s">
        <v>17</v>
      </c>
      <c r="D2425" s="374">
        <v>13.92</v>
      </c>
      <c r="E2425" s="371"/>
    </row>
    <row r="2426" spans="1:5" customFormat="1" x14ac:dyDescent="0.25">
      <c r="A2426" s="373">
        <v>91602</v>
      </c>
      <c r="B2426" s="373" t="s">
        <v>1547</v>
      </c>
      <c r="C2426" s="373" t="s">
        <v>17</v>
      </c>
      <c r="D2426" s="374">
        <v>12.84</v>
      </c>
      <c r="E2426" s="371"/>
    </row>
    <row r="2427" spans="1:5" customFormat="1" x14ac:dyDescent="0.25">
      <c r="A2427" s="373">
        <v>91603</v>
      </c>
      <c r="B2427" s="373" t="s">
        <v>1548</v>
      </c>
      <c r="C2427" s="373" t="s">
        <v>17</v>
      </c>
      <c r="D2427" s="374">
        <v>12.13</v>
      </c>
      <c r="E2427" s="371"/>
    </row>
    <row r="2428" spans="1:5" customFormat="1" x14ac:dyDescent="0.25">
      <c r="A2428" s="373">
        <v>92759</v>
      </c>
      <c r="B2428" s="373" t="s">
        <v>5167</v>
      </c>
      <c r="C2428" s="373" t="s">
        <v>17</v>
      </c>
      <c r="D2428" s="374">
        <v>15.53</v>
      </c>
      <c r="E2428" s="371"/>
    </row>
    <row r="2429" spans="1:5" customFormat="1" x14ac:dyDescent="0.25">
      <c r="A2429" s="373">
        <v>92760</v>
      </c>
      <c r="B2429" s="373" t="s">
        <v>5170</v>
      </c>
      <c r="C2429" s="373" t="s">
        <v>17</v>
      </c>
      <c r="D2429" s="374">
        <v>14.74</v>
      </c>
      <c r="E2429" s="371"/>
    </row>
    <row r="2430" spans="1:5" customFormat="1" x14ac:dyDescent="0.25">
      <c r="A2430" s="373">
        <v>92761</v>
      </c>
      <c r="B2430" s="373" t="s">
        <v>5419</v>
      </c>
      <c r="C2430" s="373" t="s">
        <v>17</v>
      </c>
      <c r="D2430" s="374">
        <v>13.89</v>
      </c>
      <c r="E2430" s="371"/>
    </row>
    <row r="2431" spans="1:5" customFormat="1" x14ac:dyDescent="0.25">
      <c r="A2431" s="373">
        <v>92762</v>
      </c>
      <c r="B2431" s="373" t="s">
        <v>5168</v>
      </c>
      <c r="C2431" s="373" t="s">
        <v>17</v>
      </c>
      <c r="D2431" s="374">
        <v>12.42</v>
      </c>
      <c r="E2431" s="371"/>
    </row>
    <row r="2432" spans="1:5" customFormat="1" x14ac:dyDescent="0.25">
      <c r="A2432" s="373">
        <v>92763</v>
      </c>
      <c r="B2432" s="373" t="s">
        <v>5169</v>
      </c>
      <c r="C2432" s="373" t="s">
        <v>17</v>
      </c>
      <c r="D2432" s="374">
        <v>10.43</v>
      </c>
      <c r="E2432" s="371"/>
    </row>
    <row r="2433" spans="1:5" customFormat="1" x14ac:dyDescent="0.25">
      <c r="A2433" s="373">
        <v>92764</v>
      </c>
      <c r="B2433" s="373" t="s">
        <v>5420</v>
      </c>
      <c r="C2433" s="373" t="s">
        <v>17</v>
      </c>
      <c r="D2433" s="374">
        <v>10.1</v>
      </c>
      <c r="E2433" s="371"/>
    </row>
    <row r="2434" spans="1:5" customFormat="1" x14ac:dyDescent="0.25">
      <c r="A2434" s="373">
        <v>92765</v>
      </c>
      <c r="B2434" s="373" t="s">
        <v>5421</v>
      </c>
      <c r="C2434" s="373" t="s">
        <v>17</v>
      </c>
      <c r="D2434" s="374">
        <v>11.55</v>
      </c>
      <c r="E2434" s="371"/>
    </row>
    <row r="2435" spans="1:5" customFormat="1" x14ac:dyDescent="0.25">
      <c r="A2435" s="373">
        <v>92766</v>
      </c>
      <c r="B2435" s="373" t="s">
        <v>5422</v>
      </c>
      <c r="C2435" s="373" t="s">
        <v>17</v>
      </c>
      <c r="D2435" s="374">
        <v>11.44</v>
      </c>
      <c r="E2435" s="371"/>
    </row>
    <row r="2436" spans="1:5" customFormat="1" x14ac:dyDescent="0.25">
      <c r="A2436" s="373">
        <v>92767</v>
      </c>
      <c r="B2436" s="373" t="s">
        <v>5423</v>
      </c>
      <c r="C2436" s="373" t="s">
        <v>17</v>
      </c>
      <c r="D2436" s="374">
        <v>17</v>
      </c>
      <c r="E2436" s="371"/>
    </row>
    <row r="2437" spans="1:5" customFormat="1" x14ac:dyDescent="0.25">
      <c r="A2437" s="373">
        <v>92768</v>
      </c>
      <c r="B2437" s="373" t="s">
        <v>5424</v>
      </c>
      <c r="C2437" s="373" t="s">
        <v>17</v>
      </c>
      <c r="D2437" s="374">
        <v>14.96</v>
      </c>
      <c r="E2437" s="371"/>
    </row>
    <row r="2438" spans="1:5" customFormat="1" x14ac:dyDescent="0.25">
      <c r="A2438" s="373">
        <v>92769</v>
      </c>
      <c r="B2438" s="373" t="s">
        <v>5425</v>
      </c>
      <c r="C2438" s="373" t="s">
        <v>17</v>
      </c>
      <c r="D2438" s="374">
        <v>14.19</v>
      </c>
      <c r="E2438" s="371"/>
    </row>
    <row r="2439" spans="1:5" customFormat="1" x14ac:dyDescent="0.25">
      <c r="A2439" s="373">
        <v>92770</v>
      </c>
      <c r="B2439" s="373" t="s">
        <v>5426</v>
      </c>
      <c r="C2439" s="373" t="s">
        <v>17</v>
      </c>
      <c r="D2439" s="374">
        <v>13.38</v>
      </c>
      <c r="E2439" s="371"/>
    </row>
    <row r="2440" spans="1:5" customFormat="1" x14ac:dyDescent="0.25">
      <c r="A2440" s="373">
        <v>92771</v>
      </c>
      <c r="B2440" s="373" t="s">
        <v>5427</v>
      </c>
      <c r="C2440" s="373" t="s">
        <v>17</v>
      </c>
      <c r="D2440" s="374">
        <v>11.94</v>
      </c>
      <c r="E2440" s="371"/>
    </row>
    <row r="2441" spans="1:5" customFormat="1" x14ac:dyDescent="0.25">
      <c r="A2441" s="373">
        <v>92772</v>
      </c>
      <c r="B2441" s="373" t="s">
        <v>5428</v>
      </c>
      <c r="C2441" s="373" t="s">
        <v>17</v>
      </c>
      <c r="D2441" s="374">
        <v>10</v>
      </c>
      <c r="E2441" s="371"/>
    </row>
    <row r="2442" spans="1:5" customFormat="1" x14ac:dyDescent="0.25">
      <c r="A2442" s="373">
        <v>92773</v>
      </c>
      <c r="B2442" s="373" t="s">
        <v>5429</v>
      </c>
      <c r="C2442" s="373" t="s">
        <v>17</v>
      </c>
      <c r="D2442" s="374">
        <v>9.82</v>
      </c>
      <c r="E2442" s="371"/>
    </row>
    <row r="2443" spans="1:5" customFormat="1" x14ac:dyDescent="0.25">
      <c r="A2443" s="373">
        <v>92774</v>
      </c>
      <c r="B2443" s="373" t="s">
        <v>5430</v>
      </c>
      <c r="C2443" s="373" t="s">
        <v>17</v>
      </c>
      <c r="D2443" s="374">
        <v>11.39</v>
      </c>
      <c r="E2443" s="371"/>
    </row>
    <row r="2444" spans="1:5" customFormat="1" x14ac:dyDescent="0.25">
      <c r="A2444" s="373">
        <v>92798</v>
      </c>
      <c r="B2444" s="373" t="s">
        <v>5431</v>
      </c>
      <c r="C2444" s="373" t="s">
        <v>17</v>
      </c>
      <c r="D2444" s="374">
        <v>10.63</v>
      </c>
      <c r="E2444" s="371"/>
    </row>
    <row r="2445" spans="1:5" customFormat="1" x14ac:dyDescent="0.25">
      <c r="A2445" s="373">
        <v>92799</v>
      </c>
      <c r="B2445" s="373" t="s">
        <v>5432</v>
      </c>
      <c r="C2445" s="373" t="s">
        <v>17</v>
      </c>
      <c r="D2445" s="374">
        <v>12.5</v>
      </c>
      <c r="E2445" s="371"/>
    </row>
    <row r="2446" spans="1:5" customFormat="1" x14ac:dyDescent="0.25">
      <c r="A2446" s="373">
        <v>92800</v>
      </c>
      <c r="B2446" s="373" t="s">
        <v>5172</v>
      </c>
      <c r="C2446" s="373" t="s">
        <v>17</v>
      </c>
      <c r="D2446" s="374">
        <v>11.34</v>
      </c>
      <c r="E2446" s="371"/>
    </row>
    <row r="2447" spans="1:5" customFormat="1" x14ac:dyDescent="0.25">
      <c r="A2447" s="373">
        <v>92801</v>
      </c>
      <c r="B2447" s="373" t="s">
        <v>5178</v>
      </c>
      <c r="C2447" s="373" t="s">
        <v>17</v>
      </c>
      <c r="D2447" s="374">
        <v>11.52</v>
      </c>
      <c r="E2447" s="371"/>
    </row>
    <row r="2448" spans="1:5" customFormat="1" x14ac:dyDescent="0.25">
      <c r="A2448" s="373">
        <v>92802</v>
      </c>
      <c r="B2448" s="373" t="s">
        <v>5181</v>
      </c>
      <c r="C2448" s="373" t="s">
        <v>17</v>
      </c>
      <c r="D2448" s="374">
        <v>11.48</v>
      </c>
      <c r="E2448" s="371"/>
    </row>
    <row r="2449" spans="1:5" customFormat="1" x14ac:dyDescent="0.25">
      <c r="A2449" s="373">
        <v>92803</v>
      </c>
      <c r="B2449" s="373" t="s">
        <v>5179</v>
      </c>
      <c r="C2449" s="373" t="s">
        <v>17</v>
      </c>
      <c r="D2449" s="374">
        <v>10.62</v>
      </c>
      <c r="E2449" s="371"/>
    </row>
    <row r="2450" spans="1:5" customFormat="1" x14ac:dyDescent="0.25">
      <c r="A2450" s="373">
        <v>92804</v>
      </c>
      <c r="B2450" s="373" t="s">
        <v>5182</v>
      </c>
      <c r="C2450" s="373" t="s">
        <v>17</v>
      </c>
      <c r="D2450" s="374">
        <v>9.1</v>
      </c>
      <c r="E2450" s="371"/>
    </row>
    <row r="2451" spans="1:5" customFormat="1" x14ac:dyDescent="0.25">
      <c r="A2451" s="373">
        <v>92805</v>
      </c>
      <c r="B2451" s="373" t="s">
        <v>5180</v>
      </c>
      <c r="C2451" s="373" t="s">
        <v>17</v>
      </c>
      <c r="D2451" s="374">
        <v>9.02</v>
      </c>
      <c r="E2451" s="371"/>
    </row>
    <row r="2452" spans="1:5" customFormat="1" x14ac:dyDescent="0.25">
      <c r="A2452" s="373">
        <v>92806</v>
      </c>
      <c r="B2452" s="373" t="s">
        <v>5433</v>
      </c>
      <c r="C2452" s="373" t="s">
        <v>17</v>
      </c>
      <c r="D2452" s="374">
        <v>10.63</v>
      </c>
      <c r="E2452" s="371"/>
    </row>
    <row r="2453" spans="1:5" customFormat="1" x14ac:dyDescent="0.25">
      <c r="A2453" s="373">
        <v>92875</v>
      </c>
      <c r="B2453" s="373" t="s">
        <v>5434</v>
      </c>
      <c r="C2453" s="373" t="s">
        <v>17</v>
      </c>
      <c r="D2453" s="374">
        <v>10.92</v>
      </c>
      <c r="E2453" s="371"/>
    </row>
    <row r="2454" spans="1:5" customFormat="1" x14ac:dyDescent="0.25">
      <c r="A2454" s="373">
        <v>92876</v>
      </c>
      <c r="B2454" s="373" t="s">
        <v>5435</v>
      </c>
      <c r="C2454" s="373" t="s">
        <v>17</v>
      </c>
      <c r="D2454" s="374">
        <v>10.64</v>
      </c>
      <c r="E2454" s="371"/>
    </row>
    <row r="2455" spans="1:5" customFormat="1" x14ac:dyDescent="0.25">
      <c r="A2455" s="373">
        <v>92877</v>
      </c>
      <c r="B2455" s="373" t="s">
        <v>5436</v>
      </c>
      <c r="C2455" s="373" t="s">
        <v>17</v>
      </c>
      <c r="D2455" s="374">
        <v>11.51</v>
      </c>
      <c r="E2455" s="371"/>
    </row>
    <row r="2456" spans="1:5" customFormat="1" x14ac:dyDescent="0.25">
      <c r="A2456" s="373">
        <v>92878</v>
      </c>
      <c r="B2456" s="373" t="s">
        <v>5437</v>
      </c>
      <c r="C2456" s="373" t="s">
        <v>17</v>
      </c>
      <c r="D2456" s="374">
        <v>11.33</v>
      </c>
      <c r="E2456" s="371"/>
    </row>
    <row r="2457" spans="1:5" customFormat="1" x14ac:dyDescent="0.25">
      <c r="A2457" s="373">
        <v>92879</v>
      </c>
      <c r="B2457" s="373" t="s">
        <v>5438</v>
      </c>
      <c r="C2457" s="373" t="s">
        <v>17</v>
      </c>
      <c r="D2457" s="374">
        <v>11.21</v>
      </c>
      <c r="E2457" s="371"/>
    </row>
    <row r="2458" spans="1:5" customFormat="1" x14ac:dyDescent="0.25">
      <c r="A2458" s="373">
        <v>92880</v>
      </c>
      <c r="B2458" s="373" t="s">
        <v>5439</v>
      </c>
      <c r="C2458" s="373" t="s">
        <v>17</v>
      </c>
      <c r="D2458" s="374">
        <v>11.46</v>
      </c>
      <c r="E2458" s="371"/>
    </row>
    <row r="2459" spans="1:5" customFormat="1" x14ac:dyDescent="0.25">
      <c r="A2459" s="373">
        <v>92881</v>
      </c>
      <c r="B2459" s="373" t="s">
        <v>5440</v>
      </c>
      <c r="C2459" s="373" t="s">
        <v>17</v>
      </c>
      <c r="D2459" s="374">
        <v>11.44</v>
      </c>
      <c r="E2459" s="371"/>
    </row>
    <row r="2460" spans="1:5" customFormat="1" x14ac:dyDescent="0.25">
      <c r="A2460" s="373">
        <v>92882</v>
      </c>
      <c r="B2460" s="373" t="s">
        <v>5441</v>
      </c>
      <c r="C2460" s="373" t="s">
        <v>17</v>
      </c>
      <c r="D2460" s="374">
        <v>14.66</v>
      </c>
      <c r="E2460" s="371"/>
    </row>
    <row r="2461" spans="1:5" customFormat="1" x14ac:dyDescent="0.25">
      <c r="A2461" s="373">
        <v>92883</v>
      </c>
      <c r="B2461" s="373" t="s">
        <v>5442</v>
      </c>
      <c r="C2461" s="373" t="s">
        <v>17</v>
      </c>
      <c r="D2461" s="374">
        <v>13.54</v>
      </c>
      <c r="E2461" s="371"/>
    </row>
    <row r="2462" spans="1:5" customFormat="1" x14ac:dyDescent="0.25">
      <c r="A2462" s="373">
        <v>92884</v>
      </c>
      <c r="B2462" s="373" t="s">
        <v>5443</v>
      </c>
      <c r="C2462" s="373" t="s">
        <v>17</v>
      </c>
      <c r="D2462" s="374">
        <v>13.77</v>
      </c>
      <c r="E2462" s="371"/>
    </row>
    <row r="2463" spans="1:5" customFormat="1" x14ac:dyDescent="0.25">
      <c r="A2463" s="373">
        <v>92885</v>
      </c>
      <c r="B2463" s="373" t="s">
        <v>5444</v>
      </c>
      <c r="C2463" s="373" t="s">
        <v>17</v>
      </c>
      <c r="D2463" s="374">
        <v>13.09</v>
      </c>
      <c r="E2463" s="371"/>
    </row>
    <row r="2464" spans="1:5" customFormat="1" x14ac:dyDescent="0.25">
      <c r="A2464" s="373">
        <v>92886</v>
      </c>
      <c r="B2464" s="373" t="s">
        <v>5445</v>
      </c>
      <c r="C2464" s="373" t="s">
        <v>17</v>
      </c>
      <c r="D2464" s="374">
        <v>12.51</v>
      </c>
      <c r="E2464" s="371"/>
    </row>
    <row r="2465" spans="1:5" customFormat="1" x14ac:dyDescent="0.25">
      <c r="A2465" s="373">
        <v>92887</v>
      </c>
      <c r="B2465" s="373" t="s">
        <v>5446</v>
      </c>
      <c r="C2465" s="373" t="s">
        <v>17</v>
      </c>
      <c r="D2465" s="374">
        <v>12.45</v>
      </c>
      <c r="E2465" s="371"/>
    </row>
    <row r="2466" spans="1:5" customFormat="1" x14ac:dyDescent="0.25">
      <c r="A2466" s="373">
        <v>92888</v>
      </c>
      <c r="B2466" s="373" t="s">
        <v>5447</v>
      </c>
      <c r="C2466" s="373" t="s">
        <v>17</v>
      </c>
      <c r="D2466" s="374">
        <v>12.17</v>
      </c>
      <c r="E2466" s="371"/>
    </row>
    <row r="2467" spans="1:5" customFormat="1" x14ac:dyDescent="0.25">
      <c r="A2467" s="373">
        <v>92915</v>
      </c>
      <c r="B2467" s="373" t="s">
        <v>5171</v>
      </c>
      <c r="C2467" s="373" t="s">
        <v>17</v>
      </c>
      <c r="D2467" s="374">
        <v>18.38</v>
      </c>
      <c r="E2467" s="371"/>
    </row>
    <row r="2468" spans="1:5" customFormat="1" x14ac:dyDescent="0.25">
      <c r="A2468" s="373">
        <v>92916</v>
      </c>
      <c r="B2468" s="373" t="s">
        <v>5173</v>
      </c>
      <c r="C2468" s="373" t="s">
        <v>17</v>
      </c>
      <c r="D2468" s="374">
        <v>16.850000000000001</v>
      </c>
      <c r="E2468" s="371"/>
    </row>
    <row r="2469" spans="1:5" customFormat="1" x14ac:dyDescent="0.25">
      <c r="A2469" s="373">
        <v>92917</v>
      </c>
      <c r="B2469" s="373" t="s">
        <v>5174</v>
      </c>
      <c r="C2469" s="373" t="s">
        <v>17</v>
      </c>
      <c r="D2469" s="374">
        <v>15.39</v>
      </c>
      <c r="E2469" s="371"/>
    </row>
    <row r="2470" spans="1:5" customFormat="1" x14ac:dyDescent="0.25">
      <c r="A2470" s="373">
        <v>92919</v>
      </c>
      <c r="B2470" s="373" t="s">
        <v>5175</v>
      </c>
      <c r="C2470" s="373" t="s">
        <v>17</v>
      </c>
      <c r="D2470" s="374">
        <v>13.47</v>
      </c>
      <c r="E2470" s="371"/>
    </row>
    <row r="2471" spans="1:5" customFormat="1" x14ac:dyDescent="0.25">
      <c r="A2471" s="373">
        <v>92921</v>
      </c>
      <c r="B2471" s="373" t="s">
        <v>5176</v>
      </c>
      <c r="C2471" s="373" t="s">
        <v>17</v>
      </c>
      <c r="D2471" s="374">
        <v>11.12</v>
      </c>
      <c r="E2471" s="371"/>
    </row>
    <row r="2472" spans="1:5" customFormat="1" x14ac:dyDescent="0.25">
      <c r="A2472" s="373">
        <v>92922</v>
      </c>
      <c r="B2472" s="373" t="s">
        <v>5177</v>
      </c>
      <c r="C2472" s="373" t="s">
        <v>17</v>
      </c>
      <c r="D2472" s="374">
        <v>10.61</v>
      </c>
      <c r="E2472" s="371"/>
    </row>
    <row r="2473" spans="1:5" customFormat="1" x14ac:dyDescent="0.25">
      <c r="A2473" s="373">
        <v>92923</v>
      </c>
      <c r="B2473" s="373" t="s">
        <v>5448</v>
      </c>
      <c r="C2473" s="373" t="s">
        <v>17</v>
      </c>
      <c r="D2473" s="374">
        <v>11.96</v>
      </c>
      <c r="E2473" s="371"/>
    </row>
    <row r="2474" spans="1:5" customFormat="1" x14ac:dyDescent="0.25">
      <c r="A2474" s="373">
        <v>92924</v>
      </c>
      <c r="B2474" s="373" t="s">
        <v>5449</v>
      </c>
      <c r="C2474" s="373" t="s">
        <v>17</v>
      </c>
      <c r="D2474" s="374">
        <v>11.75</v>
      </c>
      <c r="E2474" s="371"/>
    </row>
    <row r="2475" spans="1:5" customFormat="1" x14ac:dyDescent="0.25">
      <c r="A2475" s="373">
        <v>95448</v>
      </c>
      <c r="B2475" s="373" t="s">
        <v>5450</v>
      </c>
      <c r="C2475" s="373" t="s">
        <v>17</v>
      </c>
      <c r="D2475" s="374">
        <v>11.66</v>
      </c>
      <c r="E2475" s="371"/>
    </row>
    <row r="2476" spans="1:5" customFormat="1" x14ac:dyDescent="0.25">
      <c r="A2476" s="373">
        <v>95576</v>
      </c>
      <c r="B2476" s="373" t="s">
        <v>5451</v>
      </c>
      <c r="C2476" s="373" t="s">
        <v>17</v>
      </c>
      <c r="D2476" s="374">
        <v>14.15</v>
      </c>
      <c r="E2476" s="371"/>
    </row>
    <row r="2477" spans="1:5" customFormat="1" x14ac:dyDescent="0.25">
      <c r="A2477" s="373">
        <v>95577</v>
      </c>
      <c r="B2477" s="373" t="s">
        <v>5164</v>
      </c>
      <c r="C2477" s="373" t="s">
        <v>17</v>
      </c>
      <c r="D2477" s="374">
        <v>12.08</v>
      </c>
      <c r="E2477" s="371"/>
    </row>
    <row r="2478" spans="1:5" customFormat="1" x14ac:dyDescent="0.25">
      <c r="A2478" s="373">
        <v>95578</v>
      </c>
      <c r="B2478" s="373" t="s">
        <v>5165</v>
      </c>
      <c r="C2478" s="373" t="s">
        <v>17</v>
      </c>
      <c r="D2478" s="374">
        <v>10.06</v>
      </c>
      <c r="E2478" s="371"/>
    </row>
    <row r="2479" spans="1:5" customFormat="1" x14ac:dyDescent="0.25">
      <c r="A2479" s="373">
        <v>95579</v>
      </c>
      <c r="B2479" s="373" t="s">
        <v>5162</v>
      </c>
      <c r="C2479" s="373" t="s">
        <v>17</v>
      </c>
      <c r="D2479" s="374">
        <v>9.74</v>
      </c>
      <c r="E2479" s="371"/>
    </row>
    <row r="2480" spans="1:5" customFormat="1" x14ac:dyDescent="0.25">
      <c r="A2480" s="373">
        <v>95580</v>
      </c>
      <c r="B2480" s="373" t="s">
        <v>5452</v>
      </c>
      <c r="C2480" s="373" t="s">
        <v>17</v>
      </c>
      <c r="D2480" s="374">
        <v>11.25</v>
      </c>
      <c r="E2480" s="371"/>
    </row>
    <row r="2481" spans="1:5" customFormat="1" x14ac:dyDescent="0.25">
      <c r="A2481" s="373">
        <v>95581</v>
      </c>
      <c r="B2481" s="373" t="s">
        <v>5453</v>
      </c>
      <c r="C2481" s="373" t="s">
        <v>17</v>
      </c>
      <c r="D2481" s="374">
        <v>11.22</v>
      </c>
      <c r="E2481" s="371"/>
    </row>
    <row r="2482" spans="1:5" customFormat="1" x14ac:dyDescent="0.25">
      <c r="A2482" s="373">
        <v>95582</v>
      </c>
      <c r="B2482" s="373" t="s">
        <v>8203</v>
      </c>
      <c r="C2482" s="373" t="s">
        <v>17</v>
      </c>
      <c r="D2482" s="374">
        <v>12.23</v>
      </c>
      <c r="E2482" s="371"/>
    </row>
    <row r="2483" spans="1:5" customFormat="1" x14ac:dyDescent="0.25">
      <c r="A2483" s="373">
        <v>95583</v>
      </c>
      <c r="B2483" s="373" t="s">
        <v>5166</v>
      </c>
      <c r="C2483" s="373" t="s">
        <v>17</v>
      </c>
      <c r="D2483" s="374">
        <v>17.52</v>
      </c>
      <c r="E2483" s="371"/>
    </row>
    <row r="2484" spans="1:5" customFormat="1" x14ac:dyDescent="0.25">
      <c r="A2484" s="373">
        <v>95584</v>
      </c>
      <c r="B2484" s="373" t="s">
        <v>5163</v>
      </c>
      <c r="C2484" s="373" t="s">
        <v>17</v>
      </c>
      <c r="D2484" s="374">
        <v>15.57</v>
      </c>
      <c r="E2484" s="371"/>
    </row>
    <row r="2485" spans="1:5" customFormat="1" x14ac:dyDescent="0.25">
      <c r="A2485" s="373">
        <v>95592</v>
      </c>
      <c r="B2485" s="373" t="s">
        <v>5454</v>
      </c>
      <c r="C2485" s="373" t="s">
        <v>17</v>
      </c>
      <c r="D2485" s="374">
        <v>17.52</v>
      </c>
      <c r="E2485" s="371"/>
    </row>
    <row r="2486" spans="1:5" customFormat="1" x14ac:dyDescent="0.25">
      <c r="A2486" s="373">
        <v>95593</v>
      </c>
      <c r="B2486" s="373" t="s">
        <v>5455</v>
      </c>
      <c r="C2486" s="373" t="s">
        <v>17</v>
      </c>
      <c r="D2486" s="374">
        <v>15.57</v>
      </c>
      <c r="E2486" s="371"/>
    </row>
    <row r="2487" spans="1:5" customFormat="1" x14ac:dyDescent="0.25">
      <c r="A2487" s="373">
        <v>95943</v>
      </c>
      <c r="B2487" s="373" t="s">
        <v>4141</v>
      </c>
      <c r="C2487" s="373" t="s">
        <v>17</v>
      </c>
      <c r="D2487" s="374">
        <v>24.01</v>
      </c>
      <c r="E2487" s="371"/>
    </row>
    <row r="2488" spans="1:5" customFormat="1" x14ac:dyDescent="0.25">
      <c r="A2488" s="373">
        <v>95944</v>
      </c>
      <c r="B2488" s="373" t="s">
        <v>4142</v>
      </c>
      <c r="C2488" s="373" t="s">
        <v>17</v>
      </c>
      <c r="D2488" s="374">
        <v>21.87</v>
      </c>
      <c r="E2488" s="371"/>
    </row>
    <row r="2489" spans="1:5" customFormat="1" x14ac:dyDescent="0.25">
      <c r="A2489" s="373">
        <v>95945</v>
      </c>
      <c r="B2489" s="373" t="s">
        <v>4143</v>
      </c>
      <c r="C2489" s="373" t="s">
        <v>17</v>
      </c>
      <c r="D2489" s="374">
        <v>17.78</v>
      </c>
      <c r="E2489" s="371"/>
    </row>
    <row r="2490" spans="1:5" customFormat="1" x14ac:dyDescent="0.25">
      <c r="A2490" s="373">
        <v>95946</v>
      </c>
      <c r="B2490" s="373" t="s">
        <v>4144</v>
      </c>
      <c r="C2490" s="373" t="s">
        <v>17</v>
      </c>
      <c r="D2490" s="374">
        <v>14.21</v>
      </c>
      <c r="E2490" s="371"/>
    </row>
    <row r="2491" spans="1:5" customFormat="1" x14ac:dyDescent="0.25">
      <c r="A2491" s="373">
        <v>95947</v>
      </c>
      <c r="B2491" s="373" t="s">
        <v>4145</v>
      </c>
      <c r="C2491" s="373" t="s">
        <v>17</v>
      </c>
      <c r="D2491" s="374">
        <v>10.95</v>
      </c>
      <c r="E2491" s="371"/>
    </row>
    <row r="2492" spans="1:5" customFormat="1" x14ac:dyDescent="0.25">
      <c r="A2492" s="373">
        <v>95948</v>
      </c>
      <c r="B2492" s="373" t="s">
        <v>4146</v>
      </c>
      <c r="C2492" s="373" t="s">
        <v>17</v>
      </c>
      <c r="D2492" s="374">
        <v>9.68</v>
      </c>
      <c r="E2492" s="371"/>
    </row>
    <row r="2493" spans="1:5" customFormat="1" x14ac:dyDescent="0.25">
      <c r="A2493" s="373">
        <v>96544</v>
      </c>
      <c r="B2493" s="373" t="s">
        <v>1555</v>
      </c>
      <c r="C2493" s="373" t="s">
        <v>17</v>
      </c>
      <c r="D2493" s="374">
        <v>17.72</v>
      </c>
      <c r="E2493" s="371"/>
    </row>
    <row r="2494" spans="1:5" customFormat="1" x14ac:dyDescent="0.25">
      <c r="A2494" s="373">
        <v>96545</v>
      </c>
      <c r="B2494" s="373" t="s">
        <v>1556</v>
      </c>
      <c r="C2494" s="373" t="s">
        <v>17</v>
      </c>
      <c r="D2494" s="374">
        <v>16.27</v>
      </c>
      <c r="E2494" s="371"/>
    </row>
    <row r="2495" spans="1:5" customFormat="1" x14ac:dyDescent="0.25">
      <c r="A2495" s="373">
        <v>96546</v>
      </c>
      <c r="B2495" s="373" t="s">
        <v>1557</v>
      </c>
      <c r="C2495" s="373" t="s">
        <v>17</v>
      </c>
      <c r="D2495" s="374">
        <v>14.38</v>
      </c>
      <c r="E2495" s="371"/>
    </row>
    <row r="2496" spans="1:5" customFormat="1" x14ac:dyDescent="0.25">
      <c r="A2496" s="373">
        <v>96547</v>
      </c>
      <c r="B2496" s="373" t="s">
        <v>1558</v>
      </c>
      <c r="C2496" s="373" t="s">
        <v>17</v>
      </c>
      <c r="D2496" s="374">
        <v>12.06</v>
      </c>
      <c r="E2496" s="371"/>
    </row>
    <row r="2497" spans="1:5" customFormat="1" x14ac:dyDescent="0.25">
      <c r="A2497" s="373">
        <v>96548</v>
      </c>
      <c r="B2497" s="373" t="s">
        <v>1559</v>
      </c>
      <c r="C2497" s="373" t="s">
        <v>17</v>
      </c>
      <c r="D2497" s="374">
        <v>11.28</v>
      </c>
      <c r="E2497" s="371"/>
    </row>
    <row r="2498" spans="1:5" customFormat="1" x14ac:dyDescent="0.25">
      <c r="A2498" s="373">
        <v>96549</v>
      </c>
      <c r="B2498" s="373" t="s">
        <v>1560</v>
      </c>
      <c r="C2498" s="373" t="s">
        <v>17</v>
      </c>
      <c r="D2498" s="374">
        <v>12.4</v>
      </c>
      <c r="E2498" s="371"/>
    </row>
    <row r="2499" spans="1:5" customFormat="1" x14ac:dyDescent="0.25">
      <c r="A2499" s="373">
        <v>96550</v>
      </c>
      <c r="B2499" s="373" t="s">
        <v>1561</v>
      </c>
      <c r="C2499" s="373" t="s">
        <v>17</v>
      </c>
      <c r="D2499" s="374">
        <v>12.01</v>
      </c>
      <c r="E2499" s="371"/>
    </row>
    <row r="2500" spans="1:5" customFormat="1" x14ac:dyDescent="0.25">
      <c r="A2500" s="373">
        <v>100064</v>
      </c>
      <c r="B2500" s="373" t="s">
        <v>4147</v>
      </c>
      <c r="C2500" s="373" t="s">
        <v>17</v>
      </c>
      <c r="D2500" s="374">
        <v>9.42</v>
      </c>
      <c r="E2500" s="371"/>
    </row>
    <row r="2501" spans="1:5" customFormat="1" x14ac:dyDescent="0.25">
      <c r="A2501" s="373">
        <v>100066</v>
      </c>
      <c r="B2501" s="373" t="s">
        <v>1562</v>
      </c>
      <c r="C2501" s="373" t="s">
        <v>17</v>
      </c>
      <c r="D2501" s="374">
        <v>9.2899999999999991</v>
      </c>
      <c r="E2501" s="371"/>
    </row>
    <row r="2502" spans="1:5" customFormat="1" x14ac:dyDescent="0.25">
      <c r="A2502" s="373">
        <v>100067</v>
      </c>
      <c r="B2502" s="373" t="s">
        <v>1563</v>
      </c>
      <c r="C2502" s="373" t="s">
        <v>17</v>
      </c>
      <c r="D2502" s="374">
        <v>13.51</v>
      </c>
      <c r="E2502" s="371"/>
    </row>
    <row r="2503" spans="1:5" customFormat="1" x14ac:dyDescent="0.25">
      <c r="A2503" s="373">
        <v>100068</v>
      </c>
      <c r="B2503" s="373" t="s">
        <v>1564</v>
      </c>
      <c r="C2503" s="373" t="s">
        <v>17</v>
      </c>
      <c r="D2503" s="374">
        <v>10.37</v>
      </c>
      <c r="E2503" s="371"/>
    </row>
    <row r="2504" spans="1:5" customFormat="1" x14ac:dyDescent="0.25">
      <c r="A2504" s="373">
        <v>102920</v>
      </c>
      <c r="B2504" s="373" t="s">
        <v>4913</v>
      </c>
      <c r="C2504" s="373" t="s">
        <v>17</v>
      </c>
      <c r="D2504" s="374">
        <v>9.4499999999999993</v>
      </c>
      <c r="E2504" s="371"/>
    </row>
    <row r="2505" spans="1:5" customFormat="1" x14ac:dyDescent="0.25">
      <c r="A2505" s="373">
        <v>102921</v>
      </c>
      <c r="B2505" s="373" t="s">
        <v>4914</v>
      </c>
      <c r="C2505" s="373" t="s">
        <v>17</v>
      </c>
      <c r="D2505" s="374">
        <v>9.1300000000000008</v>
      </c>
      <c r="E2505" s="371"/>
    </row>
    <row r="2506" spans="1:5" customFormat="1" x14ac:dyDescent="0.25">
      <c r="A2506" s="373">
        <v>102922</v>
      </c>
      <c r="B2506" s="373" t="s">
        <v>4915</v>
      </c>
      <c r="C2506" s="373" t="s">
        <v>17</v>
      </c>
      <c r="D2506" s="374">
        <v>10.06</v>
      </c>
      <c r="E2506" s="371"/>
    </row>
    <row r="2507" spans="1:5" customFormat="1" x14ac:dyDescent="0.25">
      <c r="A2507" s="373">
        <v>102923</v>
      </c>
      <c r="B2507" s="373" t="s">
        <v>4916</v>
      </c>
      <c r="C2507" s="373" t="s">
        <v>17</v>
      </c>
      <c r="D2507" s="374">
        <v>8.91</v>
      </c>
      <c r="E2507" s="371"/>
    </row>
    <row r="2508" spans="1:5" customFormat="1" x14ac:dyDescent="0.25">
      <c r="A2508" s="373">
        <v>103088</v>
      </c>
      <c r="B2508" s="373" t="s">
        <v>4917</v>
      </c>
      <c r="C2508" s="373" t="s">
        <v>17</v>
      </c>
      <c r="D2508" s="374">
        <v>11.33</v>
      </c>
      <c r="E2508" s="371"/>
    </row>
    <row r="2509" spans="1:5" customFormat="1" x14ac:dyDescent="0.25">
      <c r="A2509" s="373">
        <v>104104</v>
      </c>
      <c r="B2509" s="373" t="s">
        <v>5456</v>
      </c>
      <c r="C2509" s="373" t="s">
        <v>17</v>
      </c>
      <c r="D2509" s="374">
        <v>12.36</v>
      </c>
      <c r="E2509" s="371"/>
    </row>
    <row r="2510" spans="1:5" customFormat="1" x14ac:dyDescent="0.25">
      <c r="A2510" s="373">
        <v>104105</v>
      </c>
      <c r="B2510" s="373" t="s">
        <v>5457</v>
      </c>
      <c r="C2510" s="373" t="s">
        <v>17</v>
      </c>
      <c r="D2510" s="374">
        <v>12.36</v>
      </c>
      <c r="E2510" s="371"/>
    </row>
    <row r="2511" spans="1:5" customFormat="1" x14ac:dyDescent="0.25">
      <c r="A2511" s="373">
        <v>104106</v>
      </c>
      <c r="B2511" s="373" t="s">
        <v>5458</v>
      </c>
      <c r="C2511" s="373" t="s">
        <v>17</v>
      </c>
      <c r="D2511" s="374">
        <v>11.31</v>
      </c>
      <c r="E2511" s="371"/>
    </row>
    <row r="2512" spans="1:5" customFormat="1" x14ac:dyDescent="0.25">
      <c r="A2512" s="373">
        <v>104107</v>
      </c>
      <c r="B2512" s="373" t="s">
        <v>5459</v>
      </c>
      <c r="C2512" s="373" t="s">
        <v>17</v>
      </c>
      <c r="D2512" s="374">
        <v>12.03</v>
      </c>
      <c r="E2512" s="371"/>
    </row>
    <row r="2513" spans="1:5" customFormat="1" x14ac:dyDescent="0.25">
      <c r="A2513" s="373">
        <v>104108</v>
      </c>
      <c r="B2513" s="373" t="s">
        <v>5460</v>
      </c>
      <c r="C2513" s="373" t="s">
        <v>17</v>
      </c>
      <c r="D2513" s="374">
        <v>14.29</v>
      </c>
      <c r="E2513" s="371"/>
    </row>
    <row r="2514" spans="1:5" customFormat="1" x14ac:dyDescent="0.25">
      <c r="A2514" s="373">
        <v>104109</v>
      </c>
      <c r="B2514" s="373" t="s">
        <v>5461</v>
      </c>
      <c r="C2514" s="373" t="s">
        <v>17</v>
      </c>
      <c r="D2514" s="374">
        <v>17.41</v>
      </c>
      <c r="E2514" s="371"/>
    </row>
    <row r="2515" spans="1:5" customFormat="1" x14ac:dyDescent="0.25">
      <c r="A2515" s="373">
        <v>104110</v>
      </c>
      <c r="B2515" s="373" t="s">
        <v>5462</v>
      </c>
      <c r="C2515" s="373" t="s">
        <v>17</v>
      </c>
      <c r="D2515" s="374">
        <v>19.68</v>
      </c>
      <c r="E2515" s="371"/>
    </row>
    <row r="2516" spans="1:5" customFormat="1" x14ac:dyDescent="0.25">
      <c r="A2516" s="373">
        <v>104111</v>
      </c>
      <c r="B2516" s="373" t="s">
        <v>5463</v>
      </c>
      <c r="C2516" s="373" t="s">
        <v>17</v>
      </c>
      <c r="D2516" s="374">
        <v>22.22</v>
      </c>
      <c r="E2516" s="371"/>
    </row>
    <row r="2517" spans="1:5" customFormat="1" x14ac:dyDescent="0.25">
      <c r="A2517" s="373">
        <v>89993</v>
      </c>
      <c r="B2517" s="373" t="s">
        <v>4918</v>
      </c>
      <c r="C2517" s="373" t="s">
        <v>12</v>
      </c>
      <c r="D2517" s="375">
        <v>1139.48</v>
      </c>
      <c r="E2517" s="371"/>
    </row>
    <row r="2518" spans="1:5" customFormat="1" x14ac:dyDescent="0.25">
      <c r="A2518" s="373">
        <v>89994</v>
      </c>
      <c r="B2518" s="373" t="s">
        <v>4919</v>
      </c>
      <c r="C2518" s="373" t="s">
        <v>12</v>
      </c>
      <c r="D2518" s="374">
        <v>987.19</v>
      </c>
      <c r="E2518" s="371"/>
    </row>
    <row r="2519" spans="1:5" customFormat="1" x14ac:dyDescent="0.25">
      <c r="A2519" s="373">
        <v>89995</v>
      </c>
      <c r="B2519" s="373" t="s">
        <v>4920</v>
      </c>
      <c r="C2519" s="373" t="s">
        <v>12</v>
      </c>
      <c r="D2519" s="375">
        <v>1100.53</v>
      </c>
      <c r="E2519" s="371"/>
    </row>
    <row r="2520" spans="1:5" customFormat="1" x14ac:dyDescent="0.25">
      <c r="A2520" s="373">
        <v>90278</v>
      </c>
      <c r="B2520" s="373" t="s">
        <v>4921</v>
      </c>
      <c r="C2520" s="373" t="s">
        <v>12</v>
      </c>
      <c r="D2520" s="374">
        <v>601.20000000000005</v>
      </c>
      <c r="E2520" s="371"/>
    </row>
    <row r="2521" spans="1:5" customFormat="1" x14ac:dyDescent="0.25">
      <c r="A2521" s="373">
        <v>90279</v>
      </c>
      <c r="B2521" s="373" t="s">
        <v>4922</v>
      </c>
      <c r="C2521" s="373" t="s">
        <v>12</v>
      </c>
      <c r="D2521" s="374">
        <v>642.79999999999995</v>
      </c>
      <c r="E2521" s="371"/>
    </row>
    <row r="2522" spans="1:5" customFormat="1" x14ac:dyDescent="0.25">
      <c r="A2522" s="373">
        <v>90280</v>
      </c>
      <c r="B2522" s="373" t="s">
        <v>4923</v>
      </c>
      <c r="C2522" s="373" t="s">
        <v>12</v>
      </c>
      <c r="D2522" s="374">
        <v>685.01</v>
      </c>
      <c r="E2522" s="371"/>
    </row>
    <row r="2523" spans="1:5" customFormat="1" x14ac:dyDescent="0.25">
      <c r="A2523" s="373">
        <v>90281</v>
      </c>
      <c r="B2523" s="373" t="s">
        <v>4924</v>
      </c>
      <c r="C2523" s="373" t="s">
        <v>12</v>
      </c>
      <c r="D2523" s="374">
        <v>759.06</v>
      </c>
      <c r="E2523" s="371"/>
    </row>
    <row r="2524" spans="1:5" customFormat="1" x14ac:dyDescent="0.25">
      <c r="A2524" s="373">
        <v>90282</v>
      </c>
      <c r="B2524" s="373" t="s">
        <v>4925</v>
      </c>
      <c r="C2524" s="373" t="s">
        <v>12</v>
      </c>
      <c r="D2524" s="374">
        <v>586.9</v>
      </c>
      <c r="E2524" s="371"/>
    </row>
    <row r="2525" spans="1:5" customFormat="1" x14ac:dyDescent="0.25">
      <c r="A2525" s="373">
        <v>90283</v>
      </c>
      <c r="B2525" s="373" t="s">
        <v>4926</v>
      </c>
      <c r="C2525" s="373" t="s">
        <v>12</v>
      </c>
      <c r="D2525" s="374">
        <v>628.04999999999995</v>
      </c>
      <c r="E2525" s="371"/>
    </row>
    <row r="2526" spans="1:5" customFormat="1" x14ac:dyDescent="0.25">
      <c r="A2526" s="373">
        <v>90284</v>
      </c>
      <c r="B2526" s="373" t="s">
        <v>4927</v>
      </c>
      <c r="C2526" s="373" t="s">
        <v>12</v>
      </c>
      <c r="D2526" s="374">
        <v>675.37</v>
      </c>
      <c r="E2526" s="371"/>
    </row>
    <row r="2527" spans="1:5" customFormat="1" x14ac:dyDescent="0.25">
      <c r="A2527" s="373">
        <v>90285</v>
      </c>
      <c r="B2527" s="373" t="s">
        <v>4928</v>
      </c>
      <c r="C2527" s="373" t="s">
        <v>12</v>
      </c>
      <c r="D2527" s="374">
        <v>754.99</v>
      </c>
      <c r="E2527" s="371"/>
    </row>
    <row r="2528" spans="1:5" customFormat="1" x14ac:dyDescent="0.25">
      <c r="A2528" s="373">
        <v>94962</v>
      </c>
      <c r="B2528" s="373" t="s">
        <v>4148</v>
      </c>
      <c r="C2528" s="373" t="s">
        <v>12</v>
      </c>
      <c r="D2528" s="374">
        <v>499.87</v>
      </c>
      <c r="E2528" s="371"/>
    </row>
    <row r="2529" spans="1:5" customFormat="1" x14ac:dyDescent="0.25">
      <c r="A2529" s="373">
        <v>94963</v>
      </c>
      <c r="B2529" s="373" t="s">
        <v>4149</v>
      </c>
      <c r="C2529" s="373" t="s">
        <v>12</v>
      </c>
      <c r="D2529" s="374">
        <v>533.96</v>
      </c>
      <c r="E2529" s="371"/>
    </row>
    <row r="2530" spans="1:5" customFormat="1" x14ac:dyDescent="0.25">
      <c r="A2530" s="373">
        <v>94964</v>
      </c>
      <c r="B2530" s="373" t="s">
        <v>4150</v>
      </c>
      <c r="C2530" s="373" t="s">
        <v>12</v>
      </c>
      <c r="D2530" s="374">
        <v>565.41999999999996</v>
      </c>
      <c r="E2530" s="371"/>
    </row>
    <row r="2531" spans="1:5" customFormat="1" x14ac:dyDescent="0.25">
      <c r="A2531" s="373">
        <v>94965</v>
      </c>
      <c r="B2531" s="373" t="s">
        <v>4151</v>
      </c>
      <c r="C2531" s="373" t="s">
        <v>12</v>
      </c>
      <c r="D2531" s="374">
        <v>576.85</v>
      </c>
      <c r="E2531" s="371"/>
    </row>
    <row r="2532" spans="1:5" customFormat="1" x14ac:dyDescent="0.25">
      <c r="A2532" s="373">
        <v>94966</v>
      </c>
      <c r="B2532" s="373" t="s">
        <v>4152</v>
      </c>
      <c r="C2532" s="373" t="s">
        <v>12</v>
      </c>
      <c r="D2532" s="374">
        <v>589.07000000000005</v>
      </c>
      <c r="E2532" s="371"/>
    </row>
    <row r="2533" spans="1:5" customFormat="1" x14ac:dyDescent="0.25">
      <c r="A2533" s="373">
        <v>94967</v>
      </c>
      <c r="B2533" s="373" t="s">
        <v>4153</v>
      </c>
      <c r="C2533" s="373" t="s">
        <v>12</v>
      </c>
      <c r="D2533" s="374">
        <v>645.30999999999995</v>
      </c>
      <c r="E2533" s="371"/>
    </row>
    <row r="2534" spans="1:5" customFormat="1" x14ac:dyDescent="0.25">
      <c r="A2534" s="373">
        <v>94968</v>
      </c>
      <c r="B2534" s="373" t="s">
        <v>4154</v>
      </c>
      <c r="C2534" s="373" t="s">
        <v>12</v>
      </c>
      <c r="D2534" s="374">
        <v>496.87</v>
      </c>
      <c r="E2534" s="371"/>
    </row>
    <row r="2535" spans="1:5" customFormat="1" x14ac:dyDescent="0.25">
      <c r="A2535" s="373">
        <v>94969</v>
      </c>
      <c r="B2535" s="373" t="s">
        <v>4155</v>
      </c>
      <c r="C2535" s="373" t="s">
        <v>12</v>
      </c>
      <c r="D2535" s="374">
        <v>527.36</v>
      </c>
      <c r="E2535" s="371"/>
    </row>
    <row r="2536" spans="1:5" customFormat="1" x14ac:dyDescent="0.25">
      <c r="A2536" s="373">
        <v>94970</v>
      </c>
      <c r="B2536" s="373" t="s">
        <v>4156</v>
      </c>
      <c r="C2536" s="373" t="s">
        <v>12</v>
      </c>
      <c r="D2536" s="374">
        <v>552.27</v>
      </c>
      <c r="E2536" s="371"/>
    </row>
    <row r="2537" spans="1:5" customFormat="1" x14ac:dyDescent="0.25">
      <c r="A2537" s="373">
        <v>94971</v>
      </c>
      <c r="B2537" s="373" t="s">
        <v>4157</v>
      </c>
      <c r="C2537" s="373" t="s">
        <v>12</v>
      </c>
      <c r="D2537" s="374">
        <v>570.28</v>
      </c>
      <c r="E2537" s="371"/>
    </row>
    <row r="2538" spans="1:5" customFormat="1" x14ac:dyDescent="0.25">
      <c r="A2538" s="373">
        <v>94972</v>
      </c>
      <c r="B2538" s="373" t="s">
        <v>4158</v>
      </c>
      <c r="C2538" s="373" t="s">
        <v>12</v>
      </c>
      <c r="D2538" s="374">
        <v>582.44000000000005</v>
      </c>
      <c r="E2538" s="371"/>
    </row>
    <row r="2539" spans="1:5" customFormat="1" x14ac:dyDescent="0.25">
      <c r="A2539" s="373">
        <v>94973</v>
      </c>
      <c r="B2539" s="373" t="s">
        <v>4159</v>
      </c>
      <c r="C2539" s="373" t="s">
        <v>12</v>
      </c>
      <c r="D2539" s="374">
        <v>636.65</v>
      </c>
      <c r="E2539" s="371"/>
    </row>
    <row r="2540" spans="1:5" customFormat="1" x14ac:dyDescent="0.25">
      <c r="A2540" s="373">
        <v>94974</v>
      </c>
      <c r="B2540" s="373" t="s">
        <v>4160</v>
      </c>
      <c r="C2540" s="373" t="s">
        <v>12</v>
      </c>
      <c r="D2540" s="374">
        <v>562.03</v>
      </c>
      <c r="E2540" s="371"/>
    </row>
    <row r="2541" spans="1:5" customFormat="1" x14ac:dyDescent="0.25">
      <c r="A2541" s="373">
        <v>94975</v>
      </c>
      <c r="B2541" s="373" t="s">
        <v>4161</v>
      </c>
      <c r="C2541" s="373" t="s">
        <v>12</v>
      </c>
      <c r="D2541" s="374">
        <v>589.42999999999995</v>
      </c>
      <c r="E2541" s="371"/>
    </row>
    <row r="2542" spans="1:5" customFormat="1" x14ac:dyDescent="0.25">
      <c r="A2542" s="373">
        <v>96555</v>
      </c>
      <c r="B2542" s="373" t="s">
        <v>1565</v>
      </c>
      <c r="C2542" s="373" t="s">
        <v>12</v>
      </c>
      <c r="D2542" s="374">
        <v>794.72</v>
      </c>
      <c r="E2542" s="371"/>
    </row>
    <row r="2543" spans="1:5" customFormat="1" x14ac:dyDescent="0.25">
      <c r="A2543" s="373">
        <v>96556</v>
      </c>
      <c r="B2543" s="373" t="s">
        <v>1566</v>
      </c>
      <c r="C2543" s="373" t="s">
        <v>12</v>
      </c>
      <c r="D2543" s="374">
        <v>887.96</v>
      </c>
      <c r="E2543" s="371"/>
    </row>
    <row r="2544" spans="1:5" customFormat="1" x14ac:dyDescent="0.25">
      <c r="A2544" s="373">
        <v>96557</v>
      </c>
      <c r="B2544" s="373" t="s">
        <v>1567</v>
      </c>
      <c r="C2544" s="373" t="s">
        <v>12</v>
      </c>
      <c r="D2544" s="374">
        <v>623.52</v>
      </c>
      <c r="E2544" s="371"/>
    </row>
    <row r="2545" spans="1:5" customFormat="1" x14ac:dyDescent="0.25">
      <c r="A2545" s="373">
        <v>96558</v>
      </c>
      <c r="B2545" s="373" t="s">
        <v>1568</v>
      </c>
      <c r="C2545" s="373" t="s">
        <v>12</v>
      </c>
      <c r="D2545" s="374">
        <v>631.71</v>
      </c>
      <c r="E2545" s="371"/>
    </row>
    <row r="2546" spans="1:5" customFormat="1" x14ac:dyDescent="0.25">
      <c r="A2546" s="373">
        <v>99235</v>
      </c>
      <c r="B2546" s="373" t="s">
        <v>4929</v>
      </c>
      <c r="C2546" s="373" t="s">
        <v>12</v>
      </c>
      <c r="D2546" s="374">
        <v>604.05999999999995</v>
      </c>
      <c r="E2546" s="371"/>
    </row>
    <row r="2547" spans="1:5" customFormat="1" x14ac:dyDescent="0.25">
      <c r="A2547" s="373">
        <v>99431</v>
      </c>
      <c r="B2547" s="373" t="s">
        <v>4930</v>
      </c>
      <c r="C2547" s="373" t="s">
        <v>12</v>
      </c>
      <c r="D2547" s="374">
        <v>626.75</v>
      </c>
      <c r="E2547" s="371"/>
    </row>
    <row r="2548" spans="1:5" customFormat="1" x14ac:dyDescent="0.25">
      <c r="A2548" s="373">
        <v>99432</v>
      </c>
      <c r="B2548" s="373" t="s">
        <v>4931</v>
      </c>
      <c r="C2548" s="373" t="s">
        <v>12</v>
      </c>
      <c r="D2548" s="374">
        <v>608.42999999999995</v>
      </c>
      <c r="E2548" s="371"/>
    </row>
    <row r="2549" spans="1:5" customFormat="1" x14ac:dyDescent="0.25">
      <c r="A2549" s="373">
        <v>99433</v>
      </c>
      <c r="B2549" s="373" t="s">
        <v>4932</v>
      </c>
      <c r="C2549" s="373" t="s">
        <v>12</v>
      </c>
      <c r="D2549" s="374">
        <v>661.7</v>
      </c>
      <c r="E2549" s="371"/>
    </row>
    <row r="2550" spans="1:5" customFormat="1" x14ac:dyDescent="0.25">
      <c r="A2550" s="373">
        <v>99434</v>
      </c>
      <c r="B2550" s="373" t="s">
        <v>4933</v>
      </c>
      <c r="C2550" s="373" t="s">
        <v>12</v>
      </c>
      <c r="D2550" s="374">
        <v>631.17999999999995</v>
      </c>
      <c r="E2550" s="371"/>
    </row>
    <row r="2551" spans="1:5" customFormat="1" x14ac:dyDescent="0.25">
      <c r="A2551" s="373">
        <v>99435</v>
      </c>
      <c r="B2551" s="373" t="s">
        <v>4934</v>
      </c>
      <c r="C2551" s="373" t="s">
        <v>12</v>
      </c>
      <c r="D2551" s="374">
        <v>611.48</v>
      </c>
      <c r="E2551" s="371"/>
    </row>
    <row r="2552" spans="1:5" customFormat="1" x14ac:dyDescent="0.25">
      <c r="A2552" s="373">
        <v>99436</v>
      </c>
      <c r="B2552" s="373" t="s">
        <v>4935</v>
      </c>
      <c r="C2552" s="373" t="s">
        <v>12</v>
      </c>
      <c r="D2552" s="374">
        <v>684.86</v>
      </c>
      <c r="E2552" s="371"/>
    </row>
    <row r="2553" spans="1:5" customFormat="1" x14ac:dyDescent="0.25">
      <c r="A2553" s="373">
        <v>99437</v>
      </c>
      <c r="B2553" s="373" t="s">
        <v>4936</v>
      </c>
      <c r="C2553" s="373" t="s">
        <v>12</v>
      </c>
      <c r="D2553" s="374">
        <v>641.05999999999995</v>
      </c>
      <c r="E2553" s="371"/>
    </row>
    <row r="2554" spans="1:5" customFormat="1" x14ac:dyDescent="0.25">
      <c r="A2554" s="373">
        <v>99438</v>
      </c>
      <c r="B2554" s="373" t="s">
        <v>4937</v>
      </c>
      <c r="C2554" s="373" t="s">
        <v>12</v>
      </c>
      <c r="D2554" s="374">
        <v>647.41</v>
      </c>
      <c r="E2554" s="371"/>
    </row>
    <row r="2555" spans="1:5" customFormat="1" x14ac:dyDescent="0.25">
      <c r="A2555" s="373">
        <v>99439</v>
      </c>
      <c r="B2555" s="373" t="s">
        <v>4938</v>
      </c>
      <c r="C2555" s="373" t="s">
        <v>12</v>
      </c>
      <c r="D2555" s="374">
        <v>617.27</v>
      </c>
      <c r="E2555" s="371"/>
    </row>
    <row r="2556" spans="1:5" customFormat="1" x14ac:dyDescent="0.25">
      <c r="A2556" s="373">
        <v>102473</v>
      </c>
      <c r="B2556" s="373" t="s">
        <v>4162</v>
      </c>
      <c r="C2556" s="373" t="s">
        <v>12</v>
      </c>
      <c r="D2556" s="374">
        <v>765.31</v>
      </c>
      <c r="E2556" s="371"/>
    </row>
    <row r="2557" spans="1:5" customFormat="1" x14ac:dyDescent="0.25">
      <c r="A2557" s="373">
        <v>102474</v>
      </c>
      <c r="B2557" s="373" t="s">
        <v>4163</v>
      </c>
      <c r="C2557" s="373" t="s">
        <v>12</v>
      </c>
      <c r="D2557" s="374">
        <v>792.05</v>
      </c>
      <c r="E2557" s="371"/>
    </row>
    <row r="2558" spans="1:5" customFormat="1" x14ac:dyDescent="0.25">
      <c r="A2558" s="373">
        <v>102475</v>
      </c>
      <c r="B2558" s="373" t="s">
        <v>4164</v>
      </c>
      <c r="C2558" s="373" t="s">
        <v>12</v>
      </c>
      <c r="D2558" s="374">
        <v>828.53</v>
      </c>
      <c r="E2558" s="371"/>
    </row>
    <row r="2559" spans="1:5" customFormat="1" x14ac:dyDescent="0.25">
      <c r="A2559" s="373">
        <v>102476</v>
      </c>
      <c r="B2559" s="373" t="s">
        <v>4165</v>
      </c>
      <c r="C2559" s="373" t="s">
        <v>12</v>
      </c>
      <c r="D2559" s="374">
        <v>836.98</v>
      </c>
      <c r="E2559" s="371"/>
    </row>
    <row r="2560" spans="1:5" customFormat="1" x14ac:dyDescent="0.25">
      <c r="A2560" s="373">
        <v>102477</v>
      </c>
      <c r="B2560" s="373" t="s">
        <v>4166</v>
      </c>
      <c r="C2560" s="373" t="s">
        <v>12</v>
      </c>
      <c r="D2560" s="374">
        <v>867.58</v>
      </c>
      <c r="E2560" s="371"/>
    </row>
    <row r="2561" spans="1:5" customFormat="1" x14ac:dyDescent="0.25">
      <c r="A2561" s="373">
        <v>102478</v>
      </c>
      <c r="B2561" s="373" t="s">
        <v>4167</v>
      </c>
      <c r="C2561" s="373" t="s">
        <v>12</v>
      </c>
      <c r="D2561" s="374">
        <v>897.34</v>
      </c>
      <c r="E2561" s="371"/>
    </row>
    <row r="2562" spans="1:5" customFormat="1" x14ac:dyDescent="0.25">
      <c r="A2562" s="373">
        <v>102479</v>
      </c>
      <c r="B2562" s="373" t="s">
        <v>4168</v>
      </c>
      <c r="C2562" s="373" t="s">
        <v>12</v>
      </c>
      <c r="D2562" s="374">
        <v>763.71</v>
      </c>
      <c r="E2562" s="371"/>
    </row>
    <row r="2563" spans="1:5" customFormat="1" x14ac:dyDescent="0.25">
      <c r="A2563" s="373">
        <v>102480</v>
      </c>
      <c r="B2563" s="373" t="s">
        <v>4169</v>
      </c>
      <c r="C2563" s="373" t="s">
        <v>12</v>
      </c>
      <c r="D2563" s="374">
        <v>786.4</v>
      </c>
      <c r="E2563" s="371"/>
    </row>
    <row r="2564" spans="1:5" customFormat="1" x14ac:dyDescent="0.25">
      <c r="A2564" s="373">
        <v>102481</v>
      </c>
      <c r="B2564" s="373" t="s">
        <v>4170</v>
      </c>
      <c r="C2564" s="373" t="s">
        <v>12</v>
      </c>
      <c r="D2564" s="374">
        <v>816.65</v>
      </c>
      <c r="E2564" s="371"/>
    </row>
    <row r="2565" spans="1:5" customFormat="1" x14ac:dyDescent="0.25">
      <c r="A2565" s="373">
        <v>102482</v>
      </c>
      <c r="B2565" s="373" t="s">
        <v>4171</v>
      </c>
      <c r="C2565" s="373" t="s">
        <v>12</v>
      </c>
      <c r="D2565" s="374">
        <v>835.41</v>
      </c>
      <c r="E2565" s="371"/>
    </row>
    <row r="2566" spans="1:5" customFormat="1" x14ac:dyDescent="0.25">
      <c r="A2566" s="373">
        <v>102483</v>
      </c>
      <c r="B2566" s="373" t="s">
        <v>4172</v>
      </c>
      <c r="C2566" s="373" t="s">
        <v>12</v>
      </c>
      <c r="D2566" s="374">
        <v>861.92</v>
      </c>
      <c r="E2566" s="371"/>
    </row>
    <row r="2567" spans="1:5" customFormat="1" x14ac:dyDescent="0.25">
      <c r="A2567" s="373">
        <v>102484</v>
      </c>
      <c r="B2567" s="373" t="s">
        <v>4173</v>
      </c>
      <c r="C2567" s="373" t="s">
        <v>12</v>
      </c>
      <c r="D2567" s="374">
        <v>897.19</v>
      </c>
      <c r="E2567" s="371"/>
    </row>
    <row r="2568" spans="1:5" customFormat="1" x14ac:dyDescent="0.25">
      <c r="A2568" s="373">
        <v>102485</v>
      </c>
      <c r="B2568" s="373" t="s">
        <v>4174</v>
      </c>
      <c r="C2568" s="373" t="s">
        <v>12</v>
      </c>
      <c r="D2568" s="374">
        <v>834.24</v>
      </c>
      <c r="E2568" s="371"/>
    </row>
    <row r="2569" spans="1:5" customFormat="1" x14ac:dyDescent="0.25">
      <c r="A2569" s="373">
        <v>102486</v>
      </c>
      <c r="B2569" s="373" t="s">
        <v>4175</v>
      </c>
      <c r="C2569" s="373" t="s">
        <v>12</v>
      </c>
      <c r="D2569" s="374">
        <v>850.48</v>
      </c>
      <c r="E2569" s="371"/>
    </row>
    <row r="2570" spans="1:5" customFormat="1" x14ac:dyDescent="0.25">
      <c r="A2570" s="373">
        <v>102487</v>
      </c>
      <c r="B2570" s="373" t="s">
        <v>4176</v>
      </c>
      <c r="C2570" s="373" t="s">
        <v>12</v>
      </c>
      <c r="D2570" s="374">
        <v>700.74</v>
      </c>
      <c r="E2570" s="371"/>
    </row>
    <row r="2571" spans="1:5" customFormat="1" x14ac:dyDescent="0.25">
      <c r="A2571" s="373">
        <v>103183</v>
      </c>
      <c r="B2571" s="373" t="s">
        <v>4939</v>
      </c>
      <c r="C2571" s="373" t="s">
        <v>12</v>
      </c>
      <c r="D2571" s="374">
        <v>661</v>
      </c>
      <c r="E2571" s="371"/>
    </row>
    <row r="2572" spans="1:5" customFormat="1" x14ac:dyDescent="0.25">
      <c r="A2572" s="373">
        <v>103184</v>
      </c>
      <c r="B2572" s="373" t="s">
        <v>4940</v>
      </c>
      <c r="C2572" s="373" t="s">
        <v>12</v>
      </c>
      <c r="D2572" s="374">
        <v>616.9</v>
      </c>
      <c r="E2572" s="371"/>
    </row>
    <row r="2573" spans="1:5" customFormat="1" x14ac:dyDescent="0.25">
      <c r="A2573" s="373">
        <v>103669</v>
      </c>
      <c r="B2573" s="373" t="s">
        <v>5464</v>
      </c>
      <c r="C2573" s="373" t="s">
        <v>12</v>
      </c>
      <c r="D2573" s="374">
        <v>900.91</v>
      </c>
      <c r="E2573" s="371"/>
    </row>
    <row r="2574" spans="1:5" customFormat="1" x14ac:dyDescent="0.25">
      <c r="A2574" s="373">
        <v>103670</v>
      </c>
      <c r="B2574" s="373" t="s">
        <v>5465</v>
      </c>
      <c r="C2574" s="373" t="s">
        <v>12</v>
      </c>
      <c r="D2574" s="374">
        <v>307.77</v>
      </c>
      <c r="E2574" s="371"/>
    </row>
    <row r="2575" spans="1:5" customFormat="1" x14ac:dyDescent="0.25">
      <c r="A2575" s="373">
        <v>103671</v>
      </c>
      <c r="B2575" s="373" t="s">
        <v>5466</v>
      </c>
      <c r="C2575" s="373" t="s">
        <v>12</v>
      </c>
      <c r="D2575" s="374">
        <v>643.04</v>
      </c>
      <c r="E2575" s="371"/>
    </row>
    <row r="2576" spans="1:5" customFormat="1" x14ac:dyDescent="0.25">
      <c r="A2576" s="373">
        <v>103672</v>
      </c>
      <c r="B2576" s="373" t="s">
        <v>8204</v>
      </c>
      <c r="C2576" s="373" t="s">
        <v>12</v>
      </c>
      <c r="D2576" s="374">
        <v>601.76</v>
      </c>
      <c r="E2576" s="371"/>
    </row>
    <row r="2577" spans="1:5" customFormat="1" x14ac:dyDescent="0.25">
      <c r="A2577" s="373">
        <v>103673</v>
      </c>
      <c r="B2577" s="373" t="s">
        <v>5467</v>
      </c>
      <c r="C2577" s="373" t="s">
        <v>12</v>
      </c>
      <c r="D2577" s="374">
        <v>42.75</v>
      </c>
      <c r="E2577" s="371"/>
    </row>
    <row r="2578" spans="1:5" customFormat="1" x14ac:dyDescent="0.25">
      <c r="A2578" s="373">
        <v>103674</v>
      </c>
      <c r="B2578" s="373" t="s">
        <v>8205</v>
      </c>
      <c r="C2578" s="373" t="s">
        <v>12</v>
      </c>
      <c r="D2578" s="374">
        <v>623.88</v>
      </c>
      <c r="E2578" s="371"/>
    </row>
    <row r="2579" spans="1:5" customFormat="1" x14ac:dyDescent="0.25">
      <c r="A2579" s="373">
        <v>103675</v>
      </c>
      <c r="B2579" s="373" t="s">
        <v>8206</v>
      </c>
      <c r="C2579" s="373" t="s">
        <v>12</v>
      </c>
      <c r="D2579" s="374">
        <v>603.16</v>
      </c>
      <c r="E2579" s="371"/>
    </row>
    <row r="2580" spans="1:5" customFormat="1" x14ac:dyDescent="0.25">
      <c r="A2580" s="373">
        <v>103676</v>
      </c>
      <c r="B2580" s="373" t="s">
        <v>5469</v>
      </c>
      <c r="C2580" s="373" t="s">
        <v>12</v>
      </c>
      <c r="D2580" s="374">
        <v>957.06</v>
      </c>
      <c r="E2580" s="371"/>
    </row>
    <row r="2581" spans="1:5" customFormat="1" x14ac:dyDescent="0.25">
      <c r="A2581" s="373">
        <v>103677</v>
      </c>
      <c r="B2581" s="373" t="s">
        <v>5470</v>
      </c>
      <c r="C2581" s="373" t="s">
        <v>12</v>
      </c>
      <c r="D2581" s="374">
        <v>781.77</v>
      </c>
      <c r="E2581" s="371"/>
    </row>
    <row r="2582" spans="1:5" customFormat="1" x14ac:dyDescent="0.25">
      <c r="A2582" s="373">
        <v>103678</v>
      </c>
      <c r="B2582" s="373" t="s">
        <v>5471</v>
      </c>
      <c r="C2582" s="373" t="s">
        <v>12</v>
      </c>
      <c r="D2582" s="374">
        <v>858.36</v>
      </c>
      <c r="E2582" s="371"/>
    </row>
    <row r="2583" spans="1:5" customFormat="1" x14ac:dyDescent="0.25">
      <c r="A2583" s="373">
        <v>103679</v>
      </c>
      <c r="B2583" s="373" t="s">
        <v>5472</v>
      </c>
      <c r="C2583" s="373" t="s">
        <v>12</v>
      </c>
      <c r="D2583" s="374">
        <v>737.89</v>
      </c>
      <c r="E2583" s="371"/>
    </row>
    <row r="2584" spans="1:5" customFormat="1" x14ac:dyDescent="0.25">
      <c r="A2584" s="373">
        <v>103680</v>
      </c>
      <c r="B2584" s="373" t="s">
        <v>5473</v>
      </c>
      <c r="C2584" s="373" t="s">
        <v>12</v>
      </c>
      <c r="D2584" s="374">
        <v>791.23</v>
      </c>
      <c r="E2584" s="371"/>
    </row>
    <row r="2585" spans="1:5" customFormat="1" x14ac:dyDescent="0.25">
      <c r="A2585" s="373">
        <v>103681</v>
      </c>
      <c r="B2585" s="373" t="s">
        <v>5474</v>
      </c>
      <c r="C2585" s="373" t="s">
        <v>12</v>
      </c>
      <c r="D2585" s="374">
        <v>671.08</v>
      </c>
      <c r="E2585" s="371"/>
    </row>
    <row r="2586" spans="1:5" customFormat="1" x14ac:dyDescent="0.25">
      <c r="A2586" s="373">
        <v>103682</v>
      </c>
      <c r="B2586" s="373" t="s">
        <v>5475</v>
      </c>
      <c r="C2586" s="373" t="s">
        <v>12</v>
      </c>
      <c r="D2586" s="374">
        <v>918.65</v>
      </c>
      <c r="E2586" s="371"/>
    </row>
    <row r="2587" spans="1:5" customFormat="1" x14ac:dyDescent="0.25">
      <c r="A2587" s="373">
        <v>103683</v>
      </c>
      <c r="B2587" s="373" t="s">
        <v>5476</v>
      </c>
      <c r="C2587" s="373" t="s">
        <v>12</v>
      </c>
      <c r="D2587" s="375">
        <v>1216.71</v>
      </c>
      <c r="E2587" s="371"/>
    </row>
    <row r="2588" spans="1:5" customFormat="1" x14ac:dyDescent="0.25">
      <c r="A2588" s="373">
        <v>103684</v>
      </c>
      <c r="B2588" s="373" t="s">
        <v>8207</v>
      </c>
      <c r="C2588" s="373" t="s">
        <v>12</v>
      </c>
      <c r="D2588" s="374">
        <v>621</v>
      </c>
      <c r="E2588" s="371"/>
    </row>
    <row r="2589" spans="1:5" customFormat="1" x14ac:dyDescent="0.25">
      <c r="A2589" s="373">
        <v>103685</v>
      </c>
      <c r="B2589" s="373" t="s">
        <v>8208</v>
      </c>
      <c r="C2589" s="373" t="s">
        <v>12</v>
      </c>
      <c r="D2589" s="374">
        <v>607.99</v>
      </c>
      <c r="E2589" s="371"/>
    </row>
    <row r="2590" spans="1:5" customFormat="1" x14ac:dyDescent="0.25">
      <c r="A2590" s="373">
        <v>103686</v>
      </c>
      <c r="B2590" s="373" t="s">
        <v>8209</v>
      </c>
      <c r="C2590" s="373" t="s">
        <v>12</v>
      </c>
      <c r="D2590" s="374">
        <v>672.85</v>
      </c>
      <c r="E2590" s="371"/>
    </row>
    <row r="2591" spans="1:5" customFormat="1" x14ac:dyDescent="0.25">
      <c r="A2591" s="373">
        <v>103687</v>
      </c>
      <c r="B2591" s="373" t="s">
        <v>5477</v>
      </c>
      <c r="C2591" s="373" t="s">
        <v>12</v>
      </c>
      <c r="D2591" s="375">
        <v>1027.96</v>
      </c>
      <c r="E2591" s="371"/>
    </row>
    <row r="2592" spans="1:5" customFormat="1" x14ac:dyDescent="0.25">
      <c r="A2592" s="373">
        <v>103688</v>
      </c>
      <c r="B2592" s="373" t="s">
        <v>5478</v>
      </c>
      <c r="C2592" s="373" t="s">
        <v>12</v>
      </c>
      <c r="D2592" s="374">
        <v>775.42</v>
      </c>
      <c r="E2592" s="371"/>
    </row>
    <row r="2593" spans="1:5" customFormat="1" x14ac:dyDescent="0.25">
      <c r="A2593" s="373">
        <v>101963</v>
      </c>
      <c r="B2593" s="373" t="s">
        <v>8210</v>
      </c>
      <c r="C2593" s="373" t="s">
        <v>3</v>
      </c>
      <c r="D2593" s="374">
        <v>184.72</v>
      </c>
      <c r="E2593" s="371"/>
    </row>
    <row r="2594" spans="1:5" customFormat="1" x14ac:dyDescent="0.25">
      <c r="A2594" s="373">
        <v>101964</v>
      </c>
      <c r="B2594" s="373" t="s">
        <v>8211</v>
      </c>
      <c r="C2594" s="373" t="s">
        <v>3</v>
      </c>
      <c r="D2594" s="374">
        <v>172.82</v>
      </c>
      <c r="E2594" s="371"/>
    </row>
    <row r="2595" spans="1:5" customFormat="1" x14ac:dyDescent="0.25">
      <c r="A2595" s="373">
        <v>101165</v>
      </c>
      <c r="B2595" s="373" t="s">
        <v>1569</v>
      </c>
      <c r="C2595" s="373" t="s">
        <v>12</v>
      </c>
      <c r="D2595" s="375">
        <v>1044.28</v>
      </c>
      <c r="E2595" s="371"/>
    </row>
    <row r="2596" spans="1:5" customFormat="1" x14ac:dyDescent="0.25">
      <c r="A2596" s="373">
        <v>101166</v>
      </c>
      <c r="B2596" s="373" t="s">
        <v>1570</v>
      </c>
      <c r="C2596" s="373" t="s">
        <v>12</v>
      </c>
      <c r="D2596" s="374">
        <v>687.79</v>
      </c>
      <c r="E2596" s="371"/>
    </row>
    <row r="2597" spans="1:5" customFormat="1" x14ac:dyDescent="0.25">
      <c r="A2597" s="373">
        <v>98575</v>
      </c>
      <c r="B2597" s="373" t="s">
        <v>8212</v>
      </c>
      <c r="C2597" s="373" t="s">
        <v>16</v>
      </c>
      <c r="D2597" s="374">
        <v>74.27</v>
      </c>
      <c r="E2597" s="371"/>
    </row>
    <row r="2598" spans="1:5" customFormat="1" x14ac:dyDescent="0.25">
      <c r="A2598" s="373">
        <v>98576</v>
      </c>
      <c r="B2598" s="373" t="s">
        <v>8213</v>
      </c>
      <c r="C2598" s="373" t="s">
        <v>16</v>
      </c>
      <c r="D2598" s="374">
        <v>24.23</v>
      </c>
      <c r="E2598" s="371"/>
    </row>
    <row r="2599" spans="1:5" customFormat="1" x14ac:dyDescent="0.25">
      <c r="A2599" s="373">
        <v>98577</v>
      </c>
      <c r="B2599" s="373" t="s">
        <v>8214</v>
      </c>
      <c r="C2599" s="373" t="s">
        <v>16</v>
      </c>
      <c r="D2599" s="374">
        <v>49.64</v>
      </c>
      <c r="E2599" s="371"/>
    </row>
    <row r="2600" spans="1:5" customFormat="1" x14ac:dyDescent="0.25">
      <c r="A2600" s="373">
        <v>93182</v>
      </c>
      <c r="B2600" s="373" t="s">
        <v>1571</v>
      </c>
      <c r="C2600" s="373" t="s">
        <v>16</v>
      </c>
      <c r="D2600" s="374">
        <v>55.23</v>
      </c>
      <c r="E2600" s="371"/>
    </row>
    <row r="2601" spans="1:5" customFormat="1" x14ac:dyDescent="0.25">
      <c r="A2601" s="373">
        <v>93183</v>
      </c>
      <c r="B2601" s="373" t="s">
        <v>1572</v>
      </c>
      <c r="C2601" s="373" t="s">
        <v>16</v>
      </c>
      <c r="D2601" s="374">
        <v>70.239999999999995</v>
      </c>
      <c r="E2601" s="371"/>
    </row>
    <row r="2602" spans="1:5" customFormat="1" x14ac:dyDescent="0.25">
      <c r="A2602" s="373">
        <v>93184</v>
      </c>
      <c r="B2602" s="373" t="s">
        <v>1573</v>
      </c>
      <c r="C2602" s="373" t="s">
        <v>16</v>
      </c>
      <c r="D2602" s="374">
        <v>41.04</v>
      </c>
      <c r="E2602" s="371"/>
    </row>
    <row r="2603" spans="1:5" customFormat="1" x14ac:dyDescent="0.25">
      <c r="A2603" s="373">
        <v>93185</v>
      </c>
      <c r="B2603" s="373" t="s">
        <v>1574</v>
      </c>
      <c r="C2603" s="373" t="s">
        <v>16</v>
      </c>
      <c r="D2603" s="374">
        <v>69.209999999999994</v>
      </c>
      <c r="E2603" s="371"/>
    </row>
    <row r="2604" spans="1:5" customFormat="1" x14ac:dyDescent="0.25">
      <c r="A2604" s="373">
        <v>93186</v>
      </c>
      <c r="B2604" s="373" t="s">
        <v>1575</v>
      </c>
      <c r="C2604" s="373" t="s">
        <v>16</v>
      </c>
      <c r="D2604" s="374">
        <v>101.4</v>
      </c>
      <c r="E2604" s="371"/>
    </row>
    <row r="2605" spans="1:5" customFormat="1" x14ac:dyDescent="0.25">
      <c r="A2605" s="373">
        <v>93187</v>
      </c>
      <c r="B2605" s="373" t="s">
        <v>1576</v>
      </c>
      <c r="C2605" s="373" t="s">
        <v>16</v>
      </c>
      <c r="D2605" s="374">
        <v>115.96</v>
      </c>
      <c r="E2605" s="371"/>
    </row>
    <row r="2606" spans="1:5" customFormat="1" x14ac:dyDescent="0.25">
      <c r="A2606" s="373">
        <v>93188</v>
      </c>
      <c r="B2606" s="373" t="s">
        <v>1577</v>
      </c>
      <c r="C2606" s="373" t="s">
        <v>16</v>
      </c>
      <c r="D2606" s="374">
        <v>93.72</v>
      </c>
      <c r="E2606" s="371"/>
    </row>
    <row r="2607" spans="1:5" customFormat="1" x14ac:dyDescent="0.25">
      <c r="A2607" s="373">
        <v>93189</v>
      </c>
      <c r="B2607" s="373" t="s">
        <v>1578</v>
      </c>
      <c r="C2607" s="373" t="s">
        <v>16</v>
      </c>
      <c r="D2607" s="374">
        <v>116.81</v>
      </c>
      <c r="E2607" s="371"/>
    </row>
    <row r="2608" spans="1:5" customFormat="1" x14ac:dyDescent="0.25">
      <c r="A2608" s="373">
        <v>93190</v>
      </c>
      <c r="B2608" s="373" t="s">
        <v>1579</v>
      </c>
      <c r="C2608" s="373" t="s">
        <v>16</v>
      </c>
      <c r="D2608" s="374">
        <v>52.53</v>
      </c>
      <c r="E2608" s="371"/>
    </row>
    <row r="2609" spans="1:5" customFormat="1" x14ac:dyDescent="0.25">
      <c r="A2609" s="373">
        <v>93191</v>
      </c>
      <c r="B2609" s="373" t="s">
        <v>1580</v>
      </c>
      <c r="C2609" s="373" t="s">
        <v>16</v>
      </c>
      <c r="D2609" s="374">
        <v>54.42</v>
      </c>
      <c r="E2609" s="371"/>
    </row>
    <row r="2610" spans="1:5" customFormat="1" x14ac:dyDescent="0.25">
      <c r="A2610" s="373">
        <v>93192</v>
      </c>
      <c r="B2610" s="373" t="s">
        <v>1581</v>
      </c>
      <c r="C2610" s="373" t="s">
        <v>16</v>
      </c>
      <c r="D2610" s="374">
        <v>57.56</v>
      </c>
      <c r="E2610" s="371"/>
    </row>
    <row r="2611" spans="1:5" customFormat="1" x14ac:dyDescent="0.25">
      <c r="A2611" s="373">
        <v>93193</v>
      </c>
      <c r="B2611" s="373" t="s">
        <v>1582</v>
      </c>
      <c r="C2611" s="373" t="s">
        <v>16</v>
      </c>
      <c r="D2611" s="374">
        <v>55.42</v>
      </c>
      <c r="E2611" s="371"/>
    </row>
    <row r="2612" spans="1:5" customFormat="1" x14ac:dyDescent="0.25">
      <c r="A2612" s="373">
        <v>93194</v>
      </c>
      <c r="B2612" s="373" t="s">
        <v>1583</v>
      </c>
      <c r="C2612" s="373" t="s">
        <v>16</v>
      </c>
      <c r="D2612" s="374">
        <v>54.1</v>
      </c>
      <c r="E2612" s="371"/>
    </row>
    <row r="2613" spans="1:5" customFormat="1" x14ac:dyDescent="0.25">
      <c r="A2613" s="373">
        <v>93195</v>
      </c>
      <c r="B2613" s="373" t="s">
        <v>1584</v>
      </c>
      <c r="C2613" s="373" t="s">
        <v>16</v>
      </c>
      <c r="D2613" s="374">
        <v>66.06</v>
      </c>
      <c r="E2613" s="371"/>
    </row>
    <row r="2614" spans="1:5" customFormat="1" x14ac:dyDescent="0.25">
      <c r="A2614" s="373">
        <v>93196</v>
      </c>
      <c r="B2614" s="373" t="s">
        <v>1585</v>
      </c>
      <c r="C2614" s="373" t="s">
        <v>16</v>
      </c>
      <c r="D2614" s="374">
        <v>98.62</v>
      </c>
      <c r="E2614" s="371"/>
    </row>
    <row r="2615" spans="1:5" customFormat="1" x14ac:dyDescent="0.25">
      <c r="A2615" s="373">
        <v>93197</v>
      </c>
      <c r="B2615" s="373" t="s">
        <v>1586</v>
      </c>
      <c r="C2615" s="373" t="s">
        <v>16</v>
      </c>
      <c r="D2615" s="374">
        <v>110.8</v>
      </c>
      <c r="E2615" s="371"/>
    </row>
    <row r="2616" spans="1:5" customFormat="1" x14ac:dyDescent="0.25">
      <c r="A2616" s="373">
        <v>93198</v>
      </c>
      <c r="B2616" s="373" t="s">
        <v>1587</v>
      </c>
      <c r="C2616" s="373" t="s">
        <v>16</v>
      </c>
      <c r="D2616" s="374">
        <v>45.91</v>
      </c>
      <c r="E2616" s="371"/>
    </row>
    <row r="2617" spans="1:5" customFormat="1" x14ac:dyDescent="0.25">
      <c r="A2617" s="373">
        <v>93199</v>
      </c>
      <c r="B2617" s="373" t="s">
        <v>1588</v>
      </c>
      <c r="C2617" s="373" t="s">
        <v>16</v>
      </c>
      <c r="D2617" s="374">
        <v>45.27</v>
      </c>
      <c r="E2617" s="371"/>
    </row>
    <row r="2618" spans="1:5" customFormat="1" x14ac:dyDescent="0.25">
      <c r="A2618" s="373">
        <v>93200</v>
      </c>
      <c r="B2618" s="373" t="s">
        <v>1589</v>
      </c>
      <c r="C2618" s="373" t="s">
        <v>16</v>
      </c>
      <c r="D2618" s="374">
        <v>3.86</v>
      </c>
      <c r="E2618" s="371"/>
    </row>
    <row r="2619" spans="1:5" customFormat="1" x14ac:dyDescent="0.25">
      <c r="A2619" s="373">
        <v>93201</v>
      </c>
      <c r="B2619" s="373" t="s">
        <v>1590</v>
      </c>
      <c r="C2619" s="373" t="s">
        <v>16</v>
      </c>
      <c r="D2619" s="374">
        <v>7.48</v>
      </c>
      <c r="E2619" s="371"/>
    </row>
    <row r="2620" spans="1:5" customFormat="1" x14ac:dyDescent="0.25">
      <c r="A2620" s="373">
        <v>93202</v>
      </c>
      <c r="B2620" s="373" t="s">
        <v>1591</v>
      </c>
      <c r="C2620" s="373" t="s">
        <v>16</v>
      </c>
      <c r="D2620" s="374">
        <v>28.68</v>
      </c>
      <c r="E2620" s="371"/>
    </row>
    <row r="2621" spans="1:5" customFormat="1" x14ac:dyDescent="0.25">
      <c r="A2621" s="373">
        <v>93203</v>
      </c>
      <c r="B2621" s="373" t="s">
        <v>1592</v>
      </c>
      <c r="C2621" s="373" t="s">
        <v>16</v>
      </c>
      <c r="D2621" s="374">
        <v>14.9</v>
      </c>
      <c r="E2621" s="371"/>
    </row>
    <row r="2622" spans="1:5" customFormat="1" x14ac:dyDescent="0.25">
      <c r="A2622" s="373">
        <v>93204</v>
      </c>
      <c r="B2622" s="373" t="s">
        <v>1593</v>
      </c>
      <c r="C2622" s="373" t="s">
        <v>16</v>
      </c>
      <c r="D2622" s="374">
        <v>71.45</v>
      </c>
      <c r="E2622" s="371"/>
    </row>
    <row r="2623" spans="1:5" customFormat="1" x14ac:dyDescent="0.25">
      <c r="A2623" s="373">
        <v>93205</v>
      </c>
      <c r="B2623" s="373" t="s">
        <v>1594</v>
      </c>
      <c r="C2623" s="373" t="s">
        <v>16</v>
      </c>
      <c r="D2623" s="374">
        <v>43.48</v>
      </c>
      <c r="E2623" s="371"/>
    </row>
    <row r="2624" spans="1:5" customFormat="1" x14ac:dyDescent="0.25">
      <c r="A2624" s="373">
        <v>97733</v>
      </c>
      <c r="B2624" s="373" t="s">
        <v>1595</v>
      </c>
      <c r="C2624" s="373" t="s">
        <v>12</v>
      </c>
      <c r="D2624" s="375">
        <v>3566.81</v>
      </c>
      <c r="E2624" s="371"/>
    </row>
    <row r="2625" spans="1:5" customFormat="1" x14ac:dyDescent="0.25">
      <c r="A2625" s="373">
        <v>97734</v>
      </c>
      <c r="B2625" s="373" t="s">
        <v>1596</v>
      </c>
      <c r="C2625" s="373" t="s">
        <v>12</v>
      </c>
      <c r="D2625" s="375">
        <v>3131.74</v>
      </c>
      <c r="E2625" s="371"/>
    </row>
    <row r="2626" spans="1:5" customFormat="1" x14ac:dyDescent="0.25">
      <c r="A2626" s="373">
        <v>97735</v>
      </c>
      <c r="B2626" s="373" t="s">
        <v>1597</v>
      </c>
      <c r="C2626" s="373" t="s">
        <v>12</v>
      </c>
      <c r="D2626" s="375">
        <v>2593.69</v>
      </c>
      <c r="E2626" s="371"/>
    </row>
    <row r="2627" spans="1:5" customFormat="1" x14ac:dyDescent="0.25">
      <c r="A2627" s="373">
        <v>97736</v>
      </c>
      <c r="B2627" s="373" t="s">
        <v>1598</v>
      </c>
      <c r="C2627" s="373" t="s">
        <v>12</v>
      </c>
      <c r="D2627" s="375">
        <v>1652.58</v>
      </c>
      <c r="E2627" s="371"/>
    </row>
    <row r="2628" spans="1:5" customFormat="1" x14ac:dyDescent="0.25">
      <c r="A2628" s="373">
        <v>97737</v>
      </c>
      <c r="B2628" s="373" t="s">
        <v>1599</v>
      </c>
      <c r="C2628" s="373" t="s">
        <v>12</v>
      </c>
      <c r="D2628" s="375">
        <v>3405.82</v>
      </c>
      <c r="E2628" s="371"/>
    </row>
    <row r="2629" spans="1:5" customFormat="1" x14ac:dyDescent="0.25">
      <c r="A2629" s="373">
        <v>97738</v>
      </c>
      <c r="B2629" s="373" t="s">
        <v>5479</v>
      </c>
      <c r="C2629" s="373" t="s">
        <v>12</v>
      </c>
      <c r="D2629" s="375">
        <v>4986.8599999999997</v>
      </c>
      <c r="E2629" s="371"/>
    </row>
    <row r="2630" spans="1:5" customFormat="1" x14ac:dyDescent="0.25">
      <c r="A2630" s="373">
        <v>97739</v>
      </c>
      <c r="B2630" s="373" t="s">
        <v>1600</v>
      </c>
      <c r="C2630" s="373" t="s">
        <v>12</v>
      </c>
      <c r="D2630" s="375">
        <v>2985.36</v>
      </c>
      <c r="E2630" s="371"/>
    </row>
    <row r="2631" spans="1:5" customFormat="1" x14ac:dyDescent="0.25">
      <c r="A2631" s="373">
        <v>97740</v>
      </c>
      <c r="B2631" s="373" t="s">
        <v>1601</v>
      </c>
      <c r="C2631" s="373" t="s">
        <v>12</v>
      </c>
      <c r="D2631" s="375">
        <v>2189.0700000000002</v>
      </c>
      <c r="E2631" s="371"/>
    </row>
    <row r="2632" spans="1:5" customFormat="1" x14ac:dyDescent="0.25">
      <c r="A2632" s="373">
        <v>98615</v>
      </c>
      <c r="B2632" s="373" t="s">
        <v>1602</v>
      </c>
      <c r="C2632" s="373" t="s">
        <v>3</v>
      </c>
      <c r="D2632" s="374">
        <v>145.05000000000001</v>
      </c>
      <c r="E2632" s="371"/>
    </row>
    <row r="2633" spans="1:5" customFormat="1" x14ac:dyDescent="0.25">
      <c r="A2633" s="373">
        <v>98616</v>
      </c>
      <c r="B2633" s="373" t="s">
        <v>1603</v>
      </c>
      <c r="C2633" s="373" t="s">
        <v>3</v>
      </c>
      <c r="D2633" s="374">
        <v>111.91</v>
      </c>
      <c r="E2633" s="371"/>
    </row>
    <row r="2634" spans="1:5" customFormat="1" x14ac:dyDescent="0.25">
      <c r="A2634" s="373">
        <v>98617</v>
      </c>
      <c r="B2634" s="373" t="s">
        <v>1604</v>
      </c>
      <c r="C2634" s="373" t="s">
        <v>3</v>
      </c>
      <c r="D2634" s="374">
        <v>102.81</v>
      </c>
      <c r="E2634" s="371"/>
    </row>
    <row r="2635" spans="1:5" customFormat="1" x14ac:dyDescent="0.25">
      <c r="A2635" s="373">
        <v>98618</v>
      </c>
      <c r="B2635" s="373" t="s">
        <v>1605</v>
      </c>
      <c r="C2635" s="373" t="s">
        <v>3</v>
      </c>
      <c r="D2635" s="374">
        <v>141.44999999999999</v>
      </c>
      <c r="E2635" s="371"/>
    </row>
    <row r="2636" spans="1:5" customFormat="1" x14ac:dyDescent="0.25">
      <c r="A2636" s="373">
        <v>98619</v>
      </c>
      <c r="B2636" s="373" t="s">
        <v>1606</v>
      </c>
      <c r="C2636" s="373" t="s">
        <v>3</v>
      </c>
      <c r="D2636" s="374">
        <v>127.68</v>
      </c>
      <c r="E2636" s="371"/>
    </row>
    <row r="2637" spans="1:5" customFormat="1" x14ac:dyDescent="0.25">
      <c r="A2637" s="373">
        <v>98620</v>
      </c>
      <c r="B2637" s="373" t="s">
        <v>1607</v>
      </c>
      <c r="C2637" s="373" t="s">
        <v>3</v>
      </c>
      <c r="D2637" s="374">
        <v>120.76</v>
      </c>
      <c r="E2637" s="371"/>
    </row>
    <row r="2638" spans="1:5" customFormat="1" x14ac:dyDescent="0.25">
      <c r="A2638" s="373">
        <v>98621</v>
      </c>
      <c r="B2638" s="373" t="s">
        <v>1608</v>
      </c>
      <c r="C2638" s="373" t="s">
        <v>3</v>
      </c>
      <c r="D2638" s="374">
        <v>158.97999999999999</v>
      </c>
      <c r="E2638" s="371"/>
    </row>
    <row r="2639" spans="1:5" customFormat="1" x14ac:dyDescent="0.25">
      <c r="A2639" s="373">
        <v>98622</v>
      </c>
      <c r="B2639" s="373" t="s">
        <v>1609</v>
      </c>
      <c r="C2639" s="373" t="s">
        <v>3</v>
      </c>
      <c r="D2639" s="374">
        <v>147.91</v>
      </c>
      <c r="E2639" s="371"/>
    </row>
    <row r="2640" spans="1:5" customFormat="1" x14ac:dyDescent="0.25">
      <c r="A2640" s="373">
        <v>98623</v>
      </c>
      <c r="B2640" s="373" t="s">
        <v>1610</v>
      </c>
      <c r="C2640" s="373" t="s">
        <v>3</v>
      </c>
      <c r="D2640" s="374">
        <v>142.27000000000001</v>
      </c>
      <c r="E2640" s="371"/>
    </row>
    <row r="2641" spans="1:5" customFormat="1" x14ac:dyDescent="0.25">
      <c r="A2641" s="373">
        <v>98624</v>
      </c>
      <c r="B2641" s="373" t="s">
        <v>1611</v>
      </c>
      <c r="C2641" s="373" t="s">
        <v>3</v>
      </c>
      <c r="D2641" s="374">
        <v>178.38</v>
      </c>
      <c r="E2641" s="371"/>
    </row>
    <row r="2642" spans="1:5" customFormat="1" x14ac:dyDescent="0.25">
      <c r="A2642" s="373">
        <v>98625</v>
      </c>
      <c r="B2642" s="373" t="s">
        <v>1612</v>
      </c>
      <c r="C2642" s="373" t="s">
        <v>3</v>
      </c>
      <c r="D2642" s="374">
        <v>169.05</v>
      </c>
      <c r="E2642" s="371"/>
    </row>
    <row r="2643" spans="1:5" customFormat="1" x14ac:dyDescent="0.25">
      <c r="A2643" s="373">
        <v>98626</v>
      </c>
      <c r="B2643" s="373" t="s">
        <v>1613</v>
      </c>
      <c r="C2643" s="373" t="s">
        <v>3</v>
      </c>
      <c r="D2643" s="374">
        <v>164.24</v>
      </c>
      <c r="E2643" s="371"/>
    </row>
    <row r="2644" spans="1:5" customFormat="1" x14ac:dyDescent="0.25">
      <c r="A2644" s="373">
        <v>98655</v>
      </c>
      <c r="B2644" s="373" t="s">
        <v>1614</v>
      </c>
      <c r="C2644" s="373" t="s">
        <v>16</v>
      </c>
      <c r="D2644" s="374">
        <v>693.23</v>
      </c>
      <c r="E2644" s="371"/>
    </row>
    <row r="2645" spans="1:5" customFormat="1" x14ac:dyDescent="0.25">
      <c r="A2645" s="373">
        <v>98656</v>
      </c>
      <c r="B2645" s="373" t="s">
        <v>1615</v>
      </c>
      <c r="C2645" s="373" t="s">
        <v>16</v>
      </c>
      <c r="D2645" s="374">
        <v>702.99</v>
      </c>
      <c r="E2645" s="371"/>
    </row>
    <row r="2646" spans="1:5" customFormat="1" x14ac:dyDescent="0.25">
      <c r="A2646" s="373">
        <v>98657</v>
      </c>
      <c r="B2646" s="373" t="s">
        <v>1616</v>
      </c>
      <c r="C2646" s="373" t="s">
        <v>16</v>
      </c>
      <c r="D2646" s="374">
        <v>712.73</v>
      </c>
      <c r="E2646" s="371"/>
    </row>
    <row r="2647" spans="1:5" customFormat="1" x14ac:dyDescent="0.25">
      <c r="A2647" s="373">
        <v>98658</v>
      </c>
      <c r="B2647" s="373" t="s">
        <v>1617</v>
      </c>
      <c r="C2647" s="373" t="s">
        <v>16</v>
      </c>
      <c r="D2647" s="374">
        <v>722.48</v>
      </c>
      <c r="E2647" s="371"/>
    </row>
    <row r="2648" spans="1:5" customFormat="1" x14ac:dyDescent="0.25">
      <c r="A2648" s="373">
        <v>98659</v>
      </c>
      <c r="B2648" s="373" t="s">
        <v>1618</v>
      </c>
      <c r="C2648" s="373" t="s">
        <v>16</v>
      </c>
      <c r="D2648" s="374">
        <v>741.99</v>
      </c>
      <c r="E2648" s="371"/>
    </row>
    <row r="2649" spans="1:5" customFormat="1" x14ac:dyDescent="0.25">
      <c r="A2649" s="373">
        <v>98746</v>
      </c>
      <c r="B2649" s="373" t="s">
        <v>1619</v>
      </c>
      <c r="C2649" s="373" t="s">
        <v>16</v>
      </c>
      <c r="D2649" s="374">
        <v>71.77</v>
      </c>
      <c r="E2649" s="371"/>
    </row>
    <row r="2650" spans="1:5" customFormat="1" x14ac:dyDescent="0.25">
      <c r="A2650" s="373">
        <v>98749</v>
      </c>
      <c r="B2650" s="373" t="s">
        <v>1620</v>
      </c>
      <c r="C2650" s="373" t="s">
        <v>16</v>
      </c>
      <c r="D2650" s="374">
        <v>86.16</v>
      </c>
      <c r="E2650" s="371"/>
    </row>
    <row r="2651" spans="1:5" customFormat="1" x14ac:dyDescent="0.25">
      <c r="A2651" s="373">
        <v>98750</v>
      </c>
      <c r="B2651" s="373" t="s">
        <v>1621</v>
      </c>
      <c r="C2651" s="373" t="s">
        <v>16</v>
      </c>
      <c r="D2651" s="374">
        <v>103.61</v>
      </c>
      <c r="E2651" s="371"/>
    </row>
    <row r="2652" spans="1:5" customFormat="1" x14ac:dyDescent="0.25">
      <c r="A2652" s="373">
        <v>98751</v>
      </c>
      <c r="B2652" s="373" t="s">
        <v>1622</v>
      </c>
      <c r="C2652" s="373" t="s">
        <v>16</v>
      </c>
      <c r="D2652" s="374">
        <v>149.16</v>
      </c>
      <c r="E2652" s="371"/>
    </row>
    <row r="2653" spans="1:5" customFormat="1" x14ac:dyDescent="0.25">
      <c r="A2653" s="373">
        <v>98752</v>
      </c>
      <c r="B2653" s="373" t="s">
        <v>1623</v>
      </c>
      <c r="C2653" s="373" t="s">
        <v>16</v>
      </c>
      <c r="D2653" s="374">
        <v>204.05</v>
      </c>
      <c r="E2653" s="371"/>
    </row>
    <row r="2654" spans="1:5" customFormat="1" x14ac:dyDescent="0.25">
      <c r="A2654" s="373">
        <v>98753</v>
      </c>
      <c r="B2654" s="373" t="s">
        <v>1624</v>
      </c>
      <c r="C2654" s="373" t="s">
        <v>16</v>
      </c>
      <c r="D2654" s="374">
        <v>272.36</v>
      </c>
      <c r="E2654" s="371"/>
    </row>
    <row r="2655" spans="1:5" customFormat="1" x14ac:dyDescent="0.25">
      <c r="A2655" s="373">
        <v>100763</v>
      </c>
      <c r="B2655" s="373" t="s">
        <v>5480</v>
      </c>
      <c r="C2655" s="373" t="s">
        <v>17</v>
      </c>
      <c r="D2655" s="374">
        <v>16.34</v>
      </c>
      <c r="E2655" s="371"/>
    </row>
    <row r="2656" spans="1:5" customFormat="1" x14ac:dyDescent="0.25">
      <c r="A2656" s="373">
        <v>100764</v>
      </c>
      <c r="B2656" s="373" t="s">
        <v>7261</v>
      </c>
      <c r="C2656" s="373" t="s">
        <v>17</v>
      </c>
      <c r="D2656" s="374">
        <v>16.13</v>
      </c>
      <c r="E2656" s="371"/>
    </row>
    <row r="2657" spans="1:5" customFormat="1" x14ac:dyDescent="0.25">
      <c r="A2657" s="373">
        <v>100765</v>
      </c>
      <c r="B2657" s="373" t="s">
        <v>5481</v>
      </c>
      <c r="C2657" s="373" t="s">
        <v>17</v>
      </c>
      <c r="D2657" s="374">
        <v>15.47</v>
      </c>
      <c r="E2657" s="371"/>
    </row>
    <row r="2658" spans="1:5" customFormat="1" x14ac:dyDescent="0.25">
      <c r="A2658" s="373">
        <v>100766</v>
      </c>
      <c r="B2658" s="373" t="s">
        <v>7262</v>
      </c>
      <c r="C2658" s="373" t="s">
        <v>17</v>
      </c>
      <c r="D2658" s="374">
        <v>15.69</v>
      </c>
      <c r="E2658" s="371"/>
    </row>
    <row r="2659" spans="1:5" customFormat="1" x14ac:dyDescent="0.25">
      <c r="A2659" s="373">
        <v>100767</v>
      </c>
      <c r="B2659" s="373" t="s">
        <v>5482</v>
      </c>
      <c r="C2659" s="373" t="s">
        <v>17</v>
      </c>
      <c r="D2659" s="374">
        <v>16.5</v>
      </c>
      <c r="E2659" s="371"/>
    </row>
    <row r="2660" spans="1:5" customFormat="1" x14ac:dyDescent="0.25">
      <c r="A2660" s="373">
        <v>100768</v>
      </c>
      <c r="B2660" s="373" t="s">
        <v>7263</v>
      </c>
      <c r="C2660" s="373" t="s">
        <v>17</v>
      </c>
      <c r="D2660" s="374">
        <v>15.8</v>
      </c>
      <c r="E2660" s="371"/>
    </row>
    <row r="2661" spans="1:5" customFormat="1" x14ac:dyDescent="0.25">
      <c r="A2661" s="373">
        <v>100769</v>
      </c>
      <c r="B2661" s="373" t="s">
        <v>5483</v>
      </c>
      <c r="C2661" s="373" t="s">
        <v>17</v>
      </c>
      <c r="D2661" s="374">
        <v>22.19</v>
      </c>
      <c r="E2661" s="371"/>
    </row>
    <row r="2662" spans="1:5" customFormat="1" x14ac:dyDescent="0.25">
      <c r="A2662" s="373">
        <v>100770</v>
      </c>
      <c r="B2662" s="373" t="s">
        <v>7264</v>
      </c>
      <c r="C2662" s="373" t="s">
        <v>17</v>
      </c>
      <c r="D2662" s="374">
        <v>21.22</v>
      </c>
      <c r="E2662" s="371"/>
    </row>
    <row r="2663" spans="1:5" customFormat="1" x14ac:dyDescent="0.25">
      <c r="A2663" s="373">
        <v>100771</v>
      </c>
      <c r="B2663" s="373" t="s">
        <v>5484</v>
      </c>
      <c r="C2663" s="373" t="s">
        <v>17</v>
      </c>
      <c r="D2663" s="374">
        <v>16.61</v>
      </c>
      <c r="E2663" s="371"/>
    </row>
    <row r="2664" spans="1:5" customFormat="1" x14ac:dyDescent="0.25">
      <c r="A2664" s="373">
        <v>100772</v>
      </c>
      <c r="B2664" s="373" t="s">
        <v>7265</v>
      </c>
      <c r="C2664" s="373" t="s">
        <v>17</v>
      </c>
      <c r="D2664" s="374">
        <v>15.72</v>
      </c>
      <c r="E2664" s="371"/>
    </row>
    <row r="2665" spans="1:5" customFormat="1" x14ac:dyDescent="0.25">
      <c r="A2665" s="373">
        <v>100773</v>
      </c>
      <c r="B2665" s="373" t="s">
        <v>5485</v>
      </c>
      <c r="C2665" s="373" t="s">
        <v>17</v>
      </c>
      <c r="D2665" s="374">
        <v>19.63</v>
      </c>
      <c r="E2665" s="371"/>
    </row>
    <row r="2666" spans="1:5" customFormat="1" x14ac:dyDescent="0.25">
      <c r="A2666" s="373">
        <v>100774</v>
      </c>
      <c r="B2666" s="373" t="s">
        <v>5486</v>
      </c>
      <c r="C2666" s="373" t="s">
        <v>17</v>
      </c>
      <c r="D2666" s="374">
        <v>11.96</v>
      </c>
      <c r="E2666" s="371"/>
    </row>
    <row r="2667" spans="1:5" customFormat="1" x14ac:dyDescent="0.25">
      <c r="A2667" s="373">
        <v>100775</v>
      </c>
      <c r="B2667" s="373" t="s">
        <v>5487</v>
      </c>
      <c r="C2667" s="373" t="s">
        <v>17</v>
      </c>
      <c r="D2667" s="374">
        <v>13.99</v>
      </c>
      <c r="E2667" s="371"/>
    </row>
    <row r="2668" spans="1:5" customFormat="1" x14ac:dyDescent="0.25">
      <c r="A2668" s="373">
        <v>100776</v>
      </c>
      <c r="B2668" s="373" t="s">
        <v>5488</v>
      </c>
      <c r="C2668" s="373" t="s">
        <v>17</v>
      </c>
      <c r="D2668" s="374">
        <v>19.77</v>
      </c>
      <c r="E2668" s="371"/>
    </row>
    <row r="2669" spans="1:5" customFormat="1" x14ac:dyDescent="0.25">
      <c r="A2669" s="373">
        <v>100777</v>
      </c>
      <c r="B2669" s="373" t="s">
        <v>5489</v>
      </c>
      <c r="C2669" s="373" t="s">
        <v>17</v>
      </c>
      <c r="D2669" s="374">
        <v>14.34</v>
      </c>
      <c r="E2669" s="371"/>
    </row>
    <row r="2670" spans="1:5" customFormat="1" x14ac:dyDescent="0.25">
      <c r="A2670" s="373">
        <v>100778</v>
      </c>
      <c r="B2670" s="373" t="s">
        <v>5184</v>
      </c>
      <c r="C2670" s="373" t="s">
        <v>17</v>
      </c>
      <c r="D2670" s="374">
        <v>10.68</v>
      </c>
      <c r="E2670" s="371"/>
    </row>
    <row r="2671" spans="1:5" customFormat="1" x14ac:dyDescent="0.25">
      <c r="A2671" s="373">
        <v>103795</v>
      </c>
      <c r="B2671" s="373" t="s">
        <v>5490</v>
      </c>
      <c r="C2671" s="373" t="s">
        <v>3</v>
      </c>
      <c r="D2671" s="374">
        <v>80.42</v>
      </c>
      <c r="E2671" s="371"/>
    </row>
    <row r="2672" spans="1:5" customFormat="1" x14ac:dyDescent="0.25">
      <c r="A2672" s="373">
        <v>103796</v>
      </c>
      <c r="B2672" s="373" t="s">
        <v>5491</v>
      </c>
      <c r="C2672" s="373" t="s">
        <v>3</v>
      </c>
      <c r="D2672" s="374">
        <v>55.97</v>
      </c>
      <c r="E2672" s="371"/>
    </row>
    <row r="2673" spans="1:5" customFormat="1" x14ac:dyDescent="0.25">
      <c r="A2673" s="373">
        <v>103797</v>
      </c>
      <c r="B2673" s="373" t="s">
        <v>5492</v>
      </c>
      <c r="C2673" s="373" t="s">
        <v>17</v>
      </c>
      <c r="D2673" s="374">
        <v>17.690000000000001</v>
      </c>
      <c r="E2673" s="371"/>
    </row>
    <row r="2674" spans="1:5" customFormat="1" x14ac:dyDescent="0.25">
      <c r="A2674" s="373">
        <v>103798</v>
      </c>
      <c r="B2674" s="373" t="s">
        <v>5493</v>
      </c>
      <c r="C2674" s="373" t="s">
        <v>12</v>
      </c>
      <c r="D2674" s="374">
        <v>607.48</v>
      </c>
      <c r="E2674" s="371"/>
    </row>
    <row r="2675" spans="1:5" customFormat="1" x14ac:dyDescent="0.25">
      <c r="A2675" s="373">
        <v>103799</v>
      </c>
      <c r="B2675" s="373" t="s">
        <v>5494</v>
      </c>
      <c r="C2675" s="373" t="s">
        <v>12</v>
      </c>
      <c r="D2675" s="374">
        <v>535.66999999999996</v>
      </c>
      <c r="E2675" s="371"/>
    </row>
    <row r="2676" spans="1:5" customFormat="1" x14ac:dyDescent="0.25">
      <c r="A2676" s="373">
        <v>103800</v>
      </c>
      <c r="B2676" s="373" t="s">
        <v>5495</v>
      </c>
      <c r="C2676" s="373" t="s">
        <v>12</v>
      </c>
      <c r="D2676" s="374">
        <v>607.04</v>
      </c>
      <c r="E2676" s="371"/>
    </row>
    <row r="2677" spans="1:5" customFormat="1" x14ac:dyDescent="0.25">
      <c r="A2677" s="373">
        <v>103801</v>
      </c>
      <c r="B2677" s="373" t="s">
        <v>5496</v>
      </c>
      <c r="C2677" s="373" t="s">
        <v>12</v>
      </c>
      <c r="D2677" s="374">
        <v>745.15</v>
      </c>
      <c r="E2677" s="371"/>
    </row>
    <row r="2678" spans="1:5" customFormat="1" x14ac:dyDescent="0.25">
      <c r="A2678" s="373">
        <v>103925</v>
      </c>
      <c r="B2678" s="373" t="s">
        <v>5497</v>
      </c>
      <c r="C2678" s="373" t="s">
        <v>12</v>
      </c>
      <c r="D2678" s="375">
        <v>1652.07</v>
      </c>
      <c r="E2678" s="371"/>
    </row>
    <row r="2679" spans="1:5" customFormat="1" x14ac:dyDescent="0.25">
      <c r="A2679" s="373">
        <v>103926</v>
      </c>
      <c r="B2679" s="373" t="s">
        <v>5498</v>
      </c>
      <c r="C2679" s="373" t="s">
        <v>12</v>
      </c>
      <c r="D2679" s="375">
        <v>1327.59</v>
      </c>
      <c r="E2679" s="371"/>
    </row>
    <row r="2680" spans="1:5" customFormat="1" x14ac:dyDescent="0.25">
      <c r="A2680" s="373">
        <v>103928</v>
      </c>
      <c r="B2680" s="373" t="s">
        <v>5499</v>
      </c>
      <c r="C2680" s="373" t="s">
        <v>12</v>
      </c>
      <c r="D2680" s="374">
        <v>607.04</v>
      </c>
      <c r="E2680" s="371"/>
    </row>
    <row r="2681" spans="1:5" customFormat="1" x14ac:dyDescent="0.25">
      <c r="A2681" s="373">
        <v>103929</v>
      </c>
      <c r="B2681" s="373" t="s">
        <v>5500</v>
      </c>
      <c r="C2681" s="373" t="s">
        <v>12</v>
      </c>
      <c r="D2681" s="375">
        <v>1304.9100000000001</v>
      </c>
      <c r="E2681" s="371"/>
    </row>
    <row r="2682" spans="1:5" customFormat="1" x14ac:dyDescent="0.25">
      <c r="A2682" s="373">
        <v>103930</v>
      </c>
      <c r="B2682" s="373" t="s">
        <v>5501</v>
      </c>
      <c r="C2682" s="373" t="s">
        <v>12</v>
      </c>
      <c r="D2682" s="374">
        <v>863.08</v>
      </c>
      <c r="E2682" s="371"/>
    </row>
    <row r="2683" spans="1:5" customFormat="1" x14ac:dyDescent="0.25">
      <c r="A2683" s="373">
        <v>103931</v>
      </c>
      <c r="B2683" s="373" t="s">
        <v>5502</v>
      </c>
      <c r="C2683" s="373" t="s">
        <v>12</v>
      </c>
      <c r="D2683" s="374">
        <v>672.82</v>
      </c>
      <c r="E2683" s="371"/>
    </row>
    <row r="2684" spans="1:5" customFormat="1" x14ac:dyDescent="0.25">
      <c r="A2684" s="373">
        <v>103932</v>
      </c>
      <c r="B2684" s="373" t="s">
        <v>5503</v>
      </c>
      <c r="C2684" s="373" t="s">
        <v>12</v>
      </c>
      <c r="D2684" s="374">
        <v>644.92999999999995</v>
      </c>
      <c r="E2684" s="371"/>
    </row>
    <row r="2685" spans="1:5" customFormat="1" x14ac:dyDescent="0.25">
      <c r="A2685" s="373">
        <v>103933</v>
      </c>
      <c r="B2685" s="373" t="s">
        <v>5504</v>
      </c>
      <c r="C2685" s="373" t="s">
        <v>12</v>
      </c>
      <c r="D2685" s="375">
        <v>1507.11</v>
      </c>
      <c r="E2685" s="371"/>
    </row>
    <row r="2686" spans="1:5" customFormat="1" x14ac:dyDescent="0.25">
      <c r="A2686" s="373">
        <v>104466</v>
      </c>
      <c r="B2686" s="373" t="s">
        <v>7266</v>
      </c>
      <c r="C2686" s="373" t="s">
        <v>17</v>
      </c>
      <c r="D2686" s="374">
        <v>28.71</v>
      </c>
      <c r="E2686" s="371"/>
    </row>
    <row r="2687" spans="1:5" customFormat="1" x14ac:dyDescent="0.25">
      <c r="A2687" s="373">
        <v>104467</v>
      </c>
      <c r="B2687" s="373" t="s">
        <v>7267</v>
      </c>
      <c r="C2687" s="373" t="s">
        <v>17</v>
      </c>
      <c r="D2687" s="374">
        <v>38.99</v>
      </c>
      <c r="E2687" s="371"/>
    </row>
    <row r="2688" spans="1:5" customFormat="1" x14ac:dyDescent="0.25">
      <c r="A2688" s="373">
        <v>104468</v>
      </c>
      <c r="B2688" s="373" t="s">
        <v>7268</v>
      </c>
      <c r="C2688" s="373" t="s">
        <v>17</v>
      </c>
      <c r="D2688" s="374">
        <v>53.07</v>
      </c>
      <c r="E2688" s="371"/>
    </row>
    <row r="2689" spans="1:5" customFormat="1" x14ac:dyDescent="0.25">
      <c r="A2689" s="373">
        <v>104469</v>
      </c>
      <c r="B2689" s="373" t="s">
        <v>7269</v>
      </c>
      <c r="C2689" s="373" t="s">
        <v>17</v>
      </c>
      <c r="D2689" s="374">
        <v>54.71</v>
      </c>
      <c r="E2689" s="371"/>
    </row>
    <row r="2690" spans="1:5" customFormat="1" x14ac:dyDescent="0.25">
      <c r="A2690" s="373">
        <v>104470</v>
      </c>
      <c r="B2690" s="373" t="s">
        <v>7270</v>
      </c>
      <c r="C2690" s="373" t="s">
        <v>17</v>
      </c>
      <c r="D2690" s="374">
        <v>30.65</v>
      </c>
      <c r="E2690" s="371"/>
    </row>
    <row r="2691" spans="1:5" customFormat="1" x14ac:dyDescent="0.25">
      <c r="A2691" s="373">
        <v>104471</v>
      </c>
      <c r="B2691" s="373" t="s">
        <v>7271</v>
      </c>
      <c r="C2691" s="373" t="s">
        <v>17</v>
      </c>
      <c r="D2691" s="374">
        <v>27.06</v>
      </c>
      <c r="E2691" s="371"/>
    </row>
    <row r="2692" spans="1:5" customFormat="1" x14ac:dyDescent="0.25">
      <c r="A2692" s="373">
        <v>104472</v>
      </c>
      <c r="B2692" s="373" t="s">
        <v>7272</v>
      </c>
      <c r="C2692" s="373" t="s">
        <v>17</v>
      </c>
      <c r="D2692" s="374">
        <v>40.28</v>
      </c>
      <c r="E2692" s="371"/>
    </row>
    <row r="2693" spans="1:5" customFormat="1" x14ac:dyDescent="0.25">
      <c r="A2693" s="373">
        <v>104483</v>
      </c>
      <c r="B2693" s="373" t="s">
        <v>7273</v>
      </c>
      <c r="C2693" s="373" t="s">
        <v>12</v>
      </c>
      <c r="D2693" s="375">
        <v>2260.4</v>
      </c>
      <c r="E2693" s="371"/>
    </row>
    <row r="2694" spans="1:5" customFormat="1" x14ac:dyDescent="0.25">
      <c r="A2694" s="373">
        <v>104484</v>
      </c>
      <c r="B2694" s="373" t="s">
        <v>7274</v>
      </c>
      <c r="C2694" s="373" t="s">
        <v>12</v>
      </c>
      <c r="D2694" s="375">
        <v>3807.7</v>
      </c>
      <c r="E2694" s="371"/>
    </row>
    <row r="2695" spans="1:5" customFormat="1" x14ac:dyDescent="0.25">
      <c r="A2695" s="373">
        <v>104485</v>
      </c>
      <c r="B2695" s="373" t="s">
        <v>7275</v>
      </c>
      <c r="C2695" s="373" t="s">
        <v>12</v>
      </c>
      <c r="D2695" s="375">
        <v>2998</v>
      </c>
      <c r="E2695" s="371"/>
    </row>
    <row r="2696" spans="1:5" customFormat="1" x14ac:dyDescent="0.25">
      <c r="A2696" s="373">
        <v>104486</v>
      </c>
      <c r="B2696" s="373" t="s">
        <v>7276</v>
      </c>
      <c r="C2696" s="373" t="s">
        <v>12</v>
      </c>
      <c r="D2696" s="375">
        <v>3225.71</v>
      </c>
      <c r="E2696" s="371"/>
    </row>
    <row r="2697" spans="1:5" customFormat="1" x14ac:dyDescent="0.25">
      <c r="A2697" s="373">
        <v>104487</v>
      </c>
      <c r="B2697" s="373" t="s">
        <v>7277</v>
      </c>
      <c r="C2697" s="373" t="s">
        <v>12</v>
      </c>
      <c r="D2697" s="375">
        <v>2612.1799999999998</v>
      </c>
      <c r="E2697" s="371"/>
    </row>
    <row r="2698" spans="1:5" customFormat="1" x14ac:dyDescent="0.25">
      <c r="A2698" s="373">
        <v>104488</v>
      </c>
      <c r="B2698" s="373" t="s">
        <v>7278</v>
      </c>
      <c r="C2698" s="373" t="s">
        <v>12</v>
      </c>
      <c r="D2698" s="375">
        <v>2521.81</v>
      </c>
      <c r="E2698" s="371"/>
    </row>
    <row r="2699" spans="1:5" customFormat="1" x14ac:dyDescent="0.25">
      <c r="A2699" s="373">
        <v>104489</v>
      </c>
      <c r="B2699" s="373" t="s">
        <v>7279</v>
      </c>
      <c r="C2699" s="373" t="s">
        <v>12</v>
      </c>
      <c r="D2699" s="375">
        <v>3987.06</v>
      </c>
      <c r="E2699" s="371"/>
    </row>
    <row r="2700" spans="1:5" customFormat="1" x14ac:dyDescent="0.25">
      <c r="A2700" s="373">
        <v>104490</v>
      </c>
      <c r="B2700" s="373" t="s">
        <v>7280</v>
      </c>
      <c r="C2700" s="373" t="s">
        <v>12</v>
      </c>
      <c r="D2700" s="375">
        <v>2477.39</v>
      </c>
      <c r="E2700" s="371"/>
    </row>
    <row r="2701" spans="1:5" customFormat="1" x14ac:dyDescent="0.25">
      <c r="A2701" s="373">
        <v>98562</v>
      </c>
      <c r="B2701" s="373" t="s">
        <v>8215</v>
      </c>
      <c r="C2701" s="373" t="s">
        <v>3</v>
      </c>
      <c r="D2701" s="374">
        <v>52.35</v>
      </c>
      <c r="E2701" s="371"/>
    </row>
    <row r="2702" spans="1:5" customFormat="1" x14ac:dyDescent="0.25">
      <c r="A2702" s="373">
        <v>98555</v>
      </c>
      <c r="B2702" s="373" t="s">
        <v>8216</v>
      </c>
      <c r="C2702" s="373" t="s">
        <v>3</v>
      </c>
      <c r="D2702" s="374">
        <v>33.619999999999997</v>
      </c>
      <c r="E2702" s="371"/>
    </row>
    <row r="2703" spans="1:5" customFormat="1" x14ac:dyDescent="0.25">
      <c r="A2703" s="373">
        <v>98556</v>
      </c>
      <c r="B2703" s="373" t="s">
        <v>8217</v>
      </c>
      <c r="C2703" s="373" t="s">
        <v>3</v>
      </c>
      <c r="D2703" s="374">
        <v>61.68</v>
      </c>
      <c r="E2703" s="371"/>
    </row>
    <row r="2704" spans="1:5" customFormat="1" x14ac:dyDescent="0.25">
      <c r="A2704" s="373">
        <v>98558</v>
      </c>
      <c r="B2704" s="373" t="s">
        <v>8218</v>
      </c>
      <c r="C2704" s="373" t="s">
        <v>6</v>
      </c>
      <c r="D2704" s="374">
        <v>10.19</v>
      </c>
      <c r="E2704" s="371"/>
    </row>
    <row r="2705" spans="1:5" customFormat="1" x14ac:dyDescent="0.25">
      <c r="A2705" s="373">
        <v>98559</v>
      </c>
      <c r="B2705" s="373" t="s">
        <v>8219</v>
      </c>
      <c r="C2705" s="373" t="s">
        <v>16</v>
      </c>
      <c r="D2705" s="374">
        <v>5.23</v>
      </c>
      <c r="E2705" s="371"/>
    </row>
    <row r="2706" spans="1:5" customFormat="1" x14ac:dyDescent="0.25">
      <c r="A2706" s="373">
        <v>98546</v>
      </c>
      <c r="B2706" s="373" t="s">
        <v>8220</v>
      </c>
      <c r="C2706" s="373" t="s">
        <v>3</v>
      </c>
      <c r="D2706" s="374">
        <v>127.38</v>
      </c>
      <c r="E2706" s="371"/>
    </row>
    <row r="2707" spans="1:5" customFormat="1" x14ac:dyDescent="0.25">
      <c r="A2707" s="373">
        <v>98547</v>
      </c>
      <c r="B2707" s="373" t="s">
        <v>8221</v>
      </c>
      <c r="C2707" s="373" t="s">
        <v>3</v>
      </c>
      <c r="D2707" s="374">
        <v>215.64</v>
      </c>
      <c r="E2707" s="371"/>
    </row>
    <row r="2708" spans="1:5" customFormat="1" x14ac:dyDescent="0.25">
      <c r="A2708" s="373">
        <v>98553</v>
      </c>
      <c r="B2708" s="373" t="s">
        <v>8222</v>
      </c>
      <c r="C2708" s="373" t="s">
        <v>3</v>
      </c>
      <c r="D2708" s="374">
        <v>186.93</v>
      </c>
      <c r="E2708" s="371"/>
    </row>
    <row r="2709" spans="1:5" customFormat="1" x14ac:dyDescent="0.25">
      <c r="A2709" s="373">
        <v>98554</v>
      </c>
      <c r="B2709" s="373" t="s">
        <v>8223</v>
      </c>
      <c r="C2709" s="373" t="s">
        <v>3</v>
      </c>
      <c r="D2709" s="374">
        <v>50.73</v>
      </c>
      <c r="E2709" s="371"/>
    </row>
    <row r="2710" spans="1:5" customFormat="1" x14ac:dyDescent="0.25">
      <c r="A2710" s="373">
        <v>98557</v>
      </c>
      <c r="B2710" s="373" t="s">
        <v>8224</v>
      </c>
      <c r="C2710" s="373" t="s">
        <v>3</v>
      </c>
      <c r="D2710" s="374">
        <v>45.84</v>
      </c>
      <c r="E2710" s="371"/>
    </row>
    <row r="2711" spans="1:5" customFormat="1" x14ac:dyDescent="0.25">
      <c r="A2711" s="373">
        <v>98563</v>
      </c>
      <c r="B2711" s="373" t="s">
        <v>8225</v>
      </c>
      <c r="C2711" s="373" t="s">
        <v>3</v>
      </c>
      <c r="D2711" s="374">
        <v>39.770000000000003</v>
      </c>
      <c r="E2711" s="371"/>
    </row>
    <row r="2712" spans="1:5" customFormat="1" x14ac:dyDescent="0.25">
      <c r="A2712" s="373">
        <v>98564</v>
      </c>
      <c r="B2712" s="373" t="s">
        <v>8226</v>
      </c>
      <c r="C2712" s="373" t="s">
        <v>3</v>
      </c>
      <c r="D2712" s="374">
        <v>52.74</v>
      </c>
      <c r="E2712" s="371"/>
    </row>
    <row r="2713" spans="1:5" customFormat="1" x14ac:dyDescent="0.25">
      <c r="A2713" s="373">
        <v>98565</v>
      </c>
      <c r="B2713" s="373" t="s">
        <v>8227</v>
      </c>
      <c r="C2713" s="373" t="s">
        <v>3</v>
      </c>
      <c r="D2713" s="374">
        <v>56.64</v>
      </c>
      <c r="E2713" s="371"/>
    </row>
    <row r="2714" spans="1:5" customFormat="1" x14ac:dyDescent="0.25">
      <c r="A2714" s="373">
        <v>98566</v>
      </c>
      <c r="B2714" s="373" t="s">
        <v>8228</v>
      </c>
      <c r="C2714" s="373" t="s">
        <v>3</v>
      </c>
      <c r="D2714" s="374">
        <v>69.61</v>
      </c>
      <c r="E2714" s="371"/>
    </row>
    <row r="2715" spans="1:5" customFormat="1" x14ac:dyDescent="0.25">
      <c r="A2715" s="373">
        <v>98567</v>
      </c>
      <c r="B2715" s="373" t="s">
        <v>8229</v>
      </c>
      <c r="C2715" s="373" t="s">
        <v>3</v>
      </c>
      <c r="D2715" s="374">
        <v>72.63</v>
      </c>
      <c r="E2715" s="371"/>
    </row>
    <row r="2716" spans="1:5" customFormat="1" x14ac:dyDescent="0.25">
      <c r="A2716" s="373">
        <v>98568</v>
      </c>
      <c r="B2716" s="373" t="s">
        <v>8230</v>
      </c>
      <c r="C2716" s="373" t="s">
        <v>3</v>
      </c>
      <c r="D2716" s="374">
        <v>85.61</v>
      </c>
      <c r="E2716" s="371"/>
    </row>
    <row r="2717" spans="1:5" customFormat="1" x14ac:dyDescent="0.25">
      <c r="A2717" s="373">
        <v>98569</v>
      </c>
      <c r="B2717" s="373" t="s">
        <v>8231</v>
      </c>
      <c r="C2717" s="373" t="s">
        <v>3</v>
      </c>
      <c r="D2717" s="374">
        <v>89.51</v>
      </c>
      <c r="E2717" s="371"/>
    </row>
    <row r="2718" spans="1:5" customFormat="1" x14ac:dyDescent="0.25">
      <c r="A2718" s="373">
        <v>98570</v>
      </c>
      <c r="B2718" s="373" t="s">
        <v>8232</v>
      </c>
      <c r="C2718" s="373" t="s">
        <v>3</v>
      </c>
      <c r="D2718" s="374">
        <v>102.49</v>
      </c>
      <c r="E2718" s="371"/>
    </row>
    <row r="2719" spans="1:5" customFormat="1" x14ac:dyDescent="0.25">
      <c r="A2719" s="373">
        <v>98571</v>
      </c>
      <c r="B2719" s="373" t="s">
        <v>8233</v>
      </c>
      <c r="C2719" s="373" t="s">
        <v>3</v>
      </c>
      <c r="D2719" s="374">
        <v>44.55</v>
      </c>
      <c r="E2719" s="371"/>
    </row>
    <row r="2720" spans="1:5" customFormat="1" x14ac:dyDescent="0.25">
      <c r="A2720" s="373">
        <v>98572</v>
      </c>
      <c r="B2720" s="373" t="s">
        <v>8234</v>
      </c>
      <c r="C2720" s="373" t="s">
        <v>3</v>
      </c>
      <c r="D2720" s="374">
        <v>54.64</v>
      </c>
      <c r="E2720" s="371"/>
    </row>
    <row r="2721" spans="1:5" customFormat="1" x14ac:dyDescent="0.25">
      <c r="A2721" s="373">
        <v>98573</v>
      </c>
      <c r="B2721" s="373" t="s">
        <v>8235</v>
      </c>
      <c r="C2721" s="373" t="s">
        <v>3</v>
      </c>
      <c r="D2721" s="374">
        <v>67.010000000000005</v>
      </c>
      <c r="E2721" s="371"/>
    </row>
    <row r="2722" spans="1:5" customFormat="1" x14ac:dyDescent="0.25">
      <c r="A2722" s="373">
        <v>91831</v>
      </c>
      <c r="B2722" s="373" t="s">
        <v>8236</v>
      </c>
      <c r="C2722" s="373" t="s">
        <v>16</v>
      </c>
      <c r="D2722" s="374">
        <v>17.559999999999999</v>
      </c>
      <c r="E2722" s="371"/>
    </row>
    <row r="2723" spans="1:5" customFormat="1" x14ac:dyDescent="0.25">
      <c r="A2723" s="373">
        <v>91833</v>
      </c>
      <c r="B2723" s="373" t="s">
        <v>8237</v>
      </c>
      <c r="C2723" s="373" t="s">
        <v>16</v>
      </c>
      <c r="D2723" s="374">
        <v>18.25</v>
      </c>
      <c r="E2723" s="371"/>
    </row>
    <row r="2724" spans="1:5" customFormat="1" x14ac:dyDescent="0.25">
      <c r="A2724" s="373">
        <v>91834</v>
      </c>
      <c r="B2724" s="373" t="s">
        <v>8238</v>
      </c>
      <c r="C2724" s="373" t="s">
        <v>16</v>
      </c>
      <c r="D2724" s="374">
        <v>18.39</v>
      </c>
      <c r="E2724" s="371"/>
    </row>
    <row r="2725" spans="1:5" customFormat="1" x14ac:dyDescent="0.25">
      <c r="A2725" s="373">
        <v>91835</v>
      </c>
      <c r="B2725" s="373" t="s">
        <v>8239</v>
      </c>
      <c r="C2725" s="373" t="s">
        <v>16</v>
      </c>
      <c r="D2725" s="374">
        <v>20.14</v>
      </c>
      <c r="E2725" s="371"/>
    </row>
    <row r="2726" spans="1:5" customFormat="1" x14ac:dyDescent="0.25">
      <c r="A2726" s="373">
        <v>91836</v>
      </c>
      <c r="B2726" s="373" t="s">
        <v>8240</v>
      </c>
      <c r="C2726" s="373" t="s">
        <v>16</v>
      </c>
      <c r="D2726" s="374">
        <v>21.49</v>
      </c>
      <c r="E2726" s="371"/>
    </row>
    <row r="2727" spans="1:5" customFormat="1" x14ac:dyDescent="0.25">
      <c r="A2727" s="373">
        <v>91837</v>
      </c>
      <c r="B2727" s="373" t="s">
        <v>8241</v>
      </c>
      <c r="C2727" s="373" t="s">
        <v>16</v>
      </c>
      <c r="D2727" s="374">
        <v>25.56</v>
      </c>
      <c r="E2727" s="371"/>
    </row>
    <row r="2728" spans="1:5" customFormat="1" x14ac:dyDescent="0.25">
      <c r="A2728" s="373">
        <v>91839</v>
      </c>
      <c r="B2728" s="373" t="s">
        <v>8242</v>
      </c>
      <c r="C2728" s="373" t="s">
        <v>16</v>
      </c>
      <c r="D2728" s="374">
        <v>18.809999999999999</v>
      </c>
      <c r="E2728" s="371"/>
    </row>
    <row r="2729" spans="1:5" customFormat="1" x14ac:dyDescent="0.25">
      <c r="A2729" s="373">
        <v>91840</v>
      </c>
      <c r="B2729" s="373" t="s">
        <v>8243</v>
      </c>
      <c r="C2729" s="373" t="s">
        <v>16</v>
      </c>
      <c r="D2729" s="374">
        <v>21.31</v>
      </c>
      <c r="E2729" s="371"/>
    </row>
    <row r="2730" spans="1:5" customFormat="1" x14ac:dyDescent="0.25">
      <c r="A2730" s="373">
        <v>91841</v>
      </c>
      <c r="B2730" s="373" t="s">
        <v>8244</v>
      </c>
      <c r="C2730" s="373" t="s">
        <v>16</v>
      </c>
      <c r="D2730" s="374">
        <v>20.62</v>
      </c>
      <c r="E2730" s="371"/>
    </row>
    <row r="2731" spans="1:5" customFormat="1" x14ac:dyDescent="0.25">
      <c r="A2731" s="373">
        <v>91842</v>
      </c>
      <c r="B2731" s="373" t="s">
        <v>8245</v>
      </c>
      <c r="C2731" s="373" t="s">
        <v>16</v>
      </c>
      <c r="D2731" s="374">
        <v>6.31</v>
      </c>
      <c r="E2731" s="371"/>
    </row>
    <row r="2732" spans="1:5" customFormat="1" x14ac:dyDescent="0.25">
      <c r="A2732" s="373">
        <v>91843</v>
      </c>
      <c r="B2732" s="373" t="s">
        <v>8246</v>
      </c>
      <c r="C2732" s="373" t="s">
        <v>16</v>
      </c>
      <c r="D2732" s="374">
        <v>7</v>
      </c>
      <c r="E2732" s="371"/>
    </row>
    <row r="2733" spans="1:5" customFormat="1" x14ac:dyDescent="0.25">
      <c r="A2733" s="373">
        <v>91844</v>
      </c>
      <c r="B2733" s="373" t="s">
        <v>8247</v>
      </c>
      <c r="C2733" s="373" t="s">
        <v>16</v>
      </c>
      <c r="D2733" s="374">
        <v>7.11</v>
      </c>
      <c r="E2733" s="371"/>
    </row>
    <row r="2734" spans="1:5" customFormat="1" x14ac:dyDescent="0.25">
      <c r="A2734" s="373">
        <v>91845</v>
      </c>
      <c r="B2734" s="373" t="s">
        <v>8248</v>
      </c>
      <c r="C2734" s="373" t="s">
        <v>16</v>
      </c>
      <c r="D2734" s="374">
        <v>8.86</v>
      </c>
      <c r="E2734" s="371"/>
    </row>
    <row r="2735" spans="1:5" customFormat="1" x14ac:dyDescent="0.25">
      <c r="A2735" s="373">
        <v>91846</v>
      </c>
      <c r="B2735" s="373" t="s">
        <v>8249</v>
      </c>
      <c r="C2735" s="373" t="s">
        <v>16</v>
      </c>
      <c r="D2735" s="374">
        <v>10.26</v>
      </c>
      <c r="E2735" s="371"/>
    </row>
    <row r="2736" spans="1:5" customFormat="1" x14ac:dyDescent="0.25">
      <c r="A2736" s="373">
        <v>91847</v>
      </c>
      <c r="B2736" s="373" t="s">
        <v>8250</v>
      </c>
      <c r="C2736" s="373" t="s">
        <v>16</v>
      </c>
      <c r="D2736" s="374">
        <v>14.33</v>
      </c>
      <c r="E2736" s="371"/>
    </row>
    <row r="2737" spans="1:5" customFormat="1" x14ac:dyDescent="0.25">
      <c r="A2737" s="373">
        <v>91849</v>
      </c>
      <c r="B2737" s="373" t="s">
        <v>8251</v>
      </c>
      <c r="C2737" s="373" t="s">
        <v>16</v>
      </c>
      <c r="D2737" s="374">
        <v>7.58</v>
      </c>
      <c r="E2737" s="371"/>
    </row>
    <row r="2738" spans="1:5" customFormat="1" x14ac:dyDescent="0.25">
      <c r="A2738" s="373">
        <v>91850</v>
      </c>
      <c r="B2738" s="373" t="s">
        <v>8252</v>
      </c>
      <c r="C2738" s="373" t="s">
        <v>16</v>
      </c>
      <c r="D2738" s="374">
        <v>10.02</v>
      </c>
      <c r="E2738" s="371"/>
    </row>
    <row r="2739" spans="1:5" customFormat="1" x14ac:dyDescent="0.25">
      <c r="A2739" s="373">
        <v>91851</v>
      </c>
      <c r="B2739" s="373" t="s">
        <v>8253</v>
      </c>
      <c r="C2739" s="373" t="s">
        <v>16</v>
      </c>
      <c r="D2739" s="374">
        <v>9.33</v>
      </c>
      <c r="E2739" s="371"/>
    </row>
    <row r="2740" spans="1:5" customFormat="1" x14ac:dyDescent="0.25">
      <c r="A2740" s="373">
        <v>91852</v>
      </c>
      <c r="B2740" s="373" t="s">
        <v>8254</v>
      </c>
      <c r="C2740" s="373" t="s">
        <v>16</v>
      </c>
      <c r="D2740" s="374">
        <v>9.39</v>
      </c>
      <c r="E2740" s="371"/>
    </row>
    <row r="2741" spans="1:5" customFormat="1" x14ac:dyDescent="0.25">
      <c r="A2741" s="373">
        <v>91853</v>
      </c>
      <c r="B2741" s="373" t="s">
        <v>8255</v>
      </c>
      <c r="C2741" s="373" t="s">
        <v>16</v>
      </c>
      <c r="D2741" s="374">
        <v>10.02</v>
      </c>
      <c r="E2741" s="371"/>
    </row>
    <row r="2742" spans="1:5" customFormat="1" x14ac:dyDescent="0.25">
      <c r="A2742" s="373">
        <v>91854</v>
      </c>
      <c r="B2742" s="373" t="s">
        <v>8256</v>
      </c>
      <c r="C2742" s="373" t="s">
        <v>16</v>
      </c>
      <c r="D2742" s="374">
        <v>10.17</v>
      </c>
      <c r="E2742" s="371"/>
    </row>
    <row r="2743" spans="1:5" customFormat="1" x14ac:dyDescent="0.25">
      <c r="A2743" s="373">
        <v>91855</v>
      </c>
      <c r="B2743" s="373" t="s">
        <v>8257</v>
      </c>
      <c r="C2743" s="373" t="s">
        <v>16</v>
      </c>
      <c r="D2743" s="374">
        <v>11.78</v>
      </c>
      <c r="E2743" s="371"/>
    </row>
    <row r="2744" spans="1:5" customFormat="1" x14ac:dyDescent="0.25">
      <c r="A2744" s="373">
        <v>91856</v>
      </c>
      <c r="B2744" s="373" t="s">
        <v>8258</v>
      </c>
      <c r="C2744" s="373" t="s">
        <v>16</v>
      </c>
      <c r="D2744" s="374">
        <v>13.14</v>
      </c>
      <c r="E2744" s="371"/>
    </row>
    <row r="2745" spans="1:5" customFormat="1" x14ac:dyDescent="0.25">
      <c r="A2745" s="373">
        <v>91857</v>
      </c>
      <c r="B2745" s="373" t="s">
        <v>8259</v>
      </c>
      <c r="C2745" s="373" t="s">
        <v>16</v>
      </c>
      <c r="D2745" s="374">
        <v>16.91</v>
      </c>
      <c r="E2745" s="371"/>
    </row>
    <row r="2746" spans="1:5" customFormat="1" x14ac:dyDescent="0.25">
      <c r="A2746" s="373">
        <v>91859</v>
      </c>
      <c r="B2746" s="373" t="s">
        <v>8260</v>
      </c>
      <c r="C2746" s="373" t="s">
        <v>16</v>
      </c>
      <c r="D2746" s="374">
        <v>10.66</v>
      </c>
      <c r="E2746" s="371"/>
    </row>
    <row r="2747" spans="1:5" customFormat="1" x14ac:dyDescent="0.25">
      <c r="A2747" s="373">
        <v>91860</v>
      </c>
      <c r="B2747" s="373" t="s">
        <v>8261</v>
      </c>
      <c r="C2747" s="373" t="s">
        <v>16</v>
      </c>
      <c r="D2747" s="374">
        <v>13</v>
      </c>
      <c r="E2747" s="371"/>
    </row>
    <row r="2748" spans="1:5" customFormat="1" x14ac:dyDescent="0.25">
      <c r="A2748" s="373">
        <v>91861</v>
      </c>
      <c r="B2748" s="373" t="s">
        <v>8262</v>
      </c>
      <c r="C2748" s="373" t="s">
        <v>16</v>
      </c>
      <c r="D2748" s="374">
        <v>12.35</v>
      </c>
      <c r="E2748" s="371"/>
    </row>
    <row r="2749" spans="1:5" customFormat="1" x14ac:dyDescent="0.25">
      <c r="A2749" s="373">
        <v>91862</v>
      </c>
      <c r="B2749" s="373" t="s">
        <v>8263</v>
      </c>
      <c r="C2749" s="373" t="s">
        <v>16</v>
      </c>
      <c r="D2749" s="374">
        <v>10.24</v>
      </c>
      <c r="E2749" s="371"/>
    </row>
    <row r="2750" spans="1:5" customFormat="1" x14ac:dyDescent="0.25">
      <c r="A2750" s="373">
        <v>91863</v>
      </c>
      <c r="B2750" s="373" t="s">
        <v>8264</v>
      </c>
      <c r="C2750" s="373" t="s">
        <v>16</v>
      </c>
      <c r="D2750" s="374">
        <v>12.14</v>
      </c>
      <c r="E2750" s="371"/>
    </row>
    <row r="2751" spans="1:5" customFormat="1" x14ac:dyDescent="0.25">
      <c r="A2751" s="373">
        <v>91864</v>
      </c>
      <c r="B2751" s="373" t="s">
        <v>8265</v>
      </c>
      <c r="C2751" s="373" t="s">
        <v>16</v>
      </c>
      <c r="D2751" s="374">
        <v>16.5</v>
      </c>
      <c r="E2751" s="371"/>
    </row>
    <row r="2752" spans="1:5" customFormat="1" x14ac:dyDescent="0.25">
      <c r="A2752" s="373">
        <v>91865</v>
      </c>
      <c r="B2752" s="373" t="s">
        <v>8266</v>
      </c>
      <c r="C2752" s="373" t="s">
        <v>16</v>
      </c>
      <c r="D2752" s="374">
        <v>20.75</v>
      </c>
      <c r="E2752" s="371"/>
    </row>
    <row r="2753" spans="1:5" customFormat="1" x14ac:dyDescent="0.25">
      <c r="A2753" s="373">
        <v>91866</v>
      </c>
      <c r="B2753" s="373" t="s">
        <v>8267</v>
      </c>
      <c r="C2753" s="373" t="s">
        <v>16</v>
      </c>
      <c r="D2753" s="374">
        <v>8.9499999999999993</v>
      </c>
      <c r="E2753" s="371"/>
    </row>
    <row r="2754" spans="1:5" customFormat="1" x14ac:dyDescent="0.25">
      <c r="A2754" s="373">
        <v>91867</v>
      </c>
      <c r="B2754" s="373" t="s">
        <v>8268</v>
      </c>
      <c r="C2754" s="373" t="s">
        <v>16</v>
      </c>
      <c r="D2754" s="374">
        <v>10.84</v>
      </c>
      <c r="E2754" s="371"/>
    </row>
    <row r="2755" spans="1:5" customFormat="1" x14ac:dyDescent="0.25">
      <c r="A2755" s="373">
        <v>91868</v>
      </c>
      <c r="B2755" s="373" t="s">
        <v>8269</v>
      </c>
      <c r="C2755" s="373" t="s">
        <v>16</v>
      </c>
      <c r="D2755" s="374">
        <v>15.2</v>
      </c>
      <c r="E2755" s="371"/>
    </row>
    <row r="2756" spans="1:5" customFormat="1" x14ac:dyDescent="0.25">
      <c r="A2756" s="373">
        <v>91869</v>
      </c>
      <c r="B2756" s="373" t="s">
        <v>8270</v>
      </c>
      <c r="C2756" s="373" t="s">
        <v>16</v>
      </c>
      <c r="D2756" s="374">
        <v>19.399999999999999</v>
      </c>
      <c r="E2756" s="371"/>
    </row>
    <row r="2757" spans="1:5" customFormat="1" x14ac:dyDescent="0.25">
      <c r="A2757" s="373">
        <v>91870</v>
      </c>
      <c r="B2757" s="373" t="s">
        <v>8271</v>
      </c>
      <c r="C2757" s="373" t="s">
        <v>16</v>
      </c>
      <c r="D2757" s="374">
        <v>13.33</v>
      </c>
      <c r="E2757" s="371"/>
    </row>
    <row r="2758" spans="1:5" customFormat="1" x14ac:dyDescent="0.25">
      <c r="A2758" s="373">
        <v>91871</v>
      </c>
      <c r="B2758" s="373" t="s">
        <v>8272</v>
      </c>
      <c r="C2758" s="373" t="s">
        <v>16</v>
      </c>
      <c r="D2758" s="374">
        <v>15.21</v>
      </c>
      <c r="E2758" s="371"/>
    </row>
    <row r="2759" spans="1:5" customFormat="1" x14ac:dyDescent="0.25">
      <c r="A2759" s="373">
        <v>91872</v>
      </c>
      <c r="B2759" s="373" t="s">
        <v>8273</v>
      </c>
      <c r="C2759" s="373" t="s">
        <v>16</v>
      </c>
      <c r="D2759" s="374">
        <v>19.57</v>
      </c>
      <c r="E2759" s="371"/>
    </row>
    <row r="2760" spans="1:5" customFormat="1" x14ac:dyDescent="0.25">
      <c r="A2760" s="373">
        <v>91873</v>
      </c>
      <c r="B2760" s="373" t="s">
        <v>8274</v>
      </c>
      <c r="C2760" s="373" t="s">
        <v>16</v>
      </c>
      <c r="D2760" s="374">
        <v>23.77</v>
      </c>
      <c r="E2760" s="371"/>
    </row>
    <row r="2761" spans="1:5" customFormat="1" x14ac:dyDescent="0.25">
      <c r="A2761" s="373">
        <v>93008</v>
      </c>
      <c r="B2761" s="373" t="s">
        <v>5505</v>
      </c>
      <c r="C2761" s="373" t="s">
        <v>16</v>
      </c>
      <c r="D2761" s="374">
        <v>20.399999999999999</v>
      </c>
      <c r="E2761" s="371"/>
    </row>
    <row r="2762" spans="1:5" customFormat="1" x14ac:dyDescent="0.25">
      <c r="A2762" s="373">
        <v>93009</v>
      </c>
      <c r="B2762" s="373" t="s">
        <v>5506</v>
      </c>
      <c r="C2762" s="373" t="s">
        <v>16</v>
      </c>
      <c r="D2762" s="374">
        <v>30.48</v>
      </c>
      <c r="E2762" s="371"/>
    </row>
    <row r="2763" spans="1:5" customFormat="1" x14ac:dyDescent="0.25">
      <c r="A2763" s="373">
        <v>93010</v>
      </c>
      <c r="B2763" s="373" t="s">
        <v>5507</v>
      </c>
      <c r="C2763" s="373" t="s">
        <v>16</v>
      </c>
      <c r="D2763" s="374">
        <v>42.65</v>
      </c>
      <c r="E2763" s="371"/>
    </row>
    <row r="2764" spans="1:5" customFormat="1" x14ac:dyDescent="0.25">
      <c r="A2764" s="373">
        <v>93011</v>
      </c>
      <c r="B2764" s="373" t="s">
        <v>5508</v>
      </c>
      <c r="C2764" s="373" t="s">
        <v>16</v>
      </c>
      <c r="D2764" s="374">
        <v>52.31</v>
      </c>
      <c r="E2764" s="371"/>
    </row>
    <row r="2765" spans="1:5" customFormat="1" x14ac:dyDescent="0.25">
      <c r="A2765" s="373">
        <v>93012</v>
      </c>
      <c r="B2765" s="373" t="s">
        <v>5509</v>
      </c>
      <c r="C2765" s="373" t="s">
        <v>16</v>
      </c>
      <c r="D2765" s="374">
        <v>79.45</v>
      </c>
      <c r="E2765" s="371"/>
    </row>
    <row r="2766" spans="1:5" customFormat="1" x14ac:dyDescent="0.25">
      <c r="A2766" s="373">
        <v>95726</v>
      </c>
      <c r="B2766" s="373" t="s">
        <v>5510</v>
      </c>
      <c r="C2766" s="373" t="s">
        <v>16</v>
      </c>
      <c r="D2766" s="374">
        <v>16.47</v>
      </c>
      <c r="E2766" s="371"/>
    </row>
    <row r="2767" spans="1:5" customFormat="1" x14ac:dyDescent="0.25">
      <c r="A2767" s="373">
        <v>95727</v>
      </c>
      <c r="B2767" s="373" t="s">
        <v>5511</v>
      </c>
      <c r="C2767" s="373" t="s">
        <v>16</v>
      </c>
      <c r="D2767" s="374">
        <v>20.260000000000002</v>
      </c>
      <c r="E2767" s="371"/>
    </row>
    <row r="2768" spans="1:5" customFormat="1" x14ac:dyDescent="0.25">
      <c r="A2768" s="373">
        <v>95728</v>
      </c>
      <c r="B2768" s="373" t="s">
        <v>5512</v>
      </c>
      <c r="C2768" s="373" t="s">
        <v>16</v>
      </c>
      <c r="D2768" s="374">
        <v>26.47</v>
      </c>
      <c r="E2768" s="371"/>
    </row>
    <row r="2769" spans="1:5" customFormat="1" x14ac:dyDescent="0.25">
      <c r="A2769" s="373">
        <v>97667</v>
      </c>
      <c r="B2769" s="373" t="s">
        <v>5513</v>
      </c>
      <c r="C2769" s="373" t="s">
        <v>16</v>
      </c>
      <c r="D2769" s="374">
        <v>8.76</v>
      </c>
      <c r="E2769" s="371"/>
    </row>
    <row r="2770" spans="1:5" customFormat="1" x14ac:dyDescent="0.25">
      <c r="A2770" s="373">
        <v>97668</v>
      </c>
      <c r="B2770" s="373" t="s">
        <v>5514</v>
      </c>
      <c r="C2770" s="373" t="s">
        <v>16</v>
      </c>
      <c r="D2770" s="374">
        <v>12.49</v>
      </c>
      <c r="E2770" s="371"/>
    </row>
    <row r="2771" spans="1:5" customFormat="1" x14ac:dyDescent="0.25">
      <c r="A2771" s="373">
        <v>97669</v>
      </c>
      <c r="B2771" s="373" t="s">
        <v>5515</v>
      </c>
      <c r="C2771" s="373" t="s">
        <v>16</v>
      </c>
      <c r="D2771" s="374">
        <v>18.489999999999998</v>
      </c>
      <c r="E2771" s="371"/>
    </row>
    <row r="2772" spans="1:5" customFormat="1" x14ac:dyDescent="0.25">
      <c r="A2772" s="373">
        <v>97670</v>
      </c>
      <c r="B2772" s="373" t="s">
        <v>5516</v>
      </c>
      <c r="C2772" s="373" t="s">
        <v>16</v>
      </c>
      <c r="D2772" s="374">
        <v>23.73</v>
      </c>
      <c r="E2772" s="371"/>
    </row>
    <row r="2773" spans="1:5" customFormat="1" x14ac:dyDescent="0.25">
      <c r="A2773" s="373">
        <v>91874</v>
      </c>
      <c r="B2773" s="373" t="s">
        <v>8275</v>
      </c>
      <c r="C2773" s="373" t="s">
        <v>6</v>
      </c>
      <c r="D2773" s="374">
        <v>7.28</v>
      </c>
      <c r="E2773" s="371"/>
    </row>
    <row r="2774" spans="1:5" customFormat="1" x14ac:dyDescent="0.25">
      <c r="A2774" s="373">
        <v>91875</v>
      </c>
      <c r="B2774" s="373" t="s">
        <v>8276</v>
      </c>
      <c r="C2774" s="373" t="s">
        <v>6</v>
      </c>
      <c r="D2774" s="374">
        <v>8.5500000000000007</v>
      </c>
      <c r="E2774" s="371"/>
    </row>
    <row r="2775" spans="1:5" customFormat="1" x14ac:dyDescent="0.25">
      <c r="A2775" s="373">
        <v>91876</v>
      </c>
      <c r="B2775" s="373" t="s">
        <v>8277</v>
      </c>
      <c r="C2775" s="373" t="s">
        <v>6</v>
      </c>
      <c r="D2775" s="374">
        <v>10.29</v>
      </c>
      <c r="E2775" s="371"/>
    </row>
    <row r="2776" spans="1:5" customFormat="1" x14ac:dyDescent="0.25">
      <c r="A2776" s="373">
        <v>91877</v>
      </c>
      <c r="B2776" s="373" t="s">
        <v>8278</v>
      </c>
      <c r="C2776" s="373" t="s">
        <v>6</v>
      </c>
      <c r="D2776" s="374">
        <v>12.66</v>
      </c>
      <c r="E2776" s="371"/>
    </row>
    <row r="2777" spans="1:5" customFormat="1" x14ac:dyDescent="0.25">
      <c r="A2777" s="373">
        <v>91878</v>
      </c>
      <c r="B2777" s="373" t="s">
        <v>8279</v>
      </c>
      <c r="C2777" s="373" t="s">
        <v>6</v>
      </c>
      <c r="D2777" s="374">
        <v>5.74</v>
      </c>
      <c r="E2777" s="371"/>
    </row>
    <row r="2778" spans="1:5" customFormat="1" x14ac:dyDescent="0.25">
      <c r="A2778" s="373">
        <v>91879</v>
      </c>
      <c r="B2778" s="373" t="s">
        <v>8280</v>
      </c>
      <c r="C2778" s="373" t="s">
        <v>6</v>
      </c>
      <c r="D2778" s="374">
        <v>7</v>
      </c>
      <c r="E2778" s="371"/>
    </row>
    <row r="2779" spans="1:5" customFormat="1" x14ac:dyDescent="0.25">
      <c r="A2779" s="373">
        <v>91880</v>
      </c>
      <c r="B2779" s="373" t="s">
        <v>8281</v>
      </c>
      <c r="C2779" s="373" t="s">
        <v>6</v>
      </c>
      <c r="D2779" s="374">
        <v>8.75</v>
      </c>
      <c r="E2779" s="371"/>
    </row>
    <row r="2780" spans="1:5" customFormat="1" x14ac:dyDescent="0.25">
      <c r="A2780" s="373">
        <v>91881</v>
      </c>
      <c r="B2780" s="373" t="s">
        <v>8282</v>
      </c>
      <c r="C2780" s="373" t="s">
        <v>6</v>
      </c>
      <c r="D2780" s="374">
        <v>11.13</v>
      </c>
      <c r="E2780" s="371"/>
    </row>
    <row r="2781" spans="1:5" customFormat="1" x14ac:dyDescent="0.25">
      <c r="A2781" s="373">
        <v>91882</v>
      </c>
      <c r="B2781" s="373" t="s">
        <v>8283</v>
      </c>
      <c r="C2781" s="373" t="s">
        <v>6</v>
      </c>
      <c r="D2781" s="374">
        <v>10.46</v>
      </c>
      <c r="E2781" s="371"/>
    </row>
    <row r="2782" spans="1:5" customFormat="1" x14ac:dyDescent="0.25">
      <c r="A2782" s="373">
        <v>91884</v>
      </c>
      <c r="B2782" s="373" t="s">
        <v>8284</v>
      </c>
      <c r="C2782" s="373" t="s">
        <v>6</v>
      </c>
      <c r="D2782" s="374">
        <v>11.72</v>
      </c>
      <c r="E2782" s="371"/>
    </row>
    <row r="2783" spans="1:5" customFormat="1" x14ac:dyDescent="0.25">
      <c r="A2783" s="373">
        <v>91885</v>
      </c>
      <c r="B2783" s="373" t="s">
        <v>8285</v>
      </c>
      <c r="C2783" s="373" t="s">
        <v>6</v>
      </c>
      <c r="D2783" s="374">
        <v>13.41</v>
      </c>
      <c r="E2783" s="371"/>
    </row>
    <row r="2784" spans="1:5" customFormat="1" x14ac:dyDescent="0.25">
      <c r="A2784" s="373">
        <v>91886</v>
      </c>
      <c r="B2784" s="373" t="s">
        <v>8286</v>
      </c>
      <c r="C2784" s="373" t="s">
        <v>6</v>
      </c>
      <c r="D2784" s="374">
        <v>15.74</v>
      </c>
      <c r="E2784" s="371"/>
    </row>
    <row r="2785" spans="1:5" customFormat="1" x14ac:dyDescent="0.25">
      <c r="A2785" s="373">
        <v>91887</v>
      </c>
      <c r="B2785" s="373" t="s">
        <v>8287</v>
      </c>
      <c r="C2785" s="373" t="s">
        <v>6</v>
      </c>
      <c r="D2785" s="374">
        <v>12.59</v>
      </c>
      <c r="E2785" s="371"/>
    </row>
    <row r="2786" spans="1:5" customFormat="1" x14ac:dyDescent="0.25">
      <c r="A2786" s="373">
        <v>91889</v>
      </c>
      <c r="B2786" s="373" t="s">
        <v>8288</v>
      </c>
      <c r="C2786" s="373" t="s">
        <v>6</v>
      </c>
      <c r="D2786" s="374">
        <v>12.27</v>
      </c>
      <c r="E2786" s="371"/>
    </row>
    <row r="2787" spans="1:5" customFormat="1" x14ac:dyDescent="0.25">
      <c r="A2787" s="373">
        <v>91890</v>
      </c>
      <c r="B2787" s="373" t="s">
        <v>8289</v>
      </c>
      <c r="C2787" s="373" t="s">
        <v>6</v>
      </c>
      <c r="D2787" s="374">
        <v>13.9</v>
      </c>
      <c r="E2787" s="371"/>
    </row>
    <row r="2788" spans="1:5" customFormat="1" x14ac:dyDescent="0.25">
      <c r="A2788" s="373">
        <v>91892</v>
      </c>
      <c r="B2788" s="373" t="s">
        <v>8290</v>
      </c>
      <c r="C2788" s="373" t="s">
        <v>6</v>
      </c>
      <c r="D2788" s="374">
        <v>16.04</v>
      </c>
      <c r="E2788" s="371"/>
    </row>
    <row r="2789" spans="1:5" customFormat="1" x14ac:dyDescent="0.25">
      <c r="A2789" s="373">
        <v>91893</v>
      </c>
      <c r="B2789" s="373" t="s">
        <v>8291</v>
      </c>
      <c r="C2789" s="373" t="s">
        <v>6</v>
      </c>
      <c r="D2789" s="374">
        <v>17.25</v>
      </c>
      <c r="E2789" s="371"/>
    </row>
    <row r="2790" spans="1:5" customFormat="1" x14ac:dyDescent="0.25">
      <c r="A2790" s="373">
        <v>91895</v>
      </c>
      <c r="B2790" s="373" t="s">
        <v>8292</v>
      </c>
      <c r="C2790" s="373" t="s">
        <v>6</v>
      </c>
      <c r="D2790" s="374">
        <v>19.420000000000002</v>
      </c>
      <c r="E2790" s="371"/>
    </row>
    <row r="2791" spans="1:5" customFormat="1" x14ac:dyDescent="0.25">
      <c r="A2791" s="373">
        <v>91896</v>
      </c>
      <c r="B2791" s="373" t="s">
        <v>8293</v>
      </c>
      <c r="C2791" s="373" t="s">
        <v>6</v>
      </c>
      <c r="D2791" s="374">
        <v>19.84</v>
      </c>
      <c r="E2791" s="371"/>
    </row>
    <row r="2792" spans="1:5" customFormat="1" x14ac:dyDescent="0.25">
      <c r="A2792" s="373">
        <v>91898</v>
      </c>
      <c r="B2792" s="373" t="s">
        <v>8294</v>
      </c>
      <c r="C2792" s="373" t="s">
        <v>6</v>
      </c>
      <c r="D2792" s="374">
        <v>22.16</v>
      </c>
      <c r="E2792" s="371"/>
    </row>
    <row r="2793" spans="1:5" customFormat="1" x14ac:dyDescent="0.25">
      <c r="A2793" s="373">
        <v>91899</v>
      </c>
      <c r="B2793" s="373" t="s">
        <v>8295</v>
      </c>
      <c r="C2793" s="373" t="s">
        <v>6</v>
      </c>
      <c r="D2793" s="374">
        <v>10.26</v>
      </c>
      <c r="E2793" s="371"/>
    </row>
    <row r="2794" spans="1:5" customFormat="1" x14ac:dyDescent="0.25">
      <c r="A2794" s="373">
        <v>91901</v>
      </c>
      <c r="B2794" s="373" t="s">
        <v>8296</v>
      </c>
      <c r="C2794" s="373" t="s">
        <v>6</v>
      </c>
      <c r="D2794" s="374">
        <v>9.94</v>
      </c>
      <c r="E2794" s="371"/>
    </row>
    <row r="2795" spans="1:5" customFormat="1" x14ac:dyDescent="0.25">
      <c r="A2795" s="373">
        <v>91902</v>
      </c>
      <c r="B2795" s="373" t="s">
        <v>8297</v>
      </c>
      <c r="C2795" s="373" t="s">
        <v>6</v>
      </c>
      <c r="D2795" s="374">
        <v>11.57</v>
      </c>
      <c r="E2795" s="371"/>
    </row>
    <row r="2796" spans="1:5" customFormat="1" x14ac:dyDescent="0.25">
      <c r="A2796" s="373">
        <v>91904</v>
      </c>
      <c r="B2796" s="373" t="s">
        <v>8298</v>
      </c>
      <c r="C2796" s="373" t="s">
        <v>6</v>
      </c>
      <c r="D2796" s="374">
        <v>13.71</v>
      </c>
      <c r="E2796" s="371"/>
    </row>
    <row r="2797" spans="1:5" customFormat="1" x14ac:dyDescent="0.25">
      <c r="A2797" s="373">
        <v>91905</v>
      </c>
      <c r="B2797" s="373" t="s">
        <v>8299</v>
      </c>
      <c r="C2797" s="373" t="s">
        <v>6</v>
      </c>
      <c r="D2797" s="374">
        <v>14.91</v>
      </c>
      <c r="E2797" s="371"/>
    </row>
    <row r="2798" spans="1:5" customFormat="1" x14ac:dyDescent="0.25">
      <c r="A2798" s="373">
        <v>91907</v>
      </c>
      <c r="B2798" s="373" t="s">
        <v>8300</v>
      </c>
      <c r="C2798" s="373" t="s">
        <v>6</v>
      </c>
      <c r="D2798" s="374">
        <v>17.079999999999998</v>
      </c>
      <c r="E2798" s="371"/>
    </row>
    <row r="2799" spans="1:5" customFormat="1" x14ac:dyDescent="0.25">
      <c r="A2799" s="373">
        <v>91908</v>
      </c>
      <c r="B2799" s="373" t="s">
        <v>8301</v>
      </c>
      <c r="C2799" s="373" t="s">
        <v>6</v>
      </c>
      <c r="D2799" s="374">
        <v>17.559999999999999</v>
      </c>
      <c r="E2799" s="371"/>
    </row>
    <row r="2800" spans="1:5" customFormat="1" x14ac:dyDescent="0.25">
      <c r="A2800" s="373">
        <v>91910</v>
      </c>
      <c r="B2800" s="373" t="s">
        <v>8302</v>
      </c>
      <c r="C2800" s="373" t="s">
        <v>6</v>
      </c>
      <c r="D2800" s="374">
        <v>19.88</v>
      </c>
      <c r="E2800" s="371"/>
    </row>
    <row r="2801" spans="1:5" customFormat="1" x14ac:dyDescent="0.25">
      <c r="A2801" s="373">
        <v>91911</v>
      </c>
      <c r="B2801" s="373" t="s">
        <v>8303</v>
      </c>
      <c r="C2801" s="373" t="s">
        <v>6</v>
      </c>
      <c r="D2801" s="374">
        <v>17.36</v>
      </c>
      <c r="E2801" s="371"/>
    </row>
    <row r="2802" spans="1:5" customFormat="1" x14ac:dyDescent="0.25">
      <c r="A2802" s="373">
        <v>91913</v>
      </c>
      <c r="B2802" s="373" t="s">
        <v>8304</v>
      </c>
      <c r="C2802" s="373" t="s">
        <v>6</v>
      </c>
      <c r="D2802" s="374">
        <v>17.04</v>
      </c>
      <c r="E2802" s="371"/>
    </row>
    <row r="2803" spans="1:5" customFormat="1" x14ac:dyDescent="0.25">
      <c r="A2803" s="373">
        <v>91914</v>
      </c>
      <c r="B2803" s="373" t="s">
        <v>8305</v>
      </c>
      <c r="C2803" s="373" t="s">
        <v>6</v>
      </c>
      <c r="D2803" s="374">
        <v>18.62</v>
      </c>
      <c r="E2803" s="371"/>
    </row>
    <row r="2804" spans="1:5" customFormat="1" x14ac:dyDescent="0.25">
      <c r="A2804" s="373">
        <v>91916</v>
      </c>
      <c r="B2804" s="373" t="s">
        <v>8306</v>
      </c>
      <c r="C2804" s="373" t="s">
        <v>6</v>
      </c>
      <c r="D2804" s="374">
        <v>20.76</v>
      </c>
      <c r="E2804" s="371"/>
    </row>
    <row r="2805" spans="1:5" customFormat="1" x14ac:dyDescent="0.25">
      <c r="A2805" s="373">
        <v>91917</v>
      </c>
      <c r="B2805" s="373" t="s">
        <v>8307</v>
      </c>
      <c r="C2805" s="373" t="s">
        <v>6</v>
      </c>
      <c r="D2805" s="374">
        <v>21.91</v>
      </c>
      <c r="E2805" s="371"/>
    </row>
    <row r="2806" spans="1:5" customFormat="1" x14ac:dyDescent="0.25">
      <c r="A2806" s="373">
        <v>91919</v>
      </c>
      <c r="B2806" s="373" t="s">
        <v>8308</v>
      </c>
      <c r="C2806" s="373" t="s">
        <v>6</v>
      </c>
      <c r="D2806" s="374">
        <v>24.08</v>
      </c>
      <c r="E2806" s="371"/>
    </row>
    <row r="2807" spans="1:5" customFormat="1" x14ac:dyDescent="0.25">
      <c r="A2807" s="373">
        <v>91920</v>
      </c>
      <c r="B2807" s="373" t="s">
        <v>8309</v>
      </c>
      <c r="C2807" s="373" t="s">
        <v>6</v>
      </c>
      <c r="D2807" s="374">
        <v>24.45</v>
      </c>
      <c r="E2807" s="371"/>
    </row>
    <row r="2808" spans="1:5" customFormat="1" x14ac:dyDescent="0.25">
      <c r="A2808" s="373">
        <v>91922</v>
      </c>
      <c r="B2808" s="373" t="s">
        <v>8310</v>
      </c>
      <c r="C2808" s="373" t="s">
        <v>6</v>
      </c>
      <c r="D2808" s="374">
        <v>26.77</v>
      </c>
      <c r="E2808" s="371"/>
    </row>
    <row r="2809" spans="1:5" customFormat="1" x14ac:dyDescent="0.25">
      <c r="A2809" s="373">
        <v>93013</v>
      </c>
      <c r="B2809" s="373" t="s">
        <v>5517</v>
      </c>
      <c r="C2809" s="373" t="s">
        <v>6</v>
      </c>
      <c r="D2809" s="374">
        <v>15.75</v>
      </c>
      <c r="E2809" s="371"/>
    </row>
    <row r="2810" spans="1:5" customFormat="1" x14ac:dyDescent="0.25">
      <c r="A2810" s="373">
        <v>93014</v>
      </c>
      <c r="B2810" s="373" t="s">
        <v>5518</v>
      </c>
      <c r="C2810" s="373" t="s">
        <v>6</v>
      </c>
      <c r="D2810" s="374">
        <v>19.25</v>
      </c>
      <c r="E2810" s="371"/>
    </row>
    <row r="2811" spans="1:5" customFormat="1" x14ac:dyDescent="0.25">
      <c r="A2811" s="373">
        <v>93015</v>
      </c>
      <c r="B2811" s="373" t="s">
        <v>5519</v>
      </c>
      <c r="C2811" s="373" t="s">
        <v>6</v>
      </c>
      <c r="D2811" s="374">
        <v>28.77</v>
      </c>
      <c r="E2811" s="371"/>
    </row>
    <row r="2812" spans="1:5" customFormat="1" x14ac:dyDescent="0.25">
      <c r="A2812" s="373">
        <v>93016</v>
      </c>
      <c r="B2812" s="373" t="s">
        <v>5520</v>
      </c>
      <c r="C2812" s="373" t="s">
        <v>6</v>
      </c>
      <c r="D2812" s="374">
        <v>34.81</v>
      </c>
      <c r="E2812" s="371"/>
    </row>
    <row r="2813" spans="1:5" customFormat="1" x14ac:dyDescent="0.25">
      <c r="A2813" s="373">
        <v>93017</v>
      </c>
      <c r="B2813" s="373" t="s">
        <v>5521</v>
      </c>
      <c r="C2813" s="373" t="s">
        <v>6</v>
      </c>
      <c r="D2813" s="374">
        <v>51.89</v>
      </c>
      <c r="E2813" s="371"/>
    </row>
    <row r="2814" spans="1:5" customFormat="1" x14ac:dyDescent="0.25">
      <c r="A2814" s="373">
        <v>93018</v>
      </c>
      <c r="B2814" s="373" t="s">
        <v>5522</v>
      </c>
      <c r="C2814" s="373" t="s">
        <v>6</v>
      </c>
      <c r="D2814" s="374">
        <v>24.02</v>
      </c>
      <c r="E2814" s="371"/>
    </row>
    <row r="2815" spans="1:5" customFormat="1" x14ac:dyDescent="0.25">
      <c r="A2815" s="373">
        <v>93020</v>
      </c>
      <c r="B2815" s="373" t="s">
        <v>5523</v>
      </c>
      <c r="C2815" s="373" t="s">
        <v>6</v>
      </c>
      <c r="D2815" s="374">
        <v>30.56</v>
      </c>
      <c r="E2815" s="371"/>
    </row>
    <row r="2816" spans="1:5" customFormat="1" x14ac:dyDescent="0.25">
      <c r="A2816" s="373">
        <v>93022</v>
      </c>
      <c r="B2816" s="373" t="s">
        <v>5524</v>
      </c>
      <c r="C2816" s="373" t="s">
        <v>6</v>
      </c>
      <c r="D2816" s="374">
        <v>50.16</v>
      </c>
      <c r="E2816" s="371"/>
    </row>
    <row r="2817" spans="1:5" customFormat="1" x14ac:dyDescent="0.25">
      <c r="A2817" s="373">
        <v>93024</v>
      </c>
      <c r="B2817" s="373" t="s">
        <v>5525</v>
      </c>
      <c r="C2817" s="373" t="s">
        <v>6</v>
      </c>
      <c r="D2817" s="374">
        <v>52.87</v>
      </c>
      <c r="E2817" s="371"/>
    </row>
    <row r="2818" spans="1:5" customFormat="1" x14ac:dyDescent="0.25">
      <c r="A2818" s="373">
        <v>93026</v>
      </c>
      <c r="B2818" s="373" t="s">
        <v>5526</v>
      </c>
      <c r="C2818" s="373" t="s">
        <v>6</v>
      </c>
      <c r="D2818" s="374">
        <v>85.47</v>
      </c>
      <c r="E2818" s="371"/>
    </row>
    <row r="2819" spans="1:5" customFormat="1" x14ac:dyDescent="0.25">
      <c r="A2819" s="373">
        <v>97559</v>
      </c>
      <c r="B2819" s="373" t="s">
        <v>8311</v>
      </c>
      <c r="C2819" s="373" t="s">
        <v>6</v>
      </c>
      <c r="D2819" s="374">
        <v>13.66</v>
      </c>
      <c r="E2819" s="371"/>
    </row>
    <row r="2820" spans="1:5" customFormat="1" x14ac:dyDescent="0.25">
      <c r="A2820" s="373">
        <v>97562</v>
      </c>
      <c r="B2820" s="373" t="s">
        <v>8312</v>
      </c>
      <c r="C2820" s="373" t="s">
        <v>6</v>
      </c>
      <c r="D2820" s="374">
        <v>11.33</v>
      </c>
      <c r="E2820" s="371"/>
    </row>
    <row r="2821" spans="1:5" customFormat="1" x14ac:dyDescent="0.25">
      <c r="A2821" s="373">
        <v>97564</v>
      </c>
      <c r="B2821" s="373" t="s">
        <v>8313</v>
      </c>
      <c r="C2821" s="373" t="s">
        <v>6</v>
      </c>
      <c r="D2821" s="374">
        <v>18.38</v>
      </c>
      <c r="E2821" s="371"/>
    </row>
    <row r="2822" spans="1:5" customFormat="1" x14ac:dyDescent="0.25">
      <c r="A2822" s="373">
        <v>104395</v>
      </c>
      <c r="B2822" s="373" t="s">
        <v>5527</v>
      </c>
      <c r="C2822" s="373" t="s">
        <v>6</v>
      </c>
      <c r="D2822" s="374">
        <v>22.5</v>
      </c>
      <c r="E2822" s="371"/>
    </row>
    <row r="2823" spans="1:5" customFormat="1" x14ac:dyDescent="0.25">
      <c r="A2823" s="373">
        <v>91924</v>
      </c>
      <c r="B2823" s="373" t="s">
        <v>8314</v>
      </c>
      <c r="C2823" s="373" t="s">
        <v>16</v>
      </c>
      <c r="D2823" s="374">
        <v>3.15</v>
      </c>
      <c r="E2823" s="371"/>
    </row>
    <row r="2824" spans="1:5" customFormat="1" x14ac:dyDescent="0.25">
      <c r="A2824" s="373">
        <v>91925</v>
      </c>
      <c r="B2824" s="373" t="s">
        <v>8315</v>
      </c>
      <c r="C2824" s="373" t="s">
        <v>16</v>
      </c>
      <c r="D2824" s="374">
        <v>3.81</v>
      </c>
      <c r="E2824" s="371"/>
    </row>
    <row r="2825" spans="1:5" customFormat="1" x14ac:dyDescent="0.25">
      <c r="A2825" s="373">
        <v>91926</v>
      </c>
      <c r="B2825" s="373" t="s">
        <v>8316</v>
      </c>
      <c r="C2825" s="373" t="s">
        <v>16</v>
      </c>
      <c r="D2825" s="374">
        <v>4.57</v>
      </c>
      <c r="E2825" s="371"/>
    </row>
    <row r="2826" spans="1:5" customFormat="1" x14ac:dyDescent="0.25">
      <c r="A2826" s="373">
        <v>91927</v>
      </c>
      <c r="B2826" s="373" t="s">
        <v>8317</v>
      </c>
      <c r="C2826" s="373" t="s">
        <v>16</v>
      </c>
      <c r="D2826" s="374">
        <v>5.13</v>
      </c>
      <c r="E2826" s="371"/>
    </row>
    <row r="2827" spans="1:5" customFormat="1" x14ac:dyDescent="0.25">
      <c r="A2827" s="373">
        <v>91928</v>
      </c>
      <c r="B2827" s="373" t="s">
        <v>8318</v>
      </c>
      <c r="C2827" s="373" t="s">
        <v>16</v>
      </c>
      <c r="D2827" s="374">
        <v>7.08</v>
      </c>
      <c r="E2827" s="371"/>
    </row>
    <row r="2828" spans="1:5" customFormat="1" x14ac:dyDescent="0.25">
      <c r="A2828" s="373">
        <v>91929</v>
      </c>
      <c r="B2828" s="373" t="s">
        <v>8319</v>
      </c>
      <c r="C2828" s="373" t="s">
        <v>16</v>
      </c>
      <c r="D2828" s="374">
        <v>7.58</v>
      </c>
      <c r="E2828" s="371"/>
    </row>
    <row r="2829" spans="1:5" customFormat="1" x14ac:dyDescent="0.25">
      <c r="A2829" s="373">
        <v>91930</v>
      </c>
      <c r="B2829" s="373" t="s">
        <v>8320</v>
      </c>
      <c r="C2829" s="373" t="s">
        <v>16</v>
      </c>
      <c r="D2829" s="374">
        <v>9.9</v>
      </c>
      <c r="E2829" s="371"/>
    </row>
    <row r="2830" spans="1:5" customFormat="1" x14ac:dyDescent="0.25">
      <c r="A2830" s="373">
        <v>91931</v>
      </c>
      <c r="B2830" s="373" t="s">
        <v>8321</v>
      </c>
      <c r="C2830" s="373" t="s">
        <v>16</v>
      </c>
      <c r="D2830" s="374">
        <v>10.71</v>
      </c>
      <c r="E2830" s="371"/>
    </row>
    <row r="2831" spans="1:5" customFormat="1" x14ac:dyDescent="0.25">
      <c r="A2831" s="373">
        <v>91932</v>
      </c>
      <c r="B2831" s="373" t="s">
        <v>8322</v>
      </c>
      <c r="C2831" s="373" t="s">
        <v>16</v>
      </c>
      <c r="D2831" s="374">
        <v>17.760000000000002</v>
      </c>
      <c r="E2831" s="371"/>
    </row>
    <row r="2832" spans="1:5" customFormat="1" x14ac:dyDescent="0.25">
      <c r="A2832" s="373">
        <v>91933</v>
      </c>
      <c r="B2832" s="373" t="s">
        <v>8323</v>
      </c>
      <c r="C2832" s="373" t="s">
        <v>16</v>
      </c>
      <c r="D2832" s="374">
        <v>17.11</v>
      </c>
      <c r="E2832" s="371"/>
    </row>
    <row r="2833" spans="1:5" customFormat="1" x14ac:dyDescent="0.25">
      <c r="A2833" s="373">
        <v>91934</v>
      </c>
      <c r="B2833" s="373" t="s">
        <v>8324</v>
      </c>
      <c r="C2833" s="373" t="s">
        <v>16</v>
      </c>
      <c r="D2833" s="374">
        <v>25.64</v>
      </c>
      <c r="E2833" s="371"/>
    </row>
    <row r="2834" spans="1:5" customFormat="1" x14ac:dyDescent="0.25">
      <c r="A2834" s="373">
        <v>91935</v>
      </c>
      <c r="B2834" s="373" t="s">
        <v>8325</v>
      </c>
      <c r="C2834" s="373" t="s">
        <v>16</v>
      </c>
      <c r="D2834" s="374">
        <v>26.87</v>
      </c>
      <c r="E2834" s="371"/>
    </row>
    <row r="2835" spans="1:5" customFormat="1" x14ac:dyDescent="0.25">
      <c r="A2835" s="373">
        <v>92979</v>
      </c>
      <c r="B2835" s="373" t="s">
        <v>1646</v>
      </c>
      <c r="C2835" s="373" t="s">
        <v>16</v>
      </c>
      <c r="D2835" s="374">
        <v>11.81</v>
      </c>
      <c r="E2835" s="371"/>
    </row>
    <row r="2836" spans="1:5" customFormat="1" x14ac:dyDescent="0.25">
      <c r="A2836" s="373">
        <v>92980</v>
      </c>
      <c r="B2836" s="373" t="s">
        <v>1647</v>
      </c>
      <c r="C2836" s="373" t="s">
        <v>16</v>
      </c>
      <c r="D2836" s="374">
        <v>11.28</v>
      </c>
      <c r="E2836" s="371"/>
    </row>
    <row r="2837" spans="1:5" customFormat="1" x14ac:dyDescent="0.25">
      <c r="A2837" s="373">
        <v>92981</v>
      </c>
      <c r="B2837" s="373" t="s">
        <v>1648</v>
      </c>
      <c r="C2837" s="373" t="s">
        <v>16</v>
      </c>
      <c r="D2837" s="374">
        <v>16.88</v>
      </c>
      <c r="E2837" s="371"/>
    </row>
    <row r="2838" spans="1:5" customFormat="1" x14ac:dyDescent="0.25">
      <c r="A2838" s="373">
        <v>92982</v>
      </c>
      <c r="B2838" s="373" t="s">
        <v>1649</v>
      </c>
      <c r="C2838" s="373" t="s">
        <v>16</v>
      </c>
      <c r="D2838" s="374">
        <v>17.899999999999999</v>
      </c>
      <c r="E2838" s="371"/>
    </row>
    <row r="2839" spans="1:5" customFormat="1" x14ac:dyDescent="0.25">
      <c r="A2839" s="373">
        <v>92984</v>
      </c>
      <c r="B2839" s="373" t="s">
        <v>5528</v>
      </c>
      <c r="C2839" s="373" t="s">
        <v>16</v>
      </c>
      <c r="D2839" s="374">
        <v>29.57</v>
      </c>
      <c r="E2839" s="371"/>
    </row>
    <row r="2840" spans="1:5" customFormat="1" x14ac:dyDescent="0.25">
      <c r="A2840" s="373">
        <v>92986</v>
      </c>
      <c r="B2840" s="373" t="s">
        <v>5158</v>
      </c>
      <c r="C2840" s="373" t="s">
        <v>16</v>
      </c>
      <c r="D2840" s="374">
        <v>40.92</v>
      </c>
      <c r="E2840" s="371"/>
    </row>
    <row r="2841" spans="1:5" customFormat="1" x14ac:dyDescent="0.25">
      <c r="A2841" s="373">
        <v>92988</v>
      </c>
      <c r="B2841" s="373" t="s">
        <v>5529</v>
      </c>
      <c r="C2841" s="373" t="s">
        <v>16</v>
      </c>
      <c r="D2841" s="374">
        <v>59.45</v>
      </c>
      <c r="E2841" s="371"/>
    </row>
    <row r="2842" spans="1:5" customFormat="1" x14ac:dyDescent="0.25">
      <c r="A2842" s="373">
        <v>92990</v>
      </c>
      <c r="B2842" s="373" t="s">
        <v>5530</v>
      </c>
      <c r="C2842" s="373" t="s">
        <v>16</v>
      </c>
      <c r="D2842" s="374">
        <v>82.32</v>
      </c>
      <c r="E2842" s="371"/>
    </row>
    <row r="2843" spans="1:5" customFormat="1" x14ac:dyDescent="0.25">
      <c r="A2843" s="373">
        <v>92992</v>
      </c>
      <c r="B2843" s="373" t="s">
        <v>5531</v>
      </c>
      <c r="C2843" s="373" t="s">
        <v>16</v>
      </c>
      <c r="D2843" s="374">
        <v>106.45</v>
      </c>
      <c r="E2843" s="371"/>
    </row>
    <row r="2844" spans="1:5" customFormat="1" x14ac:dyDescent="0.25">
      <c r="A2844" s="373">
        <v>92994</v>
      </c>
      <c r="B2844" s="373" t="s">
        <v>5532</v>
      </c>
      <c r="C2844" s="373" t="s">
        <v>16</v>
      </c>
      <c r="D2844" s="374">
        <v>138.38</v>
      </c>
      <c r="E2844" s="371"/>
    </row>
    <row r="2845" spans="1:5" customFormat="1" x14ac:dyDescent="0.25">
      <c r="A2845" s="373">
        <v>92996</v>
      </c>
      <c r="B2845" s="373" t="s">
        <v>5533</v>
      </c>
      <c r="C2845" s="373" t="s">
        <v>16</v>
      </c>
      <c r="D2845" s="374">
        <v>167.41</v>
      </c>
      <c r="E2845" s="371"/>
    </row>
    <row r="2846" spans="1:5" customFormat="1" x14ac:dyDescent="0.25">
      <c r="A2846" s="373">
        <v>92998</v>
      </c>
      <c r="B2846" s="373" t="s">
        <v>5534</v>
      </c>
      <c r="C2846" s="373" t="s">
        <v>16</v>
      </c>
      <c r="D2846" s="374">
        <v>205.21</v>
      </c>
      <c r="E2846" s="371"/>
    </row>
    <row r="2847" spans="1:5" customFormat="1" x14ac:dyDescent="0.25">
      <c r="A2847" s="373">
        <v>93000</v>
      </c>
      <c r="B2847" s="373" t="s">
        <v>5535</v>
      </c>
      <c r="C2847" s="373" t="s">
        <v>16</v>
      </c>
      <c r="D2847" s="374">
        <v>271.73</v>
      </c>
      <c r="E2847" s="371"/>
    </row>
    <row r="2848" spans="1:5" customFormat="1" x14ac:dyDescent="0.25">
      <c r="A2848" s="373">
        <v>93002</v>
      </c>
      <c r="B2848" s="373" t="s">
        <v>5536</v>
      </c>
      <c r="C2848" s="373" t="s">
        <v>16</v>
      </c>
      <c r="D2848" s="374">
        <v>351.42</v>
      </c>
      <c r="E2848" s="371"/>
    </row>
    <row r="2849" spans="1:5" customFormat="1" x14ac:dyDescent="0.25">
      <c r="A2849" s="373">
        <v>101884</v>
      </c>
      <c r="B2849" s="373" t="s">
        <v>1650</v>
      </c>
      <c r="C2849" s="373" t="s">
        <v>16</v>
      </c>
      <c r="D2849" s="374">
        <v>11.54</v>
      </c>
      <c r="E2849" s="371"/>
    </row>
    <row r="2850" spans="1:5" customFormat="1" x14ac:dyDescent="0.25">
      <c r="A2850" s="373">
        <v>101885</v>
      </c>
      <c r="B2850" s="373" t="s">
        <v>1651</v>
      </c>
      <c r="C2850" s="373" t="s">
        <v>16</v>
      </c>
      <c r="D2850" s="374">
        <v>11.01</v>
      </c>
      <c r="E2850" s="371"/>
    </row>
    <row r="2851" spans="1:5" customFormat="1" x14ac:dyDescent="0.25">
      <c r="A2851" s="373">
        <v>101886</v>
      </c>
      <c r="B2851" s="373" t="s">
        <v>1652</v>
      </c>
      <c r="C2851" s="373" t="s">
        <v>16</v>
      </c>
      <c r="D2851" s="374">
        <v>16.57</v>
      </c>
      <c r="E2851" s="371"/>
    </row>
    <row r="2852" spans="1:5" customFormat="1" x14ac:dyDescent="0.25">
      <c r="A2852" s="373">
        <v>101887</v>
      </c>
      <c r="B2852" s="373" t="s">
        <v>1653</v>
      </c>
      <c r="C2852" s="373" t="s">
        <v>16</v>
      </c>
      <c r="D2852" s="374">
        <v>17.59</v>
      </c>
      <c r="E2852" s="371"/>
    </row>
    <row r="2853" spans="1:5" customFormat="1" x14ac:dyDescent="0.25">
      <c r="A2853" s="373">
        <v>101888</v>
      </c>
      <c r="B2853" s="373" t="s">
        <v>1654</v>
      </c>
      <c r="C2853" s="373" t="s">
        <v>16</v>
      </c>
      <c r="D2853" s="374">
        <v>25.97</v>
      </c>
      <c r="E2853" s="371"/>
    </row>
    <row r="2854" spans="1:5" customFormat="1" x14ac:dyDescent="0.25">
      <c r="A2854" s="373">
        <v>101889</v>
      </c>
      <c r="B2854" s="373" t="s">
        <v>1655</v>
      </c>
      <c r="C2854" s="373" t="s">
        <v>16</v>
      </c>
      <c r="D2854" s="374">
        <v>27.3</v>
      </c>
      <c r="E2854" s="371"/>
    </row>
    <row r="2855" spans="1:5" customFormat="1" x14ac:dyDescent="0.25">
      <c r="A2855" s="373">
        <v>91936</v>
      </c>
      <c r="B2855" s="373" t="s">
        <v>8326</v>
      </c>
      <c r="C2855" s="373" t="s">
        <v>6</v>
      </c>
      <c r="D2855" s="374">
        <v>18.420000000000002</v>
      </c>
      <c r="E2855" s="371"/>
    </row>
    <row r="2856" spans="1:5" customFormat="1" x14ac:dyDescent="0.25">
      <c r="A2856" s="373">
        <v>91937</v>
      </c>
      <c r="B2856" s="373" t="s">
        <v>8327</v>
      </c>
      <c r="C2856" s="373" t="s">
        <v>6</v>
      </c>
      <c r="D2856" s="374">
        <v>16.37</v>
      </c>
      <c r="E2856" s="371"/>
    </row>
    <row r="2857" spans="1:5" customFormat="1" x14ac:dyDescent="0.25">
      <c r="A2857" s="373">
        <v>91939</v>
      </c>
      <c r="B2857" s="373" t="s">
        <v>8328</v>
      </c>
      <c r="C2857" s="373" t="s">
        <v>6</v>
      </c>
      <c r="D2857" s="374">
        <v>32.369999999999997</v>
      </c>
      <c r="E2857" s="371"/>
    </row>
    <row r="2858" spans="1:5" customFormat="1" x14ac:dyDescent="0.25">
      <c r="A2858" s="373">
        <v>91940</v>
      </c>
      <c r="B2858" s="373" t="s">
        <v>8329</v>
      </c>
      <c r="C2858" s="373" t="s">
        <v>6</v>
      </c>
      <c r="D2858" s="374">
        <v>18.64</v>
      </c>
      <c r="E2858" s="371"/>
    </row>
    <row r="2859" spans="1:5" customFormat="1" x14ac:dyDescent="0.25">
      <c r="A2859" s="373">
        <v>91941</v>
      </c>
      <c r="B2859" s="373" t="s">
        <v>8330</v>
      </c>
      <c r="C2859" s="373" t="s">
        <v>6</v>
      </c>
      <c r="D2859" s="374">
        <v>11.91</v>
      </c>
      <c r="E2859" s="371"/>
    </row>
    <row r="2860" spans="1:5" customFormat="1" x14ac:dyDescent="0.25">
      <c r="A2860" s="373">
        <v>91942</v>
      </c>
      <c r="B2860" s="373" t="s">
        <v>8331</v>
      </c>
      <c r="C2860" s="373" t="s">
        <v>6</v>
      </c>
      <c r="D2860" s="374">
        <v>36.14</v>
      </c>
      <c r="E2860" s="371"/>
    </row>
    <row r="2861" spans="1:5" customFormat="1" x14ac:dyDescent="0.25">
      <c r="A2861" s="373">
        <v>91943</v>
      </c>
      <c r="B2861" s="373" t="s">
        <v>8332</v>
      </c>
      <c r="C2861" s="373" t="s">
        <v>6</v>
      </c>
      <c r="D2861" s="374">
        <v>21.93</v>
      </c>
      <c r="E2861" s="371"/>
    </row>
    <row r="2862" spans="1:5" customFormat="1" x14ac:dyDescent="0.25">
      <c r="A2862" s="373">
        <v>91944</v>
      </c>
      <c r="B2862" s="373" t="s">
        <v>8333</v>
      </c>
      <c r="C2862" s="373" t="s">
        <v>6</v>
      </c>
      <c r="D2862" s="374">
        <v>14.93</v>
      </c>
      <c r="E2862" s="371"/>
    </row>
    <row r="2863" spans="1:5" customFormat="1" x14ac:dyDescent="0.25">
      <c r="A2863" s="373">
        <v>92865</v>
      </c>
      <c r="B2863" s="373" t="s">
        <v>8334</v>
      </c>
      <c r="C2863" s="373" t="s">
        <v>6</v>
      </c>
      <c r="D2863" s="374">
        <v>14.46</v>
      </c>
      <c r="E2863" s="371"/>
    </row>
    <row r="2864" spans="1:5" customFormat="1" x14ac:dyDescent="0.25">
      <c r="A2864" s="373">
        <v>92866</v>
      </c>
      <c r="B2864" s="373" t="s">
        <v>8335</v>
      </c>
      <c r="C2864" s="373" t="s">
        <v>6</v>
      </c>
      <c r="D2864" s="374">
        <v>12.99</v>
      </c>
      <c r="E2864" s="371"/>
    </row>
    <row r="2865" spans="1:5" customFormat="1" x14ac:dyDescent="0.25">
      <c r="A2865" s="373">
        <v>92867</v>
      </c>
      <c r="B2865" s="373" t="s">
        <v>8336</v>
      </c>
      <c r="C2865" s="373" t="s">
        <v>6</v>
      </c>
      <c r="D2865" s="374">
        <v>31.06</v>
      </c>
      <c r="E2865" s="371"/>
    </row>
    <row r="2866" spans="1:5" customFormat="1" x14ac:dyDescent="0.25">
      <c r="A2866" s="373">
        <v>92868</v>
      </c>
      <c r="B2866" s="373" t="s">
        <v>8337</v>
      </c>
      <c r="C2866" s="373" t="s">
        <v>6</v>
      </c>
      <c r="D2866" s="374">
        <v>17.329999999999998</v>
      </c>
      <c r="E2866" s="371"/>
    </row>
    <row r="2867" spans="1:5" customFormat="1" x14ac:dyDescent="0.25">
      <c r="A2867" s="373">
        <v>92869</v>
      </c>
      <c r="B2867" s="373" t="s">
        <v>8338</v>
      </c>
      <c r="C2867" s="373" t="s">
        <v>6</v>
      </c>
      <c r="D2867" s="374">
        <v>10.6</v>
      </c>
      <c r="E2867" s="371"/>
    </row>
    <row r="2868" spans="1:5" customFormat="1" x14ac:dyDescent="0.25">
      <c r="A2868" s="373">
        <v>92870</v>
      </c>
      <c r="B2868" s="373" t="s">
        <v>8339</v>
      </c>
      <c r="C2868" s="373" t="s">
        <v>6</v>
      </c>
      <c r="D2868" s="374">
        <v>33.71</v>
      </c>
      <c r="E2868" s="371"/>
    </row>
    <row r="2869" spans="1:5" customFormat="1" x14ac:dyDescent="0.25">
      <c r="A2869" s="373">
        <v>92871</v>
      </c>
      <c r="B2869" s="373" t="s">
        <v>8340</v>
      </c>
      <c r="C2869" s="373" t="s">
        <v>6</v>
      </c>
      <c r="D2869" s="374">
        <v>19.5</v>
      </c>
      <c r="E2869" s="371"/>
    </row>
    <row r="2870" spans="1:5" customFormat="1" x14ac:dyDescent="0.25">
      <c r="A2870" s="373">
        <v>92872</v>
      </c>
      <c r="B2870" s="373" t="s">
        <v>8341</v>
      </c>
      <c r="C2870" s="373" t="s">
        <v>6</v>
      </c>
      <c r="D2870" s="374">
        <v>12.5</v>
      </c>
      <c r="E2870" s="371"/>
    </row>
    <row r="2871" spans="1:5" customFormat="1" x14ac:dyDescent="0.25">
      <c r="A2871" s="373">
        <v>95777</v>
      </c>
      <c r="B2871" s="373" t="s">
        <v>5537</v>
      </c>
      <c r="C2871" s="373" t="s">
        <v>6</v>
      </c>
      <c r="D2871" s="374">
        <v>23.53</v>
      </c>
      <c r="E2871" s="371"/>
    </row>
    <row r="2872" spans="1:5" customFormat="1" x14ac:dyDescent="0.25">
      <c r="A2872" s="373">
        <v>95778</v>
      </c>
      <c r="B2872" s="373" t="s">
        <v>5538</v>
      </c>
      <c r="C2872" s="373" t="s">
        <v>6</v>
      </c>
      <c r="D2872" s="374">
        <v>26.42</v>
      </c>
      <c r="E2872" s="371"/>
    </row>
    <row r="2873" spans="1:5" customFormat="1" x14ac:dyDescent="0.25">
      <c r="A2873" s="373">
        <v>95779</v>
      </c>
      <c r="B2873" s="373" t="s">
        <v>5539</v>
      </c>
      <c r="C2873" s="373" t="s">
        <v>6</v>
      </c>
      <c r="D2873" s="374">
        <v>22.03</v>
      </c>
      <c r="E2873" s="371"/>
    </row>
    <row r="2874" spans="1:5" customFormat="1" x14ac:dyDescent="0.25">
      <c r="A2874" s="373">
        <v>95780</v>
      </c>
      <c r="B2874" s="373" t="s">
        <v>5540</v>
      </c>
      <c r="C2874" s="373" t="s">
        <v>6</v>
      </c>
      <c r="D2874" s="374">
        <v>27.81</v>
      </c>
      <c r="E2874" s="371"/>
    </row>
    <row r="2875" spans="1:5" customFormat="1" x14ac:dyDescent="0.25">
      <c r="A2875" s="373">
        <v>95781</v>
      </c>
      <c r="B2875" s="373" t="s">
        <v>5541</v>
      </c>
      <c r="C2875" s="373" t="s">
        <v>6</v>
      </c>
      <c r="D2875" s="374">
        <v>31.86</v>
      </c>
      <c r="E2875" s="371"/>
    </row>
    <row r="2876" spans="1:5" customFormat="1" x14ac:dyDescent="0.25">
      <c r="A2876" s="373">
        <v>95782</v>
      </c>
      <c r="B2876" s="373" t="s">
        <v>5542</v>
      </c>
      <c r="C2876" s="373" t="s">
        <v>6</v>
      </c>
      <c r="D2876" s="374">
        <v>29.51</v>
      </c>
      <c r="E2876" s="371"/>
    </row>
    <row r="2877" spans="1:5" customFormat="1" x14ac:dyDescent="0.25">
      <c r="A2877" s="373">
        <v>95785</v>
      </c>
      <c r="B2877" s="373" t="s">
        <v>5543</v>
      </c>
      <c r="C2877" s="373" t="s">
        <v>6</v>
      </c>
      <c r="D2877" s="374">
        <v>34.799999999999997</v>
      </c>
      <c r="E2877" s="371"/>
    </row>
    <row r="2878" spans="1:5" customFormat="1" x14ac:dyDescent="0.25">
      <c r="A2878" s="373">
        <v>95787</v>
      </c>
      <c r="B2878" s="373" t="s">
        <v>5544</v>
      </c>
      <c r="C2878" s="373" t="s">
        <v>6</v>
      </c>
      <c r="D2878" s="374">
        <v>26.85</v>
      </c>
      <c r="E2878" s="371"/>
    </row>
    <row r="2879" spans="1:5" customFormat="1" x14ac:dyDescent="0.25">
      <c r="A2879" s="373">
        <v>95789</v>
      </c>
      <c r="B2879" s="373" t="s">
        <v>5545</v>
      </c>
      <c r="C2879" s="373" t="s">
        <v>6</v>
      </c>
      <c r="D2879" s="374">
        <v>36.17</v>
      </c>
      <c r="E2879" s="371"/>
    </row>
    <row r="2880" spans="1:5" customFormat="1" x14ac:dyDescent="0.25">
      <c r="A2880" s="373">
        <v>95791</v>
      </c>
      <c r="B2880" s="373" t="s">
        <v>5546</v>
      </c>
      <c r="C2880" s="373" t="s">
        <v>6</v>
      </c>
      <c r="D2880" s="374">
        <v>49.79</v>
      </c>
      <c r="E2880" s="371"/>
    </row>
    <row r="2881" spans="1:5" customFormat="1" x14ac:dyDescent="0.25">
      <c r="A2881" s="373">
        <v>95795</v>
      </c>
      <c r="B2881" s="373" t="s">
        <v>5547</v>
      </c>
      <c r="C2881" s="373" t="s">
        <v>6</v>
      </c>
      <c r="D2881" s="374">
        <v>30.56</v>
      </c>
      <c r="E2881" s="371"/>
    </row>
    <row r="2882" spans="1:5" customFormat="1" x14ac:dyDescent="0.25">
      <c r="A2882" s="373">
        <v>95796</v>
      </c>
      <c r="B2882" s="373" t="s">
        <v>5548</v>
      </c>
      <c r="C2882" s="373" t="s">
        <v>6</v>
      </c>
      <c r="D2882" s="374">
        <v>42.43</v>
      </c>
      <c r="E2882" s="371"/>
    </row>
    <row r="2883" spans="1:5" customFormat="1" x14ac:dyDescent="0.25">
      <c r="A2883" s="373">
        <v>95797</v>
      </c>
      <c r="B2883" s="373" t="s">
        <v>5549</v>
      </c>
      <c r="C2883" s="373" t="s">
        <v>6</v>
      </c>
      <c r="D2883" s="374">
        <v>58.28</v>
      </c>
      <c r="E2883" s="371"/>
    </row>
    <row r="2884" spans="1:5" customFormat="1" x14ac:dyDescent="0.25">
      <c r="A2884" s="373">
        <v>95801</v>
      </c>
      <c r="B2884" s="373" t="s">
        <v>5550</v>
      </c>
      <c r="C2884" s="373" t="s">
        <v>6</v>
      </c>
      <c r="D2884" s="374">
        <v>36.28</v>
      </c>
      <c r="E2884" s="371"/>
    </row>
    <row r="2885" spans="1:5" customFormat="1" x14ac:dyDescent="0.25">
      <c r="A2885" s="373">
        <v>95802</v>
      </c>
      <c r="B2885" s="373" t="s">
        <v>5551</v>
      </c>
      <c r="C2885" s="373" t="s">
        <v>6</v>
      </c>
      <c r="D2885" s="374">
        <v>45.27</v>
      </c>
      <c r="E2885" s="371"/>
    </row>
    <row r="2886" spans="1:5" customFormat="1" x14ac:dyDescent="0.25">
      <c r="A2886" s="373">
        <v>95803</v>
      </c>
      <c r="B2886" s="373" t="s">
        <v>5552</v>
      </c>
      <c r="C2886" s="373" t="s">
        <v>6</v>
      </c>
      <c r="D2886" s="374">
        <v>65.209999999999994</v>
      </c>
      <c r="E2886" s="371"/>
    </row>
    <row r="2887" spans="1:5" customFormat="1" x14ac:dyDescent="0.25">
      <c r="A2887" s="373">
        <v>95804</v>
      </c>
      <c r="B2887" s="373" t="s">
        <v>5553</v>
      </c>
      <c r="C2887" s="373" t="s">
        <v>6</v>
      </c>
      <c r="D2887" s="374">
        <v>23</v>
      </c>
      <c r="E2887" s="371"/>
    </row>
    <row r="2888" spans="1:5" customFormat="1" x14ac:dyDescent="0.25">
      <c r="A2888" s="373">
        <v>95805</v>
      </c>
      <c r="B2888" s="373" t="s">
        <v>5135</v>
      </c>
      <c r="C2888" s="373" t="s">
        <v>6</v>
      </c>
      <c r="D2888" s="374">
        <v>24.32</v>
      </c>
      <c r="E2888" s="371"/>
    </row>
    <row r="2889" spans="1:5" customFormat="1" x14ac:dyDescent="0.25">
      <c r="A2889" s="373">
        <v>95806</v>
      </c>
      <c r="B2889" s="373" t="s">
        <v>5554</v>
      </c>
      <c r="C2889" s="373" t="s">
        <v>6</v>
      </c>
      <c r="D2889" s="374">
        <v>26.66</v>
      </c>
      <c r="E2889" s="371"/>
    </row>
    <row r="2890" spans="1:5" customFormat="1" x14ac:dyDescent="0.25">
      <c r="A2890" s="373">
        <v>95807</v>
      </c>
      <c r="B2890" s="373" t="s">
        <v>5555</v>
      </c>
      <c r="C2890" s="373" t="s">
        <v>6</v>
      </c>
      <c r="D2890" s="374">
        <v>27</v>
      </c>
      <c r="E2890" s="371"/>
    </row>
    <row r="2891" spans="1:5" customFormat="1" x14ac:dyDescent="0.25">
      <c r="A2891" s="373">
        <v>95808</v>
      </c>
      <c r="B2891" s="373" t="s">
        <v>5556</v>
      </c>
      <c r="C2891" s="373" t="s">
        <v>6</v>
      </c>
      <c r="D2891" s="374">
        <v>30.96</v>
      </c>
      <c r="E2891" s="371"/>
    </row>
    <row r="2892" spans="1:5" customFormat="1" x14ac:dyDescent="0.25">
      <c r="A2892" s="373">
        <v>95809</v>
      </c>
      <c r="B2892" s="373" t="s">
        <v>5557</v>
      </c>
      <c r="C2892" s="373" t="s">
        <v>6</v>
      </c>
      <c r="D2892" s="374">
        <v>38.47</v>
      </c>
      <c r="E2892" s="371"/>
    </row>
    <row r="2893" spans="1:5" customFormat="1" x14ac:dyDescent="0.25">
      <c r="A2893" s="373">
        <v>95810</v>
      </c>
      <c r="B2893" s="373" t="s">
        <v>5558</v>
      </c>
      <c r="C2893" s="373" t="s">
        <v>6</v>
      </c>
      <c r="D2893" s="374">
        <v>16.29</v>
      </c>
      <c r="E2893" s="371"/>
    </row>
    <row r="2894" spans="1:5" customFormat="1" x14ac:dyDescent="0.25">
      <c r="A2894" s="373">
        <v>95811</v>
      </c>
      <c r="B2894" s="373" t="s">
        <v>5136</v>
      </c>
      <c r="C2894" s="373" t="s">
        <v>6</v>
      </c>
      <c r="D2894" s="374">
        <v>20.260000000000002</v>
      </c>
      <c r="E2894" s="371"/>
    </row>
    <row r="2895" spans="1:5" customFormat="1" x14ac:dyDescent="0.25">
      <c r="A2895" s="373">
        <v>95812</v>
      </c>
      <c r="B2895" s="373" t="s">
        <v>5559</v>
      </c>
      <c r="C2895" s="373" t="s">
        <v>6</v>
      </c>
      <c r="D2895" s="374">
        <v>27.76</v>
      </c>
      <c r="E2895" s="371"/>
    </row>
    <row r="2896" spans="1:5" customFormat="1" x14ac:dyDescent="0.25">
      <c r="A2896" s="373">
        <v>95813</v>
      </c>
      <c r="B2896" s="373" t="s">
        <v>5560</v>
      </c>
      <c r="C2896" s="373" t="s">
        <v>6</v>
      </c>
      <c r="D2896" s="374">
        <v>18.97</v>
      </c>
      <c r="E2896" s="371"/>
    </row>
    <row r="2897" spans="1:5" customFormat="1" x14ac:dyDescent="0.25">
      <c r="A2897" s="373">
        <v>95814</v>
      </c>
      <c r="B2897" s="373" t="s">
        <v>5561</v>
      </c>
      <c r="C2897" s="373" t="s">
        <v>6</v>
      </c>
      <c r="D2897" s="374">
        <v>24.26</v>
      </c>
      <c r="E2897" s="371"/>
    </row>
    <row r="2898" spans="1:5" customFormat="1" x14ac:dyDescent="0.25">
      <c r="A2898" s="373">
        <v>95815</v>
      </c>
      <c r="B2898" s="373" t="s">
        <v>5562</v>
      </c>
      <c r="C2898" s="373" t="s">
        <v>6</v>
      </c>
      <c r="D2898" s="374">
        <v>35.86</v>
      </c>
      <c r="E2898" s="371"/>
    </row>
    <row r="2899" spans="1:5" customFormat="1" x14ac:dyDescent="0.25">
      <c r="A2899" s="373">
        <v>95816</v>
      </c>
      <c r="B2899" s="373" t="s">
        <v>5563</v>
      </c>
      <c r="C2899" s="373" t="s">
        <v>6</v>
      </c>
      <c r="D2899" s="374">
        <v>32.64</v>
      </c>
      <c r="E2899" s="371"/>
    </row>
    <row r="2900" spans="1:5" customFormat="1" x14ac:dyDescent="0.25">
      <c r="A2900" s="373">
        <v>95817</v>
      </c>
      <c r="B2900" s="373" t="s">
        <v>5564</v>
      </c>
      <c r="C2900" s="373" t="s">
        <v>6</v>
      </c>
      <c r="D2900" s="374">
        <v>38.75</v>
      </c>
      <c r="E2900" s="371"/>
    </row>
    <row r="2901" spans="1:5" customFormat="1" x14ac:dyDescent="0.25">
      <c r="A2901" s="373">
        <v>95818</v>
      </c>
      <c r="B2901" s="373" t="s">
        <v>5565</v>
      </c>
      <c r="C2901" s="373" t="s">
        <v>6</v>
      </c>
      <c r="D2901" s="374">
        <v>53.67</v>
      </c>
      <c r="E2901" s="371"/>
    </row>
    <row r="2902" spans="1:5" customFormat="1" x14ac:dyDescent="0.25">
      <c r="A2902" s="373">
        <v>97881</v>
      </c>
      <c r="B2902" s="373" t="s">
        <v>4177</v>
      </c>
      <c r="C2902" s="373" t="s">
        <v>6</v>
      </c>
      <c r="D2902" s="374">
        <v>138.02000000000001</v>
      </c>
      <c r="E2902" s="371"/>
    </row>
    <row r="2903" spans="1:5" customFormat="1" x14ac:dyDescent="0.25">
      <c r="A2903" s="373">
        <v>97882</v>
      </c>
      <c r="B2903" s="373" t="s">
        <v>4178</v>
      </c>
      <c r="C2903" s="373" t="s">
        <v>6</v>
      </c>
      <c r="D2903" s="374">
        <v>216.99</v>
      </c>
      <c r="E2903" s="371"/>
    </row>
    <row r="2904" spans="1:5" customFormat="1" x14ac:dyDescent="0.25">
      <c r="A2904" s="373">
        <v>97883</v>
      </c>
      <c r="B2904" s="373" t="s">
        <v>4179</v>
      </c>
      <c r="C2904" s="373" t="s">
        <v>6</v>
      </c>
      <c r="D2904" s="374">
        <v>417.94</v>
      </c>
      <c r="E2904" s="371"/>
    </row>
    <row r="2905" spans="1:5" customFormat="1" x14ac:dyDescent="0.25">
      <c r="A2905" s="373">
        <v>97884</v>
      </c>
      <c r="B2905" s="373" t="s">
        <v>4180</v>
      </c>
      <c r="C2905" s="373" t="s">
        <v>6</v>
      </c>
      <c r="D2905" s="374">
        <v>814.76</v>
      </c>
      <c r="E2905" s="371"/>
    </row>
    <row r="2906" spans="1:5" customFormat="1" x14ac:dyDescent="0.25">
      <c r="A2906" s="373">
        <v>97885</v>
      </c>
      <c r="B2906" s="373" t="s">
        <v>4181</v>
      </c>
      <c r="C2906" s="373" t="s">
        <v>6</v>
      </c>
      <c r="D2906" s="375">
        <v>1251.17</v>
      </c>
      <c r="E2906" s="371"/>
    </row>
    <row r="2907" spans="1:5" customFormat="1" x14ac:dyDescent="0.25">
      <c r="A2907" s="373">
        <v>97886</v>
      </c>
      <c r="B2907" s="373" t="s">
        <v>4182</v>
      </c>
      <c r="C2907" s="373" t="s">
        <v>6</v>
      </c>
      <c r="D2907" s="374">
        <v>176.88</v>
      </c>
      <c r="E2907" s="371"/>
    </row>
    <row r="2908" spans="1:5" customFormat="1" x14ac:dyDescent="0.25">
      <c r="A2908" s="373">
        <v>97887</v>
      </c>
      <c r="B2908" s="373" t="s">
        <v>4183</v>
      </c>
      <c r="C2908" s="373" t="s">
        <v>6</v>
      </c>
      <c r="D2908" s="374">
        <v>277.86</v>
      </c>
      <c r="E2908" s="371"/>
    </row>
    <row r="2909" spans="1:5" customFormat="1" x14ac:dyDescent="0.25">
      <c r="A2909" s="373">
        <v>97888</v>
      </c>
      <c r="B2909" s="373" t="s">
        <v>4184</v>
      </c>
      <c r="C2909" s="373" t="s">
        <v>6</v>
      </c>
      <c r="D2909" s="374">
        <v>535.30999999999995</v>
      </c>
      <c r="E2909" s="371"/>
    </row>
    <row r="2910" spans="1:5" customFormat="1" x14ac:dyDescent="0.25">
      <c r="A2910" s="373">
        <v>97889</v>
      </c>
      <c r="B2910" s="373" t="s">
        <v>4185</v>
      </c>
      <c r="C2910" s="373" t="s">
        <v>6</v>
      </c>
      <c r="D2910" s="374">
        <v>727.46</v>
      </c>
      <c r="E2910" s="371"/>
    </row>
    <row r="2911" spans="1:5" customFormat="1" x14ac:dyDescent="0.25">
      <c r="A2911" s="373">
        <v>97890</v>
      </c>
      <c r="B2911" s="373" t="s">
        <v>4186</v>
      </c>
      <c r="C2911" s="373" t="s">
        <v>6</v>
      </c>
      <c r="D2911" s="374">
        <v>833.87</v>
      </c>
      <c r="E2911" s="371"/>
    </row>
    <row r="2912" spans="1:5" customFormat="1" x14ac:dyDescent="0.25">
      <c r="A2912" s="373">
        <v>97891</v>
      </c>
      <c r="B2912" s="373" t="s">
        <v>4187</v>
      </c>
      <c r="C2912" s="373" t="s">
        <v>6</v>
      </c>
      <c r="D2912" s="374">
        <v>218.87</v>
      </c>
      <c r="E2912" s="371"/>
    </row>
    <row r="2913" spans="1:5" customFormat="1" x14ac:dyDescent="0.25">
      <c r="A2913" s="373">
        <v>97892</v>
      </c>
      <c r="B2913" s="373" t="s">
        <v>4188</v>
      </c>
      <c r="C2913" s="373" t="s">
        <v>6</v>
      </c>
      <c r="D2913" s="374">
        <v>410.6</v>
      </c>
      <c r="E2913" s="371"/>
    </row>
    <row r="2914" spans="1:5" customFormat="1" x14ac:dyDescent="0.25">
      <c r="A2914" s="373">
        <v>97893</v>
      </c>
      <c r="B2914" s="373" t="s">
        <v>4189</v>
      </c>
      <c r="C2914" s="373" t="s">
        <v>6</v>
      </c>
      <c r="D2914" s="374">
        <v>568.39</v>
      </c>
      <c r="E2914" s="371"/>
    </row>
    <row r="2915" spans="1:5" customFormat="1" x14ac:dyDescent="0.25">
      <c r="A2915" s="373">
        <v>97894</v>
      </c>
      <c r="B2915" s="373" t="s">
        <v>4190</v>
      </c>
      <c r="C2915" s="373" t="s">
        <v>6</v>
      </c>
      <c r="D2915" s="374">
        <v>641.12</v>
      </c>
      <c r="E2915" s="371"/>
    </row>
    <row r="2916" spans="1:5" customFormat="1" x14ac:dyDescent="0.25">
      <c r="A2916" s="373">
        <v>104396</v>
      </c>
      <c r="B2916" s="373" t="s">
        <v>5566</v>
      </c>
      <c r="C2916" s="373" t="s">
        <v>6</v>
      </c>
      <c r="D2916" s="374">
        <v>22.99</v>
      </c>
      <c r="E2916" s="371"/>
    </row>
    <row r="2917" spans="1:5" customFormat="1" x14ac:dyDescent="0.25">
      <c r="A2917" s="373">
        <v>104397</v>
      </c>
      <c r="B2917" s="373" t="s">
        <v>5567</v>
      </c>
      <c r="C2917" s="373" t="s">
        <v>6</v>
      </c>
      <c r="D2917" s="374">
        <v>27.3</v>
      </c>
      <c r="E2917" s="371"/>
    </row>
    <row r="2918" spans="1:5" customFormat="1" x14ac:dyDescent="0.25">
      <c r="A2918" s="373">
        <v>104398</v>
      </c>
      <c r="B2918" s="373" t="s">
        <v>5568</v>
      </c>
      <c r="C2918" s="373" t="s">
        <v>6</v>
      </c>
      <c r="D2918" s="374">
        <v>26.98</v>
      </c>
      <c r="E2918" s="371"/>
    </row>
    <row r="2919" spans="1:5" customFormat="1" x14ac:dyDescent="0.25">
      <c r="A2919" s="373">
        <v>104399</v>
      </c>
      <c r="B2919" s="373" t="s">
        <v>5569</v>
      </c>
      <c r="C2919" s="373" t="s">
        <v>6</v>
      </c>
      <c r="D2919" s="374">
        <v>29.63</v>
      </c>
      <c r="E2919" s="371"/>
    </row>
    <row r="2920" spans="1:5" customFormat="1" x14ac:dyDescent="0.25">
      <c r="A2920" s="373">
        <v>104400</v>
      </c>
      <c r="B2920" s="373" t="s">
        <v>5570</v>
      </c>
      <c r="C2920" s="373" t="s">
        <v>6</v>
      </c>
      <c r="D2920" s="374">
        <v>37.9</v>
      </c>
      <c r="E2920" s="371"/>
    </row>
    <row r="2921" spans="1:5" customFormat="1" x14ac:dyDescent="0.25">
      <c r="A2921" s="373">
        <v>104401</v>
      </c>
      <c r="B2921" s="373" t="s">
        <v>5571</v>
      </c>
      <c r="C2921" s="373" t="s">
        <v>6</v>
      </c>
      <c r="D2921" s="374">
        <v>25.53</v>
      </c>
      <c r="E2921" s="371"/>
    </row>
    <row r="2922" spans="1:5" customFormat="1" x14ac:dyDescent="0.25">
      <c r="A2922" s="373">
        <v>104402</v>
      </c>
      <c r="B2922" s="373" t="s">
        <v>5572</v>
      </c>
      <c r="C2922" s="373" t="s">
        <v>6</v>
      </c>
      <c r="D2922" s="374">
        <v>26.86</v>
      </c>
      <c r="E2922" s="371"/>
    </row>
    <row r="2923" spans="1:5" customFormat="1" x14ac:dyDescent="0.25">
      <c r="A2923" s="373">
        <v>104403</v>
      </c>
      <c r="B2923" s="373" t="s">
        <v>5573</v>
      </c>
      <c r="C2923" s="373" t="s">
        <v>6</v>
      </c>
      <c r="D2923" s="374">
        <v>33.29</v>
      </c>
      <c r="E2923" s="371"/>
    </row>
    <row r="2924" spans="1:5" customFormat="1" x14ac:dyDescent="0.25">
      <c r="A2924" s="373">
        <v>104404</v>
      </c>
      <c r="B2924" s="373" t="s">
        <v>5574</v>
      </c>
      <c r="C2924" s="373" t="s">
        <v>6</v>
      </c>
      <c r="D2924" s="374">
        <v>34.549999999999997</v>
      </c>
      <c r="E2924" s="371"/>
    </row>
    <row r="2925" spans="1:5" customFormat="1" x14ac:dyDescent="0.25">
      <c r="A2925" s="373">
        <v>104405</v>
      </c>
      <c r="B2925" s="373" t="s">
        <v>5575</v>
      </c>
      <c r="C2925" s="373" t="s">
        <v>6</v>
      </c>
      <c r="D2925" s="374">
        <v>46.57</v>
      </c>
      <c r="E2925" s="371"/>
    </row>
    <row r="2926" spans="1:5" customFormat="1" x14ac:dyDescent="0.25">
      <c r="A2926" s="373">
        <v>93653</v>
      </c>
      <c r="B2926" s="373" t="s">
        <v>1659</v>
      </c>
      <c r="C2926" s="373" t="s">
        <v>6</v>
      </c>
      <c r="D2926" s="374">
        <v>16.03</v>
      </c>
      <c r="E2926" s="371"/>
    </row>
    <row r="2927" spans="1:5" customFormat="1" x14ac:dyDescent="0.25">
      <c r="A2927" s="373">
        <v>93654</v>
      </c>
      <c r="B2927" s="373" t="s">
        <v>1660</v>
      </c>
      <c r="C2927" s="373" t="s">
        <v>6</v>
      </c>
      <c r="D2927" s="374">
        <v>16.690000000000001</v>
      </c>
      <c r="E2927" s="371"/>
    </row>
    <row r="2928" spans="1:5" customFormat="1" x14ac:dyDescent="0.25">
      <c r="A2928" s="373">
        <v>93655</v>
      </c>
      <c r="B2928" s="373" t="s">
        <v>1661</v>
      </c>
      <c r="C2928" s="373" t="s">
        <v>6</v>
      </c>
      <c r="D2928" s="374">
        <v>17.989999999999998</v>
      </c>
      <c r="E2928" s="371"/>
    </row>
    <row r="2929" spans="1:5" customFormat="1" x14ac:dyDescent="0.25">
      <c r="A2929" s="373">
        <v>93656</v>
      </c>
      <c r="B2929" s="373" t="s">
        <v>1662</v>
      </c>
      <c r="C2929" s="373" t="s">
        <v>6</v>
      </c>
      <c r="D2929" s="374">
        <v>17.989999999999998</v>
      </c>
      <c r="E2929" s="371"/>
    </row>
    <row r="2930" spans="1:5" customFormat="1" x14ac:dyDescent="0.25">
      <c r="A2930" s="373">
        <v>93657</v>
      </c>
      <c r="B2930" s="373" t="s">
        <v>1663</v>
      </c>
      <c r="C2930" s="373" t="s">
        <v>6</v>
      </c>
      <c r="D2930" s="374">
        <v>19.559999999999999</v>
      </c>
      <c r="E2930" s="371"/>
    </row>
    <row r="2931" spans="1:5" customFormat="1" x14ac:dyDescent="0.25">
      <c r="A2931" s="373">
        <v>93658</v>
      </c>
      <c r="B2931" s="373" t="s">
        <v>1664</v>
      </c>
      <c r="C2931" s="373" t="s">
        <v>6</v>
      </c>
      <c r="D2931" s="374">
        <v>28.36</v>
      </c>
      <c r="E2931" s="371"/>
    </row>
    <row r="2932" spans="1:5" customFormat="1" x14ac:dyDescent="0.25">
      <c r="A2932" s="373">
        <v>93659</v>
      </c>
      <c r="B2932" s="373" t="s">
        <v>1665</v>
      </c>
      <c r="C2932" s="373" t="s">
        <v>6</v>
      </c>
      <c r="D2932" s="374">
        <v>31.56</v>
      </c>
      <c r="E2932" s="371"/>
    </row>
    <row r="2933" spans="1:5" customFormat="1" x14ac:dyDescent="0.25">
      <c r="A2933" s="373">
        <v>93660</v>
      </c>
      <c r="B2933" s="373" t="s">
        <v>1666</v>
      </c>
      <c r="C2933" s="373" t="s">
        <v>6</v>
      </c>
      <c r="D2933" s="374">
        <v>81.06</v>
      </c>
      <c r="E2933" s="371"/>
    </row>
    <row r="2934" spans="1:5" customFormat="1" x14ac:dyDescent="0.25">
      <c r="A2934" s="373">
        <v>93661</v>
      </c>
      <c r="B2934" s="373" t="s">
        <v>1667</v>
      </c>
      <c r="C2934" s="373" t="s">
        <v>6</v>
      </c>
      <c r="D2934" s="374">
        <v>82.38</v>
      </c>
      <c r="E2934" s="371"/>
    </row>
    <row r="2935" spans="1:5" customFormat="1" x14ac:dyDescent="0.25">
      <c r="A2935" s="373">
        <v>93662</v>
      </c>
      <c r="B2935" s="373" t="s">
        <v>1668</v>
      </c>
      <c r="C2935" s="373" t="s">
        <v>6</v>
      </c>
      <c r="D2935" s="374">
        <v>84.97</v>
      </c>
      <c r="E2935" s="371"/>
    </row>
    <row r="2936" spans="1:5" customFormat="1" x14ac:dyDescent="0.25">
      <c r="A2936" s="373">
        <v>93663</v>
      </c>
      <c r="B2936" s="373" t="s">
        <v>1669</v>
      </c>
      <c r="C2936" s="373" t="s">
        <v>6</v>
      </c>
      <c r="D2936" s="374">
        <v>84.97</v>
      </c>
      <c r="E2936" s="371"/>
    </row>
    <row r="2937" spans="1:5" customFormat="1" x14ac:dyDescent="0.25">
      <c r="A2937" s="373">
        <v>93664</v>
      </c>
      <c r="B2937" s="373" t="s">
        <v>1670</v>
      </c>
      <c r="C2937" s="373" t="s">
        <v>6</v>
      </c>
      <c r="D2937" s="374">
        <v>88.13</v>
      </c>
      <c r="E2937" s="371"/>
    </row>
    <row r="2938" spans="1:5" customFormat="1" x14ac:dyDescent="0.25">
      <c r="A2938" s="373">
        <v>93665</v>
      </c>
      <c r="B2938" s="373" t="s">
        <v>1671</v>
      </c>
      <c r="C2938" s="373" t="s">
        <v>6</v>
      </c>
      <c r="D2938" s="374">
        <v>91.91</v>
      </c>
      <c r="E2938" s="371"/>
    </row>
    <row r="2939" spans="1:5" customFormat="1" x14ac:dyDescent="0.25">
      <c r="A2939" s="373">
        <v>93666</v>
      </c>
      <c r="B2939" s="373" t="s">
        <v>1672</v>
      </c>
      <c r="C2939" s="373" t="s">
        <v>6</v>
      </c>
      <c r="D2939" s="374">
        <v>98.29</v>
      </c>
      <c r="E2939" s="371"/>
    </row>
    <row r="2940" spans="1:5" customFormat="1" x14ac:dyDescent="0.25">
      <c r="A2940" s="373">
        <v>93667</v>
      </c>
      <c r="B2940" s="373" t="s">
        <v>1673</v>
      </c>
      <c r="C2940" s="373" t="s">
        <v>6</v>
      </c>
      <c r="D2940" s="374">
        <v>100.92</v>
      </c>
      <c r="E2940" s="371"/>
    </row>
    <row r="2941" spans="1:5" customFormat="1" x14ac:dyDescent="0.25">
      <c r="A2941" s="373">
        <v>93668</v>
      </c>
      <c r="B2941" s="373" t="s">
        <v>1674</v>
      </c>
      <c r="C2941" s="373" t="s">
        <v>6</v>
      </c>
      <c r="D2941" s="374">
        <v>102.89</v>
      </c>
      <c r="E2941" s="371"/>
    </row>
    <row r="2942" spans="1:5" customFormat="1" x14ac:dyDescent="0.25">
      <c r="A2942" s="373">
        <v>93669</v>
      </c>
      <c r="B2942" s="373" t="s">
        <v>1675</v>
      </c>
      <c r="C2942" s="373" t="s">
        <v>6</v>
      </c>
      <c r="D2942" s="374">
        <v>106.8</v>
      </c>
      <c r="E2942" s="371"/>
    </row>
    <row r="2943" spans="1:5" customFormat="1" x14ac:dyDescent="0.25">
      <c r="A2943" s="373">
        <v>93670</v>
      </c>
      <c r="B2943" s="373" t="s">
        <v>1676</v>
      </c>
      <c r="C2943" s="373" t="s">
        <v>6</v>
      </c>
      <c r="D2943" s="374">
        <v>106.8</v>
      </c>
      <c r="E2943" s="371"/>
    </row>
    <row r="2944" spans="1:5" customFormat="1" x14ac:dyDescent="0.25">
      <c r="A2944" s="373">
        <v>93671</v>
      </c>
      <c r="B2944" s="373" t="s">
        <v>1677</v>
      </c>
      <c r="C2944" s="373" t="s">
        <v>6</v>
      </c>
      <c r="D2944" s="374">
        <v>111.52</v>
      </c>
      <c r="E2944" s="371"/>
    </row>
    <row r="2945" spans="1:5" customFormat="1" x14ac:dyDescent="0.25">
      <c r="A2945" s="373">
        <v>93672</v>
      </c>
      <c r="B2945" s="373" t="s">
        <v>1678</v>
      </c>
      <c r="C2945" s="373" t="s">
        <v>6</v>
      </c>
      <c r="D2945" s="374">
        <v>118.93</v>
      </c>
      <c r="E2945" s="371"/>
    </row>
    <row r="2946" spans="1:5" customFormat="1" x14ac:dyDescent="0.25">
      <c r="A2946" s="373">
        <v>93673</v>
      </c>
      <c r="B2946" s="373" t="s">
        <v>1679</v>
      </c>
      <c r="C2946" s="373" t="s">
        <v>6</v>
      </c>
      <c r="D2946" s="374">
        <v>128.51</v>
      </c>
      <c r="E2946" s="371"/>
    </row>
    <row r="2947" spans="1:5" customFormat="1" x14ac:dyDescent="0.25">
      <c r="A2947" s="373">
        <v>97359</v>
      </c>
      <c r="B2947" s="373" t="s">
        <v>1680</v>
      </c>
      <c r="C2947" s="373" t="s">
        <v>6</v>
      </c>
      <c r="D2947" s="375">
        <v>5622.22</v>
      </c>
      <c r="E2947" s="371"/>
    </row>
    <row r="2948" spans="1:5" customFormat="1" x14ac:dyDescent="0.25">
      <c r="A2948" s="373">
        <v>97360</v>
      </c>
      <c r="B2948" s="373" t="s">
        <v>1681</v>
      </c>
      <c r="C2948" s="373" t="s">
        <v>6</v>
      </c>
      <c r="D2948" s="375">
        <v>10876.02</v>
      </c>
      <c r="E2948" s="371"/>
    </row>
    <row r="2949" spans="1:5" customFormat="1" x14ac:dyDescent="0.25">
      <c r="A2949" s="373">
        <v>97361</v>
      </c>
      <c r="B2949" s="373" t="s">
        <v>1682</v>
      </c>
      <c r="C2949" s="373" t="s">
        <v>6</v>
      </c>
      <c r="D2949" s="375">
        <v>14501.36</v>
      </c>
      <c r="E2949" s="371"/>
    </row>
    <row r="2950" spans="1:5" customFormat="1" x14ac:dyDescent="0.25">
      <c r="A2950" s="373">
        <v>97362</v>
      </c>
      <c r="B2950" s="373" t="s">
        <v>1683</v>
      </c>
      <c r="C2950" s="373" t="s">
        <v>6</v>
      </c>
      <c r="D2950" s="375">
        <v>1471.77</v>
      </c>
      <c r="E2950" s="371"/>
    </row>
    <row r="2951" spans="1:5" customFormat="1" x14ac:dyDescent="0.25">
      <c r="A2951" s="373">
        <v>101875</v>
      </c>
      <c r="B2951" s="373" t="s">
        <v>1684</v>
      </c>
      <c r="C2951" s="373" t="s">
        <v>6</v>
      </c>
      <c r="D2951" s="374">
        <v>324.07</v>
      </c>
      <c r="E2951" s="371"/>
    </row>
    <row r="2952" spans="1:5" customFormat="1" x14ac:dyDescent="0.25">
      <c r="A2952" s="373">
        <v>101876</v>
      </c>
      <c r="B2952" s="373" t="s">
        <v>1685</v>
      </c>
      <c r="C2952" s="373" t="s">
        <v>6</v>
      </c>
      <c r="D2952" s="374">
        <v>119.05</v>
      </c>
      <c r="E2952" s="371"/>
    </row>
    <row r="2953" spans="1:5" customFormat="1" x14ac:dyDescent="0.25">
      <c r="A2953" s="373">
        <v>101877</v>
      </c>
      <c r="B2953" s="373" t="s">
        <v>1686</v>
      </c>
      <c r="C2953" s="373" t="s">
        <v>6</v>
      </c>
      <c r="D2953" s="374">
        <v>80.36</v>
      </c>
      <c r="E2953" s="371"/>
    </row>
    <row r="2954" spans="1:5" customFormat="1" x14ac:dyDescent="0.25">
      <c r="A2954" s="373">
        <v>101878</v>
      </c>
      <c r="B2954" s="373" t="s">
        <v>1687</v>
      </c>
      <c r="C2954" s="373" t="s">
        <v>6</v>
      </c>
      <c r="D2954" s="374">
        <v>455.68</v>
      </c>
      <c r="E2954" s="371"/>
    </row>
    <row r="2955" spans="1:5" customFormat="1" x14ac:dyDescent="0.25">
      <c r="A2955" s="373">
        <v>101879</v>
      </c>
      <c r="B2955" s="373" t="s">
        <v>1688</v>
      </c>
      <c r="C2955" s="373" t="s">
        <v>6</v>
      </c>
      <c r="D2955" s="374">
        <v>465.75</v>
      </c>
      <c r="E2955" s="371"/>
    </row>
    <row r="2956" spans="1:5" customFormat="1" x14ac:dyDescent="0.25">
      <c r="A2956" s="373">
        <v>101880</v>
      </c>
      <c r="B2956" s="373" t="s">
        <v>1689</v>
      </c>
      <c r="C2956" s="373" t="s">
        <v>6</v>
      </c>
      <c r="D2956" s="374">
        <v>537.4</v>
      </c>
      <c r="E2956" s="371"/>
    </row>
    <row r="2957" spans="1:5" customFormat="1" x14ac:dyDescent="0.25">
      <c r="A2957" s="373">
        <v>101881</v>
      </c>
      <c r="B2957" s="373" t="s">
        <v>1690</v>
      </c>
      <c r="C2957" s="373" t="s">
        <v>6</v>
      </c>
      <c r="D2957" s="374">
        <v>765.57</v>
      </c>
      <c r="E2957" s="371"/>
    </row>
    <row r="2958" spans="1:5" customFormat="1" x14ac:dyDescent="0.25">
      <c r="A2958" s="373">
        <v>101882</v>
      </c>
      <c r="B2958" s="373" t="s">
        <v>1691</v>
      </c>
      <c r="C2958" s="373" t="s">
        <v>6</v>
      </c>
      <c r="D2958" s="375">
        <v>1080.1600000000001</v>
      </c>
      <c r="E2958" s="371"/>
    </row>
    <row r="2959" spans="1:5" customFormat="1" x14ac:dyDescent="0.25">
      <c r="A2959" s="373">
        <v>101883</v>
      </c>
      <c r="B2959" s="373" t="s">
        <v>1692</v>
      </c>
      <c r="C2959" s="373" t="s">
        <v>6</v>
      </c>
      <c r="D2959" s="374">
        <v>444.26</v>
      </c>
      <c r="E2959" s="371"/>
    </row>
    <row r="2960" spans="1:5" customFormat="1" x14ac:dyDescent="0.25">
      <c r="A2960" s="373">
        <v>101890</v>
      </c>
      <c r="B2960" s="373" t="s">
        <v>1693</v>
      </c>
      <c r="C2960" s="373" t="s">
        <v>6</v>
      </c>
      <c r="D2960" s="374">
        <v>21.87</v>
      </c>
      <c r="E2960" s="371"/>
    </row>
    <row r="2961" spans="1:5" customFormat="1" x14ac:dyDescent="0.25">
      <c r="A2961" s="373">
        <v>101891</v>
      </c>
      <c r="B2961" s="373" t="s">
        <v>1694</v>
      </c>
      <c r="C2961" s="373" t="s">
        <v>6</v>
      </c>
      <c r="D2961" s="374">
        <v>37.42</v>
      </c>
      <c r="E2961" s="371"/>
    </row>
    <row r="2962" spans="1:5" customFormat="1" x14ac:dyDescent="0.25">
      <c r="A2962" s="373">
        <v>101892</v>
      </c>
      <c r="B2962" s="373" t="s">
        <v>1695</v>
      </c>
      <c r="C2962" s="373" t="s">
        <v>6</v>
      </c>
      <c r="D2962" s="374">
        <v>101.22</v>
      </c>
      <c r="E2962" s="371"/>
    </row>
    <row r="2963" spans="1:5" customFormat="1" x14ac:dyDescent="0.25">
      <c r="A2963" s="373">
        <v>101893</v>
      </c>
      <c r="B2963" s="373" t="s">
        <v>1696</v>
      </c>
      <c r="C2963" s="373" t="s">
        <v>6</v>
      </c>
      <c r="D2963" s="374">
        <v>128.74</v>
      </c>
      <c r="E2963" s="371"/>
    </row>
    <row r="2964" spans="1:5" customFormat="1" x14ac:dyDescent="0.25">
      <c r="A2964" s="373">
        <v>101894</v>
      </c>
      <c r="B2964" s="373" t="s">
        <v>1697</v>
      </c>
      <c r="C2964" s="373" t="s">
        <v>6</v>
      </c>
      <c r="D2964" s="374">
        <v>210.92</v>
      </c>
      <c r="E2964" s="371"/>
    </row>
    <row r="2965" spans="1:5" customFormat="1" x14ac:dyDescent="0.25">
      <c r="A2965" s="373">
        <v>101895</v>
      </c>
      <c r="B2965" s="373" t="s">
        <v>1698</v>
      </c>
      <c r="C2965" s="373" t="s">
        <v>6</v>
      </c>
      <c r="D2965" s="374">
        <v>589.88</v>
      </c>
      <c r="E2965" s="371"/>
    </row>
    <row r="2966" spans="1:5" customFormat="1" x14ac:dyDescent="0.25">
      <c r="A2966" s="373">
        <v>101896</v>
      </c>
      <c r="B2966" s="373" t="s">
        <v>1699</v>
      </c>
      <c r="C2966" s="373" t="s">
        <v>6</v>
      </c>
      <c r="D2966" s="374">
        <v>896.67</v>
      </c>
      <c r="E2966" s="371"/>
    </row>
    <row r="2967" spans="1:5" customFormat="1" x14ac:dyDescent="0.25">
      <c r="A2967" s="373">
        <v>101897</v>
      </c>
      <c r="B2967" s="373" t="s">
        <v>1700</v>
      </c>
      <c r="C2967" s="373" t="s">
        <v>6</v>
      </c>
      <c r="D2967" s="375">
        <v>1447.3</v>
      </c>
      <c r="E2967" s="371"/>
    </row>
    <row r="2968" spans="1:5" customFormat="1" x14ac:dyDescent="0.25">
      <c r="A2968" s="373">
        <v>101898</v>
      </c>
      <c r="B2968" s="373" t="s">
        <v>1701</v>
      </c>
      <c r="C2968" s="373" t="s">
        <v>6</v>
      </c>
      <c r="D2968" s="375">
        <v>1948.2</v>
      </c>
      <c r="E2968" s="371"/>
    </row>
    <row r="2969" spans="1:5" customFormat="1" x14ac:dyDescent="0.25">
      <c r="A2969" s="373">
        <v>101899</v>
      </c>
      <c r="B2969" s="373" t="s">
        <v>1702</v>
      </c>
      <c r="C2969" s="373" t="s">
        <v>6</v>
      </c>
      <c r="D2969" s="375">
        <v>3139.65</v>
      </c>
      <c r="E2969" s="371"/>
    </row>
    <row r="2970" spans="1:5" customFormat="1" x14ac:dyDescent="0.25">
      <c r="A2970" s="373">
        <v>101900</v>
      </c>
      <c r="B2970" s="373" t="s">
        <v>1703</v>
      </c>
      <c r="C2970" s="373" t="s">
        <v>6</v>
      </c>
      <c r="D2970" s="375">
        <v>6590.61</v>
      </c>
      <c r="E2970" s="371"/>
    </row>
    <row r="2971" spans="1:5" customFormat="1" x14ac:dyDescent="0.25">
      <c r="A2971" s="373">
        <v>101901</v>
      </c>
      <c r="B2971" s="373" t="s">
        <v>1704</v>
      </c>
      <c r="C2971" s="373" t="s">
        <v>6</v>
      </c>
      <c r="D2971" s="374">
        <v>175.3</v>
      </c>
      <c r="E2971" s="371"/>
    </row>
    <row r="2972" spans="1:5" customFormat="1" x14ac:dyDescent="0.25">
      <c r="A2972" s="373">
        <v>101902</v>
      </c>
      <c r="B2972" s="373" t="s">
        <v>1705</v>
      </c>
      <c r="C2972" s="373" t="s">
        <v>6</v>
      </c>
      <c r="D2972" s="374">
        <v>216.44</v>
      </c>
      <c r="E2972" s="371"/>
    </row>
    <row r="2973" spans="1:5" customFormat="1" x14ac:dyDescent="0.25">
      <c r="A2973" s="373">
        <v>101903</v>
      </c>
      <c r="B2973" s="373" t="s">
        <v>1706</v>
      </c>
      <c r="C2973" s="373" t="s">
        <v>6</v>
      </c>
      <c r="D2973" s="374">
        <v>451.89</v>
      </c>
      <c r="E2973" s="371"/>
    </row>
    <row r="2974" spans="1:5" customFormat="1" x14ac:dyDescent="0.25">
      <c r="A2974" s="373">
        <v>101904</v>
      </c>
      <c r="B2974" s="373" t="s">
        <v>1707</v>
      </c>
      <c r="C2974" s="373" t="s">
        <v>6</v>
      </c>
      <c r="D2974" s="375">
        <v>1667.28</v>
      </c>
      <c r="E2974" s="371"/>
    </row>
    <row r="2975" spans="1:5" customFormat="1" x14ac:dyDescent="0.25">
      <c r="A2975" s="373">
        <v>101938</v>
      </c>
      <c r="B2975" s="373" t="s">
        <v>4191</v>
      </c>
      <c r="C2975" s="373" t="s">
        <v>6</v>
      </c>
      <c r="D2975" s="374">
        <v>160.21</v>
      </c>
      <c r="E2975" s="371"/>
    </row>
    <row r="2976" spans="1:5" customFormat="1" x14ac:dyDescent="0.25">
      <c r="A2976" s="373">
        <v>101946</v>
      </c>
      <c r="B2976" s="373" t="s">
        <v>4192</v>
      </c>
      <c r="C2976" s="373" t="s">
        <v>6</v>
      </c>
      <c r="D2976" s="374">
        <v>214.62</v>
      </c>
      <c r="E2976" s="371"/>
    </row>
    <row r="2977" spans="1:5" customFormat="1" x14ac:dyDescent="0.25">
      <c r="A2977" s="373">
        <v>91945</v>
      </c>
      <c r="B2977" s="373" t="s">
        <v>8342</v>
      </c>
      <c r="C2977" s="373" t="s">
        <v>6</v>
      </c>
      <c r="D2977" s="374">
        <v>15.14</v>
      </c>
      <c r="E2977" s="371"/>
    </row>
    <row r="2978" spans="1:5" customFormat="1" x14ac:dyDescent="0.25">
      <c r="A2978" s="373">
        <v>91946</v>
      </c>
      <c r="B2978" s="373" t="s">
        <v>8343</v>
      </c>
      <c r="C2978" s="373" t="s">
        <v>6</v>
      </c>
      <c r="D2978" s="374">
        <v>12.02</v>
      </c>
      <c r="E2978" s="371"/>
    </row>
    <row r="2979" spans="1:5" customFormat="1" x14ac:dyDescent="0.25">
      <c r="A2979" s="373">
        <v>91947</v>
      </c>
      <c r="B2979" s="373" t="s">
        <v>8344</v>
      </c>
      <c r="C2979" s="373" t="s">
        <v>6</v>
      </c>
      <c r="D2979" s="374">
        <v>10.050000000000001</v>
      </c>
      <c r="E2979" s="371"/>
    </row>
    <row r="2980" spans="1:5" customFormat="1" x14ac:dyDescent="0.25">
      <c r="A2980" s="373">
        <v>91949</v>
      </c>
      <c r="B2980" s="373" t="s">
        <v>8345</v>
      </c>
      <c r="C2980" s="373" t="s">
        <v>6</v>
      </c>
      <c r="D2980" s="374">
        <v>21.7</v>
      </c>
      <c r="E2980" s="371"/>
    </row>
    <row r="2981" spans="1:5" customFormat="1" x14ac:dyDescent="0.25">
      <c r="A2981" s="373">
        <v>91950</v>
      </c>
      <c r="B2981" s="373" t="s">
        <v>8346</v>
      </c>
      <c r="C2981" s="373" t="s">
        <v>6</v>
      </c>
      <c r="D2981" s="374">
        <v>17.89</v>
      </c>
      <c r="E2981" s="371"/>
    </row>
    <row r="2982" spans="1:5" customFormat="1" x14ac:dyDescent="0.25">
      <c r="A2982" s="373">
        <v>91951</v>
      </c>
      <c r="B2982" s="373" t="s">
        <v>8347</v>
      </c>
      <c r="C2982" s="373" t="s">
        <v>6</v>
      </c>
      <c r="D2982" s="374">
        <v>15.6</v>
      </c>
      <c r="E2982" s="371"/>
    </row>
    <row r="2983" spans="1:5" customFormat="1" x14ac:dyDescent="0.25">
      <c r="A2983" s="373">
        <v>91952</v>
      </c>
      <c r="B2983" s="373" t="s">
        <v>8348</v>
      </c>
      <c r="C2983" s="373" t="s">
        <v>6</v>
      </c>
      <c r="D2983" s="374">
        <v>20.440000000000001</v>
      </c>
      <c r="E2983" s="371"/>
    </row>
    <row r="2984" spans="1:5" customFormat="1" x14ac:dyDescent="0.25">
      <c r="A2984" s="373">
        <v>91953</v>
      </c>
      <c r="B2984" s="373" t="s">
        <v>8349</v>
      </c>
      <c r="C2984" s="373" t="s">
        <v>6</v>
      </c>
      <c r="D2984" s="374">
        <v>32.46</v>
      </c>
      <c r="E2984" s="371"/>
    </row>
    <row r="2985" spans="1:5" customFormat="1" x14ac:dyDescent="0.25">
      <c r="A2985" s="373">
        <v>91954</v>
      </c>
      <c r="B2985" s="373" t="s">
        <v>8350</v>
      </c>
      <c r="C2985" s="373" t="s">
        <v>6</v>
      </c>
      <c r="D2985" s="374">
        <v>27.42</v>
      </c>
      <c r="E2985" s="371"/>
    </row>
    <row r="2986" spans="1:5" customFormat="1" x14ac:dyDescent="0.25">
      <c r="A2986" s="373">
        <v>91955</v>
      </c>
      <c r="B2986" s="373" t="s">
        <v>8351</v>
      </c>
      <c r="C2986" s="373" t="s">
        <v>6</v>
      </c>
      <c r="D2986" s="374">
        <v>39.44</v>
      </c>
      <c r="E2986" s="371"/>
    </row>
    <row r="2987" spans="1:5" customFormat="1" x14ac:dyDescent="0.25">
      <c r="A2987" s="373">
        <v>91956</v>
      </c>
      <c r="B2987" s="373" t="s">
        <v>8352</v>
      </c>
      <c r="C2987" s="373" t="s">
        <v>6</v>
      </c>
      <c r="D2987" s="374">
        <v>44.53</v>
      </c>
      <c r="E2987" s="371"/>
    </row>
    <row r="2988" spans="1:5" customFormat="1" x14ac:dyDescent="0.25">
      <c r="A2988" s="373">
        <v>91957</v>
      </c>
      <c r="B2988" s="373" t="s">
        <v>8353</v>
      </c>
      <c r="C2988" s="373" t="s">
        <v>6</v>
      </c>
      <c r="D2988" s="374">
        <v>56.55</v>
      </c>
      <c r="E2988" s="371"/>
    </row>
    <row r="2989" spans="1:5" customFormat="1" x14ac:dyDescent="0.25">
      <c r="A2989" s="373">
        <v>91958</v>
      </c>
      <c r="B2989" s="373" t="s">
        <v>8354</v>
      </c>
      <c r="C2989" s="373" t="s">
        <v>6</v>
      </c>
      <c r="D2989" s="374">
        <v>37.61</v>
      </c>
      <c r="E2989" s="371"/>
    </row>
    <row r="2990" spans="1:5" customFormat="1" x14ac:dyDescent="0.25">
      <c r="A2990" s="373">
        <v>91959</v>
      </c>
      <c r="B2990" s="373" t="s">
        <v>8355</v>
      </c>
      <c r="C2990" s="373" t="s">
        <v>6</v>
      </c>
      <c r="D2990" s="374">
        <v>49.63</v>
      </c>
      <c r="E2990" s="371"/>
    </row>
    <row r="2991" spans="1:5" customFormat="1" x14ac:dyDescent="0.25">
      <c r="A2991" s="373">
        <v>91960</v>
      </c>
      <c r="B2991" s="373" t="s">
        <v>8356</v>
      </c>
      <c r="C2991" s="373" t="s">
        <v>6</v>
      </c>
      <c r="D2991" s="374">
        <v>51.56</v>
      </c>
      <c r="E2991" s="371"/>
    </row>
    <row r="2992" spans="1:5" customFormat="1" x14ac:dyDescent="0.25">
      <c r="A2992" s="373">
        <v>91961</v>
      </c>
      <c r="B2992" s="373" t="s">
        <v>8357</v>
      </c>
      <c r="C2992" s="373" t="s">
        <v>6</v>
      </c>
      <c r="D2992" s="374">
        <v>63.58</v>
      </c>
      <c r="E2992" s="371"/>
    </row>
    <row r="2993" spans="1:5" customFormat="1" x14ac:dyDescent="0.25">
      <c r="A2993" s="373">
        <v>91962</v>
      </c>
      <c r="B2993" s="373" t="s">
        <v>8358</v>
      </c>
      <c r="C2993" s="373" t="s">
        <v>6</v>
      </c>
      <c r="D2993" s="374">
        <v>68.67</v>
      </c>
      <c r="E2993" s="371"/>
    </row>
    <row r="2994" spans="1:5" customFormat="1" x14ac:dyDescent="0.25">
      <c r="A2994" s="373">
        <v>91963</v>
      </c>
      <c r="B2994" s="373" t="s">
        <v>8359</v>
      </c>
      <c r="C2994" s="373" t="s">
        <v>6</v>
      </c>
      <c r="D2994" s="374">
        <v>80.69</v>
      </c>
      <c r="E2994" s="371"/>
    </row>
    <row r="2995" spans="1:5" customFormat="1" x14ac:dyDescent="0.25">
      <c r="A2995" s="373">
        <v>91964</v>
      </c>
      <c r="B2995" s="373" t="s">
        <v>8360</v>
      </c>
      <c r="C2995" s="373" t="s">
        <v>6</v>
      </c>
      <c r="D2995" s="374">
        <v>61.69</v>
      </c>
      <c r="E2995" s="371"/>
    </row>
    <row r="2996" spans="1:5" customFormat="1" x14ac:dyDescent="0.25">
      <c r="A2996" s="373">
        <v>91965</v>
      </c>
      <c r="B2996" s="373" t="s">
        <v>8361</v>
      </c>
      <c r="C2996" s="373" t="s">
        <v>6</v>
      </c>
      <c r="D2996" s="374">
        <v>73.709999999999994</v>
      </c>
      <c r="E2996" s="371"/>
    </row>
    <row r="2997" spans="1:5" customFormat="1" x14ac:dyDescent="0.25">
      <c r="A2997" s="373">
        <v>91966</v>
      </c>
      <c r="B2997" s="373" t="s">
        <v>8362</v>
      </c>
      <c r="C2997" s="373" t="s">
        <v>6</v>
      </c>
      <c r="D2997" s="374">
        <v>54.77</v>
      </c>
      <c r="E2997" s="371"/>
    </row>
    <row r="2998" spans="1:5" customFormat="1" x14ac:dyDescent="0.25">
      <c r="A2998" s="373">
        <v>91967</v>
      </c>
      <c r="B2998" s="373" t="s">
        <v>8363</v>
      </c>
      <c r="C2998" s="373" t="s">
        <v>6</v>
      </c>
      <c r="D2998" s="374">
        <v>66.790000000000006</v>
      </c>
      <c r="E2998" s="371"/>
    </row>
    <row r="2999" spans="1:5" customFormat="1" x14ac:dyDescent="0.25">
      <c r="A2999" s="373">
        <v>91968</v>
      </c>
      <c r="B2999" s="373" t="s">
        <v>8364</v>
      </c>
      <c r="C2999" s="373" t="s">
        <v>6</v>
      </c>
      <c r="D2999" s="374">
        <v>75.650000000000006</v>
      </c>
      <c r="E2999" s="371"/>
    </row>
    <row r="3000" spans="1:5" customFormat="1" x14ac:dyDescent="0.25">
      <c r="A3000" s="373">
        <v>91969</v>
      </c>
      <c r="B3000" s="373" t="s">
        <v>8365</v>
      </c>
      <c r="C3000" s="373" t="s">
        <v>6</v>
      </c>
      <c r="D3000" s="374">
        <v>87.67</v>
      </c>
      <c r="E3000" s="371"/>
    </row>
    <row r="3001" spans="1:5" customFormat="1" x14ac:dyDescent="0.25">
      <c r="A3001" s="373">
        <v>91970</v>
      </c>
      <c r="B3001" s="373" t="s">
        <v>8366</v>
      </c>
      <c r="C3001" s="373" t="s">
        <v>6</v>
      </c>
      <c r="D3001" s="374">
        <v>79.23</v>
      </c>
      <c r="E3001" s="371"/>
    </row>
    <row r="3002" spans="1:5" customFormat="1" x14ac:dyDescent="0.25">
      <c r="A3002" s="373">
        <v>91971</v>
      </c>
      <c r="B3002" s="373" t="s">
        <v>8367</v>
      </c>
      <c r="C3002" s="373" t="s">
        <v>6</v>
      </c>
      <c r="D3002" s="374">
        <v>97.12</v>
      </c>
      <c r="E3002" s="371"/>
    </row>
    <row r="3003" spans="1:5" customFormat="1" x14ac:dyDescent="0.25">
      <c r="A3003" s="373">
        <v>91972</v>
      </c>
      <c r="B3003" s="373" t="s">
        <v>8368</v>
      </c>
      <c r="C3003" s="373" t="s">
        <v>6</v>
      </c>
      <c r="D3003" s="374">
        <v>86.25</v>
      </c>
      <c r="E3003" s="371"/>
    </row>
    <row r="3004" spans="1:5" customFormat="1" x14ac:dyDescent="0.25">
      <c r="A3004" s="373">
        <v>91973</v>
      </c>
      <c r="B3004" s="373" t="s">
        <v>8369</v>
      </c>
      <c r="C3004" s="373" t="s">
        <v>6</v>
      </c>
      <c r="D3004" s="374">
        <v>104.14</v>
      </c>
      <c r="E3004" s="371"/>
    </row>
    <row r="3005" spans="1:5" customFormat="1" x14ac:dyDescent="0.25">
      <c r="A3005" s="373">
        <v>91974</v>
      </c>
      <c r="B3005" s="373" t="s">
        <v>8370</v>
      </c>
      <c r="C3005" s="373" t="s">
        <v>6</v>
      </c>
      <c r="D3005" s="374">
        <v>72.25</v>
      </c>
      <c r="E3005" s="371"/>
    </row>
    <row r="3006" spans="1:5" customFormat="1" x14ac:dyDescent="0.25">
      <c r="A3006" s="373">
        <v>91975</v>
      </c>
      <c r="B3006" s="373" t="s">
        <v>8371</v>
      </c>
      <c r="C3006" s="373" t="s">
        <v>6</v>
      </c>
      <c r="D3006" s="374">
        <v>90.14</v>
      </c>
      <c r="E3006" s="371"/>
    </row>
    <row r="3007" spans="1:5" customFormat="1" x14ac:dyDescent="0.25">
      <c r="A3007" s="373">
        <v>91976</v>
      </c>
      <c r="B3007" s="373" t="s">
        <v>8372</v>
      </c>
      <c r="C3007" s="373" t="s">
        <v>6</v>
      </c>
      <c r="D3007" s="374">
        <v>106.62</v>
      </c>
      <c r="E3007" s="371"/>
    </row>
    <row r="3008" spans="1:5" customFormat="1" x14ac:dyDescent="0.25">
      <c r="A3008" s="373">
        <v>91977</v>
      </c>
      <c r="B3008" s="373" t="s">
        <v>8373</v>
      </c>
      <c r="C3008" s="373" t="s">
        <v>6</v>
      </c>
      <c r="D3008" s="374">
        <v>124.51</v>
      </c>
      <c r="E3008" s="371"/>
    </row>
    <row r="3009" spans="1:5" customFormat="1" x14ac:dyDescent="0.25">
      <c r="A3009" s="373">
        <v>91978</v>
      </c>
      <c r="B3009" s="373" t="s">
        <v>8374</v>
      </c>
      <c r="C3009" s="373" t="s">
        <v>6</v>
      </c>
      <c r="D3009" s="374">
        <v>43.86</v>
      </c>
      <c r="E3009" s="371"/>
    </row>
    <row r="3010" spans="1:5" customFormat="1" x14ac:dyDescent="0.25">
      <c r="A3010" s="373">
        <v>91979</v>
      </c>
      <c r="B3010" s="373" t="s">
        <v>8375</v>
      </c>
      <c r="C3010" s="373" t="s">
        <v>6</v>
      </c>
      <c r="D3010" s="374">
        <v>55.88</v>
      </c>
      <c r="E3010" s="371"/>
    </row>
    <row r="3011" spans="1:5" customFormat="1" x14ac:dyDescent="0.25">
      <c r="A3011" s="373">
        <v>91980</v>
      </c>
      <c r="B3011" s="373" t="s">
        <v>8376</v>
      </c>
      <c r="C3011" s="373" t="s">
        <v>6</v>
      </c>
      <c r="D3011" s="374">
        <v>42.43</v>
      </c>
      <c r="E3011" s="371"/>
    </row>
    <row r="3012" spans="1:5" customFormat="1" x14ac:dyDescent="0.25">
      <c r="A3012" s="373">
        <v>91981</v>
      </c>
      <c r="B3012" s="373" t="s">
        <v>8377</v>
      </c>
      <c r="C3012" s="373" t="s">
        <v>6</v>
      </c>
      <c r="D3012" s="374">
        <v>54.45</v>
      </c>
      <c r="E3012" s="371"/>
    </row>
    <row r="3013" spans="1:5" customFormat="1" x14ac:dyDescent="0.25">
      <c r="A3013" s="373">
        <v>91982</v>
      </c>
      <c r="B3013" s="373" t="s">
        <v>8378</v>
      </c>
      <c r="C3013" s="373" t="s">
        <v>6</v>
      </c>
      <c r="D3013" s="374">
        <v>103.02</v>
      </c>
      <c r="E3013" s="371"/>
    </row>
    <row r="3014" spans="1:5" customFormat="1" x14ac:dyDescent="0.25">
      <c r="A3014" s="373">
        <v>91983</v>
      </c>
      <c r="B3014" s="373" t="s">
        <v>8379</v>
      </c>
      <c r="C3014" s="373" t="s">
        <v>6</v>
      </c>
      <c r="D3014" s="374">
        <v>115.04</v>
      </c>
      <c r="E3014" s="371"/>
    </row>
    <row r="3015" spans="1:5" customFormat="1" x14ac:dyDescent="0.25">
      <c r="A3015" s="373">
        <v>91984</v>
      </c>
      <c r="B3015" s="373" t="s">
        <v>8380</v>
      </c>
      <c r="C3015" s="373" t="s">
        <v>6</v>
      </c>
      <c r="D3015" s="374">
        <v>19.12</v>
      </c>
      <c r="E3015" s="371"/>
    </row>
    <row r="3016" spans="1:5" customFormat="1" x14ac:dyDescent="0.25">
      <c r="A3016" s="373">
        <v>91985</v>
      </c>
      <c r="B3016" s="373" t="s">
        <v>8381</v>
      </c>
      <c r="C3016" s="373" t="s">
        <v>6</v>
      </c>
      <c r="D3016" s="374">
        <v>31.14</v>
      </c>
      <c r="E3016" s="371"/>
    </row>
    <row r="3017" spans="1:5" customFormat="1" x14ac:dyDescent="0.25">
      <c r="A3017" s="373">
        <v>91986</v>
      </c>
      <c r="B3017" s="373" t="s">
        <v>8382</v>
      </c>
      <c r="C3017" s="373" t="s">
        <v>6</v>
      </c>
      <c r="D3017" s="374">
        <v>40.97</v>
      </c>
      <c r="E3017" s="371"/>
    </row>
    <row r="3018" spans="1:5" customFormat="1" x14ac:dyDescent="0.25">
      <c r="A3018" s="373">
        <v>91987</v>
      </c>
      <c r="B3018" s="373" t="s">
        <v>8383</v>
      </c>
      <c r="C3018" s="373" t="s">
        <v>6</v>
      </c>
      <c r="D3018" s="374">
        <v>52.99</v>
      </c>
      <c r="E3018" s="371"/>
    </row>
    <row r="3019" spans="1:5" customFormat="1" x14ac:dyDescent="0.25">
      <c r="A3019" s="373">
        <v>91988</v>
      </c>
      <c r="B3019" s="373" t="s">
        <v>8384</v>
      </c>
      <c r="C3019" s="373" t="s">
        <v>6</v>
      </c>
      <c r="D3019" s="374">
        <v>23.92</v>
      </c>
      <c r="E3019" s="371"/>
    </row>
    <row r="3020" spans="1:5" customFormat="1" x14ac:dyDescent="0.25">
      <c r="A3020" s="373">
        <v>91989</v>
      </c>
      <c r="B3020" s="373" t="s">
        <v>8385</v>
      </c>
      <c r="C3020" s="373" t="s">
        <v>6</v>
      </c>
      <c r="D3020" s="374">
        <v>35.94</v>
      </c>
      <c r="E3020" s="371"/>
    </row>
    <row r="3021" spans="1:5" customFormat="1" x14ac:dyDescent="0.25">
      <c r="A3021" s="373">
        <v>91990</v>
      </c>
      <c r="B3021" s="373" t="s">
        <v>8386</v>
      </c>
      <c r="C3021" s="373" t="s">
        <v>6</v>
      </c>
      <c r="D3021" s="374">
        <v>36.35</v>
      </c>
      <c r="E3021" s="371"/>
    </row>
    <row r="3022" spans="1:5" customFormat="1" x14ac:dyDescent="0.25">
      <c r="A3022" s="373">
        <v>91991</v>
      </c>
      <c r="B3022" s="373" t="s">
        <v>8387</v>
      </c>
      <c r="C3022" s="373" t="s">
        <v>6</v>
      </c>
      <c r="D3022" s="374">
        <v>38.950000000000003</v>
      </c>
      <c r="E3022" s="371"/>
    </row>
    <row r="3023" spans="1:5" customFormat="1" x14ac:dyDescent="0.25">
      <c r="A3023" s="373">
        <v>91992</v>
      </c>
      <c r="B3023" s="373" t="s">
        <v>8388</v>
      </c>
      <c r="C3023" s="373" t="s">
        <v>6</v>
      </c>
      <c r="D3023" s="374">
        <v>48.37</v>
      </c>
      <c r="E3023" s="371"/>
    </row>
    <row r="3024" spans="1:5" customFormat="1" x14ac:dyDescent="0.25">
      <c r="A3024" s="373">
        <v>91993</v>
      </c>
      <c r="B3024" s="373" t="s">
        <v>8389</v>
      </c>
      <c r="C3024" s="373" t="s">
        <v>6</v>
      </c>
      <c r="D3024" s="374">
        <v>50.97</v>
      </c>
      <c r="E3024" s="371"/>
    </row>
    <row r="3025" spans="1:5" customFormat="1" x14ac:dyDescent="0.25">
      <c r="A3025" s="373">
        <v>91994</v>
      </c>
      <c r="B3025" s="373" t="s">
        <v>8390</v>
      </c>
      <c r="C3025" s="373" t="s">
        <v>6</v>
      </c>
      <c r="D3025" s="374">
        <v>26.07</v>
      </c>
      <c r="E3025" s="371"/>
    </row>
    <row r="3026" spans="1:5" customFormat="1" x14ac:dyDescent="0.25">
      <c r="A3026" s="373">
        <v>91995</v>
      </c>
      <c r="B3026" s="373" t="s">
        <v>8391</v>
      </c>
      <c r="C3026" s="373" t="s">
        <v>6</v>
      </c>
      <c r="D3026" s="374">
        <v>28.67</v>
      </c>
      <c r="E3026" s="371"/>
    </row>
    <row r="3027" spans="1:5" customFormat="1" x14ac:dyDescent="0.25">
      <c r="A3027" s="373">
        <v>91996</v>
      </c>
      <c r="B3027" s="373" t="s">
        <v>8392</v>
      </c>
      <c r="C3027" s="373" t="s">
        <v>6</v>
      </c>
      <c r="D3027" s="374">
        <v>38.090000000000003</v>
      </c>
      <c r="E3027" s="371"/>
    </row>
    <row r="3028" spans="1:5" customFormat="1" x14ac:dyDescent="0.25">
      <c r="A3028" s="373">
        <v>91997</v>
      </c>
      <c r="B3028" s="373" t="s">
        <v>8393</v>
      </c>
      <c r="C3028" s="373" t="s">
        <v>6</v>
      </c>
      <c r="D3028" s="374">
        <v>40.69</v>
      </c>
      <c r="E3028" s="371"/>
    </row>
    <row r="3029" spans="1:5" customFormat="1" x14ac:dyDescent="0.25">
      <c r="A3029" s="373">
        <v>91998</v>
      </c>
      <c r="B3029" s="373" t="s">
        <v>8394</v>
      </c>
      <c r="C3029" s="373" t="s">
        <v>6</v>
      </c>
      <c r="D3029" s="374">
        <v>22.09</v>
      </c>
      <c r="E3029" s="371"/>
    </row>
    <row r="3030" spans="1:5" customFormat="1" x14ac:dyDescent="0.25">
      <c r="A3030" s="373">
        <v>91999</v>
      </c>
      <c r="B3030" s="373" t="s">
        <v>8395</v>
      </c>
      <c r="C3030" s="373" t="s">
        <v>6</v>
      </c>
      <c r="D3030" s="374">
        <v>24.69</v>
      </c>
      <c r="E3030" s="371"/>
    </row>
    <row r="3031" spans="1:5" customFormat="1" x14ac:dyDescent="0.25">
      <c r="A3031" s="373">
        <v>92000</v>
      </c>
      <c r="B3031" s="373" t="s">
        <v>8396</v>
      </c>
      <c r="C3031" s="373" t="s">
        <v>6</v>
      </c>
      <c r="D3031" s="374">
        <v>34.11</v>
      </c>
      <c r="E3031" s="371"/>
    </row>
    <row r="3032" spans="1:5" customFormat="1" x14ac:dyDescent="0.25">
      <c r="A3032" s="373">
        <v>92001</v>
      </c>
      <c r="B3032" s="373" t="s">
        <v>8397</v>
      </c>
      <c r="C3032" s="373" t="s">
        <v>6</v>
      </c>
      <c r="D3032" s="374">
        <v>36.71</v>
      </c>
      <c r="E3032" s="371"/>
    </row>
    <row r="3033" spans="1:5" customFormat="1" x14ac:dyDescent="0.25">
      <c r="A3033" s="373">
        <v>92002</v>
      </c>
      <c r="B3033" s="373" t="s">
        <v>8398</v>
      </c>
      <c r="C3033" s="373" t="s">
        <v>6</v>
      </c>
      <c r="D3033" s="374">
        <v>48.86</v>
      </c>
      <c r="E3033" s="371"/>
    </row>
    <row r="3034" spans="1:5" customFormat="1" x14ac:dyDescent="0.25">
      <c r="A3034" s="373">
        <v>92003</v>
      </c>
      <c r="B3034" s="373" t="s">
        <v>8399</v>
      </c>
      <c r="C3034" s="373" t="s">
        <v>6</v>
      </c>
      <c r="D3034" s="374">
        <v>54.06</v>
      </c>
      <c r="E3034" s="371"/>
    </row>
    <row r="3035" spans="1:5" customFormat="1" x14ac:dyDescent="0.25">
      <c r="A3035" s="373">
        <v>92004</v>
      </c>
      <c r="B3035" s="373" t="s">
        <v>8400</v>
      </c>
      <c r="C3035" s="373" t="s">
        <v>6</v>
      </c>
      <c r="D3035" s="374">
        <v>60.88</v>
      </c>
      <c r="E3035" s="371"/>
    </row>
    <row r="3036" spans="1:5" customFormat="1" x14ac:dyDescent="0.25">
      <c r="A3036" s="373">
        <v>92005</v>
      </c>
      <c r="B3036" s="373" t="s">
        <v>8401</v>
      </c>
      <c r="C3036" s="373" t="s">
        <v>6</v>
      </c>
      <c r="D3036" s="374">
        <v>66.08</v>
      </c>
      <c r="E3036" s="371"/>
    </row>
    <row r="3037" spans="1:5" customFormat="1" x14ac:dyDescent="0.25">
      <c r="A3037" s="373">
        <v>92006</v>
      </c>
      <c r="B3037" s="373" t="s">
        <v>8402</v>
      </c>
      <c r="C3037" s="373" t="s">
        <v>6</v>
      </c>
      <c r="D3037" s="374">
        <v>40.85</v>
      </c>
      <c r="E3037" s="371"/>
    </row>
    <row r="3038" spans="1:5" customFormat="1" x14ac:dyDescent="0.25">
      <c r="A3038" s="373">
        <v>92007</v>
      </c>
      <c r="B3038" s="373" t="s">
        <v>8403</v>
      </c>
      <c r="C3038" s="373" t="s">
        <v>6</v>
      </c>
      <c r="D3038" s="374">
        <v>46.05</v>
      </c>
      <c r="E3038" s="371"/>
    </row>
    <row r="3039" spans="1:5" customFormat="1" x14ac:dyDescent="0.25">
      <c r="A3039" s="373">
        <v>92008</v>
      </c>
      <c r="B3039" s="373" t="s">
        <v>8404</v>
      </c>
      <c r="C3039" s="373" t="s">
        <v>6</v>
      </c>
      <c r="D3039" s="374">
        <v>52.87</v>
      </c>
      <c r="E3039" s="371"/>
    </row>
    <row r="3040" spans="1:5" customFormat="1" x14ac:dyDescent="0.25">
      <c r="A3040" s="373">
        <v>92009</v>
      </c>
      <c r="B3040" s="373" t="s">
        <v>8405</v>
      </c>
      <c r="C3040" s="373" t="s">
        <v>6</v>
      </c>
      <c r="D3040" s="374">
        <v>58.07</v>
      </c>
      <c r="E3040" s="371"/>
    </row>
    <row r="3041" spans="1:5" customFormat="1" x14ac:dyDescent="0.25">
      <c r="A3041" s="373">
        <v>92010</v>
      </c>
      <c r="B3041" s="373" t="s">
        <v>8406</v>
      </c>
      <c r="C3041" s="373" t="s">
        <v>6</v>
      </c>
      <c r="D3041" s="374">
        <v>71.599999999999994</v>
      </c>
      <c r="E3041" s="371"/>
    </row>
    <row r="3042" spans="1:5" customFormat="1" x14ac:dyDescent="0.25">
      <c r="A3042" s="373">
        <v>92011</v>
      </c>
      <c r="B3042" s="373" t="s">
        <v>8407</v>
      </c>
      <c r="C3042" s="373" t="s">
        <v>6</v>
      </c>
      <c r="D3042" s="374">
        <v>79.400000000000006</v>
      </c>
      <c r="E3042" s="371"/>
    </row>
    <row r="3043" spans="1:5" customFormat="1" x14ac:dyDescent="0.25">
      <c r="A3043" s="373">
        <v>92012</v>
      </c>
      <c r="B3043" s="373" t="s">
        <v>8408</v>
      </c>
      <c r="C3043" s="373" t="s">
        <v>6</v>
      </c>
      <c r="D3043" s="374">
        <v>83.62</v>
      </c>
      <c r="E3043" s="371"/>
    </row>
    <row r="3044" spans="1:5" customFormat="1" x14ac:dyDescent="0.25">
      <c r="A3044" s="373">
        <v>92013</v>
      </c>
      <c r="B3044" s="373" t="s">
        <v>8409</v>
      </c>
      <c r="C3044" s="373" t="s">
        <v>6</v>
      </c>
      <c r="D3044" s="374">
        <v>91.42</v>
      </c>
      <c r="E3044" s="371"/>
    </row>
    <row r="3045" spans="1:5" customFormat="1" x14ac:dyDescent="0.25">
      <c r="A3045" s="373">
        <v>92014</v>
      </c>
      <c r="B3045" s="373" t="s">
        <v>8410</v>
      </c>
      <c r="C3045" s="373" t="s">
        <v>6</v>
      </c>
      <c r="D3045" s="374">
        <v>59.61</v>
      </c>
      <c r="E3045" s="371"/>
    </row>
    <row r="3046" spans="1:5" customFormat="1" x14ac:dyDescent="0.25">
      <c r="A3046" s="373">
        <v>92015</v>
      </c>
      <c r="B3046" s="373" t="s">
        <v>8411</v>
      </c>
      <c r="C3046" s="373" t="s">
        <v>6</v>
      </c>
      <c r="D3046" s="374">
        <v>67.41</v>
      </c>
      <c r="E3046" s="371"/>
    </row>
    <row r="3047" spans="1:5" customFormat="1" x14ac:dyDescent="0.25">
      <c r="A3047" s="373">
        <v>92016</v>
      </c>
      <c r="B3047" s="373" t="s">
        <v>8412</v>
      </c>
      <c r="C3047" s="373" t="s">
        <v>6</v>
      </c>
      <c r="D3047" s="374">
        <v>71.63</v>
      </c>
      <c r="E3047" s="371"/>
    </row>
    <row r="3048" spans="1:5" customFormat="1" x14ac:dyDescent="0.25">
      <c r="A3048" s="373">
        <v>92017</v>
      </c>
      <c r="B3048" s="373" t="s">
        <v>8413</v>
      </c>
      <c r="C3048" s="373" t="s">
        <v>6</v>
      </c>
      <c r="D3048" s="374">
        <v>79.430000000000007</v>
      </c>
      <c r="E3048" s="371"/>
    </row>
    <row r="3049" spans="1:5" customFormat="1" x14ac:dyDescent="0.25">
      <c r="A3049" s="373">
        <v>92018</v>
      </c>
      <c r="B3049" s="373" t="s">
        <v>8414</v>
      </c>
      <c r="C3049" s="373" t="s">
        <v>6</v>
      </c>
      <c r="D3049" s="374">
        <v>78.959999999999994</v>
      </c>
      <c r="E3049" s="371"/>
    </row>
    <row r="3050" spans="1:5" customFormat="1" x14ac:dyDescent="0.25">
      <c r="A3050" s="373">
        <v>92019</v>
      </c>
      <c r="B3050" s="373" t="s">
        <v>8415</v>
      </c>
      <c r="C3050" s="373" t="s">
        <v>6</v>
      </c>
      <c r="D3050" s="374">
        <v>96.85</v>
      </c>
      <c r="E3050" s="371"/>
    </row>
    <row r="3051" spans="1:5" customFormat="1" x14ac:dyDescent="0.25">
      <c r="A3051" s="373">
        <v>92020</v>
      </c>
      <c r="B3051" s="373" t="s">
        <v>8416</v>
      </c>
      <c r="C3051" s="373" t="s">
        <v>6</v>
      </c>
      <c r="D3051" s="374">
        <v>116.75</v>
      </c>
      <c r="E3051" s="371"/>
    </row>
    <row r="3052" spans="1:5" customFormat="1" x14ac:dyDescent="0.25">
      <c r="A3052" s="373">
        <v>92021</v>
      </c>
      <c r="B3052" s="373" t="s">
        <v>8417</v>
      </c>
      <c r="C3052" s="373" t="s">
        <v>6</v>
      </c>
      <c r="D3052" s="374">
        <v>134.63999999999999</v>
      </c>
      <c r="E3052" s="371"/>
    </row>
    <row r="3053" spans="1:5" customFormat="1" x14ac:dyDescent="0.25">
      <c r="A3053" s="373">
        <v>92022</v>
      </c>
      <c r="B3053" s="373" t="s">
        <v>8418</v>
      </c>
      <c r="C3053" s="373" t="s">
        <v>6</v>
      </c>
      <c r="D3053" s="374">
        <v>43.18</v>
      </c>
      <c r="E3053" s="371"/>
    </row>
    <row r="3054" spans="1:5" customFormat="1" x14ac:dyDescent="0.25">
      <c r="A3054" s="373">
        <v>92023</v>
      </c>
      <c r="B3054" s="373" t="s">
        <v>8419</v>
      </c>
      <c r="C3054" s="373" t="s">
        <v>6</v>
      </c>
      <c r="D3054" s="374">
        <v>55.2</v>
      </c>
      <c r="E3054" s="371"/>
    </row>
    <row r="3055" spans="1:5" customFormat="1" x14ac:dyDescent="0.25">
      <c r="A3055" s="373">
        <v>92024</v>
      </c>
      <c r="B3055" s="373" t="s">
        <v>8420</v>
      </c>
      <c r="C3055" s="373" t="s">
        <v>6</v>
      </c>
      <c r="D3055" s="374">
        <v>65.97</v>
      </c>
      <c r="E3055" s="371"/>
    </row>
    <row r="3056" spans="1:5" customFormat="1" x14ac:dyDescent="0.25">
      <c r="A3056" s="373">
        <v>92025</v>
      </c>
      <c r="B3056" s="373" t="s">
        <v>8421</v>
      </c>
      <c r="C3056" s="373" t="s">
        <v>6</v>
      </c>
      <c r="D3056" s="374">
        <v>77.989999999999995</v>
      </c>
      <c r="E3056" s="371"/>
    </row>
    <row r="3057" spans="1:5" customFormat="1" x14ac:dyDescent="0.25">
      <c r="A3057" s="373">
        <v>92026</v>
      </c>
      <c r="B3057" s="373" t="s">
        <v>8422</v>
      </c>
      <c r="C3057" s="373" t="s">
        <v>6</v>
      </c>
      <c r="D3057" s="374">
        <v>60.34</v>
      </c>
      <c r="E3057" s="371"/>
    </row>
    <row r="3058" spans="1:5" customFormat="1" x14ac:dyDescent="0.25">
      <c r="A3058" s="373">
        <v>92027</v>
      </c>
      <c r="B3058" s="373" t="s">
        <v>8423</v>
      </c>
      <c r="C3058" s="373" t="s">
        <v>6</v>
      </c>
      <c r="D3058" s="374">
        <v>72.36</v>
      </c>
      <c r="E3058" s="371"/>
    </row>
    <row r="3059" spans="1:5" customFormat="1" x14ac:dyDescent="0.25">
      <c r="A3059" s="373">
        <v>92028</v>
      </c>
      <c r="B3059" s="373" t="s">
        <v>8424</v>
      </c>
      <c r="C3059" s="373" t="s">
        <v>6</v>
      </c>
      <c r="D3059" s="374">
        <v>50.21</v>
      </c>
      <c r="E3059" s="371"/>
    </row>
    <row r="3060" spans="1:5" customFormat="1" x14ac:dyDescent="0.25">
      <c r="A3060" s="373">
        <v>92029</v>
      </c>
      <c r="B3060" s="373" t="s">
        <v>8425</v>
      </c>
      <c r="C3060" s="373" t="s">
        <v>6</v>
      </c>
      <c r="D3060" s="374">
        <v>62.23</v>
      </c>
      <c r="E3060" s="371"/>
    </row>
    <row r="3061" spans="1:5" customFormat="1" x14ac:dyDescent="0.25">
      <c r="A3061" s="373">
        <v>92030</v>
      </c>
      <c r="B3061" s="373" t="s">
        <v>8426</v>
      </c>
      <c r="C3061" s="373" t="s">
        <v>6</v>
      </c>
      <c r="D3061" s="374">
        <v>72.95</v>
      </c>
      <c r="E3061" s="371"/>
    </row>
    <row r="3062" spans="1:5" customFormat="1" x14ac:dyDescent="0.25">
      <c r="A3062" s="373">
        <v>92031</v>
      </c>
      <c r="B3062" s="373" t="s">
        <v>8427</v>
      </c>
      <c r="C3062" s="373" t="s">
        <v>6</v>
      </c>
      <c r="D3062" s="374">
        <v>84.97</v>
      </c>
      <c r="E3062" s="371"/>
    </row>
    <row r="3063" spans="1:5" customFormat="1" x14ac:dyDescent="0.25">
      <c r="A3063" s="373">
        <v>92032</v>
      </c>
      <c r="B3063" s="373" t="s">
        <v>8428</v>
      </c>
      <c r="C3063" s="373" t="s">
        <v>6</v>
      </c>
      <c r="D3063" s="374">
        <v>74.3</v>
      </c>
      <c r="E3063" s="371"/>
    </row>
    <row r="3064" spans="1:5" customFormat="1" x14ac:dyDescent="0.25">
      <c r="A3064" s="373">
        <v>92033</v>
      </c>
      <c r="B3064" s="373" t="s">
        <v>8429</v>
      </c>
      <c r="C3064" s="373" t="s">
        <v>6</v>
      </c>
      <c r="D3064" s="374">
        <v>86.32</v>
      </c>
      <c r="E3064" s="371"/>
    </row>
    <row r="3065" spans="1:5" customFormat="1" x14ac:dyDescent="0.25">
      <c r="A3065" s="373">
        <v>92034</v>
      </c>
      <c r="B3065" s="373" t="s">
        <v>8430</v>
      </c>
      <c r="C3065" s="373" t="s">
        <v>6</v>
      </c>
      <c r="D3065" s="374">
        <v>67.319999999999993</v>
      </c>
      <c r="E3065" s="371"/>
    </row>
    <row r="3066" spans="1:5" customFormat="1" x14ac:dyDescent="0.25">
      <c r="A3066" s="373">
        <v>92035</v>
      </c>
      <c r="B3066" s="373" t="s">
        <v>8431</v>
      </c>
      <c r="C3066" s="373" t="s">
        <v>6</v>
      </c>
      <c r="D3066" s="374">
        <v>79.34</v>
      </c>
      <c r="E3066" s="371"/>
    </row>
    <row r="3067" spans="1:5" customFormat="1" x14ac:dyDescent="0.25">
      <c r="A3067" s="373">
        <v>97583</v>
      </c>
      <c r="B3067" s="373" t="s">
        <v>1722</v>
      </c>
      <c r="C3067" s="373" t="s">
        <v>6</v>
      </c>
      <c r="D3067" s="374">
        <v>74.92</v>
      </c>
      <c r="E3067" s="371"/>
    </row>
    <row r="3068" spans="1:5" customFormat="1" x14ac:dyDescent="0.25">
      <c r="A3068" s="373">
        <v>97584</v>
      </c>
      <c r="B3068" s="373" t="s">
        <v>1723</v>
      </c>
      <c r="C3068" s="373" t="s">
        <v>6</v>
      </c>
      <c r="D3068" s="374">
        <v>103.7</v>
      </c>
      <c r="E3068" s="371"/>
    </row>
    <row r="3069" spans="1:5" customFormat="1" x14ac:dyDescent="0.25">
      <c r="A3069" s="373">
        <v>97585</v>
      </c>
      <c r="B3069" s="373" t="s">
        <v>1724</v>
      </c>
      <c r="C3069" s="373" t="s">
        <v>6</v>
      </c>
      <c r="D3069" s="374">
        <v>100.25</v>
      </c>
      <c r="E3069" s="371"/>
    </row>
    <row r="3070" spans="1:5" customFormat="1" x14ac:dyDescent="0.25">
      <c r="A3070" s="373">
        <v>97586</v>
      </c>
      <c r="B3070" s="373" t="s">
        <v>1725</v>
      </c>
      <c r="C3070" s="373" t="s">
        <v>6</v>
      </c>
      <c r="D3070" s="374">
        <v>135</v>
      </c>
      <c r="E3070" s="371"/>
    </row>
    <row r="3071" spans="1:5" customFormat="1" x14ac:dyDescent="0.25">
      <c r="A3071" s="373">
        <v>97587</v>
      </c>
      <c r="B3071" s="373" t="s">
        <v>1726</v>
      </c>
      <c r="C3071" s="373" t="s">
        <v>6</v>
      </c>
      <c r="D3071" s="374">
        <v>243.26</v>
      </c>
      <c r="E3071" s="371"/>
    </row>
    <row r="3072" spans="1:5" customFormat="1" x14ac:dyDescent="0.25">
      <c r="A3072" s="373">
        <v>97589</v>
      </c>
      <c r="B3072" s="373" t="s">
        <v>1727</v>
      </c>
      <c r="C3072" s="373" t="s">
        <v>6</v>
      </c>
      <c r="D3072" s="374">
        <v>42.83</v>
      </c>
      <c r="E3072" s="371"/>
    </row>
    <row r="3073" spans="1:5" customFormat="1" x14ac:dyDescent="0.25">
      <c r="A3073" s="373">
        <v>97590</v>
      </c>
      <c r="B3073" s="373" t="s">
        <v>1728</v>
      </c>
      <c r="C3073" s="373" t="s">
        <v>6</v>
      </c>
      <c r="D3073" s="374">
        <v>90.85</v>
      </c>
      <c r="E3073" s="371"/>
    </row>
    <row r="3074" spans="1:5" customFormat="1" x14ac:dyDescent="0.25">
      <c r="A3074" s="373">
        <v>97591</v>
      </c>
      <c r="B3074" s="373" t="s">
        <v>1729</v>
      </c>
      <c r="C3074" s="373" t="s">
        <v>6</v>
      </c>
      <c r="D3074" s="374">
        <v>121.49</v>
      </c>
      <c r="E3074" s="371"/>
    </row>
    <row r="3075" spans="1:5" customFormat="1" x14ac:dyDescent="0.25">
      <c r="A3075" s="373">
        <v>97593</v>
      </c>
      <c r="B3075" s="373" t="s">
        <v>1730</v>
      </c>
      <c r="C3075" s="373" t="s">
        <v>6</v>
      </c>
      <c r="D3075" s="374">
        <v>126.98</v>
      </c>
      <c r="E3075" s="371"/>
    </row>
    <row r="3076" spans="1:5" customFormat="1" x14ac:dyDescent="0.25">
      <c r="A3076" s="373">
        <v>97594</v>
      </c>
      <c r="B3076" s="373" t="s">
        <v>1731</v>
      </c>
      <c r="C3076" s="373" t="s">
        <v>6</v>
      </c>
      <c r="D3076" s="374">
        <v>121.15</v>
      </c>
      <c r="E3076" s="371"/>
    </row>
    <row r="3077" spans="1:5" customFormat="1" x14ac:dyDescent="0.25">
      <c r="A3077" s="373">
        <v>97595</v>
      </c>
      <c r="B3077" s="373" t="s">
        <v>1732</v>
      </c>
      <c r="C3077" s="373" t="s">
        <v>6</v>
      </c>
      <c r="D3077" s="374">
        <v>90.28</v>
      </c>
      <c r="E3077" s="371"/>
    </row>
    <row r="3078" spans="1:5" customFormat="1" x14ac:dyDescent="0.25">
      <c r="A3078" s="373">
        <v>97596</v>
      </c>
      <c r="B3078" s="373" t="s">
        <v>1733</v>
      </c>
      <c r="C3078" s="373" t="s">
        <v>6</v>
      </c>
      <c r="D3078" s="374">
        <v>64.34</v>
      </c>
      <c r="E3078" s="371"/>
    </row>
    <row r="3079" spans="1:5" customFormat="1" x14ac:dyDescent="0.25">
      <c r="A3079" s="373">
        <v>97597</v>
      </c>
      <c r="B3079" s="373" t="s">
        <v>1734</v>
      </c>
      <c r="C3079" s="373" t="s">
        <v>6</v>
      </c>
      <c r="D3079" s="374">
        <v>62.16</v>
      </c>
      <c r="E3079" s="371"/>
    </row>
    <row r="3080" spans="1:5" customFormat="1" x14ac:dyDescent="0.25">
      <c r="A3080" s="373">
        <v>97598</v>
      </c>
      <c r="B3080" s="373" t="s">
        <v>1735</v>
      </c>
      <c r="C3080" s="373" t="s">
        <v>6</v>
      </c>
      <c r="D3080" s="374">
        <v>58.84</v>
      </c>
      <c r="E3080" s="371"/>
    </row>
    <row r="3081" spans="1:5" customFormat="1" x14ac:dyDescent="0.25">
      <c r="A3081" s="373">
        <v>97599</v>
      </c>
      <c r="B3081" s="373" t="s">
        <v>1736</v>
      </c>
      <c r="C3081" s="373" t="s">
        <v>6</v>
      </c>
      <c r="D3081" s="374">
        <v>24.65</v>
      </c>
      <c r="E3081" s="371"/>
    </row>
    <row r="3082" spans="1:5" customFormat="1" x14ac:dyDescent="0.25">
      <c r="A3082" s="373">
        <v>97609</v>
      </c>
      <c r="B3082" s="373" t="s">
        <v>1737</v>
      </c>
      <c r="C3082" s="373" t="s">
        <v>6</v>
      </c>
      <c r="D3082" s="374">
        <v>15.54</v>
      </c>
      <c r="E3082" s="371"/>
    </row>
    <row r="3083" spans="1:5" customFormat="1" x14ac:dyDescent="0.25">
      <c r="A3083" s="373">
        <v>97610</v>
      </c>
      <c r="B3083" s="373" t="s">
        <v>1738</v>
      </c>
      <c r="C3083" s="373" t="s">
        <v>6</v>
      </c>
      <c r="D3083" s="374">
        <v>16.46</v>
      </c>
      <c r="E3083" s="371"/>
    </row>
    <row r="3084" spans="1:5" customFormat="1" x14ac:dyDescent="0.25">
      <c r="A3084" s="373">
        <v>97611</v>
      </c>
      <c r="B3084" s="373" t="s">
        <v>1739</v>
      </c>
      <c r="C3084" s="373" t="s">
        <v>6</v>
      </c>
      <c r="D3084" s="374">
        <v>25.45</v>
      </c>
      <c r="E3084" s="371"/>
    </row>
    <row r="3085" spans="1:5" customFormat="1" x14ac:dyDescent="0.25">
      <c r="A3085" s="373">
        <v>97612</v>
      </c>
      <c r="B3085" s="373" t="s">
        <v>1740</v>
      </c>
      <c r="C3085" s="373" t="s">
        <v>6</v>
      </c>
      <c r="D3085" s="374">
        <v>27.71</v>
      </c>
      <c r="E3085" s="371"/>
    </row>
    <row r="3086" spans="1:5" customFormat="1" x14ac:dyDescent="0.25">
      <c r="A3086" s="373">
        <v>97613</v>
      </c>
      <c r="B3086" s="373" t="s">
        <v>1741</v>
      </c>
      <c r="C3086" s="373" t="s">
        <v>6</v>
      </c>
      <c r="D3086" s="374">
        <v>35.19</v>
      </c>
      <c r="E3086" s="371"/>
    </row>
    <row r="3087" spans="1:5" customFormat="1" x14ac:dyDescent="0.25">
      <c r="A3087" s="373">
        <v>97614</v>
      </c>
      <c r="B3087" s="373" t="s">
        <v>1742</v>
      </c>
      <c r="C3087" s="373" t="s">
        <v>6</v>
      </c>
      <c r="D3087" s="374">
        <v>62.21</v>
      </c>
      <c r="E3087" s="371"/>
    </row>
    <row r="3088" spans="1:5" customFormat="1" x14ac:dyDescent="0.25">
      <c r="A3088" s="373">
        <v>97615</v>
      </c>
      <c r="B3088" s="373" t="s">
        <v>5576</v>
      </c>
      <c r="C3088" s="373" t="s">
        <v>6</v>
      </c>
      <c r="D3088" s="374">
        <v>50.1</v>
      </c>
      <c r="E3088" s="371"/>
    </row>
    <row r="3089" spans="1:5" customFormat="1" x14ac:dyDescent="0.25">
      <c r="A3089" s="373">
        <v>97616</v>
      </c>
      <c r="B3089" s="373" t="s">
        <v>5577</v>
      </c>
      <c r="C3089" s="373" t="s">
        <v>6</v>
      </c>
      <c r="D3089" s="374">
        <v>56.87</v>
      </c>
      <c r="E3089" s="371"/>
    </row>
    <row r="3090" spans="1:5" customFormat="1" x14ac:dyDescent="0.25">
      <c r="A3090" s="373">
        <v>97617</v>
      </c>
      <c r="B3090" s="373" t="s">
        <v>5578</v>
      </c>
      <c r="C3090" s="373" t="s">
        <v>6</v>
      </c>
      <c r="D3090" s="374">
        <v>56.52</v>
      </c>
      <c r="E3090" s="371"/>
    </row>
    <row r="3091" spans="1:5" customFormat="1" x14ac:dyDescent="0.25">
      <c r="A3091" s="373">
        <v>97618</v>
      </c>
      <c r="B3091" s="373" t="s">
        <v>5579</v>
      </c>
      <c r="C3091" s="373" t="s">
        <v>6</v>
      </c>
      <c r="D3091" s="374">
        <v>53.27</v>
      </c>
      <c r="E3091" s="371"/>
    </row>
    <row r="3092" spans="1:5" customFormat="1" x14ac:dyDescent="0.25">
      <c r="A3092" s="373">
        <v>100902</v>
      </c>
      <c r="B3092" s="373" t="s">
        <v>5580</v>
      </c>
      <c r="C3092" s="373" t="s">
        <v>6</v>
      </c>
      <c r="D3092" s="374">
        <v>25.01</v>
      </c>
      <c r="E3092" s="371"/>
    </row>
    <row r="3093" spans="1:5" customFormat="1" x14ac:dyDescent="0.25">
      <c r="A3093" s="373">
        <v>100903</v>
      </c>
      <c r="B3093" s="373" t="s">
        <v>5581</v>
      </c>
      <c r="C3093" s="373" t="s">
        <v>6</v>
      </c>
      <c r="D3093" s="374">
        <v>29.07</v>
      </c>
      <c r="E3093" s="371"/>
    </row>
    <row r="3094" spans="1:5" customFormat="1" x14ac:dyDescent="0.25">
      <c r="A3094" s="373">
        <v>100904</v>
      </c>
      <c r="B3094" s="373" t="s">
        <v>1743</v>
      </c>
      <c r="C3094" s="373" t="s">
        <v>6</v>
      </c>
      <c r="D3094" s="374">
        <v>74.92</v>
      </c>
      <c r="E3094" s="371"/>
    </row>
    <row r="3095" spans="1:5" customFormat="1" x14ac:dyDescent="0.25">
      <c r="A3095" s="373">
        <v>100905</v>
      </c>
      <c r="B3095" s="373" t="s">
        <v>1744</v>
      </c>
      <c r="C3095" s="373" t="s">
        <v>6</v>
      </c>
      <c r="D3095" s="374">
        <v>200.51</v>
      </c>
      <c r="E3095" s="371"/>
    </row>
    <row r="3096" spans="1:5" customFormat="1" x14ac:dyDescent="0.25">
      <c r="A3096" s="373">
        <v>100906</v>
      </c>
      <c r="B3096" s="373" t="s">
        <v>1745</v>
      </c>
      <c r="C3096" s="373" t="s">
        <v>6</v>
      </c>
      <c r="D3096" s="374">
        <v>270.01</v>
      </c>
      <c r="E3096" s="371"/>
    </row>
    <row r="3097" spans="1:5" customFormat="1" x14ac:dyDescent="0.25">
      <c r="A3097" s="373">
        <v>100919</v>
      </c>
      <c r="B3097" s="373" t="s">
        <v>1746</v>
      </c>
      <c r="C3097" s="373" t="s">
        <v>6</v>
      </c>
      <c r="D3097" s="374">
        <v>71.03</v>
      </c>
      <c r="E3097" s="371"/>
    </row>
    <row r="3098" spans="1:5" customFormat="1" x14ac:dyDescent="0.25">
      <c r="A3098" s="373">
        <v>100920</v>
      </c>
      <c r="B3098" s="373" t="s">
        <v>1747</v>
      </c>
      <c r="C3098" s="373" t="s">
        <v>6</v>
      </c>
      <c r="D3098" s="374">
        <v>120.87</v>
      </c>
      <c r="E3098" s="371"/>
    </row>
    <row r="3099" spans="1:5" customFormat="1" x14ac:dyDescent="0.25">
      <c r="A3099" s="373">
        <v>100921</v>
      </c>
      <c r="B3099" s="373" t="s">
        <v>1748</v>
      </c>
      <c r="C3099" s="373" t="s">
        <v>6</v>
      </c>
      <c r="D3099" s="374">
        <v>61.02</v>
      </c>
      <c r="E3099" s="371"/>
    </row>
    <row r="3100" spans="1:5" customFormat="1" x14ac:dyDescent="0.25">
      <c r="A3100" s="373">
        <v>100922</v>
      </c>
      <c r="B3100" s="373" t="s">
        <v>1749</v>
      </c>
      <c r="C3100" s="373" t="s">
        <v>6</v>
      </c>
      <c r="D3100" s="374">
        <v>43.64</v>
      </c>
      <c r="E3100" s="371"/>
    </row>
    <row r="3101" spans="1:5" customFormat="1" x14ac:dyDescent="0.25">
      <c r="A3101" s="373">
        <v>100923</v>
      </c>
      <c r="B3101" s="373" t="s">
        <v>1750</v>
      </c>
      <c r="C3101" s="373" t="s">
        <v>6</v>
      </c>
      <c r="D3101" s="374">
        <v>49.84</v>
      </c>
      <c r="E3101" s="371"/>
    </row>
    <row r="3102" spans="1:5" customFormat="1" x14ac:dyDescent="0.25">
      <c r="A3102" s="373">
        <v>103782</v>
      </c>
      <c r="B3102" s="373" t="s">
        <v>5582</v>
      </c>
      <c r="C3102" s="373" t="s">
        <v>6</v>
      </c>
      <c r="D3102" s="374">
        <v>35.67</v>
      </c>
      <c r="E3102" s="371"/>
    </row>
    <row r="3103" spans="1:5" customFormat="1" x14ac:dyDescent="0.25">
      <c r="A3103" s="373">
        <v>101489</v>
      </c>
      <c r="B3103" s="373" t="s">
        <v>5583</v>
      </c>
      <c r="C3103" s="373" t="s">
        <v>6</v>
      </c>
      <c r="D3103" s="375">
        <v>1569.98</v>
      </c>
      <c r="E3103" s="371"/>
    </row>
    <row r="3104" spans="1:5" customFormat="1" x14ac:dyDescent="0.25">
      <c r="A3104" s="373">
        <v>101490</v>
      </c>
      <c r="B3104" s="373" t="s">
        <v>5584</v>
      </c>
      <c r="C3104" s="373" t="s">
        <v>6</v>
      </c>
      <c r="D3104" s="375">
        <v>1677.34</v>
      </c>
      <c r="E3104" s="371"/>
    </row>
    <row r="3105" spans="1:5" customFormat="1" x14ac:dyDescent="0.25">
      <c r="A3105" s="373">
        <v>101491</v>
      </c>
      <c r="B3105" s="373" t="s">
        <v>5585</v>
      </c>
      <c r="C3105" s="373" t="s">
        <v>6</v>
      </c>
      <c r="D3105" s="375">
        <v>1707.04</v>
      </c>
      <c r="E3105" s="371"/>
    </row>
    <row r="3106" spans="1:5" customFormat="1" x14ac:dyDescent="0.25">
      <c r="A3106" s="373">
        <v>101492</v>
      </c>
      <c r="B3106" s="373" t="s">
        <v>5586</v>
      </c>
      <c r="C3106" s="373" t="s">
        <v>6</v>
      </c>
      <c r="D3106" s="375">
        <v>1864.86</v>
      </c>
      <c r="E3106" s="371"/>
    </row>
    <row r="3107" spans="1:5" customFormat="1" x14ac:dyDescent="0.25">
      <c r="A3107" s="373">
        <v>101493</v>
      </c>
      <c r="B3107" s="373" t="s">
        <v>5587</v>
      </c>
      <c r="C3107" s="373" t="s">
        <v>6</v>
      </c>
      <c r="D3107" s="375">
        <v>1553.44</v>
      </c>
      <c r="E3107" s="371"/>
    </row>
    <row r="3108" spans="1:5" customFormat="1" x14ac:dyDescent="0.25">
      <c r="A3108" s="373">
        <v>101494</v>
      </c>
      <c r="B3108" s="373" t="s">
        <v>5588</v>
      </c>
      <c r="C3108" s="373" t="s">
        <v>6</v>
      </c>
      <c r="D3108" s="375">
        <v>1660.8</v>
      </c>
      <c r="E3108" s="371"/>
    </row>
    <row r="3109" spans="1:5" customFormat="1" x14ac:dyDescent="0.25">
      <c r="A3109" s="373">
        <v>101495</v>
      </c>
      <c r="B3109" s="373" t="s">
        <v>5589</v>
      </c>
      <c r="C3109" s="373" t="s">
        <v>6</v>
      </c>
      <c r="D3109" s="375">
        <v>1690.5</v>
      </c>
      <c r="E3109" s="371"/>
    </row>
    <row r="3110" spans="1:5" customFormat="1" x14ac:dyDescent="0.25">
      <c r="A3110" s="373">
        <v>101496</v>
      </c>
      <c r="B3110" s="373" t="s">
        <v>5590</v>
      </c>
      <c r="C3110" s="373" t="s">
        <v>6</v>
      </c>
      <c r="D3110" s="375">
        <v>1848.32</v>
      </c>
      <c r="E3110" s="371"/>
    </row>
    <row r="3111" spans="1:5" customFormat="1" x14ac:dyDescent="0.25">
      <c r="A3111" s="373">
        <v>101497</v>
      </c>
      <c r="B3111" s="373" t="s">
        <v>5591</v>
      </c>
      <c r="C3111" s="373" t="s">
        <v>6</v>
      </c>
      <c r="D3111" s="375">
        <v>1914.88</v>
      </c>
      <c r="E3111" s="371"/>
    </row>
    <row r="3112" spans="1:5" customFormat="1" x14ac:dyDescent="0.25">
      <c r="A3112" s="373">
        <v>101498</v>
      </c>
      <c r="B3112" s="373" t="s">
        <v>5592</v>
      </c>
      <c r="C3112" s="373" t="s">
        <v>6</v>
      </c>
      <c r="D3112" s="375">
        <v>2077.38</v>
      </c>
      <c r="E3112" s="371"/>
    </row>
    <row r="3113" spans="1:5" customFormat="1" x14ac:dyDescent="0.25">
      <c r="A3113" s="373">
        <v>101499</v>
      </c>
      <c r="B3113" s="373" t="s">
        <v>5593</v>
      </c>
      <c r="C3113" s="373" t="s">
        <v>6</v>
      </c>
      <c r="D3113" s="375">
        <v>2122.34</v>
      </c>
      <c r="E3113" s="371"/>
    </row>
    <row r="3114" spans="1:5" customFormat="1" x14ac:dyDescent="0.25">
      <c r="A3114" s="373">
        <v>101500</v>
      </c>
      <c r="B3114" s="373" t="s">
        <v>5594</v>
      </c>
      <c r="C3114" s="373" t="s">
        <v>6</v>
      </c>
      <c r="D3114" s="375">
        <v>2344.2800000000002</v>
      </c>
      <c r="E3114" s="371"/>
    </row>
    <row r="3115" spans="1:5" customFormat="1" x14ac:dyDescent="0.25">
      <c r="A3115" s="373">
        <v>101501</v>
      </c>
      <c r="B3115" s="373" t="s">
        <v>5595</v>
      </c>
      <c r="C3115" s="373" t="s">
        <v>6</v>
      </c>
      <c r="D3115" s="375">
        <v>1907.41</v>
      </c>
      <c r="E3115" s="371"/>
    </row>
    <row r="3116" spans="1:5" customFormat="1" x14ac:dyDescent="0.25">
      <c r="A3116" s="373">
        <v>101502</v>
      </c>
      <c r="B3116" s="373" t="s">
        <v>5596</v>
      </c>
      <c r="C3116" s="373" t="s">
        <v>6</v>
      </c>
      <c r="D3116" s="375">
        <v>2069.91</v>
      </c>
      <c r="E3116" s="371"/>
    </row>
    <row r="3117" spans="1:5" customFormat="1" x14ac:dyDescent="0.25">
      <c r="A3117" s="373">
        <v>101503</v>
      </c>
      <c r="B3117" s="373" t="s">
        <v>5597</v>
      </c>
      <c r="C3117" s="373" t="s">
        <v>6</v>
      </c>
      <c r="D3117" s="375">
        <v>2114.87</v>
      </c>
      <c r="E3117" s="371"/>
    </row>
    <row r="3118" spans="1:5" customFormat="1" x14ac:dyDescent="0.25">
      <c r="A3118" s="373">
        <v>101504</v>
      </c>
      <c r="B3118" s="373" t="s">
        <v>5598</v>
      </c>
      <c r="C3118" s="373" t="s">
        <v>6</v>
      </c>
      <c r="D3118" s="375">
        <v>2336.81</v>
      </c>
      <c r="E3118" s="371"/>
    </row>
    <row r="3119" spans="1:5" customFormat="1" x14ac:dyDescent="0.25">
      <c r="A3119" s="373">
        <v>101505</v>
      </c>
      <c r="B3119" s="373" t="s">
        <v>5599</v>
      </c>
      <c r="C3119" s="373" t="s">
        <v>6</v>
      </c>
      <c r="D3119" s="375">
        <v>2040.06</v>
      </c>
      <c r="E3119" s="371"/>
    </row>
    <row r="3120" spans="1:5" customFormat="1" x14ac:dyDescent="0.25">
      <c r="A3120" s="373">
        <v>101506</v>
      </c>
      <c r="B3120" s="373" t="s">
        <v>5600</v>
      </c>
      <c r="C3120" s="373" t="s">
        <v>6</v>
      </c>
      <c r="D3120" s="375">
        <v>2256.73</v>
      </c>
      <c r="E3120" s="371"/>
    </row>
    <row r="3121" spans="1:5" customFormat="1" x14ac:dyDescent="0.25">
      <c r="A3121" s="373">
        <v>101507</v>
      </c>
      <c r="B3121" s="373" t="s">
        <v>5601</v>
      </c>
      <c r="C3121" s="373" t="s">
        <v>6</v>
      </c>
      <c r="D3121" s="375">
        <v>2316.67</v>
      </c>
      <c r="E3121" s="371"/>
    </row>
    <row r="3122" spans="1:5" customFormat="1" x14ac:dyDescent="0.25">
      <c r="A3122" s="373">
        <v>101508</v>
      </c>
      <c r="B3122" s="373" t="s">
        <v>5602</v>
      </c>
      <c r="C3122" s="373" t="s">
        <v>6</v>
      </c>
      <c r="D3122" s="375">
        <v>2601.61</v>
      </c>
      <c r="E3122" s="371"/>
    </row>
    <row r="3123" spans="1:5" customFormat="1" x14ac:dyDescent="0.25">
      <c r="A3123" s="373">
        <v>101509</v>
      </c>
      <c r="B3123" s="373" t="s">
        <v>5603</v>
      </c>
      <c r="C3123" s="373" t="s">
        <v>6</v>
      </c>
      <c r="D3123" s="375">
        <v>1937.36</v>
      </c>
      <c r="E3123" s="371"/>
    </row>
    <row r="3124" spans="1:5" customFormat="1" x14ac:dyDescent="0.25">
      <c r="A3124" s="373">
        <v>101510</v>
      </c>
      <c r="B3124" s="373" t="s">
        <v>5604</v>
      </c>
      <c r="C3124" s="373" t="s">
        <v>6</v>
      </c>
      <c r="D3124" s="375">
        <v>2154.0300000000002</v>
      </c>
      <c r="E3124" s="371"/>
    </row>
    <row r="3125" spans="1:5" customFormat="1" x14ac:dyDescent="0.25">
      <c r="A3125" s="373">
        <v>101511</v>
      </c>
      <c r="B3125" s="373" t="s">
        <v>5605</v>
      </c>
      <c r="C3125" s="373" t="s">
        <v>6</v>
      </c>
      <c r="D3125" s="375">
        <v>2213.9699999999998</v>
      </c>
      <c r="E3125" s="371"/>
    </row>
    <row r="3126" spans="1:5" customFormat="1" x14ac:dyDescent="0.25">
      <c r="A3126" s="373">
        <v>101512</v>
      </c>
      <c r="B3126" s="373" t="s">
        <v>5157</v>
      </c>
      <c r="C3126" s="373" t="s">
        <v>6</v>
      </c>
      <c r="D3126" s="375">
        <v>2498.91</v>
      </c>
      <c r="E3126" s="371"/>
    </row>
    <row r="3127" spans="1:5" customFormat="1" x14ac:dyDescent="0.25">
      <c r="A3127" s="373">
        <v>101513</v>
      </c>
      <c r="B3127" s="373" t="s">
        <v>5606</v>
      </c>
      <c r="C3127" s="373" t="s">
        <v>6</v>
      </c>
      <c r="D3127" s="374">
        <v>880.85</v>
      </c>
      <c r="E3127" s="371"/>
    </row>
    <row r="3128" spans="1:5" customFormat="1" x14ac:dyDescent="0.25">
      <c r="A3128" s="373">
        <v>101514</v>
      </c>
      <c r="B3128" s="373" t="s">
        <v>5607</v>
      </c>
      <c r="C3128" s="373" t="s">
        <v>6</v>
      </c>
      <c r="D3128" s="375">
        <v>1009.68</v>
      </c>
      <c r="E3128" s="371"/>
    </row>
    <row r="3129" spans="1:5" customFormat="1" x14ac:dyDescent="0.25">
      <c r="A3129" s="373">
        <v>101515</v>
      </c>
      <c r="B3129" s="373" t="s">
        <v>5608</v>
      </c>
      <c r="C3129" s="373" t="s">
        <v>6</v>
      </c>
      <c r="D3129" s="375">
        <v>1045.32</v>
      </c>
      <c r="E3129" s="371"/>
    </row>
    <row r="3130" spans="1:5" customFormat="1" x14ac:dyDescent="0.25">
      <c r="A3130" s="373">
        <v>101516</v>
      </c>
      <c r="B3130" s="373" t="s">
        <v>5609</v>
      </c>
      <c r="C3130" s="373" t="s">
        <v>6</v>
      </c>
      <c r="D3130" s="375">
        <v>1195.1400000000001</v>
      </c>
      <c r="E3130" s="371"/>
    </row>
    <row r="3131" spans="1:5" customFormat="1" x14ac:dyDescent="0.25">
      <c r="A3131" s="373">
        <v>101517</v>
      </c>
      <c r="B3131" s="373" t="s">
        <v>5610</v>
      </c>
      <c r="C3131" s="373" t="s">
        <v>6</v>
      </c>
      <c r="D3131" s="374">
        <v>864.31</v>
      </c>
      <c r="E3131" s="371"/>
    </row>
    <row r="3132" spans="1:5" customFormat="1" x14ac:dyDescent="0.25">
      <c r="A3132" s="373">
        <v>101518</v>
      </c>
      <c r="B3132" s="373" t="s">
        <v>5611</v>
      </c>
      <c r="C3132" s="373" t="s">
        <v>6</v>
      </c>
      <c r="D3132" s="374">
        <v>993.14</v>
      </c>
      <c r="E3132" s="371"/>
    </row>
    <row r="3133" spans="1:5" customFormat="1" x14ac:dyDescent="0.25">
      <c r="A3133" s="373">
        <v>101519</v>
      </c>
      <c r="B3133" s="373" t="s">
        <v>5612</v>
      </c>
      <c r="C3133" s="373" t="s">
        <v>6</v>
      </c>
      <c r="D3133" s="375">
        <v>1028.78</v>
      </c>
      <c r="E3133" s="371"/>
    </row>
    <row r="3134" spans="1:5" customFormat="1" x14ac:dyDescent="0.25">
      <c r="A3134" s="373">
        <v>101520</v>
      </c>
      <c r="B3134" s="373" t="s">
        <v>5613</v>
      </c>
      <c r="C3134" s="373" t="s">
        <v>6</v>
      </c>
      <c r="D3134" s="375">
        <v>1178.5999999999999</v>
      </c>
      <c r="E3134" s="371"/>
    </row>
    <row r="3135" spans="1:5" customFormat="1" x14ac:dyDescent="0.25">
      <c r="A3135" s="373">
        <v>101521</v>
      </c>
      <c r="B3135" s="373" t="s">
        <v>5614</v>
      </c>
      <c r="C3135" s="373" t="s">
        <v>6</v>
      </c>
      <c r="D3135" s="375">
        <v>1242</v>
      </c>
      <c r="E3135" s="371"/>
    </row>
    <row r="3136" spans="1:5" customFormat="1" x14ac:dyDescent="0.25">
      <c r="A3136" s="373">
        <v>101522</v>
      </c>
      <c r="B3136" s="373" t="s">
        <v>5615</v>
      </c>
      <c r="C3136" s="373" t="s">
        <v>6</v>
      </c>
      <c r="D3136" s="375">
        <v>1435.25</v>
      </c>
      <c r="E3136" s="371"/>
    </row>
    <row r="3137" spans="1:5" customFormat="1" x14ac:dyDescent="0.25">
      <c r="A3137" s="373">
        <v>101523</v>
      </c>
      <c r="B3137" s="373" t="s">
        <v>5616</v>
      </c>
      <c r="C3137" s="373" t="s">
        <v>6</v>
      </c>
      <c r="D3137" s="375">
        <v>1488.71</v>
      </c>
      <c r="E3137" s="371"/>
    </row>
    <row r="3138" spans="1:5" customFormat="1" x14ac:dyDescent="0.25">
      <c r="A3138" s="373">
        <v>101524</v>
      </c>
      <c r="B3138" s="373" t="s">
        <v>5617</v>
      </c>
      <c r="C3138" s="373" t="s">
        <v>6</v>
      </c>
      <c r="D3138" s="375">
        <v>1713.44</v>
      </c>
      <c r="E3138" s="371"/>
    </row>
    <row r="3139" spans="1:5" customFormat="1" x14ac:dyDescent="0.25">
      <c r="A3139" s="373">
        <v>101525</v>
      </c>
      <c r="B3139" s="373" t="s">
        <v>5618</v>
      </c>
      <c r="C3139" s="373" t="s">
        <v>6</v>
      </c>
      <c r="D3139" s="375">
        <v>1234.52</v>
      </c>
      <c r="E3139" s="371"/>
    </row>
    <row r="3140" spans="1:5" customFormat="1" x14ac:dyDescent="0.25">
      <c r="A3140" s="373">
        <v>101526</v>
      </c>
      <c r="B3140" s="373" t="s">
        <v>5619</v>
      </c>
      <c r="C3140" s="373" t="s">
        <v>6</v>
      </c>
      <c r="D3140" s="375">
        <v>1427.77</v>
      </c>
      <c r="E3140" s="371"/>
    </row>
    <row r="3141" spans="1:5" customFormat="1" x14ac:dyDescent="0.25">
      <c r="A3141" s="373">
        <v>101527</v>
      </c>
      <c r="B3141" s="373" t="s">
        <v>5620</v>
      </c>
      <c r="C3141" s="373" t="s">
        <v>6</v>
      </c>
      <c r="D3141" s="375">
        <v>1481.23</v>
      </c>
      <c r="E3141" s="371"/>
    </row>
    <row r="3142" spans="1:5" customFormat="1" x14ac:dyDescent="0.25">
      <c r="A3142" s="373">
        <v>101528</v>
      </c>
      <c r="B3142" s="373" t="s">
        <v>5621</v>
      </c>
      <c r="C3142" s="373" t="s">
        <v>6</v>
      </c>
      <c r="D3142" s="375">
        <v>1705.96</v>
      </c>
      <c r="E3142" s="371"/>
    </row>
    <row r="3143" spans="1:5" customFormat="1" x14ac:dyDescent="0.25">
      <c r="A3143" s="373">
        <v>101529</v>
      </c>
      <c r="B3143" s="373" t="s">
        <v>5622</v>
      </c>
      <c r="C3143" s="373" t="s">
        <v>6</v>
      </c>
      <c r="D3143" s="375">
        <v>1385.15</v>
      </c>
      <c r="E3143" s="371"/>
    </row>
    <row r="3144" spans="1:5" customFormat="1" x14ac:dyDescent="0.25">
      <c r="A3144" s="373">
        <v>101530</v>
      </c>
      <c r="B3144" s="373" t="s">
        <v>5623</v>
      </c>
      <c r="C3144" s="373" t="s">
        <v>6</v>
      </c>
      <c r="D3144" s="375">
        <v>1642.81</v>
      </c>
      <c r="E3144" s="371"/>
    </row>
    <row r="3145" spans="1:5" customFormat="1" x14ac:dyDescent="0.25">
      <c r="A3145" s="373">
        <v>101531</v>
      </c>
      <c r="B3145" s="373" t="s">
        <v>5624</v>
      </c>
      <c r="C3145" s="373" t="s">
        <v>6</v>
      </c>
      <c r="D3145" s="375">
        <v>1714.09</v>
      </c>
      <c r="E3145" s="371"/>
    </row>
    <row r="3146" spans="1:5" customFormat="1" x14ac:dyDescent="0.25">
      <c r="A3146" s="373">
        <v>101532</v>
      </c>
      <c r="B3146" s="373" t="s">
        <v>5625</v>
      </c>
      <c r="C3146" s="373" t="s">
        <v>6</v>
      </c>
      <c r="D3146" s="375">
        <v>2013.73</v>
      </c>
      <c r="E3146" s="371"/>
    </row>
    <row r="3147" spans="1:5" customFormat="1" x14ac:dyDescent="0.25">
      <c r="A3147" s="373">
        <v>101533</v>
      </c>
      <c r="B3147" s="373" t="s">
        <v>5626</v>
      </c>
      <c r="C3147" s="373" t="s">
        <v>6</v>
      </c>
      <c r="D3147" s="375">
        <v>1282.44</v>
      </c>
      <c r="E3147" s="371"/>
    </row>
    <row r="3148" spans="1:5" customFormat="1" x14ac:dyDescent="0.25">
      <c r="A3148" s="373">
        <v>101534</v>
      </c>
      <c r="B3148" s="373" t="s">
        <v>5627</v>
      </c>
      <c r="C3148" s="373" t="s">
        <v>6</v>
      </c>
      <c r="D3148" s="375">
        <v>1540.1</v>
      </c>
      <c r="E3148" s="371"/>
    </row>
    <row r="3149" spans="1:5" customFormat="1" x14ac:dyDescent="0.25">
      <c r="A3149" s="373">
        <v>101535</v>
      </c>
      <c r="B3149" s="373" t="s">
        <v>5628</v>
      </c>
      <c r="C3149" s="373" t="s">
        <v>6</v>
      </c>
      <c r="D3149" s="375">
        <v>1611.38</v>
      </c>
      <c r="E3149" s="371"/>
    </row>
    <row r="3150" spans="1:5" customFormat="1" x14ac:dyDescent="0.25">
      <c r="A3150" s="373">
        <v>101536</v>
      </c>
      <c r="B3150" s="373" t="s">
        <v>5629</v>
      </c>
      <c r="C3150" s="373" t="s">
        <v>6</v>
      </c>
      <c r="D3150" s="375">
        <v>1911.02</v>
      </c>
      <c r="E3150" s="371"/>
    </row>
    <row r="3151" spans="1:5" customFormat="1" x14ac:dyDescent="0.25">
      <c r="A3151" s="373">
        <v>101537</v>
      </c>
      <c r="B3151" s="373" t="s">
        <v>1751</v>
      </c>
      <c r="C3151" s="373" t="s">
        <v>6</v>
      </c>
      <c r="D3151" s="374">
        <v>120.49</v>
      </c>
      <c r="E3151" s="371"/>
    </row>
    <row r="3152" spans="1:5" customFormat="1" x14ac:dyDescent="0.25">
      <c r="A3152" s="373">
        <v>101538</v>
      </c>
      <c r="B3152" s="373" t="s">
        <v>1752</v>
      </c>
      <c r="C3152" s="373" t="s">
        <v>6</v>
      </c>
      <c r="D3152" s="374">
        <v>53.33</v>
      </c>
      <c r="E3152" s="371"/>
    </row>
    <row r="3153" spans="1:5" customFormat="1" x14ac:dyDescent="0.25">
      <c r="A3153" s="373">
        <v>101539</v>
      </c>
      <c r="B3153" s="373" t="s">
        <v>1753</v>
      </c>
      <c r="C3153" s="373" t="s">
        <v>6</v>
      </c>
      <c r="D3153" s="374">
        <v>87.72</v>
      </c>
      <c r="E3153" s="371"/>
    </row>
    <row r="3154" spans="1:5" customFormat="1" x14ac:dyDescent="0.25">
      <c r="A3154" s="373">
        <v>101540</v>
      </c>
      <c r="B3154" s="373" t="s">
        <v>1754</v>
      </c>
      <c r="C3154" s="373" t="s">
        <v>6</v>
      </c>
      <c r="D3154" s="374">
        <v>148.43</v>
      </c>
      <c r="E3154" s="371"/>
    </row>
    <row r="3155" spans="1:5" customFormat="1" x14ac:dyDescent="0.25">
      <c r="A3155" s="373">
        <v>101541</v>
      </c>
      <c r="B3155" s="373" t="s">
        <v>1755</v>
      </c>
      <c r="C3155" s="373" t="s">
        <v>6</v>
      </c>
      <c r="D3155" s="374">
        <v>193.46</v>
      </c>
      <c r="E3155" s="371"/>
    </row>
    <row r="3156" spans="1:5" customFormat="1" x14ac:dyDescent="0.25">
      <c r="A3156" s="373">
        <v>101542</v>
      </c>
      <c r="B3156" s="373" t="s">
        <v>1756</v>
      </c>
      <c r="C3156" s="373" t="s">
        <v>6</v>
      </c>
      <c r="D3156" s="374">
        <v>40.229999999999997</v>
      </c>
      <c r="E3156" s="371"/>
    </row>
    <row r="3157" spans="1:5" customFormat="1" x14ac:dyDescent="0.25">
      <c r="A3157" s="373">
        <v>101543</v>
      </c>
      <c r="B3157" s="373" t="s">
        <v>1757</v>
      </c>
      <c r="C3157" s="373" t="s">
        <v>6</v>
      </c>
      <c r="D3157" s="374">
        <v>71.3</v>
      </c>
      <c r="E3157" s="371"/>
    </row>
    <row r="3158" spans="1:5" customFormat="1" x14ac:dyDescent="0.25">
      <c r="A3158" s="373">
        <v>101544</v>
      </c>
      <c r="B3158" s="373" t="s">
        <v>1758</v>
      </c>
      <c r="C3158" s="373" t="s">
        <v>6</v>
      </c>
      <c r="D3158" s="374">
        <v>114.26</v>
      </c>
      <c r="E3158" s="371"/>
    </row>
    <row r="3159" spans="1:5" customFormat="1" x14ac:dyDescent="0.25">
      <c r="A3159" s="373">
        <v>101545</v>
      </c>
      <c r="B3159" s="373" t="s">
        <v>1759</v>
      </c>
      <c r="C3159" s="373" t="s">
        <v>6</v>
      </c>
      <c r="D3159" s="374">
        <v>166.14</v>
      </c>
      <c r="E3159" s="371"/>
    </row>
    <row r="3160" spans="1:5" customFormat="1" x14ac:dyDescent="0.25">
      <c r="A3160" s="373">
        <v>101546</v>
      </c>
      <c r="B3160" s="373" t="s">
        <v>1760</v>
      </c>
      <c r="C3160" s="373" t="s">
        <v>6</v>
      </c>
      <c r="D3160" s="374">
        <v>26.66</v>
      </c>
      <c r="E3160" s="371"/>
    </row>
    <row r="3161" spans="1:5" customFormat="1" x14ac:dyDescent="0.25">
      <c r="A3161" s="373">
        <v>101547</v>
      </c>
      <c r="B3161" s="373" t="s">
        <v>1761</v>
      </c>
      <c r="C3161" s="373" t="s">
        <v>6</v>
      </c>
      <c r="D3161" s="374">
        <v>82.58</v>
      </c>
      <c r="E3161" s="371"/>
    </row>
    <row r="3162" spans="1:5" customFormat="1" x14ac:dyDescent="0.25">
      <c r="A3162" s="373">
        <v>101548</v>
      </c>
      <c r="B3162" s="373" t="s">
        <v>1762</v>
      </c>
      <c r="C3162" s="373" t="s">
        <v>6</v>
      </c>
      <c r="D3162" s="374">
        <v>6.93</v>
      </c>
      <c r="E3162" s="371"/>
    </row>
    <row r="3163" spans="1:5" customFormat="1" x14ac:dyDescent="0.25">
      <c r="A3163" s="373">
        <v>101549</v>
      </c>
      <c r="B3163" s="373" t="s">
        <v>1763</v>
      </c>
      <c r="C3163" s="373" t="s">
        <v>6</v>
      </c>
      <c r="D3163" s="374">
        <v>18.47</v>
      </c>
      <c r="E3163" s="371"/>
    </row>
    <row r="3164" spans="1:5" customFormat="1" x14ac:dyDescent="0.25">
      <c r="A3164" s="373">
        <v>101553</v>
      </c>
      <c r="B3164" s="373" t="s">
        <v>1764</v>
      </c>
      <c r="C3164" s="373" t="s">
        <v>6</v>
      </c>
      <c r="D3164" s="374">
        <v>18.64</v>
      </c>
      <c r="E3164" s="371"/>
    </row>
    <row r="3165" spans="1:5" customFormat="1" x14ac:dyDescent="0.25">
      <c r="A3165" s="373">
        <v>101554</v>
      </c>
      <c r="B3165" s="373" t="s">
        <v>1765</v>
      </c>
      <c r="C3165" s="373" t="s">
        <v>6</v>
      </c>
      <c r="D3165" s="374">
        <v>13.27</v>
      </c>
      <c r="E3165" s="371"/>
    </row>
    <row r="3166" spans="1:5" customFormat="1" x14ac:dyDescent="0.25">
      <c r="A3166" s="373">
        <v>101555</v>
      </c>
      <c r="B3166" s="373" t="s">
        <v>1766</v>
      </c>
      <c r="C3166" s="373" t="s">
        <v>6</v>
      </c>
      <c r="D3166" s="374">
        <v>8.3699999999999992</v>
      </c>
      <c r="E3166" s="371"/>
    </row>
    <row r="3167" spans="1:5" customFormat="1" x14ac:dyDescent="0.25">
      <c r="A3167" s="373">
        <v>101556</v>
      </c>
      <c r="B3167" s="373" t="s">
        <v>1767</v>
      </c>
      <c r="C3167" s="373" t="s">
        <v>6</v>
      </c>
      <c r="D3167" s="374">
        <v>7.59</v>
      </c>
      <c r="E3167" s="371"/>
    </row>
    <row r="3168" spans="1:5" customFormat="1" x14ac:dyDescent="0.25">
      <c r="A3168" s="373">
        <v>101560</v>
      </c>
      <c r="B3168" s="373" t="s">
        <v>1768</v>
      </c>
      <c r="C3168" s="373" t="s">
        <v>16</v>
      </c>
      <c r="D3168" s="374">
        <v>11</v>
      </c>
      <c r="E3168" s="371"/>
    </row>
    <row r="3169" spans="1:5" customFormat="1" x14ac:dyDescent="0.25">
      <c r="A3169" s="373">
        <v>101561</v>
      </c>
      <c r="B3169" s="373" t="s">
        <v>1769</v>
      </c>
      <c r="C3169" s="373" t="s">
        <v>16</v>
      </c>
      <c r="D3169" s="374">
        <v>17.48</v>
      </c>
      <c r="E3169" s="371"/>
    </row>
    <row r="3170" spans="1:5" customFormat="1" x14ac:dyDescent="0.25">
      <c r="A3170" s="373">
        <v>101562</v>
      </c>
      <c r="B3170" s="373" t="s">
        <v>1770</v>
      </c>
      <c r="C3170" s="373" t="s">
        <v>16</v>
      </c>
      <c r="D3170" s="374">
        <v>27.06</v>
      </c>
      <c r="E3170" s="371"/>
    </row>
    <row r="3171" spans="1:5" customFormat="1" x14ac:dyDescent="0.25">
      <c r="A3171" s="373">
        <v>101563</v>
      </c>
      <c r="B3171" s="373" t="s">
        <v>1771</v>
      </c>
      <c r="C3171" s="373" t="s">
        <v>16</v>
      </c>
      <c r="D3171" s="374">
        <v>38.19</v>
      </c>
      <c r="E3171" s="371"/>
    </row>
    <row r="3172" spans="1:5" customFormat="1" x14ac:dyDescent="0.25">
      <c r="A3172" s="373">
        <v>101564</v>
      </c>
      <c r="B3172" s="373" t="s">
        <v>1772</v>
      </c>
      <c r="C3172" s="373" t="s">
        <v>16</v>
      </c>
      <c r="D3172" s="374">
        <v>56.45</v>
      </c>
      <c r="E3172" s="371"/>
    </row>
    <row r="3173" spans="1:5" customFormat="1" x14ac:dyDescent="0.25">
      <c r="A3173" s="373">
        <v>101565</v>
      </c>
      <c r="B3173" s="373" t="s">
        <v>1773</v>
      </c>
      <c r="C3173" s="373" t="s">
        <v>16</v>
      </c>
      <c r="D3173" s="374">
        <v>78.95</v>
      </c>
      <c r="E3173" s="371"/>
    </row>
    <row r="3174" spans="1:5" customFormat="1" x14ac:dyDescent="0.25">
      <c r="A3174" s="373">
        <v>101567</v>
      </c>
      <c r="B3174" s="373" t="s">
        <v>1774</v>
      </c>
      <c r="C3174" s="373" t="s">
        <v>16</v>
      </c>
      <c r="D3174" s="374">
        <v>102.47</v>
      </c>
      <c r="E3174" s="371"/>
    </row>
    <row r="3175" spans="1:5" customFormat="1" x14ac:dyDescent="0.25">
      <c r="A3175" s="373">
        <v>101568</v>
      </c>
      <c r="B3175" s="373" t="s">
        <v>1775</v>
      </c>
      <c r="C3175" s="373" t="s">
        <v>16</v>
      </c>
      <c r="D3175" s="374">
        <v>133.97999999999999</v>
      </c>
      <c r="E3175" s="371"/>
    </row>
    <row r="3176" spans="1:5" customFormat="1" x14ac:dyDescent="0.25">
      <c r="A3176" s="373">
        <v>101626</v>
      </c>
      <c r="B3176" s="373" t="s">
        <v>1776</v>
      </c>
      <c r="C3176" s="373" t="s">
        <v>6</v>
      </c>
      <c r="D3176" s="374">
        <v>144.18</v>
      </c>
      <c r="E3176" s="371"/>
    </row>
    <row r="3177" spans="1:5" customFormat="1" x14ac:dyDescent="0.25">
      <c r="A3177" s="373">
        <v>101627</v>
      </c>
      <c r="B3177" s="373" t="s">
        <v>1777</v>
      </c>
      <c r="C3177" s="373" t="s">
        <v>6</v>
      </c>
      <c r="D3177" s="374">
        <v>222.86</v>
      </c>
      <c r="E3177" s="371"/>
    </row>
    <row r="3178" spans="1:5" customFormat="1" x14ac:dyDescent="0.25">
      <c r="A3178" s="373">
        <v>101628</v>
      </c>
      <c r="B3178" s="373" t="s">
        <v>1778</v>
      </c>
      <c r="C3178" s="373" t="s">
        <v>6</v>
      </c>
      <c r="D3178" s="374">
        <v>107.79</v>
      </c>
      <c r="E3178" s="371"/>
    </row>
    <row r="3179" spans="1:5" customFormat="1" x14ac:dyDescent="0.25">
      <c r="A3179" s="373">
        <v>101629</v>
      </c>
      <c r="B3179" s="373" t="s">
        <v>1779</v>
      </c>
      <c r="C3179" s="373" t="s">
        <v>6</v>
      </c>
      <c r="D3179" s="374">
        <v>126.53</v>
      </c>
      <c r="E3179" s="371"/>
    </row>
    <row r="3180" spans="1:5" customFormat="1" x14ac:dyDescent="0.25">
      <c r="A3180" s="373">
        <v>101630</v>
      </c>
      <c r="B3180" s="373" t="s">
        <v>1780</v>
      </c>
      <c r="C3180" s="373" t="s">
        <v>6</v>
      </c>
      <c r="D3180" s="374">
        <v>81.09</v>
      </c>
      <c r="E3180" s="371"/>
    </row>
    <row r="3181" spans="1:5" customFormat="1" x14ac:dyDescent="0.25">
      <c r="A3181" s="373">
        <v>101631</v>
      </c>
      <c r="B3181" s="373" t="s">
        <v>1781</v>
      </c>
      <c r="C3181" s="373" t="s">
        <v>6</v>
      </c>
      <c r="D3181" s="374">
        <v>37.880000000000003</v>
      </c>
      <c r="E3181" s="371"/>
    </row>
    <row r="3182" spans="1:5" customFormat="1" x14ac:dyDescent="0.25">
      <c r="A3182" s="373">
        <v>101632</v>
      </c>
      <c r="B3182" s="373" t="s">
        <v>1782</v>
      </c>
      <c r="C3182" s="373" t="s">
        <v>6</v>
      </c>
      <c r="D3182" s="374">
        <v>31.74</v>
      </c>
      <c r="E3182" s="371"/>
    </row>
    <row r="3183" spans="1:5" customFormat="1" x14ac:dyDescent="0.25">
      <c r="A3183" s="373">
        <v>101633</v>
      </c>
      <c r="B3183" s="373" t="s">
        <v>1783</v>
      </c>
      <c r="C3183" s="373" t="s">
        <v>6</v>
      </c>
      <c r="D3183" s="374">
        <v>99.01</v>
      </c>
      <c r="E3183" s="371"/>
    </row>
    <row r="3184" spans="1:5" customFormat="1" x14ac:dyDescent="0.25">
      <c r="A3184" s="373">
        <v>101636</v>
      </c>
      <c r="B3184" s="373" t="s">
        <v>1784</v>
      </c>
      <c r="C3184" s="373" t="s">
        <v>6</v>
      </c>
      <c r="D3184" s="374">
        <v>150.24</v>
      </c>
      <c r="E3184" s="371"/>
    </row>
    <row r="3185" spans="1:5" customFormat="1" x14ac:dyDescent="0.25">
      <c r="A3185" s="373">
        <v>101637</v>
      </c>
      <c r="B3185" s="373" t="s">
        <v>1785</v>
      </c>
      <c r="C3185" s="373" t="s">
        <v>6</v>
      </c>
      <c r="D3185" s="374">
        <v>144.5</v>
      </c>
      <c r="E3185" s="371"/>
    </row>
    <row r="3186" spans="1:5" customFormat="1" x14ac:dyDescent="0.25">
      <c r="A3186" s="373">
        <v>101640</v>
      </c>
      <c r="B3186" s="373" t="s">
        <v>1786</v>
      </c>
      <c r="C3186" s="373" t="s">
        <v>6</v>
      </c>
      <c r="D3186" s="374">
        <v>104.64</v>
      </c>
      <c r="E3186" s="371"/>
    </row>
    <row r="3187" spans="1:5" customFormat="1" x14ac:dyDescent="0.25">
      <c r="A3187" s="373">
        <v>101641</v>
      </c>
      <c r="B3187" s="373" t="s">
        <v>1787</v>
      </c>
      <c r="C3187" s="373" t="s">
        <v>6</v>
      </c>
      <c r="D3187" s="374">
        <v>54.18</v>
      </c>
      <c r="E3187" s="371"/>
    </row>
    <row r="3188" spans="1:5" customFormat="1" x14ac:dyDescent="0.25">
      <c r="A3188" s="373">
        <v>101642</v>
      </c>
      <c r="B3188" s="373" t="s">
        <v>1788</v>
      </c>
      <c r="C3188" s="373" t="s">
        <v>6</v>
      </c>
      <c r="D3188" s="374">
        <v>27.16</v>
      </c>
      <c r="E3188" s="371"/>
    </row>
    <row r="3189" spans="1:5" customFormat="1" x14ac:dyDescent="0.25">
      <c r="A3189" s="373">
        <v>101643</v>
      </c>
      <c r="B3189" s="373" t="s">
        <v>1789</v>
      </c>
      <c r="C3189" s="373" t="s">
        <v>6</v>
      </c>
      <c r="D3189" s="374">
        <v>47.28</v>
      </c>
      <c r="E3189" s="371"/>
    </row>
    <row r="3190" spans="1:5" customFormat="1" x14ac:dyDescent="0.25">
      <c r="A3190" s="373">
        <v>101644</v>
      </c>
      <c r="B3190" s="373" t="s">
        <v>1790</v>
      </c>
      <c r="C3190" s="373" t="s">
        <v>6</v>
      </c>
      <c r="D3190" s="374">
        <v>64</v>
      </c>
      <c r="E3190" s="371"/>
    </row>
    <row r="3191" spans="1:5" customFormat="1" x14ac:dyDescent="0.25">
      <c r="A3191" s="373">
        <v>101648</v>
      </c>
      <c r="B3191" s="373" t="s">
        <v>1791</v>
      </c>
      <c r="C3191" s="373" t="s">
        <v>6</v>
      </c>
      <c r="D3191" s="374">
        <v>57.15</v>
      </c>
      <c r="E3191" s="371"/>
    </row>
    <row r="3192" spans="1:5" customFormat="1" x14ac:dyDescent="0.25">
      <c r="A3192" s="373">
        <v>101649</v>
      </c>
      <c r="B3192" s="373" t="s">
        <v>1792</v>
      </c>
      <c r="C3192" s="373" t="s">
        <v>6</v>
      </c>
      <c r="D3192" s="374">
        <v>65.86</v>
      </c>
      <c r="E3192" s="371"/>
    </row>
    <row r="3193" spans="1:5" customFormat="1" x14ac:dyDescent="0.25">
      <c r="A3193" s="373">
        <v>101650</v>
      </c>
      <c r="B3193" s="373" t="s">
        <v>1793</v>
      </c>
      <c r="C3193" s="373" t="s">
        <v>6</v>
      </c>
      <c r="D3193" s="374">
        <v>76.55</v>
      </c>
      <c r="E3193" s="371"/>
    </row>
    <row r="3194" spans="1:5" customFormat="1" x14ac:dyDescent="0.25">
      <c r="A3194" s="373">
        <v>101651</v>
      </c>
      <c r="B3194" s="373" t="s">
        <v>1794</v>
      </c>
      <c r="C3194" s="373" t="s">
        <v>6</v>
      </c>
      <c r="D3194" s="374">
        <v>69.47</v>
      </c>
      <c r="E3194" s="371"/>
    </row>
    <row r="3195" spans="1:5" customFormat="1" x14ac:dyDescent="0.25">
      <c r="A3195" s="373">
        <v>101652</v>
      </c>
      <c r="B3195" s="373" t="s">
        <v>1795</v>
      </c>
      <c r="C3195" s="373" t="s">
        <v>6</v>
      </c>
      <c r="D3195" s="374">
        <v>447.86</v>
      </c>
      <c r="E3195" s="371"/>
    </row>
    <row r="3196" spans="1:5" customFormat="1" x14ac:dyDescent="0.25">
      <c r="A3196" s="373">
        <v>101653</v>
      </c>
      <c r="B3196" s="373" t="s">
        <v>1796</v>
      </c>
      <c r="C3196" s="373" t="s">
        <v>6</v>
      </c>
      <c r="D3196" s="374">
        <v>265.82</v>
      </c>
      <c r="E3196" s="371"/>
    </row>
    <row r="3197" spans="1:5" customFormat="1" x14ac:dyDescent="0.25">
      <c r="A3197" s="373">
        <v>101654</v>
      </c>
      <c r="B3197" s="373" t="s">
        <v>1797</v>
      </c>
      <c r="C3197" s="373" t="s">
        <v>6</v>
      </c>
      <c r="D3197" s="374">
        <v>259.18</v>
      </c>
      <c r="E3197" s="371"/>
    </row>
    <row r="3198" spans="1:5" customFormat="1" x14ac:dyDescent="0.25">
      <c r="A3198" s="373">
        <v>101655</v>
      </c>
      <c r="B3198" s="373" t="s">
        <v>1798</v>
      </c>
      <c r="C3198" s="373" t="s">
        <v>6</v>
      </c>
      <c r="D3198" s="374">
        <v>411.44</v>
      </c>
      <c r="E3198" s="371"/>
    </row>
    <row r="3199" spans="1:5" customFormat="1" x14ac:dyDescent="0.25">
      <c r="A3199" s="373">
        <v>101656</v>
      </c>
      <c r="B3199" s="373" t="s">
        <v>1799</v>
      </c>
      <c r="C3199" s="373" t="s">
        <v>6</v>
      </c>
      <c r="D3199" s="374">
        <v>446.99</v>
      </c>
      <c r="E3199" s="371"/>
    </row>
    <row r="3200" spans="1:5" customFormat="1" x14ac:dyDescent="0.25">
      <c r="A3200" s="373">
        <v>101657</v>
      </c>
      <c r="B3200" s="373" t="s">
        <v>1800</v>
      </c>
      <c r="C3200" s="373" t="s">
        <v>6</v>
      </c>
      <c r="D3200" s="374">
        <v>522.72</v>
      </c>
      <c r="E3200" s="371"/>
    </row>
    <row r="3201" spans="1:5" customFormat="1" x14ac:dyDescent="0.25">
      <c r="A3201" s="373">
        <v>101658</v>
      </c>
      <c r="B3201" s="373" t="s">
        <v>1801</v>
      </c>
      <c r="C3201" s="373" t="s">
        <v>6</v>
      </c>
      <c r="D3201" s="374">
        <v>678.43</v>
      </c>
      <c r="E3201" s="371"/>
    </row>
    <row r="3202" spans="1:5" customFormat="1" x14ac:dyDescent="0.25">
      <c r="A3202" s="373">
        <v>101659</v>
      </c>
      <c r="B3202" s="373" t="s">
        <v>1802</v>
      </c>
      <c r="C3202" s="373" t="s">
        <v>6</v>
      </c>
      <c r="D3202" s="374">
        <v>775.28</v>
      </c>
      <c r="E3202" s="371"/>
    </row>
    <row r="3203" spans="1:5" customFormat="1" x14ac:dyDescent="0.25">
      <c r="A3203" s="373">
        <v>101660</v>
      </c>
      <c r="B3203" s="373" t="s">
        <v>1803</v>
      </c>
      <c r="C3203" s="373" t="s">
        <v>6</v>
      </c>
      <c r="D3203" s="375">
        <v>1232.45</v>
      </c>
      <c r="E3203" s="371"/>
    </row>
    <row r="3204" spans="1:5" customFormat="1" x14ac:dyDescent="0.25">
      <c r="A3204" s="373">
        <v>101661</v>
      </c>
      <c r="B3204" s="373" t="s">
        <v>1804</v>
      </c>
      <c r="C3204" s="373" t="s">
        <v>6</v>
      </c>
      <c r="D3204" s="374">
        <v>121.97</v>
      </c>
      <c r="E3204" s="371"/>
    </row>
    <row r="3205" spans="1:5" customFormat="1" x14ac:dyDescent="0.25">
      <c r="A3205" s="373">
        <v>101662</v>
      </c>
      <c r="B3205" s="373" t="s">
        <v>1805</v>
      </c>
      <c r="C3205" s="373" t="s">
        <v>6</v>
      </c>
      <c r="D3205" s="374">
        <v>621.69000000000005</v>
      </c>
      <c r="E3205" s="371"/>
    </row>
    <row r="3206" spans="1:5" customFormat="1" x14ac:dyDescent="0.25">
      <c r="A3206" s="373">
        <v>101663</v>
      </c>
      <c r="B3206" s="373" t="s">
        <v>1806</v>
      </c>
      <c r="C3206" s="373" t="s">
        <v>6</v>
      </c>
      <c r="D3206" s="374">
        <v>28.18</v>
      </c>
      <c r="E3206" s="371"/>
    </row>
    <row r="3207" spans="1:5" customFormat="1" x14ac:dyDescent="0.25">
      <c r="A3207" s="373">
        <v>101664</v>
      </c>
      <c r="B3207" s="373" t="s">
        <v>1807</v>
      </c>
      <c r="C3207" s="373" t="s">
        <v>6</v>
      </c>
      <c r="D3207" s="374">
        <v>29.45</v>
      </c>
      <c r="E3207" s="371"/>
    </row>
    <row r="3208" spans="1:5" customFormat="1" x14ac:dyDescent="0.25">
      <c r="A3208" s="373">
        <v>101665</v>
      </c>
      <c r="B3208" s="373" t="s">
        <v>1808</v>
      </c>
      <c r="C3208" s="373" t="s">
        <v>6</v>
      </c>
      <c r="D3208" s="374">
        <v>34.9</v>
      </c>
      <c r="E3208" s="371"/>
    </row>
    <row r="3209" spans="1:5" customFormat="1" x14ac:dyDescent="0.25">
      <c r="A3209" s="373">
        <v>101666</v>
      </c>
      <c r="B3209" s="373" t="s">
        <v>1809</v>
      </c>
      <c r="C3209" s="373" t="s">
        <v>6</v>
      </c>
      <c r="D3209" s="374">
        <v>362.08</v>
      </c>
      <c r="E3209" s="371"/>
    </row>
    <row r="3210" spans="1:5" customFormat="1" x14ac:dyDescent="0.25">
      <c r="A3210" s="373">
        <v>102085</v>
      </c>
      <c r="B3210" s="373" t="s">
        <v>4193</v>
      </c>
      <c r="C3210" s="373" t="s">
        <v>6</v>
      </c>
      <c r="D3210" s="374">
        <v>173.29</v>
      </c>
      <c r="E3210" s="371"/>
    </row>
    <row r="3211" spans="1:5" customFormat="1" x14ac:dyDescent="0.25">
      <c r="A3211" s="373">
        <v>100578</v>
      </c>
      <c r="B3211" s="373" t="s">
        <v>1810</v>
      </c>
      <c r="C3211" s="373" t="s">
        <v>6</v>
      </c>
      <c r="D3211" s="374">
        <v>529.67999999999995</v>
      </c>
      <c r="E3211" s="371"/>
    </row>
    <row r="3212" spans="1:5" customFormat="1" x14ac:dyDescent="0.25">
      <c r="A3212" s="373">
        <v>100579</v>
      </c>
      <c r="B3212" s="373" t="s">
        <v>1811</v>
      </c>
      <c r="C3212" s="373" t="s">
        <v>6</v>
      </c>
      <c r="D3212" s="374">
        <v>581.22</v>
      </c>
      <c r="E3212" s="371"/>
    </row>
    <row r="3213" spans="1:5" customFormat="1" x14ac:dyDescent="0.25">
      <c r="A3213" s="373">
        <v>100580</v>
      </c>
      <c r="B3213" s="373" t="s">
        <v>1812</v>
      </c>
      <c r="C3213" s="373" t="s">
        <v>6</v>
      </c>
      <c r="D3213" s="374">
        <v>632.80999999999995</v>
      </c>
      <c r="E3213" s="371"/>
    </row>
    <row r="3214" spans="1:5" customFormat="1" x14ac:dyDescent="0.25">
      <c r="A3214" s="373">
        <v>100581</v>
      </c>
      <c r="B3214" s="373" t="s">
        <v>1813</v>
      </c>
      <c r="C3214" s="373" t="s">
        <v>6</v>
      </c>
      <c r="D3214" s="374">
        <v>606.77</v>
      </c>
      <c r="E3214" s="371"/>
    </row>
    <row r="3215" spans="1:5" customFormat="1" x14ac:dyDescent="0.25">
      <c r="A3215" s="373">
        <v>100582</v>
      </c>
      <c r="B3215" s="373" t="s">
        <v>1814</v>
      </c>
      <c r="C3215" s="373" t="s">
        <v>6</v>
      </c>
      <c r="D3215" s="374">
        <v>699.72</v>
      </c>
      <c r="E3215" s="371"/>
    </row>
    <row r="3216" spans="1:5" customFormat="1" x14ac:dyDescent="0.25">
      <c r="A3216" s="373">
        <v>100583</v>
      </c>
      <c r="B3216" s="373" t="s">
        <v>1815</v>
      </c>
      <c r="C3216" s="373" t="s">
        <v>6</v>
      </c>
      <c r="D3216" s="374">
        <v>634.01</v>
      </c>
      <c r="E3216" s="371"/>
    </row>
    <row r="3217" spans="1:5" customFormat="1" x14ac:dyDescent="0.25">
      <c r="A3217" s="373">
        <v>100584</v>
      </c>
      <c r="B3217" s="373" t="s">
        <v>1816</v>
      </c>
      <c r="C3217" s="373" t="s">
        <v>6</v>
      </c>
      <c r="D3217" s="374">
        <v>689.93</v>
      </c>
      <c r="E3217" s="371"/>
    </row>
    <row r="3218" spans="1:5" customFormat="1" x14ac:dyDescent="0.25">
      <c r="A3218" s="373">
        <v>100585</v>
      </c>
      <c r="B3218" s="373" t="s">
        <v>1817</v>
      </c>
      <c r="C3218" s="373" t="s">
        <v>6</v>
      </c>
      <c r="D3218" s="374">
        <v>687.05</v>
      </c>
      <c r="E3218" s="371"/>
    </row>
    <row r="3219" spans="1:5" customFormat="1" x14ac:dyDescent="0.25">
      <c r="A3219" s="373">
        <v>100586</v>
      </c>
      <c r="B3219" s="373" t="s">
        <v>1818</v>
      </c>
      <c r="C3219" s="373" t="s">
        <v>6</v>
      </c>
      <c r="D3219" s="374">
        <v>776.16</v>
      </c>
      <c r="E3219" s="371"/>
    </row>
    <row r="3220" spans="1:5" customFormat="1" x14ac:dyDescent="0.25">
      <c r="A3220" s="373">
        <v>100587</v>
      </c>
      <c r="B3220" s="373" t="s">
        <v>1819</v>
      </c>
      <c r="C3220" s="373" t="s">
        <v>6</v>
      </c>
      <c r="D3220" s="374">
        <v>741.83</v>
      </c>
      <c r="E3220" s="371"/>
    </row>
    <row r="3221" spans="1:5" customFormat="1" x14ac:dyDescent="0.25">
      <c r="A3221" s="373">
        <v>100588</v>
      </c>
      <c r="B3221" s="373" t="s">
        <v>1820</v>
      </c>
      <c r="C3221" s="373" t="s">
        <v>6</v>
      </c>
      <c r="D3221" s="374">
        <v>811.11</v>
      </c>
      <c r="E3221" s="371"/>
    </row>
    <row r="3222" spans="1:5" customFormat="1" x14ac:dyDescent="0.25">
      <c r="A3222" s="373">
        <v>100589</v>
      </c>
      <c r="B3222" s="373" t="s">
        <v>1821</v>
      </c>
      <c r="C3222" s="373" t="s">
        <v>6</v>
      </c>
      <c r="D3222" s="374">
        <v>817.2</v>
      </c>
      <c r="E3222" s="371"/>
    </row>
    <row r="3223" spans="1:5" customFormat="1" x14ac:dyDescent="0.25">
      <c r="A3223" s="373">
        <v>100590</v>
      </c>
      <c r="B3223" s="373" t="s">
        <v>1822</v>
      </c>
      <c r="C3223" s="373" t="s">
        <v>6</v>
      </c>
      <c r="D3223" s="374">
        <v>885.62</v>
      </c>
      <c r="E3223" s="371"/>
    </row>
    <row r="3224" spans="1:5" customFormat="1" x14ac:dyDescent="0.25">
      <c r="A3224" s="373">
        <v>100591</v>
      </c>
      <c r="B3224" s="373" t="s">
        <v>1823</v>
      </c>
      <c r="C3224" s="373" t="s">
        <v>6</v>
      </c>
      <c r="D3224" s="374">
        <v>814.82</v>
      </c>
      <c r="E3224" s="371"/>
    </row>
    <row r="3225" spans="1:5" customFormat="1" x14ac:dyDescent="0.25">
      <c r="A3225" s="373">
        <v>100592</v>
      </c>
      <c r="B3225" s="373" t="s">
        <v>1824</v>
      </c>
      <c r="C3225" s="373" t="s">
        <v>6</v>
      </c>
      <c r="D3225" s="374">
        <v>871.53</v>
      </c>
      <c r="E3225" s="371"/>
    </row>
    <row r="3226" spans="1:5" customFormat="1" x14ac:dyDescent="0.25">
      <c r="A3226" s="373">
        <v>100593</v>
      </c>
      <c r="B3226" s="373" t="s">
        <v>1825</v>
      </c>
      <c r="C3226" s="373" t="s">
        <v>6</v>
      </c>
      <c r="D3226" s="374">
        <v>872.72</v>
      </c>
      <c r="E3226" s="371"/>
    </row>
    <row r="3227" spans="1:5" customFormat="1" x14ac:dyDescent="0.25">
      <c r="A3227" s="373">
        <v>100594</v>
      </c>
      <c r="B3227" s="373" t="s">
        <v>1826</v>
      </c>
      <c r="C3227" s="373" t="s">
        <v>6</v>
      </c>
      <c r="D3227" s="374">
        <v>968.91</v>
      </c>
      <c r="E3227" s="371"/>
    </row>
    <row r="3228" spans="1:5" customFormat="1" x14ac:dyDescent="0.25">
      <c r="A3228" s="373">
        <v>100595</v>
      </c>
      <c r="B3228" s="373" t="s">
        <v>1827</v>
      </c>
      <c r="C3228" s="373" t="s">
        <v>6</v>
      </c>
      <c r="D3228" s="375">
        <v>1046.4100000000001</v>
      </c>
      <c r="E3228" s="371"/>
    </row>
    <row r="3229" spans="1:5" customFormat="1" x14ac:dyDescent="0.25">
      <c r="A3229" s="373">
        <v>100596</v>
      </c>
      <c r="B3229" s="373" t="s">
        <v>1828</v>
      </c>
      <c r="C3229" s="373" t="s">
        <v>6</v>
      </c>
      <c r="D3229" s="375">
        <v>1176.22</v>
      </c>
      <c r="E3229" s="371"/>
    </row>
    <row r="3230" spans="1:5" customFormat="1" x14ac:dyDescent="0.25">
      <c r="A3230" s="373">
        <v>100597</v>
      </c>
      <c r="B3230" s="373" t="s">
        <v>1829</v>
      </c>
      <c r="C3230" s="373" t="s">
        <v>6</v>
      </c>
      <c r="D3230" s="375">
        <v>1206.33</v>
      </c>
      <c r="E3230" s="371"/>
    </row>
    <row r="3231" spans="1:5" customFormat="1" x14ac:dyDescent="0.25">
      <c r="A3231" s="373">
        <v>100598</v>
      </c>
      <c r="B3231" s="373" t="s">
        <v>1830</v>
      </c>
      <c r="C3231" s="373" t="s">
        <v>6</v>
      </c>
      <c r="D3231" s="375">
        <v>1313.36</v>
      </c>
      <c r="E3231" s="371"/>
    </row>
    <row r="3232" spans="1:5" customFormat="1" x14ac:dyDescent="0.25">
      <c r="A3232" s="373">
        <v>100599</v>
      </c>
      <c r="B3232" s="373" t="s">
        <v>1831</v>
      </c>
      <c r="C3232" s="373" t="s">
        <v>6</v>
      </c>
      <c r="D3232" s="374">
        <v>564.37</v>
      </c>
      <c r="E3232" s="371"/>
    </row>
    <row r="3233" spans="1:5" customFormat="1" x14ac:dyDescent="0.25">
      <c r="A3233" s="373">
        <v>100600</v>
      </c>
      <c r="B3233" s="373" t="s">
        <v>1832</v>
      </c>
      <c r="C3233" s="373" t="s">
        <v>6</v>
      </c>
      <c r="D3233" s="374">
        <v>674.57</v>
      </c>
      <c r="E3233" s="371"/>
    </row>
    <row r="3234" spans="1:5" customFormat="1" x14ac:dyDescent="0.25">
      <c r="A3234" s="373">
        <v>100601</v>
      </c>
      <c r="B3234" s="373" t="s">
        <v>1833</v>
      </c>
      <c r="C3234" s="373" t="s">
        <v>6</v>
      </c>
      <c r="D3234" s="374">
        <v>865.85</v>
      </c>
      <c r="E3234" s="371"/>
    </row>
    <row r="3235" spans="1:5" customFormat="1" x14ac:dyDescent="0.25">
      <c r="A3235" s="373">
        <v>100602</v>
      </c>
      <c r="B3235" s="373" t="s">
        <v>1834</v>
      </c>
      <c r="C3235" s="373" t="s">
        <v>6</v>
      </c>
      <c r="D3235" s="375">
        <v>1104.4000000000001</v>
      </c>
      <c r="E3235" s="371"/>
    </row>
    <row r="3236" spans="1:5" customFormat="1" x14ac:dyDescent="0.25">
      <c r="A3236" s="373">
        <v>100603</v>
      </c>
      <c r="B3236" s="373" t="s">
        <v>1835</v>
      </c>
      <c r="C3236" s="373" t="s">
        <v>6</v>
      </c>
      <c r="D3236" s="375">
        <v>1716.2</v>
      </c>
      <c r="E3236" s="371"/>
    </row>
    <row r="3237" spans="1:5" customFormat="1" x14ac:dyDescent="0.25">
      <c r="A3237" s="373">
        <v>100604</v>
      </c>
      <c r="B3237" s="373" t="s">
        <v>1836</v>
      </c>
      <c r="C3237" s="373" t="s">
        <v>6</v>
      </c>
      <c r="D3237" s="374">
        <v>714.63</v>
      </c>
      <c r="E3237" s="371"/>
    </row>
    <row r="3238" spans="1:5" customFormat="1" x14ac:dyDescent="0.25">
      <c r="A3238" s="373">
        <v>100605</v>
      </c>
      <c r="B3238" s="373" t="s">
        <v>1837</v>
      </c>
      <c r="C3238" s="373" t="s">
        <v>6</v>
      </c>
      <c r="D3238" s="375">
        <v>1153.72</v>
      </c>
      <c r="E3238" s="371"/>
    </row>
    <row r="3239" spans="1:5" customFormat="1" x14ac:dyDescent="0.25">
      <c r="A3239" s="373">
        <v>100606</v>
      </c>
      <c r="B3239" s="373" t="s">
        <v>1838</v>
      </c>
      <c r="C3239" s="373" t="s">
        <v>6</v>
      </c>
      <c r="D3239" s="375">
        <v>1777.4</v>
      </c>
      <c r="E3239" s="371"/>
    </row>
    <row r="3240" spans="1:5" customFormat="1" x14ac:dyDescent="0.25">
      <c r="A3240" s="373">
        <v>100607</v>
      </c>
      <c r="B3240" s="373" t="s">
        <v>1839</v>
      </c>
      <c r="C3240" s="373" t="s">
        <v>6</v>
      </c>
      <c r="D3240" s="374">
        <v>733.55</v>
      </c>
      <c r="E3240" s="371"/>
    </row>
    <row r="3241" spans="1:5" customFormat="1" x14ac:dyDescent="0.25">
      <c r="A3241" s="373">
        <v>100608</v>
      </c>
      <c r="B3241" s="373" t="s">
        <v>1840</v>
      </c>
      <c r="C3241" s="373" t="s">
        <v>6</v>
      </c>
      <c r="D3241" s="375">
        <v>1178.03</v>
      </c>
      <c r="E3241" s="371"/>
    </row>
    <row r="3242" spans="1:5" customFormat="1" x14ac:dyDescent="0.25">
      <c r="A3242" s="373">
        <v>100609</v>
      </c>
      <c r="B3242" s="373" t="s">
        <v>1841</v>
      </c>
      <c r="C3242" s="373" t="s">
        <v>6</v>
      </c>
      <c r="D3242" s="375">
        <v>1810.06</v>
      </c>
      <c r="E3242" s="371"/>
    </row>
    <row r="3243" spans="1:5" customFormat="1" x14ac:dyDescent="0.25">
      <c r="A3243" s="373">
        <v>100610</v>
      </c>
      <c r="B3243" s="373" t="s">
        <v>1842</v>
      </c>
      <c r="C3243" s="373" t="s">
        <v>6</v>
      </c>
      <c r="D3243" s="374">
        <v>752.42</v>
      </c>
      <c r="E3243" s="371"/>
    </row>
    <row r="3244" spans="1:5" customFormat="1" x14ac:dyDescent="0.25">
      <c r="A3244" s="373">
        <v>100611</v>
      </c>
      <c r="B3244" s="373" t="s">
        <v>1843</v>
      </c>
      <c r="C3244" s="373" t="s">
        <v>6</v>
      </c>
      <c r="D3244" s="374">
        <v>951.87</v>
      </c>
      <c r="E3244" s="371"/>
    </row>
    <row r="3245" spans="1:5" customFormat="1" x14ac:dyDescent="0.25">
      <c r="A3245" s="373">
        <v>100612</v>
      </c>
      <c r="B3245" s="373" t="s">
        <v>1844</v>
      </c>
      <c r="C3245" s="373" t="s">
        <v>6</v>
      </c>
      <c r="D3245" s="375">
        <v>1201.82</v>
      </c>
      <c r="E3245" s="371"/>
    </row>
    <row r="3246" spans="1:5" customFormat="1" x14ac:dyDescent="0.25">
      <c r="A3246" s="373">
        <v>100613</v>
      </c>
      <c r="B3246" s="373" t="s">
        <v>1845</v>
      </c>
      <c r="C3246" s="373" t="s">
        <v>6</v>
      </c>
      <c r="D3246" s="375">
        <v>1841.86</v>
      </c>
      <c r="E3246" s="371"/>
    </row>
    <row r="3247" spans="1:5" customFormat="1" x14ac:dyDescent="0.25">
      <c r="A3247" s="373">
        <v>100614</v>
      </c>
      <c r="B3247" s="373" t="s">
        <v>1846</v>
      </c>
      <c r="C3247" s="373" t="s">
        <v>6</v>
      </c>
      <c r="D3247" s="374">
        <v>994.03</v>
      </c>
      <c r="E3247" s="371"/>
    </row>
    <row r="3248" spans="1:5" customFormat="1" x14ac:dyDescent="0.25">
      <c r="A3248" s="373">
        <v>100615</v>
      </c>
      <c r="B3248" s="373" t="s">
        <v>1847</v>
      </c>
      <c r="C3248" s="373" t="s">
        <v>6</v>
      </c>
      <c r="D3248" s="375">
        <v>1248.92</v>
      </c>
      <c r="E3248" s="371"/>
    </row>
    <row r="3249" spans="1:5" customFormat="1" x14ac:dyDescent="0.25">
      <c r="A3249" s="373">
        <v>100616</v>
      </c>
      <c r="B3249" s="373" t="s">
        <v>1848</v>
      </c>
      <c r="C3249" s="373" t="s">
        <v>6</v>
      </c>
      <c r="D3249" s="375">
        <v>1908.55</v>
      </c>
      <c r="E3249" s="371"/>
    </row>
    <row r="3250" spans="1:5" customFormat="1" x14ac:dyDescent="0.25">
      <c r="A3250" s="373">
        <v>100617</v>
      </c>
      <c r="B3250" s="373" t="s">
        <v>1849</v>
      </c>
      <c r="C3250" s="373" t="s">
        <v>6</v>
      </c>
      <c r="D3250" s="375">
        <v>1295.73</v>
      </c>
      <c r="E3250" s="371"/>
    </row>
    <row r="3251" spans="1:5" customFormat="1" x14ac:dyDescent="0.25">
      <c r="A3251" s="373">
        <v>100618</v>
      </c>
      <c r="B3251" s="373" t="s">
        <v>1850</v>
      </c>
      <c r="C3251" s="373" t="s">
        <v>6</v>
      </c>
      <c r="D3251" s="375">
        <v>1983.77</v>
      </c>
      <c r="E3251" s="371"/>
    </row>
    <row r="3252" spans="1:5" customFormat="1" x14ac:dyDescent="0.25">
      <c r="A3252" s="373">
        <v>100619</v>
      </c>
      <c r="B3252" s="373" t="s">
        <v>1851</v>
      </c>
      <c r="C3252" s="373" t="s">
        <v>6</v>
      </c>
      <c r="D3252" s="374">
        <v>597.85</v>
      </c>
      <c r="E3252" s="371"/>
    </row>
    <row r="3253" spans="1:5" customFormat="1" x14ac:dyDescent="0.25">
      <c r="A3253" s="373">
        <v>100620</v>
      </c>
      <c r="B3253" s="373" t="s">
        <v>1852</v>
      </c>
      <c r="C3253" s="373" t="s">
        <v>6</v>
      </c>
      <c r="D3253" s="375">
        <v>2796.44</v>
      </c>
      <c r="E3253" s="371"/>
    </row>
    <row r="3254" spans="1:5" customFormat="1" x14ac:dyDescent="0.25">
      <c r="A3254" s="373">
        <v>100621</v>
      </c>
      <c r="B3254" s="373" t="s">
        <v>1853</v>
      </c>
      <c r="C3254" s="373" t="s">
        <v>6</v>
      </c>
      <c r="D3254" s="375">
        <v>3235.67</v>
      </c>
      <c r="E3254" s="371"/>
    </row>
    <row r="3255" spans="1:5" customFormat="1" x14ac:dyDescent="0.25">
      <c r="A3255" s="373">
        <v>100622</v>
      </c>
      <c r="B3255" s="373" t="s">
        <v>74</v>
      </c>
      <c r="C3255" s="373" t="s">
        <v>6</v>
      </c>
      <c r="D3255" s="375">
        <v>2470.87</v>
      </c>
      <c r="E3255" s="371"/>
    </row>
    <row r="3256" spans="1:5" customFormat="1" x14ac:dyDescent="0.25">
      <c r="A3256" s="373">
        <v>100623</v>
      </c>
      <c r="B3256" s="373" t="s">
        <v>1854</v>
      </c>
      <c r="C3256" s="373" t="s">
        <v>6</v>
      </c>
      <c r="D3256" s="375">
        <v>2642.8</v>
      </c>
      <c r="E3256" s="371"/>
    </row>
    <row r="3257" spans="1:5" customFormat="1" x14ac:dyDescent="0.25">
      <c r="A3257" s="373">
        <v>97600</v>
      </c>
      <c r="B3257" s="373" t="s">
        <v>1855</v>
      </c>
      <c r="C3257" s="373" t="s">
        <v>6</v>
      </c>
      <c r="D3257" s="374">
        <v>433.67</v>
      </c>
      <c r="E3257" s="371"/>
    </row>
    <row r="3258" spans="1:5" customFormat="1" x14ac:dyDescent="0.25">
      <c r="A3258" s="373">
        <v>97601</v>
      </c>
      <c r="B3258" s="373" t="s">
        <v>1856</v>
      </c>
      <c r="C3258" s="373" t="s">
        <v>6</v>
      </c>
      <c r="D3258" s="374">
        <v>453.79</v>
      </c>
      <c r="E3258" s="371"/>
    </row>
    <row r="3259" spans="1:5" customFormat="1" x14ac:dyDescent="0.25">
      <c r="A3259" s="373">
        <v>97605</v>
      </c>
      <c r="B3259" s="373" t="s">
        <v>1857</v>
      </c>
      <c r="C3259" s="373" t="s">
        <v>6</v>
      </c>
      <c r="D3259" s="374">
        <v>81.400000000000006</v>
      </c>
      <c r="E3259" s="371"/>
    </row>
    <row r="3260" spans="1:5" customFormat="1" x14ac:dyDescent="0.25">
      <c r="A3260" s="373">
        <v>97606</v>
      </c>
      <c r="B3260" s="373" t="s">
        <v>1858</v>
      </c>
      <c r="C3260" s="373" t="s">
        <v>6</v>
      </c>
      <c r="D3260" s="374">
        <v>91.31</v>
      </c>
      <c r="E3260" s="371"/>
    </row>
    <row r="3261" spans="1:5" customFormat="1" x14ac:dyDescent="0.25">
      <c r="A3261" s="373">
        <v>97607</v>
      </c>
      <c r="B3261" s="373" t="s">
        <v>1859</v>
      </c>
      <c r="C3261" s="373" t="s">
        <v>6</v>
      </c>
      <c r="D3261" s="374">
        <v>97.97</v>
      </c>
      <c r="E3261" s="371"/>
    </row>
    <row r="3262" spans="1:5" customFormat="1" x14ac:dyDescent="0.25">
      <c r="A3262" s="373">
        <v>97608</v>
      </c>
      <c r="B3262" s="373" t="s">
        <v>1860</v>
      </c>
      <c r="C3262" s="373" t="s">
        <v>6</v>
      </c>
      <c r="D3262" s="374">
        <v>107.88</v>
      </c>
      <c r="E3262" s="371"/>
    </row>
    <row r="3263" spans="1:5" customFormat="1" x14ac:dyDescent="0.25">
      <c r="A3263" s="373">
        <v>102102</v>
      </c>
      <c r="B3263" s="373" t="s">
        <v>4194</v>
      </c>
      <c r="C3263" s="373" t="s">
        <v>6</v>
      </c>
      <c r="D3263" s="375">
        <v>10855.07</v>
      </c>
      <c r="E3263" s="371"/>
    </row>
    <row r="3264" spans="1:5" customFormat="1" x14ac:dyDescent="0.25">
      <c r="A3264" s="373">
        <v>102103</v>
      </c>
      <c r="B3264" s="373" t="s">
        <v>4195</v>
      </c>
      <c r="C3264" s="373" t="s">
        <v>6</v>
      </c>
      <c r="D3264" s="375">
        <v>12079.2</v>
      </c>
      <c r="E3264" s="371"/>
    </row>
    <row r="3265" spans="1:5" customFormat="1" x14ac:dyDescent="0.25">
      <c r="A3265" s="373">
        <v>102104</v>
      </c>
      <c r="B3265" s="373" t="s">
        <v>4196</v>
      </c>
      <c r="C3265" s="373" t="s">
        <v>6</v>
      </c>
      <c r="D3265" s="375">
        <v>15491.95</v>
      </c>
      <c r="E3265" s="371"/>
    </row>
    <row r="3266" spans="1:5" customFormat="1" x14ac:dyDescent="0.25">
      <c r="A3266" s="373">
        <v>102105</v>
      </c>
      <c r="B3266" s="373" t="s">
        <v>4197</v>
      </c>
      <c r="C3266" s="373" t="s">
        <v>6</v>
      </c>
      <c r="D3266" s="375">
        <v>19037.900000000001</v>
      </c>
      <c r="E3266" s="371"/>
    </row>
    <row r="3267" spans="1:5" customFormat="1" x14ac:dyDescent="0.25">
      <c r="A3267" s="373">
        <v>102106</v>
      </c>
      <c r="B3267" s="373" t="s">
        <v>4198</v>
      </c>
      <c r="C3267" s="373" t="s">
        <v>6</v>
      </c>
      <c r="D3267" s="375">
        <v>23877.26</v>
      </c>
      <c r="E3267" s="371"/>
    </row>
    <row r="3268" spans="1:5" customFormat="1" x14ac:dyDescent="0.25">
      <c r="A3268" s="373">
        <v>102107</v>
      </c>
      <c r="B3268" s="373" t="s">
        <v>4199</v>
      </c>
      <c r="C3268" s="373" t="s">
        <v>6</v>
      </c>
      <c r="D3268" s="375">
        <v>33313.57</v>
      </c>
      <c r="E3268" s="371"/>
    </row>
    <row r="3269" spans="1:5" customFormat="1" x14ac:dyDescent="0.25">
      <c r="A3269" s="373">
        <v>102108</v>
      </c>
      <c r="B3269" s="373" t="s">
        <v>4200</v>
      </c>
      <c r="C3269" s="373" t="s">
        <v>6</v>
      </c>
      <c r="D3269" s="375">
        <v>38791.99</v>
      </c>
      <c r="E3269" s="371"/>
    </row>
    <row r="3270" spans="1:5" customFormat="1" x14ac:dyDescent="0.25">
      <c r="A3270" s="373">
        <v>102109</v>
      </c>
      <c r="B3270" s="373" t="s">
        <v>4201</v>
      </c>
      <c r="C3270" s="373" t="s">
        <v>6</v>
      </c>
      <c r="D3270" s="374">
        <v>69.36</v>
      </c>
      <c r="E3270" s="371"/>
    </row>
    <row r="3271" spans="1:5" customFormat="1" x14ac:dyDescent="0.25">
      <c r="A3271" s="373">
        <v>102110</v>
      </c>
      <c r="B3271" s="373" t="s">
        <v>4202</v>
      </c>
      <c r="C3271" s="373" t="s">
        <v>6</v>
      </c>
      <c r="D3271" s="374">
        <v>223.45</v>
      </c>
      <c r="E3271" s="371"/>
    </row>
    <row r="3272" spans="1:5" customFormat="1" x14ac:dyDescent="0.25">
      <c r="A3272" s="373">
        <v>103654</v>
      </c>
      <c r="B3272" s="373" t="s">
        <v>5630</v>
      </c>
      <c r="C3272" s="373" t="s">
        <v>6</v>
      </c>
      <c r="D3272" s="375">
        <v>62827.82</v>
      </c>
      <c r="E3272" s="371"/>
    </row>
    <row r="3273" spans="1:5" customFormat="1" x14ac:dyDescent="0.25">
      <c r="A3273" s="373">
        <v>103655</v>
      </c>
      <c r="B3273" s="373" t="s">
        <v>5631</v>
      </c>
      <c r="C3273" s="373" t="s">
        <v>6</v>
      </c>
      <c r="D3273" s="375">
        <v>86060.69</v>
      </c>
      <c r="E3273" s="371"/>
    </row>
    <row r="3274" spans="1:5" customFormat="1" x14ac:dyDescent="0.25">
      <c r="A3274" s="373">
        <v>103656</v>
      </c>
      <c r="B3274" s="373" t="s">
        <v>5632</v>
      </c>
      <c r="C3274" s="373" t="s">
        <v>6</v>
      </c>
      <c r="D3274" s="375">
        <v>120317.14</v>
      </c>
      <c r="E3274" s="371"/>
    </row>
    <row r="3275" spans="1:5" customFormat="1" x14ac:dyDescent="0.25">
      <c r="A3275" s="373">
        <v>104473</v>
      </c>
      <c r="B3275" s="373" t="s">
        <v>7281</v>
      </c>
      <c r="C3275" s="373" t="s">
        <v>6</v>
      </c>
      <c r="D3275" s="374">
        <v>178.35</v>
      </c>
      <c r="E3275" s="371"/>
    </row>
    <row r="3276" spans="1:5" customFormat="1" x14ac:dyDescent="0.25">
      <c r="A3276" s="373">
        <v>104474</v>
      </c>
      <c r="B3276" s="373" t="s">
        <v>7282</v>
      </c>
      <c r="C3276" s="373" t="s">
        <v>6</v>
      </c>
      <c r="D3276" s="374">
        <v>381.75</v>
      </c>
      <c r="E3276" s="371"/>
    </row>
    <row r="3277" spans="1:5" customFormat="1" x14ac:dyDescent="0.25">
      <c r="A3277" s="373">
        <v>104475</v>
      </c>
      <c r="B3277" s="373" t="s">
        <v>7283</v>
      </c>
      <c r="C3277" s="373" t="s">
        <v>6</v>
      </c>
      <c r="D3277" s="374">
        <v>152.91999999999999</v>
      </c>
      <c r="E3277" s="371"/>
    </row>
    <row r="3278" spans="1:5" customFormat="1" x14ac:dyDescent="0.25">
      <c r="A3278" s="373">
        <v>104476</v>
      </c>
      <c r="B3278" s="373" t="s">
        <v>7284</v>
      </c>
      <c r="C3278" s="373" t="s">
        <v>6</v>
      </c>
      <c r="D3278" s="374">
        <v>196.04</v>
      </c>
      <c r="E3278" s="371"/>
    </row>
    <row r="3279" spans="1:5" customFormat="1" x14ac:dyDescent="0.25">
      <c r="A3279" s="373">
        <v>104477</v>
      </c>
      <c r="B3279" s="373" t="s">
        <v>7285</v>
      </c>
      <c r="C3279" s="373" t="s">
        <v>6</v>
      </c>
      <c r="D3279" s="374">
        <v>147.88999999999999</v>
      </c>
      <c r="E3279" s="371"/>
    </row>
    <row r="3280" spans="1:5" customFormat="1" x14ac:dyDescent="0.25">
      <c r="A3280" s="373">
        <v>104478</v>
      </c>
      <c r="B3280" s="373" t="s">
        <v>7286</v>
      </c>
      <c r="C3280" s="373" t="s">
        <v>6</v>
      </c>
      <c r="D3280" s="374">
        <v>327.84</v>
      </c>
      <c r="E3280" s="371"/>
    </row>
    <row r="3281" spans="1:5" customFormat="1" x14ac:dyDescent="0.25">
      <c r="A3281" s="373">
        <v>104479</v>
      </c>
      <c r="B3281" s="373" t="s">
        <v>7287</v>
      </c>
      <c r="C3281" s="373" t="s">
        <v>6</v>
      </c>
      <c r="D3281" s="374">
        <v>131.24</v>
      </c>
      <c r="E3281" s="371"/>
    </row>
    <row r="3282" spans="1:5" customFormat="1" x14ac:dyDescent="0.25">
      <c r="A3282" s="373">
        <v>104480</v>
      </c>
      <c r="B3282" s="373" t="s">
        <v>7288</v>
      </c>
      <c r="C3282" s="373" t="s">
        <v>6</v>
      </c>
      <c r="D3282" s="374">
        <v>148.6</v>
      </c>
      <c r="E3282" s="371"/>
    </row>
    <row r="3283" spans="1:5" customFormat="1" x14ac:dyDescent="0.25">
      <c r="A3283" s="373">
        <v>104481</v>
      </c>
      <c r="B3283" s="373" t="s">
        <v>7289</v>
      </c>
      <c r="C3283" s="373" t="s">
        <v>6</v>
      </c>
      <c r="D3283" s="374">
        <v>354.54</v>
      </c>
      <c r="E3283" s="371"/>
    </row>
    <row r="3284" spans="1:5" customFormat="1" x14ac:dyDescent="0.25">
      <c r="A3284" s="373">
        <v>96973</v>
      </c>
      <c r="B3284" s="373" t="s">
        <v>8432</v>
      </c>
      <c r="C3284" s="373" t="s">
        <v>16</v>
      </c>
      <c r="D3284" s="374">
        <v>72.38</v>
      </c>
      <c r="E3284" s="371"/>
    </row>
    <row r="3285" spans="1:5" customFormat="1" x14ac:dyDescent="0.25">
      <c r="A3285" s="373">
        <v>96974</v>
      </c>
      <c r="B3285" s="373" t="s">
        <v>8433</v>
      </c>
      <c r="C3285" s="373" t="s">
        <v>16</v>
      </c>
      <c r="D3285" s="374">
        <v>93.93</v>
      </c>
      <c r="E3285" s="371"/>
    </row>
    <row r="3286" spans="1:5" customFormat="1" x14ac:dyDescent="0.25">
      <c r="A3286" s="373">
        <v>96975</v>
      </c>
      <c r="B3286" s="373" t="s">
        <v>8434</v>
      </c>
      <c r="C3286" s="373" t="s">
        <v>16</v>
      </c>
      <c r="D3286" s="374">
        <v>116.67</v>
      </c>
      <c r="E3286" s="371"/>
    </row>
    <row r="3287" spans="1:5" customFormat="1" x14ac:dyDescent="0.25">
      <c r="A3287" s="373">
        <v>96976</v>
      </c>
      <c r="B3287" s="373" t="s">
        <v>8435</v>
      </c>
      <c r="C3287" s="373" t="s">
        <v>16</v>
      </c>
      <c r="D3287" s="374">
        <v>154.52000000000001</v>
      </c>
      <c r="E3287" s="371"/>
    </row>
    <row r="3288" spans="1:5" customFormat="1" x14ac:dyDescent="0.25">
      <c r="A3288" s="373">
        <v>96977</v>
      </c>
      <c r="B3288" s="373" t="s">
        <v>8436</v>
      </c>
      <c r="C3288" s="373" t="s">
        <v>16</v>
      </c>
      <c r="D3288" s="374">
        <v>61.56</v>
      </c>
      <c r="E3288" s="371"/>
    </row>
    <row r="3289" spans="1:5" customFormat="1" x14ac:dyDescent="0.25">
      <c r="A3289" s="373">
        <v>96978</v>
      </c>
      <c r="B3289" s="373" t="s">
        <v>8437</v>
      </c>
      <c r="C3289" s="373" t="s">
        <v>16</v>
      </c>
      <c r="D3289" s="374">
        <v>81.14</v>
      </c>
      <c r="E3289" s="371"/>
    </row>
    <row r="3290" spans="1:5" customFormat="1" x14ac:dyDescent="0.25">
      <c r="A3290" s="373">
        <v>96979</v>
      </c>
      <c r="B3290" s="373" t="s">
        <v>8438</v>
      </c>
      <c r="C3290" s="373" t="s">
        <v>16</v>
      </c>
      <c r="D3290" s="374">
        <v>116.12</v>
      </c>
      <c r="E3290" s="371"/>
    </row>
    <row r="3291" spans="1:5" customFormat="1" x14ac:dyDescent="0.25">
      <c r="A3291" s="373">
        <v>96984</v>
      </c>
      <c r="B3291" s="373" t="s">
        <v>8439</v>
      </c>
      <c r="C3291" s="373" t="s">
        <v>6</v>
      </c>
      <c r="D3291" s="374">
        <v>61.16</v>
      </c>
      <c r="E3291" s="371"/>
    </row>
    <row r="3292" spans="1:5" customFormat="1" x14ac:dyDescent="0.25">
      <c r="A3292" s="373">
        <v>96985</v>
      </c>
      <c r="B3292" s="373" t="s">
        <v>8440</v>
      </c>
      <c r="C3292" s="373" t="s">
        <v>6</v>
      </c>
      <c r="D3292" s="374">
        <v>74.709999999999994</v>
      </c>
      <c r="E3292" s="371"/>
    </row>
    <row r="3293" spans="1:5" customFormat="1" x14ac:dyDescent="0.25">
      <c r="A3293" s="373">
        <v>96986</v>
      </c>
      <c r="B3293" s="373" t="s">
        <v>8441</v>
      </c>
      <c r="C3293" s="373" t="s">
        <v>6</v>
      </c>
      <c r="D3293" s="374">
        <v>111.64</v>
      </c>
      <c r="E3293" s="371"/>
    </row>
    <row r="3294" spans="1:5" customFormat="1" x14ac:dyDescent="0.25">
      <c r="A3294" s="373">
        <v>96987</v>
      </c>
      <c r="B3294" s="373" t="s">
        <v>8442</v>
      </c>
      <c r="C3294" s="373" t="s">
        <v>6</v>
      </c>
      <c r="D3294" s="374">
        <v>119.55</v>
      </c>
      <c r="E3294" s="371"/>
    </row>
    <row r="3295" spans="1:5" customFormat="1" x14ac:dyDescent="0.25">
      <c r="A3295" s="373">
        <v>96988</v>
      </c>
      <c r="B3295" s="373" t="s">
        <v>8443</v>
      </c>
      <c r="C3295" s="373" t="s">
        <v>6</v>
      </c>
      <c r="D3295" s="374">
        <v>144.91</v>
      </c>
      <c r="E3295" s="371"/>
    </row>
    <row r="3296" spans="1:5" customFormat="1" x14ac:dyDescent="0.25">
      <c r="A3296" s="373">
        <v>96989</v>
      </c>
      <c r="B3296" s="373" t="s">
        <v>8444</v>
      </c>
      <c r="C3296" s="373" t="s">
        <v>6</v>
      </c>
      <c r="D3296" s="374">
        <v>121.26</v>
      </c>
      <c r="E3296" s="371"/>
    </row>
    <row r="3297" spans="1:5" customFormat="1" x14ac:dyDescent="0.25">
      <c r="A3297" s="373">
        <v>98463</v>
      </c>
      <c r="B3297" s="373" t="s">
        <v>8445</v>
      </c>
      <c r="C3297" s="373" t="s">
        <v>6</v>
      </c>
      <c r="D3297" s="374">
        <v>25.83</v>
      </c>
      <c r="E3297" s="371"/>
    </row>
    <row r="3298" spans="1:5" customFormat="1" x14ac:dyDescent="0.25">
      <c r="A3298" s="373">
        <v>104746</v>
      </c>
      <c r="B3298" s="373" t="s">
        <v>8446</v>
      </c>
      <c r="C3298" s="373" t="s">
        <v>6</v>
      </c>
      <c r="D3298" s="374">
        <v>26.42</v>
      </c>
      <c r="E3298" s="371"/>
    </row>
    <row r="3299" spans="1:5" customFormat="1" x14ac:dyDescent="0.25">
      <c r="A3299" s="373">
        <v>104749</v>
      </c>
      <c r="B3299" s="373" t="s">
        <v>8447</v>
      </c>
      <c r="C3299" s="373" t="s">
        <v>6</v>
      </c>
      <c r="D3299" s="374">
        <v>19.29</v>
      </c>
      <c r="E3299" s="371"/>
    </row>
    <row r="3300" spans="1:5" customFormat="1" x14ac:dyDescent="0.25">
      <c r="A3300" s="373">
        <v>104750</v>
      </c>
      <c r="B3300" s="373" t="s">
        <v>8448</v>
      </c>
      <c r="C3300" s="373" t="s">
        <v>6</v>
      </c>
      <c r="D3300" s="374">
        <v>15.71</v>
      </c>
      <c r="E3300" s="371"/>
    </row>
    <row r="3301" spans="1:5" customFormat="1" x14ac:dyDescent="0.25">
      <c r="A3301" s="373">
        <v>104751</v>
      </c>
      <c r="B3301" s="373" t="s">
        <v>8449</v>
      </c>
      <c r="C3301" s="373" t="s">
        <v>6</v>
      </c>
      <c r="D3301" s="374">
        <v>21.85</v>
      </c>
      <c r="E3301" s="371"/>
    </row>
    <row r="3302" spans="1:5" customFormat="1" x14ac:dyDescent="0.25">
      <c r="A3302" s="373">
        <v>104752</v>
      </c>
      <c r="B3302" s="373" t="s">
        <v>8450</v>
      </c>
      <c r="C3302" s="373" t="s">
        <v>6</v>
      </c>
      <c r="D3302" s="374">
        <v>20.53</v>
      </c>
      <c r="E3302" s="371"/>
    </row>
    <row r="3303" spans="1:5" customFormat="1" x14ac:dyDescent="0.25">
      <c r="A3303" s="373">
        <v>104753</v>
      </c>
      <c r="B3303" s="373" t="s">
        <v>8451</v>
      </c>
      <c r="C3303" s="373" t="s">
        <v>6</v>
      </c>
      <c r="D3303" s="374">
        <v>24.82</v>
      </c>
      <c r="E3303" s="371"/>
    </row>
    <row r="3304" spans="1:5" customFormat="1" x14ac:dyDescent="0.25">
      <c r="A3304" s="373">
        <v>104754</v>
      </c>
      <c r="B3304" s="373" t="s">
        <v>8452</v>
      </c>
      <c r="C3304" s="373" t="s">
        <v>6</v>
      </c>
      <c r="D3304" s="374">
        <v>32.19</v>
      </c>
      <c r="E3304" s="371"/>
    </row>
    <row r="3305" spans="1:5" customFormat="1" x14ac:dyDescent="0.25">
      <c r="A3305" s="373">
        <v>104755</v>
      </c>
      <c r="B3305" s="373" t="s">
        <v>8453</v>
      </c>
      <c r="C3305" s="373" t="s">
        <v>6</v>
      </c>
      <c r="D3305" s="374">
        <v>43.61</v>
      </c>
      <c r="E3305" s="371"/>
    </row>
    <row r="3306" spans="1:5" customFormat="1" x14ac:dyDescent="0.25">
      <c r="A3306" s="373">
        <v>103490</v>
      </c>
      <c r="B3306" s="373" t="s">
        <v>5633</v>
      </c>
      <c r="C3306" s="373" t="s">
        <v>12</v>
      </c>
      <c r="D3306" s="375">
        <v>3293.72</v>
      </c>
      <c r="E3306" s="371"/>
    </row>
    <row r="3307" spans="1:5" customFormat="1" x14ac:dyDescent="0.25">
      <c r="A3307" s="373">
        <v>103491</v>
      </c>
      <c r="B3307" s="373" t="s">
        <v>5634</v>
      </c>
      <c r="C3307" s="373" t="s">
        <v>12</v>
      </c>
      <c r="D3307" s="374">
        <v>930.59</v>
      </c>
      <c r="E3307" s="371"/>
    </row>
    <row r="3308" spans="1:5" customFormat="1" x14ac:dyDescent="0.25">
      <c r="A3308" s="373">
        <v>104758</v>
      </c>
      <c r="B3308" s="373" t="s">
        <v>8454</v>
      </c>
      <c r="C3308" s="373" t="s">
        <v>6</v>
      </c>
      <c r="D3308" s="374">
        <v>15.89</v>
      </c>
      <c r="E3308" s="371"/>
    </row>
    <row r="3309" spans="1:5" customFormat="1" x14ac:dyDescent="0.25">
      <c r="A3309" s="373">
        <v>104759</v>
      </c>
      <c r="B3309" s="373" t="s">
        <v>8455</v>
      </c>
      <c r="C3309" s="373" t="s">
        <v>6</v>
      </c>
      <c r="D3309" s="374">
        <v>42.36</v>
      </c>
      <c r="E3309" s="371"/>
    </row>
    <row r="3310" spans="1:5" customFormat="1" x14ac:dyDescent="0.25">
      <c r="A3310" s="373">
        <v>104760</v>
      </c>
      <c r="B3310" s="373" t="s">
        <v>8456</v>
      </c>
      <c r="C3310" s="373" t="s">
        <v>6</v>
      </c>
      <c r="D3310" s="374">
        <v>61.87</v>
      </c>
      <c r="E3310" s="371"/>
    </row>
    <row r="3311" spans="1:5" customFormat="1" x14ac:dyDescent="0.25">
      <c r="A3311" s="373">
        <v>104761</v>
      </c>
      <c r="B3311" s="373" t="s">
        <v>8457</v>
      </c>
      <c r="C3311" s="373" t="s">
        <v>6</v>
      </c>
      <c r="D3311" s="374">
        <v>9.44</v>
      </c>
      <c r="E3311" s="371"/>
    </row>
    <row r="3312" spans="1:5" customFormat="1" x14ac:dyDescent="0.25">
      <c r="A3312" s="373">
        <v>104762</v>
      </c>
      <c r="B3312" s="373" t="s">
        <v>8458</v>
      </c>
      <c r="C3312" s="373" t="s">
        <v>6</v>
      </c>
      <c r="D3312" s="374">
        <v>25.2</v>
      </c>
      <c r="E3312" s="371"/>
    </row>
    <row r="3313" spans="1:5" customFormat="1" x14ac:dyDescent="0.25">
      <c r="A3313" s="373">
        <v>104763</v>
      </c>
      <c r="B3313" s="373" t="s">
        <v>8459</v>
      </c>
      <c r="C3313" s="373" t="s">
        <v>6</v>
      </c>
      <c r="D3313" s="374">
        <v>36.799999999999997</v>
      </c>
      <c r="E3313" s="371"/>
    </row>
    <row r="3314" spans="1:5" customFormat="1" x14ac:dyDescent="0.25">
      <c r="A3314" s="373">
        <v>104764</v>
      </c>
      <c r="B3314" s="373" t="s">
        <v>8460</v>
      </c>
      <c r="C3314" s="373" t="s">
        <v>16</v>
      </c>
      <c r="D3314" s="374">
        <v>21.55</v>
      </c>
      <c r="E3314" s="371"/>
    </row>
    <row r="3315" spans="1:5" customFormat="1" x14ac:dyDescent="0.25">
      <c r="A3315" s="373">
        <v>104765</v>
      </c>
      <c r="B3315" s="373" t="s">
        <v>8461</v>
      </c>
      <c r="C3315" s="373" t="s">
        <v>16</v>
      </c>
      <c r="D3315" s="374">
        <v>17.239999999999998</v>
      </c>
      <c r="E3315" s="371"/>
    </row>
    <row r="3316" spans="1:5" customFormat="1" x14ac:dyDescent="0.25">
      <c r="A3316" s="373">
        <v>104766</v>
      </c>
      <c r="B3316" s="373" t="s">
        <v>8462</v>
      </c>
      <c r="C3316" s="373" t="s">
        <v>16</v>
      </c>
      <c r="D3316" s="374">
        <v>16.46</v>
      </c>
      <c r="E3316" s="371"/>
    </row>
    <row r="3317" spans="1:5" customFormat="1" x14ac:dyDescent="0.25">
      <c r="A3317" s="373">
        <v>104768</v>
      </c>
      <c r="B3317" s="373" t="s">
        <v>8463</v>
      </c>
      <c r="C3317" s="373" t="s">
        <v>6</v>
      </c>
      <c r="D3317" s="374">
        <v>0.67</v>
      </c>
      <c r="E3317" s="371"/>
    </row>
    <row r="3318" spans="1:5" customFormat="1" x14ac:dyDescent="0.25">
      <c r="A3318" s="373">
        <v>104770</v>
      </c>
      <c r="B3318" s="373" t="s">
        <v>8464</v>
      </c>
      <c r="C3318" s="373" t="s">
        <v>6</v>
      </c>
      <c r="D3318" s="374">
        <v>1.79</v>
      </c>
      <c r="E3318" s="371"/>
    </row>
    <row r="3319" spans="1:5" customFormat="1" x14ac:dyDescent="0.25">
      <c r="A3319" s="373">
        <v>104772</v>
      </c>
      <c r="B3319" s="373" t="s">
        <v>8465</v>
      </c>
      <c r="C3319" s="373" t="s">
        <v>6</v>
      </c>
      <c r="D3319" s="374">
        <v>2.62</v>
      </c>
      <c r="E3319" s="371"/>
    </row>
    <row r="3320" spans="1:5" customFormat="1" x14ac:dyDescent="0.25">
      <c r="A3320" s="373">
        <v>104774</v>
      </c>
      <c r="B3320" s="373" t="s">
        <v>8466</v>
      </c>
      <c r="C3320" s="373" t="s">
        <v>6</v>
      </c>
      <c r="D3320" s="374">
        <v>2.2799999999999998</v>
      </c>
      <c r="E3320" s="371"/>
    </row>
    <row r="3321" spans="1:5" customFormat="1" x14ac:dyDescent="0.25">
      <c r="A3321" s="373">
        <v>104776</v>
      </c>
      <c r="B3321" s="373" t="s">
        <v>8467</v>
      </c>
      <c r="C3321" s="373" t="s">
        <v>6</v>
      </c>
      <c r="D3321" s="374">
        <v>6.13</v>
      </c>
      <c r="E3321" s="371"/>
    </row>
    <row r="3322" spans="1:5" customFormat="1" x14ac:dyDescent="0.25">
      <c r="A3322" s="373">
        <v>104778</v>
      </c>
      <c r="B3322" s="373" t="s">
        <v>8468</v>
      </c>
      <c r="C3322" s="373" t="s">
        <v>6</v>
      </c>
      <c r="D3322" s="374">
        <v>8.9600000000000009</v>
      </c>
      <c r="E3322" s="371"/>
    </row>
    <row r="3323" spans="1:5" customFormat="1" x14ac:dyDescent="0.25">
      <c r="A3323" s="373">
        <v>104780</v>
      </c>
      <c r="B3323" s="373" t="s">
        <v>8469</v>
      </c>
      <c r="C3323" s="373" t="s">
        <v>16</v>
      </c>
      <c r="D3323" s="374">
        <v>5.27</v>
      </c>
      <c r="E3323" s="371"/>
    </row>
    <row r="3324" spans="1:5" customFormat="1" x14ac:dyDescent="0.25">
      <c r="A3324" s="373">
        <v>104785</v>
      </c>
      <c r="B3324" s="373" t="s">
        <v>8470</v>
      </c>
      <c r="C3324" s="373" t="s">
        <v>16</v>
      </c>
      <c r="D3324" s="374">
        <v>12.08</v>
      </c>
      <c r="E3324" s="371"/>
    </row>
    <row r="3325" spans="1:5" customFormat="1" x14ac:dyDescent="0.25">
      <c r="A3325" s="373">
        <v>96765</v>
      </c>
      <c r="B3325" s="373" t="s">
        <v>1863</v>
      </c>
      <c r="C3325" s="373" t="s">
        <v>6</v>
      </c>
      <c r="D3325" s="375">
        <v>1413.35</v>
      </c>
      <c r="E3325" s="371"/>
    </row>
    <row r="3326" spans="1:5" customFormat="1" x14ac:dyDescent="0.25">
      <c r="A3326" s="373">
        <v>101905</v>
      </c>
      <c r="B3326" s="373" t="s">
        <v>5635</v>
      </c>
      <c r="C3326" s="373" t="s">
        <v>6</v>
      </c>
      <c r="D3326" s="374">
        <v>217.22</v>
      </c>
      <c r="E3326" s="371"/>
    </row>
    <row r="3327" spans="1:5" customFormat="1" x14ac:dyDescent="0.25">
      <c r="A3327" s="373">
        <v>101906</v>
      </c>
      <c r="B3327" s="373" t="s">
        <v>5636</v>
      </c>
      <c r="C3327" s="373" t="s">
        <v>6</v>
      </c>
      <c r="D3327" s="374">
        <v>633.95000000000005</v>
      </c>
      <c r="E3327" s="371"/>
    </row>
    <row r="3328" spans="1:5" customFormat="1" x14ac:dyDescent="0.25">
      <c r="A3328" s="373">
        <v>101907</v>
      </c>
      <c r="B3328" s="373" t="s">
        <v>5637</v>
      </c>
      <c r="C3328" s="373" t="s">
        <v>6</v>
      </c>
      <c r="D3328" s="374">
        <v>684.72</v>
      </c>
      <c r="E3328" s="371"/>
    </row>
    <row r="3329" spans="1:5" customFormat="1" x14ac:dyDescent="0.25">
      <c r="A3329" s="373">
        <v>101908</v>
      </c>
      <c r="B3329" s="373" t="s">
        <v>5638</v>
      </c>
      <c r="C3329" s="373" t="s">
        <v>6</v>
      </c>
      <c r="D3329" s="374">
        <v>210.87</v>
      </c>
      <c r="E3329" s="371"/>
    </row>
    <row r="3330" spans="1:5" customFormat="1" x14ac:dyDescent="0.25">
      <c r="A3330" s="373">
        <v>101909</v>
      </c>
      <c r="B3330" s="373" t="s">
        <v>5639</v>
      </c>
      <c r="C3330" s="373" t="s">
        <v>6</v>
      </c>
      <c r="D3330" s="374">
        <v>244.72</v>
      </c>
      <c r="E3330" s="371"/>
    </row>
    <row r="3331" spans="1:5" customFormat="1" x14ac:dyDescent="0.25">
      <c r="A3331" s="373">
        <v>101910</v>
      </c>
      <c r="B3331" s="373" t="s">
        <v>5640</v>
      </c>
      <c r="C3331" s="373" t="s">
        <v>6</v>
      </c>
      <c r="D3331" s="374">
        <v>287.02</v>
      </c>
      <c r="E3331" s="371"/>
    </row>
    <row r="3332" spans="1:5" customFormat="1" x14ac:dyDescent="0.25">
      <c r="A3332" s="373">
        <v>101911</v>
      </c>
      <c r="B3332" s="373" t="s">
        <v>5641</v>
      </c>
      <c r="C3332" s="373" t="s">
        <v>6</v>
      </c>
      <c r="D3332" s="374">
        <v>329.33</v>
      </c>
      <c r="E3332" s="371"/>
    </row>
    <row r="3333" spans="1:5" customFormat="1" x14ac:dyDescent="0.25">
      <c r="A3333" s="373">
        <v>101912</v>
      </c>
      <c r="B3333" s="373" t="s">
        <v>1864</v>
      </c>
      <c r="C3333" s="373" t="s">
        <v>6</v>
      </c>
      <c r="D3333" s="375">
        <v>1815.41</v>
      </c>
      <c r="E3333" s="371"/>
    </row>
    <row r="3334" spans="1:5" customFormat="1" x14ac:dyDescent="0.25">
      <c r="A3334" s="373">
        <v>101913</v>
      </c>
      <c r="B3334" s="373" t="s">
        <v>1865</v>
      </c>
      <c r="C3334" s="373" t="s">
        <v>6</v>
      </c>
      <c r="D3334" s="374">
        <v>349.01</v>
      </c>
      <c r="E3334" s="371"/>
    </row>
    <row r="3335" spans="1:5" customFormat="1" x14ac:dyDescent="0.25">
      <c r="A3335" s="373">
        <v>101914</v>
      </c>
      <c r="B3335" s="373" t="s">
        <v>1866</v>
      </c>
      <c r="C3335" s="373" t="s">
        <v>6</v>
      </c>
      <c r="D3335" s="374">
        <v>445.17</v>
      </c>
      <c r="E3335" s="371"/>
    </row>
    <row r="3336" spans="1:5" customFormat="1" x14ac:dyDescent="0.25">
      <c r="A3336" s="373">
        <v>101915</v>
      </c>
      <c r="B3336" s="373" t="s">
        <v>1867</v>
      </c>
      <c r="C3336" s="373" t="s">
        <v>6</v>
      </c>
      <c r="D3336" s="374">
        <v>314.7</v>
      </c>
      <c r="E3336" s="371"/>
    </row>
    <row r="3337" spans="1:5" customFormat="1" x14ac:dyDescent="0.25">
      <c r="A3337" s="373">
        <v>101916</v>
      </c>
      <c r="B3337" s="373" t="s">
        <v>1868</v>
      </c>
      <c r="C3337" s="373" t="s">
        <v>6</v>
      </c>
      <c r="D3337" s="375">
        <v>3568.08</v>
      </c>
      <c r="E3337" s="371"/>
    </row>
    <row r="3338" spans="1:5" customFormat="1" x14ac:dyDescent="0.25">
      <c r="A3338" s="373">
        <v>101917</v>
      </c>
      <c r="B3338" s="373" t="s">
        <v>1869</v>
      </c>
      <c r="C3338" s="373" t="s">
        <v>6</v>
      </c>
      <c r="D3338" s="374">
        <v>157.53</v>
      </c>
      <c r="E3338" s="371"/>
    </row>
    <row r="3339" spans="1:5" customFormat="1" x14ac:dyDescent="0.25">
      <c r="A3339" s="373">
        <v>98261</v>
      </c>
      <c r="B3339" s="373" t="s">
        <v>1870</v>
      </c>
      <c r="C3339" s="373" t="s">
        <v>16</v>
      </c>
      <c r="D3339" s="374">
        <v>3.9</v>
      </c>
      <c r="E3339" s="371"/>
    </row>
    <row r="3340" spans="1:5" customFormat="1" x14ac:dyDescent="0.25">
      <c r="A3340" s="373">
        <v>98262</v>
      </c>
      <c r="B3340" s="373" t="s">
        <v>84</v>
      </c>
      <c r="C3340" s="373" t="s">
        <v>16</v>
      </c>
      <c r="D3340" s="374">
        <v>4.6500000000000004</v>
      </c>
      <c r="E3340" s="371"/>
    </row>
    <row r="3341" spans="1:5" customFormat="1" x14ac:dyDescent="0.25">
      <c r="A3341" s="373">
        <v>98263</v>
      </c>
      <c r="B3341" s="373" t="s">
        <v>1871</v>
      </c>
      <c r="C3341" s="373" t="s">
        <v>16</v>
      </c>
      <c r="D3341" s="374">
        <v>4.8600000000000003</v>
      </c>
      <c r="E3341" s="371"/>
    </row>
    <row r="3342" spans="1:5" customFormat="1" x14ac:dyDescent="0.25">
      <c r="A3342" s="373">
        <v>98264</v>
      </c>
      <c r="B3342" s="373" t="s">
        <v>1872</v>
      </c>
      <c r="C3342" s="373" t="s">
        <v>16</v>
      </c>
      <c r="D3342" s="374">
        <v>5.64</v>
      </c>
      <c r="E3342" s="371"/>
    </row>
    <row r="3343" spans="1:5" customFormat="1" x14ac:dyDescent="0.25">
      <c r="A3343" s="373">
        <v>98265</v>
      </c>
      <c r="B3343" s="373" t="s">
        <v>1873</v>
      </c>
      <c r="C3343" s="373" t="s">
        <v>16</v>
      </c>
      <c r="D3343" s="374">
        <v>6.19</v>
      </c>
      <c r="E3343" s="371"/>
    </row>
    <row r="3344" spans="1:5" customFormat="1" x14ac:dyDescent="0.25">
      <c r="A3344" s="373">
        <v>98266</v>
      </c>
      <c r="B3344" s="373" t="s">
        <v>1874</v>
      </c>
      <c r="C3344" s="373" t="s">
        <v>16</v>
      </c>
      <c r="D3344" s="374">
        <v>6.91</v>
      </c>
      <c r="E3344" s="371"/>
    </row>
    <row r="3345" spans="1:5" customFormat="1" x14ac:dyDescent="0.25">
      <c r="A3345" s="373">
        <v>98267</v>
      </c>
      <c r="B3345" s="373" t="s">
        <v>1875</v>
      </c>
      <c r="C3345" s="373" t="s">
        <v>16</v>
      </c>
      <c r="D3345" s="374">
        <v>10.62</v>
      </c>
      <c r="E3345" s="371"/>
    </row>
    <row r="3346" spans="1:5" customFormat="1" x14ac:dyDescent="0.25">
      <c r="A3346" s="373">
        <v>98268</v>
      </c>
      <c r="B3346" s="373" t="s">
        <v>1876</v>
      </c>
      <c r="C3346" s="373" t="s">
        <v>16</v>
      </c>
      <c r="D3346" s="374">
        <v>16.47</v>
      </c>
      <c r="E3346" s="371"/>
    </row>
    <row r="3347" spans="1:5" customFormat="1" x14ac:dyDescent="0.25">
      <c r="A3347" s="373">
        <v>98269</v>
      </c>
      <c r="B3347" s="373" t="s">
        <v>1877</v>
      </c>
      <c r="C3347" s="373" t="s">
        <v>16</v>
      </c>
      <c r="D3347" s="374">
        <v>22.09</v>
      </c>
      <c r="E3347" s="371"/>
    </row>
    <row r="3348" spans="1:5" customFormat="1" x14ac:dyDescent="0.25">
      <c r="A3348" s="373">
        <v>98270</v>
      </c>
      <c r="B3348" s="373" t="s">
        <v>1878</v>
      </c>
      <c r="C3348" s="373" t="s">
        <v>16</v>
      </c>
      <c r="D3348" s="374">
        <v>32.630000000000003</v>
      </c>
      <c r="E3348" s="371"/>
    </row>
    <row r="3349" spans="1:5" customFormat="1" x14ac:dyDescent="0.25">
      <c r="A3349" s="373">
        <v>98271</v>
      </c>
      <c r="B3349" s="373" t="s">
        <v>1879</v>
      </c>
      <c r="C3349" s="373" t="s">
        <v>16</v>
      </c>
      <c r="D3349" s="374">
        <v>45.31</v>
      </c>
      <c r="E3349" s="371"/>
    </row>
    <row r="3350" spans="1:5" customFormat="1" x14ac:dyDescent="0.25">
      <c r="A3350" s="373">
        <v>98272</v>
      </c>
      <c r="B3350" s="373" t="s">
        <v>1880</v>
      </c>
      <c r="C3350" s="373" t="s">
        <v>16</v>
      </c>
      <c r="D3350" s="374">
        <v>102.09</v>
      </c>
      <c r="E3350" s="371"/>
    </row>
    <row r="3351" spans="1:5" customFormat="1" x14ac:dyDescent="0.25">
      <c r="A3351" s="373">
        <v>98273</v>
      </c>
      <c r="B3351" s="373" t="s">
        <v>1881</v>
      </c>
      <c r="C3351" s="373" t="s">
        <v>16</v>
      </c>
      <c r="D3351" s="374">
        <v>2.46</v>
      </c>
      <c r="E3351" s="371"/>
    </row>
    <row r="3352" spans="1:5" customFormat="1" x14ac:dyDescent="0.25">
      <c r="A3352" s="373">
        <v>98274</v>
      </c>
      <c r="B3352" s="373" t="s">
        <v>1882</v>
      </c>
      <c r="C3352" s="373" t="s">
        <v>16</v>
      </c>
      <c r="D3352" s="374">
        <v>2.99</v>
      </c>
      <c r="E3352" s="371"/>
    </row>
    <row r="3353" spans="1:5" customFormat="1" x14ac:dyDescent="0.25">
      <c r="A3353" s="373">
        <v>98275</v>
      </c>
      <c r="B3353" s="373" t="s">
        <v>1883</v>
      </c>
      <c r="C3353" s="373" t="s">
        <v>16</v>
      </c>
      <c r="D3353" s="374">
        <v>3.71</v>
      </c>
      <c r="E3353" s="371"/>
    </row>
    <row r="3354" spans="1:5" customFormat="1" x14ac:dyDescent="0.25">
      <c r="A3354" s="373">
        <v>98276</v>
      </c>
      <c r="B3354" s="373" t="s">
        <v>1884</v>
      </c>
      <c r="C3354" s="373" t="s">
        <v>16</v>
      </c>
      <c r="D3354" s="374">
        <v>7.43</v>
      </c>
      <c r="E3354" s="371"/>
    </row>
    <row r="3355" spans="1:5" customFormat="1" x14ac:dyDescent="0.25">
      <c r="A3355" s="373">
        <v>98277</v>
      </c>
      <c r="B3355" s="373" t="s">
        <v>1885</v>
      </c>
      <c r="C3355" s="373" t="s">
        <v>16</v>
      </c>
      <c r="D3355" s="374">
        <v>13.28</v>
      </c>
      <c r="E3355" s="371"/>
    </row>
    <row r="3356" spans="1:5" customFormat="1" x14ac:dyDescent="0.25">
      <c r="A3356" s="373">
        <v>98278</v>
      </c>
      <c r="B3356" s="373" t="s">
        <v>1886</v>
      </c>
      <c r="C3356" s="373" t="s">
        <v>16</v>
      </c>
      <c r="D3356" s="374">
        <v>18.899999999999999</v>
      </c>
      <c r="E3356" s="371"/>
    </row>
    <row r="3357" spans="1:5" customFormat="1" x14ac:dyDescent="0.25">
      <c r="A3357" s="373">
        <v>98279</v>
      </c>
      <c r="B3357" s="373" t="s">
        <v>1887</v>
      </c>
      <c r="C3357" s="373" t="s">
        <v>16</v>
      </c>
      <c r="D3357" s="374">
        <v>29.44</v>
      </c>
      <c r="E3357" s="371"/>
    </row>
    <row r="3358" spans="1:5" customFormat="1" x14ac:dyDescent="0.25">
      <c r="A3358" s="373">
        <v>98280</v>
      </c>
      <c r="B3358" s="373" t="s">
        <v>1888</v>
      </c>
      <c r="C3358" s="373" t="s">
        <v>16</v>
      </c>
      <c r="D3358" s="374">
        <v>8.01</v>
      </c>
      <c r="E3358" s="371"/>
    </row>
    <row r="3359" spans="1:5" customFormat="1" x14ac:dyDescent="0.25">
      <c r="A3359" s="373">
        <v>98281</v>
      </c>
      <c r="B3359" s="373" t="s">
        <v>82</v>
      </c>
      <c r="C3359" s="373" t="s">
        <v>16</v>
      </c>
      <c r="D3359" s="374">
        <v>8.76</v>
      </c>
      <c r="E3359" s="371"/>
    </row>
    <row r="3360" spans="1:5" customFormat="1" x14ac:dyDescent="0.25">
      <c r="A3360" s="373">
        <v>98282</v>
      </c>
      <c r="B3360" s="373" t="s">
        <v>1889</v>
      </c>
      <c r="C3360" s="373" t="s">
        <v>16</v>
      </c>
      <c r="D3360" s="374">
        <v>8.9600000000000009</v>
      </c>
      <c r="E3360" s="371"/>
    </row>
    <row r="3361" spans="1:5" customFormat="1" x14ac:dyDescent="0.25">
      <c r="A3361" s="373">
        <v>98283</v>
      </c>
      <c r="B3361" s="373" t="s">
        <v>1890</v>
      </c>
      <c r="C3361" s="373" t="s">
        <v>16</v>
      </c>
      <c r="D3361" s="374">
        <v>9.76</v>
      </c>
      <c r="E3361" s="371"/>
    </row>
    <row r="3362" spans="1:5" customFormat="1" x14ac:dyDescent="0.25">
      <c r="A3362" s="373">
        <v>98284</v>
      </c>
      <c r="B3362" s="373" t="s">
        <v>1891</v>
      </c>
      <c r="C3362" s="373" t="s">
        <v>16</v>
      </c>
      <c r="D3362" s="374">
        <v>10.29</v>
      </c>
      <c r="E3362" s="371"/>
    </row>
    <row r="3363" spans="1:5" customFormat="1" x14ac:dyDescent="0.25">
      <c r="A3363" s="373">
        <v>98285</v>
      </c>
      <c r="B3363" s="373" t="s">
        <v>1892</v>
      </c>
      <c r="C3363" s="373" t="s">
        <v>16</v>
      </c>
      <c r="D3363" s="374">
        <v>11.02</v>
      </c>
      <c r="E3363" s="371"/>
    </row>
    <row r="3364" spans="1:5" customFormat="1" x14ac:dyDescent="0.25">
      <c r="A3364" s="373">
        <v>98286</v>
      </c>
      <c r="B3364" s="373" t="s">
        <v>1893</v>
      </c>
      <c r="C3364" s="373" t="s">
        <v>16</v>
      </c>
      <c r="D3364" s="374">
        <v>14.73</v>
      </c>
      <c r="E3364" s="371"/>
    </row>
    <row r="3365" spans="1:5" customFormat="1" x14ac:dyDescent="0.25">
      <c r="A3365" s="373">
        <v>98287</v>
      </c>
      <c r="B3365" s="373" t="s">
        <v>1894</v>
      </c>
      <c r="C3365" s="373" t="s">
        <v>16</v>
      </c>
      <c r="D3365" s="374">
        <v>1.44</v>
      </c>
      <c r="E3365" s="371"/>
    </row>
    <row r="3366" spans="1:5" customFormat="1" x14ac:dyDescent="0.25">
      <c r="A3366" s="373">
        <v>98288</v>
      </c>
      <c r="B3366" s="373" t="s">
        <v>1895</v>
      </c>
      <c r="C3366" s="373" t="s">
        <v>16</v>
      </c>
      <c r="D3366" s="374">
        <v>2.1800000000000002</v>
      </c>
      <c r="E3366" s="371"/>
    </row>
    <row r="3367" spans="1:5" customFormat="1" x14ac:dyDescent="0.25">
      <c r="A3367" s="373">
        <v>98289</v>
      </c>
      <c r="B3367" s="373" t="s">
        <v>1896</v>
      </c>
      <c r="C3367" s="373" t="s">
        <v>16</v>
      </c>
      <c r="D3367" s="374">
        <v>2.39</v>
      </c>
      <c r="E3367" s="371"/>
    </row>
    <row r="3368" spans="1:5" customFormat="1" x14ac:dyDescent="0.25">
      <c r="A3368" s="373">
        <v>98290</v>
      </c>
      <c r="B3368" s="373" t="s">
        <v>1897</v>
      </c>
      <c r="C3368" s="373" t="s">
        <v>16</v>
      </c>
      <c r="D3368" s="374">
        <v>3.19</v>
      </c>
      <c r="E3368" s="371"/>
    </row>
    <row r="3369" spans="1:5" customFormat="1" x14ac:dyDescent="0.25">
      <c r="A3369" s="373">
        <v>98291</v>
      </c>
      <c r="B3369" s="373" t="s">
        <v>1898</v>
      </c>
      <c r="C3369" s="373" t="s">
        <v>16</v>
      </c>
      <c r="D3369" s="374">
        <v>3.73</v>
      </c>
      <c r="E3369" s="371"/>
    </row>
    <row r="3370" spans="1:5" customFormat="1" x14ac:dyDescent="0.25">
      <c r="A3370" s="373">
        <v>98292</v>
      </c>
      <c r="B3370" s="373" t="s">
        <v>1899</v>
      </c>
      <c r="C3370" s="373" t="s">
        <v>16</v>
      </c>
      <c r="D3370" s="374">
        <v>4.4400000000000004</v>
      </c>
      <c r="E3370" s="371"/>
    </row>
    <row r="3371" spans="1:5" customFormat="1" x14ac:dyDescent="0.25">
      <c r="A3371" s="373">
        <v>98293</v>
      </c>
      <c r="B3371" s="373" t="s">
        <v>1900</v>
      </c>
      <c r="C3371" s="373" t="s">
        <v>16</v>
      </c>
      <c r="D3371" s="374">
        <v>8.16</v>
      </c>
      <c r="E3371" s="371"/>
    </row>
    <row r="3372" spans="1:5" customFormat="1" x14ac:dyDescent="0.25">
      <c r="A3372" s="373">
        <v>98400</v>
      </c>
      <c r="B3372" s="373" t="s">
        <v>83</v>
      </c>
      <c r="C3372" s="373" t="s">
        <v>16</v>
      </c>
      <c r="D3372" s="374">
        <v>12.75</v>
      </c>
      <c r="E3372" s="371"/>
    </row>
    <row r="3373" spans="1:5" customFormat="1" x14ac:dyDescent="0.25">
      <c r="A3373" s="373">
        <v>98401</v>
      </c>
      <c r="B3373" s="373" t="s">
        <v>1901</v>
      </c>
      <c r="C3373" s="373" t="s">
        <v>16</v>
      </c>
      <c r="D3373" s="374">
        <v>19.41</v>
      </c>
      <c r="E3373" s="371"/>
    </row>
    <row r="3374" spans="1:5" customFormat="1" x14ac:dyDescent="0.25">
      <c r="A3374" s="373">
        <v>98402</v>
      </c>
      <c r="B3374" s="373" t="s">
        <v>1902</v>
      </c>
      <c r="C3374" s="373" t="s">
        <v>16</v>
      </c>
      <c r="D3374" s="374">
        <v>22.54</v>
      </c>
      <c r="E3374" s="371"/>
    </row>
    <row r="3375" spans="1:5" customFormat="1" x14ac:dyDescent="0.25">
      <c r="A3375" s="373">
        <v>100556</v>
      </c>
      <c r="B3375" s="373" t="s">
        <v>1903</v>
      </c>
      <c r="C3375" s="373" t="s">
        <v>6</v>
      </c>
      <c r="D3375" s="374">
        <v>36.51</v>
      </c>
      <c r="E3375" s="371"/>
    </row>
    <row r="3376" spans="1:5" customFormat="1" x14ac:dyDescent="0.25">
      <c r="A3376" s="373">
        <v>100557</v>
      </c>
      <c r="B3376" s="373" t="s">
        <v>1904</v>
      </c>
      <c r="C3376" s="373" t="s">
        <v>6</v>
      </c>
      <c r="D3376" s="374">
        <v>394.45</v>
      </c>
      <c r="E3376" s="371"/>
    </row>
    <row r="3377" spans="1:5" customFormat="1" x14ac:dyDescent="0.25">
      <c r="A3377" s="373">
        <v>100560</v>
      </c>
      <c r="B3377" s="373" t="s">
        <v>1905</v>
      </c>
      <c r="C3377" s="373" t="s">
        <v>6</v>
      </c>
      <c r="D3377" s="374">
        <v>99.55</v>
      </c>
      <c r="E3377" s="371"/>
    </row>
    <row r="3378" spans="1:5" customFormat="1" x14ac:dyDescent="0.25">
      <c r="A3378" s="373">
        <v>100561</v>
      </c>
      <c r="B3378" s="373" t="s">
        <v>86</v>
      </c>
      <c r="C3378" s="373" t="s">
        <v>6</v>
      </c>
      <c r="D3378" s="374">
        <v>171.97</v>
      </c>
      <c r="E3378" s="371"/>
    </row>
    <row r="3379" spans="1:5" customFormat="1" x14ac:dyDescent="0.25">
      <c r="A3379" s="373">
        <v>100562</v>
      </c>
      <c r="B3379" s="373" t="s">
        <v>1906</v>
      </c>
      <c r="C3379" s="373" t="s">
        <v>6</v>
      </c>
      <c r="D3379" s="374">
        <v>260.29000000000002</v>
      </c>
      <c r="E3379" s="371"/>
    </row>
    <row r="3380" spans="1:5" customFormat="1" x14ac:dyDescent="0.25">
      <c r="A3380" s="373">
        <v>100563</v>
      </c>
      <c r="B3380" s="373" t="s">
        <v>1907</v>
      </c>
      <c r="C3380" s="373" t="s">
        <v>6</v>
      </c>
      <c r="D3380" s="374">
        <v>370.5</v>
      </c>
      <c r="E3380" s="371"/>
    </row>
    <row r="3381" spans="1:5" customFormat="1" x14ac:dyDescent="0.25">
      <c r="A3381" s="373">
        <v>101795</v>
      </c>
      <c r="B3381" s="373" t="s">
        <v>4203</v>
      </c>
      <c r="C3381" s="373" t="s">
        <v>6</v>
      </c>
      <c r="D3381" s="374">
        <v>622.85</v>
      </c>
      <c r="E3381" s="371"/>
    </row>
    <row r="3382" spans="1:5" customFormat="1" x14ac:dyDescent="0.25">
      <c r="A3382" s="373">
        <v>101798</v>
      </c>
      <c r="B3382" s="373" t="s">
        <v>4204</v>
      </c>
      <c r="C3382" s="373" t="s">
        <v>6</v>
      </c>
      <c r="D3382" s="374">
        <v>371.47</v>
      </c>
      <c r="E3382" s="371"/>
    </row>
    <row r="3383" spans="1:5" customFormat="1" x14ac:dyDescent="0.25">
      <c r="A3383" s="373">
        <v>101799</v>
      </c>
      <c r="B3383" s="373" t="s">
        <v>4205</v>
      </c>
      <c r="C3383" s="373" t="s">
        <v>6</v>
      </c>
      <c r="D3383" s="374">
        <v>898.24</v>
      </c>
      <c r="E3383" s="371"/>
    </row>
    <row r="3384" spans="1:5" customFormat="1" x14ac:dyDescent="0.25">
      <c r="A3384" s="373">
        <v>98397</v>
      </c>
      <c r="B3384" s="373" t="s">
        <v>1908</v>
      </c>
      <c r="C3384" s="373" t="s">
        <v>3</v>
      </c>
      <c r="D3384" s="374">
        <v>13.36</v>
      </c>
      <c r="E3384" s="371"/>
    </row>
    <row r="3385" spans="1:5" customFormat="1" x14ac:dyDescent="0.25">
      <c r="A3385" s="373">
        <v>103244</v>
      </c>
      <c r="B3385" s="373" t="s">
        <v>5642</v>
      </c>
      <c r="C3385" s="373" t="s">
        <v>6</v>
      </c>
      <c r="D3385" s="375">
        <v>2244.09</v>
      </c>
      <c r="E3385" s="371"/>
    </row>
    <row r="3386" spans="1:5" customFormat="1" x14ac:dyDescent="0.25">
      <c r="A3386" s="373">
        <v>103245</v>
      </c>
      <c r="B3386" s="373" t="s">
        <v>5643</v>
      </c>
      <c r="C3386" s="373" t="s">
        <v>6</v>
      </c>
      <c r="D3386" s="375">
        <v>1773.45</v>
      </c>
      <c r="E3386" s="371"/>
    </row>
    <row r="3387" spans="1:5" customFormat="1" x14ac:dyDescent="0.25">
      <c r="A3387" s="373">
        <v>103246</v>
      </c>
      <c r="B3387" s="373" t="s">
        <v>5644</v>
      </c>
      <c r="C3387" s="373" t="s">
        <v>6</v>
      </c>
      <c r="D3387" s="375">
        <v>1932.61</v>
      </c>
      <c r="E3387" s="371"/>
    </row>
    <row r="3388" spans="1:5" customFormat="1" x14ac:dyDescent="0.25">
      <c r="A3388" s="373">
        <v>103247</v>
      </c>
      <c r="B3388" s="373" t="s">
        <v>5645</v>
      </c>
      <c r="C3388" s="373" t="s">
        <v>6</v>
      </c>
      <c r="D3388" s="375">
        <v>2488.88</v>
      </c>
      <c r="E3388" s="371"/>
    </row>
    <row r="3389" spans="1:5" customFormat="1" x14ac:dyDescent="0.25">
      <c r="A3389" s="373">
        <v>103248</v>
      </c>
      <c r="B3389" s="373" t="s">
        <v>5646</v>
      </c>
      <c r="C3389" s="373" t="s">
        <v>6</v>
      </c>
      <c r="D3389" s="375">
        <v>2036.83</v>
      </c>
      <c r="E3389" s="371"/>
    </row>
    <row r="3390" spans="1:5" customFormat="1" x14ac:dyDescent="0.25">
      <c r="A3390" s="373">
        <v>103249</v>
      </c>
      <c r="B3390" s="373" t="s">
        <v>5647</v>
      </c>
      <c r="C3390" s="373" t="s">
        <v>6</v>
      </c>
      <c r="D3390" s="375">
        <v>2187.04</v>
      </c>
      <c r="E3390" s="371"/>
    </row>
    <row r="3391" spans="1:5" customFormat="1" x14ac:dyDescent="0.25">
      <c r="A3391" s="373">
        <v>103250</v>
      </c>
      <c r="B3391" s="373" t="s">
        <v>5648</v>
      </c>
      <c r="C3391" s="373" t="s">
        <v>6</v>
      </c>
      <c r="D3391" s="375">
        <v>3608.45</v>
      </c>
      <c r="E3391" s="371"/>
    </row>
    <row r="3392" spans="1:5" customFormat="1" x14ac:dyDescent="0.25">
      <c r="A3392" s="373">
        <v>103251</v>
      </c>
      <c r="B3392" s="373" t="s">
        <v>5649</v>
      </c>
      <c r="C3392" s="373" t="s">
        <v>6</v>
      </c>
      <c r="D3392" s="375">
        <v>2853.45</v>
      </c>
      <c r="E3392" s="371"/>
    </row>
    <row r="3393" spans="1:5" customFormat="1" x14ac:dyDescent="0.25">
      <c r="A3393" s="373">
        <v>103252</v>
      </c>
      <c r="B3393" s="373" t="s">
        <v>5650</v>
      </c>
      <c r="C3393" s="373" t="s">
        <v>6</v>
      </c>
      <c r="D3393" s="375">
        <v>3157.92</v>
      </c>
      <c r="E3393" s="371"/>
    </row>
    <row r="3394" spans="1:5" customFormat="1" x14ac:dyDescent="0.25">
      <c r="A3394" s="373">
        <v>103253</v>
      </c>
      <c r="B3394" s="373" t="s">
        <v>5651</v>
      </c>
      <c r="C3394" s="373" t="s">
        <v>6</v>
      </c>
      <c r="D3394" s="375">
        <v>4913.12</v>
      </c>
      <c r="E3394" s="371"/>
    </row>
    <row r="3395" spans="1:5" customFormat="1" x14ac:dyDescent="0.25">
      <c r="A3395" s="373">
        <v>103254</v>
      </c>
      <c r="B3395" s="373" t="s">
        <v>5652</v>
      </c>
      <c r="C3395" s="373" t="s">
        <v>6</v>
      </c>
      <c r="D3395" s="375">
        <v>3678.79</v>
      </c>
      <c r="E3395" s="371"/>
    </row>
    <row r="3396" spans="1:5" customFormat="1" x14ac:dyDescent="0.25">
      <c r="A3396" s="373">
        <v>103255</v>
      </c>
      <c r="B3396" s="373" t="s">
        <v>5653</v>
      </c>
      <c r="C3396" s="373" t="s">
        <v>6</v>
      </c>
      <c r="D3396" s="375">
        <v>4114.29</v>
      </c>
      <c r="E3396" s="371"/>
    </row>
    <row r="3397" spans="1:5" customFormat="1" x14ac:dyDescent="0.25">
      <c r="A3397" s="373">
        <v>103256</v>
      </c>
      <c r="B3397" s="373" t="s">
        <v>5654</v>
      </c>
      <c r="C3397" s="373" t="s">
        <v>6</v>
      </c>
      <c r="D3397" s="375">
        <v>9113.39</v>
      </c>
      <c r="E3397" s="371"/>
    </row>
    <row r="3398" spans="1:5" customFormat="1" x14ac:dyDescent="0.25">
      <c r="A3398" s="373">
        <v>103257</v>
      </c>
      <c r="B3398" s="373" t="s">
        <v>5655</v>
      </c>
      <c r="C3398" s="373" t="s">
        <v>6</v>
      </c>
      <c r="D3398" s="375">
        <v>5215.8100000000004</v>
      </c>
      <c r="E3398" s="371"/>
    </row>
    <row r="3399" spans="1:5" customFormat="1" x14ac:dyDescent="0.25">
      <c r="A3399" s="373">
        <v>103258</v>
      </c>
      <c r="B3399" s="373" t="s">
        <v>5656</v>
      </c>
      <c r="C3399" s="373" t="s">
        <v>6</v>
      </c>
      <c r="D3399" s="375">
        <v>10186.24</v>
      </c>
      <c r="E3399" s="371"/>
    </row>
    <row r="3400" spans="1:5" customFormat="1" x14ac:dyDescent="0.25">
      <c r="A3400" s="373">
        <v>103259</v>
      </c>
      <c r="B3400" s="373" t="s">
        <v>5657</v>
      </c>
      <c r="C3400" s="373" t="s">
        <v>6</v>
      </c>
      <c r="D3400" s="375">
        <v>5499.71</v>
      </c>
      <c r="E3400" s="371"/>
    </row>
    <row r="3401" spans="1:5" customFormat="1" x14ac:dyDescent="0.25">
      <c r="A3401" s="373">
        <v>103260</v>
      </c>
      <c r="B3401" s="373" t="s">
        <v>5658</v>
      </c>
      <c r="C3401" s="373" t="s">
        <v>6</v>
      </c>
      <c r="D3401" s="375">
        <v>5648.85</v>
      </c>
      <c r="E3401" s="371"/>
    </row>
    <row r="3402" spans="1:5" customFormat="1" x14ac:dyDescent="0.25">
      <c r="A3402" s="373">
        <v>103261</v>
      </c>
      <c r="B3402" s="373" t="s">
        <v>5659</v>
      </c>
      <c r="C3402" s="373" t="s">
        <v>6</v>
      </c>
      <c r="D3402" s="375">
        <v>11489.74</v>
      </c>
      <c r="E3402" s="371"/>
    </row>
    <row r="3403" spans="1:5" customFormat="1" x14ac:dyDescent="0.25">
      <c r="A3403" s="373">
        <v>103262</v>
      </c>
      <c r="B3403" s="373" t="s">
        <v>5660</v>
      </c>
      <c r="C3403" s="373" t="s">
        <v>6</v>
      </c>
      <c r="D3403" s="375">
        <v>7219.67</v>
      </c>
      <c r="E3403" s="371"/>
    </row>
    <row r="3404" spans="1:5" customFormat="1" x14ac:dyDescent="0.25">
      <c r="A3404" s="373">
        <v>103263</v>
      </c>
      <c r="B3404" s="373" t="s">
        <v>5661</v>
      </c>
      <c r="C3404" s="373" t="s">
        <v>6</v>
      </c>
      <c r="D3404" s="375">
        <v>15953.73</v>
      </c>
      <c r="E3404" s="371"/>
    </row>
    <row r="3405" spans="1:5" customFormat="1" x14ac:dyDescent="0.25">
      <c r="A3405" s="373">
        <v>103264</v>
      </c>
      <c r="B3405" s="373" t="s">
        <v>5662</v>
      </c>
      <c r="C3405" s="373" t="s">
        <v>6</v>
      </c>
      <c r="D3405" s="375">
        <v>8962.41</v>
      </c>
      <c r="E3405" s="371"/>
    </row>
    <row r="3406" spans="1:5" customFormat="1" x14ac:dyDescent="0.25">
      <c r="A3406" s="373">
        <v>103265</v>
      </c>
      <c r="B3406" s="373" t="s">
        <v>5663</v>
      </c>
      <c r="C3406" s="373" t="s">
        <v>6</v>
      </c>
      <c r="D3406" s="375">
        <v>19226.240000000002</v>
      </c>
      <c r="E3406" s="371"/>
    </row>
    <row r="3407" spans="1:5" customFormat="1" x14ac:dyDescent="0.25">
      <c r="A3407" s="373">
        <v>103266</v>
      </c>
      <c r="B3407" s="373" t="s">
        <v>5664</v>
      </c>
      <c r="C3407" s="373" t="s">
        <v>6</v>
      </c>
      <c r="D3407" s="375">
        <v>10005.27</v>
      </c>
      <c r="E3407" s="371"/>
    </row>
    <row r="3408" spans="1:5" customFormat="1" x14ac:dyDescent="0.25">
      <c r="A3408" s="373">
        <v>103267</v>
      </c>
      <c r="B3408" s="373" t="s">
        <v>5665</v>
      </c>
      <c r="C3408" s="373" t="s">
        <v>6</v>
      </c>
      <c r="D3408" s="375">
        <v>5699.36</v>
      </c>
      <c r="E3408" s="371"/>
    </row>
    <row r="3409" spans="1:5" customFormat="1" x14ac:dyDescent="0.25">
      <c r="A3409" s="373">
        <v>103268</v>
      </c>
      <c r="B3409" s="373" t="s">
        <v>5666</v>
      </c>
      <c r="C3409" s="373" t="s">
        <v>6</v>
      </c>
      <c r="D3409" s="375">
        <v>6761.6</v>
      </c>
      <c r="E3409" s="371"/>
    </row>
    <row r="3410" spans="1:5" customFormat="1" x14ac:dyDescent="0.25">
      <c r="A3410" s="373">
        <v>103269</v>
      </c>
      <c r="B3410" s="373" t="s">
        <v>5667</v>
      </c>
      <c r="C3410" s="373" t="s">
        <v>6</v>
      </c>
      <c r="D3410" s="375">
        <v>7001.13</v>
      </c>
      <c r="E3410" s="371"/>
    </row>
    <row r="3411" spans="1:5" customFormat="1" x14ac:dyDescent="0.25">
      <c r="A3411" s="373">
        <v>103270</v>
      </c>
      <c r="B3411" s="373" t="s">
        <v>5668</v>
      </c>
      <c r="C3411" s="373" t="s">
        <v>6</v>
      </c>
      <c r="D3411" s="375">
        <v>7266.5</v>
      </c>
      <c r="E3411" s="371"/>
    </row>
    <row r="3412" spans="1:5" customFormat="1" x14ac:dyDescent="0.25">
      <c r="A3412" s="373">
        <v>103271</v>
      </c>
      <c r="B3412" s="373" t="s">
        <v>5669</v>
      </c>
      <c r="C3412" s="373" t="s">
        <v>6</v>
      </c>
      <c r="D3412" s="375">
        <v>10289.06</v>
      </c>
      <c r="E3412" s="371"/>
    </row>
    <row r="3413" spans="1:5" customFormat="1" x14ac:dyDescent="0.25">
      <c r="A3413" s="373">
        <v>103272</v>
      </c>
      <c r="B3413" s="373" t="s">
        <v>5670</v>
      </c>
      <c r="C3413" s="373" t="s">
        <v>6</v>
      </c>
      <c r="D3413" s="375">
        <v>10626.52</v>
      </c>
      <c r="E3413" s="371"/>
    </row>
    <row r="3414" spans="1:5" customFormat="1" x14ac:dyDescent="0.25">
      <c r="A3414" s="373">
        <v>103273</v>
      </c>
      <c r="B3414" s="373" t="s">
        <v>5671</v>
      </c>
      <c r="C3414" s="373" t="s">
        <v>6</v>
      </c>
      <c r="D3414" s="375">
        <v>10939.59</v>
      </c>
      <c r="E3414" s="371"/>
    </row>
    <row r="3415" spans="1:5" customFormat="1" x14ac:dyDescent="0.25">
      <c r="A3415" s="373">
        <v>103274</v>
      </c>
      <c r="B3415" s="373" t="s">
        <v>5672</v>
      </c>
      <c r="C3415" s="373" t="s">
        <v>6</v>
      </c>
      <c r="D3415" s="375">
        <v>12526.7</v>
      </c>
      <c r="E3415" s="371"/>
    </row>
    <row r="3416" spans="1:5" customFormat="1" x14ac:dyDescent="0.25">
      <c r="A3416" s="373">
        <v>103275</v>
      </c>
      <c r="B3416" s="373" t="s">
        <v>5673</v>
      </c>
      <c r="C3416" s="373" t="s">
        <v>6</v>
      </c>
      <c r="D3416" s="375">
        <v>12461.9</v>
      </c>
      <c r="E3416" s="371"/>
    </row>
    <row r="3417" spans="1:5" customFormat="1" x14ac:dyDescent="0.25">
      <c r="A3417" s="373">
        <v>103276</v>
      </c>
      <c r="B3417" s="373" t="s">
        <v>5674</v>
      </c>
      <c r="C3417" s="373" t="s">
        <v>6</v>
      </c>
      <c r="D3417" s="375">
        <v>13075.75</v>
      </c>
      <c r="E3417" s="371"/>
    </row>
    <row r="3418" spans="1:5" customFormat="1" x14ac:dyDescent="0.25">
      <c r="A3418" s="373">
        <v>103277</v>
      </c>
      <c r="B3418" s="373" t="s">
        <v>5675</v>
      </c>
      <c r="C3418" s="373" t="s">
        <v>6</v>
      </c>
      <c r="D3418" s="375">
        <v>24126.58</v>
      </c>
      <c r="E3418" s="371"/>
    </row>
    <row r="3419" spans="1:5" customFormat="1" x14ac:dyDescent="0.25">
      <c r="A3419" s="373">
        <v>103278</v>
      </c>
      <c r="B3419" s="373" t="s">
        <v>5676</v>
      </c>
      <c r="C3419" s="373" t="s">
        <v>6</v>
      </c>
      <c r="D3419" s="375">
        <v>30871.26</v>
      </c>
      <c r="E3419" s="371"/>
    </row>
    <row r="3420" spans="1:5" customFormat="1" x14ac:dyDescent="0.25">
      <c r="A3420" s="373">
        <v>103288</v>
      </c>
      <c r="B3420" s="373" t="s">
        <v>5677</v>
      </c>
      <c r="C3420" s="373" t="s">
        <v>6</v>
      </c>
      <c r="D3420" s="374">
        <v>15.71</v>
      </c>
      <c r="E3420" s="371"/>
    </row>
    <row r="3421" spans="1:5" customFormat="1" x14ac:dyDescent="0.25">
      <c r="A3421" s="373">
        <v>103289</v>
      </c>
      <c r="B3421" s="373" t="s">
        <v>5678</v>
      </c>
      <c r="C3421" s="373" t="s">
        <v>16</v>
      </c>
      <c r="D3421" s="374">
        <v>34.06</v>
      </c>
      <c r="E3421" s="371"/>
    </row>
    <row r="3422" spans="1:5" customFormat="1" x14ac:dyDescent="0.25">
      <c r="A3422" s="373">
        <v>103290</v>
      </c>
      <c r="B3422" s="373" t="s">
        <v>5679</v>
      </c>
      <c r="C3422" s="373" t="s">
        <v>16</v>
      </c>
      <c r="D3422" s="374">
        <v>53.88</v>
      </c>
      <c r="E3422" s="371"/>
    </row>
    <row r="3423" spans="1:5" customFormat="1" x14ac:dyDescent="0.25">
      <c r="A3423" s="373">
        <v>103291</v>
      </c>
      <c r="B3423" s="373" t="s">
        <v>5680</v>
      </c>
      <c r="C3423" s="373" t="s">
        <v>16</v>
      </c>
      <c r="D3423" s="374">
        <v>67.34</v>
      </c>
      <c r="E3423" s="371"/>
    </row>
    <row r="3424" spans="1:5" customFormat="1" x14ac:dyDescent="0.25">
      <c r="A3424" s="373">
        <v>103292</v>
      </c>
      <c r="B3424" s="373" t="s">
        <v>5681</v>
      </c>
      <c r="C3424" s="373" t="s">
        <v>16</v>
      </c>
      <c r="D3424" s="374">
        <v>81.34</v>
      </c>
      <c r="E3424" s="371"/>
    </row>
    <row r="3425" spans="1:5" customFormat="1" x14ac:dyDescent="0.25">
      <c r="A3425" s="373">
        <v>101936</v>
      </c>
      <c r="B3425" s="373" t="s">
        <v>1909</v>
      </c>
      <c r="C3425" s="373" t="s">
        <v>6</v>
      </c>
      <c r="D3425" s="375">
        <v>9262.69</v>
      </c>
      <c r="E3425" s="371"/>
    </row>
    <row r="3426" spans="1:5" customFormat="1" x14ac:dyDescent="0.25">
      <c r="A3426" s="373">
        <v>101937</v>
      </c>
      <c r="B3426" s="373" t="s">
        <v>1910</v>
      </c>
      <c r="C3426" s="373" t="s">
        <v>6</v>
      </c>
      <c r="D3426" s="375">
        <v>16566.52</v>
      </c>
      <c r="E3426" s="371"/>
    </row>
    <row r="3427" spans="1:5" customFormat="1" x14ac:dyDescent="0.25">
      <c r="A3427" s="373">
        <v>98294</v>
      </c>
      <c r="B3427" s="373" t="s">
        <v>1911</v>
      </c>
      <c r="C3427" s="373" t="s">
        <v>16</v>
      </c>
      <c r="D3427" s="374">
        <v>5.99</v>
      </c>
      <c r="E3427" s="371"/>
    </row>
    <row r="3428" spans="1:5" customFormat="1" x14ac:dyDescent="0.25">
      <c r="A3428" s="373">
        <v>98295</v>
      </c>
      <c r="B3428" s="373" t="s">
        <v>1912</v>
      </c>
      <c r="C3428" s="373" t="s">
        <v>16</v>
      </c>
      <c r="D3428" s="374">
        <v>5.24</v>
      </c>
      <c r="E3428" s="371"/>
    </row>
    <row r="3429" spans="1:5" customFormat="1" x14ac:dyDescent="0.25">
      <c r="A3429" s="373">
        <v>98296</v>
      </c>
      <c r="B3429" s="373" t="s">
        <v>1913</v>
      </c>
      <c r="C3429" s="373" t="s">
        <v>16</v>
      </c>
      <c r="D3429" s="374">
        <v>8.75</v>
      </c>
      <c r="E3429" s="371"/>
    </row>
    <row r="3430" spans="1:5" customFormat="1" x14ac:dyDescent="0.25">
      <c r="A3430" s="373">
        <v>98297</v>
      </c>
      <c r="B3430" s="373" t="s">
        <v>81</v>
      </c>
      <c r="C3430" s="373" t="s">
        <v>16</v>
      </c>
      <c r="D3430" s="374">
        <v>7.56</v>
      </c>
      <c r="E3430" s="371"/>
    </row>
    <row r="3431" spans="1:5" customFormat="1" x14ac:dyDescent="0.25">
      <c r="A3431" s="373">
        <v>98298</v>
      </c>
      <c r="B3431" s="373" t="s">
        <v>5682</v>
      </c>
      <c r="C3431" s="373" t="s">
        <v>16</v>
      </c>
      <c r="D3431" s="374">
        <v>21.07</v>
      </c>
      <c r="E3431" s="371"/>
    </row>
    <row r="3432" spans="1:5" customFormat="1" x14ac:dyDescent="0.25">
      <c r="A3432" s="373">
        <v>98299</v>
      </c>
      <c r="B3432" s="373" t="s">
        <v>5683</v>
      </c>
      <c r="C3432" s="373" t="s">
        <v>16</v>
      </c>
      <c r="D3432" s="374">
        <v>19.61</v>
      </c>
      <c r="E3432" s="371"/>
    </row>
    <row r="3433" spans="1:5" customFormat="1" x14ac:dyDescent="0.25">
      <c r="A3433" s="373">
        <v>98300</v>
      </c>
      <c r="B3433" s="373" t="s">
        <v>5684</v>
      </c>
      <c r="C3433" s="373" t="s">
        <v>16</v>
      </c>
      <c r="D3433" s="374">
        <v>5.71</v>
      </c>
      <c r="E3433" s="371"/>
    </row>
    <row r="3434" spans="1:5" customFormat="1" x14ac:dyDescent="0.25">
      <c r="A3434" s="373">
        <v>98301</v>
      </c>
      <c r="B3434" s="373" t="s">
        <v>1914</v>
      </c>
      <c r="C3434" s="373" t="s">
        <v>6</v>
      </c>
      <c r="D3434" s="374">
        <v>597.48</v>
      </c>
      <c r="E3434" s="371"/>
    </row>
    <row r="3435" spans="1:5" customFormat="1" x14ac:dyDescent="0.25">
      <c r="A3435" s="373">
        <v>98302</v>
      </c>
      <c r="B3435" s="373" t="s">
        <v>80</v>
      </c>
      <c r="C3435" s="373" t="s">
        <v>6</v>
      </c>
      <c r="D3435" s="375">
        <v>1048.43</v>
      </c>
      <c r="E3435" s="371"/>
    </row>
    <row r="3436" spans="1:5" customFormat="1" x14ac:dyDescent="0.25">
      <c r="A3436" s="373">
        <v>98304</v>
      </c>
      <c r="B3436" s="373" t="s">
        <v>1915</v>
      </c>
      <c r="C3436" s="373" t="s">
        <v>6</v>
      </c>
      <c r="D3436" s="375">
        <v>3189.9</v>
      </c>
      <c r="E3436" s="371"/>
    </row>
    <row r="3437" spans="1:5" customFormat="1" x14ac:dyDescent="0.25">
      <c r="A3437" s="373">
        <v>98305</v>
      </c>
      <c r="B3437" s="373" t="s">
        <v>5685</v>
      </c>
      <c r="C3437" s="373" t="s">
        <v>6</v>
      </c>
      <c r="D3437" s="375">
        <v>2241.25</v>
      </c>
      <c r="E3437" s="371"/>
    </row>
    <row r="3438" spans="1:5" customFormat="1" x14ac:dyDescent="0.25">
      <c r="A3438" s="373">
        <v>98306</v>
      </c>
      <c r="B3438" s="373" t="s">
        <v>5686</v>
      </c>
      <c r="C3438" s="373" t="s">
        <v>6</v>
      </c>
      <c r="D3438" s="374">
        <v>59.94</v>
      </c>
      <c r="E3438" s="371"/>
    </row>
    <row r="3439" spans="1:5" customFormat="1" x14ac:dyDescent="0.25">
      <c r="A3439" s="373">
        <v>98307</v>
      </c>
      <c r="B3439" s="373" t="s">
        <v>1916</v>
      </c>
      <c r="C3439" s="373" t="s">
        <v>6</v>
      </c>
      <c r="D3439" s="374">
        <v>53.33</v>
      </c>
      <c r="E3439" s="371"/>
    </row>
    <row r="3440" spans="1:5" customFormat="1" x14ac:dyDescent="0.25">
      <c r="A3440" s="373">
        <v>98308</v>
      </c>
      <c r="B3440" s="373" t="s">
        <v>85</v>
      </c>
      <c r="C3440" s="373" t="s">
        <v>6</v>
      </c>
      <c r="D3440" s="374">
        <v>34.950000000000003</v>
      </c>
      <c r="E3440" s="371"/>
    </row>
    <row r="3441" spans="1:5" customFormat="1" x14ac:dyDescent="0.25">
      <c r="A3441" s="373">
        <v>98593</v>
      </c>
      <c r="B3441" s="373" t="s">
        <v>1917</v>
      </c>
      <c r="C3441" s="373" t="s">
        <v>6</v>
      </c>
      <c r="D3441" s="375">
        <v>2270.4</v>
      </c>
      <c r="E3441" s="371"/>
    </row>
    <row r="3442" spans="1:5" customFormat="1" x14ac:dyDescent="0.25">
      <c r="A3442" s="373">
        <v>100553</v>
      </c>
      <c r="B3442" s="373" t="s">
        <v>5687</v>
      </c>
      <c r="C3442" s="373" t="s">
        <v>16</v>
      </c>
      <c r="D3442" s="374">
        <v>22.88</v>
      </c>
      <c r="E3442" s="371"/>
    </row>
    <row r="3443" spans="1:5" customFormat="1" x14ac:dyDescent="0.25">
      <c r="A3443" s="373">
        <v>100554</v>
      </c>
      <c r="B3443" s="373" t="s">
        <v>5688</v>
      </c>
      <c r="C3443" s="373" t="s">
        <v>16</v>
      </c>
      <c r="D3443" s="374">
        <v>5.45</v>
      </c>
      <c r="E3443" s="371"/>
    </row>
    <row r="3444" spans="1:5" customFormat="1" x14ac:dyDescent="0.25">
      <c r="A3444" s="373">
        <v>100555</v>
      </c>
      <c r="B3444" s="373" t="s">
        <v>5689</v>
      </c>
      <c r="C3444" s="373" t="s">
        <v>6</v>
      </c>
      <c r="D3444" s="375">
        <v>1129.1099999999999</v>
      </c>
      <c r="E3444" s="371"/>
    </row>
    <row r="3445" spans="1:5" customFormat="1" x14ac:dyDescent="0.25">
      <c r="A3445" s="373">
        <v>89355</v>
      </c>
      <c r="B3445" s="373" t="s">
        <v>5690</v>
      </c>
      <c r="C3445" s="373" t="s">
        <v>16</v>
      </c>
      <c r="D3445" s="374">
        <v>20.76</v>
      </c>
      <c r="E3445" s="371"/>
    </row>
    <row r="3446" spans="1:5" customFormat="1" x14ac:dyDescent="0.25">
      <c r="A3446" s="373">
        <v>89356</v>
      </c>
      <c r="B3446" s="373" t="s">
        <v>5691</v>
      </c>
      <c r="C3446" s="373" t="s">
        <v>16</v>
      </c>
      <c r="D3446" s="374">
        <v>23.95</v>
      </c>
      <c r="E3446" s="371"/>
    </row>
    <row r="3447" spans="1:5" customFormat="1" x14ac:dyDescent="0.25">
      <c r="A3447" s="373">
        <v>89357</v>
      </c>
      <c r="B3447" s="373" t="s">
        <v>5692</v>
      </c>
      <c r="C3447" s="373" t="s">
        <v>16</v>
      </c>
      <c r="D3447" s="374">
        <v>32.799999999999997</v>
      </c>
      <c r="E3447" s="371"/>
    </row>
    <row r="3448" spans="1:5" customFormat="1" x14ac:dyDescent="0.25">
      <c r="A3448" s="373">
        <v>89401</v>
      </c>
      <c r="B3448" s="373" t="s">
        <v>5693</v>
      </c>
      <c r="C3448" s="373" t="s">
        <v>16</v>
      </c>
      <c r="D3448" s="374">
        <v>10.93</v>
      </c>
      <c r="E3448" s="371"/>
    </row>
    <row r="3449" spans="1:5" customFormat="1" x14ac:dyDescent="0.25">
      <c r="A3449" s="373">
        <v>89402</v>
      </c>
      <c r="B3449" s="373" t="s">
        <v>5694</v>
      </c>
      <c r="C3449" s="373" t="s">
        <v>16</v>
      </c>
      <c r="D3449" s="374">
        <v>12.55</v>
      </c>
      <c r="E3449" s="371"/>
    </row>
    <row r="3450" spans="1:5" customFormat="1" x14ac:dyDescent="0.25">
      <c r="A3450" s="373">
        <v>89403</v>
      </c>
      <c r="B3450" s="373" t="s">
        <v>5695</v>
      </c>
      <c r="C3450" s="373" t="s">
        <v>16</v>
      </c>
      <c r="D3450" s="374">
        <v>19.23</v>
      </c>
      <c r="E3450" s="371"/>
    </row>
    <row r="3451" spans="1:5" customFormat="1" x14ac:dyDescent="0.25">
      <c r="A3451" s="373">
        <v>89446</v>
      </c>
      <c r="B3451" s="373" t="s">
        <v>5696</v>
      </c>
      <c r="C3451" s="373" t="s">
        <v>16</v>
      </c>
      <c r="D3451" s="374">
        <v>5.4</v>
      </c>
      <c r="E3451" s="371"/>
    </row>
    <row r="3452" spans="1:5" customFormat="1" x14ac:dyDescent="0.25">
      <c r="A3452" s="373">
        <v>89447</v>
      </c>
      <c r="B3452" s="373" t="s">
        <v>5697</v>
      </c>
      <c r="C3452" s="373" t="s">
        <v>16</v>
      </c>
      <c r="D3452" s="374">
        <v>10.7</v>
      </c>
      <c r="E3452" s="371"/>
    </row>
    <row r="3453" spans="1:5" customFormat="1" x14ac:dyDescent="0.25">
      <c r="A3453" s="373">
        <v>89448</v>
      </c>
      <c r="B3453" s="373" t="s">
        <v>5698</v>
      </c>
      <c r="C3453" s="373" t="s">
        <v>16</v>
      </c>
      <c r="D3453" s="374">
        <v>16.37</v>
      </c>
      <c r="E3453" s="371"/>
    </row>
    <row r="3454" spans="1:5" customFormat="1" x14ac:dyDescent="0.25">
      <c r="A3454" s="373">
        <v>89449</v>
      </c>
      <c r="B3454" s="373" t="s">
        <v>5699</v>
      </c>
      <c r="C3454" s="373" t="s">
        <v>16</v>
      </c>
      <c r="D3454" s="374">
        <v>18.11</v>
      </c>
      <c r="E3454" s="371"/>
    </row>
    <row r="3455" spans="1:5" customFormat="1" x14ac:dyDescent="0.25">
      <c r="A3455" s="373">
        <v>89450</v>
      </c>
      <c r="B3455" s="373" t="s">
        <v>5700</v>
      </c>
      <c r="C3455" s="373" t="s">
        <v>16</v>
      </c>
      <c r="D3455" s="374">
        <v>28.99</v>
      </c>
      <c r="E3455" s="371"/>
    </row>
    <row r="3456" spans="1:5" customFormat="1" x14ac:dyDescent="0.25">
      <c r="A3456" s="373">
        <v>89451</v>
      </c>
      <c r="B3456" s="373" t="s">
        <v>5701</v>
      </c>
      <c r="C3456" s="373" t="s">
        <v>16</v>
      </c>
      <c r="D3456" s="374">
        <v>47.18</v>
      </c>
      <c r="E3456" s="371"/>
    </row>
    <row r="3457" spans="1:5" customFormat="1" x14ac:dyDescent="0.25">
      <c r="A3457" s="373">
        <v>89452</v>
      </c>
      <c r="B3457" s="373" t="s">
        <v>5702</v>
      </c>
      <c r="C3457" s="373" t="s">
        <v>16</v>
      </c>
      <c r="D3457" s="374">
        <v>64.95</v>
      </c>
      <c r="E3457" s="371"/>
    </row>
    <row r="3458" spans="1:5" customFormat="1" x14ac:dyDescent="0.25">
      <c r="A3458" s="373">
        <v>89508</v>
      </c>
      <c r="B3458" s="373" t="s">
        <v>5703</v>
      </c>
      <c r="C3458" s="373" t="s">
        <v>16</v>
      </c>
      <c r="D3458" s="374">
        <v>15.92</v>
      </c>
      <c r="E3458" s="371"/>
    </row>
    <row r="3459" spans="1:5" customFormat="1" x14ac:dyDescent="0.25">
      <c r="A3459" s="373">
        <v>89509</v>
      </c>
      <c r="B3459" s="373" t="s">
        <v>5704</v>
      </c>
      <c r="C3459" s="373" t="s">
        <v>16</v>
      </c>
      <c r="D3459" s="374">
        <v>21.46</v>
      </c>
      <c r="E3459" s="371"/>
    </row>
    <row r="3460" spans="1:5" customFormat="1" x14ac:dyDescent="0.25">
      <c r="A3460" s="373">
        <v>89511</v>
      </c>
      <c r="B3460" s="373" t="s">
        <v>5705</v>
      </c>
      <c r="C3460" s="373" t="s">
        <v>16</v>
      </c>
      <c r="D3460" s="374">
        <v>36.380000000000003</v>
      </c>
      <c r="E3460" s="371"/>
    </row>
    <row r="3461" spans="1:5" customFormat="1" x14ac:dyDescent="0.25">
      <c r="A3461" s="373">
        <v>89512</v>
      </c>
      <c r="B3461" s="373" t="s">
        <v>5706</v>
      </c>
      <c r="C3461" s="373" t="s">
        <v>16</v>
      </c>
      <c r="D3461" s="374">
        <v>46.38</v>
      </c>
      <c r="E3461" s="371"/>
    </row>
    <row r="3462" spans="1:5" customFormat="1" x14ac:dyDescent="0.25">
      <c r="A3462" s="373">
        <v>89576</v>
      </c>
      <c r="B3462" s="373" t="s">
        <v>5707</v>
      </c>
      <c r="C3462" s="373" t="s">
        <v>16</v>
      </c>
      <c r="D3462" s="374">
        <v>23.89</v>
      </c>
      <c r="E3462" s="371"/>
    </row>
    <row r="3463" spans="1:5" customFormat="1" x14ac:dyDescent="0.25">
      <c r="A3463" s="373">
        <v>89578</v>
      </c>
      <c r="B3463" s="373" t="s">
        <v>5708</v>
      </c>
      <c r="C3463" s="373" t="s">
        <v>16</v>
      </c>
      <c r="D3463" s="374">
        <v>29.78</v>
      </c>
      <c r="E3463" s="371"/>
    </row>
    <row r="3464" spans="1:5" customFormat="1" x14ac:dyDescent="0.25">
      <c r="A3464" s="373">
        <v>89580</v>
      </c>
      <c r="B3464" s="373" t="s">
        <v>5709</v>
      </c>
      <c r="C3464" s="373" t="s">
        <v>16</v>
      </c>
      <c r="D3464" s="374">
        <v>61.39</v>
      </c>
      <c r="E3464" s="371"/>
    </row>
    <row r="3465" spans="1:5" customFormat="1" x14ac:dyDescent="0.25">
      <c r="A3465" s="373">
        <v>89633</v>
      </c>
      <c r="B3465" s="373" t="s">
        <v>5710</v>
      </c>
      <c r="C3465" s="373" t="s">
        <v>16</v>
      </c>
      <c r="D3465" s="374">
        <v>23.85</v>
      </c>
      <c r="E3465" s="371"/>
    </row>
    <row r="3466" spans="1:5" customFormat="1" x14ac:dyDescent="0.25">
      <c r="A3466" s="373">
        <v>89634</v>
      </c>
      <c r="B3466" s="373" t="s">
        <v>5711</v>
      </c>
      <c r="C3466" s="373" t="s">
        <v>16</v>
      </c>
      <c r="D3466" s="374">
        <v>33.42</v>
      </c>
      <c r="E3466" s="371"/>
    </row>
    <row r="3467" spans="1:5" customFormat="1" x14ac:dyDescent="0.25">
      <c r="A3467" s="373">
        <v>89635</v>
      </c>
      <c r="B3467" s="373" t="s">
        <v>5712</v>
      </c>
      <c r="C3467" s="373" t="s">
        <v>16</v>
      </c>
      <c r="D3467" s="374">
        <v>47.92</v>
      </c>
      <c r="E3467" s="371"/>
    </row>
    <row r="3468" spans="1:5" customFormat="1" x14ac:dyDescent="0.25">
      <c r="A3468" s="373">
        <v>89636</v>
      </c>
      <c r="B3468" s="373" t="s">
        <v>5713</v>
      </c>
      <c r="C3468" s="373" t="s">
        <v>16</v>
      </c>
      <c r="D3468" s="374">
        <v>59.91</v>
      </c>
      <c r="E3468" s="371"/>
    </row>
    <row r="3469" spans="1:5" customFormat="1" x14ac:dyDescent="0.25">
      <c r="A3469" s="373">
        <v>89711</v>
      </c>
      <c r="B3469" s="373" t="s">
        <v>5137</v>
      </c>
      <c r="C3469" s="373" t="s">
        <v>16</v>
      </c>
      <c r="D3469" s="374">
        <v>21.05</v>
      </c>
      <c r="E3469" s="371"/>
    </row>
    <row r="3470" spans="1:5" customFormat="1" x14ac:dyDescent="0.25">
      <c r="A3470" s="373">
        <v>89712</v>
      </c>
      <c r="B3470" s="373" t="s">
        <v>5138</v>
      </c>
      <c r="C3470" s="373" t="s">
        <v>16</v>
      </c>
      <c r="D3470" s="374">
        <v>26.32</v>
      </c>
      <c r="E3470" s="371"/>
    </row>
    <row r="3471" spans="1:5" customFormat="1" x14ac:dyDescent="0.25">
      <c r="A3471" s="373">
        <v>89713</v>
      </c>
      <c r="B3471" s="373" t="s">
        <v>5714</v>
      </c>
      <c r="C3471" s="373" t="s">
        <v>16</v>
      </c>
      <c r="D3471" s="374">
        <v>32.68</v>
      </c>
      <c r="E3471" s="371"/>
    </row>
    <row r="3472" spans="1:5" customFormat="1" x14ac:dyDescent="0.25">
      <c r="A3472" s="373">
        <v>89714</v>
      </c>
      <c r="B3472" s="373" t="s">
        <v>5139</v>
      </c>
      <c r="C3472" s="373" t="s">
        <v>16</v>
      </c>
      <c r="D3472" s="374">
        <v>36.65</v>
      </c>
      <c r="E3472" s="371"/>
    </row>
    <row r="3473" spans="1:5" customFormat="1" x14ac:dyDescent="0.25">
      <c r="A3473" s="373">
        <v>89716</v>
      </c>
      <c r="B3473" s="373" t="s">
        <v>5715</v>
      </c>
      <c r="C3473" s="373" t="s">
        <v>16</v>
      </c>
      <c r="D3473" s="374">
        <v>23.06</v>
      </c>
      <c r="E3473" s="371"/>
    </row>
    <row r="3474" spans="1:5" customFormat="1" x14ac:dyDescent="0.25">
      <c r="A3474" s="373">
        <v>89717</v>
      </c>
      <c r="B3474" s="373" t="s">
        <v>5716</v>
      </c>
      <c r="C3474" s="373" t="s">
        <v>16</v>
      </c>
      <c r="D3474" s="374">
        <v>35.71</v>
      </c>
      <c r="E3474" s="371"/>
    </row>
    <row r="3475" spans="1:5" customFormat="1" x14ac:dyDescent="0.25">
      <c r="A3475" s="373">
        <v>89770</v>
      </c>
      <c r="B3475" s="373" t="s">
        <v>5717</v>
      </c>
      <c r="C3475" s="373" t="s">
        <v>16</v>
      </c>
      <c r="D3475" s="374">
        <v>36.5</v>
      </c>
      <c r="E3475" s="371"/>
    </row>
    <row r="3476" spans="1:5" customFormat="1" x14ac:dyDescent="0.25">
      <c r="A3476" s="373">
        <v>89771</v>
      </c>
      <c r="B3476" s="373" t="s">
        <v>5718</v>
      </c>
      <c r="C3476" s="373" t="s">
        <v>16</v>
      </c>
      <c r="D3476" s="374">
        <v>48.68</v>
      </c>
      <c r="E3476" s="371"/>
    </row>
    <row r="3477" spans="1:5" customFormat="1" x14ac:dyDescent="0.25">
      <c r="A3477" s="373">
        <v>89773</v>
      </c>
      <c r="B3477" s="373" t="s">
        <v>5719</v>
      </c>
      <c r="C3477" s="373" t="s">
        <v>16</v>
      </c>
      <c r="D3477" s="374">
        <v>114.13</v>
      </c>
      <c r="E3477" s="371"/>
    </row>
    <row r="3478" spans="1:5" customFormat="1" x14ac:dyDescent="0.25">
      <c r="A3478" s="373">
        <v>89775</v>
      </c>
      <c r="B3478" s="373" t="s">
        <v>5720</v>
      </c>
      <c r="C3478" s="373" t="s">
        <v>16</v>
      </c>
      <c r="D3478" s="374">
        <v>178.25</v>
      </c>
      <c r="E3478" s="371"/>
    </row>
    <row r="3479" spans="1:5" customFormat="1" x14ac:dyDescent="0.25">
      <c r="A3479" s="373">
        <v>89798</v>
      </c>
      <c r="B3479" s="373" t="s">
        <v>5721</v>
      </c>
      <c r="C3479" s="373" t="s">
        <v>16</v>
      </c>
      <c r="D3479" s="374">
        <v>12.24</v>
      </c>
      <c r="E3479" s="371"/>
    </row>
    <row r="3480" spans="1:5" customFormat="1" x14ac:dyDescent="0.25">
      <c r="A3480" s="373">
        <v>89799</v>
      </c>
      <c r="B3480" s="373" t="s">
        <v>5722</v>
      </c>
      <c r="C3480" s="373" t="s">
        <v>16</v>
      </c>
      <c r="D3480" s="374">
        <v>20.98</v>
      </c>
      <c r="E3480" s="371"/>
    </row>
    <row r="3481" spans="1:5" customFormat="1" x14ac:dyDescent="0.25">
      <c r="A3481" s="373">
        <v>89800</v>
      </c>
      <c r="B3481" s="373" t="s">
        <v>5723</v>
      </c>
      <c r="C3481" s="373" t="s">
        <v>16</v>
      </c>
      <c r="D3481" s="374">
        <v>27.4</v>
      </c>
      <c r="E3481" s="371"/>
    </row>
    <row r="3482" spans="1:5" customFormat="1" x14ac:dyDescent="0.25">
      <c r="A3482" s="373">
        <v>89848</v>
      </c>
      <c r="B3482" s="373" t="s">
        <v>5724</v>
      </c>
      <c r="C3482" s="373" t="s">
        <v>16</v>
      </c>
      <c r="D3482" s="374">
        <v>26.2</v>
      </c>
      <c r="E3482" s="371"/>
    </row>
    <row r="3483" spans="1:5" customFormat="1" x14ac:dyDescent="0.25">
      <c r="A3483" s="373">
        <v>89849</v>
      </c>
      <c r="B3483" s="373" t="s">
        <v>5725</v>
      </c>
      <c r="C3483" s="373" t="s">
        <v>16</v>
      </c>
      <c r="D3483" s="374">
        <v>52.42</v>
      </c>
      <c r="E3483" s="371"/>
    </row>
    <row r="3484" spans="1:5" customFormat="1" x14ac:dyDescent="0.25">
      <c r="A3484" s="373">
        <v>89865</v>
      </c>
      <c r="B3484" s="373" t="s">
        <v>5726</v>
      </c>
      <c r="C3484" s="373" t="s">
        <v>16</v>
      </c>
      <c r="D3484" s="374">
        <v>17.45</v>
      </c>
      <c r="E3484" s="371"/>
    </row>
    <row r="3485" spans="1:5" customFormat="1" x14ac:dyDescent="0.25">
      <c r="A3485" s="373">
        <v>92275</v>
      </c>
      <c r="B3485" s="373" t="s">
        <v>5727</v>
      </c>
      <c r="C3485" s="373" t="s">
        <v>16</v>
      </c>
      <c r="D3485" s="374">
        <v>61.25</v>
      </c>
      <c r="E3485" s="371"/>
    </row>
    <row r="3486" spans="1:5" customFormat="1" x14ac:dyDescent="0.25">
      <c r="A3486" s="373">
        <v>92276</v>
      </c>
      <c r="B3486" s="373" t="s">
        <v>5728</v>
      </c>
      <c r="C3486" s="373" t="s">
        <v>16</v>
      </c>
      <c r="D3486" s="374">
        <v>77.790000000000006</v>
      </c>
      <c r="E3486" s="371"/>
    </row>
    <row r="3487" spans="1:5" customFormat="1" x14ac:dyDescent="0.25">
      <c r="A3487" s="373">
        <v>92277</v>
      </c>
      <c r="B3487" s="373" t="s">
        <v>5729</v>
      </c>
      <c r="C3487" s="373" t="s">
        <v>16</v>
      </c>
      <c r="D3487" s="374">
        <v>112.42</v>
      </c>
      <c r="E3487" s="371"/>
    </row>
    <row r="3488" spans="1:5" customFormat="1" x14ac:dyDescent="0.25">
      <c r="A3488" s="373">
        <v>92278</v>
      </c>
      <c r="B3488" s="373" t="s">
        <v>5730</v>
      </c>
      <c r="C3488" s="373" t="s">
        <v>16</v>
      </c>
      <c r="D3488" s="374">
        <v>151.30000000000001</v>
      </c>
      <c r="E3488" s="371"/>
    </row>
    <row r="3489" spans="1:5" customFormat="1" x14ac:dyDescent="0.25">
      <c r="A3489" s="373">
        <v>92279</v>
      </c>
      <c r="B3489" s="373" t="s">
        <v>5731</v>
      </c>
      <c r="C3489" s="373" t="s">
        <v>16</v>
      </c>
      <c r="D3489" s="374">
        <v>218.73</v>
      </c>
      <c r="E3489" s="371"/>
    </row>
    <row r="3490" spans="1:5" customFormat="1" x14ac:dyDescent="0.25">
      <c r="A3490" s="373">
        <v>92280</v>
      </c>
      <c r="B3490" s="373" t="s">
        <v>5732</v>
      </c>
      <c r="C3490" s="373" t="s">
        <v>16</v>
      </c>
      <c r="D3490" s="374">
        <v>307.14</v>
      </c>
      <c r="E3490" s="371"/>
    </row>
    <row r="3491" spans="1:5" customFormat="1" x14ac:dyDescent="0.25">
      <c r="A3491" s="373">
        <v>92281</v>
      </c>
      <c r="B3491" s="373" t="s">
        <v>5733</v>
      </c>
      <c r="C3491" s="373" t="s">
        <v>16</v>
      </c>
      <c r="D3491" s="374">
        <v>133.03</v>
      </c>
      <c r="E3491" s="371"/>
    </row>
    <row r="3492" spans="1:5" customFormat="1" x14ac:dyDescent="0.25">
      <c r="A3492" s="373">
        <v>92282</v>
      </c>
      <c r="B3492" s="373" t="s">
        <v>5734</v>
      </c>
      <c r="C3492" s="373" t="s">
        <v>16</v>
      </c>
      <c r="D3492" s="374">
        <v>152.49</v>
      </c>
      <c r="E3492" s="371"/>
    </row>
    <row r="3493" spans="1:5" customFormat="1" x14ac:dyDescent="0.25">
      <c r="A3493" s="373">
        <v>92283</v>
      </c>
      <c r="B3493" s="373" t="s">
        <v>5735</v>
      </c>
      <c r="C3493" s="373" t="s">
        <v>16</v>
      </c>
      <c r="D3493" s="374">
        <v>206.8</v>
      </c>
      <c r="E3493" s="371"/>
    </row>
    <row r="3494" spans="1:5" customFormat="1" x14ac:dyDescent="0.25">
      <c r="A3494" s="373">
        <v>92284</v>
      </c>
      <c r="B3494" s="373" t="s">
        <v>5736</v>
      </c>
      <c r="C3494" s="373" t="s">
        <v>16</v>
      </c>
      <c r="D3494" s="374">
        <v>258.87</v>
      </c>
      <c r="E3494" s="371"/>
    </row>
    <row r="3495" spans="1:5" customFormat="1" x14ac:dyDescent="0.25">
      <c r="A3495" s="373">
        <v>92285</v>
      </c>
      <c r="B3495" s="373" t="s">
        <v>5737</v>
      </c>
      <c r="C3495" s="373" t="s">
        <v>16</v>
      </c>
      <c r="D3495" s="374">
        <v>347.25</v>
      </c>
      <c r="E3495" s="371"/>
    </row>
    <row r="3496" spans="1:5" customFormat="1" x14ac:dyDescent="0.25">
      <c r="A3496" s="373">
        <v>92286</v>
      </c>
      <c r="B3496" s="373" t="s">
        <v>5738</v>
      </c>
      <c r="C3496" s="373" t="s">
        <v>16</v>
      </c>
      <c r="D3496" s="374">
        <v>437.45</v>
      </c>
      <c r="E3496" s="371"/>
    </row>
    <row r="3497" spans="1:5" customFormat="1" x14ac:dyDescent="0.25">
      <c r="A3497" s="373">
        <v>92305</v>
      </c>
      <c r="B3497" s="373" t="s">
        <v>5739</v>
      </c>
      <c r="C3497" s="373" t="s">
        <v>16</v>
      </c>
      <c r="D3497" s="374">
        <v>41.23</v>
      </c>
      <c r="E3497" s="371"/>
    </row>
    <row r="3498" spans="1:5" customFormat="1" x14ac:dyDescent="0.25">
      <c r="A3498" s="373">
        <v>92306</v>
      </c>
      <c r="B3498" s="373" t="s">
        <v>5740</v>
      </c>
      <c r="C3498" s="373" t="s">
        <v>16</v>
      </c>
      <c r="D3498" s="374">
        <v>66.989999999999995</v>
      </c>
      <c r="E3498" s="371"/>
    </row>
    <row r="3499" spans="1:5" customFormat="1" x14ac:dyDescent="0.25">
      <c r="A3499" s="373">
        <v>92307</v>
      </c>
      <c r="B3499" s="373" t="s">
        <v>5741</v>
      </c>
      <c r="C3499" s="373" t="s">
        <v>16</v>
      </c>
      <c r="D3499" s="374">
        <v>83.8</v>
      </c>
      <c r="E3499" s="371"/>
    </row>
    <row r="3500" spans="1:5" customFormat="1" x14ac:dyDescent="0.25">
      <c r="A3500" s="373">
        <v>92308</v>
      </c>
      <c r="B3500" s="373" t="s">
        <v>5742</v>
      </c>
      <c r="C3500" s="373" t="s">
        <v>16</v>
      </c>
      <c r="D3500" s="374">
        <v>59.46</v>
      </c>
      <c r="E3500" s="371"/>
    </row>
    <row r="3501" spans="1:5" customFormat="1" x14ac:dyDescent="0.25">
      <c r="A3501" s="373">
        <v>92309</v>
      </c>
      <c r="B3501" s="373" t="s">
        <v>5743</v>
      </c>
      <c r="C3501" s="373" t="s">
        <v>16</v>
      </c>
      <c r="D3501" s="374">
        <v>141.63999999999999</v>
      </c>
      <c r="E3501" s="371"/>
    </row>
    <row r="3502" spans="1:5" customFormat="1" x14ac:dyDescent="0.25">
      <c r="A3502" s="373">
        <v>92310</v>
      </c>
      <c r="B3502" s="373" t="s">
        <v>5744</v>
      </c>
      <c r="C3502" s="373" t="s">
        <v>16</v>
      </c>
      <c r="D3502" s="374">
        <v>161.37</v>
      </c>
      <c r="E3502" s="371"/>
    </row>
    <row r="3503" spans="1:5" customFormat="1" x14ac:dyDescent="0.25">
      <c r="A3503" s="373">
        <v>92320</v>
      </c>
      <c r="B3503" s="373" t="s">
        <v>5745</v>
      </c>
      <c r="C3503" s="373" t="s">
        <v>16</v>
      </c>
      <c r="D3503" s="374">
        <v>53.02</v>
      </c>
      <c r="E3503" s="371"/>
    </row>
    <row r="3504" spans="1:5" customFormat="1" x14ac:dyDescent="0.25">
      <c r="A3504" s="373">
        <v>92321</v>
      </c>
      <c r="B3504" s="373" t="s">
        <v>5746</v>
      </c>
      <c r="C3504" s="373" t="s">
        <v>16</v>
      </c>
      <c r="D3504" s="374">
        <v>87.33</v>
      </c>
      <c r="E3504" s="371"/>
    </row>
    <row r="3505" spans="1:5" customFormat="1" x14ac:dyDescent="0.25">
      <c r="A3505" s="373">
        <v>92322</v>
      </c>
      <c r="B3505" s="373" t="s">
        <v>5747</v>
      </c>
      <c r="C3505" s="373" t="s">
        <v>16</v>
      </c>
      <c r="D3505" s="374">
        <v>111.45</v>
      </c>
      <c r="E3505" s="371"/>
    </row>
    <row r="3506" spans="1:5" customFormat="1" x14ac:dyDescent="0.25">
      <c r="A3506" s="373">
        <v>92323</v>
      </c>
      <c r="B3506" s="373" t="s">
        <v>5748</v>
      </c>
      <c r="C3506" s="373" t="s">
        <v>16</v>
      </c>
      <c r="D3506" s="374">
        <v>68.44</v>
      </c>
      <c r="E3506" s="371"/>
    </row>
    <row r="3507" spans="1:5" customFormat="1" x14ac:dyDescent="0.25">
      <c r="A3507" s="373">
        <v>92324</v>
      </c>
      <c r="B3507" s="373" t="s">
        <v>5749</v>
      </c>
      <c r="C3507" s="373" t="s">
        <v>16</v>
      </c>
      <c r="D3507" s="374">
        <v>159.13999999999999</v>
      </c>
      <c r="E3507" s="371"/>
    </row>
    <row r="3508" spans="1:5" customFormat="1" x14ac:dyDescent="0.25">
      <c r="A3508" s="373">
        <v>92325</v>
      </c>
      <c r="B3508" s="373" t="s">
        <v>5750</v>
      </c>
      <c r="C3508" s="373" t="s">
        <v>16</v>
      </c>
      <c r="D3508" s="374">
        <v>186.18</v>
      </c>
      <c r="E3508" s="371"/>
    </row>
    <row r="3509" spans="1:5" customFormat="1" x14ac:dyDescent="0.25">
      <c r="A3509" s="373">
        <v>92335</v>
      </c>
      <c r="B3509" s="373" t="s">
        <v>1918</v>
      </c>
      <c r="C3509" s="373" t="s">
        <v>16</v>
      </c>
      <c r="D3509" s="374">
        <v>89.21</v>
      </c>
      <c r="E3509" s="371"/>
    </row>
    <row r="3510" spans="1:5" customFormat="1" x14ac:dyDescent="0.25">
      <c r="A3510" s="373">
        <v>92336</v>
      </c>
      <c r="B3510" s="373" t="s">
        <v>1919</v>
      </c>
      <c r="C3510" s="373" t="s">
        <v>16</v>
      </c>
      <c r="D3510" s="374">
        <v>109.52</v>
      </c>
      <c r="E3510" s="371"/>
    </row>
    <row r="3511" spans="1:5" customFormat="1" x14ac:dyDescent="0.25">
      <c r="A3511" s="373">
        <v>92337</v>
      </c>
      <c r="B3511" s="373" t="s">
        <v>1920</v>
      </c>
      <c r="C3511" s="373" t="s">
        <v>16</v>
      </c>
      <c r="D3511" s="374">
        <v>144.04</v>
      </c>
      <c r="E3511" s="371"/>
    </row>
    <row r="3512" spans="1:5" customFormat="1" x14ac:dyDescent="0.25">
      <c r="A3512" s="373">
        <v>92338</v>
      </c>
      <c r="B3512" s="373" t="s">
        <v>1921</v>
      </c>
      <c r="C3512" s="373" t="s">
        <v>16</v>
      </c>
      <c r="D3512" s="374">
        <v>152.16999999999999</v>
      </c>
      <c r="E3512" s="371"/>
    </row>
    <row r="3513" spans="1:5" customFormat="1" x14ac:dyDescent="0.25">
      <c r="A3513" s="373">
        <v>92339</v>
      </c>
      <c r="B3513" s="373" t="s">
        <v>1922</v>
      </c>
      <c r="C3513" s="373" t="s">
        <v>16</v>
      </c>
      <c r="D3513" s="374">
        <v>230.85</v>
      </c>
      <c r="E3513" s="371"/>
    </row>
    <row r="3514" spans="1:5" customFormat="1" x14ac:dyDescent="0.25">
      <c r="A3514" s="373">
        <v>92341</v>
      </c>
      <c r="B3514" s="373" t="s">
        <v>1923</v>
      </c>
      <c r="C3514" s="373" t="s">
        <v>16</v>
      </c>
      <c r="D3514" s="374">
        <v>100.04</v>
      </c>
      <c r="E3514" s="371"/>
    </row>
    <row r="3515" spans="1:5" customFormat="1" x14ac:dyDescent="0.25">
      <c r="A3515" s="373">
        <v>92342</v>
      </c>
      <c r="B3515" s="373" t="s">
        <v>1924</v>
      </c>
      <c r="C3515" s="373" t="s">
        <v>16</v>
      </c>
      <c r="D3515" s="374">
        <v>120.42</v>
      </c>
      <c r="E3515" s="371"/>
    </row>
    <row r="3516" spans="1:5" customFormat="1" x14ac:dyDescent="0.25">
      <c r="A3516" s="373">
        <v>92343</v>
      </c>
      <c r="B3516" s="373" t="s">
        <v>1925</v>
      </c>
      <c r="C3516" s="373" t="s">
        <v>16</v>
      </c>
      <c r="D3516" s="374">
        <v>155.04</v>
      </c>
      <c r="E3516" s="371"/>
    </row>
    <row r="3517" spans="1:5" customFormat="1" x14ac:dyDescent="0.25">
      <c r="A3517" s="373">
        <v>92359</v>
      </c>
      <c r="B3517" s="373" t="s">
        <v>1926</v>
      </c>
      <c r="C3517" s="373" t="s">
        <v>16</v>
      </c>
      <c r="D3517" s="374">
        <v>71.84</v>
      </c>
      <c r="E3517" s="371"/>
    </row>
    <row r="3518" spans="1:5" customFormat="1" x14ac:dyDescent="0.25">
      <c r="A3518" s="373">
        <v>92360</v>
      </c>
      <c r="B3518" s="373" t="s">
        <v>1927</v>
      </c>
      <c r="C3518" s="373" t="s">
        <v>16</v>
      </c>
      <c r="D3518" s="374">
        <v>96.05</v>
      </c>
      <c r="E3518" s="371"/>
    </row>
    <row r="3519" spans="1:5" customFormat="1" x14ac:dyDescent="0.25">
      <c r="A3519" s="373">
        <v>92361</v>
      </c>
      <c r="B3519" s="373" t="s">
        <v>1928</v>
      </c>
      <c r="C3519" s="373" t="s">
        <v>16</v>
      </c>
      <c r="D3519" s="374">
        <v>129.61000000000001</v>
      </c>
      <c r="E3519" s="371"/>
    </row>
    <row r="3520" spans="1:5" customFormat="1" x14ac:dyDescent="0.25">
      <c r="A3520" s="373">
        <v>92362</v>
      </c>
      <c r="B3520" s="373" t="s">
        <v>1929</v>
      </c>
      <c r="C3520" s="373" t="s">
        <v>16</v>
      </c>
      <c r="D3520" s="374">
        <v>207.43</v>
      </c>
      <c r="E3520" s="371"/>
    </row>
    <row r="3521" spans="1:5" customFormat="1" x14ac:dyDescent="0.25">
      <c r="A3521" s="373">
        <v>92364</v>
      </c>
      <c r="B3521" s="373" t="s">
        <v>1930</v>
      </c>
      <c r="C3521" s="373" t="s">
        <v>16</v>
      </c>
      <c r="D3521" s="374">
        <v>54.24</v>
      </c>
      <c r="E3521" s="371"/>
    </row>
    <row r="3522" spans="1:5" customFormat="1" x14ac:dyDescent="0.25">
      <c r="A3522" s="373">
        <v>92365</v>
      </c>
      <c r="B3522" s="373" t="s">
        <v>1931</v>
      </c>
      <c r="C3522" s="373" t="s">
        <v>16</v>
      </c>
      <c r="D3522" s="374">
        <v>62.38</v>
      </c>
      <c r="E3522" s="371"/>
    </row>
    <row r="3523" spans="1:5" customFormat="1" x14ac:dyDescent="0.25">
      <c r="A3523" s="373">
        <v>92366</v>
      </c>
      <c r="B3523" s="373" t="s">
        <v>1932</v>
      </c>
      <c r="C3523" s="373" t="s">
        <v>16</v>
      </c>
      <c r="D3523" s="374">
        <v>86.64</v>
      </c>
      <c r="E3523" s="371"/>
    </row>
    <row r="3524" spans="1:5" customFormat="1" x14ac:dyDescent="0.25">
      <c r="A3524" s="373">
        <v>92367</v>
      </c>
      <c r="B3524" s="373" t="s">
        <v>1933</v>
      </c>
      <c r="C3524" s="373" t="s">
        <v>16</v>
      </c>
      <c r="D3524" s="374">
        <v>106.42</v>
      </c>
      <c r="E3524" s="371"/>
    </row>
    <row r="3525" spans="1:5" customFormat="1" x14ac:dyDescent="0.25">
      <c r="A3525" s="373">
        <v>92368</v>
      </c>
      <c r="B3525" s="373" t="s">
        <v>1934</v>
      </c>
      <c r="C3525" s="373" t="s">
        <v>16</v>
      </c>
      <c r="D3525" s="374">
        <v>140.47</v>
      </c>
      <c r="E3525" s="371"/>
    </row>
    <row r="3526" spans="1:5" customFormat="1" x14ac:dyDescent="0.25">
      <c r="A3526" s="373">
        <v>92645</v>
      </c>
      <c r="B3526" s="373" t="s">
        <v>1935</v>
      </c>
      <c r="C3526" s="373" t="s">
        <v>16</v>
      </c>
      <c r="D3526" s="374">
        <v>75.900000000000006</v>
      </c>
      <c r="E3526" s="371"/>
    </row>
    <row r="3527" spans="1:5" customFormat="1" x14ac:dyDescent="0.25">
      <c r="A3527" s="373">
        <v>92646</v>
      </c>
      <c r="B3527" s="373" t="s">
        <v>1936</v>
      </c>
      <c r="C3527" s="373" t="s">
        <v>16</v>
      </c>
      <c r="D3527" s="374">
        <v>100.1</v>
      </c>
      <c r="E3527" s="371"/>
    </row>
    <row r="3528" spans="1:5" customFormat="1" x14ac:dyDescent="0.25">
      <c r="A3528" s="373">
        <v>92648</v>
      </c>
      <c r="B3528" s="373" t="s">
        <v>1937</v>
      </c>
      <c r="C3528" s="373" t="s">
        <v>16</v>
      </c>
      <c r="D3528" s="374">
        <v>109.56</v>
      </c>
      <c r="E3528" s="371"/>
    </row>
    <row r="3529" spans="1:5" customFormat="1" x14ac:dyDescent="0.25">
      <c r="A3529" s="373">
        <v>92649</v>
      </c>
      <c r="B3529" s="373" t="s">
        <v>1938</v>
      </c>
      <c r="C3529" s="373" t="s">
        <v>16</v>
      </c>
      <c r="D3529" s="374">
        <v>133.66999999999999</v>
      </c>
      <c r="E3529" s="371"/>
    </row>
    <row r="3530" spans="1:5" customFormat="1" x14ac:dyDescent="0.25">
      <c r="A3530" s="373">
        <v>92650</v>
      </c>
      <c r="B3530" s="373" t="s">
        <v>1939</v>
      </c>
      <c r="C3530" s="373" t="s">
        <v>16</v>
      </c>
      <c r="D3530" s="374">
        <v>211.48</v>
      </c>
      <c r="E3530" s="371"/>
    </row>
    <row r="3531" spans="1:5" customFormat="1" x14ac:dyDescent="0.25">
      <c r="A3531" s="373">
        <v>92652</v>
      </c>
      <c r="B3531" s="373" t="s">
        <v>1940</v>
      </c>
      <c r="C3531" s="373" t="s">
        <v>16</v>
      </c>
      <c r="D3531" s="374">
        <v>59.18</v>
      </c>
      <c r="E3531" s="371"/>
    </row>
    <row r="3532" spans="1:5" customFormat="1" x14ac:dyDescent="0.25">
      <c r="A3532" s="373">
        <v>92653</v>
      </c>
      <c r="B3532" s="373" t="s">
        <v>1941</v>
      </c>
      <c r="C3532" s="373" t="s">
        <v>16</v>
      </c>
      <c r="D3532" s="374">
        <v>67.37</v>
      </c>
      <c r="E3532" s="371"/>
    </row>
    <row r="3533" spans="1:5" customFormat="1" x14ac:dyDescent="0.25">
      <c r="A3533" s="373">
        <v>92654</v>
      </c>
      <c r="B3533" s="373" t="s">
        <v>1942</v>
      </c>
      <c r="C3533" s="373" t="s">
        <v>16</v>
      </c>
      <c r="D3533" s="374">
        <v>91.63</v>
      </c>
      <c r="E3533" s="371"/>
    </row>
    <row r="3534" spans="1:5" customFormat="1" x14ac:dyDescent="0.25">
      <c r="A3534" s="373">
        <v>92655</v>
      </c>
      <c r="B3534" s="373" t="s">
        <v>1943</v>
      </c>
      <c r="C3534" s="373" t="s">
        <v>16</v>
      </c>
      <c r="D3534" s="374">
        <v>111.5</v>
      </c>
      <c r="E3534" s="371"/>
    </row>
    <row r="3535" spans="1:5" customFormat="1" x14ac:dyDescent="0.25">
      <c r="A3535" s="373">
        <v>92656</v>
      </c>
      <c r="B3535" s="373" t="s">
        <v>1944</v>
      </c>
      <c r="C3535" s="373" t="s">
        <v>16</v>
      </c>
      <c r="D3535" s="374">
        <v>145.57</v>
      </c>
      <c r="E3535" s="371"/>
    </row>
    <row r="3536" spans="1:5" customFormat="1" x14ac:dyDescent="0.25">
      <c r="A3536" s="373">
        <v>92687</v>
      </c>
      <c r="B3536" s="373" t="s">
        <v>1945</v>
      </c>
      <c r="C3536" s="373" t="s">
        <v>16</v>
      </c>
      <c r="D3536" s="374">
        <v>27.89</v>
      </c>
      <c r="E3536" s="371"/>
    </row>
    <row r="3537" spans="1:5" customFormat="1" x14ac:dyDescent="0.25">
      <c r="A3537" s="373">
        <v>92688</v>
      </c>
      <c r="B3537" s="373" t="s">
        <v>1946</v>
      </c>
      <c r="C3537" s="373" t="s">
        <v>16</v>
      </c>
      <c r="D3537" s="374">
        <v>39.26</v>
      </c>
      <c r="E3537" s="371"/>
    </row>
    <row r="3538" spans="1:5" customFormat="1" x14ac:dyDescent="0.25">
      <c r="A3538" s="373">
        <v>92689</v>
      </c>
      <c r="B3538" s="373" t="s">
        <v>1947</v>
      </c>
      <c r="C3538" s="373" t="s">
        <v>16</v>
      </c>
      <c r="D3538" s="374">
        <v>53.39</v>
      </c>
      <c r="E3538" s="371"/>
    </row>
    <row r="3539" spans="1:5" customFormat="1" x14ac:dyDescent="0.25">
      <c r="A3539" s="373">
        <v>92690</v>
      </c>
      <c r="B3539" s="373" t="s">
        <v>1948</v>
      </c>
      <c r="C3539" s="373" t="s">
        <v>16</v>
      </c>
      <c r="D3539" s="374">
        <v>76.14</v>
      </c>
      <c r="E3539" s="371"/>
    </row>
    <row r="3540" spans="1:5" customFormat="1" x14ac:dyDescent="0.25">
      <c r="A3540" s="373">
        <v>92691</v>
      </c>
      <c r="B3540" s="373" t="s">
        <v>4206</v>
      </c>
      <c r="C3540" s="373" t="s">
        <v>16</v>
      </c>
      <c r="D3540" s="374">
        <v>98.78</v>
      </c>
      <c r="E3540" s="371"/>
    </row>
    <row r="3541" spans="1:5" customFormat="1" x14ac:dyDescent="0.25">
      <c r="A3541" s="373">
        <v>94462</v>
      </c>
      <c r="B3541" s="373" t="s">
        <v>1949</v>
      </c>
      <c r="C3541" s="373" t="s">
        <v>16</v>
      </c>
      <c r="D3541" s="374">
        <v>99.33</v>
      </c>
      <c r="E3541" s="371"/>
    </row>
    <row r="3542" spans="1:5" customFormat="1" x14ac:dyDescent="0.25">
      <c r="A3542" s="373">
        <v>94463</v>
      </c>
      <c r="B3542" s="373" t="s">
        <v>1950</v>
      </c>
      <c r="C3542" s="373" t="s">
        <v>16</v>
      </c>
      <c r="D3542" s="374">
        <v>116.16</v>
      </c>
      <c r="E3542" s="371"/>
    </row>
    <row r="3543" spans="1:5" customFormat="1" x14ac:dyDescent="0.25">
      <c r="A3543" s="373">
        <v>94464</v>
      </c>
      <c r="B3543" s="373" t="s">
        <v>1951</v>
      </c>
      <c r="C3543" s="373" t="s">
        <v>16</v>
      </c>
      <c r="D3543" s="374">
        <v>163.35</v>
      </c>
      <c r="E3543" s="371"/>
    </row>
    <row r="3544" spans="1:5" customFormat="1" x14ac:dyDescent="0.25">
      <c r="A3544" s="373">
        <v>94602</v>
      </c>
      <c r="B3544" s="373" t="s">
        <v>1952</v>
      </c>
      <c r="C3544" s="373" t="s">
        <v>16</v>
      </c>
      <c r="D3544" s="374">
        <v>233.09</v>
      </c>
      <c r="E3544" s="371"/>
    </row>
    <row r="3545" spans="1:5" customFormat="1" x14ac:dyDescent="0.25">
      <c r="A3545" s="373">
        <v>94603</v>
      </c>
      <c r="B3545" s="373" t="s">
        <v>1953</v>
      </c>
      <c r="C3545" s="373" t="s">
        <v>16</v>
      </c>
      <c r="D3545" s="374">
        <v>314.18</v>
      </c>
      <c r="E3545" s="371"/>
    </row>
    <row r="3546" spans="1:5" customFormat="1" x14ac:dyDescent="0.25">
      <c r="A3546" s="373">
        <v>94604</v>
      </c>
      <c r="B3546" s="373" t="s">
        <v>1954</v>
      </c>
      <c r="C3546" s="373" t="s">
        <v>16</v>
      </c>
      <c r="D3546" s="374">
        <v>430.07</v>
      </c>
      <c r="E3546" s="371"/>
    </row>
    <row r="3547" spans="1:5" customFormat="1" x14ac:dyDescent="0.25">
      <c r="A3547" s="373">
        <v>94605</v>
      </c>
      <c r="B3547" s="373" t="s">
        <v>1955</v>
      </c>
      <c r="C3547" s="373" t="s">
        <v>16</v>
      </c>
      <c r="D3547" s="374">
        <v>616.20000000000005</v>
      </c>
      <c r="E3547" s="371"/>
    </row>
    <row r="3548" spans="1:5" customFormat="1" x14ac:dyDescent="0.25">
      <c r="A3548" s="373">
        <v>94648</v>
      </c>
      <c r="B3548" s="373" t="s">
        <v>1956</v>
      </c>
      <c r="C3548" s="373" t="s">
        <v>16</v>
      </c>
      <c r="D3548" s="374">
        <v>11.14</v>
      </c>
      <c r="E3548" s="371"/>
    </row>
    <row r="3549" spans="1:5" customFormat="1" x14ac:dyDescent="0.25">
      <c r="A3549" s="373">
        <v>94649</v>
      </c>
      <c r="B3549" s="373" t="s">
        <v>1957</v>
      </c>
      <c r="C3549" s="373" t="s">
        <v>16</v>
      </c>
      <c r="D3549" s="374">
        <v>16.2</v>
      </c>
      <c r="E3549" s="371"/>
    </row>
    <row r="3550" spans="1:5" customFormat="1" x14ac:dyDescent="0.25">
      <c r="A3550" s="373">
        <v>94650</v>
      </c>
      <c r="B3550" s="373" t="s">
        <v>1958</v>
      </c>
      <c r="C3550" s="373" t="s">
        <v>16</v>
      </c>
      <c r="D3550" s="374">
        <v>24.25</v>
      </c>
      <c r="E3550" s="371"/>
    </row>
    <row r="3551" spans="1:5" customFormat="1" x14ac:dyDescent="0.25">
      <c r="A3551" s="373">
        <v>94651</v>
      </c>
      <c r="B3551" s="373" t="s">
        <v>1959</v>
      </c>
      <c r="C3551" s="373" t="s">
        <v>16</v>
      </c>
      <c r="D3551" s="374">
        <v>25.67</v>
      </c>
      <c r="E3551" s="371"/>
    </row>
    <row r="3552" spans="1:5" customFormat="1" x14ac:dyDescent="0.25">
      <c r="A3552" s="373">
        <v>94652</v>
      </c>
      <c r="B3552" s="373" t="s">
        <v>1960</v>
      </c>
      <c r="C3552" s="373" t="s">
        <v>16</v>
      </c>
      <c r="D3552" s="374">
        <v>41.1</v>
      </c>
      <c r="E3552" s="371"/>
    </row>
    <row r="3553" spans="1:5" customFormat="1" x14ac:dyDescent="0.25">
      <c r="A3553" s="373">
        <v>94653</v>
      </c>
      <c r="B3553" s="373" t="s">
        <v>1961</v>
      </c>
      <c r="C3553" s="373" t="s">
        <v>16</v>
      </c>
      <c r="D3553" s="374">
        <v>57.83</v>
      </c>
      <c r="E3553" s="371"/>
    </row>
    <row r="3554" spans="1:5" customFormat="1" x14ac:dyDescent="0.25">
      <c r="A3554" s="373">
        <v>94654</v>
      </c>
      <c r="B3554" s="373" t="s">
        <v>1962</v>
      </c>
      <c r="C3554" s="373" t="s">
        <v>16</v>
      </c>
      <c r="D3554" s="374">
        <v>83.23</v>
      </c>
      <c r="E3554" s="371"/>
    </row>
    <row r="3555" spans="1:5" customFormat="1" x14ac:dyDescent="0.25">
      <c r="A3555" s="373">
        <v>94655</v>
      </c>
      <c r="B3555" s="373" t="s">
        <v>1963</v>
      </c>
      <c r="C3555" s="373" t="s">
        <v>16</v>
      </c>
      <c r="D3555" s="374">
        <v>114.73</v>
      </c>
      <c r="E3555" s="371"/>
    </row>
    <row r="3556" spans="1:5" customFormat="1" x14ac:dyDescent="0.25">
      <c r="A3556" s="373">
        <v>94716</v>
      </c>
      <c r="B3556" s="373" t="s">
        <v>1964</v>
      </c>
      <c r="C3556" s="373" t="s">
        <v>16</v>
      </c>
      <c r="D3556" s="374">
        <v>21.63</v>
      </c>
      <c r="E3556" s="371"/>
    </row>
    <row r="3557" spans="1:5" customFormat="1" x14ac:dyDescent="0.25">
      <c r="A3557" s="373">
        <v>94717</v>
      </c>
      <c r="B3557" s="373" t="s">
        <v>1965</v>
      </c>
      <c r="C3557" s="373" t="s">
        <v>16</v>
      </c>
      <c r="D3557" s="374">
        <v>32.71</v>
      </c>
      <c r="E3557" s="371"/>
    </row>
    <row r="3558" spans="1:5" customFormat="1" x14ac:dyDescent="0.25">
      <c r="A3558" s="373">
        <v>94718</v>
      </c>
      <c r="B3558" s="373" t="s">
        <v>1966</v>
      </c>
      <c r="C3558" s="373" t="s">
        <v>16</v>
      </c>
      <c r="D3558" s="374">
        <v>42.37</v>
      </c>
      <c r="E3558" s="371"/>
    </row>
    <row r="3559" spans="1:5" customFormat="1" x14ac:dyDescent="0.25">
      <c r="A3559" s="373">
        <v>94719</v>
      </c>
      <c r="B3559" s="373" t="s">
        <v>1967</v>
      </c>
      <c r="C3559" s="373" t="s">
        <v>16</v>
      </c>
      <c r="D3559" s="374">
        <v>53.9</v>
      </c>
      <c r="E3559" s="371"/>
    </row>
    <row r="3560" spans="1:5" customFormat="1" x14ac:dyDescent="0.25">
      <c r="A3560" s="373">
        <v>94720</v>
      </c>
      <c r="B3560" s="373" t="s">
        <v>1968</v>
      </c>
      <c r="C3560" s="373" t="s">
        <v>16</v>
      </c>
      <c r="D3560" s="374">
        <v>79.099999999999994</v>
      </c>
      <c r="E3560" s="371"/>
    </row>
    <row r="3561" spans="1:5" customFormat="1" x14ac:dyDescent="0.25">
      <c r="A3561" s="373">
        <v>94721</v>
      </c>
      <c r="B3561" s="373" t="s">
        <v>1969</v>
      </c>
      <c r="C3561" s="373" t="s">
        <v>16</v>
      </c>
      <c r="D3561" s="374">
        <v>118.99</v>
      </c>
      <c r="E3561" s="371"/>
    </row>
    <row r="3562" spans="1:5" customFormat="1" x14ac:dyDescent="0.25">
      <c r="A3562" s="373">
        <v>94722</v>
      </c>
      <c r="B3562" s="373" t="s">
        <v>1970</v>
      </c>
      <c r="C3562" s="373" t="s">
        <v>16</v>
      </c>
      <c r="D3562" s="374">
        <v>206.56</v>
      </c>
      <c r="E3562" s="371"/>
    </row>
    <row r="3563" spans="1:5" customFormat="1" x14ac:dyDescent="0.25">
      <c r="A3563" s="373">
        <v>94723</v>
      </c>
      <c r="B3563" s="373" t="s">
        <v>5751</v>
      </c>
      <c r="C3563" s="373" t="s">
        <v>16</v>
      </c>
      <c r="D3563" s="374">
        <v>366.67</v>
      </c>
      <c r="E3563" s="371"/>
    </row>
    <row r="3564" spans="1:5" customFormat="1" x14ac:dyDescent="0.25">
      <c r="A3564" s="373">
        <v>95697</v>
      </c>
      <c r="B3564" s="373" t="s">
        <v>1971</v>
      </c>
      <c r="C3564" s="373" t="s">
        <v>16</v>
      </c>
      <c r="D3564" s="374">
        <v>105.5</v>
      </c>
      <c r="E3564" s="371"/>
    </row>
    <row r="3565" spans="1:5" customFormat="1" x14ac:dyDescent="0.25">
      <c r="A3565" s="373">
        <v>96635</v>
      </c>
      <c r="B3565" s="373" t="s">
        <v>5752</v>
      </c>
      <c r="C3565" s="373" t="s">
        <v>16</v>
      </c>
      <c r="D3565" s="374">
        <v>42.26</v>
      </c>
      <c r="E3565" s="371"/>
    </row>
    <row r="3566" spans="1:5" customFormat="1" x14ac:dyDescent="0.25">
      <c r="A3566" s="373">
        <v>96636</v>
      </c>
      <c r="B3566" s="373" t="s">
        <v>5753</v>
      </c>
      <c r="C3566" s="373" t="s">
        <v>16</v>
      </c>
      <c r="D3566" s="374">
        <v>44.84</v>
      </c>
      <c r="E3566" s="371"/>
    </row>
    <row r="3567" spans="1:5" customFormat="1" x14ac:dyDescent="0.25">
      <c r="A3567" s="373">
        <v>96644</v>
      </c>
      <c r="B3567" s="373" t="s">
        <v>5754</v>
      </c>
      <c r="C3567" s="373" t="s">
        <v>16</v>
      </c>
      <c r="D3567" s="374">
        <v>23.41</v>
      </c>
      <c r="E3567" s="371"/>
    </row>
    <row r="3568" spans="1:5" customFormat="1" x14ac:dyDescent="0.25">
      <c r="A3568" s="373">
        <v>96645</v>
      </c>
      <c r="B3568" s="373" t="s">
        <v>5755</v>
      </c>
      <c r="C3568" s="373" t="s">
        <v>16</v>
      </c>
      <c r="D3568" s="374">
        <v>20.69</v>
      </c>
      <c r="E3568" s="371"/>
    </row>
    <row r="3569" spans="1:5" customFormat="1" x14ac:dyDescent="0.25">
      <c r="A3569" s="373">
        <v>96646</v>
      </c>
      <c r="B3569" s="373" t="s">
        <v>5756</v>
      </c>
      <c r="C3569" s="373" t="s">
        <v>16</v>
      </c>
      <c r="D3569" s="374">
        <v>25.37</v>
      </c>
      <c r="E3569" s="371"/>
    </row>
    <row r="3570" spans="1:5" customFormat="1" x14ac:dyDescent="0.25">
      <c r="A3570" s="373">
        <v>96647</v>
      </c>
      <c r="B3570" s="373" t="s">
        <v>5757</v>
      </c>
      <c r="C3570" s="373" t="s">
        <v>16</v>
      </c>
      <c r="D3570" s="374">
        <v>25.43</v>
      </c>
      <c r="E3570" s="371"/>
    </row>
    <row r="3571" spans="1:5" customFormat="1" x14ac:dyDescent="0.25">
      <c r="A3571" s="373">
        <v>96648</v>
      </c>
      <c r="B3571" s="373" t="s">
        <v>5758</v>
      </c>
      <c r="C3571" s="373" t="s">
        <v>16</v>
      </c>
      <c r="D3571" s="374">
        <v>31.46</v>
      </c>
      <c r="E3571" s="371"/>
    </row>
    <row r="3572" spans="1:5" customFormat="1" x14ac:dyDescent="0.25">
      <c r="A3572" s="373">
        <v>96649</v>
      </c>
      <c r="B3572" s="373" t="s">
        <v>5759</v>
      </c>
      <c r="C3572" s="373" t="s">
        <v>16</v>
      </c>
      <c r="D3572" s="374">
        <v>41.73</v>
      </c>
      <c r="E3572" s="371"/>
    </row>
    <row r="3573" spans="1:5" customFormat="1" x14ac:dyDescent="0.25">
      <c r="A3573" s="373">
        <v>96668</v>
      </c>
      <c r="B3573" s="373" t="s">
        <v>5760</v>
      </c>
      <c r="C3573" s="373" t="s">
        <v>16</v>
      </c>
      <c r="D3573" s="374">
        <v>18.38</v>
      </c>
      <c r="E3573" s="371"/>
    </row>
    <row r="3574" spans="1:5" customFormat="1" x14ac:dyDescent="0.25">
      <c r="A3574" s="373">
        <v>96669</v>
      </c>
      <c r="B3574" s="373" t="s">
        <v>5761</v>
      </c>
      <c r="C3574" s="373" t="s">
        <v>16</v>
      </c>
      <c r="D3574" s="374">
        <v>18.02</v>
      </c>
      <c r="E3574" s="371"/>
    </row>
    <row r="3575" spans="1:5" customFormat="1" x14ac:dyDescent="0.25">
      <c r="A3575" s="373">
        <v>96670</v>
      </c>
      <c r="B3575" s="373" t="s">
        <v>5762</v>
      </c>
      <c r="C3575" s="373" t="s">
        <v>16</v>
      </c>
      <c r="D3575" s="374">
        <v>23.44</v>
      </c>
      <c r="E3575" s="371"/>
    </row>
    <row r="3576" spans="1:5" customFormat="1" x14ac:dyDescent="0.25">
      <c r="A3576" s="373">
        <v>96671</v>
      </c>
      <c r="B3576" s="373" t="s">
        <v>5763</v>
      </c>
      <c r="C3576" s="373" t="s">
        <v>16</v>
      </c>
      <c r="D3576" s="374">
        <v>35.57</v>
      </c>
      <c r="E3576" s="371"/>
    </row>
    <row r="3577" spans="1:5" customFormat="1" x14ac:dyDescent="0.25">
      <c r="A3577" s="373">
        <v>96672</v>
      </c>
      <c r="B3577" s="373" t="s">
        <v>5764</v>
      </c>
      <c r="C3577" s="373" t="s">
        <v>16</v>
      </c>
      <c r="D3577" s="374">
        <v>54.28</v>
      </c>
      <c r="E3577" s="371"/>
    </row>
    <row r="3578" spans="1:5" customFormat="1" x14ac:dyDescent="0.25">
      <c r="A3578" s="373">
        <v>96673</v>
      </c>
      <c r="B3578" s="373" t="s">
        <v>5765</v>
      </c>
      <c r="C3578" s="373" t="s">
        <v>16</v>
      </c>
      <c r="D3578" s="374">
        <v>68.459999999999994</v>
      </c>
      <c r="E3578" s="371"/>
    </row>
    <row r="3579" spans="1:5" customFormat="1" x14ac:dyDescent="0.25">
      <c r="A3579" s="373">
        <v>96674</v>
      </c>
      <c r="B3579" s="373" t="s">
        <v>5766</v>
      </c>
      <c r="C3579" s="373" t="s">
        <v>16</v>
      </c>
      <c r="D3579" s="374">
        <v>110.89</v>
      </c>
      <c r="E3579" s="371"/>
    </row>
    <row r="3580" spans="1:5" customFormat="1" x14ac:dyDescent="0.25">
      <c r="A3580" s="373">
        <v>96675</v>
      </c>
      <c r="B3580" s="373" t="s">
        <v>5767</v>
      </c>
      <c r="C3580" s="373" t="s">
        <v>16</v>
      </c>
      <c r="D3580" s="374">
        <v>161.37</v>
      </c>
      <c r="E3580" s="371"/>
    </row>
    <row r="3581" spans="1:5" customFormat="1" x14ac:dyDescent="0.25">
      <c r="A3581" s="373">
        <v>96676</v>
      </c>
      <c r="B3581" s="373" t="s">
        <v>5768</v>
      </c>
      <c r="C3581" s="373" t="s">
        <v>16</v>
      </c>
      <c r="D3581" s="374">
        <v>23.13</v>
      </c>
      <c r="E3581" s="371"/>
    </row>
    <row r="3582" spans="1:5" customFormat="1" x14ac:dyDescent="0.25">
      <c r="A3582" s="373">
        <v>96677</v>
      </c>
      <c r="B3582" s="373" t="s">
        <v>5769</v>
      </c>
      <c r="C3582" s="373" t="s">
        <v>16</v>
      </c>
      <c r="D3582" s="374">
        <v>30.16</v>
      </c>
      <c r="E3582" s="371"/>
    </row>
    <row r="3583" spans="1:5" customFormat="1" x14ac:dyDescent="0.25">
      <c r="A3583" s="373">
        <v>96678</v>
      </c>
      <c r="B3583" s="373" t="s">
        <v>5770</v>
      </c>
      <c r="C3583" s="373" t="s">
        <v>16</v>
      </c>
      <c r="D3583" s="374">
        <v>41.58</v>
      </c>
      <c r="E3583" s="371"/>
    </row>
    <row r="3584" spans="1:5" customFormat="1" x14ac:dyDescent="0.25">
      <c r="A3584" s="373">
        <v>96679</v>
      </c>
      <c r="B3584" s="373" t="s">
        <v>5771</v>
      </c>
      <c r="C3584" s="373" t="s">
        <v>16</v>
      </c>
      <c r="D3584" s="374">
        <v>62.07</v>
      </c>
      <c r="E3584" s="371"/>
    </row>
    <row r="3585" spans="1:5" customFormat="1" x14ac:dyDescent="0.25">
      <c r="A3585" s="373">
        <v>96680</v>
      </c>
      <c r="B3585" s="373" t="s">
        <v>5772</v>
      </c>
      <c r="C3585" s="373" t="s">
        <v>16</v>
      </c>
      <c r="D3585" s="374">
        <v>102.84</v>
      </c>
      <c r="E3585" s="371"/>
    </row>
    <row r="3586" spans="1:5" customFormat="1" x14ac:dyDescent="0.25">
      <c r="A3586" s="373">
        <v>96681</v>
      </c>
      <c r="B3586" s="373" t="s">
        <v>5773</v>
      </c>
      <c r="C3586" s="373" t="s">
        <v>16</v>
      </c>
      <c r="D3586" s="374">
        <v>138.46</v>
      </c>
      <c r="E3586" s="371"/>
    </row>
    <row r="3587" spans="1:5" customFormat="1" x14ac:dyDescent="0.25">
      <c r="A3587" s="373">
        <v>96682</v>
      </c>
      <c r="B3587" s="373" t="s">
        <v>5774</v>
      </c>
      <c r="C3587" s="373" t="s">
        <v>16</v>
      </c>
      <c r="D3587" s="374">
        <v>228.74</v>
      </c>
      <c r="E3587" s="371"/>
    </row>
    <row r="3588" spans="1:5" customFormat="1" x14ac:dyDescent="0.25">
      <c r="A3588" s="373">
        <v>96683</v>
      </c>
      <c r="B3588" s="373" t="s">
        <v>5775</v>
      </c>
      <c r="C3588" s="373" t="s">
        <v>16</v>
      </c>
      <c r="D3588" s="374">
        <v>314.12</v>
      </c>
      <c r="E3588" s="371"/>
    </row>
    <row r="3589" spans="1:5" customFormat="1" x14ac:dyDescent="0.25">
      <c r="A3589" s="373">
        <v>96718</v>
      </c>
      <c r="B3589" s="373" t="s">
        <v>1972</v>
      </c>
      <c r="C3589" s="373" t="s">
        <v>16</v>
      </c>
      <c r="D3589" s="374">
        <v>10.75</v>
      </c>
      <c r="E3589" s="371"/>
    </row>
    <row r="3590" spans="1:5" customFormat="1" x14ac:dyDescent="0.25">
      <c r="A3590" s="373">
        <v>96719</v>
      </c>
      <c r="B3590" s="373" t="s">
        <v>1973</v>
      </c>
      <c r="C3590" s="373" t="s">
        <v>16</v>
      </c>
      <c r="D3590" s="374">
        <v>20.77</v>
      </c>
      <c r="E3590" s="371"/>
    </row>
    <row r="3591" spans="1:5" customFormat="1" x14ac:dyDescent="0.25">
      <c r="A3591" s="373">
        <v>96720</v>
      </c>
      <c r="B3591" s="373" t="s">
        <v>1974</v>
      </c>
      <c r="C3591" s="373" t="s">
        <v>16</v>
      </c>
      <c r="D3591" s="374">
        <v>19.25</v>
      </c>
      <c r="E3591" s="371"/>
    </row>
    <row r="3592" spans="1:5" customFormat="1" x14ac:dyDescent="0.25">
      <c r="A3592" s="373">
        <v>96721</v>
      </c>
      <c r="B3592" s="373" t="s">
        <v>1975</v>
      </c>
      <c r="C3592" s="373" t="s">
        <v>16</v>
      </c>
      <c r="D3592" s="374">
        <v>23.25</v>
      </c>
      <c r="E3592" s="371"/>
    </row>
    <row r="3593" spans="1:5" customFormat="1" x14ac:dyDescent="0.25">
      <c r="A3593" s="373">
        <v>96722</v>
      </c>
      <c r="B3593" s="373" t="s">
        <v>1976</v>
      </c>
      <c r="C3593" s="373" t="s">
        <v>16</v>
      </c>
      <c r="D3593" s="374">
        <v>37.18</v>
      </c>
      <c r="E3593" s="371"/>
    </row>
    <row r="3594" spans="1:5" customFormat="1" x14ac:dyDescent="0.25">
      <c r="A3594" s="373">
        <v>96723</v>
      </c>
      <c r="B3594" s="373" t="s">
        <v>1977</v>
      </c>
      <c r="C3594" s="373" t="s">
        <v>16</v>
      </c>
      <c r="D3594" s="374">
        <v>52.98</v>
      </c>
      <c r="E3594" s="371"/>
    </row>
    <row r="3595" spans="1:5" customFormat="1" x14ac:dyDescent="0.25">
      <c r="A3595" s="373">
        <v>96724</v>
      </c>
      <c r="B3595" s="373" t="s">
        <v>1978</v>
      </c>
      <c r="C3595" s="373" t="s">
        <v>16</v>
      </c>
      <c r="D3595" s="374">
        <v>71.09</v>
      </c>
      <c r="E3595" s="371"/>
    </row>
    <row r="3596" spans="1:5" customFormat="1" x14ac:dyDescent="0.25">
      <c r="A3596" s="373">
        <v>96725</v>
      </c>
      <c r="B3596" s="373" t="s">
        <v>1979</v>
      </c>
      <c r="C3596" s="373" t="s">
        <v>16</v>
      </c>
      <c r="D3596" s="374">
        <v>108.16</v>
      </c>
      <c r="E3596" s="371"/>
    </row>
    <row r="3597" spans="1:5" customFormat="1" x14ac:dyDescent="0.25">
      <c r="A3597" s="373">
        <v>96726</v>
      </c>
      <c r="B3597" s="373" t="s">
        <v>1980</v>
      </c>
      <c r="C3597" s="373" t="s">
        <v>16</v>
      </c>
      <c r="D3597" s="374">
        <v>153.69</v>
      </c>
      <c r="E3597" s="371"/>
    </row>
    <row r="3598" spans="1:5" customFormat="1" x14ac:dyDescent="0.25">
      <c r="A3598" s="373">
        <v>96727</v>
      </c>
      <c r="B3598" s="373" t="s">
        <v>1981</v>
      </c>
      <c r="C3598" s="373" t="s">
        <v>16</v>
      </c>
      <c r="D3598" s="374">
        <v>18.72</v>
      </c>
      <c r="E3598" s="371"/>
    </row>
    <row r="3599" spans="1:5" customFormat="1" x14ac:dyDescent="0.25">
      <c r="A3599" s="373">
        <v>96728</v>
      </c>
      <c r="B3599" s="373" t="s">
        <v>1982</v>
      </c>
      <c r="C3599" s="373" t="s">
        <v>16</v>
      </c>
      <c r="D3599" s="374">
        <v>23.09</v>
      </c>
      <c r="E3599" s="371"/>
    </row>
    <row r="3600" spans="1:5" customFormat="1" x14ac:dyDescent="0.25">
      <c r="A3600" s="373">
        <v>96729</v>
      </c>
      <c r="B3600" s="373" t="s">
        <v>1983</v>
      </c>
      <c r="C3600" s="373" t="s">
        <v>16</v>
      </c>
      <c r="D3600" s="374">
        <v>30.27</v>
      </c>
      <c r="E3600" s="371"/>
    </row>
    <row r="3601" spans="1:5" customFormat="1" x14ac:dyDescent="0.25">
      <c r="A3601" s="373">
        <v>96730</v>
      </c>
      <c r="B3601" s="373" t="s">
        <v>1984</v>
      </c>
      <c r="C3601" s="373" t="s">
        <v>16</v>
      </c>
      <c r="D3601" s="374">
        <v>39.549999999999997</v>
      </c>
      <c r="E3601" s="371"/>
    </row>
    <row r="3602" spans="1:5" customFormat="1" x14ac:dyDescent="0.25">
      <c r="A3602" s="373">
        <v>96731</v>
      </c>
      <c r="B3602" s="373" t="s">
        <v>1985</v>
      </c>
      <c r="C3602" s="373" t="s">
        <v>16</v>
      </c>
      <c r="D3602" s="374">
        <v>61.56</v>
      </c>
      <c r="E3602" s="371"/>
    </row>
    <row r="3603" spans="1:5" customFormat="1" x14ac:dyDescent="0.25">
      <c r="A3603" s="373">
        <v>96732</v>
      </c>
      <c r="B3603" s="373" t="s">
        <v>1986</v>
      </c>
      <c r="C3603" s="373" t="s">
        <v>16</v>
      </c>
      <c r="D3603" s="374">
        <v>97.53</v>
      </c>
      <c r="E3603" s="371"/>
    </row>
    <row r="3604" spans="1:5" customFormat="1" x14ac:dyDescent="0.25">
      <c r="A3604" s="373">
        <v>96733</v>
      </c>
      <c r="B3604" s="373" t="s">
        <v>1987</v>
      </c>
      <c r="C3604" s="373" t="s">
        <v>16</v>
      </c>
      <c r="D3604" s="374">
        <v>135.43</v>
      </c>
      <c r="E3604" s="371"/>
    </row>
    <row r="3605" spans="1:5" customFormat="1" x14ac:dyDescent="0.25">
      <c r="A3605" s="373">
        <v>96734</v>
      </c>
      <c r="B3605" s="373" t="s">
        <v>1988</v>
      </c>
      <c r="C3605" s="373" t="s">
        <v>16</v>
      </c>
      <c r="D3605" s="374">
        <v>215.94</v>
      </c>
      <c r="E3605" s="371"/>
    </row>
    <row r="3606" spans="1:5" customFormat="1" x14ac:dyDescent="0.25">
      <c r="A3606" s="373">
        <v>96735</v>
      </c>
      <c r="B3606" s="373" t="s">
        <v>1989</v>
      </c>
      <c r="C3606" s="373" t="s">
        <v>16</v>
      </c>
      <c r="D3606" s="374">
        <v>285.27999999999997</v>
      </c>
      <c r="E3606" s="371"/>
    </row>
    <row r="3607" spans="1:5" customFormat="1" x14ac:dyDescent="0.25">
      <c r="A3607" s="373">
        <v>96798</v>
      </c>
      <c r="B3607" s="373" t="s">
        <v>7290</v>
      </c>
      <c r="C3607" s="373" t="s">
        <v>16</v>
      </c>
      <c r="D3607" s="374">
        <v>8.26</v>
      </c>
      <c r="E3607" s="371"/>
    </row>
    <row r="3608" spans="1:5" customFormat="1" x14ac:dyDescent="0.25">
      <c r="A3608" s="373">
        <v>96799</v>
      </c>
      <c r="B3608" s="373" t="s">
        <v>7291</v>
      </c>
      <c r="C3608" s="373" t="s">
        <v>16</v>
      </c>
      <c r="D3608" s="374">
        <v>10.58</v>
      </c>
      <c r="E3608" s="371"/>
    </row>
    <row r="3609" spans="1:5" customFormat="1" x14ac:dyDescent="0.25">
      <c r="A3609" s="373">
        <v>96800</v>
      </c>
      <c r="B3609" s="373" t="s">
        <v>7292</v>
      </c>
      <c r="C3609" s="373" t="s">
        <v>16</v>
      </c>
      <c r="D3609" s="374">
        <v>14.42</v>
      </c>
      <c r="E3609" s="371"/>
    </row>
    <row r="3610" spans="1:5" customFormat="1" x14ac:dyDescent="0.25">
      <c r="A3610" s="373">
        <v>96801</v>
      </c>
      <c r="B3610" s="373" t="s">
        <v>7293</v>
      </c>
      <c r="C3610" s="373" t="s">
        <v>16</v>
      </c>
      <c r="D3610" s="374">
        <v>21.92</v>
      </c>
      <c r="E3610" s="371"/>
    </row>
    <row r="3611" spans="1:5" customFormat="1" x14ac:dyDescent="0.25">
      <c r="A3611" s="373">
        <v>97327</v>
      </c>
      <c r="B3611" s="373" t="s">
        <v>1990</v>
      </c>
      <c r="C3611" s="373" t="s">
        <v>16</v>
      </c>
      <c r="D3611" s="374">
        <v>29.43</v>
      </c>
      <c r="E3611" s="371"/>
    </row>
    <row r="3612" spans="1:5" customFormat="1" x14ac:dyDescent="0.25">
      <c r="A3612" s="373">
        <v>97328</v>
      </c>
      <c r="B3612" s="373" t="s">
        <v>1991</v>
      </c>
      <c r="C3612" s="373" t="s">
        <v>16</v>
      </c>
      <c r="D3612" s="374">
        <v>49.19</v>
      </c>
      <c r="E3612" s="371"/>
    </row>
    <row r="3613" spans="1:5" customFormat="1" x14ac:dyDescent="0.25">
      <c r="A3613" s="373">
        <v>97329</v>
      </c>
      <c r="B3613" s="373" t="s">
        <v>1992</v>
      </c>
      <c r="C3613" s="373" t="s">
        <v>16</v>
      </c>
      <c r="D3613" s="374">
        <v>62.55</v>
      </c>
      <c r="E3613" s="371"/>
    </row>
    <row r="3614" spans="1:5" customFormat="1" x14ac:dyDescent="0.25">
      <c r="A3614" s="373">
        <v>97330</v>
      </c>
      <c r="B3614" s="373" t="s">
        <v>1993</v>
      </c>
      <c r="C3614" s="373" t="s">
        <v>16</v>
      </c>
      <c r="D3614" s="374">
        <v>76.5</v>
      </c>
      <c r="E3614" s="371"/>
    </row>
    <row r="3615" spans="1:5" customFormat="1" x14ac:dyDescent="0.25">
      <c r="A3615" s="373">
        <v>97331</v>
      </c>
      <c r="B3615" s="373" t="s">
        <v>1994</v>
      </c>
      <c r="C3615" s="373" t="s">
        <v>16</v>
      </c>
      <c r="D3615" s="374">
        <v>29.78</v>
      </c>
      <c r="E3615" s="371"/>
    </row>
    <row r="3616" spans="1:5" customFormat="1" x14ac:dyDescent="0.25">
      <c r="A3616" s="373">
        <v>97332</v>
      </c>
      <c r="B3616" s="373" t="s">
        <v>1995</v>
      </c>
      <c r="C3616" s="373" t="s">
        <v>16</v>
      </c>
      <c r="D3616" s="374">
        <v>49.6</v>
      </c>
      <c r="E3616" s="371"/>
    </row>
    <row r="3617" spans="1:5" customFormat="1" x14ac:dyDescent="0.25">
      <c r="A3617" s="373">
        <v>97333</v>
      </c>
      <c r="B3617" s="373" t="s">
        <v>1996</v>
      </c>
      <c r="C3617" s="373" t="s">
        <v>16</v>
      </c>
      <c r="D3617" s="374">
        <v>63.06</v>
      </c>
      <c r="E3617" s="371"/>
    </row>
    <row r="3618" spans="1:5" customFormat="1" x14ac:dyDescent="0.25">
      <c r="A3618" s="373">
        <v>97334</v>
      </c>
      <c r="B3618" s="373" t="s">
        <v>1997</v>
      </c>
      <c r="C3618" s="373" t="s">
        <v>16</v>
      </c>
      <c r="D3618" s="374">
        <v>77.06</v>
      </c>
      <c r="E3618" s="371"/>
    </row>
    <row r="3619" spans="1:5" customFormat="1" x14ac:dyDescent="0.25">
      <c r="A3619" s="373">
        <v>97335</v>
      </c>
      <c r="B3619" s="373" t="s">
        <v>5776</v>
      </c>
      <c r="C3619" s="373" t="s">
        <v>16</v>
      </c>
      <c r="D3619" s="374">
        <v>88.19</v>
      </c>
      <c r="E3619" s="371"/>
    </row>
    <row r="3620" spans="1:5" customFormat="1" x14ac:dyDescent="0.25">
      <c r="A3620" s="373">
        <v>97336</v>
      </c>
      <c r="B3620" s="373" t="s">
        <v>5777</v>
      </c>
      <c r="C3620" s="373" t="s">
        <v>16</v>
      </c>
      <c r="D3620" s="374">
        <v>112.23</v>
      </c>
      <c r="E3620" s="371"/>
    </row>
    <row r="3621" spans="1:5" customFormat="1" x14ac:dyDescent="0.25">
      <c r="A3621" s="373">
        <v>97337</v>
      </c>
      <c r="B3621" s="373" t="s">
        <v>5778</v>
      </c>
      <c r="C3621" s="373" t="s">
        <v>16</v>
      </c>
      <c r="D3621" s="374">
        <v>168.79</v>
      </c>
      <c r="E3621" s="371"/>
    </row>
    <row r="3622" spans="1:5" customFormat="1" x14ac:dyDescent="0.25">
      <c r="A3622" s="373">
        <v>97338</v>
      </c>
      <c r="B3622" s="373" t="s">
        <v>5779</v>
      </c>
      <c r="C3622" s="373" t="s">
        <v>16</v>
      </c>
      <c r="D3622" s="374">
        <v>203.11</v>
      </c>
      <c r="E3622" s="371"/>
    </row>
    <row r="3623" spans="1:5" customFormat="1" x14ac:dyDescent="0.25">
      <c r="A3623" s="373">
        <v>97339</v>
      </c>
      <c r="B3623" s="373" t="s">
        <v>5780</v>
      </c>
      <c r="C3623" s="373" t="s">
        <v>16</v>
      </c>
      <c r="D3623" s="374">
        <v>218.73</v>
      </c>
      <c r="E3623" s="371"/>
    </row>
    <row r="3624" spans="1:5" customFormat="1" x14ac:dyDescent="0.25">
      <c r="A3624" s="373">
        <v>97340</v>
      </c>
      <c r="B3624" s="373" t="s">
        <v>5781</v>
      </c>
      <c r="C3624" s="373" t="s">
        <v>16</v>
      </c>
      <c r="D3624" s="374">
        <v>220.04</v>
      </c>
      <c r="E3624" s="371"/>
    </row>
    <row r="3625" spans="1:5" customFormat="1" x14ac:dyDescent="0.25">
      <c r="A3625" s="373">
        <v>97347</v>
      </c>
      <c r="B3625" s="373" t="s">
        <v>1998</v>
      </c>
      <c r="C3625" s="373" t="s">
        <v>16</v>
      </c>
      <c r="D3625" s="374">
        <v>106.26</v>
      </c>
      <c r="E3625" s="371"/>
    </row>
    <row r="3626" spans="1:5" customFormat="1" x14ac:dyDescent="0.25">
      <c r="A3626" s="373">
        <v>97348</v>
      </c>
      <c r="B3626" s="373" t="s">
        <v>1999</v>
      </c>
      <c r="C3626" s="373" t="s">
        <v>16</v>
      </c>
      <c r="D3626" s="374">
        <v>146.77000000000001</v>
      </c>
      <c r="E3626" s="371"/>
    </row>
    <row r="3627" spans="1:5" customFormat="1" x14ac:dyDescent="0.25">
      <c r="A3627" s="373">
        <v>97349</v>
      </c>
      <c r="B3627" s="373" t="s">
        <v>2000</v>
      </c>
      <c r="C3627" s="373" t="s">
        <v>16</v>
      </c>
      <c r="D3627" s="374">
        <v>211.51</v>
      </c>
      <c r="E3627" s="371"/>
    </row>
    <row r="3628" spans="1:5" customFormat="1" x14ac:dyDescent="0.25">
      <c r="A3628" s="373">
        <v>97350</v>
      </c>
      <c r="B3628" s="373" t="s">
        <v>2001</v>
      </c>
      <c r="C3628" s="373" t="s">
        <v>16</v>
      </c>
      <c r="D3628" s="374">
        <v>256.8</v>
      </c>
      <c r="E3628" s="371"/>
    </row>
    <row r="3629" spans="1:5" customFormat="1" x14ac:dyDescent="0.25">
      <c r="A3629" s="373">
        <v>97351</v>
      </c>
      <c r="B3629" s="373" t="s">
        <v>2002</v>
      </c>
      <c r="C3629" s="373" t="s">
        <v>16</v>
      </c>
      <c r="D3629" s="374">
        <v>355.06</v>
      </c>
      <c r="E3629" s="371"/>
    </row>
    <row r="3630" spans="1:5" customFormat="1" x14ac:dyDescent="0.25">
      <c r="A3630" s="373">
        <v>97352</v>
      </c>
      <c r="B3630" s="373" t="s">
        <v>2003</v>
      </c>
      <c r="C3630" s="373" t="s">
        <v>16</v>
      </c>
      <c r="D3630" s="374">
        <v>460.14</v>
      </c>
      <c r="E3630" s="371"/>
    </row>
    <row r="3631" spans="1:5" customFormat="1" x14ac:dyDescent="0.25">
      <c r="A3631" s="373">
        <v>97353</v>
      </c>
      <c r="B3631" s="373" t="s">
        <v>2004</v>
      </c>
      <c r="C3631" s="373" t="s">
        <v>16</v>
      </c>
      <c r="D3631" s="374">
        <v>70.09</v>
      </c>
      <c r="E3631" s="371"/>
    </row>
    <row r="3632" spans="1:5" customFormat="1" x14ac:dyDescent="0.25">
      <c r="A3632" s="373">
        <v>97354</v>
      </c>
      <c r="B3632" s="373" t="s">
        <v>2005</v>
      </c>
      <c r="C3632" s="373" t="s">
        <v>16</v>
      </c>
      <c r="D3632" s="374">
        <v>111.2</v>
      </c>
      <c r="E3632" s="371"/>
    </row>
    <row r="3633" spans="1:5" customFormat="1" x14ac:dyDescent="0.25">
      <c r="A3633" s="373">
        <v>97355</v>
      </c>
      <c r="B3633" s="373" t="s">
        <v>2006</v>
      </c>
      <c r="C3633" s="373" t="s">
        <v>16</v>
      </c>
      <c r="D3633" s="374">
        <v>152.06</v>
      </c>
      <c r="E3633" s="371"/>
    </row>
    <row r="3634" spans="1:5" customFormat="1" x14ac:dyDescent="0.25">
      <c r="A3634" s="373">
        <v>97356</v>
      </c>
      <c r="B3634" s="373" t="s">
        <v>2007</v>
      </c>
      <c r="C3634" s="373" t="s">
        <v>16</v>
      </c>
      <c r="D3634" s="374">
        <v>80.94</v>
      </c>
      <c r="E3634" s="371"/>
    </row>
    <row r="3635" spans="1:5" customFormat="1" x14ac:dyDescent="0.25">
      <c r="A3635" s="373">
        <v>97357</v>
      </c>
      <c r="B3635" s="373" t="s">
        <v>2008</v>
      </c>
      <c r="C3635" s="373" t="s">
        <v>16</v>
      </c>
      <c r="D3635" s="374">
        <v>129.84</v>
      </c>
      <c r="E3635" s="371"/>
    </row>
    <row r="3636" spans="1:5" customFormat="1" x14ac:dyDescent="0.25">
      <c r="A3636" s="373">
        <v>97358</v>
      </c>
      <c r="B3636" s="373" t="s">
        <v>2009</v>
      </c>
      <c r="C3636" s="373" t="s">
        <v>16</v>
      </c>
      <c r="D3636" s="374">
        <v>177.49</v>
      </c>
      <c r="E3636" s="371"/>
    </row>
    <row r="3637" spans="1:5" customFormat="1" x14ac:dyDescent="0.25">
      <c r="A3637" s="373">
        <v>97498</v>
      </c>
      <c r="B3637" s="373" t="s">
        <v>2010</v>
      </c>
      <c r="C3637" s="373" t="s">
        <v>16</v>
      </c>
      <c r="D3637" s="374">
        <v>44.13</v>
      </c>
      <c r="E3637" s="371"/>
    </row>
    <row r="3638" spans="1:5" customFormat="1" x14ac:dyDescent="0.25">
      <c r="A3638" s="373">
        <v>97535</v>
      </c>
      <c r="B3638" s="373" t="s">
        <v>2011</v>
      </c>
      <c r="C3638" s="373" t="s">
        <v>16</v>
      </c>
      <c r="D3638" s="374">
        <v>49.07</v>
      </c>
      <c r="E3638" s="371"/>
    </row>
    <row r="3639" spans="1:5" customFormat="1" x14ac:dyDescent="0.25">
      <c r="A3639" s="373">
        <v>97536</v>
      </c>
      <c r="B3639" s="373" t="s">
        <v>2012</v>
      </c>
      <c r="C3639" s="373" t="s">
        <v>16</v>
      </c>
      <c r="D3639" s="374">
        <v>60.43</v>
      </c>
      <c r="E3639" s="371"/>
    </row>
    <row r="3640" spans="1:5" customFormat="1" x14ac:dyDescent="0.25">
      <c r="A3640" s="373">
        <v>100788</v>
      </c>
      <c r="B3640" s="373" t="s">
        <v>2013</v>
      </c>
      <c r="C3640" s="373" t="s">
        <v>6</v>
      </c>
      <c r="D3640" s="374">
        <v>853.43</v>
      </c>
      <c r="E3640" s="371"/>
    </row>
    <row r="3641" spans="1:5" customFormat="1" x14ac:dyDescent="0.25">
      <c r="A3641" s="373">
        <v>100791</v>
      </c>
      <c r="B3641" s="373" t="s">
        <v>2014</v>
      </c>
      <c r="C3641" s="373" t="s">
        <v>16</v>
      </c>
      <c r="D3641" s="374">
        <v>17.940000000000001</v>
      </c>
      <c r="E3641" s="371"/>
    </row>
    <row r="3642" spans="1:5" customFormat="1" x14ac:dyDescent="0.25">
      <c r="A3642" s="373">
        <v>100792</v>
      </c>
      <c r="B3642" s="373" t="s">
        <v>2015</v>
      </c>
      <c r="C3642" s="373" t="s">
        <v>16</v>
      </c>
      <c r="D3642" s="374">
        <v>25.75</v>
      </c>
      <c r="E3642" s="371"/>
    </row>
    <row r="3643" spans="1:5" customFormat="1" x14ac:dyDescent="0.25">
      <c r="A3643" s="373">
        <v>100793</v>
      </c>
      <c r="B3643" s="373" t="s">
        <v>2016</v>
      </c>
      <c r="C3643" s="373" t="s">
        <v>16</v>
      </c>
      <c r="D3643" s="374">
        <v>33.86</v>
      </c>
      <c r="E3643" s="371"/>
    </row>
    <row r="3644" spans="1:5" customFormat="1" x14ac:dyDescent="0.25">
      <c r="A3644" s="373">
        <v>100794</v>
      </c>
      <c r="B3644" s="373" t="s">
        <v>2017</v>
      </c>
      <c r="C3644" s="373" t="s">
        <v>16</v>
      </c>
      <c r="D3644" s="374">
        <v>45.32</v>
      </c>
      <c r="E3644" s="371"/>
    </row>
    <row r="3645" spans="1:5" customFormat="1" x14ac:dyDescent="0.25">
      <c r="A3645" s="373">
        <v>100799</v>
      </c>
      <c r="B3645" s="373" t="s">
        <v>4207</v>
      </c>
      <c r="C3645" s="373" t="s">
        <v>16</v>
      </c>
      <c r="D3645" s="374">
        <v>18.45</v>
      </c>
      <c r="E3645" s="371"/>
    </row>
    <row r="3646" spans="1:5" customFormat="1" x14ac:dyDescent="0.25">
      <c r="A3646" s="373">
        <v>100800</v>
      </c>
      <c r="B3646" s="373" t="s">
        <v>4208</v>
      </c>
      <c r="C3646" s="373" t="s">
        <v>16</v>
      </c>
      <c r="D3646" s="374">
        <v>26.26</v>
      </c>
      <c r="E3646" s="371"/>
    </row>
    <row r="3647" spans="1:5" customFormat="1" x14ac:dyDescent="0.25">
      <c r="A3647" s="373">
        <v>100801</v>
      </c>
      <c r="B3647" s="373" t="s">
        <v>4209</v>
      </c>
      <c r="C3647" s="373" t="s">
        <v>16</v>
      </c>
      <c r="D3647" s="374">
        <v>34.369999999999997</v>
      </c>
      <c r="E3647" s="371"/>
    </row>
    <row r="3648" spans="1:5" customFormat="1" x14ac:dyDescent="0.25">
      <c r="A3648" s="373">
        <v>100802</v>
      </c>
      <c r="B3648" s="373" t="s">
        <v>4210</v>
      </c>
      <c r="C3648" s="373" t="s">
        <v>16</v>
      </c>
      <c r="D3648" s="374">
        <v>45.84</v>
      </c>
      <c r="E3648" s="371"/>
    </row>
    <row r="3649" spans="1:5" customFormat="1" x14ac:dyDescent="0.25">
      <c r="A3649" s="373">
        <v>100803</v>
      </c>
      <c r="B3649" s="373" t="s">
        <v>2018</v>
      </c>
      <c r="C3649" s="373" t="s">
        <v>16</v>
      </c>
      <c r="D3649" s="374">
        <v>16.89</v>
      </c>
      <c r="E3649" s="371"/>
    </row>
    <row r="3650" spans="1:5" customFormat="1" x14ac:dyDescent="0.25">
      <c r="A3650" s="373">
        <v>100804</v>
      </c>
      <c r="B3650" s="373" t="s">
        <v>2019</v>
      </c>
      <c r="C3650" s="373" t="s">
        <v>16</v>
      </c>
      <c r="D3650" s="374">
        <v>24.5</v>
      </c>
      <c r="E3650" s="371"/>
    </row>
    <row r="3651" spans="1:5" customFormat="1" x14ac:dyDescent="0.25">
      <c r="A3651" s="373">
        <v>100805</v>
      </c>
      <c r="B3651" s="373" t="s">
        <v>2020</v>
      </c>
      <c r="C3651" s="373" t="s">
        <v>16</v>
      </c>
      <c r="D3651" s="374">
        <v>32.36</v>
      </c>
      <c r="E3651" s="371"/>
    </row>
    <row r="3652" spans="1:5" customFormat="1" x14ac:dyDescent="0.25">
      <c r="A3652" s="373">
        <v>100806</v>
      </c>
      <c r="B3652" s="373" t="s">
        <v>2021</v>
      </c>
      <c r="C3652" s="373" t="s">
        <v>16</v>
      </c>
      <c r="D3652" s="374">
        <v>43.5</v>
      </c>
      <c r="E3652" s="371"/>
    </row>
    <row r="3653" spans="1:5" customFormat="1" x14ac:dyDescent="0.25">
      <c r="A3653" s="373">
        <v>100807</v>
      </c>
      <c r="B3653" s="373" t="s">
        <v>4211</v>
      </c>
      <c r="C3653" s="373" t="s">
        <v>16</v>
      </c>
      <c r="D3653" s="374">
        <v>24.43</v>
      </c>
      <c r="E3653" s="371"/>
    </row>
    <row r="3654" spans="1:5" customFormat="1" x14ac:dyDescent="0.25">
      <c r="A3654" s="373">
        <v>100808</v>
      </c>
      <c r="B3654" s="373" t="s">
        <v>4212</v>
      </c>
      <c r="C3654" s="373" t="s">
        <v>16</v>
      </c>
      <c r="D3654" s="374">
        <v>33.35</v>
      </c>
      <c r="E3654" s="371"/>
    </row>
    <row r="3655" spans="1:5" customFormat="1" x14ac:dyDescent="0.25">
      <c r="A3655" s="373">
        <v>100809</v>
      </c>
      <c r="B3655" s="373" t="s">
        <v>4213</v>
      </c>
      <c r="C3655" s="373" t="s">
        <v>16</v>
      </c>
      <c r="D3655" s="374">
        <v>42.85</v>
      </c>
      <c r="E3655" s="371"/>
    </row>
    <row r="3656" spans="1:5" customFormat="1" x14ac:dyDescent="0.25">
      <c r="A3656" s="373">
        <v>100810</v>
      </c>
      <c r="B3656" s="373" t="s">
        <v>4214</v>
      </c>
      <c r="C3656" s="373" t="s">
        <v>16</v>
      </c>
      <c r="D3656" s="374">
        <v>56.27</v>
      </c>
      <c r="E3656" s="371"/>
    </row>
    <row r="3657" spans="1:5" customFormat="1" x14ac:dyDescent="0.25">
      <c r="A3657" s="373">
        <v>101918</v>
      </c>
      <c r="B3657" s="373" t="s">
        <v>2022</v>
      </c>
      <c r="C3657" s="373" t="s">
        <v>16</v>
      </c>
      <c r="D3657" s="374">
        <v>205.77</v>
      </c>
      <c r="E3657" s="371"/>
    </row>
    <row r="3658" spans="1:5" customFormat="1" x14ac:dyDescent="0.25">
      <c r="A3658" s="373">
        <v>101919</v>
      </c>
      <c r="B3658" s="373" t="s">
        <v>2023</v>
      </c>
      <c r="C3658" s="373" t="s">
        <v>6</v>
      </c>
      <c r="D3658" s="374">
        <v>452.95</v>
      </c>
      <c r="E3658" s="371"/>
    </row>
    <row r="3659" spans="1:5" customFormat="1" x14ac:dyDescent="0.25">
      <c r="A3659" s="373">
        <v>101920</v>
      </c>
      <c r="B3659" s="373" t="s">
        <v>2024</v>
      </c>
      <c r="C3659" s="373" t="s">
        <v>6</v>
      </c>
      <c r="D3659" s="374">
        <v>213.98</v>
      </c>
      <c r="E3659" s="371"/>
    </row>
    <row r="3660" spans="1:5" customFormat="1" x14ac:dyDescent="0.25">
      <c r="A3660" s="373">
        <v>101921</v>
      </c>
      <c r="B3660" s="373" t="s">
        <v>2025</v>
      </c>
      <c r="C3660" s="373" t="s">
        <v>6</v>
      </c>
      <c r="D3660" s="374">
        <v>244.75</v>
      </c>
      <c r="E3660" s="371"/>
    </row>
    <row r="3661" spans="1:5" customFormat="1" x14ac:dyDescent="0.25">
      <c r="A3661" s="373">
        <v>101922</v>
      </c>
      <c r="B3661" s="373" t="s">
        <v>2026</v>
      </c>
      <c r="C3661" s="373" t="s">
        <v>6</v>
      </c>
      <c r="D3661" s="374">
        <v>244.75</v>
      </c>
      <c r="E3661" s="371"/>
    </row>
    <row r="3662" spans="1:5" customFormat="1" x14ac:dyDescent="0.25">
      <c r="A3662" s="373">
        <v>101923</v>
      </c>
      <c r="B3662" s="373" t="s">
        <v>2027</v>
      </c>
      <c r="C3662" s="373" t="s">
        <v>6</v>
      </c>
      <c r="D3662" s="374">
        <v>244.75</v>
      </c>
      <c r="E3662" s="371"/>
    </row>
    <row r="3663" spans="1:5" customFormat="1" x14ac:dyDescent="0.25">
      <c r="A3663" s="373">
        <v>101924</v>
      </c>
      <c r="B3663" s="373" t="s">
        <v>2028</v>
      </c>
      <c r="C3663" s="373" t="s">
        <v>6</v>
      </c>
      <c r="D3663" s="374">
        <v>201.1</v>
      </c>
      <c r="E3663" s="371"/>
    </row>
    <row r="3664" spans="1:5" customFormat="1" x14ac:dyDescent="0.25">
      <c r="A3664" s="373">
        <v>101925</v>
      </c>
      <c r="B3664" s="373" t="s">
        <v>2029</v>
      </c>
      <c r="C3664" s="373" t="s">
        <v>6</v>
      </c>
      <c r="D3664" s="374">
        <v>337.09</v>
      </c>
      <c r="E3664" s="371"/>
    </row>
    <row r="3665" spans="1:5" customFormat="1" x14ac:dyDescent="0.25">
      <c r="A3665" s="373">
        <v>101926</v>
      </c>
      <c r="B3665" s="373" t="s">
        <v>2030</v>
      </c>
      <c r="C3665" s="373" t="s">
        <v>6</v>
      </c>
      <c r="D3665" s="374">
        <v>434.32</v>
      </c>
      <c r="E3665" s="371"/>
    </row>
    <row r="3666" spans="1:5" customFormat="1" x14ac:dyDescent="0.25">
      <c r="A3666" s="373">
        <v>101927</v>
      </c>
      <c r="B3666" s="373" t="s">
        <v>2031</v>
      </c>
      <c r="C3666" s="373" t="s">
        <v>16</v>
      </c>
      <c r="D3666" s="374">
        <v>190.35</v>
      </c>
      <c r="E3666" s="371"/>
    </row>
    <row r="3667" spans="1:5" customFormat="1" x14ac:dyDescent="0.25">
      <c r="A3667" s="373">
        <v>101928</v>
      </c>
      <c r="B3667" s="373" t="s">
        <v>2032</v>
      </c>
      <c r="C3667" s="373" t="s">
        <v>6</v>
      </c>
      <c r="D3667" s="374">
        <v>458.86</v>
      </c>
      <c r="E3667" s="371"/>
    </row>
    <row r="3668" spans="1:5" customFormat="1" x14ac:dyDescent="0.25">
      <c r="A3668" s="373">
        <v>101929</v>
      </c>
      <c r="B3668" s="373" t="s">
        <v>2033</v>
      </c>
      <c r="C3668" s="373" t="s">
        <v>6</v>
      </c>
      <c r="D3668" s="374">
        <v>219.89</v>
      </c>
      <c r="E3668" s="371"/>
    </row>
    <row r="3669" spans="1:5" customFormat="1" x14ac:dyDescent="0.25">
      <c r="A3669" s="373">
        <v>101930</v>
      </c>
      <c r="B3669" s="373" t="s">
        <v>2034</v>
      </c>
      <c r="C3669" s="373" t="s">
        <v>6</v>
      </c>
      <c r="D3669" s="374">
        <v>250.66</v>
      </c>
      <c r="E3669" s="371"/>
    </row>
    <row r="3670" spans="1:5" customFormat="1" x14ac:dyDescent="0.25">
      <c r="A3670" s="373">
        <v>101931</v>
      </c>
      <c r="B3670" s="373" t="s">
        <v>2035</v>
      </c>
      <c r="C3670" s="373" t="s">
        <v>6</v>
      </c>
      <c r="D3670" s="374">
        <v>250.66</v>
      </c>
      <c r="E3670" s="371"/>
    </row>
    <row r="3671" spans="1:5" customFormat="1" x14ac:dyDescent="0.25">
      <c r="A3671" s="373">
        <v>101932</v>
      </c>
      <c r="B3671" s="373" t="s">
        <v>2036</v>
      </c>
      <c r="C3671" s="373" t="s">
        <v>6</v>
      </c>
      <c r="D3671" s="374">
        <v>250.66</v>
      </c>
      <c r="E3671" s="371"/>
    </row>
    <row r="3672" spans="1:5" customFormat="1" x14ac:dyDescent="0.25">
      <c r="A3672" s="373">
        <v>101933</v>
      </c>
      <c r="B3672" s="373" t="s">
        <v>2037</v>
      </c>
      <c r="C3672" s="373" t="s">
        <v>6</v>
      </c>
      <c r="D3672" s="374">
        <v>207.01</v>
      </c>
      <c r="E3672" s="371"/>
    </row>
    <row r="3673" spans="1:5" customFormat="1" x14ac:dyDescent="0.25">
      <c r="A3673" s="373">
        <v>101934</v>
      </c>
      <c r="B3673" s="373" t="s">
        <v>2038</v>
      </c>
      <c r="C3673" s="373" t="s">
        <v>6</v>
      </c>
      <c r="D3673" s="374">
        <v>345.95</v>
      </c>
      <c r="E3673" s="371"/>
    </row>
    <row r="3674" spans="1:5" customFormat="1" x14ac:dyDescent="0.25">
      <c r="A3674" s="373">
        <v>101935</v>
      </c>
      <c r="B3674" s="373" t="s">
        <v>2039</v>
      </c>
      <c r="C3674" s="373" t="s">
        <v>6</v>
      </c>
      <c r="D3674" s="374">
        <v>446.13</v>
      </c>
      <c r="E3674" s="371"/>
    </row>
    <row r="3675" spans="1:5" customFormat="1" x14ac:dyDescent="0.25">
      <c r="A3675" s="373">
        <v>103802</v>
      </c>
      <c r="B3675" s="373" t="s">
        <v>5782</v>
      </c>
      <c r="C3675" s="373" t="s">
        <v>16</v>
      </c>
      <c r="D3675" s="374">
        <v>43.48</v>
      </c>
      <c r="E3675" s="371"/>
    </row>
    <row r="3676" spans="1:5" customFormat="1" x14ac:dyDescent="0.25">
      <c r="A3676" s="373">
        <v>103803</v>
      </c>
      <c r="B3676" s="373" t="s">
        <v>5783</v>
      </c>
      <c r="C3676" s="373" t="s">
        <v>16</v>
      </c>
      <c r="D3676" s="374">
        <v>74.760000000000005</v>
      </c>
      <c r="E3676" s="371"/>
    </row>
    <row r="3677" spans="1:5" customFormat="1" x14ac:dyDescent="0.25">
      <c r="A3677" s="373">
        <v>103804</v>
      </c>
      <c r="B3677" s="373" t="s">
        <v>5784</v>
      </c>
      <c r="C3677" s="373" t="s">
        <v>16</v>
      </c>
      <c r="D3677" s="374">
        <v>90.65</v>
      </c>
      <c r="E3677" s="371"/>
    </row>
    <row r="3678" spans="1:5" customFormat="1" x14ac:dyDescent="0.25">
      <c r="A3678" s="373">
        <v>103835</v>
      </c>
      <c r="B3678" s="373" t="s">
        <v>5785</v>
      </c>
      <c r="C3678" s="373" t="s">
        <v>16</v>
      </c>
      <c r="D3678" s="374">
        <v>67.930000000000007</v>
      </c>
      <c r="E3678" s="371"/>
    </row>
    <row r="3679" spans="1:5" customFormat="1" x14ac:dyDescent="0.25">
      <c r="A3679" s="373">
        <v>103836</v>
      </c>
      <c r="B3679" s="373" t="s">
        <v>5786</v>
      </c>
      <c r="C3679" s="373" t="s">
        <v>16</v>
      </c>
      <c r="D3679" s="374">
        <v>105.7</v>
      </c>
      <c r="E3679" s="371"/>
    </row>
    <row r="3680" spans="1:5" customFormat="1" x14ac:dyDescent="0.25">
      <c r="A3680" s="373">
        <v>103837</v>
      </c>
      <c r="B3680" s="373" t="s">
        <v>5787</v>
      </c>
      <c r="C3680" s="373" t="s">
        <v>16</v>
      </c>
      <c r="D3680" s="374">
        <v>133.32</v>
      </c>
      <c r="E3680" s="371"/>
    </row>
    <row r="3681" spans="1:5" customFormat="1" x14ac:dyDescent="0.25">
      <c r="A3681" s="373">
        <v>103868</v>
      </c>
      <c r="B3681" s="373" t="s">
        <v>5788</v>
      </c>
      <c r="C3681" s="373" t="s">
        <v>16</v>
      </c>
      <c r="D3681" s="374">
        <v>53.67</v>
      </c>
      <c r="E3681" s="371"/>
    </row>
    <row r="3682" spans="1:5" customFormat="1" x14ac:dyDescent="0.25">
      <c r="A3682" s="373">
        <v>103869</v>
      </c>
      <c r="B3682" s="373" t="s">
        <v>5789</v>
      </c>
      <c r="C3682" s="373" t="s">
        <v>16</v>
      </c>
      <c r="D3682" s="374">
        <v>81.89</v>
      </c>
      <c r="E3682" s="371"/>
    </row>
    <row r="3683" spans="1:5" customFormat="1" x14ac:dyDescent="0.25">
      <c r="A3683" s="373">
        <v>103870</v>
      </c>
      <c r="B3683" s="373" t="s">
        <v>5790</v>
      </c>
      <c r="C3683" s="373" t="s">
        <v>16</v>
      </c>
      <c r="D3683" s="374">
        <v>100.79</v>
      </c>
      <c r="E3683" s="371"/>
    </row>
    <row r="3684" spans="1:5" customFormat="1" x14ac:dyDescent="0.25">
      <c r="A3684" s="373">
        <v>103871</v>
      </c>
      <c r="B3684" s="373" t="s">
        <v>5791</v>
      </c>
      <c r="C3684" s="373" t="s">
        <v>16</v>
      </c>
      <c r="D3684" s="374">
        <v>68.959999999999994</v>
      </c>
      <c r="E3684" s="371"/>
    </row>
    <row r="3685" spans="1:5" customFormat="1" x14ac:dyDescent="0.25">
      <c r="A3685" s="373">
        <v>103872</v>
      </c>
      <c r="B3685" s="373" t="s">
        <v>5792</v>
      </c>
      <c r="C3685" s="373" t="s">
        <v>16</v>
      </c>
      <c r="D3685" s="374">
        <v>153.57</v>
      </c>
      <c r="E3685" s="371"/>
    </row>
    <row r="3686" spans="1:5" customFormat="1" x14ac:dyDescent="0.25">
      <c r="A3686" s="373">
        <v>103873</v>
      </c>
      <c r="B3686" s="373" t="s">
        <v>5793</v>
      </c>
      <c r="C3686" s="373" t="s">
        <v>16</v>
      </c>
      <c r="D3686" s="374">
        <v>175.4</v>
      </c>
      <c r="E3686" s="371"/>
    </row>
    <row r="3687" spans="1:5" customFormat="1" x14ac:dyDescent="0.25">
      <c r="A3687" s="373">
        <v>103978</v>
      </c>
      <c r="B3687" s="373" t="s">
        <v>5794</v>
      </c>
      <c r="C3687" s="373" t="s">
        <v>16</v>
      </c>
      <c r="D3687" s="374">
        <v>26.38</v>
      </c>
      <c r="E3687" s="371"/>
    </row>
    <row r="3688" spans="1:5" customFormat="1" x14ac:dyDescent="0.25">
      <c r="A3688" s="373">
        <v>103979</v>
      </c>
      <c r="B3688" s="373" t="s">
        <v>5795</v>
      </c>
      <c r="C3688" s="373" t="s">
        <v>16</v>
      </c>
      <c r="D3688" s="374">
        <v>30.07</v>
      </c>
      <c r="E3688" s="371"/>
    </row>
    <row r="3689" spans="1:5" customFormat="1" x14ac:dyDescent="0.25">
      <c r="A3689" s="373">
        <v>104021</v>
      </c>
      <c r="B3689" s="373" t="s">
        <v>5796</v>
      </c>
      <c r="C3689" s="373" t="s">
        <v>16</v>
      </c>
      <c r="D3689" s="374">
        <v>59.04</v>
      </c>
      <c r="E3689" s="371"/>
    </row>
    <row r="3690" spans="1:5" customFormat="1" x14ac:dyDescent="0.25">
      <c r="A3690" s="373">
        <v>104166</v>
      </c>
      <c r="B3690" s="373" t="s">
        <v>5797</v>
      </c>
      <c r="C3690" s="373" t="s">
        <v>16</v>
      </c>
      <c r="D3690" s="374">
        <v>67.489999999999995</v>
      </c>
      <c r="E3690" s="371"/>
    </row>
    <row r="3691" spans="1:5" customFormat="1" x14ac:dyDescent="0.25">
      <c r="A3691" s="373">
        <v>104194</v>
      </c>
      <c r="B3691" s="373" t="s">
        <v>5798</v>
      </c>
      <c r="C3691" s="373" t="s">
        <v>16</v>
      </c>
      <c r="D3691" s="374">
        <v>22.39</v>
      </c>
      <c r="E3691" s="371"/>
    </row>
    <row r="3692" spans="1:5" customFormat="1" x14ac:dyDescent="0.25">
      <c r="A3692" s="373">
        <v>104195</v>
      </c>
      <c r="B3692" s="373" t="s">
        <v>5799</v>
      </c>
      <c r="C3692" s="373" t="s">
        <v>16</v>
      </c>
      <c r="D3692" s="374">
        <v>23.8</v>
      </c>
      <c r="E3692" s="371"/>
    </row>
    <row r="3693" spans="1:5" customFormat="1" x14ac:dyDescent="0.25">
      <c r="A3693" s="373">
        <v>104315</v>
      </c>
      <c r="B3693" s="373" t="s">
        <v>5800</v>
      </c>
      <c r="C3693" s="373" t="s">
        <v>16</v>
      </c>
      <c r="D3693" s="374">
        <v>16.29</v>
      </c>
      <c r="E3693" s="371"/>
    </row>
    <row r="3694" spans="1:5" customFormat="1" x14ac:dyDescent="0.25">
      <c r="A3694" s="373">
        <v>104316</v>
      </c>
      <c r="B3694" s="373" t="s">
        <v>5801</v>
      </c>
      <c r="C3694" s="373" t="s">
        <v>16</v>
      </c>
      <c r="D3694" s="374">
        <v>23.47</v>
      </c>
      <c r="E3694" s="371"/>
    </row>
    <row r="3695" spans="1:5" customFormat="1" x14ac:dyDescent="0.25">
      <c r="A3695" s="373">
        <v>89358</v>
      </c>
      <c r="B3695" s="373" t="s">
        <v>5802</v>
      </c>
      <c r="C3695" s="373" t="s">
        <v>6</v>
      </c>
      <c r="D3695" s="374">
        <v>8.09</v>
      </c>
      <c r="E3695" s="371"/>
    </row>
    <row r="3696" spans="1:5" customFormat="1" x14ac:dyDescent="0.25">
      <c r="A3696" s="373">
        <v>89359</v>
      </c>
      <c r="B3696" s="373" t="s">
        <v>5803</v>
      </c>
      <c r="C3696" s="373" t="s">
        <v>6</v>
      </c>
      <c r="D3696" s="374">
        <v>8.6300000000000008</v>
      </c>
      <c r="E3696" s="371"/>
    </row>
    <row r="3697" spans="1:5" customFormat="1" x14ac:dyDescent="0.25">
      <c r="A3697" s="373">
        <v>89360</v>
      </c>
      <c r="B3697" s="373" t="s">
        <v>5804</v>
      </c>
      <c r="C3697" s="373" t="s">
        <v>6</v>
      </c>
      <c r="D3697" s="374">
        <v>9.6199999999999992</v>
      </c>
      <c r="E3697" s="371"/>
    </row>
    <row r="3698" spans="1:5" customFormat="1" x14ac:dyDescent="0.25">
      <c r="A3698" s="373">
        <v>89361</v>
      </c>
      <c r="B3698" s="373" t="s">
        <v>5805</v>
      </c>
      <c r="C3698" s="373" t="s">
        <v>6</v>
      </c>
      <c r="D3698" s="374">
        <v>9.6999999999999993</v>
      </c>
      <c r="E3698" s="371"/>
    </row>
    <row r="3699" spans="1:5" customFormat="1" x14ac:dyDescent="0.25">
      <c r="A3699" s="373">
        <v>89362</v>
      </c>
      <c r="B3699" s="373" t="s">
        <v>5806</v>
      </c>
      <c r="C3699" s="373" t="s">
        <v>6</v>
      </c>
      <c r="D3699" s="374">
        <v>9.6</v>
      </c>
      <c r="E3699" s="371"/>
    </row>
    <row r="3700" spans="1:5" customFormat="1" x14ac:dyDescent="0.25">
      <c r="A3700" s="373">
        <v>89363</v>
      </c>
      <c r="B3700" s="373" t="s">
        <v>5807</v>
      </c>
      <c r="C3700" s="373" t="s">
        <v>6</v>
      </c>
      <c r="D3700" s="374">
        <v>10.39</v>
      </c>
      <c r="E3700" s="371"/>
    </row>
    <row r="3701" spans="1:5" customFormat="1" x14ac:dyDescent="0.25">
      <c r="A3701" s="373">
        <v>89364</v>
      </c>
      <c r="B3701" s="373" t="s">
        <v>5808</v>
      </c>
      <c r="C3701" s="373" t="s">
        <v>6</v>
      </c>
      <c r="D3701" s="374">
        <v>11.89</v>
      </c>
      <c r="E3701" s="371"/>
    </row>
    <row r="3702" spans="1:5" customFormat="1" x14ac:dyDescent="0.25">
      <c r="A3702" s="373">
        <v>89365</v>
      </c>
      <c r="B3702" s="373" t="s">
        <v>5809</v>
      </c>
      <c r="C3702" s="373" t="s">
        <v>6</v>
      </c>
      <c r="D3702" s="374">
        <v>11.35</v>
      </c>
      <c r="E3702" s="371"/>
    </row>
    <row r="3703" spans="1:5" customFormat="1" x14ac:dyDescent="0.25">
      <c r="A3703" s="373">
        <v>89366</v>
      </c>
      <c r="B3703" s="373" t="s">
        <v>5810</v>
      </c>
      <c r="C3703" s="373" t="s">
        <v>6</v>
      </c>
      <c r="D3703" s="374">
        <v>16.34</v>
      </c>
      <c r="E3703" s="371"/>
    </row>
    <row r="3704" spans="1:5" customFormat="1" x14ac:dyDescent="0.25">
      <c r="A3704" s="373">
        <v>89367</v>
      </c>
      <c r="B3704" s="373" t="s">
        <v>5811</v>
      </c>
      <c r="C3704" s="373" t="s">
        <v>6</v>
      </c>
      <c r="D3704" s="374">
        <v>13.21</v>
      </c>
      <c r="E3704" s="371"/>
    </row>
    <row r="3705" spans="1:5" customFormat="1" x14ac:dyDescent="0.25">
      <c r="A3705" s="373">
        <v>89368</v>
      </c>
      <c r="B3705" s="373" t="s">
        <v>5812</v>
      </c>
      <c r="C3705" s="373" t="s">
        <v>6</v>
      </c>
      <c r="D3705" s="374">
        <v>14.95</v>
      </c>
      <c r="E3705" s="371"/>
    </row>
    <row r="3706" spans="1:5" customFormat="1" x14ac:dyDescent="0.25">
      <c r="A3706" s="373">
        <v>89369</v>
      </c>
      <c r="B3706" s="373" t="s">
        <v>5813</v>
      </c>
      <c r="C3706" s="373" t="s">
        <v>6</v>
      </c>
      <c r="D3706" s="374">
        <v>17.29</v>
      </c>
      <c r="E3706" s="371"/>
    </row>
    <row r="3707" spans="1:5" customFormat="1" x14ac:dyDescent="0.25">
      <c r="A3707" s="373">
        <v>89370</v>
      </c>
      <c r="B3707" s="373" t="s">
        <v>5814</v>
      </c>
      <c r="C3707" s="373" t="s">
        <v>6</v>
      </c>
      <c r="D3707" s="374">
        <v>15.28</v>
      </c>
      <c r="E3707" s="371"/>
    </row>
    <row r="3708" spans="1:5" customFormat="1" x14ac:dyDescent="0.25">
      <c r="A3708" s="373">
        <v>89371</v>
      </c>
      <c r="B3708" s="373" t="s">
        <v>5815</v>
      </c>
      <c r="C3708" s="373" t="s">
        <v>6</v>
      </c>
      <c r="D3708" s="374">
        <v>6.04</v>
      </c>
      <c r="E3708" s="371"/>
    </row>
    <row r="3709" spans="1:5" customFormat="1" x14ac:dyDescent="0.25">
      <c r="A3709" s="373">
        <v>89372</v>
      </c>
      <c r="B3709" s="373" t="s">
        <v>5816</v>
      </c>
      <c r="C3709" s="373" t="s">
        <v>6</v>
      </c>
      <c r="D3709" s="374">
        <v>15.98</v>
      </c>
      <c r="E3709" s="371"/>
    </row>
    <row r="3710" spans="1:5" customFormat="1" x14ac:dyDescent="0.25">
      <c r="A3710" s="373">
        <v>89373</v>
      </c>
      <c r="B3710" s="373" t="s">
        <v>5817</v>
      </c>
      <c r="C3710" s="373" t="s">
        <v>6</v>
      </c>
      <c r="D3710" s="374">
        <v>7.21</v>
      </c>
      <c r="E3710" s="371"/>
    </row>
    <row r="3711" spans="1:5" customFormat="1" x14ac:dyDescent="0.25">
      <c r="A3711" s="373">
        <v>89374</v>
      </c>
      <c r="B3711" s="373" t="s">
        <v>5818</v>
      </c>
      <c r="C3711" s="373" t="s">
        <v>6</v>
      </c>
      <c r="D3711" s="374">
        <v>10.130000000000001</v>
      </c>
      <c r="E3711" s="371"/>
    </row>
    <row r="3712" spans="1:5" customFormat="1" x14ac:dyDescent="0.25">
      <c r="A3712" s="373">
        <v>89375</v>
      </c>
      <c r="B3712" s="373" t="s">
        <v>5819</v>
      </c>
      <c r="C3712" s="373" t="s">
        <v>6</v>
      </c>
      <c r="D3712" s="374">
        <v>11.96</v>
      </c>
      <c r="E3712" s="371"/>
    </row>
    <row r="3713" spans="1:5" customFormat="1" x14ac:dyDescent="0.25">
      <c r="A3713" s="373">
        <v>89376</v>
      </c>
      <c r="B3713" s="373" t="s">
        <v>5820</v>
      </c>
      <c r="C3713" s="373" t="s">
        <v>6</v>
      </c>
      <c r="D3713" s="374">
        <v>5.73</v>
      </c>
      <c r="E3713" s="371"/>
    </row>
    <row r="3714" spans="1:5" customFormat="1" x14ac:dyDescent="0.25">
      <c r="A3714" s="373">
        <v>89377</v>
      </c>
      <c r="B3714" s="373" t="s">
        <v>5821</v>
      </c>
      <c r="C3714" s="373" t="s">
        <v>6</v>
      </c>
      <c r="D3714" s="374">
        <v>10.24</v>
      </c>
      <c r="E3714" s="371"/>
    </row>
    <row r="3715" spans="1:5" customFormat="1" x14ac:dyDescent="0.25">
      <c r="A3715" s="373">
        <v>89378</v>
      </c>
      <c r="B3715" s="373" t="s">
        <v>5822</v>
      </c>
      <c r="C3715" s="373" t="s">
        <v>6</v>
      </c>
      <c r="D3715" s="374">
        <v>7.12</v>
      </c>
      <c r="E3715" s="371"/>
    </row>
    <row r="3716" spans="1:5" customFormat="1" x14ac:dyDescent="0.25">
      <c r="A3716" s="373">
        <v>89379</v>
      </c>
      <c r="B3716" s="373" t="s">
        <v>2040</v>
      </c>
      <c r="C3716" s="373" t="s">
        <v>6</v>
      </c>
      <c r="D3716" s="374">
        <v>18.77</v>
      </c>
      <c r="E3716" s="371"/>
    </row>
    <row r="3717" spans="1:5" customFormat="1" x14ac:dyDescent="0.25">
      <c r="A3717" s="373">
        <v>89380</v>
      </c>
      <c r="B3717" s="373" t="s">
        <v>5823</v>
      </c>
      <c r="C3717" s="373" t="s">
        <v>6</v>
      </c>
      <c r="D3717" s="374">
        <v>10.119999999999999</v>
      </c>
      <c r="E3717" s="371"/>
    </row>
    <row r="3718" spans="1:5" customFormat="1" x14ac:dyDescent="0.25">
      <c r="A3718" s="373">
        <v>89381</v>
      </c>
      <c r="B3718" s="373" t="s">
        <v>5824</v>
      </c>
      <c r="C3718" s="373" t="s">
        <v>6</v>
      </c>
      <c r="D3718" s="374">
        <v>12.43</v>
      </c>
      <c r="E3718" s="371"/>
    </row>
    <row r="3719" spans="1:5" customFormat="1" x14ac:dyDescent="0.25">
      <c r="A3719" s="373">
        <v>89382</v>
      </c>
      <c r="B3719" s="373" t="s">
        <v>5825</v>
      </c>
      <c r="C3719" s="373" t="s">
        <v>6</v>
      </c>
      <c r="D3719" s="374">
        <v>14.37</v>
      </c>
      <c r="E3719" s="371"/>
    </row>
    <row r="3720" spans="1:5" customFormat="1" x14ac:dyDescent="0.25">
      <c r="A3720" s="373">
        <v>89383</v>
      </c>
      <c r="B3720" s="373" t="s">
        <v>5826</v>
      </c>
      <c r="C3720" s="373" t="s">
        <v>6</v>
      </c>
      <c r="D3720" s="374">
        <v>6.69</v>
      </c>
      <c r="E3720" s="371"/>
    </row>
    <row r="3721" spans="1:5" customFormat="1" x14ac:dyDescent="0.25">
      <c r="A3721" s="373">
        <v>89384</v>
      </c>
      <c r="B3721" s="373" t="s">
        <v>5827</v>
      </c>
      <c r="C3721" s="373" t="s">
        <v>6</v>
      </c>
      <c r="D3721" s="374">
        <v>13.05</v>
      </c>
      <c r="E3721" s="371"/>
    </row>
    <row r="3722" spans="1:5" customFormat="1" x14ac:dyDescent="0.25">
      <c r="A3722" s="373">
        <v>89385</v>
      </c>
      <c r="B3722" s="373" t="s">
        <v>5828</v>
      </c>
      <c r="C3722" s="373" t="s">
        <v>6</v>
      </c>
      <c r="D3722" s="374">
        <v>7.32</v>
      </c>
      <c r="E3722" s="371"/>
    </row>
    <row r="3723" spans="1:5" customFormat="1" x14ac:dyDescent="0.25">
      <c r="A3723" s="373">
        <v>89386</v>
      </c>
      <c r="B3723" s="373" t="s">
        <v>5829</v>
      </c>
      <c r="C3723" s="373" t="s">
        <v>6</v>
      </c>
      <c r="D3723" s="374">
        <v>9.6999999999999993</v>
      </c>
      <c r="E3723" s="371"/>
    </row>
    <row r="3724" spans="1:5" customFormat="1" x14ac:dyDescent="0.25">
      <c r="A3724" s="373">
        <v>89387</v>
      </c>
      <c r="B3724" s="373" t="s">
        <v>5830</v>
      </c>
      <c r="C3724" s="373" t="s">
        <v>6</v>
      </c>
      <c r="D3724" s="374">
        <v>29.84</v>
      </c>
      <c r="E3724" s="371"/>
    </row>
    <row r="3725" spans="1:5" customFormat="1" x14ac:dyDescent="0.25">
      <c r="A3725" s="373">
        <v>89389</v>
      </c>
      <c r="B3725" s="373" t="s">
        <v>5831</v>
      </c>
      <c r="C3725" s="373" t="s">
        <v>6</v>
      </c>
      <c r="D3725" s="374">
        <v>11.53</v>
      </c>
      <c r="E3725" s="371"/>
    </row>
    <row r="3726" spans="1:5" customFormat="1" x14ac:dyDescent="0.25">
      <c r="A3726" s="373">
        <v>89390</v>
      </c>
      <c r="B3726" s="373" t="s">
        <v>5832</v>
      </c>
      <c r="C3726" s="373" t="s">
        <v>6</v>
      </c>
      <c r="D3726" s="374">
        <v>21.29</v>
      </c>
      <c r="E3726" s="371"/>
    </row>
    <row r="3727" spans="1:5" customFormat="1" x14ac:dyDescent="0.25">
      <c r="A3727" s="373">
        <v>89391</v>
      </c>
      <c r="B3727" s="373" t="s">
        <v>5833</v>
      </c>
      <c r="C3727" s="373" t="s">
        <v>6</v>
      </c>
      <c r="D3727" s="374">
        <v>8.7899999999999991</v>
      </c>
      <c r="E3727" s="371"/>
    </row>
    <row r="3728" spans="1:5" customFormat="1" x14ac:dyDescent="0.25">
      <c r="A3728" s="373">
        <v>89392</v>
      </c>
      <c r="B3728" s="373" t="s">
        <v>5834</v>
      </c>
      <c r="C3728" s="373" t="s">
        <v>6</v>
      </c>
      <c r="D3728" s="374">
        <v>24.36</v>
      </c>
      <c r="E3728" s="371"/>
    </row>
    <row r="3729" spans="1:5" customFormat="1" x14ac:dyDescent="0.25">
      <c r="A3729" s="373">
        <v>89393</v>
      </c>
      <c r="B3729" s="373" t="s">
        <v>5835</v>
      </c>
      <c r="C3729" s="373" t="s">
        <v>6</v>
      </c>
      <c r="D3729" s="374">
        <v>11.21</v>
      </c>
      <c r="E3729" s="371"/>
    </row>
    <row r="3730" spans="1:5" customFormat="1" x14ac:dyDescent="0.25">
      <c r="A3730" s="373">
        <v>89394</v>
      </c>
      <c r="B3730" s="373" t="s">
        <v>5836</v>
      </c>
      <c r="C3730" s="373" t="s">
        <v>6</v>
      </c>
      <c r="D3730" s="374">
        <v>18.690000000000001</v>
      </c>
      <c r="E3730" s="371"/>
    </row>
    <row r="3731" spans="1:5" customFormat="1" x14ac:dyDescent="0.25">
      <c r="A3731" s="373">
        <v>89395</v>
      </c>
      <c r="B3731" s="373" t="s">
        <v>5837</v>
      </c>
      <c r="C3731" s="373" t="s">
        <v>6</v>
      </c>
      <c r="D3731" s="374">
        <v>13.25</v>
      </c>
      <c r="E3731" s="371"/>
    </row>
    <row r="3732" spans="1:5" customFormat="1" x14ac:dyDescent="0.25">
      <c r="A3732" s="373">
        <v>89396</v>
      </c>
      <c r="B3732" s="373" t="s">
        <v>5838</v>
      </c>
      <c r="C3732" s="373" t="s">
        <v>6</v>
      </c>
      <c r="D3732" s="374">
        <v>20.49</v>
      </c>
      <c r="E3732" s="371"/>
    </row>
    <row r="3733" spans="1:5" customFormat="1" x14ac:dyDescent="0.25">
      <c r="A3733" s="373">
        <v>89397</v>
      </c>
      <c r="B3733" s="373" t="s">
        <v>5839</v>
      </c>
      <c r="C3733" s="373" t="s">
        <v>6</v>
      </c>
      <c r="D3733" s="374">
        <v>14.96</v>
      </c>
      <c r="E3733" s="371"/>
    </row>
    <row r="3734" spans="1:5" customFormat="1" x14ac:dyDescent="0.25">
      <c r="A3734" s="373">
        <v>89398</v>
      </c>
      <c r="B3734" s="373" t="s">
        <v>5840</v>
      </c>
      <c r="C3734" s="373" t="s">
        <v>6</v>
      </c>
      <c r="D3734" s="374">
        <v>18.420000000000002</v>
      </c>
      <c r="E3734" s="371"/>
    </row>
    <row r="3735" spans="1:5" customFormat="1" x14ac:dyDescent="0.25">
      <c r="A3735" s="373">
        <v>89399</v>
      </c>
      <c r="B3735" s="373" t="s">
        <v>5841</v>
      </c>
      <c r="C3735" s="373" t="s">
        <v>6</v>
      </c>
      <c r="D3735" s="374">
        <v>24.84</v>
      </c>
      <c r="E3735" s="371"/>
    </row>
    <row r="3736" spans="1:5" customFormat="1" x14ac:dyDescent="0.25">
      <c r="A3736" s="373">
        <v>89400</v>
      </c>
      <c r="B3736" s="373" t="s">
        <v>5842</v>
      </c>
      <c r="C3736" s="373" t="s">
        <v>6</v>
      </c>
      <c r="D3736" s="374">
        <v>20.09</v>
      </c>
      <c r="E3736" s="371"/>
    </row>
    <row r="3737" spans="1:5" customFormat="1" x14ac:dyDescent="0.25">
      <c r="A3737" s="373">
        <v>89404</v>
      </c>
      <c r="B3737" s="373" t="s">
        <v>5843</v>
      </c>
      <c r="C3737" s="373" t="s">
        <v>6</v>
      </c>
      <c r="D3737" s="374">
        <v>7.37</v>
      </c>
      <c r="E3737" s="371"/>
    </row>
    <row r="3738" spans="1:5" customFormat="1" x14ac:dyDescent="0.25">
      <c r="A3738" s="373">
        <v>89405</v>
      </c>
      <c r="B3738" s="373" t="s">
        <v>5844</v>
      </c>
      <c r="C3738" s="373" t="s">
        <v>6</v>
      </c>
      <c r="D3738" s="374">
        <v>7.91</v>
      </c>
      <c r="E3738" s="371"/>
    </row>
    <row r="3739" spans="1:5" customFormat="1" x14ac:dyDescent="0.25">
      <c r="A3739" s="373">
        <v>89406</v>
      </c>
      <c r="B3739" s="373" t="s">
        <v>5845</v>
      </c>
      <c r="C3739" s="373" t="s">
        <v>6</v>
      </c>
      <c r="D3739" s="374">
        <v>8.9</v>
      </c>
      <c r="E3739" s="371"/>
    </row>
    <row r="3740" spans="1:5" customFormat="1" x14ac:dyDescent="0.25">
      <c r="A3740" s="373">
        <v>89407</v>
      </c>
      <c r="B3740" s="373" t="s">
        <v>5846</v>
      </c>
      <c r="C3740" s="373" t="s">
        <v>6</v>
      </c>
      <c r="D3740" s="374">
        <v>8.98</v>
      </c>
      <c r="E3740" s="371"/>
    </row>
    <row r="3741" spans="1:5" customFormat="1" x14ac:dyDescent="0.25">
      <c r="A3741" s="373">
        <v>89408</v>
      </c>
      <c r="B3741" s="373" t="s">
        <v>5847</v>
      </c>
      <c r="C3741" s="373" t="s">
        <v>6</v>
      </c>
      <c r="D3741" s="374">
        <v>8.7799999999999994</v>
      </c>
      <c r="E3741" s="371"/>
    </row>
    <row r="3742" spans="1:5" customFormat="1" x14ac:dyDescent="0.25">
      <c r="A3742" s="373">
        <v>89409</v>
      </c>
      <c r="B3742" s="373" t="s">
        <v>5848</v>
      </c>
      <c r="C3742" s="373" t="s">
        <v>6</v>
      </c>
      <c r="D3742" s="374">
        <v>9.57</v>
      </c>
      <c r="E3742" s="371"/>
    </row>
    <row r="3743" spans="1:5" customFormat="1" x14ac:dyDescent="0.25">
      <c r="A3743" s="373">
        <v>89410</v>
      </c>
      <c r="B3743" s="373" t="s">
        <v>5849</v>
      </c>
      <c r="C3743" s="373" t="s">
        <v>6</v>
      </c>
      <c r="D3743" s="374">
        <v>11.07</v>
      </c>
      <c r="E3743" s="371"/>
    </row>
    <row r="3744" spans="1:5" customFormat="1" x14ac:dyDescent="0.25">
      <c r="A3744" s="373">
        <v>89411</v>
      </c>
      <c r="B3744" s="373" t="s">
        <v>5850</v>
      </c>
      <c r="C3744" s="373" t="s">
        <v>6</v>
      </c>
      <c r="D3744" s="374">
        <v>10.53</v>
      </c>
      <c r="E3744" s="371"/>
    </row>
    <row r="3745" spans="1:5" customFormat="1" x14ac:dyDescent="0.25">
      <c r="A3745" s="373">
        <v>89412</v>
      </c>
      <c r="B3745" s="373" t="s">
        <v>5851</v>
      </c>
      <c r="C3745" s="373" t="s">
        <v>6</v>
      </c>
      <c r="D3745" s="374">
        <v>9.8699999999999992</v>
      </c>
      <c r="E3745" s="371"/>
    </row>
    <row r="3746" spans="1:5" customFormat="1" x14ac:dyDescent="0.25">
      <c r="A3746" s="373">
        <v>89413</v>
      </c>
      <c r="B3746" s="373" t="s">
        <v>5852</v>
      </c>
      <c r="C3746" s="373" t="s">
        <v>6</v>
      </c>
      <c r="D3746" s="374">
        <v>12.23</v>
      </c>
      <c r="E3746" s="371"/>
    </row>
    <row r="3747" spans="1:5" customFormat="1" x14ac:dyDescent="0.25">
      <c r="A3747" s="373">
        <v>89414</v>
      </c>
      <c r="B3747" s="373" t="s">
        <v>5853</v>
      </c>
      <c r="C3747" s="373" t="s">
        <v>6</v>
      </c>
      <c r="D3747" s="374">
        <v>13.97</v>
      </c>
      <c r="E3747" s="371"/>
    </row>
    <row r="3748" spans="1:5" customFormat="1" x14ac:dyDescent="0.25">
      <c r="A3748" s="373">
        <v>89415</v>
      </c>
      <c r="B3748" s="373" t="s">
        <v>5854</v>
      </c>
      <c r="C3748" s="373" t="s">
        <v>6</v>
      </c>
      <c r="D3748" s="374">
        <v>16.309999999999999</v>
      </c>
      <c r="E3748" s="371"/>
    </row>
    <row r="3749" spans="1:5" customFormat="1" x14ac:dyDescent="0.25">
      <c r="A3749" s="373">
        <v>89416</v>
      </c>
      <c r="B3749" s="373" t="s">
        <v>5855</v>
      </c>
      <c r="C3749" s="373" t="s">
        <v>6</v>
      </c>
      <c r="D3749" s="374">
        <v>14.3</v>
      </c>
      <c r="E3749" s="371"/>
    </row>
    <row r="3750" spans="1:5" customFormat="1" x14ac:dyDescent="0.25">
      <c r="A3750" s="373">
        <v>89417</v>
      </c>
      <c r="B3750" s="373" t="s">
        <v>5856</v>
      </c>
      <c r="C3750" s="373" t="s">
        <v>6</v>
      </c>
      <c r="D3750" s="374">
        <v>5.56</v>
      </c>
      <c r="E3750" s="371"/>
    </row>
    <row r="3751" spans="1:5" customFormat="1" x14ac:dyDescent="0.25">
      <c r="A3751" s="373">
        <v>89418</v>
      </c>
      <c r="B3751" s="373" t="s">
        <v>5857</v>
      </c>
      <c r="C3751" s="373" t="s">
        <v>6</v>
      </c>
      <c r="D3751" s="374">
        <v>15.5</v>
      </c>
      <c r="E3751" s="371"/>
    </row>
    <row r="3752" spans="1:5" customFormat="1" x14ac:dyDescent="0.25">
      <c r="A3752" s="373">
        <v>89419</v>
      </c>
      <c r="B3752" s="373" t="s">
        <v>5858</v>
      </c>
      <c r="C3752" s="373" t="s">
        <v>6</v>
      </c>
      <c r="D3752" s="374">
        <v>6.69</v>
      </c>
      <c r="E3752" s="371"/>
    </row>
    <row r="3753" spans="1:5" customFormat="1" x14ac:dyDescent="0.25">
      <c r="A3753" s="373">
        <v>89421</v>
      </c>
      <c r="B3753" s="373" t="s">
        <v>5859</v>
      </c>
      <c r="C3753" s="373" t="s">
        <v>6</v>
      </c>
      <c r="D3753" s="374">
        <v>11.48</v>
      </c>
      <c r="E3753" s="371"/>
    </row>
    <row r="3754" spans="1:5" customFormat="1" x14ac:dyDescent="0.25">
      <c r="A3754" s="373">
        <v>89423</v>
      </c>
      <c r="B3754" s="373" t="s">
        <v>5860</v>
      </c>
      <c r="C3754" s="373" t="s">
        <v>6</v>
      </c>
      <c r="D3754" s="374">
        <v>9.76</v>
      </c>
      <c r="E3754" s="371"/>
    </row>
    <row r="3755" spans="1:5" customFormat="1" x14ac:dyDescent="0.25">
      <c r="A3755" s="373">
        <v>89424</v>
      </c>
      <c r="B3755" s="373" t="s">
        <v>5861</v>
      </c>
      <c r="C3755" s="373" t="s">
        <v>6</v>
      </c>
      <c r="D3755" s="374">
        <v>6.56</v>
      </c>
      <c r="E3755" s="371"/>
    </row>
    <row r="3756" spans="1:5" customFormat="1" x14ac:dyDescent="0.25">
      <c r="A3756" s="373">
        <v>89425</v>
      </c>
      <c r="B3756" s="373" t="s">
        <v>5862</v>
      </c>
      <c r="C3756" s="373" t="s">
        <v>6</v>
      </c>
      <c r="D3756" s="374">
        <v>18.21</v>
      </c>
      <c r="E3756" s="371"/>
    </row>
    <row r="3757" spans="1:5" customFormat="1" x14ac:dyDescent="0.25">
      <c r="A3757" s="373">
        <v>89426</v>
      </c>
      <c r="B3757" s="373" t="s">
        <v>5863</v>
      </c>
      <c r="C3757" s="373" t="s">
        <v>6</v>
      </c>
      <c r="D3757" s="374">
        <v>9.52</v>
      </c>
      <c r="E3757" s="371"/>
    </row>
    <row r="3758" spans="1:5" customFormat="1" x14ac:dyDescent="0.25">
      <c r="A3758" s="373">
        <v>89427</v>
      </c>
      <c r="B3758" s="373" t="s">
        <v>5864</v>
      </c>
      <c r="C3758" s="373" t="s">
        <v>6</v>
      </c>
      <c r="D3758" s="374">
        <v>11.91</v>
      </c>
      <c r="E3758" s="371"/>
    </row>
    <row r="3759" spans="1:5" customFormat="1" x14ac:dyDescent="0.25">
      <c r="A3759" s="373">
        <v>89428</v>
      </c>
      <c r="B3759" s="373" t="s">
        <v>5865</v>
      </c>
      <c r="C3759" s="373" t="s">
        <v>6</v>
      </c>
      <c r="D3759" s="374">
        <v>13.81</v>
      </c>
      <c r="E3759" s="371"/>
    </row>
    <row r="3760" spans="1:5" customFormat="1" x14ac:dyDescent="0.25">
      <c r="A3760" s="373">
        <v>89429</v>
      </c>
      <c r="B3760" s="373" t="s">
        <v>5866</v>
      </c>
      <c r="C3760" s="373" t="s">
        <v>6</v>
      </c>
      <c r="D3760" s="374">
        <v>6.17</v>
      </c>
      <c r="E3760" s="371"/>
    </row>
    <row r="3761" spans="1:5" customFormat="1" x14ac:dyDescent="0.25">
      <c r="A3761" s="373">
        <v>89430</v>
      </c>
      <c r="B3761" s="373" t="s">
        <v>5867</v>
      </c>
      <c r="C3761" s="373" t="s">
        <v>6</v>
      </c>
      <c r="D3761" s="374">
        <v>12.49</v>
      </c>
      <c r="E3761" s="371"/>
    </row>
    <row r="3762" spans="1:5" customFormat="1" x14ac:dyDescent="0.25">
      <c r="A3762" s="373">
        <v>89431</v>
      </c>
      <c r="B3762" s="373" t="s">
        <v>5868</v>
      </c>
      <c r="C3762" s="373" t="s">
        <v>6</v>
      </c>
      <c r="D3762" s="374">
        <v>9.0500000000000007</v>
      </c>
      <c r="E3762" s="371"/>
    </row>
    <row r="3763" spans="1:5" customFormat="1" x14ac:dyDescent="0.25">
      <c r="A3763" s="373">
        <v>89432</v>
      </c>
      <c r="B3763" s="373" t="s">
        <v>5869</v>
      </c>
      <c r="C3763" s="373" t="s">
        <v>6</v>
      </c>
      <c r="D3763" s="374">
        <v>29.19</v>
      </c>
      <c r="E3763" s="371"/>
    </row>
    <row r="3764" spans="1:5" customFormat="1" x14ac:dyDescent="0.25">
      <c r="A3764" s="373">
        <v>89433</v>
      </c>
      <c r="B3764" s="373" t="s">
        <v>5870</v>
      </c>
      <c r="C3764" s="373" t="s">
        <v>6</v>
      </c>
      <c r="D3764" s="374">
        <v>13.08</v>
      </c>
      <c r="E3764" s="371"/>
    </row>
    <row r="3765" spans="1:5" customFormat="1" x14ac:dyDescent="0.25">
      <c r="A3765" s="373">
        <v>89434</v>
      </c>
      <c r="B3765" s="373" t="s">
        <v>5871</v>
      </c>
      <c r="C3765" s="373" t="s">
        <v>6</v>
      </c>
      <c r="D3765" s="374">
        <v>10.93</v>
      </c>
      <c r="E3765" s="371"/>
    </row>
    <row r="3766" spans="1:5" customFormat="1" x14ac:dyDescent="0.25">
      <c r="A3766" s="373">
        <v>89435</v>
      </c>
      <c r="B3766" s="373" t="s">
        <v>5872</v>
      </c>
      <c r="C3766" s="373" t="s">
        <v>6</v>
      </c>
      <c r="D3766" s="374">
        <v>20.64</v>
      </c>
      <c r="E3766" s="371"/>
    </row>
    <row r="3767" spans="1:5" customFormat="1" x14ac:dyDescent="0.25">
      <c r="A3767" s="373">
        <v>89436</v>
      </c>
      <c r="B3767" s="373" t="s">
        <v>5873</v>
      </c>
      <c r="C3767" s="373" t="s">
        <v>6</v>
      </c>
      <c r="D3767" s="374">
        <v>8.19</v>
      </c>
      <c r="E3767" s="371"/>
    </row>
    <row r="3768" spans="1:5" customFormat="1" x14ac:dyDescent="0.25">
      <c r="A3768" s="373">
        <v>89437</v>
      </c>
      <c r="B3768" s="373" t="s">
        <v>5874</v>
      </c>
      <c r="C3768" s="373" t="s">
        <v>6</v>
      </c>
      <c r="D3768" s="374">
        <v>23.71</v>
      </c>
      <c r="E3768" s="371"/>
    </row>
    <row r="3769" spans="1:5" customFormat="1" x14ac:dyDescent="0.25">
      <c r="A3769" s="373">
        <v>89438</v>
      </c>
      <c r="B3769" s="373" t="s">
        <v>5875</v>
      </c>
      <c r="C3769" s="373" t="s">
        <v>6</v>
      </c>
      <c r="D3769" s="374">
        <v>10.25</v>
      </c>
      <c r="E3769" s="371"/>
    </row>
    <row r="3770" spans="1:5" customFormat="1" x14ac:dyDescent="0.25">
      <c r="A3770" s="373">
        <v>89439</v>
      </c>
      <c r="B3770" s="373" t="s">
        <v>5876</v>
      </c>
      <c r="C3770" s="373" t="s">
        <v>6</v>
      </c>
      <c r="D3770" s="374">
        <v>11.75</v>
      </c>
      <c r="E3770" s="371"/>
    </row>
    <row r="3771" spans="1:5" customFormat="1" x14ac:dyDescent="0.25">
      <c r="A3771" s="373">
        <v>89440</v>
      </c>
      <c r="B3771" s="373" t="s">
        <v>5877</v>
      </c>
      <c r="C3771" s="373" t="s">
        <v>6</v>
      </c>
      <c r="D3771" s="374">
        <v>12.14</v>
      </c>
      <c r="E3771" s="371"/>
    </row>
    <row r="3772" spans="1:5" customFormat="1" x14ac:dyDescent="0.25">
      <c r="A3772" s="373">
        <v>89442</v>
      </c>
      <c r="B3772" s="373" t="s">
        <v>5878</v>
      </c>
      <c r="C3772" s="373" t="s">
        <v>6</v>
      </c>
      <c r="D3772" s="374">
        <v>13.93</v>
      </c>
      <c r="E3772" s="371"/>
    </row>
    <row r="3773" spans="1:5" customFormat="1" x14ac:dyDescent="0.25">
      <c r="A3773" s="373">
        <v>89443</v>
      </c>
      <c r="B3773" s="373" t="s">
        <v>5879</v>
      </c>
      <c r="C3773" s="373" t="s">
        <v>6</v>
      </c>
      <c r="D3773" s="374">
        <v>17.11</v>
      </c>
      <c r="E3773" s="371"/>
    </row>
    <row r="3774" spans="1:5" customFormat="1" x14ac:dyDescent="0.25">
      <c r="A3774" s="373">
        <v>89444</v>
      </c>
      <c r="B3774" s="373" t="s">
        <v>5880</v>
      </c>
      <c r="C3774" s="373" t="s">
        <v>6</v>
      </c>
      <c r="D3774" s="374">
        <v>24.19</v>
      </c>
      <c r="E3774" s="371"/>
    </row>
    <row r="3775" spans="1:5" customFormat="1" x14ac:dyDescent="0.25">
      <c r="A3775" s="373">
        <v>89445</v>
      </c>
      <c r="B3775" s="373" t="s">
        <v>5881</v>
      </c>
      <c r="C3775" s="373" t="s">
        <v>6</v>
      </c>
      <c r="D3775" s="374">
        <v>18.88</v>
      </c>
      <c r="E3775" s="371"/>
    </row>
    <row r="3776" spans="1:5" customFormat="1" x14ac:dyDescent="0.25">
      <c r="A3776" s="373">
        <v>89481</v>
      </c>
      <c r="B3776" s="373" t="s">
        <v>5882</v>
      </c>
      <c r="C3776" s="373" t="s">
        <v>6</v>
      </c>
      <c r="D3776" s="374">
        <v>5.41</v>
      </c>
      <c r="E3776" s="371"/>
    </row>
    <row r="3777" spans="1:5" customFormat="1" x14ac:dyDescent="0.25">
      <c r="A3777" s="373">
        <v>89485</v>
      </c>
      <c r="B3777" s="373" t="s">
        <v>5883</v>
      </c>
      <c r="C3777" s="373" t="s">
        <v>6</v>
      </c>
      <c r="D3777" s="374">
        <v>6.2</v>
      </c>
      <c r="E3777" s="371"/>
    </row>
    <row r="3778" spans="1:5" customFormat="1" x14ac:dyDescent="0.25">
      <c r="A3778" s="373">
        <v>89489</v>
      </c>
      <c r="B3778" s="373" t="s">
        <v>5884</v>
      </c>
      <c r="C3778" s="373" t="s">
        <v>6</v>
      </c>
      <c r="D3778" s="374">
        <v>7.7</v>
      </c>
      <c r="E3778" s="371"/>
    </row>
    <row r="3779" spans="1:5" customFormat="1" x14ac:dyDescent="0.25">
      <c r="A3779" s="373">
        <v>89490</v>
      </c>
      <c r="B3779" s="373" t="s">
        <v>5885</v>
      </c>
      <c r="C3779" s="373" t="s">
        <v>6</v>
      </c>
      <c r="D3779" s="374">
        <v>7.16</v>
      </c>
      <c r="E3779" s="371"/>
    </row>
    <row r="3780" spans="1:5" customFormat="1" x14ac:dyDescent="0.25">
      <c r="A3780" s="373">
        <v>89492</v>
      </c>
      <c r="B3780" s="373" t="s">
        <v>5886</v>
      </c>
      <c r="C3780" s="373" t="s">
        <v>6</v>
      </c>
      <c r="D3780" s="374">
        <v>8.2899999999999991</v>
      </c>
      <c r="E3780" s="371"/>
    </row>
    <row r="3781" spans="1:5" customFormat="1" x14ac:dyDescent="0.25">
      <c r="A3781" s="373">
        <v>89493</v>
      </c>
      <c r="B3781" s="373" t="s">
        <v>5887</v>
      </c>
      <c r="C3781" s="373" t="s">
        <v>6</v>
      </c>
      <c r="D3781" s="374">
        <v>10.029999999999999</v>
      </c>
      <c r="E3781" s="371"/>
    </row>
    <row r="3782" spans="1:5" customFormat="1" x14ac:dyDescent="0.25">
      <c r="A3782" s="373">
        <v>89494</v>
      </c>
      <c r="B3782" s="373" t="s">
        <v>5888</v>
      </c>
      <c r="C3782" s="373" t="s">
        <v>6</v>
      </c>
      <c r="D3782" s="374">
        <v>12.37</v>
      </c>
      <c r="E3782" s="371"/>
    </row>
    <row r="3783" spans="1:5" customFormat="1" x14ac:dyDescent="0.25">
      <c r="A3783" s="373">
        <v>89496</v>
      </c>
      <c r="B3783" s="373" t="s">
        <v>5889</v>
      </c>
      <c r="C3783" s="373" t="s">
        <v>6</v>
      </c>
      <c r="D3783" s="374">
        <v>10.36</v>
      </c>
      <c r="E3783" s="371"/>
    </row>
    <row r="3784" spans="1:5" customFormat="1" x14ac:dyDescent="0.25">
      <c r="A3784" s="373">
        <v>89497</v>
      </c>
      <c r="B3784" s="373" t="s">
        <v>5890</v>
      </c>
      <c r="C3784" s="373" t="s">
        <v>6</v>
      </c>
      <c r="D3784" s="374">
        <v>13.17</v>
      </c>
      <c r="E3784" s="371"/>
    </row>
    <row r="3785" spans="1:5" customFormat="1" x14ac:dyDescent="0.25">
      <c r="A3785" s="373">
        <v>89498</v>
      </c>
      <c r="B3785" s="373" t="s">
        <v>5891</v>
      </c>
      <c r="C3785" s="373" t="s">
        <v>6</v>
      </c>
      <c r="D3785" s="374">
        <v>13.23</v>
      </c>
      <c r="E3785" s="371"/>
    </row>
    <row r="3786" spans="1:5" customFormat="1" x14ac:dyDescent="0.25">
      <c r="A3786" s="373">
        <v>89499</v>
      </c>
      <c r="B3786" s="373" t="s">
        <v>5892</v>
      </c>
      <c r="C3786" s="373" t="s">
        <v>6</v>
      </c>
      <c r="D3786" s="374">
        <v>19.36</v>
      </c>
      <c r="E3786" s="371"/>
    </row>
    <row r="3787" spans="1:5" customFormat="1" x14ac:dyDescent="0.25">
      <c r="A3787" s="373">
        <v>89500</v>
      </c>
      <c r="B3787" s="373" t="s">
        <v>5893</v>
      </c>
      <c r="C3787" s="373" t="s">
        <v>6</v>
      </c>
      <c r="D3787" s="374">
        <v>12.68</v>
      </c>
      <c r="E3787" s="371"/>
    </row>
    <row r="3788" spans="1:5" customFormat="1" x14ac:dyDescent="0.25">
      <c r="A3788" s="373">
        <v>89501</v>
      </c>
      <c r="B3788" s="373" t="s">
        <v>5894</v>
      </c>
      <c r="C3788" s="373" t="s">
        <v>6</v>
      </c>
      <c r="D3788" s="374">
        <v>14.31</v>
      </c>
      <c r="E3788" s="371"/>
    </row>
    <row r="3789" spans="1:5" customFormat="1" x14ac:dyDescent="0.25">
      <c r="A3789" s="373">
        <v>89502</v>
      </c>
      <c r="B3789" s="373" t="s">
        <v>5895</v>
      </c>
      <c r="C3789" s="373" t="s">
        <v>6</v>
      </c>
      <c r="D3789" s="374">
        <v>16.829999999999998</v>
      </c>
      <c r="E3789" s="371"/>
    </row>
    <row r="3790" spans="1:5" customFormat="1" x14ac:dyDescent="0.25">
      <c r="A3790" s="373">
        <v>89503</v>
      </c>
      <c r="B3790" s="373" t="s">
        <v>5896</v>
      </c>
      <c r="C3790" s="373" t="s">
        <v>6</v>
      </c>
      <c r="D3790" s="374">
        <v>22.45</v>
      </c>
      <c r="E3790" s="371"/>
    </row>
    <row r="3791" spans="1:5" customFormat="1" x14ac:dyDescent="0.25">
      <c r="A3791" s="373">
        <v>89504</v>
      </c>
      <c r="B3791" s="373" t="s">
        <v>5897</v>
      </c>
      <c r="C3791" s="373" t="s">
        <v>6</v>
      </c>
      <c r="D3791" s="374">
        <v>18.64</v>
      </c>
      <c r="E3791" s="371"/>
    </row>
    <row r="3792" spans="1:5" customFormat="1" x14ac:dyDescent="0.25">
      <c r="A3792" s="373">
        <v>89505</v>
      </c>
      <c r="B3792" s="373" t="s">
        <v>5898</v>
      </c>
      <c r="C3792" s="373" t="s">
        <v>6</v>
      </c>
      <c r="D3792" s="374">
        <v>40.659999999999997</v>
      </c>
      <c r="E3792" s="371"/>
    </row>
    <row r="3793" spans="1:5" customFormat="1" x14ac:dyDescent="0.25">
      <c r="A3793" s="373">
        <v>89506</v>
      </c>
      <c r="B3793" s="373" t="s">
        <v>5899</v>
      </c>
      <c r="C3793" s="373" t="s">
        <v>6</v>
      </c>
      <c r="D3793" s="374">
        <v>38.9</v>
      </c>
      <c r="E3793" s="371"/>
    </row>
    <row r="3794" spans="1:5" customFormat="1" x14ac:dyDescent="0.25">
      <c r="A3794" s="373">
        <v>89507</v>
      </c>
      <c r="B3794" s="373" t="s">
        <v>5900</v>
      </c>
      <c r="C3794" s="373" t="s">
        <v>6</v>
      </c>
      <c r="D3794" s="374">
        <v>45.87</v>
      </c>
      <c r="E3794" s="371"/>
    </row>
    <row r="3795" spans="1:5" customFormat="1" x14ac:dyDescent="0.25">
      <c r="A3795" s="373">
        <v>89510</v>
      </c>
      <c r="B3795" s="373" t="s">
        <v>5901</v>
      </c>
      <c r="C3795" s="373" t="s">
        <v>6</v>
      </c>
      <c r="D3795" s="374">
        <v>26.53</v>
      </c>
      <c r="E3795" s="371"/>
    </row>
    <row r="3796" spans="1:5" customFormat="1" x14ac:dyDescent="0.25">
      <c r="A3796" s="373">
        <v>89513</v>
      </c>
      <c r="B3796" s="373" t="s">
        <v>5902</v>
      </c>
      <c r="C3796" s="373" t="s">
        <v>6</v>
      </c>
      <c r="D3796" s="374">
        <v>101.31</v>
      </c>
      <c r="E3796" s="371"/>
    </row>
    <row r="3797" spans="1:5" customFormat="1" x14ac:dyDescent="0.25">
      <c r="A3797" s="373">
        <v>89514</v>
      </c>
      <c r="B3797" s="373" t="s">
        <v>5903</v>
      </c>
      <c r="C3797" s="373" t="s">
        <v>6</v>
      </c>
      <c r="D3797" s="374">
        <v>7.74</v>
      </c>
      <c r="E3797" s="371"/>
    </row>
    <row r="3798" spans="1:5" customFormat="1" x14ac:dyDescent="0.25">
      <c r="A3798" s="373">
        <v>89515</v>
      </c>
      <c r="B3798" s="373" t="s">
        <v>5904</v>
      </c>
      <c r="C3798" s="373" t="s">
        <v>6</v>
      </c>
      <c r="D3798" s="374">
        <v>80.92</v>
      </c>
      <c r="E3798" s="371"/>
    </row>
    <row r="3799" spans="1:5" customFormat="1" x14ac:dyDescent="0.25">
      <c r="A3799" s="373">
        <v>89516</v>
      </c>
      <c r="B3799" s="373" t="s">
        <v>5905</v>
      </c>
      <c r="C3799" s="373" t="s">
        <v>6</v>
      </c>
      <c r="D3799" s="374">
        <v>7.82</v>
      </c>
      <c r="E3799" s="371"/>
    </row>
    <row r="3800" spans="1:5" customFormat="1" x14ac:dyDescent="0.25">
      <c r="A3800" s="373">
        <v>89517</v>
      </c>
      <c r="B3800" s="373" t="s">
        <v>5906</v>
      </c>
      <c r="C3800" s="373" t="s">
        <v>6</v>
      </c>
      <c r="D3800" s="374">
        <v>67.91</v>
      </c>
      <c r="E3800" s="371"/>
    </row>
    <row r="3801" spans="1:5" customFormat="1" x14ac:dyDescent="0.25">
      <c r="A3801" s="373">
        <v>89518</v>
      </c>
      <c r="B3801" s="373" t="s">
        <v>5907</v>
      </c>
      <c r="C3801" s="373" t="s">
        <v>6</v>
      </c>
      <c r="D3801" s="374">
        <v>14.19</v>
      </c>
      <c r="E3801" s="371"/>
    </row>
    <row r="3802" spans="1:5" customFormat="1" x14ac:dyDescent="0.25">
      <c r="A3802" s="373">
        <v>89519</v>
      </c>
      <c r="B3802" s="373" t="s">
        <v>5908</v>
      </c>
      <c r="C3802" s="373" t="s">
        <v>6</v>
      </c>
      <c r="D3802" s="374">
        <v>46.27</v>
      </c>
      <c r="E3802" s="371"/>
    </row>
    <row r="3803" spans="1:5" customFormat="1" x14ac:dyDescent="0.25">
      <c r="A3803" s="373">
        <v>89520</v>
      </c>
      <c r="B3803" s="373" t="s">
        <v>5909</v>
      </c>
      <c r="C3803" s="373" t="s">
        <v>6</v>
      </c>
      <c r="D3803" s="374">
        <v>14.83</v>
      </c>
      <c r="E3803" s="371"/>
    </row>
    <row r="3804" spans="1:5" customFormat="1" x14ac:dyDescent="0.25">
      <c r="A3804" s="373">
        <v>89521</v>
      </c>
      <c r="B3804" s="373" t="s">
        <v>5910</v>
      </c>
      <c r="C3804" s="373" t="s">
        <v>6</v>
      </c>
      <c r="D3804" s="374">
        <v>120.73</v>
      </c>
      <c r="E3804" s="371"/>
    </row>
    <row r="3805" spans="1:5" customFormat="1" x14ac:dyDescent="0.25">
      <c r="A3805" s="373">
        <v>89522</v>
      </c>
      <c r="B3805" s="373" t="s">
        <v>5911</v>
      </c>
      <c r="C3805" s="373" t="s">
        <v>6</v>
      </c>
      <c r="D3805" s="374">
        <v>27.18</v>
      </c>
      <c r="E3805" s="371"/>
    </row>
    <row r="3806" spans="1:5" customFormat="1" x14ac:dyDescent="0.25">
      <c r="A3806" s="373">
        <v>89523</v>
      </c>
      <c r="B3806" s="373" t="s">
        <v>5912</v>
      </c>
      <c r="C3806" s="373" t="s">
        <v>6</v>
      </c>
      <c r="D3806" s="374">
        <v>98.91</v>
      </c>
      <c r="E3806" s="371"/>
    </row>
    <row r="3807" spans="1:5" customFormat="1" x14ac:dyDescent="0.25">
      <c r="A3807" s="373">
        <v>89524</v>
      </c>
      <c r="B3807" s="373" t="s">
        <v>5913</v>
      </c>
      <c r="C3807" s="373" t="s">
        <v>6</v>
      </c>
      <c r="D3807" s="374">
        <v>27.59</v>
      </c>
      <c r="E3807" s="371"/>
    </row>
    <row r="3808" spans="1:5" customFormat="1" x14ac:dyDescent="0.25">
      <c r="A3808" s="373">
        <v>89525</v>
      </c>
      <c r="B3808" s="373" t="s">
        <v>5914</v>
      </c>
      <c r="C3808" s="373" t="s">
        <v>6</v>
      </c>
      <c r="D3808" s="374">
        <v>85.34</v>
      </c>
      <c r="E3808" s="371"/>
    </row>
    <row r="3809" spans="1:5" customFormat="1" x14ac:dyDescent="0.25">
      <c r="A3809" s="373">
        <v>89526</v>
      </c>
      <c r="B3809" s="373" t="s">
        <v>5915</v>
      </c>
      <c r="C3809" s="373" t="s">
        <v>6</v>
      </c>
      <c r="D3809" s="374">
        <v>35.07</v>
      </c>
      <c r="E3809" s="371"/>
    </row>
    <row r="3810" spans="1:5" customFormat="1" x14ac:dyDescent="0.25">
      <c r="A3810" s="373">
        <v>89527</v>
      </c>
      <c r="B3810" s="373" t="s">
        <v>5916</v>
      </c>
      <c r="C3810" s="373" t="s">
        <v>6</v>
      </c>
      <c r="D3810" s="374">
        <v>55.73</v>
      </c>
      <c r="E3810" s="371"/>
    </row>
    <row r="3811" spans="1:5" customFormat="1" x14ac:dyDescent="0.25">
      <c r="A3811" s="373">
        <v>89528</v>
      </c>
      <c r="B3811" s="373" t="s">
        <v>5917</v>
      </c>
      <c r="C3811" s="373" t="s">
        <v>6</v>
      </c>
      <c r="D3811" s="374">
        <v>4.3099999999999996</v>
      </c>
      <c r="E3811" s="371"/>
    </row>
    <row r="3812" spans="1:5" customFormat="1" x14ac:dyDescent="0.25">
      <c r="A3812" s="373">
        <v>89529</v>
      </c>
      <c r="B3812" s="373" t="s">
        <v>5918</v>
      </c>
      <c r="C3812" s="373" t="s">
        <v>6</v>
      </c>
      <c r="D3812" s="374">
        <v>33.950000000000003</v>
      </c>
      <c r="E3812" s="371"/>
    </row>
    <row r="3813" spans="1:5" customFormat="1" x14ac:dyDescent="0.25">
      <c r="A3813" s="373">
        <v>89530</v>
      </c>
      <c r="B3813" s="373" t="s">
        <v>5919</v>
      </c>
      <c r="C3813" s="373" t="s">
        <v>6</v>
      </c>
      <c r="D3813" s="374">
        <v>15.96</v>
      </c>
      <c r="E3813" s="371"/>
    </row>
    <row r="3814" spans="1:5" customFormat="1" x14ac:dyDescent="0.25">
      <c r="A3814" s="373">
        <v>89531</v>
      </c>
      <c r="B3814" s="373" t="s">
        <v>5920</v>
      </c>
      <c r="C3814" s="373" t="s">
        <v>6</v>
      </c>
      <c r="D3814" s="374">
        <v>34.86</v>
      </c>
      <c r="E3814" s="371"/>
    </row>
    <row r="3815" spans="1:5" customFormat="1" x14ac:dyDescent="0.25">
      <c r="A3815" s="373">
        <v>89532</v>
      </c>
      <c r="B3815" s="373" t="s">
        <v>5921</v>
      </c>
      <c r="C3815" s="373" t="s">
        <v>6</v>
      </c>
      <c r="D3815" s="374">
        <v>7.07</v>
      </c>
      <c r="E3815" s="371"/>
    </row>
    <row r="3816" spans="1:5" customFormat="1" x14ac:dyDescent="0.25">
      <c r="A3816" s="373">
        <v>89535</v>
      </c>
      <c r="B3816" s="373" t="s">
        <v>5922</v>
      </c>
      <c r="C3816" s="373" t="s">
        <v>6</v>
      </c>
      <c r="D3816" s="374">
        <v>38.78</v>
      </c>
      <c r="E3816" s="371"/>
    </row>
    <row r="3817" spans="1:5" customFormat="1" x14ac:dyDescent="0.25">
      <c r="A3817" s="373">
        <v>89536</v>
      </c>
      <c r="B3817" s="373" t="s">
        <v>5923</v>
      </c>
      <c r="C3817" s="373" t="s">
        <v>6</v>
      </c>
      <c r="D3817" s="374">
        <v>11.56</v>
      </c>
      <c r="E3817" s="371"/>
    </row>
    <row r="3818" spans="1:5" customFormat="1" x14ac:dyDescent="0.25">
      <c r="A3818" s="373">
        <v>89540</v>
      </c>
      <c r="B3818" s="373" t="s">
        <v>5924</v>
      </c>
      <c r="C3818" s="373" t="s">
        <v>6</v>
      </c>
      <c r="D3818" s="374">
        <v>10.24</v>
      </c>
      <c r="E3818" s="371"/>
    </row>
    <row r="3819" spans="1:5" customFormat="1" x14ac:dyDescent="0.25">
      <c r="A3819" s="373">
        <v>89541</v>
      </c>
      <c r="B3819" s="373" t="s">
        <v>5925</v>
      </c>
      <c r="C3819" s="373" t="s">
        <v>6</v>
      </c>
      <c r="D3819" s="374">
        <v>6.42</v>
      </c>
      <c r="E3819" s="371"/>
    </row>
    <row r="3820" spans="1:5" customFormat="1" x14ac:dyDescent="0.25">
      <c r="A3820" s="373">
        <v>89542</v>
      </c>
      <c r="B3820" s="373" t="s">
        <v>5926</v>
      </c>
      <c r="C3820" s="373" t="s">
        <v>6</v>
      </c>
      <c r="D3820" s="374">
        <v>26.56</v>
      </c>
      <c r="E3820" s="371"/>
    </row>
    <row r="3821" spans="1:5" customFormat="1" x14ac:dyDescent="0.25">
      <c r="A3821" s="373">
        <v>89544</v>
      </c>
      <c r="B3821" s="373" t="s">
        <v>5927</v>
      </c>
      <c r="C3821" s="373" t="s">
        <v>6</v>
      </c>
      <c r="D3821" s="374">
        <v>7.82</v>
      </c>
      <c r="E3821" s="371"/>
    </row>
    <row r="3822" spans="1:5" customFormat="1" x14ac:dyDescent="0.25">
      <c r="A3822" s="373">
        <v>89545</v>
      </c>
      <c r="B3822" s="373" t="s">
        <v>5928</v>
      </c>
      <c r="C3822" s="373" t="s">
        <v>6</v>
      </c>
      <c r="D3822" s="374">
        <v>15.28</v>
      </c>
      <c r="E3822" s="371"/>
    </row>
    <row r="3823" spans="1:5" customFormat="1" x14ac:dyDescent="0.25">
      <c r="A3823" s="373">
        <v>89546</v>
      </c>
      <c r="B3823" s="373" t="s">
        <v>5929</v>
      </c>
      <c r="C3823" s="373" t="s">
        <v>6</v>
      </c>
      <c r="D3823" s="374">
        <v>10.33</v>
      </c>
      <c r="E3823" s="371"/>
    </row>
    <row r="3824" spans="1:5" customFormat="1" x14ac:dyDescent="0.25">
      <c r="A3824" s="373">
        <v>89547</v>
      </c>
      <c r="B3824" s="373" t="s">
        <v>5930</v>
      </c>
      <c r="C3824" s="373" t="s">
        <v>6</v>
      </c>
      <c r="D3824" s="374">
        <v>20.54</v>
      </c>
      <c r="E3824" s="371"/>
    </row>
    <row r="3825" spans="1:5" customFormat="1" x14ac:dyDescent="0.25">
      <c r="A3825" s="373">
        <v>89548</v>
      </c>
      <c r="B3825" s="373" t="s">
        <v>5931</v>
      </c>
      <c r="C3825" s="373" t="s">
        <v>6</v>
      </c>
      <c r="D3825" s="374">
        <v>21.09</v>
      </c>
      <c r="E3825" s="371"/>
    </row>
    <row r="3826" spans="1:5" customFormat="1" x14ac:dyDescent="0.25">
      <c r="A3826" s="373">
        <v>89549</v>
      </c>
      <c r="B3826" s="373" t="s">
        <v>5932</v>
      </c>
      <c r="C3826" s="373" t="s">
        <v>6</v>
      </c>
      <c r="D3826" s="374">
        <v>17.53</v>
      </c>
      <c r="E3826" s="371"/>
    </row>
    <row r="3827" spans="1:5" customFormat="1" x14ac:dyDescent="0.25">
      <c r="A3827" s="373">
        <v>89550</v>
      </c>
      <c r="B3827" s="373" t="s">
        <v>5933</v>
      </c>
      <c r="C3827" s="373" t="s">
        <v>6</v>
      </c>
      <c r="D3827" s="374">
        <v>36.76</v>
      </c>
      <c r="E3827" s="371"/>
    </row>
    <row r="3828" spans="1:5" customFormat="1" x14ac:dyDescent="0.25">
      <c r="A3828" s="373">
        <v>89551</v>
      </c>
      <c r="B3828" s="373" t="s">
        <v>5934</v>
      </c>
      <c r="C3828" s="373" t="s">
        <v>6</v>
      </c>
      <c r="D3828" s="374">
        <v>8.48</v>
      </c>
      <c r="E3828" s="371"/>
    </row>
    <row r="3829" spans="1:5" customFormat="1" x14ac:dyDescent="0.25">
      <c r="A3829" s="373">
        <v>89552</v>
      </c>
      <c r="B3829" s="373" t="s">
        <v>5935</v>
      </c>
      <c r="C3829" s="373" t="s">
        <v>6</v>
      </c>
      <c r="D3829" s="374">
        <v>18.010000000000002</v>
      </c>
      <c r="E3829" s="371"/>
    </row>
    <row r="3830" spans="1:5" customFormat="1" x14ac:dyDescent="0.25">
      <c r="A3830" s="373">
        <v>89553</v>
      </c>
      <c r="B3830" s="373" t="s">
        <v>5936</v>
      </c>
      <c r="C3830" s="373" t="s">
        <v>6</v>
      </c>
      <c r="D3830" s="374">
        <v>5.74</v>
      </c>
      <c r="E3830" s="371"/>
    </row>
    <row r="3831" spans="1:5" customFormat="1" x14ac:dyDescent="0.25">
      <c r="A3831" s="373">
        <v>89554</v>
      </c>
      <c r="B3831" s="373" t="s">
        <v>5937</v>
      </c>
      <c r="C3831" s="373" t="s">
        <v>6</v>
      </c>
      <c r="D3831" s="374">
        <v>26.24</v>
      </c>
      <c r="E3831" s="371"/>
    </row>
    <row r="3832" spans="1:5" customFormat="1" x14ac:dyDescent="0.25">
      <c r="A3832" s="373">
        <v>89555</v>
      </c>
      <c r="B3832" s="373" t="s">
        <v>5938</v>
      </c>
      <c r="C3832" s="373" t="s">
        <v>6</v>
      </c>
      <c r="D3832" s="374">
        <v>21.08</v>
      </c>
      <c r="E3832" s="371"/>
    </row>
    <row r="3833" spans="1:5" customFormat="1" x14ac:dyDescent="0.25">
      <c r="A3833" s="373">
        <v>89556</v>
      </c>
      <c r="B3833" s="373" t="s">
        <v>5939</v>
      </c>
      <c r="C3833" s="373" t="s">
        <v>6</v>
      </c>
      <c r="D3833" s="374">
        <v>36.29</v>
      </c>
      <c r="E3833" s="371"/>
    </row>
    <row r="3834" spans="1:5" customFormat="1" x14ac:dyDescent="0.25">
      <c r="A3834" s="373">
        <v>89557</v>
      </c>
      <c r="B3834" s="373" t="s">
        <v>5940</v>
      </c>
      <c r="C3834" s="373" t="s">
        <v>6</v>
      </c>
      <c r="D3834" s="374">
        <v>28.95</v>
      </c>
      <c r="E3834" s="371"/>
    </row>
    <row r="3835" spans="1:5" customFormat="1" x14ac:dyDescent="0.25">
      <c r="A3835" s="373">
        <v>89558</v>
      </c>
      <c r="B3835" s="373" t="s">
        <v>5941</v>
      </c>
      <c r="C3835" s="373" t="s">
        <v>6</v>
      </c>
      <c r="D3835" s="374">
        <v>9.69</v>
      </c>
      <c r="E3835" s="371"/>
    </row>
    <row r="3836" spans="1:5" customFormat="1" x14ac:dyDescent="0.25">
      <c r="A3836" s="373">
        <v>89559</v>
      </c>
      <c r="B3836" s="373" t="s">
        <v>5942</v>
      </c>
      <c r="C3836" s="373" t="s">
        <v>6</v>
      </c>
      <c r="D3836" s="374">
        <v>59.46</v>
      </c>
      <c r="E3836" s="371"/>
    </row>
    <row r="3837" spans="1:5" customFormat="1" x14ac:dyDescent="0.25">
      <c r="A3837" s="373">
        <v>89560</v>
      </c>
      <c r="B3837" s="373" t="s">
        <v>5943</v>
      </c>
      <c r="C3837" s="373" t="s">
        <v>6</v>
      </c>
      <c r="D3837" s="374">
        <v>34.03</v>
      </c>
      <c r="E3837" s="371"/>
    </row>
    <row r="3838" spans="1:5" customFormat="1" x14ac:dyDescent="0.25">
      <c r="A3838" s="373">
        <v>89561</v>
      </c>
      <c r="B3838" s="373" t="s">
        <v>5944</v>
      </c>
      <c r="C3838" s="373" t="s">
        <v>6</v>
      </c>
      <c r="D3838" s="374">
        <v>13.6</v>
      </c>
      <c r="E3838" s="371"/>
    </row>
    <row r="3839" spans="1:5" customFormat="1" x14ac:dyDescent="0.25">
      <c r="A3839" s="373">
        <v>89562</v>
      </c>
      <c r="B3839" s="373" t="s">
        <v>5945</v>
      </c>
      <c r="C3839" s="373" t="s">
        <v>6</v>
      </c>
      <c r="D3839" s="374">
        <v>10.25</v>
      </c>
      <c r="E3839" s="371"/>
    </row>
    <row r="3840" spans="1:5" customFormat="1" x14ac:dyDescent="0.25">
      <c r="A3840" s="373">
        <v>89563</v>
      </c>
      <c r="B3840" s="373" t="s">
        <v>5946</v>
      </c>
      <c r="C3840" s="373" t="s">
        <v>6</v>
      </c>
      <c r="D3840" s="374">
        <v>31.47</v>
      </c>
      <c r="E3840" s="371"/>
    </row>
    <row r="3841" spans="1:5" customFormat="1" x14ac:dyDescent="0.25">
      <c r="A3841" s="373">
        <v>89564</v>
      </c>
      <c r="B3841" s="373" t="s">
        <v>5947</v>
      </c>
      <c r="C3841" s="373" t="s">
        <v>6</v>
      </c>
      <c r="D3841" s="374">
        <v>15.33</v>
      </c>
      <c r="E3841" s="371"/>
    </row>
    <row r="3842" spans="1:5" customFormat="1" x14ac:dyDescent="0.25">
      <c r="A3842" s="373">
        <v>89565</v>
      </c>
      <c r="B3842" s="373" t="s">
        <v>5948</v>
      </c>
      <c r="C3842" s="373" t="s">
        <v>6</v>
      </c>
      <c r="D3842" s="374">
        <v>50.39</v>
      </c>
      <c r="E3842" s="371"/>
    </row>
    <row r="3843" spans="1:5" customFormat="1" x14ac:dyDescent="0.25">
      <c r="A3843" s="373">
        <v>89566</v>
      </c>
      <c r="B3843" s="373" t="s">
        <v>5949</v>
      </c>
      <c r="C3843" s="373" t="s">
        <v>6</v>
      </c>
      <c r="D3843" s="374">
        <v>43.04</v>
      </c>
      <c r="E3843" s="371"/>
    </row>
    <row r="3844" spans="1:5" customFormat="1" x14ac:dyDescent="0.25">
      <c r="A3844" s="373">
        <v>89567</v>
      </c>
      <c r="B3844" s="373" t="s">
        <v>5950</v>
      </c>
      <c r="C3844" s="373" t="s">
        <v>6</v>
      </c>
      <c r="D3844" s="374">
        <v>72.12</v>
      </c>
      <c r="E3844" s="371"/>
    </row>
    <row r="3845" spans="1:5" customFormat="1" x14ac:dyDescent="0.25">
      <c r="A3845" s="373">
        <v>89568</v>
      </c>
      <c r="B3845" s="373" t="s">
        <v>5951</v>
      </c>
      <c r="C3845" s="373" t="s">
        <v>6</v>
      </c>
      <c r="D3845" s="374">
        <v>31.56</v>
      </c>
      <c r="E3845" s="371"/>
    </row>
    <row r="3846" spans="1:5" customFormat="1" x14ac:dyDescent="0.25">
      <c r="A3846" s="373">
        <v>89569</v>
      </c>
      <c r="B3846" s="373" t="s">
        <v>5952</v>
      </c>
      <c r="C3846" s="373" t="s">
        <v>6</v>
      </c>
      <c r="D3846" s="374">
        <v>83.44</v>
      </c>
      <c r="E3846" s="371"/>
    </row>
    <row r="3847" spans="1:5" customFormat="1" x14ac:dyDescent="0.25">
      <c r="A3847" s="373">
        <v>89570</v>
      </c>
      <c r="B3847" s="373" t="s">
        <v>5953</v>
      </c>
      <c r="C3847" s="373" t="s">
        <v>6</v>
      </c>
      <c r="D3847" s="374">
        <v>11.31</v>
      </c>
      <c r="E3847" s="371"/>
    </row>
    <row r="3848" spans="1:5" customFormat="1" x14ac:dyDescent="0.25">
      <c r="A3848" s="373">
        <v>89571</v>
      </c>
      <c r="B3848" s="373" t="s">
        <v>5954</v>
      </c>
      <c r="C3848" s="373" t="s">
        <v>6</v>
      </c>
      <c r="D3848" s="374">
        <v>62.87</v>
      </c>
      <c r="E3848" s="371"/>
    </row>
    <row r="3849" spans="1:5" customFormat="1" x14ac:dyDescent="0.25">
      <c r="A3849" s="373">
        <v>89572</v>
      </c>
      <c r="B3849" s="373" t="s">
        <v>5955</v>
      </c>
      <c r="C3849" s="373" t="s">
        <v>6</v>
      </c>
      <c r="D3849" s="374">
        <v>8.64</v>
      </c>
      <c r="E3849" s="371"/>
    </row>
    <row r="3850" spans="1:5" customFormat="1" x14ac:dyDescent="0.25">
      <c r="A3850" s="373">
        <v>89573</v>
      </c>
      <c r="B3850" s="373" t="s">
        <v>5956</v>
      </c>
      <c r="C3850" s="373" t="s">
        <v>6</v>
      </c>
      <c r="D3850" s="374">
        <v>68.459999999999994</v>
      </c>
      <c r="E3850" s="371"/>
    </row>
    <row r="3851" spans="1:5" customFormat="1" x14ac:dyDescent="0.25">
      <c r="A3851" s="373">
        <v>89574</v>
      </c>
      <c r="B3851" s="373" t="s">
        <v>5957</v>
      </c>
      <c r="C3851" s="373" t="s">
        <v>6</v>
      </c>
      <c r="D3851" s="374">
        <v>137.65</v>
      </c>
      <c r="E3851" s="371"/>
    </row>
    <row r="3852" spans="1:5" customFormat="1" x14ac:dyDescent="0.25">
      <c r="A3852" s="373">
        <v>89575</v>
      </c>
      <c r="B3852" s="373" t="s">
        <v>5958</v>
      </c>
      <c r="C3852" s="373" t="s">
        <v>6</v>
      </c>
      <c r="D3852" s="374">
        <v>11.51</v>
      </c>
      <c r="E3852" s="371"/>
    </row>
    <row r="3853" spans="1:5" customFormat="1" x14ac:dyDescent="0.25">
      <c r="A3853" s="373">
        <v>89577</v>
      </c>
      <c r="B3853" s="373" t="s">
        <v>5959</v>
      </c>
      <c r="C3853" s="373" t="s">
        <v>6</v>
      </c>
      <c r="D3853" s="374">
        <v>35.979999999999997</v>
      </c>
      <c r="E3853" s="371"/>
    </row>
    <row r="3854" spans="1:5" customFormat="1" x14ac:dyDescent="0.25">
      <c r="A3854" s="373">
        <v>89579</v>
      </c>
      <c r="B3854" s="373" t="s">
        <v>5960</v>
      </c>
      <c r="C3854" s="373" t="s">
        <v>6</v>
      </c>
      <c r="D3854" s="374">
        <v>11.58</v>
      </c>
      <c r="E3854" s="371"/>
    </row>
    <row r="3855" spans="1:5" customFormat="1" x14ac:dyDescent="0.25">
      <c r="A3855" s="373">
        <v>89581</v>
      </c>
      <c r="B3855" s="373" t="s">
        <v>5961</v>
      </c>
      <c r="C3855" s="373" t="s">
        <v>6</v>
      </c>
      <c r="D3855" s="374">
        <v>31.24</v>
      </c>
      <c r="E3855" s="371"/>
    </row>
    <row r="3856" spans="1:5" customFormat="1" x14ac:dyDescent="0.25">
      <c r="A3856" s="373">
        <v>89582</v>
      </c>
      <c r="B3856" s="373" t="s">
        <v>5962</v>
      </c>
      <c r="C3856" s="373" t="s">
        <v>6</v>
      </c>
      <c r="D3856" s="374">
        <v>31.65</v>
      </c>
      <c r="E3856" s="371"/>
    </row>
    <row r="3857" spans="1:5" customFormat="1" x14ac:dyDescent="0.25">
      <c r="A3857" s="373">
        <v>89583</v>
      </c>
      <c r="B3857" s="373" t="s">
        <v>5963</v>
      </c>
      <c r="C3857" s="373" t="s">
        <v>6</v>
      </c>
      <c r="D3857" s="374">
        <v>39.130000000000003</v>
      </c>
      <c r="E3857" s="371"/>
    </row>
    <row r="3858" spans="1:5" customFormat="1" x14ac:dyDescent="0.25">
      <c r="A3858" s="373">
        <v>89584</v>
      </c>
      <c r="B3858" s="373" t="s">
        <v>5964</v>
      </c>
      <c r="C3858" s="373" t="s">
        <v>6</v>
      </c>
      <c r="D3858" s="374">
        <v>41.3</v>
      </c>
      <c r="E3858" s="371"/>
    </row>
    <row r="3859" spans="1:5" customFormat="1" x14ac:dyDescent="0.25">
      <c r="A3859" s="373">
        <v>89585</v>
      </c>
      <c r="B3859" s="373" t="s">
        <v>5965</v>
      </c>
      <c r="C3859" s="373" t="s">
        <v>6</v>
      </c>
      <c r="D3859" s="374">
        <v>42.21</v>
      </c>
      <c r="E3859" s="371"/>
    </row>
    <row r="3860" spans="1:5" customFormat="1" x14ac:dyDescent="0.25">
      <c r="A3860" s="373">
        <v>89587</v>
      </c>
      <c r="B3860" s="373" t="s">
        <v>5966</v>
      </c>
      <c r="C3860" s="373" t="s">
        <v>6</v>
      </c>
      <c r="D3860" s="374">
        <v>46.13</v>
      </c>
      <c r="E3860" s="371"/>
    </row>
    <row r="3861" spans="1:5" customFormat="1" x14ac:dyDescent="0.25">
      <c r="A3861" s="373">
        <v>89590</v>
      </c>
      <c r="B3861" s="373" t="s">
        <v>5967</v>
      </c>
      <c r="C3861" s="373" t="s">
        <v>6</v>
      </c>
      <c r="D3861" s="374">
        <v>121.52</v>
      </c>
      <c r="E3861" s="371"/>
    </row>
    <row r="3862" spans="1:5" customFormat="1" x14ac:dyDescent="0.25">
      <c r="A3862" s="373">
        <v>89591</v>
      </c>
      <c r="B3862" s="373" t="s">
        <v>5968</v>
      </c>
      <c r="C3862" s="373" t="s">
        <v>6</v>
      </c>
      <c r="D3862" s="374">
        <v>118.73</v>
      </c>
      <c r="E3862" s="371"/>
    </row>
    <row r="3863" spans="1:5" customFormat="1" x14ac:dyDescent="0.25">
      <c r="A3863" s="373">
        <v>89592</v>
      </c>
      <c r="B3863" s="373" t="s">
        <v>5969</v>
      </c>
      <c r="C3863" s="373" t="s">
        <v>6</v>
      </c>
      <c r="D3863" s="374">
        <v>143.22999999999999</v>
      </c>
      <c r="E3863" s="371"/>
    </row>
    <row r="3864" spans="1:5" customFormat="1" x14ac:dyDescent="0.25">
      <c r="A3864" s="373">
        <v>89593</v>
      </c>
      <c r="B3864" s="373" t="s">
        <v>5970</v>
      </c>
      <c r="C3864" s="373" t="s">
        <v>6</v>
      </c>
      <c r="D3864" s="374">
        <v>24.34</v>
      </c>
      <c r="E3864" s="371"/>
    </row>
    <row r="3865" spans="1:5" customFormat="1" x14ac:dyDescent="0.25">
      <c r="A3865" s="373">
        <v>89594</v>
      </c>
      <c r="B3865" s="373" t="s">
        <v>5971</v>
      </c>
      <c r="C3865" s="373" t="s">
        <v>6</v>
      </c>
      <c r="D3865" s="374">
        <v>35.04</v>
      </c>
      <c r="E3865" s="371"/>
    </row>
    <row r="3866" spans="1:5" customFormat="1" x14ac:dyDescent="0.25">
      <c r="A3866" s="373">
        <v>89595</v>
      </c>
      <c r="B3866" s="373" t="s">
        <v>5972</v>
      </c>
      <c r="C3866" s="373" t="s">
        <v>6</v>
      </c>
      <c r="D3866" s="374">
        <v>14.25</v>
      </c>
      <c r="E3866" s="371"/>
    </row>
    <row r="3867" spans="1:5" customFormat="1" x14ac:dyDescent="0.25">
      <c r="A3867" s="373">
        <v>89596</v>
      </c>
      <c r="B3867" s="373" t="s">
        <v>5973</v>
      </c>
      <c r="C3867" s="373" t="s">
        <v>6</v>
      </c>
      <c r="D3867" s="374">
        <v>10.37</v>
      </c>
      <c r="E3867" s="371"/>
    </row>
    <row r="3868" spans="1:5" customFormat="1" x14ac:dyDescent="0.25">
      <c r="A3868" s="373">
        <v>89597</v>
      </c>
      <c r="B3868" s="373" t="s">
        <v>5974</v>
      </c>
      <c r="C3868" s="373" t="s">
        <v>6</v>
      </c>
      <c r="D3868" s="374">
        <v>22.32</v>
      </c>
      <c r="E3868" s="371"/>
    </row>
    <row r="3869" spans="1:5" customFormat="1" x14ac:dyDescent="0.25">
      <c r="A3869" s="373">
        <v>89598</v>
      </c>
      <c r="B3869" s="373" t="s">
        <v>5975</v>
      </c>
      <c r="C3869" s="373" t="s">
        <v>6</v>
      </c>
      <c r="D3869" s="374">
        <v>48.51</v>
      </c>
      <c r="E3869" s="371"/>
    </row>
    <row r="3870" spans="1:5" customFormat="1" x14ac:dyDescent="0.25">
      <c r="A3870" s="373">
        <v>89599</v>
      </c>
      <c r="B3870" s="373" t="s">
        <v>5976</v>
      </c>
      <c r="C3870" s="373" t="s">
        <v>6</v>
      </c>
      <c r="D3870" s="374">
        <v>23.26</v>
      </c>
      <c r="E3870" s="371"/>
    </row>
    <row r="3871" spans="1:5" customFormat="1" x14ac:dyDescent="0.25">
      <c r="A3871" s="373">
        <v>89600</v>
      </c>
      <c r="B3871" s="373" t="s">
        <v>5977</v>
      </c>
      <c r="C3871" s="373" t="s">
        <v>6</v>
      </c>
      <c r="D3871" s="374">
        <v>23.79</v>
      </c>
      <c r="E3871" s="371"/>
    </row>
    <row r="3872" spans="1:5" customFormat="1" x14ac:dyDescent="0.25">
      <c r="A3872" s="373">
        <v>89605</v>
      </c>
      <c r="B3872" s="373" t="s">
        <v>5978</v>
      </c>
      <c r="C3872" s="373" t="s">
        <v>6</v>
      </c>
      <c r="D3872" s="374">
        <v>20.309999999999999</v>
      </c>
      <c r="E3872" s="371"/>
    </row>
    <row r="3873" spans="1:5" customFormat="1" x14ac:dyDescent="0.25">
      <c r="A3873" s="373">
        <v>89609</v>
      </c>
      <c r="B3873" s="373" t="s">
        <v>5979</v>
      </c>
      <c r="C3873" s="373" t="s">
        <v>6</v>
      </c>
      <c r="D3873" s="374">
        <v>81.52</v>
      </c>
      <c r="E3873" s="371"/>
    </row>
    <row r="3874" spans="1:5" customFormat="1" x14ac:dyDescent="0.25">
      <c r="A3874" s="373">
        <v>89610</v>
      </c>
      <c r="B3874" s="373" t="s">
        <v>5980</v>
      </c>
      <c r="C3874" s="373" t="s">
        <v>6</v>
      </c>
      <c r="D3874" s="374">
        <v>19.239999999999998</v>
      </c>
      <c r="E3874" s="371"/>
    </row>
    <row r="3875" spans="1:5" customFormat="1" x14ac:dyDescent="0.25">
      <c r="A3875" s="373">
        <v>89611</v>
      </c>
      <c r="B3875" s="373" t="s">
        <v>5981</v>
      </c>
      <c r="C3875" s="373" t="s">
        <v>6</v>
      </c>
      <c r="D3875" s="374">
        <v>31.55</v>
      </c>
      <c r="E3875" s="371"/>
    </row>
    <row r="3876" spans="1:5" customFormat="1" x14ac:dyDescent="0.25">
      <c r="A3876" s="373">
        <v>89612</v>
      </c>
      <c r="B3876" s="373" t="s">
        <v>5982</v>
      </c>
      <c r="C3876" s="373" t="s">
        <v>6</v>
      </c>
      <c r="D3876" s="374">
        <v>159.88</v>
      </c>
      <c r="E3876" s="371"/>
    </row>
    <row r="3877" spans="1:5" customFormat="1" x14ac:dyDescent="0.25">
      <c r="A3877" s="373">
        <v>89613</v>
      </c>
      <c r="B3877" s="373" t="s">
        <v>2041</v>
      </c>
      <c r="C3877" s="373" t="s">
        <v>6</v>
      </c>
      <c r="D3877" s="374">
        <v>29.97</v>
      </c>
      <c r="E3877" s="371"/>
    </row>
    <row r="3878" spans="1:5" customFormat="1" x14ac:dyDescent="0.25">
      <c r="A3878" s="373">
        <v>89614</v>
      </c>
      <c r="B3878" s="373" t="s">
        <v>5983</v>
      </c>
      <c r="C3878" s="373" t="s">
        <v>6</v>
      </c>
      <c r="D3878" s="374">
        <v>58.32</v>
      </c>
      <c r="E3878" s="371"/>
    </row>
    <row r="3879" spans="1:5" customFormat="1" x14ac:dyDescent="0.25">
      <c r="A3879" s="373">
        <v>89615</v>
      </c>
      <c r="B3879" s="373" t="s">
        <v>5984</v>
      </c>
      <c r="C3879" s="373" t="s">
        <v>6</v>
      </c>
      <c r="D3879" s="374">
        <v>188.81</v>
      </c>
      <c r="E3879" s="371"/>
    </row>
    <row r="3880" spans="1:5" customFormat="1" x14ac:dyDescent="0.25">
      <c r="A3880" s="373">
        <v>89616</v>
      </c>
      <c r="B3880" s="373" t="s">
        <v>5985</v>
      </c>
      <c r="C3880" s="373" t="s">
        <v>6</v>
      </c>
      <c r="D3880" s="374">
        <v>39.979999999999997</v>
      </c>
      <c r="E3880" s="371"/>
    </row>
    <row r="3881" spans="1:5" customFormat="1" x14ac:dyDescent="0.25">
      <c r="A3881" s="373">
        <v>89617</v>
      </c>
      <c r="B3881" s="373" t="s">
        <v>5986</v>
      </c>
      <c r="C3881" s="373" t="s">
        <v>6</v>
      </c>
      <c r="D3881" s="374">
        <v>7.63</v>
      </c>
      <c r="E3881" s="371"/>
    </row>
    <row r="3882" spans="1:5" customFormat="1" x14ac:dyDescent="0.25">
      <c r="A3882" s="373">
        <v>89620</v>
      </c>
      <c r="B3882" s="373" t="s">
        <v>5987</v>
      </c>
      <c r="C3882" s="373" t="s">
        <v>6</v>
      </c>
      <c r="D3882" s="374">
        <v>11.89</v>
      </c>
      <c r="E3882" s="371"/>
    </row>
    <row r="3883" spans="1:5" customFormat="1" x14ac:dyDescent="0.25">
      <c r="A3883" s="373">
        <v>89622</v>
      </c>
      <c r="B3883" s="373" t="s">
        <v>5988</v>
      </c>
      <c r="C3883" s="373" t="s">
        <v>6</v>
      </c>
      <c r="D3883" s="374">
        <v>14.03</v>
      </c>
      <c r="E3883" s="371"/>
    </row>
    <row r="3884" spans="1:5" customFormat="1" x14ac:dyDescent="0.25">
      <c r="A3884" s="373">
        <v>89623</v>
      </c>
      <c r="B3884" s="373" t="s">
        <v>5989</v>
      </c>
      <c r="C3884" s="373" t="s">
        <v>6</v>
      </c>
      <c r="D3884" s="374">
        <v>19.260000000000002</v>
      </c>
      <c r="E3884" s="371"/>
    </row>
    <row r="3885" spans="1:5" customFormat="1" x14ac:dyDescent="0.25">
      <c r="A3885" s="373">
        <v>89624</v>
      </c>
      <c r="B3885" s="373" t="s">
        <v>5990</v>
      </c>
      <c r="C3885" s="373" t="s">
        <v>6</v>
      </c>
      <c r="D3885" s="374">
        <v>17.8</v>
      </c>
      <c r="E3885" s="371"/>
    </row>
    <row r="3886" spans="1:5" customFormat="1" x14ac:dyDescent="0.25">
      <c r="A3886" s="373">
        <v>89625</v>
      </c>
      <c r="B3886" s="373" t="s">
        <v>5991</v>
      </c>
      <c r="C3886" s="373" t="s">
        <v>6</v>
      </c>
      <c r="D3886" s="374">
        <v>22.57</v>
      </c>
      <c r="E3886" s="371"/>
    </row>
    <row r="3887" spans="1:5" customFormat="1" x14ac:dyDescent="0.25">
      <c r="A3887" s="373">
        <v>89626</v>
      </c>
      <c r="B3887" s="373" t="s">
        <v>5992</v>
      </c>
      <c r="C3887" s="373" t="s">
        <v>6</v>
      </c>
      <c r="D3887" s="374">
        <v>29.67</v>
      </c>
      <c r="E3887" s="371"/>
    </row>
    <row r="3888" spans="1:5" customFormat="1" x14ac:dyDescent="0.25">
      <c r="A3888" s="373">
        <v>89627</v>
      </c>
      <c r="B3888" s="373" t="s">
        <v>5993</v>
      </c>
      <c r="C3888" s="373" t="s">
        <v>6</v>
      </c>
      <c r="D3888" s="374">
        <v>19.920000000000002</v>
      </c>
      <c r="E3888" s="371"/>
    </row>
    <row r="3889" spans="1:5" customFormat="1" x14ac:dyDescent="0.25">
      <c r="A3889" s="373">
        <v>89628</v>
      </c>
      <c r="B3889" s="373" t="s">
        <v>5994</v>
      </c>
      <c r="C3889" s="373" t="s">
        <v>6</v>
      </c>
      <c r="D3889" s="374">
        <v>47.07</v>
      </c>
      <c r="E3889" s="371"/>
    </row>
    <row r="3890" spans="1:5" customFormat="1" x14ac:dyDescent="0.25">
      <c r="A3890" s="373">
        <v>89629</v>
      </c>
      <c r="B3890" s="373" t="s">
        <v>5995</v>
      </c>
      <c r="C3890" s="373" t="s">
        <v>6</v>
      </c>
      <c r="D3890" s="374">
        <v>78.959999999999994</v>
      </c>
      <c r="E3890" s="371"/>
    </row>
    <row r="3891" spans="1:5" customFormat="1" x14ac:dyDescent="0.25">
      <c r="A3891" s="373">
        <v>89630</v>
      </c>
      <c r="B3891" s="373" t="s">
        <v>5996</v>
      </c>
      <c r="C3891" s="373" t="s">
        <v>6</v>
      </c>
      <c r="D3891" s="374">
        <v>59.93</v>
      </c>
      <c r="E3891" s="371"/>
    </row>
    <row r="3892" spans="1:5" customFormat="1" x14ac:dyDescent="0.25">
      <c r="A3892" s="373">
        <v>89631</v>
      </c>
      <c r="B3892" s="373" t="s">
        <v>5997</v>
      </c>
      <c r="C3892" s="373" t="s">
        <v>6</v>
      </c>
      <c r="D3892" s="374">
        <v>103.49</v>
      </c>
      <c r="E3892" s="371"/>
    </row>
    <row r="3893" spans="1:5" customFormat="1" x14ac:dyDescent="0.25">
      <c r="A3893" s="373">
        <v>89632</v>
      </c>
      <c r="B3893" s="373" t="s">
        <v>5998</v>
      </c>
      <c r="C3893" s="373" t="s">
        <v>6</v>
      </c>
      <c r="D3893" s="374">
        <v>119.69</v>
      </c>
      <c r="E3893" s="371"/>
    </row>
    <row r="3894" spans="1:5" customFormat="1" x14ac:dyDescent="0.25">
      <c r="A3894" s="373">
        <v>89637</v>
      </c>
      <c r="B3894" s="373" t="s">
        <v>5999</v>
      </c>
      <c r="C3894" s="373" t="s">
        <v>6</v>
      </c>
      <c r="D3894" s="374">
        <v>10.210000000000001</v>
      </c>
      <c r="E3894" s="371"/>
    </row>
    <row r="3895" spans="1:5" customFormat="1" x14ac:dyDescent="0.25">
      <c r="A3895" s="373">
        <v>89638</v>
      </c>
      <c r="B3895" s="373" t="s">
        <v>6000</v>
      </c>
      <c r="C3895" s="373" t="s">
        <v>6</v>
      </c>
      <c r="D3895" s="374">
        <v>10.93</v>
      </c>
      <c r="E3895" s="371"/>
    </row>
    <row r="3896" spans="1:5" customFormat="1" x14ac:dyDescent="0.25">
      <c r="A3896" s="373">
        <v>89639</v>
      </c>
      <c r="B3896" s="373" t="s">
        <v>6001</v>
      </c>
      <c r="C3896" s="373" t="s">
        <v>6</v>
      </c>
      <c r="D3896" s="374">
        <v>11.44</v>
      </c>
      <c r="E3896" s="371"/>
    </row>
    <row r="3897" spans="1:5" customFormat="1" x14ac:dyDescent="0.25">
      <c r="A3897" s="373">
        <v>89640</v>
      </c>
      <c r="B3897" s="373" t="s">
        <v>6002</v>
      </c>
      <c r="C3897" s="373" t="s">
        <v>6</v>
      </c>
      <c r="D3897" s="374">
        <v>16.89</v>
      </c>
      <c r="E3897" s="371"/>
    </row>
    <row r="3898" spans="1:5" customFormat="1" x14ac:dyDescent="0.25">
      <c r="A3898" s="373">
        <v>89641</v>
      </c>
      <c r="B3898" s="373" t="s">
        <v>6003</v>
      </c>
      <c r="C3898" s="373" t="s">
        <v>6</v>
      </c>
      <c r="D3898" s="374">
        <v>13.26</v>
      </c>
      <c r="E3898" s="371"/>
    </row>
    <row r="3899" spans="1:5" customFormat="1" x14ac:dyDescent="0.25">
      <c r="A3899" s="373">
        <v>89642</v>
      </c>
      <c r="B3899" s="373" t="s">
        <v>6004</v>
      </c>
      <c r="C3899" s="373" t="s">
        <v>6</v>
      </c>
      <c r="D3899" s="374">
        <v>14.52</v>
      </c>
      <c r="E3899" s="371"/>
    </row>
    <row r="3900" spans="1:5" customFormat="1" x14ac:dyDescent="0.25">
      <c r="A3900" s="373">
        <v>89643</v>
      </c>
      <c r="B3900" s="373" t="s">
        <v>6005</v>
      </c>
      <c r="C3900" s="373" t="s">
        <v>6</v>
      </c>
      <c r="D3900" s="374">
        <v>15.53</v>
      </c>
      <c r="E3900" s="371"/>
    </row>
    <row r="3901" spans="1:5" customFormat="1" x14ac:dyDescent="0.25">
      <c r="A3901" s="373">
        <v>89644</v>
      </c>
      <c r="B3901" s="373" t="s">
        <v>6006</v>
      </c>
      <c r="C3901" s="373" t="s">
        <v>6</v>
      </c>
      <c r="D3901" s="374">
        <v>20.5</v>
      </c>
      <c r="E3901" s="371"/>
    </row>
    <row r="3902" spans="1:5" customFormat="1" x14ac:dyDescent="0.25">
      <c r="A3902" s="373">
        <v>89645</v>
      </c>
      <c r="B3902" s="373" t="s">
        <v>6007</v>
      </c>
      <c r="C3902" s="373" t="s">
        <v>6</v>
      </c>
      <c r="D3902" s="374">
        <v>28.03</v>
      </c>
      <c r="E3902" s="371"/>
    </row>
    <row r="3903" spans="1:5" customFormat="1" x14ac:dyDescent="0.25">
      <c r="A3903" s="373">
        <v>89646</v>
      </c>
      <c r="B3903" s="373" t="s">
        <v>6008</v>
      </c>
      <c r="C3903" s="373" t="s">
        <v>6</v>
      </c>
      <c r="D3903" s="374">
        <v>19.29</v>
      </c>
      <c r="E3903" s="371"/>
    </row>
    <row r="3904" spans="1:5" customFormat="1" x14ac:dyDescent="0.25">
      <c r="A3904" s="373">
        <v>89647</v>
      </c>
      <c r="B3904" s="373" t="s">
        <v>6009</v>
      </c>
      <c r="C3904" s="373" t="s">
        <v>6</v>
      </c>
      <c r="D3904" s="374">
        <v>18.77</v>
      </c>
      <c r="E3904" s="371"/>
    </row>
    <row r="3905" spans="1:5" customFormat="1" x14ac:dyDescent="0.25">
      <c r="A3905" s="373">
        <v>89648</v>
      </c>
      <c r="B3905" s="373" t="s">
        <v>6010</v>
      </c>
      <c r="C3905" s="373" t="s">
        <v>6</v>
      </c>
      <c r="D3905" s="374">
        <v>22.71</v>
      </c>
      <c r="E3905" s="371"/>
    </row>
    <row r="3906" spans="1:5" customFormat="1" x14ac:dyDescent="0.25">
      <c r="A3906" s="373">
        <v>89649</v>
      </c>
      <c r="B3906" s="373" t="s">
        <v>6011</v>
      </c>
      <c r="C3906" s="373" t="s">
        <v>6</v>
      </c>
      <c r="D3906" s="374">
        <v>27.57</v>
      </c>
      <c r="E3906" s="371"/>
    </row>
    <row r="3907" spans="1:5" customFormat="1" x14ac:dyDescent="0.25">
      <c r="A3907" s="373">
        <v>89650</v>
      </c>
      <c r="B3907" s="373" t="s">
        <v>6012</v>
      </c>
      <c r="C3907" s="373" t="s">
        <v>6</v>
      </c>
      <c r="D3907" s="374">
        <v>26.28</v>
      </c>
      <c r="E3907" s="371"/>
    </row>
    <row r="3908" spans="1:5" customFormat="1" x14ac:dyDescent="0.25">
      <c r="A3908" s="373">
        <v>89651</v>
      </c>
      <c r="B3908" s="373" t="s">
        <v>6013</v>
      </c>
      <c r="C3908" s="373" t="s">
        <v>6</v>
      </c>
      <c r="D3908" s="374">
        <v>7.02</v>
      </c>
      <c r="E3908" s="371"/>
    </row>
    <row r="3909" spans="1:5" customFormat="1" x14ac:dyDescent="0.25">
      <c r="A3909" s="373">
        <v>89652</v>
      </c>
      <c r="B3909" s="373" t="s">
        <v>6014</v>
      </c>
      <c r="C3909" s="373" t="s">
        <v>6</v>
      </c>
      <c r="D3909" s="374">
        <v>11.02</v>
      </c>
      <c r="E3909" s="371"/>
    </row>
    <row r="3910" spans="1:5" customFormat="1" x14ac:dyDescent="0.25">
      <c r="A3910" s="373">
        <v>89653</v>
      </c>
      <c r="B3910" s="373" t="s">
        <v>6015</v>
      </c>
      <c r="C3910" s="373" t="s">
        <v>6</v>
      </c>
      <c r="D3910" s="374">
        <v>15.09</v>
      </c>
      <c r="E3910" s="371"/>
    </row>
    <row r="3911" spans="1:5" customFormat="1" x14ac:dyDescent="0.25">
      <c r="A3911" s="373">
        <v>89654</v>
      </c>
      <c r="B3911" s="373" t="s">
        <v>6016</v>
      </c>
      <c r="C3911" s="373" t="s">
        <v>6</v>
      </c>
      <c r="D3911" s="374">
        <v>17.260000000000002</v>
      </c>
      <c r="E3911" s="371"/>
    </row>
    <row r="3912" spans="1:5" customFormat="1" x14ac:dyDescent="0.25">
      <c r="A3912" s="373">
        <v>89655</v>
      </c>
      <c r="B3912" s="373" t="s">
        <v>6017</v>
      </c>
      <c r="C3912" s="373" t="s">
        <v>6</v>
      </c>
      <c r="D3912" s="374">
        <v>20.3</v>
      </c>
      <c r="E3912" s="371"/>
    </row>
    <row r="3913" spans="1:5" customFormat="1" x14ac:dyDescent="0.25">
      <c r="A3913" s="373">
        <v>89656</v>
      </c>
      <c r="B3913" s="373" t="s">
        <v>6018</v>
      </c>
      <c r="C3913" s="373" t="s">
        <v>6</v>
      </c>
      <c r="D3913" s="374">
        <v>19.010000000000002</v>
      </c>
      <c r="E3913" s="371"/>
    </row>
    <row r="3914" spans="1:5" customFormat="1" x14ac:dyDescent="0.25">
      <c r="A3914" s="373">
        <v>89657</v>
      </c>
      <c r="B3914" s="373" t="s">
        <v>6019</v>
      </c>
      <c r="C3914" s="373" t="s">
        <v>6</v>
      </c>
      <c r="D3914" s="374">
        <v>12.31</v>
      </c>
      <c r="E3914" s="371"/>
    </row>
    <row r="3915" spans="1:5" customFormat="1" x14ac:dyDescent="0.25">
      <c r="A3915" s="373">
        <v>89658</v>
      </c>
      <c r="B3915" s="373" t="s">
        <v>6020</v>
      </c>
      <c r="C3915" s="373" t="s">
        <v>6</v>
      </c>
      <c r="D3915" s="374">
        <v>9.3699999999999992</v>
      </c>
      <c r="E3915" s="371"/>
    </row>
    <row r="3916" spans="1:5" customFormat="1" x14ac:dyDescent="0.25">
      <c r="A3916" s="373">
        <v>89659</v>
      </c>
      <c r="B3916" s="373" t="s">
        <v>6021</v>
      </c>
      <c r="C3916" s="373" t="s">
        <v>6</v>
      </c>
      <c r="D3916" s="374">
        <v>15.42</v>
      </c>
      <c r="E3916" s="371"/>
    </row>
    <row r="3917" spans="1:5" customFormat="1" x14ac:dyDescent="0.25">
      <c r="A3917" s="373">
        <v>89660</v>
      </c>
      <c r="B3917" s="373" t="s">
        <v>6022</v>
      </c>
      <c r="C3917" s="373" t="s">
        <v>6</v>
      </c>
      <c r="D3917" s="374">
        <v>9.5500000000000007</v>
      </c>
      <c r="E3917" s="371"/>
    </row>
    <row r="3918" spans="1:5" customFormat="1" x14ac:dyDescent="0.25">
      <c r="A3918" s="373">
        <v>89661</v>
      </c>
      <c r="B3918" s="373" t="s">
        <v>6023</v>
      </c>
      <c r="C3918" s="373" t="s">
        <v>6</v>
      </c>
      <c r="D3918" s="374">
        <v>20.38</v>
      </c>
      <c r="E3918" s="371"/>
    </row>
    <row r="3919" spans="1:5" customFormat="1" x14ac:dyDescent="0.25">
      <c r="A3919" s="373">
        <v>89662</v>
      </c>
      <c r="B3919" s="373" t="s">
        <v>6024</v>
      </c>
      <c r="C3919" s="373" t="s">
        <v>6</v>
      </c>
      <c r="D3919" s="374">
        <v>26.12</v>
      </c>
      <c r="E3919" s="371"/>
    </row>
    <row r="3920" spans="1:5" customFormat="1" x14ac:dyDescent="0.25">
      <c r="A3920" s="373">
        <v>89663</v>
      </c>
      <c r="B3920" s="373" t="s">
        <v>6025</v>
      </c>
      <c r="C3920" s="373" t="s">
        <v>6</v>
      </c>
      <c r="D3920" s="374">
        <v>25.49</v>
      </c>
      <c r="E3920" s="371"/>
    </row>
    <row r="3921" spans="1:5" customFormat="1" x14ac:dyDescent="0.25">
      <c r="A3921" s="373">
        <v>89664</v>
      </c>
      <c r="B3921" s="373" t="s">
        <v>6026</v>
      </c>
      <c r="C3921" s="373" t="s">
        <v>6</v>
      </c>
      <c r="D3921" s="374">
        <v>15.36</v>
      </c>
      <c r="E3921" s="371"/>
    </row>
    <row r="3922" spans="1:5" customFormat="1" x14ac:dyDescent="0.25">
      <c r="A3922" s="373">
        <v>89666</v>
      </c>
      <c r="B3922" s="373" t="s">
        <v>6027</v>
      </c>
      <c r="C3922" s="373" t="s">
        <v>6</v>
      </c>
      <c r="D3922" s="374">
        <v>7.43</v>
      </c>
      <c r="E3922" s="371"/>
    </row>
    <row r="3923" spans="1:5" customFormat="1" x14ac:dyDescent="0.25">
      <c r="A3923" s="373">
        <v>89667</v>
      </c>
      <c r="B3923" s="373" t="s">
        <v>6028</v>
      </c>
      <c r="C3923" s="373" t="s">
        <v>6</v>
      </c>
      <c r="D3923" s="374">
        <v>39.46</v>
      </c>
      <c r="E3923" s="371"/>
    </row>
    <row r="3924" spans="1:5" customFormat="1" x14ac:dyDescent="0.25">
      <c r="A3924" s="373">
        <v>89668</v>
      </c>
      <c r="B3924" s="373" t="s">
        <v>6029</v>
      </c>
      <c r="C3924" s="373" t="s">
        <v>6</v>
      </c>
      <c r="D3924" s="374">
        <v>24.88</v>
      </c>
      <c r="E3924" s="371"/>
    </row>
    <row r="3925" spans="1:5" customFormat="1" x14ac:dyDescent="0.25">
      <c r="A3925" s="373">
        <v>89669</v>
      </c>
      <c r="B3925" s="373" t="s">
        <v>6030</v>
      </c>
      <c r="C3925" s="373" t="s">
        <v>6</v>
      </c>
      <c r="D3925" s="374">
        <v>31.17</v>
      </c>
      <c r="E3925" s="371"/>
    </row>
    <row r="3926" spans="1:5" customFormat="1" x14ac:dyDescent="0.25">
      <c r="A3926" s="373">
        <v>89670</v>
      </c>
      <c r="B3926" s="373" t="s">
        <v>6031</v>
      </c>
      <c r="C3926" s="373" t="s">
        <v>6</v>
      </c>
      <c r="D3926" s="374">
        <v>13.45</v>
      </c>
      <c r="E3926" s="371"/>
    </row>
    <row r="3927" spans="1:5" customFormat="1" x14ac:dyDescent="0.25">
      <c r="A3927" s="373">
        <v>89671</v>
      </c>
      <c r="B3927" s="373" t="s">
        <v>6032</v>
      </c>
      <c r="C3927" s="373" t="s">
        <v>6</v>
      </c>
      <c r="D3927" s="374">
        <v>41.19</v>
      </c>
      <c r="E3927" s="371"/>
    </row>
    <row r="3928" spans="1:5" customFormat="1" x14ac:dyDescent="0.25">
      <c r="A3928" s="373">
        <v>89672</v>
      </c>
      <c r="B3928" s="373" t="s">
        <v>6033</v>
      </c>
      <c r="C3928" s="373" t="s">
        <v>6</v>
      </c>
      <c r="D3928" s="374">
        <v>20.98</v>
      </c>
      <c r="E3928" s="371"/>
    </row>
    <row r="3929" spans="1:5" customFormat="1" x14ac:dyDescent="0.25">
      <c r="A3929" s="373">
        <v>89673</v>
      </c>
      <c r="B3929" s="373" t="s">
        <v>6034</v>
      </c>
      <c r="C3929" s="373" t="s">
        <v>6</v>
      </c>
      <c r="D3929" s="374">
        <v>32.76</v>
      </c>
      <c r="E3929" s="371"/>
    </row>
    <row r="3930" spans="1:5" customFormat="1" x14ac:dyDescent="0.25">
      <c r="A3930" s="373">
        <v>89674</v>
      </c>
      <c r="B3930" s="373" t="s">
        <v>6035</v>
      </c>
      <c r="C3930" s="373" t="s">
        <v>6</v>
      </c>
      <c r="D3930" s="374">
        <v>26.42</v>
      </c>
      <c r="E3930" s="371"/>
    </row>
    <row r="3931" spans="1:5" customFormat="1" x14ac:dyDescent="0.25">
      <c r="A3931" s="373">
        <v>89675</v>
      </c>
      <c r="B3931" s="373" t="s">
        <v>6036</v>
      </c>
      <c r="C3931" s="373" t="s">
        <v>6</v>
      </c>
      <c r="D3931" s="374">
        <v>64.36</v>
      </c>
      <c r="E3931" s="371"/>
    </row>
    <row r="3932" spans="1:5" customFormat="1" x14ac:dyDescent="0.25">
      <c r="A3932" s="373">
        <v>89676</v>
      </c>
      <c r="B3932" s="373" t="s">
        <v>6037</v>
      </c>
      <c r="C3932" s="373" t="s">
        <v>6</v>
      </c>
      <c r="D3932" s="374">
        <v>31.17</v>
      </c>
      <c r="E3932" s="371"/>
    </row>
    <row r="3933" spans="1:5" customFormat="1" x14ac:dyDescent="0.25">
      <c r="A3933" s="373">
        <v>89677</v>
      </c>
      <c r="B3933" s="373" t="s">
        <v>6038</v>
      </c>
      <c r="C3933" s="373" t="s">
        <v>6</v>
      </c>
      <c r="D3933" s="374">
        <v>71.31</v>
      </c>
      <c r="E3933" s="371"/>
    </row>
    <row r="3934" spans="1:5" customFormat="1" x14ac:dyDescent="0.25">
      <c r="A3934" s="373">
        <v>89678</v>
      </c>
      <c r="B3934" s="373" t="s">
        <v>6039</v>
      </c>
      <c r="C3934" s="373" t="s">
        <v>6</v>
      </c>
      <c r="D3934" s="374">
        <v>11.56</v>
      </c>
      <c r="E3934" s="371"/>
    </row>
    <row r="3935" spans="1:5" customFormat="1" x14ac:dyDescent="0.25">
      <c r="A3935" s="373">
        <v>89679</v>
      </c>
      <c r="B3935" s="373" t="s">
        <v>6040</v>
      </c>
      <c r="C3935" s="373" t="s">
        <v>6</v>
      </c>
      <c r="D3935" s="374">
        <v>111.53</v>
      </c>
      <c r="E3935" s="371"/>
    </row>
    <row r="3936" spans="1:5" customFormat="1" x14ac:dyDescent="0.25">
      <c r="A3936" s="373">
        <v>89680</v>
      </c>
      <c r="B3936" s="373" t="s">
        <v>6041</v>
      </c>
      <c r="C3936" s="373" t="s">
        <v>6</v>
      </c>
      <c r="D3936" s="374">
        <v>20.53</v>
      </c>
      <c r="E3936" s="371"/>
    </row>
    <row r="3937" spans="1:5" customFormat="1" x14ac:dyDescent="0.25">
      <c r="A3937" s="373">
        <v>89681</v>
      </c>
      <c r="B3937" s="373" t="s">
        <v>6042</v>
      </c>
      <c r="C3937" s="373" t="s">
        <v>6</v>
      </c>
      <c r="D3937" s="374">
        <v>81.34</v>
      </c>
      <c r="E3937" s="371"/>
    </row>
    <row r="3938" spans="1:5" customFormat="1" x14ac:dyDescent="0.25">
      <c r="A3938" s="373">
        <v>89682</v>
      </c>
      <c r="B3938" s="373" t="s">
        <v>6043</v>
      </c>
      <c r="C3938" s="373" t="s">
        <v>6</v>
      </c>
      <c r="D3938" s="374">
        <v>27.63</v>
      </c>
      <c r="E3938" s="371"/>
    </row>
    <row r="3939" spans="1:5" customFormat="1" x14ac:dyDescent="0.25">
      <c r="A3939" s="373">
        <v>89683</v>
      </c>
      <c r="B3939" s="373" t="s">
        <v>6044</v>
      </c>
      <c r="C3939" s="373" t="s">
        <v>6</v>
      </c>
      <c r="D3939" s="374">
        <v>248.98</v>
      </c>
      <c r="E3939" s="371"/>
    </row>
    <row r="3940" spans="1:5" customFormat="1" x14ac:dyDescent="0.25">
      <c r="A3940" s="373">
        <v>89684</v>
      </c>
      <c r="B3940" s="373" t="s">
        <v>6045</v>
      </c>
      <c r="C3940" s="373" t="s">
        <v>6</v>
      </c>
      <c r="D3940" s="374">
        <v>37.799999999999997</v>
      </c>
      <c r="E3940" s="371"/>
    </row>
    <row r="3941" spans="1:5" customFormat="1" x14ac:dyDescent="0.25">
      <c r="A3941" s="373">
        <v>89685</v>
      </c>
      <c r="B3941" s="373" t="s">
        <v>6046</v>
      </c>
      <c r="C3941" s="373" t="s">
        <v>6</v>
      </c>
      <c r="D3941" s="374">
        <v>55.8</v>
      </c>
      <c r="E3941" s="371"/>
    </row>
    <row r="3942" spans="1:5" customFormat="1" x14ac:dyDescent="0.25">
      <c r="A3942" s="373">
        <v>89686</v>
      </c>
      <c r="B3942" s="373" t="s">
        <v>6047</v>
      </c>
      <c r="C3942" s="373" t="s">
        <v>6</v>
      </c>
      <c r="D3942" s="374">
        <v>47.12</v>
      </c>
      <c r="E3942" s="371"/>
    </row>
    <row r="3943" spans="1:5" customFormat="1" x14ac:dyDescent="0.25">
      <c r="A3943" s="373">
        <v>89687</v>
      </c>
      <c r="B3943" s="373" t="s">
        <v>6048</v>
      </c>
      <c r="C3943" s="373" t="s">
        <v>6</v>
      </c>
      <c r="D3943" s="374">
        <v>48.45</v>
      </c>
      <c r="E3943" s="371"/>
    </row>
    <row r="3944" spans="1:5" customFormat="1" x14ac:dyDescent="0.25">
      <c r="A3944" s="373">
        <v>89689</v>
      </c>
      <c r="B3944" s="373" t="s">
        <v>6049</v>
      </c>
      <c r="C3944" s="373" t="s">
        <v>6</v>
      </c>
      <c r="D3944" s="374">
        <v>32.18</v>
      </c>
      <c r="E3944" s="371"/>
    </row>
    <row r="3945" spans="1:5" customFormat="1" x14ac:dyDescent="0.25">
      <c r="A3945" s="373">
        <v>89690</v>
      </c>
      <c r="B3945" s="373" t="s">
        <v>6050</v>
      </c>
      <c r="C3945" s="373" t="s">
        <v>6</v>
      </c>
      <c r="D3945" s="374">
        <v>81.91</v>
      </c>
      <c r="E3945" s="371"/>
    </row>
    <row r="3946" spans="1:5" customFormat="1" x14ac:dyDescent="0.25">
      <c r="A3946" s="373">
        <v>89691</v>
      </c>
      <c r="B3946" s="373" t="s">
        <v>6051</v>
      </c>
      <c r="C3946" s="373" t="s">
        <v>6</v>
      </c>
      <c r="D3946" s="374">
        <v>13.31</v>
      </c>
      <c r="E3946" s="371"/>
    </row>
    <row r="3947" spans="1:5" customFormat="1" x14ac:dyDescent="0.25">
      <c r="A3947" s="373">
        <v>89692</v>
      </c>
      <c r="B3947" s="373" t="s">
        <v>6052</v>
      </c>
      <c r="C3947" s="373" t="s">
        <v>6</v>
      </c>
      <c r="D3947" s="374">
        <v>91.77</v>
      </c>
      <c r="E3947" s="371"/>
    </row>
    <row r="3948" spans="1:5" customFormat="1" x14ac:dyDescent="0.25">
      <c r="A3948" s="373">
        <v>89693</v>
      </c>
      <c r="B3948" s="373" t="s">
        <v>6053</v>
      </c>
      <c r="C3948" s="373" t="s">
        <v>6</v>
      </c>
      <c r="D3948" s="374">
        <v>72.66</v>
      </c>
      <c r="E3948" s="371"/>
    </row>
    <row r="3949" spans="1:5" customFormat="1" x14ac:dyDescent="0.25">
      <c r="A3949" s="373">
        <v>89694</v>
      </c>
      <c r="B3949" s="373" t="s">
        <v>6054</v>
      </c>
      <c r="C3949" s="373" t="s">
        <v>6</v>
      </c>
      <c r="D3949" s="374">
        <v>18.46</v>
      </c>
      <c r="E3949" s="371"/>
    </row>
    <row r="3950" spans="1:5" customFormat="1" x14ac:dyDescent="0.25">
      <c r="A3950" s="373">
        <v>89695</v>
      </c>
      <c r="B3950" s="373" t="s">
        <v>6055</v>
      </c>
      <c r="C3950" s="373" t="s">
        <v>6</v>
      </c>
      <c r="D3950" s="374">
        <v>16.09</v>
      </c>
      <c r="E3950" s="371"/>
    </row>
    <row r="3951" spans="1:5" customFormat="1" x14ac:dyDescent="0.25">
      <c r="A3951" s="373">
        <v>89696</v>
      </c>
      <c r="B3951" s="373" t="s">
        <v>6056</v>
      </c>
      <c r="C3951" s="373" t="s">
        <v>6</v>
      </c>
      <c r="D3951" s="374">
        <v>76.790000000000006</v>
      </c>
      <c r="E3951" s="371"/>
    </row>
    <row r="3952" spans="1:5" customFormat="1" x14ac:dyDescent="0.25">
      <c r="A3952" s="373">
        <v>89697</v>
      </c>
      <c r="B3952" s="373" t="s">
        <v>6057</v>
      </c>
      <c r="C3952" s="373" t="s">
        <v>6</v>
      </c>
      <c r="D3952" s="374">
        <v>17.440000000000001</v>
      </c>
      <c r="E3952" s="371"/>
    </row>
    <row r="3953" spans="1:5" customFormat="1" x14ac:dyDescent="0.25">
      <c r="A3953" s="373">
        <v>89698</v>
      </c>
      <c r="B3953" s="373" t="s">
        <v>6058</v>
      </c>
      <c r="C3953" s="373" t="s">
        <v>6</v>
      </c>
      <c r="D3953" s="374">
        <v>238.01</v>
      </c>
      <c r="E3953" s="371"/>
    </row>
    <row r="3954" spans="1:5" customFormat="1" x14ac:dyDescent="0.25">
      <c r="A3954" s="373">
        <v>89699</v>
      </c>
      <c r="B3954" s="373" t="s">
        <v>6059</v>
      </c>
      <c r="C3954" s="373" t="s">
        <v>6</v>
      </c>
      <c r="D3954" s="374">
        <v>180.45</v>
      </c>
      <c r="E3954" s="371"/>
    </row>
    <row r="3955" spans="1:5" customFormat="1" x14ac:dyDescent="0.25">
      <c r="A3955" s="373">
        <v>89700</v>
      </c>
      <c r="B3955" s="373" t="s">
        <v>6060</v>
      </c>
      <c r="C3955" s="373" t="s">
        <v>6</v>
      </c>
      <c r="D3955" s="374">
        <v>21.17</v>
      </c>
      <c r="E3955" s="371"/>
    </row>
    <row r="3956" spans="1:5" customFormat="1" x14ac:dyDescent="0.25">
      <c r="A3956" s="373">
        <v>89701</v>
      </c>
      <c r="B3956" s="373" t="s">
        <v>6061</v>
      </c>
      <c r="C3956" s="373" t="s">
        <v>6</v>
      </c>
      <c r="D3956" s="374">
        <v>178.59</v>
      </c>
      <c r="E3956" s="371"/>
    </row>
    <row r="3957" spans="1:5" customFormat="1" x14ac:dyDescent="0.25">
      <c r="A3957" s="373">
        <v>89702</v>
      </c>
      <c r="B3957" s="373" t="s">
        <v>6062</v>
      </c>
      <c r="C3957" s="373" t="s">
        <v>6</v>
      </c>
      <c r="D3957" s="374">
        <v>20.81</v>
      </c>
      <c r="E3957" s="371"/>
    </row>
    <row r="3958" spans="1:5" customFormat="1" x14ac:dyDescent="0.25">
      <c r="A3958" s="373">
        <v>89703</v>
      </c>
      <c r="B3958" s="373" t="s">
        <v>6063</v>
      </c>
      <c r="C3958" s="373" t="s">
        <v>6</v>
      </c>
      <c r="D3958" s="374">
        <v>41.03</v>
      </c>
      <c r="E3958" s="371"/>
    </row>
    <row r="3959" spans="1:5" customFormat="1" x14ac:dyDescent="0.25">
      <c r="A3959" s="373">
        <v>89704</v>
      </c>
      <c r="B3959" s="373" t="s">
        <v>6064</v>
      </c>
      <c r="C3959" s="373" t="s">
        <v>6</v>
      </c>
      <c r="D3959" s="374">
        <v>138.57</v>
      </c>
      <c r="E3959" s="371"/>
    </row>
    <row r="3960" spans="1:5" customFormat="1" x14ac:dyDescent="0.25">
      <c r="A3960" s="373">
        <v>89705</v>
      </c>
      <c r="B3960" s="373" t="s">
        <v>6065</v>
      </c>
      <c r="C3960" s="373" t="s">
        <v>6</v>
      </c>
      <c r="D3960" s="374">
        <v>24.38</v>
      </c>
      <c r="E3960" s="371"/>
    </row>
    <row r="3961" spans="1:5" customFormat="1" x14ac:dyDescent="0.25">
      <c r="A3961" s="373">
        <v>89706</v>
      </c>
      <c r="B3961" s="373" t="s">
        <v>6066</v>
      </c>
      <c r="C3961" s="373" t="s">
        <v>6</v>
      </c>
      <c r="D3961" s="374">
        <v>49.48</v>
      </c>
      <c r="E3961" s="371"/>
    </row>
    <row r="3962" spans="1:5" customFormat="1" x14ac:dyDescent="0.25">
      <c r="A3962" s="373">
        <v>89718</v>
      </c>
      <c r="B3962" s="373" t="s">
        <v>6067</v>
      </c>
      <c r="C3962" s="373" t="s">
        <v>16</v>
      </c>
      <c r="D3962" s="374">
        <v>45.54</v>
      </c>
      <c r="E3962" s="371"/>
    </row>
    <row r="3963" spans="1:5" customFormat="1" x14ac:dyDescent="0.25">
      <c r="A3963" s="373">
        <v>89719</v>
      </c>
      <c r="B3963" s="373" t="s">
        <v>6068</v>
      </c>
      <c r="C3963" s="373" t="s">
        <v>6</v>
      </c>
      <c r="D3963" s="374">
        <v>12.5</v>
      </c>
      <c r="E3963" s="371"/>
    </row>
    <row r="3964" spans="1:5" customFormat="1" x14ac:dyDescent="0.25">
      <c r="A3964" s="373">
        <v>89720</v>
      </c>
      <c r="B3964" s="373" t="s">
        <v>6069</v>
      </c>
      <c r="C3964" s="373" t="s">
        <v>6</v>
      </c>
      <c r="D3964" s="374">
        <v>13.76</v>
      </c>
      <c r="E3964" s="371"/>
    </row>
    <row r="3965" spans="1:5" customFormat="1" x14ac:dyDescent="0.25">
      <c r="A3965" s="373">
        <v>89721</v>
      </c>
      <c r="B3965" s="373" t="s">
        <v>6070</v>
      </c>
      <c r="C3965" s="373" t="s">
        <v>6</v>
      </c>
      <c r="D3965" s="374">
        <v>14.77</v>
      </c>
      <c r="E3965" s="371"/>
    </row>
    <row r="3966" spans="1:5" customFormat="1" x14ac:dyDescent="0.25">
      <c r="A3966" s="373">
        <v>89723</v>
      </c>
      <c r="B3966" s="373" t="s">
        <v>6071</v>
      </c>
      <c r="C3966" s="373" t="s">
        <v>6</v>
      </c>
      <c r="D3966" s="374">
        <v>18.41</v>
      </c>
      <c r="E3966" s="371"/>
    </row>
    <row r="3967" spans="1:5" customFormat="1" x14ac:dyDescent="0.25">
      <c r="A3967" s="373">
        <v>89724</v>
      </c>
      <c r="B3967" s="373" t="s">
        <v>5140</v>
      </c>
      <c r="C3967" s="373" t="s">
        <v>6</v>
      </c>
      <c r="D3967" s="374">
        <v>10.14</v>
      </c>
      <c r="E3967" s="371"/>
    </row>
    <row r="3968" spans="1:5" customFormat="1" x14ac:dyDescent="0.25">
      <c r="A3968" s="373">
        <v>89725</v>
      </c>
      <c r="B3968" s="373" t="s">
        <v>6072</v>
      </c>
      <c r="C3968" s="373" t="s">
        <v>6</v>
      </c>
      <c r="D3968" s="374">
        <v>17.89</v>
      </c>
      <c r="E3968" s="371"/>
    </row>
    <row r="3969" spans="1:5" customFormat="1" x14ac:dyDescent="0.25">
      <c r="A3969" s="373">
        <v>89726</v>
      </c>
      <c r="B3969" s="373" t="s">
        <v>5141</v>
      </c>
      <c r="C3969" s="373" t="s">
        <v>6</v>
      </c>
      <c r="D3969" s="374">
        <v>10.34</v>
      </c>
      <c r="E3969" s="371"/>
    </row>
    <row r="3970" spans="1:5" customFormat="1" x14ac:dyDescent="0.25">
      <c r="A3970" s="373">
        <v>89727</v>
      </c>
      <c r="B3970" s="373" t="s">
        <v>6073</v>
      </c>
      <c r="C3970" s="373" t="s">
        <v>6</v>
      </c>
      <c r="D3970" s="374">
        <v>21.83</v>
      </c>
      <c r="E3970" s="371"/>
    </row>
    <row r="3971" spans="1:5" customFormat="1" x14ac:dyDescent="0.25">
      <c r="A3971" s="373">
        <v>89728</v>
      </c>
      <c r="B3971" s="373" t="s">
        <v>6074</v>
      </c>
      <c r="C3971" s="373" t="s">
        <v>6</v>
      </c>
      <c r="D3971" s="374">
        <v>12.73</v>
      </c>
      <c r="E3971" s="371"/>
    </row>
    <row r="3972" spans="1:5" customFormat="1" x14ac:dyDescent="0.25">
      <c r="A3972" s="373">
        <v>89729</v>
      </c>
      <c r="B3972" s="373" t="s">
        <v>6075</v>
      </c>
      <c r="C3972" s="373" t="s">
        <v>6</v>
      </c>
      <c r="D3972" s="374">
        <v>26.53</v>
      </c>
      <c r="E3972" s="371"/>
    </row>
    <row r="3973" spans="1:5" customFormat="1" x14ac:dyDescent="0.25">
      <c r="A3973" s="373">
        <v>89730</v>
      </c>
      <c r="B3973" s="373" t="s">
        <v>6076</v>
      </c>
      <c r="C3973" s="373" t="s">
        <v>6</v>
      </c>
      <c r="D3973" s="374">
        <v>14.41</v>
      </c>
      <c r="E3973" s="371"/>
    </row>
    <row r="3974" spans="1:5" customFormat="1" x14ac:dyDescent="0.25">
      <c r="A3974" s="373">
        <v>89731</v>
      </c>
      <c r="B3974" s="373" t="s">
        <v>5142</v>
      </c>
      <c r="C3974" s="373" t="s">
        <v>6</v>
      </c>
      <c r="D3974" s="374">
        <v>14.46</v>
      </c>
      <c r="E3974" s="371"/>
    </row>
    <row r="3975" spans="1:5" customFormat="1" x14ac:dyDescent="0.25">
      <c r="A3975" s="373">
        <v>89732</v>
      </c>
      <c r="B3975" s="373" t="s">
        <v>6077</v>
      </c>
      <c r="C3975" s="373" t="s">
        <v>6</v>
      </c>
      <c r="D3975" s="374">
        <v>15.11</v>
      </c>
      <c r="E3975" s="371"/>
    </row>
    <row r="3976" spans="1:5" customFormat="1" x14ac:dyDescent="0.25">
      <c r="A3976" s="373">
        <v>89733</v>
      </c>
      <c r="B3976" s="373" t="s">
        <v>6078</v>
      </c>
      <c r="C3976" s="373" t="s">
        <v>6</v>
      </c>
      <c r="D3976" s="374">
        <v>21.96</v>
      </c>
      <c r="E3976" s="371"/>
    </row>
    <row r="3977" spans="1:5" customFormat="1" x14ac:dyDescent="0.25">
      <c r="A3977" s="373">
        <v>89734</v>
      </c>
      <c r="B3977" s="373" t="s">
        <v>6079</v>
      </c>
      <c r="C3977" s="373" t="s">
        <v>6</v>
      </c>
      <c r="D3977" s="374">
        <v>25.24</v>
      </c>
      <c r="E3977" s="371"/>
    </row>
    <row r="3978" spans="1:5" customFormat="1" x14ac:dyDescent="0.25">
      <c r="A3978" s="373">
        <v>89735</v>
      </c>
      <c r="B3978" s="373" t="s">
        <v>6080</v>
      </c>
      <c r="C3978" s="373" t="s">
        <v>6</v>
      </c>
      <c r="D3978" s="374">
        <v>23.9</v>
      </c>
      <c r="E3978" s="371"/>
    </row>
    <row r="3979" spans="1:5" customFormat="1" x14ac:dyDescent="0.25">
      <c r="A3979" s="373">
        <v>89736</v>
      </c>
      <c r="B3979" s="373" t="s">
        <v>6081</v>
      </c>
      <c r="C3979" s="373" t="s">
        <v>6</v>
      </c>
      <c r="D3979" s="374">
        <v>8.8699999999999992</v>
      </c>
      <c r="E3979" s="371"/>
    </row>
    <row r="3980" spans="1:5" customFormat="1" x14ac:dyDescent="0.25">
      <c r="A3980" s="373">
        <v>89737</v>
      </c>
      <c r="B3980" s="373" t="s">
        <v>6082</v>
      </c>
      <c r="C3980" s="373" t="s">
        <v>6</v>
      </c>
      <c r="D3980" s="374">
        <v>21.59</v>
      </c>
      <c r="E3980" s="371"/>
    </row>
    <row r="3981" spans="1:5" customFormat="1" x14ac:dyDescent="0.25">
      <c r="A3981" s="373">
        <v>89738</v>
      </c>
      <c r="B3981" s="373" t="s">
        <v>2042</v>
      </c>
      <c r="C3981" s="373" t="s">
        <v>6</v>
      </c>
      <c r="D3981" s="374">
        <v>14.92</v>
      </c>
      <c r="E3981" s="371"/>
    </row>
    <row r="3982" spans="1:5" customFormat="1" x14ac:dyDescent="0.25">
      <c r="A3982" s="373">
        <v>89739</v>
      </c>
      <c r="B3982" s="373" t="s">
        <v>6083</v>
      </c>
      <c r="C3982" s="373" t="s">
        <v>6</v>
      </c>
      <c r="D3982" s="374">
        <v>22.46</v>
      </c>
      <c r="E3982" s="371"/>
    </row>
    <row r="3983" spans="1:5" customFormat="1" x14ac:dyDescent="0.25">
      <c r="A3983" s="373">
        <v>89740</v>
      </c>
      <c r="B3983" s="373" t="s">
        <v>6084</v>
      </c>
      <c r="C3983" s="373" t="s">
        <v>6</v>
      </c>
      <c r="D3983" s="374">
        <v>9.0299999999999994</v>
      </c>
      <c r="E3983" s="371"/>
    </row>
    <row r="3984" spans="1:5" customFormat="1" x14ac:dyDescent="0.25">
      <c r="A3984" s="373">
        <v>89741</v>
      </c>
      <c r="B3984" s="373" t="s">
        <v>6085</v>
      </c>
      <c r="C3984" s="373" t="s">
        <v>6</v>
      </c>
      <c r="D3984" s="374">
        <v>19.88</v>
      </c>
      <c r="E3984" s="371"/>
    </row>
    <row r="3985" spans="1:5" customFormat="1" x14ac:dyDescent="0.25">
      <c r="A3985" s="373">
        <v>89742</v>
      </c>
      <c r="B3985" s="373" t="s">
        <v>6086</v>
      </c>
      <c r="C3985" s="373" t="s">
        <v>6</v>
      </c>
      <c r="D3985" s="374">
        <v>36.74</v>
      </c>
      <c r="E3985" s="371"/>
    </row>
    <row r="3986" spans="1:5" customFormat="1" x14ac:dyDescent="0.25">
      <c r="A3986" s="373">
        <v>89743</v>
      </c>
      <c r="B3986" s="373" t="s">
        <v>6087</v>
      </c>
      <c r="C3986" s="373" t="s">
        <v>6</v>
      </c>
      <c r="D3986" s="374">
        <v>55</v>
      </c>
      <c r="E3986" s="371"/>
    </row>
    <row r="3987" spans="1:5" customFormat="1" x14ac:dyDescent="0.25">
      <c r="A3987" s="373">
        <v>89744</v>
      </c>
      <c r="B3987" s="373" t="s">
        <v>6088</v>
      </c>
      <c r="C3987" s="373" t="s">
        <v>6</v>
      </c>
      <c r="D3987" s="374">
        <v>26.32</v>
      </c>
      <c r="E3987" s="371"/>
    </row>
    <row r="3988" spans="1:5" customFormat="1" x14ac:dyDescent="0.25">
      <c r="A3988" s="373">
        <v>89746</v>
      </c>
      <c r="B3988" s="373" t="s">
        <v>6089</v>
      </c>
      <c r="C3988" s="373" t="s">
        <v>6</v>
      </c>
      <c r="D3988" s="374">
        <v>27.06</v>
      </c>
      <c r="E3988" s="371"/>
    </row>
    <row r="3989" spans="1:5" customFormat="1" x14ac:dyDescent="0.25">
      <c r="A3989" s="373">
        <v>89747</v>
      </c>
      <c r="B3989" s="373" t="s">
        <v>6090</v>
      </c>
      <c r="C3989" s="373" t="s">
        <v>6</v>
      </c>
      <c r="D3989" s="374">
        <v>24.99</v>
      </c>
      <c r="E3989" s="371"/>
    </row>
    <row r="3990" spans="1:5" customFormat="1" x14ac:dyDescent="0.25">
      <c r="A3990" s="373">
        <v>89748</v>
      </c>
      <c r="B3990" s="373" t="s">
        <v>5143</v>
      </c>
      <c r="C3990" s="373" t="s">
        <v>6</v>
      </c>
      <c r="D3990" s="374">
        <v>39.659999999999997</v>
      </c>
      <c r="E3990" s="371"/>
    </row>
    <row r="3991" spans="1:5" customFormat="1" x14ac:dyDescent="0.25">
      <c r="A3991" s="373">
        <v>89749</v>
      </c>
      <c r="B3991" s="373" t="s">
        <v>6091</v>
      </c>
      <c r="C3991" s="373" t="s">
        <v>6</v>
      </c>
      <c r="D3991" s="374">
        <v>14.86</v>
      </c>
      <c r="E3991" s="371"/>
    </row>
    <row r="3992" spans="1:5" customFormat="1" x14ac:dyDescent="0.25">
      <c r="A3992" s="373">
        <v>89750</v>
      </c>
      <c r="B3992" s="373" t="s">
        <v>6092</v>
      </c>
      <c r="C3992" s="373" t="s">
        <v>6</v>
      </c>
      <c r="D3992" s="374">
        <v>70.75</v>
      </c>
      <c r="E3992" s="371"/>
    </row>
    <row r="3993" spans="1:5" customFormat="1" x14ac:dyDescent="0.25">
      <c r="A3993" s="373">
        <v>89752</v>
      </c>
      <c r="B3993" s="373" t="s">
        <v>6093</v>
      </c>
      <c r="C3993" s="373" t="s">
        <v>6</v>
      </c>
      <c r="D3993" s="374">
        <v>7.52</v>
      </c>
      <c r="E3993" s="371"/>
    </row>
    <row r="3994" spans="1:5" customFormat="1" x14ac:dyDescent="0.25">
      <c r="A3994" s="373">
        <v>89753</v>
      </c>
      <c r="B3994" s="373" t="s">
        <v>6094</v>
      </c>
      <c r="C3994" s="373" t="s">
        <v>6</v>
      </c>
      <c r="D3994" s="374">
        <v>9</v>
      </c>
      <c r="E3994" s="371"/>
    </row>
    <row r="3995" spans="1:5" customFormat="1" x14ac:dyDescent="0.25">
      <c r="A3995" s="373">
        <v>89754</v>
      </c>
      <c r="B3995" s="373" t="s">
        <v>6095</v>
      </c>
      <c r="C3995" s="373" t="s">
        <v>6</v>
      </c>
      <c r="D3995" s="374">
        <v>19.399999999999999</v>
      </c>
      <c r="E3995" s="371"/>
    </row>
    <row r="3996" spans="1:5" customFormat="1" x14ac:dyDescent="0.25">
      <c r="A3996" s="373">
        <v>89755</v>
      </c>
      <c r="B3996" s="373" t="s">
        <v>6096</v>
      </c>
      <c r="C3996" s="373" t="s">
        <v>6</v>
      </c>
      <c r="D3996" s="374">
        <v>12.86</v>
      </c>
      <c r="E3996" s="371"/>
    </row>
    <row r="3997" spans="1:5" customFormat="1" x14ac:dyDescent="0.25">
      <c r="A3997" s="373">
        <v>89756</v>
      </c>
      <c r="B3997" s="373" t="s">
        <v>6097</v>
      </c>
      <c r="C3997" s="373" t="s">
        <v>6</v>
      </c>
      <c r="D3997" s="374">
        <v>20.39</v>
      </c>
      <c r="E3997" s="371"/>
    </row>
    <row r="3998" spans="1:5" customFormat="1" x14ac:dyDescent="0.25">
      <c r="A3998" s="373">
        <v>89757</v>
      </c>
      <c r="B3998" s="373" t="s">
        <v>6098</v>
      </c>
      <c r="C3998" s="373" t="s">
        <v>6</v>
      </c>
      <c r="D3998" s="374">
        <v>25.83</v>
      </c>
      <c r="E3998" s="371"/>
    </row>
    <row r="3999" spans="1:5" customFormat="1" x14ac:dyDescent="0.25">
      <c r="A3999" s="373">
        <v>89758</v>
      </c>
      <c r="B3999" s="373" t="s">
        <v>6099</v>
      </c>
      <c r="C3999" s="373" t="s">
        <v>6</v>
      </c>
      <c r="D3999" s="374">
        <v>31.07</v>
      </c>
      <c r="E3999" s="371"/>
    </row>
    <row r="4000" spans="1:5" customFormat="1" x14ac:dyDescent="0.25">
      <c r="A4000" s="373">
        <v>89759</v>
      </c>
      <c r="B4000" s="373" t="s">
        <v>6100</v>
      </c>
      <c r="C4000" s="373" t="s">
        <v>6</v>
      </c>
      <c r="D4000" s="374">
        <v>11.01</v>
      </c>
      <c r="E4000" s="371"/>
    </row>
    <row r="4001" spans="1:5" customFormat="1" x14ac:dyDescent="0.25">
      <c r="A4001" s="373">
        <v>89760</v>
      </c>
      <c r="B4001" s="373" t="s">
        <v>6101</v>
      </c>
      <c r="C4001" s="373" t="s">
        <v>6</v>
      </c>
      <c r="D4001" s="374">
        <v>19.84</v>
      </c>
      <c r="E4001" s="371"/>
    </row>
    <row r="4002" spans="1:5" customFormat="1" x14ac:dyDescent="0.25">
      <c r="A4002" s="373">
        <v>89761</v>
      </c>
      <c r="B4002" s="373" t="s">
        <v>6102</v>
      </c>
      <c r="C4002" s="373" t="s">
        <v>6</v>
      </c>
      <c r="D4002" s="374">
        <v>26.94</v>
      </c>
      <c r="E4002" s="371"/>
    </row>
    <row r="4003" spans="1:5" customFormat="1" x14ac:dyDescent="0.25">
      <c r="A4003" s="373">
        <v>89762</v>
      </c>
      <c r="B4003" s="373" t="s">
        <v>6103</v>
      </c>
      <c r="C4003" s="373" t="s">
        <v>6</v>
      </c>
      <c r="D4003" s="374">
        <v>37.11</v>
      </c>
      <c r="E4003" s="371"/>
    </row>
    <row r="4004" spans="1:5" customFormat="1" x14ac:dyDescent="0.25">
      <c r="A4004" s="373">
        <v>89763</v>
      </c>
      <c r="B4004" s="373" t="s">
        <v>6104</v>
      </c>
      <c r="C4004" s="373" t="s">
        <v>6</v>
      </c>
      <c r="D4004" s="374">
        <v>46.44</v>
      </c>
      <c r="E4004" s="371"/>
    </row>
    <row r="4005" spans="1:5" customFormat="1" x14ac:dyDescent="0.25">
      <c r="A4005" s="373">
        <v>89764</v>
      </c>
      <c r="B4005" s="373" t="s">
        <v>6105</v>
      </c>
      <c r="C4005" s="373" t="s">
        <v>6</v>
      </c>
      <c r="D4005" s="374">
        <v>31.54</v>
      </c>
      <c r="E4005" s="371"/>
    </row>
    <row r="4006" spans="1:5" customFormat="1" x14ac:dyDescent="0.25">
      <c r="A4006" s="373">
        <v>89765</v>
      </c>
      <c r="B4006" s="373" t="s">
        <v>6106</v>
      </c>
      <c r="C4006" s="373" t="s">
        <v>6</v>
      </c>
      <c r="D4006" s="374">
        <v>16.43</v>
      </c>
      <c r="E4006" s="371"/>
    </row>
    <row r="4007" spans="1:5" customFormat="1" x14ac:dyDescent="0.25">
      <c r="A4007" s="373">
        <v>89767</v>
      </c>
      <c r="B4007" s="373" t="s">
        <v>6107</v>
      </c>
      <c r="C4007" s="373" t="s">
        <v>6</v>
      </c>
      <c r="D4007" s="374">
        <v>19.8</v>
      </c>
      <c r="E4007" s="371"/>
    </row>
    <row r="4008" spans="1:5" customFormat="1" x14ac:dyDescent="0.25">
      <c r="A4008" s="373">
        <v>89768</v>
      </c>
      <c r="B4008" s="373" t="s">
        <v>6108</v>
      </c>
      <c r="C4008" s="373" t="s">
        <v>6</v>
      </c>
      <c r="D4008" s="374">
        <v>23.19</v>
      </c>
      <c r="E4008" s="371"/>
    </row>
    <row r="4009" spans="1:5" customFormat="1" x14ac:dyDescent="0.25">
      <c r="A4009" s="373">
        <v>89769</v>
      </c>
      <c r="B4009" s="373" t="s">
        <v>6109</v>
      </c>
      <c r="C4009" s="373" t="s">
        <v>6</v>
      </c>
      <c r="D4009" s="374">
        <v>48.1</v>
      </c>
      <c r="E4009" s="371"/>
    </row>
    <row r="4010" spans="1:5" customFormat="1" x14ac:dyDescent="0.25">
      <c r="A4010" s="373">
        <v>89772</v>
      </c>
      <c r="B4010" s="373" t="s">
        <v>6110</v>
      </c>
      <c r="C4010" s="373" t="s">
        <v>16</v>
      </c>
      <c r="D4010" s="374">
        <v>70.92</v>
      </c>
      <c r="E4010" s="371"/>
    </row>
    <row r="4011" spans="1:5" customFormat="1" x14ac:dyDescent="0.25">
      <c r="A4011" s="373">
        <v>89774</v>
      </c>
      <c r="B4011" s="373" t="s">
        <v>6111</v>
      </c>
      <c r="C4011" s="373" t="s">
        <v>6</v>
      </c>
      <c r="D4011" s="374">
        <v>14.74</v>
      </c>
      <c r="E4011" s="371"/>
    </row>
    <row r="4012" spans="1:5" customFormat="1" x14ac:dyDescent="0.25">
      <c r="A4012" s="373">
        <v>89776</v>
      </c>
      <c r="B4012" s="373" t="s">
        <v>6112</v>
      </c>
      <c r="C4012" s="373" t="s">
        <v>6</v>
      </c>
      <c r="D4012" s="374">
        <v>23.72</v>
      </c>
      <c r="E4012" s="371"/>
    </row>
    <row r="4013" spans="1:5" customFormat="1" x14ac:dyDescent="0.25">
      <c r="A4013" s="373">
        <v>89777</v>
      </c>
      <c r="B4013" s="373" t="s">
        <v>6113</v>
      </c>
      <c r="C4013" s="373" t="s">
        <v>6</v>
      </c>
      <c r="D4013" s="374">
        <v>22.43</v>
      </c>
      <c r="E4013" s="371"/>
    </row>
    <row r="4014" spans="1:5" customFormat="1" x14ac:dyDescent="0.25">
      <c r="A4014" s="373">
        <v>89778</v>
      </c>
      <c r="B4014" s="373" t="s">
        <v>6114</v>
      </c>
      <c r="C4014" s="373" t="s">
        <v>6</v>
      </c>
      <c r="D4014" s="374">
        <v>17.03</v>
      </c>
      <c r="E4014" s="371"/>
    </row>
    <row r="4015" spans="1:5" customFormat="1" x14ac:dyDescent="0.25">
      <c r="A4015" s="373">
        <v>89779</v>
      </c>
      <c r="B4015" s="373" t="s">
        <v>6115</v>
      </c>
      <c r="C4015" s="373" t="s">
        <v>6</v>
      </c>
      <c r="D4015" s="374">
        <v>32.06</v>
      </c>
      <c r="E4015" s="371"/>
    </row>
    <row r="4016" spans="1:5" customFormat="1" x14ac:dyDescent="0.25">
      <c r="A4016" s="373">
        <v>89780</v>
      </c>
      <c r="B4016" s="373" t="s">
        <v>6116</v>
      </c>
      <c r="C4016" s="373" t="s">
        <v>6</v>
      </c>
      <c r="D4016" s="374">
        <v>21.14</v>
      </c>
      <c r="E4016" s="371"/>
    </row>
    <row r="4017" spans="1:5" customFormat="1" x14ac:dyDescent="0.25">
      <c r="A4017" s="373">
        <v>89781</v>
      </c>
      <c r="B4017" s="373" t="s">
        <v>6117</v>
      </c>
      <c r="C4017" s="373" t="s">
        <v>6</v>
      </c>
      <c r="D4017" s="374">
        <v>31.28</v>
      </c>
      <c r="E4017" s="371"/>
    </row>
    <row r="4018" spans="1:5" customFormat="1" x14ac:dyDescent="0.25">
      <c r="A4018" s="373">
        <v>89782</v>
      </c>
      <c r="B4018" s="373" t="s">
        <v>6118</v>
      </c>
      <c r="C4018" s="373" t="s">
        <v>6</v>
      </c>
      <c r="D4018" s="374">
        <v>14.59</v>
      </c>
      <c r="E4018" s="371"/>
    </row>
    <row r="4019" spans="1:5" customFormat="1" x14ac:dyDescent="0.25">
      <c r="A4019" s="373">
        <v>89783</v>
      </c>
      <c r="B4019" s="373" t="s">
        <v>6119</v>
      </c>
      <c r="C4019" s="373" t="s">
        <v>6</v>
      </c>
      <c r="D4019" s="374">
        <v>14.68</v>
      </c>
      <c r="E4019" s="371"/>
    </row>
    <row r="4020" spans="1:5" customFormat="1" x14ac:dyDescent="0.25">
      <c r="A4020" s="373">
        <v>89784</v>
      </c>
      <c r="B4020" s="373" t="s">
        <v>5144</v>
      </c>
      <c r="C4020" s="373" t="s">
        <v>6</v>
      </c>
      <c r="D4020" s="374">
        <v>23.14</v>
      </c>
      <c r="E4020" s="371"/>
    </row>
    <row r="4021" spans="1:5" customFormat="1" x14ac:dyDescent="0.25">
      <c r="A4021" s="373">
        <v>89785</v>
      </c>
      <c r="B4021" s="373" t="s">
        <v>6120</v>
      </c>
      <c r="C4021" s="373" t="s">
        <v>6</v>
      </c>
      <c r="D4021" s="374">
        <v>25.22</v>
      </c>
      <c r="E4021" s="371"/>
    </row>
    <row r="4022" spans="1:5" customFormat="1" x14ac:dyDescent="0.25">
      <c r="A4022" s="373">
        <v>89786</v>
      </c>
      <c r="B4022" s="373" t="s">
        <v>6121</v>
      </c>
      <c r="C4022" s="373" t="s">
        <v>6</v>
      </c>
      <c r="D4022" s="374">
        <v>36.49</v>
      </c>
      <c r="E4022" s="371"/>
    </row>
    <row r="4023" spans="1:5" customFormat="1" x14ac:dyDescent="0.25">
      <c r="A4023" s="373">
        <v>89787</v>
      </c>
      <c r="B4023" s="373" t="s">
        <v>6122</v>
      </c>
      <c r="C4023" s="373" t="s">
        <v>6</v>
      </c>
      <c r="D4023" s="374">
        <v>30.96</v>
      </c>
      <c r="E4023" s="371"/>
    </row>
    <row r="4024" spans="1:5" customFormat="1" x14ac:dyDescent="0.25">
      <c r="A4024" s="373">
        <v>89788</v>
      </c>
      <c r="B4024" s="373" t="s">
        <v>6123</v>
      </c>
      <c r="C4024" s="373" t="s">
        <v>6</v>
      </c>
      <c r="D4024" s="374">
        <v>65.510000000000005</v>
      </c>
      <c r="E4024" s="371"/>
    </row>
    <row r="4025" spans="1:5" customFormat="1" x14ac:dyDescent="0.25">
      <c r="A4025" s="373">
        <v>89789</v>
      </c>
      <c r="B4025" s="373" t="s">
        <v>6124</v>
      </c>
      <c r="C4025" s="373" t="s">
        <v>6</v>
      </c>
      <c r="D4025" s="374">
        <v>56.1</v>
      </c>
      <c r="E4025" s="371"/>
    </row>
    <row r="4026" spans="1:5" customFormat="1" x14ac:dyDescent="0.25">
      <c r="A4026" s="373">
        <v>89790</v>
      </c>
      <c r="B4026" s="373" t="s">
        <v>6125</v>
      </c>
      <c r="C4026" s="373" t="s">
        <v>6</v>
      </c>
      <c r="D4026" s="374">
        <v>128.55000000000001</v>
      </c>
      <c r="E4026" s="371"/>
    </row>
    <row r="4027" spans="1:5" customFormat="1" x14ac:dyDescent="0.25">
      <c r="A4027" s="373">
        <v>89791</v>
      </c>
      <c r="B4027" s="373" t="s">
        <v>6126</v>
      </c>
      <c r="C4027" s="373" t="s">
        <v>6</v>
      </c>
      <c r="D4027" s="374">
        <v>124.29</v>
      </c>
      <c r="E4027" s="371"/>
    </row>
    <row r="4028" spans="1:5" customFormat="1" x14ac:dyDescent="0.25">
      <c r="A4028" s="373">
        <v>89792</v>
      </c>
      <c r="B4028" s="373" t="s">
        <v>6127</v>
      </c>
      <c r="C4028" s="373" t="s">
        <v>6</v>
      </c>
      <c r="D4028" s="374">
        <v>152.88</v>
      </c>
      <c r="E4028" s="371"/>
    </row>
    <row r="4029" spans="1:5" customFormat="1" x14ac:dyDescent="0.25">
      <c r="A4029" s="373">
        <v>89793</v>
      </c>
      <c r="B4029" s="373" t="s">
        <v>6128</v>
      </c>
      <c r="C4029" s="373" t="s">
        <v>6</v>
      </c>
      <c r="D4029" s="374">
        <v>179.39</v>
      </c>
      <c r="E4029" s="371"/>
    </row>
    <row r="4030" spans="1:5" customFormat="1" x14ac:dyDescent="0.25">
      <c r="A4030" s="373">
        <v>89794</v>
      </c>
      <c r="B4030" s="373" t="s">
        <v>6129</v>
      </c>
      <c r="C4030" s="373" t="s">
        <v>6</v>
      </c>
      <c r="D4030" s="374">
        <v>17.13</v>
      </c>
      <c r="E4030" s="371"/>
    </row>
    <row r="4031" spans="1:5" customFormat="1" x14ac:dyDescent="0.25">
      <c r="A4031" s="373">
        <v>89795</v>
      </c>
      <c r="B4031" s="373" t="s">
        <v>6130</v>
      </c>
      <c r="C4031" s="373" t="s">
        <v>6</v>
      </c>
      <c r="D4031" s="374">
        <v>38.33</v>
      </c>
      <c r="E4031" s="371"/>
    </row>
    <row r="4032" spans="1:5" customFormat="1" x14ac:dyDescent="0.25">
      <c r="A4032" s="373">
        <v>89796</v>
      </c>
      <c r="B4032" s="373" t="s">
        <v>5145</v>
      </c>
      <c r="C4032" s="373" t="s">
        <v>6</v>
      </c>
      <c r="D4032" s="374">
        <v>40.99</v>
      </c>
      <c r="E4032" s="371"/>
    </row>
    <row r="4033" spans="1:5" customFormat="1" x14ac:dyDescent="0.25">
      <c r="A4033" s="373">
        <v>89797</v>
      </c>
      <c r="B4033" s="373" t="s">
        <v>6131</v>
      </c>
      <c r="C4033" s="373" t="s">
        <v>6</v>
      </c>
      <c r="D4033" s="374">
        <v>48.12</v>
      </c>
      <c r="E4033" s="371"/>
    </row>
    <row r="4034" spans="1:5" customFormat="1" x14ac:dyDescent="0.25">
      <c r="A4034" s="373">
        <v>89801</v>
      </c>
      <c r="B4034" s="373" t="s">
        <v>6132</v>
      </c>
      <c r="C4034" s="373" t="s">
        <v>6</v>
      </c>
      <c r="D4034" s="374">
        <v>9.19</v>
      </c>
      <c r="E4034" s="371"/>
    </row>
    <row r="4035" spans="1:5" customFormat="1" x14ac:dyDescent="0.25">
      <c r="A4035" s="373">
        <v>89802</v>
      </c>
      <c r="B4035" s="373" t="s">
        <v>6133</v>
      </c>
      <c r="C4035" s="373" t="s">
        <v>6</v>
      </c>
      <c r="D4035" s="374">
        <v>9.84</v>
      </c>
      <c r="E4035" s="371"/>
    </row>
    <row r="4036" spans="1:5" customFormat="1" x14ac:dyDescent="0.25">
      <c r="A4036" s="373">
        <v>89803</v>
      </c>
      <c r="B4036" s="373" t="s">
        <v>6134</v>
      </c>
      <c r="C4036" s="373" t="s">
        <v>6</v>
      </c>
      <c r="D4036" s="374">
        <v>16.690000000000001</v>
      </c>
      <c r="E4036" s="371"/>
    </row>
    <row r="4037" spans="1:5" customFormat="1" x14ac:dyDescent="0.25">
      <c r="A4037" s="373">
        <v>89804</v>
      </c>
      <c r="B4037" s="373" t="s">
        <v>6135</v>
      </c>
      <c r="C4037" s="373" t="s">
        <v>6</v>
      </c>
      <c r="D4037" s="374">
        <v>18.63</v>
      </c>
      <c r="E4037" s="371"/>
    </row>
    <row r="4038" spans="1:5" customFormat="1" x14ac:dyDescent="0.25">
      <c r="A4038" s="373">
        <v>89805</v>
      </c>
      <c r="B4038" s="373" t="s">
        <v>6136</v>
      </c>
      <c r="C4038" s="373" t="s">
        <v>6</v>
      </c>
      <c r="D4038" s="374">
        <v>19.57</v>
      </c>
      <c r="E4038" s="371"/>
    </row>
    <row r="4039" spans="1:5" customFormat="1" x14ac:dyDescent="0.25">
      <c r="A4039" s="373">
        <v>89806</v>
      </c>
      <c r="B4039" s="373" t="s">
        <v>6137</v>
      </c>
      <c r="C4039" s="373" t="s">
        <v>6</v>
      </c>
      <c r="D4039" s="374">
        <v>20.440000000000001</v>
      </c>
      <c r="E4039" s="371"/>
    </row>
    <row r="4040" spans="1:5" customFormat="1" x14ac:dyDescent="0.25">
      <c r="A4040" s="373">
        <v>89807</v>
      </c>
      <c r="B4040" s="373" t="s">
        <v>6138</v>
      </c>
      <c r="C4040" s="373" t="s">
        <v>6</v>
      </c>
      <c r="D4040" s="374">
        <v>34.72</v>
      </c>
      <c r="E4040" s="371"/>
    </row>
    <row r="4041" spans="1:5" customFormat="1" x14ac:dyDescent="0.25">
      <c r="A4041" s="373">
        <v>89808</v>
      </c>
      <c r="B4041" s="373" t="s">
        <v>6139</v>
      </c>
      <c r="C4041" s="373" t="s">
        <v>6</v>
      </c>
      <c r="D4041" s="374">
        <v>52.98</v>
      </c>
      <c r="E4041" s="371"/>
    </row>
    <row r="4042" spans="1:5" customFormat="1" x14ac:dyDescent="0.25">
      <c r="A4042" s="373">
        <v>89809</v>
      </c>
      <c r="B4042" s="373" t="s">
        <v>6140</v>
      </c>
      <c r="C4042" s="373" t="s">
        <v>6</v>
      </c>
      <c r="D4042" s="374">
        <v>27.58</v>
      </c>
      <c r="E4042" s="371"/>
    </row>
    <row r="4043" spans="1:5" customFormat="1" x14ac:dyDescent="0.25">
      <c r="A4043" s="373">
        <v>89810</v>
      </c>
      <c r="B4043" s="373" t="s">
        <v>6141</v>
      </c>
      <c r="C4043" s="373" t="s">
        <v>6</v>
      </c>
      <c r="D4043" s="374">
        <v>28.32</v>
      </c>
      <c r="E4043" s="371"/>
    </row>
    <row r="4044" spans="1:5" customFormat="1" x14ac:dyDescent="0.25">
      <c r="A4044" s="373">
        <v>89811</v>
      </c>
      <c r="B4044" s="373" t="s">
        <v>6142</v>
      </c>
      <c r="C4044" s="373" t="s">
        <v>6</v>
      </c>
      <c r="D4044" s="374">
        <v>40.92</v>
      </c>
      <c r="E4044" s="371"/>
    </row>
    <row r="4045" spans="1:5" customFormat="1" x14ac:dyDescent="0.25">
      <c r="A4045" s="373">
        <v>89812</v>
      </c>
      <c r="B4045" s="373" t="s">
        <v>6143</v>
      </c>
      <c r="C4045" s="373" t="s">
        <v>6</v>
      </c>
      <c r="D4045" s="374">
        <v>72.010000000000005</v>
      </c>
      <c r="E4045" s="371"/>
    </row>
    <row r="4046" spans="1:5" customFormat="1" x14ac:dyDescent="0.25">
      <c r="A4046" s="373">
        <v>89813</v>
      </c>
      <c r="B4046" s="373" t="s">
        <v>6144</v>
      </c>
      <c r="C4046" s="373" t="s">
        <v>6</v>
      </c>
      <c r="D4046" s="374">
        <v>5.41</v>
      </c>
      <c r="E4046" s="371"/>
    </row>
    <row r="4047" spans="1:5" customFormat="1" x14ac:dyDescent="0.25">
      <c r="A4047" s="373">
        <v>89814</v>
      </c>
      <c r="B4047" s="373" t="s">
        <v>6145</v>
      </c>
      <c r="C4047" s="373" t="s">
        <v>6</v>
      </c>
      <c r="D4047" s="374">
        <v>15.88</v>
      </c>
      <c r="E4047" s="371"/>
    </row>
    <row r="4048" spans="1:5" customFormat="1" x14ac:dyDescent="0.25">
      <c r="A4048" s="373">
        <v>89815</v>
      </c>
      <c r="B4048" s="373" t="s">
        <v>6146</v>
      </c>
      <c r="C4048" s="373" t="s">
        <v>6</v>
      </c>
      <c r="D4048" s="374">
        <v>24.23</v>
      </c>
      <c r="E4048" s="371"/>
    </row>
    <row r="4049" spans="1:5" customFormat="1" x14ac:dyDescent="0.25">
      <c r="A4049" s="373">
        <v>89816</v>
      </c>
      <c r="B4049" s="373" t="s">
        <v>6147</v>
      </c>
      <c r="C4049" s="373" t="s">
        <v>6</v>
      </c>
      <c r="D4049" s="374">
        <v>34.4</v>
      </c>
      <c r="E4049" s="371"/>
    </row>
    <row r="4050" spans="1:5" customFormat="1" x14ac:dyDescent="0.25">
      <c r="A4050" s="373">
        <v>89817</v>
      </c>
      <c r="B4050" s="373" t="s">
        <v>6148</v>
      </c>
      <c r="C4050" s="373" t="s">
        <v>6</v>
      </c>
      <c r="D4050" s="374">
        <v>13.36</v>
      </c>
      <c r="E4050" s="371"/>
    </row>
    <row r="4051" spans="1:5" customFormat="1" x14ac:dyDescent="0.25">
      <c r="A4051" s="373">
        <v>89818</v>
      </c>
      <c r="B4051" s="373" t="s">
        <v>6149</v>
      </c>
      <c r="C4051" s="373" t="s">
        <v>6</v>
      </c>
      <c r="D4051" s="374">
        <v>43.81</v>
      </c>
      <c r="E4051" s="371"/>
    </row>
    <row r="4052" spans="1:5" customFormat="1" x14ac:dyDescent="0.25">
      <c r="A4052" s="373">
        <v>89819</v>
      </c>
      <c r="B4052" s="373" t="s">
        <v>6150</v>
      </c>
      <c r="C4052" s="373" t="s">
        <v>6</v>
      </c>
      <c r="D4052" s="374">
        <v>22.37</v>
      </c>
      <c r="E4052" s="371"/>
    </row>
    <row r="4053" spans="1:5" customFormat="1" x14ac:dyDescent="0.25">
      <c r="A4053" s="373">
        <v>89821</v>
      </c>
      <c r="B4053" s="373" t="s">
        <v>6151</v>
      </c>
      <c r="C4053" s="373" t="s">
        <v>6</v>
      </c>
      <c r="D4053" s="374">
        <v>17.87</v>
      </c>
      <c r="E4053" s="371"/>
    </row>
    <row r="4054" spans="1:5" customFormat="1" x14ac:dyDescent="0.25">
      <c r="A4054" s="373">
        <v>89822</v>
      </c>
      <c r="B4054" s="373" t="s">
        <v>6152</v>
      </c>
      <c r="C4054" s="373" t="s">
        <v>6</v>
      </c>
      <c r="D4054" s="374">
        <v>22.19</v>
      </c>
      <c r="E4054" s="371"/>
    </row>
    <row r="4055" spans="1:5" customFormat="1" x14ac:dyDescent="0.25">
      <c r="A4055" s="373">
        <v>89823</v>
      </c>
      <c r="B4055" s="373" t="s">
        <v>6153</v>
      </c>
      <c r="C4055" s="373" t="s">
        <v>6</v>
      </c>
      <c r="D4055" s="374">
        <v>32.9</v>
      </c>
      <c r="E4055" s="371"/>
    </row>
    <row r="4056" spans="1:5" customFormat="1" x14ac:dyDescent="0.25">
      <c r="A4056" s="373">
        <v>89824</v>
      </c>
      <c r="B4056" s="373" t="s">
        <v>6154</v>
      </c>
      <c r="C4056" s="373" t="s">
        <v>6</v>
      </c>
      <c r="D4056" s="374">
        <v>32.630000000000003</v>
      </c>
      <c r="E4056" s="371"/>
    </row>
    <row r="4057" spans="1:5" customFormat="1" x14ac:dyDescent="0.25">
      <c r="A4057" s="373">
        <v>89825</v>
      </c>
      <c r="B4057" s="373" t="s">
        <v>6155</v>
      </c>
      <c r="C4057" s="373" t="s">
        <v>6</v>
      </c>
      <c r="D4057" s="374">
        <v>16.100000000000001</v>
      </c>
      <c r="E4057" s="371"/>
    </row>
    <row r="4058" spans="1:5" customFormat="1" x14ac:dyDescent="0.25">
      <c r="A4058" s="373">
        <v>89826</v>
      </c>
      <c r="B4058" s="373" t="s">
        <v>6156</v>
      </c>
      <c r="C4058" s="373" t="s">
        <v>6</v>
      </c>
      <c r="D4058" s="374">
        <v>101.73</v>
      </c>
      <c r="E4058" s="371"/>
    </row>
    <row r="4059" spans="1:5" customFormat="1" x14ac:dyDescent="0.25">
      <c r="A4059" s="373">
        <v>89827</v>
      </c>
      <c r="B4059" s="373" t="s">
        <v>6157</v>
      </c>
      <c r="C4059" s="373" t="s">
        <v>6</v>
      </c>
      <c r="D4059" s="374">
        <v>18.18</v>
      </c>
      <c r="E4059" s="371"/>
    </row>
    <row r="4060" spans="1:5" customFormat="1" x14ac:dyDescent="0.25">
      <c r="A4060" s="373">
        <v>89828</v>
      </c>
      <c r="B4060" s="373" t="s">
        <v>6158</v>
      </c>
      <c r="C4060" s="373" t="s">
        <v>6</v>
      </c>
      <c r="D4060" s="374">
        <v>49.65</v>
      </c>
      <c r="E4060" s="371"/>
    </row>
    <row r="4061" spans="1:5" customFormat="1" x14ac:dyDescent="0.25">
      <c r="A4061" s="373">
        <v>89829</v>
      </c>
      <c r="B4061" s="373" t="s">
        <v>6159</v>
      </c>
      <c r="C4061" s="373" t="s">
        <v>6</v>
      </c>
      <c r="D4061" s="374">
        <v>33.799999999999997</v>
      </c>
      <c r="E4061" s="371"/>
    </row>
    <row r="4062" spans="1:5" customFormat="1" x14ac:dyDescent="0.25">
      <c r="A4062" s="373">
        <v>89830</v>
      </c>
      <c r="B4062" s="373" t="s">
        <v>6160</v>
      </c>
      <c r="C4062" s="373" t="s">
        <v>6</v>
      </c>
      <c r="D4062" s="374">
        <v>35.64</v>
      </c>
      <c r="E4062" s="371"/>
    </row>
    <row r="4063" spans="1:5" customFormat="1" x14ac:dyDescent="0.25">
      <c r="A4063" s="373">
        <v>89831</v>
      </c>
      <c r="B4063" s="373" t="s">
        <v>6161</v>
      </c>
      <c r="C4063" s="373" t="s">
        <v>6</v>
      </c>
      <c r="D4063" s="374">
        <v>52.78</v>
      </c>
      <c r="E4063" s="371"/>
    </row>
    <row r="4064" spans="1:5" customFormat="1" x14ac:dyDescent="0.25">
      <c r="A4064" s="373">
        <v>89832</v>
      </c>
      <c r="B4064" s="373" t="s">
        <v>6162</v>
      </c>
      <c r="C4064" s="373" t="s">
        <v>6</v>
      </c>
      <c r="D4064" s="374">
        <v>34.909999999999997</v>
      </c>
      <c r="E4064" s="371"/>
    </row>
    <row r="4065" spans="1:5" customFormat="1" x14ac:dyDescent="0.25">
      <c r="A4065" s="373">
        <v>89833</v>
      </c>
      <c r="B4065" s="373" t="s">
        <v>6163</v>
      </c>
      <c r="C4065" s="373" t="s">
        <v>6</v>
      </c>
      <c r="D4065" s="374">
        <v>42.66</v>
      </c>
      <c r="E4065" s="371"/>
    </row>
    <row r="4066" spans="1:5" customFormat="1" x14ac:dyDescent="0.25">
      <c r="A4066" s="373">
        <v>89834</v>
      </c>
      <c r="B4066" s="373" t="s">
        <v>6164</v>
      </c>
      <c r="C4066" s="373" t="s">
        <v>6</v>
      </c>
      <c r="D4066" s="374">
        <v>49.79</v>
      </c>
      <c r="E4066" s="371"/>
    </row>
    <row r="4067" spans="1:5" customFormat="1" x14ac:dyDescent="0.25">
      <c r="A4067" s="373">
        <v>89835</v>
      </c>
      <c r="B4067" s="373" t="s">
        <v>6165</v>
      </c>
      <c r="C4067" s="373" t="s">
        <v>6</v>
      </c>
      <c r="D4067" s="374">
        <v>37.24</v>
      </c>
      <c r="E4067" s="371"/>
    </row>
    <row r="4068" spans="1:5" customFormat="1" x14ac:dyDescent="0.25">
      <c r="A4068" s="373">
        <v>89836</v>
      </c>
      <c r="B4068" s="373" t="s">
        <v>6166</v>
      </c>
      <c r="C4068" s="373" t="s">
        <v>6</v>
      </c>
      <c r="D4068" s="374">
        <v>159.52000000000001</v>
      </c>
      <c r="E4068" s="371"/>
    </row>
    <row r="4069" spans="1:5" customFormat="1" x14ac:dyDescent="0.25">
      <c r="A4069" s="373">
        <v>89837</v>
      </c>
      <c r="B4069" s="373" t="s">
        <v>6167</v>
      </c>
      <c r="C4069" s="373" t="s">
        <v>6</v>
      </c>
      <c r="D4069" s="374">
        <v>107.82</v>
      </c>
      <c r="E4069" s="371"/>
    </row>
    <row r="4070" spans="1:5" customFormat="1" x14ac:dyDescent="0.25">
      <c r="A4070" s="373">
        <v>89838</v>
      </c>
      <c r="B4070" s="373" t="s">
        <v>6168</v>
      </c>
      <c r="C4070" s="373" t="s">
        <v>6</v>
      </c>
      <c r="D4070" s="374">
        <v>123.79</v>
      </c>
      <c r="E4070" s="371"/>
    </row>
    <row r="4071" spans="1:5" customFormat="1" x14ac:dyDescent="0.25">
      <c r="A4071" s="373">
        <v>89839</v>
      </c>
      <c r="B4071" s="373" t="s">
        <v>6169</v>
      </c>
      <c r="C4071" s="373" t="s">
        <v>6</v>
      </c>
      <c r="D4071" s="374">
        <v>139.94</v>
      </c>
      <c r="E4071" s="371"/>
    </row>
    <row r="4072" spans="1:5" customFormat="1" x14ac:dyDescent="0.25">
      <c r="A4072" s="373">
        <v>89840</v>
      </c>
      <c r="B4072" s="373" t="s">
        <v>6170</v>
      </c>
      <c r="C4072" s="373" t="s">
        <v>6</v>
      </c>
      <c r="D4072" s="374">
        <v>146.80000000000001</v>
      </c>
      <c r="E4072" s="371"/>
    </row>
    <row r="4073" spans="1:5" customFormat="1" x14ac:dyDescent="0.25">
      <c r="A4073" s="373">
        <v>89841</v>
      </c>
      <c r="B4073" s="373" t="s">
        <v>6171</v>
      </c>
      <c r="C4073" s="373" t="s">
        <v>6</v>
      </c>
      <c r="D4073" s="374">
        <v>212.34</v>
      </c>
      <c r="E4073" s="371"/>
    </row>
    <row r="4074" spans="1:5" customFormat="1" x14ac:dyDescent="0.25">
      <c r="A4074" s="373">
        <v>89842</v>
      </c>
      <c r="B4074" s="373" t="s">
        <v>6172</v>
      </c>
      <c r="C4074" s="373" t="s">
        <v>6</v>
      </c>
      <c r="D4074" s="374">
        <v>42.67</v>
      </c>
      <c r="E4074" s="371"/>
    </row>
    <row r="4075" spans="1:5" customFormat="1" x14ac:dyDescent="0.25">
      <c r="A4075" s="373">
        <v>89844</v>
      </c>
      <c r="B4075" s="373" t="s">
        <v>6173</v>
      </c>
      <c r="C4075" s="373" t="s">
        <v>6</v>
      </c>
      <c r="D4075" s="374">
        <v>53.51</v>
      </c>
      <c r="E4075" s="371"/>
    </row>
    <row r="4076" spans="1:5" customFormat="1" x14ac:dyDescent="0.25">
      <c r="A4076" s="373">
        <v>89845</v>
      </c>
      <c r="B4076" s="373" t="s">
        <v>6174</v>
      </c>
      <c r="C4076" s="373" t="s">
        <v>6</v>
      </c>
      <c r="D4076" s="374">
        <v>82.81</v>
      </c>
      <c r="E4076" s="371"/>
    </row>
    <row r="4077" spans="1:5" customFormat="1" x14ac:dyDescent="0.25">
      <c r="A4077" s="373">
        <v>89846</v>
      </c>
      <c r="B4077" s="373" t="s">
        <v>6175</v>
      </c>
      <c r="C4077" s="373" t="s">
        <v>6</v>
      </c>
      <c r="D4077" s="374">
        <v>173.26</v>
      </c>
      <c r="E4077" s="371"/>
    </row>
    <row r="4078" spans="1:5" customFormat="1" x14ac:dyDescent="0.25">
      <c r="A4078" s="373">
        <v>89847</v>
      </c>
      <c r="B4078" s="373" t="s">
        <v>6176</v>
      </c>
      <c r="C4078" s="373" t="s">
        <v>6</v>
      </c>
      <c r="D4078" s="374">
        <v>208.16</v>
      </c>
      <c r="E4078" s="371"/>
    </row>
    <row r="4079" spans="1:5" customFormat="1" x14ac:dyDescent="0.25">
      <c r="A4079" s="373">
        <v>89850</v>
      </c>
      <c r="B4079" s="373" t="s">
        <v>6177</v>
      </c>
      <c r="C4079" s="373" t="s">
        <v>6</v>
      </c>
      <c r="D4079" s="374">
        <v>30.64</v>
      </c>
      <c r="E4079" s="371"/>
    </row>
    <row r="4080" spans="1:5" customFormat="1" x14ac:dyDescent="0.25">
      <c r="A4080" s="373">
        <v>89851</v>
      </c>
      <c r="B4080" s="373" t="s">
        <v>6178</v>
      </c>
      <c r="C4080" s="373" t="s">
        <v>6</v>
      </c>
      <c r="D4080" s="374">
        <v>31.38</v>
      </c>
      <c r="E4080" s="371"/>
    </row>
    <row r="4081" spans="1:5" customFormat="1" x14ac:dyDescent="0.25">
      <c r="A4081" s="373">
        <v>89852</v>
      </c>
      <c r="B4081" s="373" t="s">
        <v>6179</v>
      </c>
      <c r="C4081" s="373" t="s">
        <v>6</v>
      </c>
      <c r="D4081" s="374">
        <v>43.98</v>
      </c>
      <c r="E4081" s="371"/>
    </row>
    <row r="4082" spans="1:5" customFormat="1" x14ac:dyDescent="0.25">
      <c r="A4082" s="373">
        <v>89853</v>
      </c>
      <c r="B4082" s="373" t="s">
        <v>6180</v>
      </c>
      <c r="C4082" s="373" t="s">
        <v>6</v>
      </c>
      <c r="D4082" s="374">
        <v>75.069999999999993</v>
      </c>
      <c r="E4082" s="371"/>
    </row>
    <row r="4083" spans="1:5" customFormat="1" x14ac:dyDescent="0.25">
      <c r="A4083" s="373">
        <v>89854</v>
      </c>
      <c r="B4083" s="373" t="s">
        <v>6181</v>
      </c>
      <c r="C4083" s="373" t="s">
        <v>6</v>
      </c>
      <c r="D4083" s="374">
        <v>97.56</v>
      </c>
      <c r="E4083" s="371"/>
    </row>
    <row r="4084" spans="1:5" customFormat="1" x14ac:dyDescent="0.25">
      <c r="A4084" s="373">
        <v>89855</v>
      </c>
      <c r="B4084" s="373" t="s">
        <v>6182</v>
      </c>
      <c r="C4084" s="373" t="s">
        <v>6</v>
      </c>
      <c r="D4084" s="374">
        <v>102.19</v>
      </c>
      <c r="E4084" s="371"/>
    </row>
    <row r="4085" spans="1:5" customFormat="1" x14ac:dyDescent="0.25">
      <c r="A4085" s="373">
        <v>89856</v>
      </c>
      <c r="B4085" s="373" t="s">
        <v>6183</v>
      </c>
      <c r="C4085" s="373" t="s">
        <v>6</v>
      </c>
      <c r="D4085" s="374">
        <v>19.91</v>
      </c>
      <c r="E4085" s="371"/>
    </row>
    <row r="4086" spans="1:5" customFormat="1" x14ac:dyDescent="0.25">
      <c r="A4086" s="373">
        <v>89857</v>
      </c>
      <c r="B4086" s="373" t="s">
        <v>6184</v>
      </c>
      <c r="C4086" s="373" t="s">
        <v>6</v>
      </c>
      <c r="D4086" s="374">
        <v>34.94</v>
      </c>
      <c r="E4086" s="371"/>
    </row>
    <row r="4087" spans="1:5" customFormat="1" x14ac:dyDescent="0.25">
      <c r="A4087" s="373">
        <v>89860</v>
      </c>
      <c r="B4087" s="373" t="s">
        <v>6185</v>
      </c>
      <c r="C4087" s="373" t="s">
        <v>6</v>
      </c>
      <c r="D4087" s="374">
        <v>46.74</v>
      </c>
      <c r="E4087" s="371"/>
    </row>
    <row r="4088" spans="1:5" customFormat="1" x14ac:dyDescent="0.25">
      <c r="A4088" s="373">
        <v>89861</v>
      </c>
      <c r="B4088" s="373" t="s">
        <v>6186</v>
      </c>
      <c r="C4088" s="373" t="s">
        <v>6</v>
      </c>
      <c r="D4088" s="374">
        <v>53.87</v>
      </c>
      <c r="E4088" s="371"/>
    </row>
    <row r="4089" spans="1:5" customFormat="1" x14ac:dyDescent="0.25">
      <c r="A4089" s="373">
        <v>89866</v>
      </c>
      <c r="B4089" s="373" t="s">
        <v>6187</v>
      </c>
      <c r="C4089" s="373" t="s">
        <v>6</v>
      </c>
      <c r="D4089" s="374">
        <v>7.44</v>
      </c>
      <c r="E4089" s="371"/>
    </row>
    <row r="4090" spans="1:5" customFormat="1" x14ac:dyDescent="0.25">
      <c r="A4090" s="373">
        <v>89867</v>
      </c>
      <c r="B4090" s="373" t="s">
        <v>6188</v>
      </c>
      <c r="C4090" s="373" t="s">
        <v>6</v>
      </c>
      <c r="D4090" s="374">
        <v>8.23</v>
      </c>
      <c r="E4090" s="371"/>
    </row>
    <row r="4091" spans="1:5" customFormat="1" x14ac:dyDescent="0.25">
      <c r="A4091" s="373">
        <v>89868</v>
      </c>
      <c r="B4091" s="373" t="s">
        <v>6189</v>
      </c>
      <c r="C4091" s="373" t="s">
        <v>6</v>
      </c>
      <c r="D4091" s="374">
        <v>5.66</v>
      </c>
      <c r="E4091" s="371"/>
    </row>
    <row r="4092" spans="1:5" customFormat="1" x14ac:dyDescent="0.25">
      <c r="A4092" s="373">
        <v>89869</v>
      </c>
      <c r="B4092" s="373" t="s">
        <v>6190</v>
      </c>
      <c r="C4092" s="373" t="s">
        <v>6</v>
      </c>
      <c r="D4092" s="374">
        <v>10.34</v>
      </c>
      <c r="E4092" s="371"/>
    </row>
    <row r="4093" spans="1:5" customFormat="1" x14ac:dyDescent="0.25">
      <c r="A4093" s="373">
        <v>89979</v>
      </c>
      <c r="B4093" s="373" t="s">
        <v>6191</v>
      </c>
      <c r="C4093" s="373" t="s">
        <v>6</v>
      </c>
      <c r="D4093" s="374">
        <v>24.55</v>
      </c>
      <c r="E4093" s="371"/>
    </row>
    <row r="4094" spans="1:5" customFormat="1" x14ac:dyDescent="0.25">
      <c r="A4094" s="373">
        <v>89981</v>
      </c>
      <c r="B4094" s="373" t="s">
        <v>6192</v>
      </c>
      <c r="C4094" s="373" t="s">
        <v>6</v>
      </c>
      <c r="D4094" s="374">
        <v>21.5</v>
      </c>
      <c r="E4094" s="371"/>
    </row>
    <row r="4095" spans="1:5" customFormat="1" x14ac:dyDescent="0.25">
      <c r="A4095" s="373">
        <v>90373</v>
      </c>
      <c r="B4095" s="373" t="s">
        <v>6193</v>
      </c>
      <c r="C4095" s="373" t="s">
        <v>6</v>
      </c>
      <c r="D4095" s="374">
        <v>13.08</v>
      </c>
      <c r="E4095" s="371"/>
    </row>
    <row r="4096" spans="1:5" customFormat="1" x14ac:dyDescent="0.25">
      <c r="A4096" s="373">
        <v>90374</v>
      </c>
      <c r="B4096" s="373" t="s">
        <v>6194</v>
      </c>
      <c r="C4096" s="373" t="s">
        <v>6</v>
      </c>
      <c r="D4096" s="374">
        <v>22.22</v>
      </c>
      <c r="E4096" s="371"/>
    </row>
    <row r="4097" spans="1:5" customFormat="1" x14ac:dyDescent="0.25">
      <c r="A4097" s="373">
        <v>92287</v>
      </c>
      <c r="B4097" s="373" t="s">
        <v>6195</v>
      </c>
      <c r="C4097" s="373" t="s">
        <v>6</v>
      </c>
      <c r="D4097" s="374">
        <v>18.91</v>
      </c>
      <c r="E4097" s="371"/>
    </row>
    <row r="4098" spans="1:5" customFormat="1" x14ac:dyDescent="0.25">
      <c r="A4098" s="373">
        <v>92288</v>
      </c>
      <c r="B4098" s="373" t="s">
        <v>6196</v>
      </c>
      <c r="C4098" s="373" t="s">
        <v>6</v>
      </c>
      <c r="D4098" s="374">
        <v>29.92</v>
      </c>
      <c r="E4098" s="371"/>
    </row>
    <row r="4099" spans="1:5" customFormat="1" x14ac:dyDescent="0.25">
      <c r="A4099" s="373">
        <v>92289</v>
      </c>
      <c r="B4099" s="373" t="s">
        <v>6197</v>
      </c>
      <c r="C4099" s="373" t="s">
        <v>6</v>
      </c>
      <c r="D4099" s="374">
        <v>53.24</v>
      </c>
      <c r="E4099" s="371"/>
    </row>
    <row r="4100" spans="1:5" customFormat="1" x14ac:dyDescent="0.25">
      <c r="A4100" s="373">
        <v>92290</v>
      </c>
      <c r="B4100" s="373" t="s">
        <v>6198</v>
      </c>
      <c r="C4100" s="373" t="s">
        <v>6</v>
      </c>
      <c r="D4100" s="374">
        <v>80.819999999999993</v>
      </c>
      <c r="E4100" s="371"/>
    </row>
    <row r="4101" spans="1:5" customFormat="1" x14ac:dyDescent="0.25">
      <c r="A4101" s="373">
        <v>92291</v>
      </c>
      <c r="B4101" s="373" t="s">
        <v>6199</v>
      </c>
      <c r="C4101" s="373" t="s">
        <v>6</v>
      </c>
      <c r="D4101" s="374">
        <v>125.4</v>
      </c>
      <c r="E4101" s="371"/>
    </row>
    <row r="4102" spans="1:5" customFormat="1" x14ac:dyDescent="0.25">
      <c r="A4102" s="373">
        <v>92292</v>
      </c>
      <c r="B4102" s="373" t="s">
        <v>6200</v>
      </c>
      <c r="C4102" s="373" t="s">
        <v>6</v>
      </c>
      <c r="D4102" s="374">
        <v>390.09</v>
      </c>
      <c r="E4102" s="371"/>
    </row>
    <row r="4103" spans="1:5" customFormat="1" x14ac:dyDescent="0.25">
      <c r="A4103" s="373">
        <v>92293</v>
      </c>
      <c r="B4103" s="373" t="s">
        <v>6201</v>
      </c>
      <c r="C4103" s="373" t="s">
        <v>6</v>
      </c>
      <c r="D4103" s="374">
        <v>10.69</v>
      </c>
      <c r="E4103" s="371"/>
    </row>
    <row r="4104" spans="1:5" customFormat="1" x14ac:dyDescent="0.25">
      <c r="A4104" s="373">
        <v>92294</v>
      </c>
      <c r="B4104" s="373" t="s">
        <v>6202</v>
      </c>
      <c r="C4104" s="373" t="s">
        <v>6</v>
      </c>
      <c r="D4104" s="374">
        <v>18.21</v>
      </c>
      <c r="E4104" s="371"/>
    </row>
    <row r="4105" spans="1:5" customFormat="1" x14ac:dyDescent="0.25">
      <c r="A4105" s="373">
        <v>92295</v>
      </c>
      <c r="B4105" s="373" t="s">
        <v>6203</v>
      </c>
      <c r="C4105" s="373" t="s">
        <v>6</v>
      </c>
      <c r="D4105" s="374">
        <v>34.520000000000003</v>
      </c>
      <c r="E4105" s="371"/>
    </row>
    <row r="4106" spans="1:5" customFormat="1" x14ac:dyDescent="0.25">
      <c r="A4106" s="373">
        <v>92296</v>
      </c>
      <c r="B4106" s="373" t="s">
        <v>6204</v>
      </c>
      <c r="C4106" s="373" t="s">
        <v>6</v>
      </c>
      <c r="D4106" s="374">
        <v>45.77</v>
      </c>
      <c r="E4106" s="371"/>
    </row>
    <row r="4107" spans="1:5" customFormat="1" x14ac:dyDescent="0.25">
      <c r="A4107" s="373">
        <v>92297</v>
      </c>
      <c r="B4107" s="373" t="s">
        <v>6205</v>
      </c>
      <c r="C4107" s="373" t="s">
        <v>6</v>
      </c>
      <c r="D4107" s="374">
        <v>71.13</v>
      </c>
      <c r="E4107" s="371"/>
    </row>
    <row r="4108" spans="1:5" customFormat="1" x14ac:dyDescent="0.25">
      <c r="A4108" s="373">
        <v>92298</v>
      </c>
      <c r="B4108" s="373" t="s">
        <v>6206</v>
      </c>
      <c r="C4108" s="373" t="s">
        <v>6</v>
      </c>
      <c r="D4108" s="374">
        <v>200.79</v>
      </c>
      <c r="E4108" s="371"/>
    </row>
    <row r="4109" spans="1:5" customFormat="1" x14ac:dyDescent="0.25">
      <c r="A4109" s="373">
        <v>92299</v>
      </c>
      <c r="B4109" s="373" t="s">
        <v>6207</v>
      </c>
      <c r="C4109" s="373" t="s">
        <v>6</v>
      </c>
      <c r="D4109" s="374">
        <v>24.88</v>
      </c>
      <c r="E4109" s="371"/>
    </row>
    <row r="4110" spans="1:5" customFormat="1" x14ac:dyDescent="0.25">
      <c r="A4110" s="373">
        <v>92300</v>
      </c>
      <c r="B4110" s="373" t="s">
        <v>6208</v>
      </c>
      <c r="C4110" s="373" t="s">
        <v>6</v>
      </c>
      <c r="D4110" s="374">
        <v>38.01</v>
      </c>
      <c r="E4110" s="371"/>
    </row>
    <row r="4111" spans="1:5" customFormat="1" x14ac:dyDescent="0.25">
      <c r="A4111" s="373">
        <v>92301</v>
      </c>
      <c r="B4111" s="373" t="s">
        <v>6209</v>
      </c>
      <c r="C4111" s="373" t="s">
        <v>6</v>
      </c>
      <c r="D4111" s="374">
        <v>75.66</v>
      </c>
      <c r="E4111" s="371"/>
    </row>
    <row r="4112" spans="1:5" customFormat="1" x14ac:dyDescent="0.25">
      <c r="A4112" s="373">
        <v>92302</v>
      </c>
      <c r="B4112" s="373" t="s">
        <v>6210</v>
      </c>
      <c r="C4112" s="373" t="s">
        <v>6</v>
      </c>
      <c r="D4112" s="374">
        <v>100.05</v>
      </c>
      <c r="E4112" s="371"/>
    </row>
    <row r="4113" spans="1:5" customFormat="1" x14ac:dyDescent="0.25">
      <c r="A4113" s="373">
        <v>92303</v>
      </c>
      <c r="B4113" s="373" t="s">
        <v>6211</v>
      </c>
      <c r="C4113" s="373" t="s">
        <v>6</v>
      </c>
      <c r="D4113" s="374">
        <v>184.12</v>
      </c>
      <c r="E4113" s="371"/>
    </row>
    <row r="4114" spans="1:5" customFormat="1" x14ac:dyDescent="0.25">
      <c r="A4114" s="373">
        <v>92304</v>
      </c>
      <c r="B4114" s="373" t="s">
        <v>6212</v>
      </c>
      <c r="C4114" s="373" t="s">
        <v>6</v>
      </c>
      <c r="D4114" s="374">
        <v>479.55</v>
      </c>
      <c r="E4114" s="371"/>
    </row>
    <row r="4115" spans="1:5" customFormat="1" x14ac:dyDescent="0.25">
      <c r="A4115" s="373">
        <v>92311</v>
      </c>
      <c r="B4115" s="373" t="s">
        <v>6213</v>
      </c>
      <c r="C4115" s="373" t="s">
        <v>6</v>
      </c>
      <c r="D4115" s="374">
        <v>13.81</v>
      </c>
      <c r="E4115" s="371"/>
    </row>
    <row r="4116" spans="1:5" customFormat="1" x14ac:dyDescent="0.25">
      <c r="A4116" s="373">
        <v>92312</v>
      </c>
      <c r="B4116" s="373" t="s">
        <v>6214</v>
      </c>
      <c r="C4116" s="373" t="s">
        <v>6</v>
      </c>
      <c r="D4116" s="374">
        <v>23.21</v>
      </c>
      <c r="E4116" s="371"/>
    </row>
    <row r="4117" spans="1:5" customFormat="1" x14ac:dyDescent="0.25">
      <c r="A4117" s="373">
        <v>92313</v>
      </c>
      <c r="B4117" s="373" t="s">
        <v>6215</v>
      </c>
      <c r="C4117" s="373" t="s">
        <v>6</v>
      </c>
      <c r="D4117" s="374">
        <v>33.880000000000003</v>
      </c>
      <c r="E4117" s="371"/>
    </row>
    <row r="4118" spans="1:5" customFormat="1" x14ac:dyDescent="0.25">
      <c r="A4118" s="373">
        <v>92314</v>
      </c>
      <c r="B4118" s="373" t="s">
        <v>6216</v>
      </c>
      <c r="C4118" s="373" t="s">
        <v>6</v>
      </c>
      <c r="D4118" s="374">
        <v>9.2200000000000006</v>
      </c>
      <c r="E4118" s="371"/>
    </row>
    <row r="4119" spans="1:5" customFormat="1" x14ac:dyDescent="0.25">
      <c r="A4119" s="373">
        <v>92315</v>
      </c>
      <c r="B4119" s="373" t="s">
        <v>6217</v>
      </c>
      <c r="C4119" s="373" t="s">
        <v>6</v>
      </c>
      <c r="D4119" s="374">
        <v>13.57</v>
      </c>
      <c r="E4119" s="371"/>
    </row>
    <row r="4120" spans="1:5" customFormat="1" x14ac:dyDescent="0.25">
      <c r="A4120" s="373">
        <v>92316</v>
      </c>
      <c r="B4120" s="373" t="s">
        <v>6218</v>
      </c>
      <c r="C4120" s="373" t="s">
        <v>6</v>
      </c>
      <c r="D4120" s="374">
        <v>20.86</v>
      </c>
      <c r="E4120" s="371"/>
    </row>
    <row r="4121" spans="1:5" customFormat="1" x14ac:dyDescent="0.25">
      <c r="A4121" s="373">
        <v>92317</v>
      </c>
      <c r="B4121" s="373" t="s">
        <v>6219</v>
      </c>
      <c r="C4121" s="373" t="s">
        <v>6</v>
      </c>
      <c r="D4121" s="374">
        <v>19.350000000000001</v>
      </c>
      <c r="E4121" s="371"/>
    </row>
    <row r="4122" spans="1:5" customFormat="1" x14ac:dyDescent="0.25">
      <c r="A4122" s="373">
        <v>92318</v>
      </c>
      <c r="B4122" s="373" t="s">
        <v>6220</v>
      </c>
      <c r="C4122" s="373" t="s">
        <v>6</v>
      </c>
      <c r="D4122" s="374">
        <v>30.61</v>
      </c>
      <c r="E4122" s="371"/>
    </row>
    <row r="4123" spans="1:5" customFormat="1" x14ac:dyDescent="0.25">
      <c r="A4123" s="373">
        <v>92319</v>
      </c>
      <c r="B4123" s="373" t="s">
        <v>6221</v>
      </c>
      <c r="C4123" s="373" t="s">
        <v>6</v>
      </c>
      <c r="D4123" s="374">
        <v>43.3</v>
      </c>
      <c r="E4123" s="371"/>
    </row>
    <row r="4124" spans="1:5" customFormat="1" x14ac:dyDescent="0.25">
      <c r="A4124" s="373">
        <v>92326</v>
      </c>
      <c r="B4124" s="373" t="s">
        <v>6222</v>
      </c>
      <c r="C4124" s="373" t="s">
        <v>6</v>
      </c>
      <c r="D4124" s="374">
        <v>14.51</v>
      </c>
      <c r="E4124" s="371"/>
    </row>
    <row r="4125" spans="1:5" customFormat="1" x14ac:dyDescent="0.25">
      <c r="A4125" s="373">
        <v>92327</v>
      </c>
      <c r="B4125" s="373" t="s">
        <v>6223</v>
      </c>
      <c r="C4125" s="373" t="s">
        <v>6</v>
      </c>
      <c r="D4125" s="374">
        <v>26.38</v>
      </c>
      <c r="E4125" s="371"/>
    </row>
    <row r="4126" spans="1:5" customFormat="1" x14ac:dyDescent="0.25">
      <c r="A4126" s="373">
        <v>92328</v>
      </c>
      <c r="B4126" s="373" t="s">
        <v>6224</v>
      </c>
      <c r="C4126" s="373" t="s">
        <v>6</v>
      </c>
      <c r="D4126" s="374">
        <v>39.56</v>
      </c>
      <c r="E4126" s="371"/>
    </row>
    <row r="4127" spans="1:5" customFormat="1" x14ac:dyDescent="0.25">
      <c r="A4127" s="373">
        <v>92329</v>
      </c>
      <c r="B4127" s="373" t="s">
        <v>6225</v>
      </c>
      <c r="C4127" s="373" t="s">
        <v>6</v>
      </c>
      <c r="D4127" s="374">
        <v>9.4</v>
      </c>
      <c r="E4127" s="371"/>
    </row>
    <row r="4128" spans="1:5" customFormat="1" x14ac:dyDescent="0.25">
      <c r="A4128" s="373">
        <v>92330</v>
      </c>
      <c r="B4128" s="373" t="s">
        <v>6226</v>
      </c>
      <c r="C4128" s="373" t="s">
        <v>6</v>
      </c>
      <c r="D4128" s="374">
        <v>15.7</v>
      </c>
      <c r="E4128" s="371"/>
    </row>
    <row r="4129" spans="1:5" customFormat="1" x14ac:dyDescent="0.25">
      <c r="A4129" s="373">
        <v>92331</v>
      </c>
      <c r="B4129" s="373" t="s">
        <v>6227</v>
      </c>
      <c r="C4129" s="373" t="s">
        <v>6</v>
      </c>
      <c r="D4129" s="374">
        <v>24.68</v>
      </c>
      <c r="E4129" s="371"/>
    </row>
    <row r="4130" spans="1:5" customFormat="1" x14ac:dyDescent="0.25">
      <c r="A4130" s="373">
        <v>92332</v>
      </c>
      <c r="B4130" s="373" t="s">
        <v>6228</v>
      </c>
      <c r="C4130" s="373" t="s">
        <v>6</v>
      </c>
      <c r="D4130" s="374">
        <v>19.72</v>
      </c>
      <c r="E4130" s="371"/>
    </row>
    <row r="4131" spans="1:5" customFormat="1" x14ac:dyDescent="0.25">
      <c r="A4131" s="373">
        <v>92333</v>
      </c>
      <c r="B4131" s="373" t="s">
        <v>6229</v>
      </c>
      <c r="C4131" s="373" t="s">
        <v>6</v>
      </c>
      <c r="D4131" s="374">
        <v>34.86</v>
      </c>
      <c r="E4131" s="371"/>
    </row>
    <row r="4132" spans="1:5" customFormat="1" x14ac:dyDescent="0.25">
      <c r="A4132" s="373">
        <v>92334</v>
      </c>
      <c r="B4132" s="373" t="s">
        <v>6230</v>
      </c>
      <c r="C4132" s="373" t="s">
        <v>6</v>
      </c>
      <c r="D4132" s="374">
        <v>50.87</v>
      </c>
      <c r="E4132" s="371"/>
    </row>
    <row r="4133" spans="1:5" customFormat="1" x14ac:dyDescent="0.25">
      <c r="A4133" s="373">
        <v>92344</v>
      </c>
      <c r="B4133" s="373" t="s">
        <v>2043</v>
      </c>
      <c r="C4133" s="373" t="s">
        <v>6</v>
      </c>
      <c r="D4133" s="374">
        <v>72.69</v>
      </c>
      <c r="E4133" s="371"/>
    </row>
    <row r="4134" spans="1:5" customFormat="1" x14ac:dyDescent="0.25">
      <c r="A4134" s="373">
        <v>92345</v>
      </c>
      <c r="B4134" s="373" t="s">
        <v>2044</v>
      </c>
      <c r="C4134" s="373" t="s">
        <v>6</v>
      </c>
      <c r="D4134" s="374">
        <v>72.66</v>
      </c>
      <c r="E4134" s="371"/>
    </row>
    <row r="4135" spans="1:5" customFormat="1" x14ac:dyDescent="0.25">
      <c r="A4135" s="373">
        <v>92346</v>
      </c>
      <c r="B4135" s="373" t="s">
        <v>2045</v>
      </c>
      <c r="C4135" s="373" t="s">
        <v>6</v>
      </c>
      <c r="D4135" s="374">
        <v>96.54</v>
      </c>
      <c r="E4135" s="371"/>
    </row>
    <row r="4136" spans="1:5" customFormat="1" x14ac:dyDescent="0.25">
      <c r="A4136" s="373">
        <v>92347</v>
      </c>
      <c r="B4136" s="373" t="s">
        <v>2046</v>
      </c>
      <c r="C4136" s="373" t="s">
        <v>6</v>
      </c>
      <c r="D4136" s="374">
        <v>108.01</v>
      </c>
      <c r="E4136" s="371"/>
    </row>
    <row r="4137" spans="1:5" customFormat="1" x14ac:dyDescent="0.25">
      <c r="A4137" s="373">
        <v>92348</v>
      </c>
      <c r="B4137" s="373" t="s">
        <v>2047</v>
      </c>
      <c r="C4137" s="373" t="s">
        <v>6</v>
      </c>
      <c r="D4137" s="374">
        <v>137.15</v>
      </c>
      <c r="E4137" s="371"/>
    </row>
    <row r="4138" spans="1:5" customFormat="1" x14ac:dyDescent="0.25">
      <c r="A4138" s="373">
        <v>92349</v>
      </c>
      <c r="B4138" s="373" t="s">
        <v>2048</v>
      </c>
      <c r="C4138" s="373" t="s">
        <v>6</v>
      </c>
      <c r="D4138" s="374">
        <v>147.36000000000001</v>
      </c>
      <c r="E4138" s="371"/>
    </row>
    <row r="4139" spans="1:5" customFormat="1" x14ac:dyDescent="0.25">
      <c r="A4139" s="373">
        <v>92350</v>
      </c>
      <c r="B4139" s="373" t="s">
        <v>2049</v>
      </c>
      <c r="C4139" s="373" t="s">
        <v>6</v>
      </c>
      <c r="D4139" s="374">
        <v>108.11</v>
      </c>
      <c r="E4139" s="371"/>
    </row>
    <row r="4140" spans="1:5" customFormat="1" x14ac:dyDescent="0.25">
      <c r="A4140" s="373">
        <v>92351</v>
      </c>
      <c r="B4140" s="373" t="s">
        <v>2050</v>
      </c>
      <c r="C4140" s="373" t="s">
        <v>6</v>
      </c>
      <c r="D4140" s="374">
        <v>105.56</v>
      </c>
      <c r="E4140" s="371"/>
    </row>
    <row r="4141" spans="1:5" customFormat="1" x14ac:dyDescent="0.25">
      <c r="A4141" s="373">
        <v>92352</v>
      </c>
      <c r="B4141" s="373" t="s">
        <v>2051</v>
      </c>
      <c r="C4141" s="373" t="s">
        <v>6</v>
      </c>
      <c r="D4141" s="374">
        <v>166.91</v>
      </c>
      <c r="E4141" s="371"/>
    </row>
    <row r="4142" spans="1:5" customFormat="1" x14ac:dyDescent="0.25">
      <c r="A4142" s="373">
        <v>92353</v>
      </c>
      <c r="B4142" s="373" t="s">
        <v>2052</v>
      </c>
      <c r="C4142" s="373" t="s">
        <v>6</v>
      </c>
      <c r="D4142" s="374">
        <v>155.68</v>
      </c>
      <c r="E4142" s="371"/>
    </row>
    <row r="4143" spans="1:5" customFormat="1" x14ac:dyDescent="0.25">
      <c r="A4143" s="373">
        <v>92354</v>
      </c>
      <c r="B4143" s="373" t="s">
        <v>2053</v>
      </c>
      <c r="C4143" s="373" t="s">
        <v>6</v>
      </c>
      <c r="D4143" s="374">
        <v>223.38</v>
      </c>
      <c r="E4143" s="371"/>
    </row>
    <row r="4144" spans="1:5" customFormat="1" x14ac:dyDescent="0.25">
      <c r="A4144" s="373">
        <v>92355</v>
      </c>
      <c r="B4144" s="373" t="s">
        <v>2054</v>
      </c>
      <c r="C4144" s="373" t="s">
        <v>6</v>
      </c>
      <c r="D4144" s="374">
        <v>201.74</v>
      </c>
      <c r="E4144" s="371"/>
    </row>
    <row r="4145" spans="1:5" customFormat="1" x14ac:dyDescent="0.25">
      <c r="A4145" s="373">
        <v>92356</v>
      </c>
      <c r="B4145" s="373" t="s">
        <v>2055</v>
      </c>
      <c r="C4145" s="373" t="s">
        <v>6</v>
      </c>
      <c r="D4145" s="374">
        <v>140.66</v>
      </c>
      <c r="E4145" s="371"/>
    </row>
    <row r="4146" spans="1:5" customFormat="1" x14ac:dyDescent="0.25">
      <c r="A4146" s="373">
        <v>92357</v>
      </c>
      <c r="B4146" s="373" t="s">
        <v>2056</v>
      </c>
      <c r="C4146" s="373" t="s">
        <v>6</v>
      </c>
      <c r="D4146" s="374">
        <v>213.2</v>
      </c>
      <c r="E4146" s="371"/>
    </row>
    <row r="4147" spans="1:5" customFormat="1" x14ac:dyDescent="0.25">
      <c r="A4147" s="373">
        <v>92358</v>
      </c>
      <c r="B4147" s="373" t="s">
        <v>2057</v>
      </c>
      <c r="C4147" s="373" t="s">
        <v>6</v>
      </c>
      <c r="D4147" s="374">
        <v>266.88</v>
      </c>
      <c r="E4147" s="371"/>
    </row>
    <row r="4148" spans="1:5" customFormat="1" x14ac:dyDescent="0.25">
      <c r="A4148" s="373">
        <v>92369</v>
      </c>
      <c r="B4148" s="373" t="s">
        <v>2058</v>
      </c>
      <c r="C4148" s="373" t="s">
        <v>6</v>
      </c>
      <c r="D4148" s="374">
        <v>38.159999999999997</v>
      </c>
      <c r="E4148" s="371"/>
    </row>
    <row r="4149" spans="1:5" customFormat="1" x14ac:dyDescent="0.25">
      <c r="A4149" s="373">
        <v>92370</v>
      </c>
      <c r="B4149" s="373" t="s">
        <v>2059</v>
      </c>
      <c r="C4149" s="373" t="s">
        <v>6</v>
      </c>
      <c r="D4149" s="374">
        <v>40.22</v>
      </c>
      <c r="E4149" s="371"/>
    </row>
    <row r="4150" spans="1:5" customFormat="1" x14ac:dyDescent="0.25">
      <c r="A4150" s="373">
        <v>92371</v>
      </c>
      <c r="B4150" s="373" t="s">
        <v>2060</v>
      </c>
      <c r="C4150" s="373" t="s">
        <v>6</v>
      </c>
      <c r="D4150" s="374">
        <v>46.53</v>
      </c>
      <c r="E4150" s="371"/>
    </row>
    <row r="4151" spans="1:5" customFormat="1" x14ac:dyDescent="0.25">
      <c r="A4151" s="373">
        <v>92372</v>
      </c>
      <c r="B4151" s="373" t="s">
        <v>2061</v>
      </c>
      <c r="C4151" s="373" t="s">
        <v>6</v>
      </c>
      <c r="D4151" s="374">
        <v>48.46</v>
      </c>
      <c r="E4151" s="371"/>
    </row>
    <row r="4152" spans="1:5" customFormat="1" x14ac:dyDescent="0.25">
      <c r="A4152" s="373">
        <v>92373</v>
      </c>
      <c r="B4152" s="373" t="s">
        <v>2062</v>
      </c>
      <c r="C4152" s="373" t="s">
        <v>6</v>
      </c>
      <c r="D4152" s="374">
        <v>55.34</v>
      </c>
      <c r="E4152" s="371"/>
    </row>
    <row r="4153" spans="1:5" customFormat="1" x14ac:dyDescent="0.25">
      <c r="A4153" s="373">
        <v>92374</v>
      </c>
      <c r="B4153" s="373" t="s">
        <v>2063</v>
      </c>
      <c r="C4153" s="373" t="s">
        <v>6</v>
      </c>
      <c r="D4153" s="374">
        <v>55.71</v>
      </c>
      <c r="E4153" s="371"/>
    </row>
    <row r="4154" spans="1:5" customFormat="1" x14ac:dyDescent="0.25">
      <c r="A4154" s="373">
        <v>92375</v>
      </c>
      <c r="B4154" s="373" t="s">
        <v>2064</v>
      </c>
      <c r="C4154" s="373" t="s">
        <v>6</v>
      </c>
      <c r="D4154" s="374">
        <v>72.64</v>
      </c>
      <c r="E4154" s="371"/>
    </row>
    <row r="4155" spans="1:5" customFormat="1" x14ac:dyDescent="0.25">
      <c r="A4155" s="373">
        <v>92376</v>
      </c>
      <c r="B4155" s="373" t="s">
        <v>2065</v>
      </c>
      <c r="C4155" s="373" t="s">
        <v>6</v>
      </c>
      <c r="D4155" s="374">
        <v>72.61</v>
      </c>
      <c r="E4155" s="371"/>
    </row>
    <row r="4156" spans="1:5" customFormat="1" x14ac:dyDescent="0.25">
      <c r="A4156" s="373">
        <v>92377</v>
      </c>
      <c r="B4156" s="373" t="s">
        <v>2066</v>
      </c>
      <c r="C4156" s="373" t="s">
        <v>6</v>
      </c>
      <c r="D4156" s="374">
        <v>98.27</v>
      </c>
      <c r="E4156" s="371"/>
    </row>
    <row r="4157" spans="1:5" customFormat="1" x14ac:dyDescent="0.25">
      <c r="A4157" s="373">
        <v>92378</v>
      </c>
      <c r="B4157" s="373" t="s">
        <v>2067</v>
      </c>
      <c r="C4157" s="373" t="s">
        <v>6</v>
      </c>
      <c r="D4157" s="374">
        <v>109.74</v>
      </c>
      <c r="E4157" s="371"/>
    </row>
    <row r="4158" spans="1:5" customFormat="1" x14ac:dyDescent="0.25">
      <c r="A4158" s="373">
        <v>92379</v>
      </c>
      <c r="B4158" s="373" t="s">
        <v>2068</v>
      </c>
      <c r="C4158" s="373" t="s">
        <v>6</v>
      </c>
      <c r="D4158" s="374">
        <v>140.71</v>
      </c>
      <c r="E4158" s="371"/>
    </row>
    <row r="4159" spans="1:5" customFormat="1" x14ac:dyDescent="0.25">
      <c r="A4159" s="373">
        <v>92380</v>
      </c>
      <c r="B4159" s="373" t="s">
        <v>2069</v>
      </c>
      <c r="C4159" s="373" t="s">
        <v>6</v>
      </c>
      <c r="D4159" s="374">
        <v>150.91999999999999</v>
      </c>
      <c r="E4159" s="371"/>
    </row>
    <row r="4160" spans="1:5" customFormat="1" x14ac:dyDescent="0.25">
      <c r="A4160" s="373">
        <v>92381</v>
      </c>
      <c r="B4160" s="373" t="s">
        <v>2070</v>
      </c>
      <c r="C4160" s="373" t="s">
        <v>6</v>
      </c>
      <c r="D4160" s="374">
        <v>57.87</v>
      </c>
      <c r="E4160" s="371"/>
    </row>
    <row r="4161" spans="1:5" customFormat="1" x14ac:dyDescent="0.25">
      <c r="A4161" s="373">
        <v>92382</v>
      </c>
      <c r="B4161" s="373" t="s">
        <v>2071</v>
      </c>
      <c r="C4161" s="373" t="s">
        <v>6</v>
      </c>
      <c r="D4161" s="374">
        <v>55.13</v>
      </c>
      <c r="E4161" s="371"/>
    </row>
    <row r="4162" spans="1:5" customFormat="1" x14ac:dyDescent="0.25">
      <c r="A4162" s="373">
        <v>92383</v>
      </c>
      <c r="B4162" s="373" t="s">
        <v>2072</v>
      </c>
      <c r="C4162" s="373" t="s">
        <v>6</v>
      </c>
      <c r="D4162" s="374">
        <v>73.8</v>
      </c>
      <c r="E4162" s="371"/>
    </row>
    <row r="4163" spans="1:5" customFormat="1" x14ac:dyDescent="0.25">
      <c r="A4163" s="373">
        <v>92384</v>
      </c>
      <c r="B4163" s="373" t="s">
        <v>2073</v>
      </c>
      <c r="C4163" s="373" t="s">
        <v>6</v>
      </c>
      <c r="D4163" s="374">
        <v>68.349999999999994</v>
      </c>
      <c r="E4163" s="371"/>
    </row>
    <row r="4164" spans="1:5" customFormat="1" x14ac:dyDescent="0.25">
      <c r="A4164" s="373">
        <v>92385</v>
      </c>
      <c r="B4164" s="373" t="s">
        <v>2074</v>
      </c>
      <c r="C4164" s="373" t="s">
        <v>6</v>
      </c>
      <c r="D4164" s="374">
        <v>84.93</v>
      </c>
      <c r="E4164" s="371"/>
    </row>
    <row r="4165" spans="1:5" customFormat="1" x14ac:dyDescent="0.25">
      <c r="A4165" s="373">
        <v>92386</v>
      </c>
      <c r="B4165" s="373" t="s">
        <v>2075</v>
      </c>
      <c r="C4165" s="373" t="s">
        <v>6</v>
      </c>
      <c r="D4165" s="374">
        <v>81.17</v>
      </c>
      <c r="E4165" s="371"/>
    </row>
    <row r="4166" spans="1:5" customFormat="1" x14ac:dyDescent="0.25">
      <c r="A4166" s="373">
        <v>92387</v>
      </c>
      <c r="B4166" s="373" t="s">
        <v>2076</v>
      </c>
      <c r="C4166" s="373" t="s">
        <v>6</v>
      </c>
      <c r="D4166" s="374">
        <v>108.01</v>
      </c>
      <c r="E4166" s="371"/>
    </row>
    <row r="4167" spans="1:5" customFormat="1" x14ac:dyDescent="0.25">
      <c r="A4167" s="373">
        <v>92388</v>
      </c>
      <c r="B4167" s="373" t="s">
        <v>2077</v>
      </c>
      <c r="C4167" s="373" t="s">
        <v>6</v>
      </c>
      <c r="D4167" s="374">
        <v>105.46</v>
      </c>
      <c r="E4167" s="371"/>
    </row>
    <row r="4168" spans="1:5" customFormat="1" x14ac:dyDescent="0.25">
      <c r="A4168" s="373">
        <v>92389</v>
      </c>
      <c r="B4168" s="373" t="s">
        <v>2078</v>
      </c>
      <c r="C4168" s="373" t="s">
        <v>6</v>
      </c>
      <c r="D4168" s="374">
        <v>169.56</v>
      </c>
      <c r="E4168" s="371"/>
    </row>
    <row r="4169" spans="1:5" customFormat="1" x14ac:dyDescent="0.25">
      <c r="A4169" s="373">
        <v>92390</v>
      </c>
      <c r="B4169" s="373" t="s">
        <v>2079</v>
      </c>
      <c r="C4169" s="373" t="s">
        <v>6</v>
      </c>
      <c r="D4169" s="374">
        <v>158.33000000000001</v>
      </c>
      <c r="E4169" s="371"/>
    </row>
    <row r="4170" spans="1:5" customFormat="1" x14ac:dyDescent="0.25">
      <c r="A4170" s="373">
        <v>92635</v>
      </c>
      <c r="B4170" s="373" t="s">
        <v>2080</v>
      </c>
      <c r="C4170" s="373" t="s">
        <v>6</v>
      </c>
      <c r="D4170" s="374">
        <v>228.73</v>
      </c>
      <c r="E4170" s="371"/>
    </row>
    <row r="4171" spans="1:5" customFormat="1" x14ac:dyDescent="0.25">
      <c r="A4171" s="373">
        <v>92636</v>
      </c>
      <c r="B4171" s="373" t="s">
        <v>2081</v>
      </c>
      <c r="C4171" s="373" t="s">
        <v>6</v>
      </c>
      <c r="D4171" s="374">
        <v>207.09</v>
      </c>
      <c r="E4171" s="371"/>
    </row>
    <row r="4172" spans="1:5" customFormat="1" x14ac:dyDescent="0.25">
      <c r="A4172" s="373">
        <v>92637</v>
      </c>
      <c r="B4172" s="373" t="s">
        <v>2082</v>
      </c>
      <c r="C4172" s="373" t="s">
        <v>6</v>
      </c>
      <c r="D4172" s="374">
        <v>74.52</v>
      </c>
      <c r="E4172" s="371"/>
    </row>
    <row r="4173" spans="1:5" customFormat="1" x14ac:dyDescent="0.25">
      <c r="A4173" s="373">
        <v>92638</v>
      </c>
      <c r="B4173" s="373" t="s">
        <v>2083</v>
      </c>
      <c r="C4173" s="373" t="s">
        <v>6</v>
      </c>
      <c r="D4173" s="374">
        <v>91.81</v>
      </c>
      <c r="E4173" s="371"/>
    </row>
    <row r="4174" spans="1:5" customFormat="1" x14ac:dyDescent="0.25">
      <c r="A4174" s="373">
        <v>92639</v>
      </c>
      <c r="B4174" s="373" t="s">
        <v>2084</v>
      </c>
      <c r="C4174" s="373" t="s">
        <v>6</v>
      </c>
      <c r="D4174" s="374">
        <v>106.75</v>
      </c>
      <c r="E4174" s="371"/>
    </row>
    <row r="4175" spans="1:5" customFormat="1" x14ac:dyDescent="0.25">
      <c r="A4175" s="373">
        <v>92640</v>
      </c>
      <c r="B4175" s="373" t="s">
        <v>2085</v>
      </c>
      <c r="C4175" s="373" t="s">
        <v>6</v>
      </c>
      <c r="D4175" s="374">
        <v>140.51</v>
      </c>
      <c r="E4175" s="371"/>
    </row>
    <row r="4176" spans="1:5" customFormat="1" x14ac:dyDescent="0.25">
      <c r="A4176" s="373">
        <v>92642</v>
      </c>
      <c r="B4176" s="373" t="s">
        <v>2086</v>
      </c>
      <c r="C4176" s="373" t="s">
        <v>6</v>
      </c>
      <c r="D4176" s="374">
        <v>216.67</v>
      </c>
      <c r="E4176" s="371"/>
    </row>
    <row r="4177" spans="1:5" customFormat="1" x14ac:dyDescent="0.25">
      <c r="A4177" s="373">
        <v>92644</v>
      </c>
      <c r="B4177" s="373" t="s">
        <v>2087</v>
      </c>
      <c r="C4177" s="373" t="s">
        <v>6</v>
      </c>
      <c r="D4177" s="374">
        <v>274.01</v>
      </c>
      <c r="E4177" s="371"/>
    </row>
    <row r="4178" spans="1:5" customFormat="1" x14ac:dyDescent="0.25">
      <c r="A4178" s="373">
        <v>92657</v>
      </c>
      <c r="B4178" s="373" t="s">
        <v>2088</v>
      </c>
      <c r="C4178" s="373" t="s">
        <v>6</v>
      </c>
      <c r="D4178" s="374">
        <v>28.53</v>
      </c>
      <c r="E4178" s="371"/>
    </row>
    <row r="4179" spans="1:5" customFormat="1" x14ac:dyDescent="0.25">
      <c r="A4179" s="373">
        <v>92658</v>
      </c>
      <c r="B4179" s="373" t="s">
        <v>2089</v>
      </c>
      <c r="C4179" s="373" t="s">
        <v>6</v>
      </c>
      <c r="D4179" s="374">
        <v>30.59</v>
      </c>
      <c r="E4179" s="371"/>
    </row>
    <row r="4180" spans="1:5" customFormat="1" x14ac:dyDescent="0.25">
      <c r="A4180" s="373">
        <v>92659</v>
      </c>
      <c r="B4180" s="373" t="s">
        <v>2090</v>
      </c>
      <c r="C4180" s="373" t="s">
        <v>6</v>
      </c>
      <c r="D4180" s="374">
        <v>35.590000000000003</v>
      </c>
      <c r="E4180" s="371"/>
    </row>
    <row r="4181" spans="1:5" customFormat="1" x14ac:dyDescent="0.25">
      <c r="A4181" s="373">
        <v>92660</v>
      </c>
      <c r="B4181" s="373" t="s">
        <v>2091</v>
      </c>
      <c r="C4181" s="373" t="s">
        <v>6</v>
      </c>
      <c r="D4181" s="374">
        <v>37.520000000000003</v>
      </c>
      <c r="E4181" s="371"/>
    </row>
    <row r="4182" spans="1:5" customFormat="1" x14ac:dyDescent="0.25">
      <c r="A4182" s="373">
        <v>92661</v>
      </c>
      <c r="B4182" s="373" t="s">
        <v>2092</v>
      </c>
      <c r="C4182" s="373" t="s">
        <v>6</v>
      </c>
      <c r="D4182" s="374">
        <v>42.86</v>
      </c>
      <c r="E4182" s="371"/>
    </row>
    <row r="4183" spans="1:5" customFormat="1" x14ac:dyDescent="0.25">
      <c r="A4183" s="373">
        <v>92662</v>
      </c>
      <c r="B4183" s="373" t="s">
        <v>2093</v>
      </c>
      <c r="C4183" s="373" t="s">
        <v>6</v>
      </c>
      <c r="D4183" s="374">
        <v>43.23</v>
      </c>
      <c r="E4183" s="371"/>
    </row>
    <row r="4184" spans="1:5" customFormat="1" x14ac:dyDescent="0.25">
      <c r="A4184" s="373">
        <v>92663</v>
      </c>
      <c r="B4184" s="373" t="s">
        <v>2094</v>
      </c>
      <c r="C4184" s="373" t="s">
        <v>6</v>
      </c>
      <c r="D4184" s="374">
        <v>58.27</v>
      </c>
      <c r="E4184" s="371"/>
    </row>
    <row r="4185" spans="1:5" customFormat="1" x14ac:dyDescent="0.25">
      <c r="A4185" s="373">
        <v>92664</v>
      </c>
      <c r="B4185" s="373" t="s">
        <v>2095</v>
      </c>
      <c r="C4185" s="373" t="s">
        <v>6</v>
      </c>
      <c r="D4185" s="374">
        <v>58.24</v>
      </c>
      <c r="E4185" s="371"/>
    </row>
    <row r="4186" spans="1:5" customFormat="1" x14ac:dyDescent="0.25">
      <c r="A4186" s="373">
        <v>92665</v>
      </c>
      <c r="B4186" s="373" t="s">
        <v>2096</v>
      </c>
      <c r="C4186" s="373" t="s">
        <v>6</v>
      </c>
      <c r="D4186" s="374">
        <v>81.05</v>
      </c>
      <c r="E4186" s="371"/>
    </row>
    <row r="4187" spans="1:5" customFormat="1" x14ac:dyDescent="0.25">
      <c r="A4187" s="373">
        <v>92666</v>
      </c>
      <c r="B4187" s="373" t="s">
        <v>2097</v>
      </c>
      <c r="C4187" s="373" t="s">
        <v>6</v>
      </c>
      <c r="D4187" s="374">
        <v>92.52</v>
      </c>
      <c r="E4187" s="371"/>
    </row>
    <row r="4188" spans="1:5" customFormat="1" x14ac:dyDescent="0.25">
      <c r="A4188" s="373">
        <v>92667</v>
      </c>
      <c r="B4188" s="373" t="s">
        <v>2098</v>
      </c>
      <c r="C4188" s="373" t="s">
        <v>6</v>
      </c>
      <c r="D4188" s="374">
        <v>120.69</v>
      </c>
      <c r="E4188" s="371"/>
    </row>
    <row r="4189" spans="1:5" customFormat="1" x14ac:dyDescent="0.25">
      <c r="A4189" s="373">
        <v>92668</v>
      </c>
      <c r="B4189" s="373" t="s">
        <v>2099</v>
      </c>
      <c r="C4189" s="373" t="s">
        <v>6</v>
      </c>
      <c r="D4189" s="374">
        <v>130.9</v>
      </c>
      <c r="E4189" s="371"/>
    </row>
    <row r="4190" spans="1:5" customFormat="1" x14ac:dyDescent="0.25">
      <c r="A4190" s="373">
        <v>92669</v>
      </c>
      <c r="B4190" s="373" t="s">
        <v>2100</v>
      </c>
      <c r="C4190" s="373" t="s">
        <v>6</v>
      </c>
      <c r="D4190" s="374">
        <v>43.39</v>
      </c>
      <c r="E4190" s="371"/>
    </row>
    <row r="4191" spans="1:5" customFormat="1" x14ac:dyDescent="0.25">
      <c r="A4191" s="373">
        <v>92670</v>
      </c>
      <c r="B4191" s="373" t="s">
        <v>2101</v>
      </c>
      <c r="C4191" s="373" t="s">
        <v>6</v>
      </c>
      <c r="D4191" s="374">
        <v>40.65</v>
      </c>
      <c r="E4191" s="371"/>
    </row>
    <row r="4192" spans="1:5" customFormat="1" x14ac:dyDescent="0.25">
      <c r="A4192" s="373">
        <v>92671</v>
      </c>
      <c r="B4192" s="373" t="s">
        <v>2102</v>
      </c>
      <c r="C4192" s="373" t="s">
        <v>6</v>
      </c>
      <c r="D4192" s="374">
        <v>57.39</v>
      </c>
      <c r="E4192" s="371"/>
    </row>
    <row r="4193" spans="1:5" customFormat="1" x14ac:dyDescent="0.25">
      <c r="A4193" s="373">
        <v>92672</v>
      </c>
      <c r="B4193" s="373" t="s">
        <v>2103</v>
      </c>
      <c r="C4193" s="373" t="s">
        <v>6</v>
      </c>
      <c r="D4193" s="374">
        <v>51.94</v>
      </c>
      <c r="E4193" s="371"/>
    </row>
    <row r="4194" spans="1:5" customFormat="1" x14ac:dyDescent="0.25">
      <c r="A4194" s="373">
        <v>92673</v>
      </c>
      <c r="B4194" s="373" t="s">
        <v>2104</v>
      </c>
      <c r="C4194" s="373" t="s">
        <v>6</v>
      </c>
      <c r="D4194" s="374">
        <v>66.23</v>
      </c>
      <c r="E4194" s="371"/>
    </row>
    <row r="4195" spans="1:5" customFormat="1" x14ac:dyDescent="0.25">
      <c r="A4195" s="373">
        <v>92674</v>
      </c>
      <c r="B4195" s="373" t="s">
        <v>2105</v>
      </c>
      <c r="C4195" s="373" t="s">
        <v>6</v>
      </c>
      <c r="D4195" s="374">
        <v>62.47</v>
      </c>
      <c r="E4195" s="371"/>
    </row>
    <row r="4196" spans="1:5" customFormat="1" x14ac:dyDescent="0.25">
      <c r="A4196" s="373">
        <v>92675</v>
      </c>
      <c r="B4196" s="373" t="s">
        <v>2106</v>
      </c>
      <c r="C4196" s="373" t="s">
        <v>6</v>
      </c>
      <c r="D4196" s="374">
        <v>86.5</v>
      </c>
      <c r="E4196" s="371"/>
    </row>
    <row r="4197" spans="1:5" customFormat="1" x14ac:dyDescent="0.25">
      <c r="A4197" s="373">
        <v>92676</v>
      </c>
      <c r="B4197" s="373" t="s">
        <v>2107</v>
      </c>
      <c r="C4197" s="373" t="s">
        <v>6</v>
      </c>
      <c r="D4197" s="374">
        <v>83.95</v>
      </c>
      <c r="E4197" s="371"/>
    </row>
    <row r="4198" spans="1:5" customFormat="1" x14ac:dyDescent="0.25">
      <c r="A4198" s="373">
        <v>92677</v>
      </c>
      <c r="B4198" s="373" t="s">
        <v>2108</v>
      </c>
      <c r="C4198" s="373" t="s">
        <v>6</v>
      </c>
      <c r="D4198" s="374">
        <v>143.78</v>
      </c>
      <c r="E4198" s="371"/>
    </row>
    <row r="4199" spans="1:5" customFormat="1" x14ac:dyDescent="0.25">
      <c r="A4199" s="373">
        <v>92678</v>
      </c>
      <c r="B4199" s="373" t="s">
        <v>2109</v>
      </c>
      <c r="C4199" s="373" t="s">
        <v>6</v>
      </c>
      <c r="D4199" s="374">
        <v>132.55000000000001</v>
      </c>
      <c r="E4199" s="371"/>
    </row>
    <row r="4200" spans="1:5" customFormat="1" x14ac:dyDescent="0.25">
      <c r="A4200" s="373">
        <v>92679</v>
      </c>
      <c r="B4200" s="373" t="s">
        <v>2110</v>
      </c>
      <c r="C4200" s="373" t="s">
        <v>6</v>
      </c>
      <c r="D4200" s="374">
        <v>198.72</v>
      </c>
      <c r="E4200" s="371"/>
    </row>
    <row r="4201" spans="1:5" customFormat="1" x14ac:dyDescent="0.25">
      <c r="A4201" s="373">
        <v>92680</v>
      </c>
      <c r="B4201" s="373" t="s">
        <v>2111</v>
      </c>
      <c r="C4201" s="373" t="s">
        <v>6</v>
      </c>
      <c r="D4201" s="374">
        <v>177.08</v>
      </c>
      <c r="E4201" s="371"/>
    </row>
    <row r="4202" spans="1:5" customFormat="1" x14ac:dyDescent="0.25">
      <c r="A4202" s="373">
        <v>92681</v>
      </c>
      <c r="B4202" s="373" t="s">
        <v>2112</v>
      </c>
      <c r="C4202" s="373" t="s">
        <v>6</v>
      </c>
      <c r="D4202" s="374">
        <v>55.21</v>
      </c>
      <c r="E4202" s="371"/>
    </row>
    <row r="4203" spans="1:5" customFormat="1" x14ac:dyDescent="0.25">
      <c r="A4203" s="373">
        <v>92682</v>
      </c>
      <c r="B4203" s="373" t="s">
        <v>2113</v>
      </c>
      <c r="C4203" s="373" t="s">
        <v>6</v>
      </c>
      <c r="D4203" s="374">
        <v>69.849999999999994</v>
      </c>
      <c r="E4203" s="371"/>
    </row>
    <row r="4204" spans="1:5" customFormat="1" x14ac:dyDescent="0.25">
      <c r="A4204" s="373">
        <v>92683</v>
      </c>
      <c r="B4204" s="373" t="s">
        <v>2114</v>
      </c>
      <c r="C4204" s="373" t="s">
        <v>6</v>
      </c>
      <c r="D4204" s="374">
        <v>81.84</v>
      </c>
      <c r="E4204" s="371"/>
    </row>
    <row r="4205" spans="1:5" customFormat="1" x14ac:dyDescent="0.25">
      <c r="A4205" s="373">
        <v>92684</v>
      </c>
      <c r="B4205" s="373" t="s">
        <v>2115</v>
      </c>
      <c r="C4205" s="373" t="s">
        <v>6</v>
      </c>
      <c r="D4205" s="374">
        <v>111.83</v>
      </c>
      <c r="E4205" s="371"/>
    </row>
    <row r="4206" spans="1:5" customFormat="1" x14ac:dyDescent="0.25">
      <c r="A4206" s="373">
        <v>92685</v>
      </c>
      <c r="B4206" s="373" t="s">
        <v>2116</v>
      </c>
      <c r="C4206" s="373" t="s">
        <v>6</v>
      </c>
      <c r="D4206" s="374">
        <v>182.32</v>
      </c>
      <c r="E4206" s="371"/>
    </row>
    <row r="4207" spans="1:5" customFormat="1" x14ac:dyDescent="0.25">
      <c r="A4207" s="373">
        <v>92686</v>
      </c>
      <c r="B4207" s="373" t="s">
        <v>2117</v>
      </c>
      <c r="C4207" s="373" t="s">
        <v>6</v>
      </c>
      <c r="D4207" s="374">
        <v>233.96</v>
      </c>
      <c r="E4207" s="371"/>
    </row>
    <row r="4208" spans="1:5" customFormat="1" x14ac:dyDescent="0.25">
      <c r="A4208" s="373">
        <v>92692</v>
      </c>
      <c r="B4208" s="373" t="s">
        <v>2118</v>
      </c>
      <c r="C4208" s="373" t="s">
        <v>6</v>
      </c>
      <c r="D4208" s="374">
        <v>15.29</v>
      </c>
      <c r="E4208" s="371"/>
    </row>
    <row r="4209" spans="1:5" customFormat="1" x14ac:dyDescent="0.25">
      <c r="A4209" s="373">
        <v>92693</v>
      </c>
      <c r="B4209" s="373" t="s">
        <v>2119</v>
      </c>
      <c r="C4209" s="373" t="s">
        <v>6</v>
      </c>
      <c r="D4209" s="374">
        <v>15.75</v>
      </c>
      <c r="E4209" s="371"/>
    </row>
    <row r="4210" spans="1:5" customFormat="1" x14ac:dyDescent="0.25">
      <c r="A4210" s="373">
        <v>92694</v>
      </c>
      <c r="B4210" s="373" t="s">
        <v>2120</v>
      </c>
      <c r="C4210" s="373" t="s">
        <v>6</v>
      </c>
      <c r="D4210" s="374">
        <v>24.14</v>
      </c>
      <c r="E4210" s="371"/>
    </row>
    <row r="4211" spans="1:5" customFormat="1" x14ac:dyDescent="0.25">
      <c r="A4211" s="373">
        <v>92695</v>
      </c>
      <c r="B4211" s="373" t="s">
        <v>2121</v>
      </c>
      <c r="C4211" s="373" t="s">
        <v>6</v>
      </c>
      <c r="D4211" s="374">
        <v>24.6</v>
      </c>
      <c r="E4211" s="371"/>
    </row>
    <row r="4212" spans="1:5" customFormat="1" x14ac:dyDescent="0.25">
      <c r="A4212" s="373">
        <v>92696</v>
      </c>
      <c r="B4212" s="373" t="s">
        <v>2122</v>
      </c>
      <c r="C4212" s="373" t="s">
        <v>6</v>
      </c>
      <c r="D4212" s="374">
        <v>37.75</v>
      </c>
      <c r="E4212" s="371"/>
    </row>
    <row r="4213" spans="1:5" customFormat="1" x14ac:dyDescent="0.25">
      <c r="A4213" s="373">
        <v>92697</v>
      </c>
      <c r="B4213" s="373" t="s">
        <v>2123</v>
      </c>
      <c r="C4213" s="373" t="s">
        <v>6</v>
      </c>
      <c r="D4213" s="374">
        <v>39.81</v>
      </c>
      <c r="E4213" s="371"/>
    </row>
    <row r="4214" spans="1:5" customFormat="1" x14ac:dyDescent="0.25">
      <c r="A4214" s="373">
        <v>92698</v>
      </c>
      <c r="B4214" s="373" t="s">
        <v>2124</v>
      </c>
      <c r="C4214" s="373" t="s">
        <v>6</v>
      </c>
      <c r="D4214" s="374">
        <v>22.61</v>
      </c>
      <c r="E4214" s="371"/>
    </row>
    <row r="4215" spans="1:5" customFormat="1" x14ac:dyDescent="0.25">
      <c r="A4215" s="373">
        <v>92699</v>
      </c>
      <c r="B4215" s="373" t="s">
        <v>2125</v>
      </c>
      <c r="C4215" s="373" t="s">
        <v>6</v>
      </c>
      <c r="D4215" s="374">
        <v>21.12</v>
      </c>
      <c r="E4215" s="371"/>
    </row>
    <row r="4216" spans="1:5" customFormat="1" x14ac:dyDescent="0.25">
      <c r="A4216" s="373">
        <v>92700</v>
      </c>
      <c r="B4216" s="373" t="s">
        <v>2126</v>
      </c>
      <c r="C4216" s="373" t="s">
        <v>6</v>
      </c>
      <c r="D4216" s="374">
        <v>36.74</v>
      </c>
      <c r="E4216" s="371"/>
    </row>
    <row r="4217" spans="1:5" customFormat="1" x14ac:dyDescent="0.25">
      <c r="A4217" s="373">
        <v>92701</v>
      </c>
      <c r="B4217" s="373" t="s">
        <v>2127</v>
      </c>
      <c r="C4217" s="373" t="s">
        <v>6</v>
      </c>
      <c r="D4217" s="374">
        <v>34.520000000000003</v>
      </c>
      <c r="E4217" s="371"/>
    </row>
    <row r="4218" spans="1:5" customFormat="1" x14ac:dyDescent="0.25">
      <c r="A4218" s="373">
        <v>92702</v>
      </c>
      <c r="B4218" s="373" t="s">
        <v>2128</v>
      </c>
      <c r="C4218" s="373" t="s">
        <v>6</v>
      </c>
      <c r="D4218" s="374">
        <v>57.31</v>
      </c>
      <c r="E4218" s="371"/>
    </row>
    <row r="4219" spans="1:5" customFormat="1" x14ac:dyDescent="0.25">
      <c r="A4219" s="373">
        <v>92703</v>
      </c>
      <c r="B4219" s="373" t="s">
        <v>2129</v>
      </c>
      <c r="C4219" s="373" t="s">
        <v>6</v>
      </c>
      <c r="D4219" s="374">
        <v>54.57</v>
      </c>
      <c r="E4219" s="371"/>
    </row>
    <row r="4220" spans="1:5" customFormat="1" x14ac:dyDescent="0.25">
      <c r="A4220" s="373">
        <v>92704</v>
      </c>
      <c r="B4220" s="373" t="s">
        <v>2130</v>
      </c>
      <c r="C4220" s="373" t="s">
        <v>6</v>
      </c>
      <c r="D4220" s="374">
        <v>28.44</v>
      </c>
      <c r="E4220" s="371"/>
    </row>
    <row r="4221" spans="1:5" customFormat="1" x14ac:dyDescent="0.25">
      <c r="A4221" s="373">
        <v>92705</v>
      </c>
      <c r="B4221" s="373" t="s">
        <v>2131</v>
      </c>
      <c r="C4221" s="373" t="s">
        <v>6</v>
      </c>
      <c r="D4221" s="374">
        <v>45.57</v>
      </c>
      <c r="E4221" s="371"/>
    </row>
    <row r="4222" spans="1:5" customFormat="1" x14ac:dyDescent="0.25">
      <c r="A4222" s="373">
        <v>92706</v>
      </c>
      <c r="B4222" s="373" t="s">
        <v>2132</v>
      </c>
      <c r="C4222" s="373" t="s">
        <v>6</v>
      </c>
      <c r="D4222" s="374">
        <v>73.760000000000005</v>
      </c>
      <c r="E4222" s="371"/>
    </row>
    <row r="4223" spans="1:5" customFormat="1" x14ac:dyDescent="0.25">
      <c r="A4223" s="373">
        <v>92889</v>
      </c>
      <c r="B4223" s="373" t="s">
        <v>2133</v>
      </c>
      <c r="C4223" s="373" t="s">
        <v>6</v>
      </c>
      <c r="D4223" s="374">
        <v>147.15</v>
      </c>
      <c r="E4223" s="371"/>
    </row>
    <row r="4224" spans="1:5" customFormat="1" x14ac:dyDescent="0.25">
      <c r="A4224" s="373">
        <v>92890</v>
      </c>
      <c r="B4224" s="373" t="s">
        <v>2134</v>
      </c>
      <c r="C4224" s="373" t="s">
        <v>6</v>
      </c>
      <c r="D4224" s="374">
        <v>224.6</v>
      </c>
      <c r="E4224" s="371"/>
    </row>
    <row r="4225" spans="1:5" customFormat="1" x14ac:dyDescent="0.25">
      <c r="A4225" s="373">
        <v>92891</v>
      </c>
      <c r="B4225" s="373" t="s">
        <v>2135</v>
      </c>
      <c r="C4225" s="373" t="s">
        <v>6</v>
      </c>
      <c r="D4225" s="374">
        <v>330.9</v>
      </c>
      <c r="E4225" s="371"/>
    </row>
    <row r="4226" spans="1:5" customFormat="1" x14ac:dyDescent="0.25">
      <c r="A4226" s="373">
        <v>92892</v>
      </c>
      <c r="B4226" s="373" t="s">
        <v>2136</v>
      </c>
      <c r="C4226" s="373" t="s">
        <v>6</v>
      </c>
      <c r="D4226" s="374">
        <v>62.39</v>
      </c>
      <c r="E4226" s="371"/>
    </row>
    <row r="4227" spans="1:5" customFormat="1" x14ac:dyDescent="0.25">
      <c r="A4227" s="373">
        <v>92893</v>
      </c>
      <c r="B4227" s="373" t="s">
        <v>2137</v>
      </c>
      <c r="C4227" s="373" t="s">
        <v>6</v>
      </c>
      <c r="D4227" s="374">
        <v>89.67</v>
      </c>
      <c r="E4227" s="371"/>
    </row>
    <row r="4228" spans="1:5" customFormat="1" x14ac:dyDescent="0.25">
      <c r="A4228" s="373">
        <v>92894</v>
      </c>
      <c r="B4228" s="373" t="s">
        <v>2138</v>
      </c>
      <c r="C4228" s="373" t="s">
        <v>6</v>
      </c>
      <c r="D4228" s="374">
        <v>107.43</v>
      </c>
      <c r="E4228" s="371"/>
    </row>
    <row r="4229" spans="1:5" customFormat="1" x14ac:dyDescent="0.25">
      <c r="A4229" s="373">
        <v>92895</v>
      </c>
      <c r="B4229" s="373" t="s">
        <v>2139</v>
      </c>
      <c r="C4229" s="373" t="s">
        <v>6</v>
      </c>
      <c r="D4229" s="374">
        <v>147.1</v>
      </c>
      <c r="E4229" s="371"/>
    </row>
    <row r="4230" spans="1:5" customFormat="1" x14ac:dyDescent="0.25">
      <c r="A4230" s="373">
        <v>92896</v>
      </c>
      <c r="B4230" s="373" t="s">
        <v>2140</v>
      </c>
      <c r="C4230" s="373" t="s">
        <v>6</v>
      </c>
      <c r="D4230" s="374">
        <v>226.33</v>
      </c>
      <c r="E4230" s="371"/>
    </row>
    <row r="4231" spans="1:5" customFormat="1" x14ac:dyDescent="0.25">
      <c r="A4231" s="373">
        <v>92897</v>
      </c>
      <c r="B4231" s="373" t="s">
        <v>2141</v>
      </c>
      <c r="C4231" s="373" t="s">
        <v>6</v>
      </c>
      <c r="D4231" s="374">
        <v>334.46</v>
      </c>
      <c r="E4231" s="371"/>
    </row>
    <row r="4232" spans="1:5" customFormat="1" x14ac:dyDescent="0.25">
      <c r="A4232" s="373">
        <v>92898</v>
      </c>
      <c r="B4232" s="373" t="s">
        <v>2142</v>
      </c>
      <c r="C4232" s="373" t="s">
        <v>6</v>
      </c>
      <c r="D4232" s="374">
        <v>52.76</v>
      </c>
      <c r="E4232" s="371"/>
    </row>
    <row r="4233" spans="1:5" customFormat="1" x14ac:dyDescent="0.25">
      <c r="A4233" s="373">
        <v>92899</v>
      </c>
      <c r="B4233" s="373" t="s">
        <v>2143</v>
      </c>
      <c r="C4233" s="373" t="s">
        <v>6</v>
      </c>
      <c r="D4233" s="374">
        <v>78.73</v>
      </c>
      <c r="E4233" s="371"/>
    </row>
    <row r="4234" spans="1:5" customFormat="1" x14ac:dyDescent="0.25">
      <c r="A4234" s="373">
        <v>92900</v>
      </c>
      <c r="B4234" s="373" t="s">
        <v>2144</v>
      </c>
      <c r="C4234" s="373" t="s">
        <v>6</v>
      </c>
      <c r="D4234" s="374">
        <v>94.95</v>
      </c>
      <c r="E4234" s="371"/>
    </row>
    <row r="4235" spans="1:5" customFormat="1" x14ac:dyDescent="0.25">
      <c r="A4235" s="373">
        <v>92901</v>
      </c>
      <c r="B4235" s="373" t="s">
        <v>2145</v>
      </c>
      <c r="C4235" s="373" t="s">
        <v>6</v>
      </c>
      <c r="D4235" s="374">
        <v>132.72999999999999</v>
      </c>
      <c r="E4235" s="371"/>
    </row>
    <row r="4236" spans="1:5" customFormat="1" x14ac:dyDescent="0.25">
      <c r="A4236" s="373">
        <v>92902</v>
      </c>
      <c r="B4236" s="373" t="s">
        <v>2146</v>
      </c>
      <c r="C4236" s="373" t="s">
        <v>6</v>
      </c>
      <c r="D4236" s="374">
        <v>209.11</v>
      </c>
      <c r="E4236" s="371"/>
    </row>
    <row r="4237" spans="1:5" customFormat="1" x14ac:dyDescent="0.25">
      <c r="A4237" s="373">
        <v>92903</v>
      </c>
      <c r="B4237" s="373" t="s">
        <v>2147</v>
      </c>
      <c r="C4237" s="373" t="s">
        <v>6</v>
      </c>
      <c r="D4237" s="374">
        <v>314.44</v>
      </c>
      <c r="E4237" s="371"/>
    </row>
    <row r="4238" spans="1:5" customFormat="1" x14ac:dyDescent="0.25">
      <c r="A4238" s="373">
        <v>92904</v>
      </c>
      <c r="B4238" s="373" t="s">
        <v>2148</v>
      </c>
      <c r="C4238" s="373" t="s">
        <v>6</v>
      </c>
      <c r="D4238" s="374">
        <v>36.1</v>
      </c>
      <c r="E4238" s="371"/>
    </row>
    <row r="4239" spans="1:5" customFormat="1" x14ac:dyDescent="0.25">
      <c r="A4239" s="373">
        <v>92905</v>
      </c>
      <c r="B4239" s="373" t="s">
        <v>2149</v>
      </c>
      <c r="C4239" s="373" t="s">
        <v>6</v>
      </c>
      <c r="D4239" s="374">
        <v>51.3</v>
      </c>
      <c r="E4239" s="371"/>
    </row>
    <row r="4240" spans="1:5" customFormat="1" x14ac:dyDescent="0.25">
      <c r="A4240" s="373">
        <v>92906</v>
      </c>
      <c r="B4240" s="373" t="s">
        <v>2150</v>
      </c>
      <c r="C4240" s="373" t="s">
        <v>6</v>
      </c>
      <c r="D4240" s="374">
        <v>61.98</v>
      </c>
      <c r="E4240" s="371"/>
    </row>
    <row r="4241" spans="1:5" customFormat="1" x14ac:dyDescent="0.25">
      <c r="A4241" s="373">
        <v>92907</v>
      </c>
      <c r="B4241" s="373" t="s">
        <v>2151</v>
      </c>
      <c r="C4241" s="373" t="s">
        <v>6</v>
      </c>
      <c r="D4241" s="374">
        <v>76.989999999999995</v>
      </c>
      <c r="E4241" s="371"/>
    </row>
    <row r="4242" spans="1:5" customFormat="1" x14ac:dyDescent="0.25">
      <c r="A4242" s="373">
        <v>92908</v>
      </c>
      <c r="B4242" s="373" t="s">
        <v>2152</v>
      </c>
      <c r="C4242" s="373" t="s">
        <v>6</v>
      </c>
      <c r="D4242" s="374">
        <v>76.989999999999995</v>
      </c>
      <c r="E4242" s="371"/>
    </row>
    <row r="4243" spans="1:5" customFormat="1" x14ac:dyDescent="0.25">
      <c r="A4243" s="373">
        <v>92909</v>
      </c>
      <c r="B4243" s="373" t="s">
        <v>2153</v>
      </c>
      <c r="C4243" s="373" t="s">
        <v>6</v>
      </c>
      <c r="D4243" s="374">
        <v>76.989999999999995</v>
      </c>
      <c r="E4243" s="371"/>
    </row>
    <row r="4244" spans="1:5" customFormat="1" x14ac:dyDescent="0.25">
      <c r="A4244" s="373">
        <v>92910</v>
      </c>
      <c r="B4244" s="373" t="s">
        <v>2154</v>
      </c>
      <c r="C4244" s="373" t="s">
        <v>6</v>
      </c>
      <c r="D4244" s="374">
        <v>112.86</v>
      </c>
      <c r="E4244" s="371"/>
    </row>
    <row r="4245" spans="1:5" customFormat="1" x14ac:dyDescent="0.25">
      <c r="A4245" s="373">
        <v>92911</v>
      </c>
      <c r="B4245" s="373" t="s">
        <v>2155</v>
      </c>
      <c r="C4245" s="373" t="s">
        <v>6</v>
      </c>
      <c r="D4245" s="374">
        <v>112.86</v>
      </c>
      <c r="E4245" s="371"/>
    </row>
    <row r="4246" spans="1:5" customFormat="1" x14ac:dyDescent="0.25">
      <c r="A4246" s="373">
        <v>92912</v>
      </c>
      <c r="B4246" s="373" t="s">
        <v>2156</v>
      </c>
      <c r="C4246" s="373" t="s">
        <v>6</v>
      </c>
      <c r="D4246" s="374">
        <v>152.85</v>
      </c>
      <c r="E4246" s="371"/>
    </row>
    <row r="4247" spans="1:5" customFormat="1" x14ac:dyDescent="0.25">
      <c r="A4247" s="373">
        <v>92913</v>
      </c>
      <c r="B4247" s="373" t="s">
        <v>2157</v>
      </c>
      <c r="C4247" s="373" t="s">
        <v>6</v>
      </c>
      <c r="D4247" s="374">
        <v>155.82</v>
      </c>
      <c r="E4247" s="371"/>
    </row>
    <row r="4248" spans="1:5" customFormat="1" x14ac:dyDescent="0.25">
      <c r="A4248" s="373">
        <v>92914</v>
      </c>
      <c r="B4248" s="373" t="s">
        <v>2158</v>
      </c>
      <c r="C4248" s="373" t="s">
        <v>6</v>
      </c>
      <c r="D4248" s="374">
        <v>155.82</v>
      </c>
      <c r="E4248" s="371"/>
    </row>
    <row r="4249" spans="1:5" customFormat="1" x14ac:dyDescent="0.25">
      <c r="A4249" s="373">
        <v>92918</v>
      </c>
      <c r="B4249" s="373" t="s">
        <v>2159</v>
      </c>
      <c r="C4249" s="373" t="s">
        <v>6</v>
      </c>
      <c r="D4249" s="374">
        <v>40.049999999999997</v>
      </c>
      <c r="E4249" s="371"/>
    </row>
    <row r="4250" spans="1:5" customFormat="1" x14ac:dyDescent="0.25">
      <c r="A4250" s="373">
        <v>92920</v>
      </c>
      <c r="B4250" s="373" t="s">
        <v>2160</v>
      </c>
      <c r="C4250" s="373" t="s">
        <v>6</v>
      </c>
      <c r="D4250" s="374">
        <v>40.340000000000003</v>
      </c>
      <c r="E4250" s="371"/>
    </row>
    <row r="4251" spans="1:5" customFormat="1" x14ac:dyDescent="0.25">
      <c r="A4251" s="373">
        <v>92925</v>
      </c>
      <c r="B4251" s="373" t="s">
        <v>2161</v>
      </c>
      <c r="C4251" s="373" t="s">
        <v>6</v>
      </c>
      <c r="D4251" s="374">
        <v>49.99</v>
      </c>
      <c r="E4251" s="371"/>
    </row>
    <row r="4252" spans="1:5" customFormat="1" x14ac:dyDescent="0.25">
      <c r="A4252" s="373">
        <v>92926</v>
      </c>
      <c r="B4252" s="373" t="s">
        <v>2162</v>
      </c>
      <c r="C4252" s="373" t="s">
        <v>6</v>
      </c>
      <c r="D4252" s="374">
        <v>49.98</v>
      </c>
      <c r="E4252" s="371"/>
    </row>
    <row r="4253" spans="1:5" customFormat="1" x14ac:dyDescent="0.25">
      <c r="A4253" s="373">
        <v>92927</v>
      </c>
      <c r="B4253" s="373" t="s">
        <v>2163</v>
      </c>
      <c r="C4253" s="373" t="s">
        <v>6</v>
      </c>
      <c r="D4253" s="374">
        <v>49.98</v>
      </c>
      <c r="E4253" s="371"/>
    </row>
    <row r="4254" spans="1:5" customFormat="1" x14ac:dyDescent="0.25">
      <c r="A4254" s="373">
        <v>92928</v>
      </c>
      <c r="B4254" s="373" t="s">
        <v>2164</v>
      </c>
      <c r="C4254" s="373" t="s">
        <v>6</v>
      </c>
      <c r="D4254" s="374">
        <v>57.31</v>
      </c>
      <c r="E4254" s="371"/>
    </row>
    <row r="4255" spans="1:5" customFormat="1" x14ac:dyDescent="0.25">
      <c r="A4255" s="373">
        <v>92929</v>
      </c>
      <c r="B4255" s="373" t="s">
        <v>2165</v>
      </c>
      <c r="C4255" s="373" t="s">
        <v>6</v>
      </c>
      <c r="D4255" s="374">
        <v>57.31</v>
      </c>
      <c r="E4255" s="371"/>
    </row>
    <row r="4256" spans="1:5" customFormat="1" x14ac:dyDescent="0.25">
      <c r="A4256" s="373">
        <v>92930</v>
      </c>
      <c r="B4256" s="373" t="s">
        <v>2166</v>
      </c>
      <c r="C4256" s="373" t="s">
        <v>6</v>
      </c>
      <c r="D4256" s="374">
        <v>57.31</v>
      </c>
      <c r="E4256" s="371"/>
    </row>
    <row r="4257" spans="1:5" customFormat="1" x14ac:dyDescent="0.25">
      <c r="A4257" s="373">
        <v>92931</v>
      </c>
      <c r="B4257" s="373" t="s">
        <v>2167</v>
      </c>
      <c r="C4257" s="373" t="s">
        <v>6</v>
      </c>
      <c r="D4257" s="374">
        <v>76.94</v>
      </c>
      <c r="E4257" s="371"/>
    </row>
    <row r="4258" spans="1:5" customFormat="1" x14ac:dyDescent="0.25">
      <c r="A4258" s="373">
        <v>92932</v>
      </c>
      <c r="B4258" s="373" t="s">
        <v>2168</v>
      </c>
      <c r="C4258" s="373" t="s">
        <v>6</v>
      </c>
      <c r="D4258" s="374">
        <v>76.94</v>
      </c>
      <c r="E4258" s="371"/>
    </row>
    <row r="4259" spans="1:5" customFormat="1" x14ac:dyDescent="0.25">
      <c r="A4259" s="373">
        <v>92933</v>
      </c>
      <c r="B4259" s="373" t="s">
        <v>2169</v>
      </c>
      <c r="C4259" s="373" t="s">
        <v>6</v>
      </c>
      <c r="D4259" s="374">
        <v>76.94</v>
      </c>
      <c r="E4259" s="371"/>
    </row>
    <row r="4260" spans="1:5" customFormat="1" x14ac:dyDescent="0.25">
      <c r="A4260" s="373">
        <v>92934</v>
      </c>
      <c r="B4260" s="373" t="s">
        <v>2170</v>
      </c>
      <c r="C4260" s="373" t="s">
        <v>6</v>
      </c>
      <c r="D4260" s="374">
        <v>114.59</v>
      </c>
      <c r="E4260" s="371"/>
    </row>
    <row r="4261" spans="1:5" customFormat="1" x14ac:dyDescent="0.25">
      <c r="A4261" s="373">
        <v>92935</v>
      </c>
      <c r="B4261" s="373" t="s">
        <v>2171</v>
      </c>
      <c r="C4261" s="373" t="s">
        <v>6</v>
      </c>
      <c r="D4261" s="374">
        <v>114.59</v>
      </c>
      <c r="E4261" s="371"/>
    </row>
    <row r="4262" spans="1:5" customFormat="1" x14ac:dyDescent="0.25">
      <c r="A4262" s="373">
        <v>92936</v>
      </c>
      <c r="B4262" s="373" t="s">
        <v>2172</v>
      </c>
      <c r="C4262" s="373" t="s">
        <v>6</v>
      </c>
      <c r="D4262" s="374">
        <v>159.38</v>
      </c>
      <c r="E4262" s="371"/>
    </row>
    <row r="4263" spans="1:5" customFormat="1" x14ac:dyDescent="0.25">
      <c r="A4263" s="373">
        <v>92937</v>
      </c>
      <c r="B4263" s="373" t="s">
        <v>2173</v>
      </c>
      <c r="C4263" s="373" t="s">
        <v>6</v>
      </c>
      <c r="D4263" s="374">
        <v>159.38</v>
      </c>
      <c r="E4263" s="371"/>
    </row>
    <row r="4264" spans="1:5" customFormat="1" x14ac:dyDescent="0.25">
      <c r="A4264" s="373">
        <v>92938</v>
      </c>
      <c r="B4264" s="373" t="s">
        <v>2174</v>
      </c>
      <c r="C4264" s="373" t="s">
        <v>6</v>
      </c>
      <c r="D4264" s="374">
        <v>30.42</v>
      </c>
      <c r="E4264" s="371"/>
    </row>
    <row r="4265" spans="1:5" customFormat="1" x14ac:dyDescent="0.25">
      <c r="A4265" s="373">
        <v>92939</v>
      </c>
      <c r="B4265" s="373" t="s">
        <v>2175</v>
      </c>
      <c r="C4265" s="373" t="s">
        <v>6</v>
      </c>
      <c r="D4265" s="374">
        <v>30.71</v>
      </c>
      <c r="E4265" s="371"/>
    </row>
    <row r="4266" spans="1:5" customFormat="1" x14ac:dyDescent="0.25">
      <c r="A4266" s="373">
        <v>92940</v>
      </c>
      <c r="B4266" s="373" t="s">
        <v>2176</v>
      </c>
      <c r="C4266" s="373" t="s">
        <v>6</v>
      </c>
      <c r="D4266" s="374">
        <v>39.049999999999997</v>
      </c>
      <c r="E4266" s="371"/>
    </row>
    <row r="4267" spans="1:5" customFormat="1" x14ac:dyDescent="0.25">
      <c r="A4267" s="373">
        <v>92941</v>
      </c>
      <c r="B4267" s="373" t="s">
        <v>2177</v>
      </c>
      <c r="C4267" s="373" t="s">
        <v>6</v>
      </c>
      <c r="D4267" s="374">
        <v>39.04</v>
      </c>
      <c r="E4267" s="371"/>
    </row>
    <row r="4268" spans="1:5" customFormat="1" x14ac:dyDescent="0.25">
      <c r="A4268" s="373">
        <v>92942</v>
      </c>
      <c r="B4268" s="373" t="s">
        <v>2178</v>
      </c>
      <c r="C4268" s="373" t="s">
        <v>6</v>
      </c>
      <c r="D4268" s="374">
        <v>39.04</v>
      </c>
      <c r="E4268" s="371"/>
    </row>
    <row r="4269" spans="1:5" customFormat="1" x14ac:dyDescent="0.25">
      <c r="A4269" s="373">
        <v>92943</v>
      </c>
      <c r="B4269" s="373" t="s">
        <v>2179</v>
      </c>
      <c r="C4269" s="373" t="s">
        <v>6</v>
      </c>
      <c r="D4269" s="374">
        <v>44.83</v>
      </c>
      <c r="E4269" s="371"/>
    </row>
    <row r="4270" spans="1:5" customFormat="1" x14ac:dyDescent="0.25">
      <c r="A4270" s="373">
        <v>92944</v>
      </c>
      <c r="B4270" s="373" t="s">
        <v>2180</v>
      </c>
      <c r="C4270" s="373" t="s">
        <v>6</v>
      </c>
      <c r="D4270" s="374">
        <v>44.83</v>
      </c>
      <c r="E4270" s="371"/>
    </row>
    <row r="4271" spans="1:5" customFormat="1" x14ac:dyDescent="0.25">
      <c r="A4271" s="373">
        <v>92945</v>
      </c>
      <c r="B4271" s="373" t="s">
        <v>2181</v>
      </c>
      <c r="C4271" s="373" t="s">
        <v>6</v>
      </c>
      <c r="D4271" s="374">
        <v>44.83</v>
      </c>
      <c r="E4271" s="371"/>
    </row>
    <row r="4272" spans="1:5" customFormat="1" x14ac:dyDescent="0.25">
      <c r="A4272" s="373">
        <v>92946</v>
      </c>
      <c r="B4272" s="373" t="s">
        <v>2182</v>
      </c>
      <c r="C4272" s="373" t="s">
        <v>6</v>
      </c>
      <c r="D4272" s="374">
        <v>62.57</v>
      </c>
      <c r="E4272" s="371"/>
    </row>
    <row r="4273" spans="1:5" customFormat="1" x14ac:dyDescent="0.25">
      <c r="A4273" s="373">
        <v>92947</v>
      </c>
      <c r="B4273" s="373" t="s">
        <v>2183</v>
      </c>
      <c r="C4273" s="373" t="s">
        <v>6</v>
      </c>
      <c r="D4273" s="374">
        <v>62.57</v>
      </c>
      <c r="E4273" s="371"/>
    </row>
    <row r="4274" spans="1:5" customFormat="1" x14ac:dyDescent="0.25">
      <c r="A4274" s="373">
        <v>92948</v>
      </c>
      <c r="B4274" s="373" t="s">
        <v>2184</v>
      </c>
      <c r="C4274" s="373" t="s">
        <v>6</v>
      </c>
      <c r="D4274" s="374">
        <v>62.57</v>
      </c>
      <c r="E4274" s="371"/>
    </row>
    <row r="4275" spans="1:5" customFormat="1" x14ac:dyDescent="0.25">
      <c r="A4275" s="373">
        <v>92949</v>
      </c>
      <c r="B4275" s="373" t="s">
        <v>2185</v>
      </c>
      <c r="C4275" s="373" t="s">
        <v>6</v>
      </c>
      <c r="D4275" s="374">
        <v>97.37</v>
      </c>
      <c r="E4275" s="371"/>
    </row>
    <row r="4276" spans="1:5" customFormat="1" x14ac:dyDescent="0.25">
      <c r="A4276" s="373">
        <v>92950</v>
      </c>
      <c r="B4276" s="373" t="s">
        <v>2186</v>
      </c>
      <c r="C4276" s="373" t="s">
        <v>6</v>
      </c>
      <c r="D4276" s="374">
        <v>97.37</v>
      </c>
      <c r="E4276" s="371"/>
    </row>
    <row r="4277" spans="1:5" customFormat="1" x14ac:dyDescent="0.25">
      <c r="A4277" s="373">
        <v>92951</v>
      </c>
      <c r="B4277" s="373" t="s">
        <v>2187</v>
      </c>
      <c r="C4277" s="373" t="s">
        <v>6</v>
      </c>
      <c r="D4277" s="374">
        <v>139.36000000000001</v>
      </c>
      <c r="E4277" s="371"/>
    </row>
    <row r="4278" spans="1:5" customFormat="1" x14ac:dyDescent="0.25">
      <c r="A4278" s="373">
        <v>92952</v>
      </c>
      <c r="B4278" s="373" t="s">
        <v>2188</v>
      </c>
      <c r="C4278" s="373" t="s">
        <v>6</v>
      </c>
      <c r="D4278" s="374">
        <v>139.36000000000001</v>
      </c>
      <c r="E4278" s="371"/>
    </row>
    <row r="4279" spans="1:5" customFormat="1" x14ac:dyDescent="0.25">
      <c r="A4279" s="373">
        <v>92953</v>
      </c>
      <c r="B4279" s="373" t="s">
        <v>2189</v>
      </c>
      <c r="C4279" s="373" t="s">
        <v>6</v>
      </c>
      <c r="D4279" s="374">
        <v>26.09</v>
      </c>
      <c r="E4279" s="371"/>
    </row>
    <row r="4280" spans="1:5" customFormat="1" x14ac:dyDescent="0.25">
      <c r="A4280" s="373">
        <v>93050</v>
      </c>
      <c r="B4280" s="373" t="s">
        <v>6231</v>
      </c>
      <c r="C4280" s="373" t="s">
        <v>6</v>
      </c>
      <c r="D4280" s="374">
        <v>12.14</v>
      </c>
      <c r="E4280" s="371"/>
    </row>
    <row r="4281" spans="1:5" customFormat="1" x14ac:dyDescent="0.25">
      <c r="A4281" s="373">
        <v>93052</v>
      </c>
      <c r="B4281" s="373" t="s">
        <v>6232</v>
      </c>
      <c r="C4281" s="373" t="s">
        <v>6</v>
      </c>
      <c r="D4281" s="374">
        <v>568.46</v>
      </c>
      <c r="E4281" s="371"/>
    </row>
    <row r="4282" spans="1:5" customFormat="1" x14ac:dyDescent="0.25">
      <c r="A4282" s="373">
        <v>93054</v>
      </c>
      <c r="B4282" s="373" t="s">
        <v>6233</v>
      </c>
      <c r="C4282" s="373" t="s">
        <v>6</v>
      </c>
      <c r="D4282" s="374">
        <v>24.29</v>
      </c>
      <c r="E4282" s="371"/>
    </row>
    <row r="4283" spans="1:5" customFormat="1" x14ac:dyDescent="0.25">
      <c r="A4283" s="373">
        <v>93055</v>
      </c>
      <c r="B4283" s="373" t="s">
        <v>6234</v>
      </c>
      <c r="C4283" s="373" t="s">
        <v>6</v>
      </c>
      <c r="D4283" s="374">
        <v>48.98</v>
      </c>
      <c r="E4283" s="371"/>
    </row>
    <row r="4284" spans="1:5" customFormat="1" x14ac:dyDescent="0.25">
      <c r="A4284" s="373">
        <v>93056</v>
      </c>
      <c r="B4284" s="373" t="s">
        <v>6235</v>
      </c>
      <c r="C4284" s="373" t="s">
        <v>6</v>
      </c>
      <c r="D4284" s="374">
        <v>18.21</v>
      </c>
      <c r="E4284" s="371"/>
    </row>
    <row r="4285" spans="1:5" customFormat="1" x14ac:dyDescent="0.25">
      <c r="A4285" s="373">
        <v>93057</v>
      </c>
      <c r="B4285" s="373" t="s">
        <v>6236</v>
      </c>
      <c r="C4285" s="373" t="s">
        <v>6</v>
      </c>
      <c r="D4285" s="374">
        <v>15.13</v>
      </c>
      <c r="E4285" s="371"/>
    </row>
    <row r="4286" spans="1:5" customFormat="1" x14ac:dyDescent="0.25">
      <c r="A4286" s="373">
        <v>93058</v>
      </c>
      <c r="B4286" s="373" t="s">
        <v>6237</v>
      </c>
      <c r="C4286" s="373" t="s">
        <v>6</v>
      </c>
      <c r="D4286" s="374">
        <v>625.37</v>
      </c>
      <c r="E4286" s="371"/>
    </row>
    <row r="4287" spans="1:5" customFormat="1" x14ac:dyDescent="0.25">
      <c r="A4287" s="373">
        <v>93059</v>
      </c>
      <c r="B4287" s="373" t="s">
        <v>6238</v>
      </c>
      <c r="C4287" s="373" t="s">
        <v>6</v>
      </c>
      <c r="D4287" s="374">
        <v>31.81</v>
      </c>
      <c r="E4287" s="371"/>
    </row>
    <row r="4288" spans="1:5" customFormat="1" x14ac:dyDescent="0.25">
      <c r="A4288" s="373">
        <v>93060</v>
      </c>
      <c r="B4288" s="373" t="s">
        <v>6239</v>
      </c>
      <c r="C4288" s="373" t="s">
        <v>6</v>
      </c>
      <c r="D4288" s="374">
        <v>85.95</v>
      </c>
      <c r="E4288" s="371"/>
    </row>
    <row r="4289" spans="1:5" customFormat="1" x14ac:dyDescent="0.25">
      <c r="A4289" s="373">
        <v>93061</v>
      </c>
      <c r="B4289" s="373" t="s">
        <v>6240</v>
      </c>
      <c r="C4289" s="373" t="s">
        <v>6</v>
      </c>
      <c r="D4289" s="374">
        <v>34.659999999999997</v>
      </c>
      <c r="E4289" s="371"/>
    </row>
    <row r="4290" spans="1:5" customFormat="1" x14ac:dyDescent="0.25">
      <c r="A4290" s="373">
        <v>93062</v>
      </c>
      <c r="B4290" s="373" t="s">
        <v>6241</v>
      </c>
      <c r="C4290" s="373" t="s">
        <v>6</v>
      </c>
      <c r="D4290" s="374">
        <v>29.21</v>
      </c>
      <c r="E4290" s="371"/>
    </row>
    <row r="4291" spans="1:5" customFormat="1" x14ac:dyDescent="0.25">
      <c r="A4291" s="373">
        <v>93063</v>
      </c>
      <c r="B4291" s="373" t="s">
        <v>6242</v>
      </c>
      <c r="C4291" s="373" t="s">
        <v>6</v>
      </c>
      <c r="D4291" s="374">
        <v>716.6</v>
      </c>
      <c r="E4291" s="371"/>
    </row>
    <row r="4292" spans="1:5" customFormat="1" x14ac:dyDescent="0.25">
      <c r="A4292" s="373">
        <v>93064</v>
      </c>
      <c r="B4292" s="373" t="s">
        <v>6243</v>
      </c>
      <c r="C4292" s="373" t="s">
        <v>6</v>
      </c>
      <c r="D4292" s="374">
        <v>53.28</v>
      </c>
      <c r="E4292" s="371"/>
    </row>
    <row r="4293" spans="1:5" customFormat="1" x14ac:dyDescent="0.25">
      <c r="A4293" s="373">
        <v>93065</v>
      </c>
      <c r="B4293" s="373" t="s">
        <v>6244</v>
      </c>
      <c r="C4293" s="373" t="s">
        <v>6</v>
      </c>
      <c r="D4293" s="374">
        <v>47.85</v>
      </c>
      <c r="E4293" s="371"/>
    </row>
    <row r="4294" spans="1:5" customFormat="1" x14ac:dyDescent="0.25">
      <c r="A4294" s="373">
        <v>93066</v>
      </c>
      <c r="B4294" s="373" t="s">
        <v>6245</v>
      </c>
      <c r="C4294" s="373" t="s">
        <v>6</v>
      </c>
      <c r="D4294" s="374">
        <v>899.3</v>
      </c>
      <c r="E4294" s="371"/>
    </row>
    <row r="4295" spans="1:5" customFormat="1" x14ac:dyDescent="0.25">
      <c r="A4295" s="373">
        <v>93067</v>
      </c>
      <c r="B4295" s="373" t="s">
        <v>6246</v>
      </c>
      <c r="C4295" s="373" t="s">
        <v>6</v>
      </c>
      <c r="D4295" s="374">
        <v>79.31</v>
      </c>
      <c r="E4295" s="371"/>
    </row>
    <row r="4296" spans="1:5" customFormat="1" x14ac:dyDescent="0.25">
      <c r="A4296" s="373">
        <v>93068</v>
      </c>
      <c r="B4296" s="373" t="s">
        <v>6247</v>
      </c>
      <c r="C4296" s="373" t="s">
        <v>6</v>
      </c>
      <c r="D4296" s="374">
        <v>67.430000000000007</v>
      </c>
      <c r="E4296" s="371"/>
    </row>
    <row r="4297" spans="1:5" customFormat="1" x14ac:dyDescent="0.25">
      <c r="A4297" s="373">
        <v>93069</v>
      </c>
      <c r="B4297" s="373" t="s">
        <v>6248</v>
      </c>
      <c r="C4297" s="373" t="s">
        <v>6</v>
      </c>
      <c r="D4297" s="375">
        <v>1246.5899999999999</v>
      </c>
      <c r="E4297" s="371"/>
    </row>
    <row r="4298" spans="1:5" customFormat="1" x14ac:dyDescent="0.25">
      <c r="A4298" s="373">
        <v>93070</v>
      </c>
      <c r="B4298" s="373" t="s">
        <v>6249</v>
      </c>
      <c r="C4298" s="373" t="s">
        <v>6</v>
      </c>
      <c r="D4298" s="374">
        <v>200.79</v>
      </c>
      <c r="E4298" s="371"/>
    </row>
    <row r="4299" spans="1:5" customFormat="1" x14ac:dyDescent="0.25">
      <c r="A4299" s="373">
        <v>93071</v>
      </c>
      <c r="B4299" s="373" t="s">
        <v>6250</v>
      </c>
      <c r="C4299" s="373" t="s">
        <v>6</v>
      </c>
      <c r="D4299" s="374">
        <v>184.6</v>
      </c>
      <c r="E4299" s="371"/>
    </row>
    <row r="4300" spans="1:5" customFormat="1" x14ac:dyDescent="0.25">
      <c r="A4300" s="373">
        <v>93072</v>
      </c>
      <c r="B4300" s="373" t="s">
        <v>6251</v>
      </c>
      <c r="C4300" s="373" t="s">
        <v>6</v>
      </c>
      <c r="D4300" s="375">
        <v>1645.22</v>
      </c>
      <c r="E4300" s="371"/>
    </row>
    <row r="4301" spans="1:5" customFormat="1" x14ac:dyDescent="0.25">
      <c r="A4301" s="373">
        <v>93074</v>
      </c>
      <c r="B4301" s="373" t="s">
        <v>6252</v>
      </c>
      <c r="C4301" s="373" t="s">
        <v>6</v>
      </c>
      <c r="D4301" s="374">
        <v>14.24</v>
      </c>
      <c r="E4301" s="371"/>
    </row>
    <row r="4302" spans="1:5" customFormat="1" x14ac:dyDescent="0.25">
      <c r="A4302" s="373">
        <v>93075</v>
      </c>
      <c r="B4302" s="373" t="s">
        <v>6253</v>
      </c>
      <c r="C4302" s="373" t="s">
        <v>6</v>
      </c>
      <c r="D4302" s="374">
        <v>21.25</v>
      </c>
      <c r="E4302" s="371"/>
    </row>
    <row r="4303" spans="1:5" customFormat="1" x14ac:dyDescent="0.25">
      <c r="A4303" s="373">
        <v>93076</v>
      </c>
      <c r="B4303" s="373" t="s">
        <v>6254</v>
      </c>
      <c r="C4303" s="373" t="s">
        <v>6</v>
      </c>
      <c r="D4303" s="374">
        <v>22.9</v>
      </c>
      <c r="E4303" s="371"/>
    </row>
    <row r="4304" spans="1:5" customFormat="1" x14ac:dyDescent="0.25">
      <c r="A4304" s="373">
        <v>93077</v>
      </c>
      <c r="B4304" s="373" t="s">
        <v>6255</v>
      </c>
      <c r="C4304" s="373" t="s">
        <v>6</v>
      </c>
      <c r="D4304" s="374">
        <v>30.14</v>
      </c>
      <c r="E4304" s="371"/>
    </row>
    <row r="4305" spans="1:5" customFormat="1" x14ac:dyDescent="0.25">
      <c r="A4305" s="373">
        <v>93078</v>
      </c>
      <c r="B4305" s="373" t="s">
        <v>6256</v>
      </c>
      <c r="C4305" s="373" t="s">
        <v>6</v>
      </c>
      <c r="D4305" s="374">
        <v>33.909999999999997</v>
      </c>
      <c r="E4305" s="371"/>
    </row>
    <row r="4306" spans="1:5" customFormat="1" x14ac:dyDescent="0.25">
      <c r="A4306" s="373">
        <v>93079</v>
      </c>
      <c r="B4306" s="373" t="s">
        <v>6257</v>
      </c>
      <c r="C4306" s="373" t="s">
        <v>6</v>
      </c>
      <c r="D4306" s="374">
        <v>31.94</v>
      </c>
      <c r="E4306" s="371"/>
    </row>
    <row r="4307" spans="1:5" customFormat="1" x14ac:dyDescent="0.25">
      <c r="A4307" s="373">
        <v>93080</v>
      </c>
      <c r="B4307" s="373" t="s">
        <v>6258</v>
      </c>
      <c r="C4307" s="373" t="s">
        <v>6</v>
      </c>
      <c r="D4307" s="374">
        <v>9.26</v>
      </c>
      <c r="E4307" s="371"/>
    </row>
    <row r="4308" spans="1:5" customFormat="1" x14ac:dyDescent="0.25">
      <c r="A4308" s="373">
        <v>93081</v>
      </c>
      <c r="B4308" s="373" t="s">
        <v>6259</v>
      </c>
      <c r="C4308" s="373" t="s">
        <v>6</v>
      </c>
      <c r="D4308" s="374">
        <v>20.079999999999998</v>
      </c>
      <c r="E4308" s="371"/>
    </row>
    <row r="4309" spans="1:5" customFormat="1" x14ac:dyDescent="0.25">
      <c r="A4309" s="373">
        <v>93082</v>
      </c>
      <c r="B4309" s="373" t="s">
        <v>6260</v>
      </c>
      <c r="C4309" s="373" t="s">
        <v>6</v>
      </c>
      <c r="D4309" s="374">
        <v>26.02</v>
      </c>
      <c r="E4309" s="371"/>
    </row>
    <row r="4310" spans="1:5" customFormat="1" x14ac:dyDescent="0.25">
      <c r="A4310" s="373">
        <v>93083</v>
      </c>
      <c r="B4310" s="373" t="s">
        <v>6261</v>
      </c>
      <c r="C4310" s="373" t="s">
        <v>6</v>
      </c>
      <c r="D4310" s="374">
        <v>492.14</v>
      </c>
      <c r="E4310" s="371"/>
    </row>
    <row r="4311" spans="1:5" customFormat="1" x14ac:dyDescent="0.25">
      <c r="A4311" s="373">
        <v>93084</v>
      </c>
      <c r="B4311" s="373" t="s">
        <v>6262</v>
      </c>
      <c r="C4311" s="373" t="s">
        <v>6</v>
      </c>
      <c r="D4311" s="374">
        <v>15.02</v>
      </c>
      <c r="E4311" s="371"/>
    </row>
    <row r="4312" spans="1:5" customFormat="1" x14ac:dyDescent="0.25">
      <c r="A4312" s="373">
        <v>93085</v>
      </c>
      <c r="B4312" s="373" t="s">
        <v>6263</v>
      </c>
      <c r="C4312" s="373" t="s">
        <v>6</v>
      </c>
      <c r="D4312" s="374">
        <v>16.04</v>
      </c>
      <c r="E4312" s="371"/>
    </row>
    <row r="4313" spans="1:5" customFormat="1" x14ac:dyDescent="0.25">
      <c r="A4313" s="373">
        <v>93086</v>
      </c>
      <c r="B4313" s="373" t="s">
        <v>6264</v>
      </c>
      <c r="C4313" s="373" t="s">
        <v>6</v>
      </c>
      <c r="D4313" s="374">
        <v>571.34</v>
      </c>
      <c r="E4313" s="371"/>
    </row>
    <row r="4314" spans="1:5" customFormat="1" x14ac:dyDescent="0.25">
      <c r="A4314" s="373">
        <v>93087</v>
      </c>
      <c r="B4314" s="373" t="s">
        <v>6265</v>
      </c>
      <c r="C4314" s="373" t="s">
        <v>6</v>
      </c>
      <c r="D4314" s="374">
        <v>21.03</v>
      </c>
      <c r="E4314" s="371"/>
    </row>
    <row r="4315" spans="1:5" customFormat="1" x14ac:dyDescent="0.25">
      <c r="A4315" s="373">
        <v>93088</v>
      </c>
      <c r="B4315" s="373" t="s">
        <v>6266</v>
      </c>
      <c r="C4315" s="373" t="s">
        <v>6</v>
      </c>
      <c r="D4315" s="374">
        <v>26.06</v>
      </c>
      <c r="E4315" s="371"/>
    </row>
    <row r="4316" spans="1:5" customFormat="1" x14ac:dyDescent="0.25">
      <c r="A4316" s="373">
        <v>93089</v>
      </c>
      <c r="B4316" s="373" t="s">
        <v>6267</v>
      </c>
      <c r="C4316" s="373" t="s">
        <v>6</v>
      </c>
      <c r="D4316" s="374">
        <v>51.86</v>
      </c>
      <c r="E4316" s="371"/>
    </row>
    <row r="4317" spans="1:5" customFormat="1" x14ac:dyDescent="0.25">
      <c r="A4317" s="373">
        <v>93090</v>
      </c>
      <c r="B4317" s="373" t="s">
        <v>6268</v>
      </c>
      <c r="C4317" s="373" t="s">
        <v>6</v>
      </c>
      <c r="D4317" s="374">
        <v>20.86</v>
      </c>
      <c r="E4317" s="371"/>
    </row>
    <row r="4318" spans="1:5" customFormat="1" x14ac:dyDescent="0.25">
      <c r="A4318" s="373">
        <v>93091</v>
      </c>
      <c r="B4318" s="373" t="s">
        <v>6269</v>
      </c>
      <c r="C4318" s="373" t="s">
        <v>6</v>
      </c>
      <c r="D4318" s="374">
        <v>17.89</v>
      </c>
      <c r="E4318" s="371"/>
    </row>
    <row r="4319" spans="1:5" customFormat="1" x14ac:dyDescent="0.25">
      <c r="A4319" s="373">
        <v>93092</v>
      </c>
      <c r="B4319" s="373" t="s">
        <v>6270</v>
      </c>
      <c r="C4319" s="373" t="s">
        <v>6</v>
      </c>
      <c r="D4319" s="374">
        <v>628.02</v>
      </c>
      <c r="E4319" s="371"/>
    </row>
    <row r="4320" spans="1:5" customFormat="1" x14ac:dyDescent="0.25">
      <c r="A4320" s="373">
        <v>93093</v>
      </c>
      <c r="B4320" s="373" t="s">
        <v>6271</v>
      </c>
      <c r="C4320" s="373" t="s">
        <v>6</v>
      </c>
      <c r="D4320" s="374">
        <v>33.14</v>
      </c>
      <c r="E4320" s="371"/>
    </row>
    <row r="4321" spans="1:5" customFormat="1" x14ac:dyDescent="0.25">
      <c r="A4321" s="373">
        <v>93094</v>
      </c>
      <c r="B4321" s="373" t="s">
        <v>6272</v>
      </c>
      <c r="C4321" s="373" t="s">
        <v>6</v>
      </c>
      <c r="D4321" s="374">
        <v>88.6</v>
      </c>
      <c r="E4321" s="371"/>
    </row>
    <row r="4322" spans="1:5" customFormat="1" x14ac:dyDescent="0.25">
      <c r="A4322" s="373">
        <v>93097</v>
      </c>
      <c r="B4322" s="373" t="s">
        <v>6273</v>
      </c>
      <c r="C4322" s="373" t="s">
        <v>6</v>
      </c>
      <c r="D4322" s="374">
        <v>14.5</v>
      </c>
      <c r="E4322" s="371"/>
    </row>
    <row r="4323" spans="1:5" customFormat="1" x14ac:dyDescent="0.25">
      <c r="A4323" s="373">
        <v>93098</v>
      </c>
      <c r="B4323" s="373" t="s">
        <v>6274</v>
      </c>
      <c r="C4323" s="373" t="s">
        <v>6</v>
      </c>
      <c r="D4323" s="374">
        <v>21.39</v>
      </c>
      <c r="E4323" s="371"/>
    </row>
    <row r="4324" spans="1:5" customFormat="1" x14ac:dyDescent="0.25">
      <c r="A4324" s="373">
        <v>93099</v>
      </c>
      <c r="B4324" s="373" t="s">
        <v>6275</v>
      </c>
      <c r="C4324" s="373" t="s">
        <v>6</v>
      </c>
      <c r="D4324" s="374">
        <v>26.07</v>
      </c>
      <c r="E4324" s="371"/>
    </row>
    <row r="4325" spans="1:5" customFormat="1" x14ac:dyDescent="0.25">
      <c r="A4325" s="373">
        <v>93100</v>
      </c>
      <c r="B4325" s="373" t="s">
        <v>6276</v>
      </c>
      <c r="C4325" s="373" t="s">
        <v>6</v>
      </c>
      <c r="D4325" s="374">
        <v>31.73</v>
      </c>
      <c r="E4325" s="371"/>
    </row>
    <row r="4326" spans="1:5" customFormat="1" x14ac:dyDescent="0.25">
      <c r="A4326" s="373">
        <v>93101</v>
      </c>
      <c r="B4326" s="373" t="s">
        <v>6277</v>
      </c>
      <c r="C4326" s="373" t="s">
        <v>6</v>
      </c>
      <c r="D4326" s="374">
        <v>35.5</v>
      </c>
      <c r="E4326" s="371"/>
    </row>
    <row r="4327" spans="1:5" customFormat="1" x14ac:dyDescent="0.25">
      <c r="A4327" s="373">
        <v>93102</v>
      </c>
      <c r="B4327" s="373" t="s">
        <v>6278</v>
      </c>
      <c r="C4327" s="373" t="s">
        <v>6</v>
      </c>
      <c r="D4327" s="374">
        <v>37.619999999999997</v>
      </c>
      <c r="E4327" s="371"/>
    </row>
    <row r="4328" spans="1:5" customFormat="1" x14ac:dyDescent="0.25">
      <c r="A4328" s="373">
        <v>93103</v>
      </c>
      <c r="B4328" s="373" t="s">
        <v>6279</v>
      </c>
      <c r="C4328" s="373" t="s">
        <v>6</v>
      </c>
      <c r="D4328" s="374">
        <v>9.44</v>
      </c>
      <c r="E4328" s="371"/>
    </row>
    <row r="4329" spans="1:5" customFormat="1" x14ac:dyDescent="0.25">
      <c r="A4329" s="373">
        <v>93104</v>
      </c>
      <c r="B4329" s="373" t="s">
        <v>6280</v>
      </c>
      <c r="C4329" s="373" t="s">
        <v>6</v>
      </c>
      <c r="D4329" s="374">
        <v>20.16</v>
      </c>
      <c r="E4329" s="371"/>
    </row>
    <row r="4330" spans="1:5" customFormat="1" x14ac:dyDescent="0.25">
      <c r="A4330" s="373">
        <v>93105</v>
      </c>
      <c r="B4330" s="373" t="s">
        <v>6281</v>
      </c>
      <c r="C4330" s="373" t="s">
        <v>6</v>
      </c>
      <c r="D4330" s="374">
        <v>26.2</v>
      </c>
      <c r="E4330" s="371"/>
    </row>
    <row r="4331" spans="1:5" customFormat="1" x14ac:dyDescent="0.25">
      <c r="A4331" s="373">
        <v>93106</v>
      </c>
      <c r="B4331" s="373" t="s">
        <v>6282</v>
      </c>
      <c r="C4331" s="373" t="s">
        <v>6</v>
      </c>
      <c r="D4331" s="374">
        <v>492.32</v>
      </c>
      <c r="E4331" s="371"/>
    </row>
    <row r="4332" spans="1:5" customFormat="1" x14ac:dyDescent="0.25">
      <c r="A4332" s="373">
        <v>93107</v>
      </c>
      <c r="B4332" s="373" t="s">
        <v>6283</v>
      </c>
      <c r="C4332" s="373" t="s">
        <v>6</v>
      </c>
      <c r="D4332" s="374">
        <v>17.149999999999999</v>
      </c>
      <c r="E4332" s="371"/>
    </row>
    <row r="4333" spans="1:5" customFormat="1" x14ac:dyDescent="0.25">
      <c r="A4333" s="373">
        <v>93108</v>
      </c>
      <c r="B4333" s="373" t="s">
        <v>6284</v>
      </c>
      <c r="C4333" s="373" t="s">
        <v>6</v>
      </c>
      <c r="D4333" s="374">
        <v>14.46</v>
      </c>
      <c r="E4333" s="371"/>
    </row>
    <row r="4334" spans="1:5" customFormat="1" x14ac:dyDescent="0.25">
      <c r="A4334" s="373">
        <v>93109</v>
      </c>
      <c r="B4334" s="373" t="s">
        <v>6285</v>
      </c>
      <c r="C4334" s="373" t="s">
        <v>6</v>
      </c>
      <c r="D4334" s="374">
        <v>573.47</v>
      </c>
      <c r="E4334" s="371"/>
    </row>
    <row r="4335" spans="1:5" customFormat="1" x14ac:dyDescent="0.25">
      <c r="A4335" s="373">
        <v>93110</v>
      </c>
      <c r="B4335" s="373" t="s">
        <v>6286</v>
      </c>
      <c r="C4335" s="373" t="s">
        <v>6</v>
      </c>
      <c r="D4335" s="374">
        <v>22.09</v>
      </c>
      <c r="E4335" s="371"/>
    </row>
    <row r="4336" spans="1:5" customFormat="1" x14ac:dyDescent="0.25">
      <c r="A4336" s="373">
        <v>93111</v>
      </c>
      <c r="B4336" s="373" t="s">
        <v>6287</v>
      </c>
      <c r="C4336" s="373" t="s">
        <v>6</v>
      </c>
      <c r="D4336" s="374">
        <v>26.79</v>
      </c>
      <c r="E4336" s="371"/>
    </row>
    <row r="4337" spans="1:5" customFormat="1" x14ac:dyDescent="0.25">
      <c r="A4337" s="373">
        <v>93112</v>
      </c>
      <c r="B4337" s="373" t="s">
        <v>6288</v>
      </c>
      <c r="C4337" s="373" t="s">
        <v>6</v>
      </c>
      <c r="D4337" s="374">
        <v>53.99</v>
      </c>
      <c r="E4337" s="371"/>
    </row>
    <row r="4338" spans="1:5" customFormat="1" x14ac:dyDescent="0.25">
      <c r="A4338" s="373">
        <v>93113</v>
      </c>
      <c r="B4338" s="373" t="s">
        <v>6289</v>
      </c>
      <c r="C4338" s="373" t="s">
        <v>6</v>
      </c>
      <c r="D4338" s="374">
        <v>24.68</v>
      </c>
      <c r="E4338" s="371"/>
    </row>
    <row r="4339" spans="1:5" customFormat="1" x14ac:dyDescent="0.25">
      <c r="A4339" s="373">
        <v>93114</v>
      </c>
      <c r="B4339" s="373" t="s">
        <v>6290</v>
      </c>
      <c r="C4339" s="373" t="s">
        <v>6</v>
      </c>
      <c r="D4339" s="374">
        <v>35.049999999999997</v>
      </c>
      <c r="E4339" s="371"/>
    </row>
    <row r="4340" spans="1:5" customFormat="1" x14ac:dyDescent="0.25">
      <c r="A4340" s="373">
        <v>93115</v>
      </c>
      <c r="B4340" s="373" t="s">
        <v>6291</v>
      </c>
      <c r="C4340" s="373" t="s">
        <v>6</v>
      </c>
      <c r="D4340" s="374">
        <v>92.42</v>
      </c>
      <c r="E4340" s="371"/>
    </row>
    <row r="4341" spans="1:5" customFormat="1" x14ac:dyDescent="0.25">
      <c r="A4341" s="373">
        <v>93116</v>
      </c>
      <c r="B4341" s="373" t="s">
        <v>6292</v>
      </c>
      <c r="C4341" s="373" t="s">
        <v>6</v>
      </c>
      <c r="D4341" s="374">
        <v>631.84</v>
      </c>
      <c r="E4341" s="371"/>
    </row>
    <row r="4342" spans="1:5" customFormat="1" x14ac:dyDescent="0.25">
      <c r="A4342" s="373">
        <v>93117</v>
      </c>
      <c r="B4342" s="373" t="s">
        <v>6293</v>
      </c>
      <c r="C4342" s="373" t="s">
        <v>6</v>
      </c>
      <c r="D4342" s="374">
        <v>63.13</v>
      </c>
      <c r="E4342" s="371"/>
    </row>
    <row r="4343" spans="1:5" customFormat="1" x14ac:dyDescent="0.25">
      <c r="A4343" s="373">
        <v>93118</v>
      </c>
      <c r="B4343" s="373" t="s">
        <v>6294</v>
      </c>
      <c r="C4343" s="373" t="s">
        <v>6</v>
      </c>
      <c r="D4343" s="374">
        <v>93.04</v>
      </c>
      <c r="E4343" s="371"/>
    </row>
    <row r="4344" spans="1:5" customFormat="1" x14ac:dyDescent="0.25">
      <c r="A4344" s="373">
        <v>93119</v>
      </c>
      <c r="B4344" s="373" t="s">
        <v>6295</v>
      </c>
      <c r="C4344" s="373" t="s">
        <v>6</v>
      </c>
      <c r="D4344" s="374">
        <v>18.600000000000001</v>
      </c>
      <c r="E4344" s="371"/>
    </row>
    <row r="4345" spans="1:5" customFormat="1" x14ac:dyDescent="0.25">
      <c r="A4345" s="373">
        <v>93120</v>
      </c>
      <c r="B4345" s="373" t="s">
        <v>6296</v>
      </c>
      <c r="C4345" s="373" t="s">
        <v>6</v>
      </c>
      <c r="D4345" s="374">
        <v>28</v>
      </c>
      <c r="E4345" s="371"/>
    </row>
    <row r="4346" spans="1:5" customFormat="1" x14ac:dyDescent="0.25">
      <c r="A4346" s="373">
        <v>93121</v>
      </c>
      <c r="B4346" s="373" t="s">
        <v>6297</v>
      </c>
      <c r="C4346" s="373" t="s">
        <v>6</v>
      </c>
      <c r="D4346" s="374">
        <v>31.76</v>
      </c>
      <c r="E4346" s="371"/>
    </row>
    <row r="4347" spans="1:5" customFormat="1" x14ac:dyDescent="0.25">
      <c r="A4347" s="373">
        <v>93122</v>
      </c>
      <c r="B4347" s="373" t="s">
        <v>6298</v>
      </c>
      <c r="C4347" s="373" t="s">
        <v>6</v>
      </c>
      <c r="D4347" s="374">
        <v>27.98</v>
      </c>
      <c r="E4347" s="371"/>
    </row>
    <row r="4348" spans="1:5" customFormat="1" x14ac:dyDescent="0.25">
      <c r="A4348" s="373">
        <v>93123</v>
      </c>
      <c r="B4348" s="373" t="s">
        <v>6299</v>
      </c>
      <c r="C4348" s="373" t="s">
        <v>6</v>
      </c>
      <c r="D4348" s="374">
        <v>62.75</v>
      </c>
      <c r="E4348" s="371"/>
    </row>
    <row r="4349" spans="1:5" customFormat="1" x14ac:dyDescent="0.25">
      <c r="A4349" s="373">
        <v>93124</v>
      </c>
      <c r="B4349" s="373" t="s">
        <v>6300</v>
      </c>
      <c r="C4349" s="373" t="s">
        <v>6</v>
      </c>
      <c r="D4349" s="374">
        <v>98.66</v>
      </c>
      <c r="E4349" s="371"/>
    </row>
    <row r="4350" spans="1:5" customFormat="1" x14ac:dyDescent="0.25">
      <c r="A4350" s="373">
        <v>93125</v>
      </c>
      <c r="B4350" s="373" t="s">
        <v>6301</v>
      </c>
      <c r="C4350" s="373" t="s">
        <v>6</v>
      </c>
      <c r="D4350" s="374">
        <v>145.16</v>
      </c>
      <c r="E4350" s="371"/>
    </row>
    <row r="4351" spans="1:5" customFormat="1" x14ac:dyDescent="0.25">
      <c r="A4351" s="373">
        <v>93126</v>
      </c>
      <c r="B4351" s="373" t="s">
        <v>6302</v>
      </c>
      <c r="C4351" s="373" t="s">
        <v>6</v>
      </c>
      <c r="D4351" s="374">
        <v>321.38</v>
      </c>
      <c r="E4351" s="371"/>
    </row>
    <row r="4352" spans="1:5" customFormat="1" x14ac:dyDescent="0.25">
      <c r="A4352" s="373">
        <v>93133</v>
      </c>
      <c r="B4352" s="373" t="s">
        <v>6303</v>
      </c>
      <c r="C4352" s="373" t="s">
        <v>6</v>
      </c>
      <c r="D4352" s="374">
        <v>20.86</v>
      </c>
      <c r="E4352" s="371"/>
    </row>
    <row r="4353" spans="1:5" customFormat="1" x14ac:dyDescent="0.25">
      <c r="A4353" s="373">
        <v>94465</v>
      </c>
      <c r="B4353" s="373" t="s">
        <v>2190</v>
      </c>
      <c r="C4353" s="373" t="s">
        <v>6</v>
      </c>
      <c r="D4353" s="374">
        <v>57.44</v>
      </c>
      <c r="E4353" s="371"/>
    </row>
    <row r="4354" spans="1:5" customFormat="1" x14ac:dyDescent="0.25">
      <c r="A4354" s="373">
        <v>94466</v>
      </c>
      <c r="B4354" s="373" t="s">
        <v>2191</v>
      </c>
      <c r="C4354" s="373" t="s">
        <v>6</v>
      </c>
      <c r="D4354" s="374">
        <v>57.47</v>
      </c>
      <c r="E4354" s="371"/>
    </row>
    <row r="4355" spans="1:5" customFormat="1" x14ac:dyDescent="0.25">
      <c r="A4355" s="373">
        <v>94467</v>
      </c>
      <c r="B4355" s="373" t="s">
        <v>2192</v>
      </c>
      <c r="C4355" s="373" t="s">
        <v>6</v>
      </c>
      <c r="D4355" s="374">
        <v>89.76</v>
      </c>
      <c r="E4355" s="371"/>
    </row>
    <row r="4356" spans="1:5" customFormat="1" x14ac:dyDescent="0.25">
      <c r="A4356" s="373">
        <v>94468</v>
      </c>
      <c r="B4356" s="373" t="s">
        <v>2193</v>
      </c>
      <c r="C4356" s="373" t="s">
        <v>6</v>
      </c>
      <c r="D4356" s="374">
        <v>78.290000000000006</v>
      </c>
      <c r="E4356" s="371"/>
    </row>
    <row r="4357" spans="1:5" customFormat="1" x14ac:dyDescent="0.25">
      <c r="A4357" s="373">
        <v>94469</v>
      </c>
      <c r="B4357" s="373" t="s">
        <v>2194</v>
      </c>
      <c r="C4357" s="373" t="s">
        <v>6</v>
      </c>
      <c r="D4357" s="374">
        <v>130.72999999999999</v>
      </c>
      <c r="E4357" s="371"/>
    </row>
    <row r="4358" spans="1:5" customFormat="1" x14ac:dyDescent="0.25">
      <c r="A4358" s="373">
        <v>94470</v>
      </c>
      <c r="B4358" s="373" t="s">
        <v>2195</v>
      </c>
      <c r="C4358" s="373" t="s">
        <v>6</v>
      </c>
      <c r="D4358" s="374">
        <v>120.52</v>
      </c>
      <c r="E4358" s="371"/>
    </row>
    <row r="4359" spans="1:5" customFormat="1" x14ac:dyDescent="0.25">
      <c r="A4359" s="373">
        <v>94471</v>
      </c>
      <c r="B4359" s="373" t="s">
        <v>2196</v>
      </c>
      <c r="C4359" s="373" t="s">
        <v>6</v>
      </c>
      <c r="D4359" s="374">
        <v>82.8</v>
      </c>
      <c r="E4359" s="371"/>
    </row>
    <row r="4360" spans="1:5" customFormat="1" x14ac:dyDescent="0.25">
      <c r="A4360" s="373">
        <v>94472</v>
      </c>
      <c r="B4360" s="373" t="s">
        <v>2197</v>
      </c>
      <c r="C4360" s="373" t="s">
        <v>6</v>
      </c>
      <c r="D4360" s="374">
        <v>85.35</v>
      </c>
      <c r="E4360" s="371"/>
    </row>
    <row r="4361" spans="1:5" customFormat="1" x14ac:dyDescent="0.25">
      <c r="A4361" s="373">
        <v>94473</v>
      </c>
      <c r="B4361" s="373" t="s">
        <v>2198</v>
      </c>
      <c r="C4361" s="373" t="s">
        <v>6</v>
      </c>
      <c r="D4361" s="374">
        <v>128.47</v>
      </c>
      <c r="E4361" s="371"/>
    </row>
    <row r="4362" spans="1:5" customFormat="1" x14ac:dyDescent="0.25">
      <c r="A4362" s="373">
        <v>94474</v>
      </c>
      <c r="B4362" s="373" t="s">
        <v>2199</v>
      </c>
      <c r="C4362" s="373" t="s">
        <v>6</v>
      </c>
      <c r="D4362" s="374">
        <v>139.69999999999999</v>
      </c>
      <c r="E4362" s="371"/>
    </row>
    <row r="4363" spans="1:5" customFormat="1" x14ac:dyDescent="0.25">
      <c r="A4363" s="373">
        <v>94475</v>
      </c>
      <c r="B4363" s="373" t="s">
        <v>2200</v>
      </c>
      <c r="C4363" s="373" t="s">
        <v>6</v>
      </c>
      <c r="D4363" s="374">
        <v>176.86</v>
      </c>
      <c r="E4363" s="371"/>
    </row>
    <row r="4364" spans="1:5" customFormat="1" x14ac:dyDescent="0.25">
      <c r="A4364" s="373">
        <v>94476</v>
      </c>
      <c r="B4364" s="373" t="s">
        <v>2201</v>
      </c>
      <c r="C4364" s="373" t="s">
        <v>6</v>
      </c>
      <c r="D4364" s="374">
        <v>198.5</v>
      </c>
      <c r="E4364" s="371"/>
    </row>
    <row r="4365" spans="1:5" customFormat="1" x14ac:dyDescent="0.25">
      <c r="A4365" s="373">
        <v>94477</v>
      </c>
      <c r="B4365" s="373" t="s">
        <v>2202</v>
      </c>
      <c r="C4365" s="373" t="s">
        <v>6</v>
      </c>
      <c r="D4365" s="374">
        <v>110.17</v>
      </c>
      <c r="E4365" s="371"/>
    </row>
    <row r="4366" spans="1:5" customFormat="1" x14ac:dyDescent="0.25">
      <c r="A4366" s="373">
        <v>94478</v>
      </c>
      <c r="B4366" s="373" t="s">
        <v>2203</v>
      </c>
      <c r="C4366" s="373" t="s">
        <v>6</v>
      </c>
      <c r="D4366" s="374">
        <v>176.73</v>
      </c>
      <c r="E4366" s="371"/>
    </row>
    <row r="4367" spans="1:5" customFormat="1" x14ac:dyDescent="0.25">
      <c r="A4367" s="373">
        <v>94479</v>
      </c>
      <c r="B4367" s="373" t="s">
        <v>2204</v>
      </c>
      <c r="C4367" s="373" t="s">
        <v>6</v>
      </c>
      <c r="D4367" s="374">
        <v>233.53</v>
      </c>
      <c r="E4367" s="371"/>
    </row>
    <row r="4368" spans="1:5" customFormat="1" x14ac:dyDescent="0.25">
      <c r="A4368" s="373">
        <v>94606</v>
      </c>
      <c r="B4368" s="373" t="s">
        <v>2205</v>
      </c>
      <c r="C4368" s="373" t="s">
        <v>6</v>
      </c>
      <c r="D4368" s="374">
        <v>86.67</v>
      </c>
      <c r="E4368" s="371"/>
    </row>
    <row r="4369" spans="1:5" customFormat="1" x14ac:dyDescent="0.25">
      <c r="A4369" s="373">
        <v>94608</v>
      </c>
      <c r="B4369" s="373" t="s">
        <v>2206</v>
      </c>
      <c r="C4369" s="373" t="s">
        <v>6</v>
      </c>
      <c r="D4369" s="374">
        <v>212.56</v>
      </c>
      <c r="E4369" s="371"/>
    </row>
    <row r="4370" spans="1:5" customFormat="1" x14ac:dyDescent="0.25">
      <c r="A4370" s="373">
        <v>94610</v>
      </c>
      <c r="B4370" s="373" t="s">
        <v>2207</v>
      </c>
      <c r="C4370" s="373" t="s">
        <v>6</v>
      </c>
      <c r="D4370" s="374">
        <v>315.64</v>
      </c>
      <c r="E4370" s="371"/>
    </row>
    <row r="4371" spans="1:5" customFormat="1" x14ac:dyDescent="0.25">
      <c r="A4371" s="373">
        <v>94612</v>
      </c>
      <c r="B4371" s="373" t="s">
        <v>2208</v>
      </c>
      <c r="C4371" s="373" t="s">
        <v>6</v>
      </c>
      <c r="D4371" s="374">
        <v>442.73</v>
      </c>
      <c r="E4371" s="371"/>
    </row>
    <row r="4372" spans="1:5" customFormat="1" x14ac:dyDescent="0.25">
      <c r="A4372" s="373">
        <v>94614</v>
      </c>
      <c r="B4372" s="373" t="s">
        <v>2209</v>
      </c>
      <c r="C4372" s="373" t="s">
        <v>6</v>
      </c>
      <c r="D4372" s="374">
        <v>146.53</v>
      </c>
      <c r="E4372" s="371"/>
    </row>
    <row r="4373" spans="1:5" customFormat="1" x14ac:dyDescent="0.25">
      <c r="A4373" s="373">
        <v>94615</v>
      </c>
      <c r="B4373" s="373" t="s">
        <v>2210</v>
      </c>
      <c r="C4373" s="373" t="s">
        <v>6</v>
      </c>
      <c r="D4373" s="374">
        <v>166.29</v>
      </c>
      <c r="E4373" s="371"/>
    </row>
    <row r="4374" spans="1:5" customFormat="1" x14ac:dyDescent="0.25">
      <c r="A4374" s="373">
        <v>94616</v>
      </c>
      <c r="B4374" s="373" t="s">
        <v>2211</v>
      </c>
      <c r="C4374" s="373" t="s">
        <v>6</v>
      </c>
      <c r="D4374" s="374">
        <v>406.28</v>
      </c>
      <c r="E4374" s="371"/>
    </row>
    <row r="4375" spans="1:5" customFormat="1" x14ac:dyDescent="0.25">
      <c r="A4375" s="373">
        <v>94617</v>
      </c>
      <c r="B4375" s="373" t="s">
        <v>2212</v>
      </c>
      <c r="C4375" s="373" t="s">
        <v>6</v>
      </c>
      <c r="D4375" s="374">
        <v>337.57</v>
      </c>
      <c r="E4375" s="371"/>
    </row>
    <row r="4376" spans="1:5" customFormat="1" x14ac:dyDescent="0.25">
      <c r="A4376" s="373">
        <v>94618</v>
      </c>
      <c r="B4376" s="373" t="s">
        <v>2213</v>
      </c>
      <c r="C4376" s="373" t="s">
        <v>6</v>
      </c>
      <c r="D4376" s="374">
        <v>399.04</v>
      </c>
      <c r="E4376" s="371"/>
    </row>
    <row r="4377" spans="1:5" customFormat="1" x14ac:dyDescent="0.25">
      <c r="A4377" s="373">
        <v>94620</v>
      </c>
      <c r="B4377" s="373" t="s">
        <v>2214</v>
      </c>
      <c r="C4377" s="373" t="s">
        <v>6</v>
      </c>
      <c r="D4377" s="374">
        <v>913.05</v>
      </c>
      <c r="E4377" s="371"/>
    </row>
    <row r="4378" spans="1:5" customFormat="1" x14ac:dyDescent="0.25">
      <c r="A4378" s="373">
        <v>94622</v>
      </c>
      <c r="B4378" s="373" t="s">
        <v>2215</v>
      </c>
      <c r="C4378" s="373" t="s">
        <v>6</v>
      </c>
      <c r="D4378" s="374">
        <v>214.3</v>
      </c>
      <c r="E4378" s="371"/>
    </row>
    <row r="4379" spans="1:5" customFormat="1" x14ac:dyDescent="0.25">
      <c r="A4379" s="373">
        <v>94623</v>
      </c>
      <c r="B4379" s="373" t="s">
        <v>2216</v>
      </c>
      <c r="C4379" s="373" t="s">
        <v>6</v>
      </c>
      <c r="D4379" s="374">
        <v>503.22</v>
      </c>
      <c r="E4379" s="371"/>
    </row>
    <row r="4380" spans="1:5" customFormat="1" x14ac:dyDescent="0.25">
      <c r="A4380" s="373">
        <v>94624</v>
      </c>
      <c r="B4380" s="373" t="s">
        <v>2217</v>
      </c>
      <c r="C4380" s="373" t="s">
        <v>6</v>
      </c>
      <c r="D4380" s="374">
        <v>765.53</v>
      </c>
      <c r="E4380" s="371"/>
    </row>
    <row r="4381" spans="1:5" customFormat="1" x14ac:dyDescent="0.25">
      <c r="A4381" s="373">
        <v>94625</v>
      </c>
      <c r="B4381" s="373" t="s">
        <v>2218</v>
      </c>
      <c r="C4381" s="373" t="s">
        <v>6</v>
      </c>
      <c r="D4381" s="375">
        <v>1592.27</v>
      </c>
      <c r="E4381" s="371"/>
    </row>
    <row r="4382" spans="1:5" customFormat="1" x14ac:dyDescent="0.25">
      <c r="A4382" s="373">
        <v>94656</v>
      </c>
      <c r="B4382" s="373" t="s">
        <v>2219</v>
      </c>
      <c r="C4382" s="373" t="s">
        <v>6</v>
      </c>
      <c r="D4382" s="374">
        <v>6.6</v>
      </c>
      <c r="E4382" s="371"/>
    </row>
    <row r="4383" spans="1:5" customFormat="1" x14ac:dyDescent="0.25">
      <c r="A4383" s="373">
        <v>94657</v>
      </c>
      <c r="B4383" s="373" t="s">
        <v>2220</v>
      </c>
      <c r="C4383" s="373" t="s">
        <v>6</v>
      </c>
      <c r="D4383" s="374">
        <v>6.53</v>
      </c>
      <c r="E4383" s="371"/>
    </row>
    <row r="4384" spans="1:5" customFormat="1" x14ac:dyDescent="0.25">
      <c r="A4384" s="373">
        <v>94658</v>
      </c>
      <c r="B4384" s="373" t="s">
        <v>2221</v>
      </c>
      <c r="C4384" s="373" t="s">
        <v>6</v>
      </c>
      <c r="D4384" s="374">
        <v>7.51</v>
      </c>
      <c r="E4384" s="371"/>
    </row>
    <row r="4385" spans="1:5" customFormat="1" x14ac:dyDescent="0.25">
      <c r="A4385" s="373">
        <v>94659</v>
      </c>
      <c r="B4385" s="373" t="s">
        <v>2222</v>
      </c>
      <c r="C4385" s="373" t="s">
        <v>6</v>
      </c>
      <c r="D4385" s="374">
        <v>7.72</v>
      </c>
      <c r="E4385" s="371"/>
    </row>
    <row r="4386" spans="1:5" customFormat="1" x14ac:dyDescent="0.25">
      <c r="A4386" s="373">
        <v>94660</v>
      </c>
      <c r="B4386" s="373" t="s">
        <v>2223</v>
      </c>
      <c r="C4386" s="373" t="s">
        <v>6</v>
      </c>
      <c r="D4386" s="374">
        <v>12.47</v>
      </c>
      <c r="E4386" s="371"/>
    </row>
    <row r="4387" spans="1:5" customFormat="1" x14ac:dyDescent="0.25">
      <c r="A4387" s="373">
        <v>94661</v>
      </c>
      <c r="B4387" s="373" t="s">
        <v>2224</v>
      </c>
      <c r="C4387" s="373" t="s">
        <v>6</v>
      </c>
      <c r="D4387" s="374">
        <v>13.02</v>
      </c>
      <c r="E4387" s="371"/>
    </row>
    <row r="4388" spans="1:5" customFormat="1" x14ac:dyDescent="0.25">
      <c r="A4388" s="373">
        <v>94662</v>
      </c>
      <c r="B4388" s="373" t="s">
        <v>2225</v>
      </c>
      <c r="C4388" s="373" t="s">
        <v>6</v>
      </c>
      <c r="D4388" s="374">
        <v>13.23</v>
      </c>
      <c r="E4388" s="371"/>
    </row>
    <row r="4389" spans="1:5" customFormat="1" x14ac:dyDescent="0.25">
      <c r="A4389" s="373">
        <v>94663</v>
      </c>
      <c r="B4389" s="373" t="s">
        <v>2226</v>
      </c>
      <c r="C4389" s="373" t="s">
        <v>6</v>
      </c>
      <c r="D4389" s="374">
        <v>13.13</v>
      </c>
      <c r="E4389" s="371"/>
    </row>
    <row r="4390" spans="1:5" customFormat="1" x14ac:dyDescent="0.25">
      <c r="A4390" s="373">
        <v>94664</v>
      </c>
      <c r="B4390" s="373" t="s">
        <v>2227</v>
      </c>
      <c r="C4390" s="373" t="s">
        <v>6</v>
      </c>
      <c r="D4390" s="374">
        <v>27.16</v>
      </c>
      <c r="E4390" s="371"/>
    </row>
    <row r="4391" spans="1:5" customFormat="1" x14ac:dyDescent="0.25">
      <c r="A4391" s="373">
        <v>94665</v>
      </c>
      <c r="B4391" s="373" t="s">
        <v>2228</v>
      </c>
      <c r="C4391" s="373" t="s">
        <v>6</v>
      </c>
      <c r="D4391" s="374">
        <v>29.37</v>
      </c>
      <c r="E4391" s="371"/>
    </row>
    <row r="4392" spans="1:5" customFormat="1" x14ac:dyDescent="0.25">
      <c r="A4392" s="373">
        <v>94666</v>
      </c>
      <c r="B4392" s="373" t="s">
        <v>2229</v>
      </c>
      <c r="C4392" s="373" t="s">
        <v>6</v>
      </c>
      <c r="D4392" s="374">
        <v>35.520000000000003</v>
      </c>
      <c r="E4392" s="371"/>
    </row>
    <row r="4393" spans="1:5" customFormat="1" x14ac:dyDescent="0.25">
      <c r="A4393" s="373">
        <v>94667</v>
      </c>
      <c r="B4393" s="373" t="s">
        <v>2230</v>
      </c>
      <c r="C4393" s="373" t="s">
        <v>6</v>
      </c>
      <c r="D4393" s="374">
        <v>35.61</v>
      </c>
      <c r="E4393" s="371"/>
    </row>
    <row r="4394" spans="1:5" customFormat="1" x14ac:dyDescent="0.25">
      <c r="A4394" s="373">
        <v>94668</v>
      </c>
      <c r="B4394" s="373" t="s">
        <v>2231</v>
      </c>
      <c r="C4394" s="373" t="s">
        <v>6</v>
      </c>
      <c r="D4394" s="374">
        <v>55.67</v>
      </c>
      <c r="E4394" s="371"/>
    </row>
    <row r="4395" spans="1:5" customFormat="1" x14ac:dyDescent="0.25">
      <c r="A4395" s="373">
        <v>94669</v>
      </c>
      <c r="B4395" s="373" t="s">
        <v>2232</v>
      </c>
      <c r="C4395" s="373" t="s">
        <v>6</v>
      </c>
      <c r="D4395" s="374">
        <v>72.92</v>
      </c>
      <c r="E4395" s="371"/>
    </row>
    <row r="4396" spans="1:5" customFormat="1" x14ac:dyDescent="0.25">
      <c r="A4396" s="373">
        <v>94670</v>
      </c>
      <c r="B4396" s="373" t="s">
        <v>2233</v>
      </c>
      <c r="C4396" s="373" t="s">
        <v>6</v>
      </c>
      <c r="D4396" s="374">
        <v>72.31</v>
      </c>
      <c r="E4396" s="371"/>
    </row>
    <row r="4397" spans="1:5" customFormat="1" x14ac:dyDescent="0.25">
      <c r="A4397" s="373">
        <v>94671</v>
      </c>
      <c r="B4397" s="373" t="s">
        <v>2234</v>
      </c>
      <c r="C4397" s="373" t="s">
        <v>6</v>
      </c>
      <c r="D4397" s="374">
        <v>103.88</v>
      </c>
      <c r="E4397" s="371"/>
    </row>
    <row r="4398" spans="1:5" customFormat="1" x14ac:dyDescent="0.25">
      <c r="A4398" s="373">
        <v>94672</v>
      </c>
      <c r="B4398" s="373" t="s">
        <v>2235</v>
      </c>
      <c r="C4398" s="373" t="s">
        <v>6</v>
      </c>
      <c r="D4398" s="374">
        <v>10.199999999999999</v>
      </c>
      <c r="E4398" s="371"/>
    </row>
    <row r="4399" spans="1:5" customFormat="1" x14ac:dyDescent="0.25">
      <c r="A4399" s="373">
        <v>94673</v>
      </c>
      <c r="B4399" s="373" t="s">
        <v>2236</v>
      </c>
      <c r="C4399" s="373" t="s">
        <v>6</v>
      </c>
      <c r="D4399" s="374">
        <v>10.77</v>
      </c>
      <c r="E4399" s="371"/>
    </row>
    <row r="4400" spans="1:5" customFormat="1" x14ac:dyDescent="0.25">
      <c r="A4400" s="373">
        <v>94674</v>
      </c>
      <c r="B4400" s="373" t="s">
        <v>2237</v>
      </c>
      <c r="C4400" s="373" t="s">
        <v>6</v>
      </c>
      <c r="D4400" s="374">
        <v>10.199999999999999</v>
      </c>
      <c r="E4400" s="371"/>
    </row>
    <row r="4401" spans="1:5" customFormat="1" x14ac:dyDescent="0.25">
      <c r="A4401" s="373">
        <v>94675</v>
      </c>
      <c r="B4401" s="373" t="s">
        <v>2238</v>
      </c>
      <c r="C4401" s="373" t="s">
        <v>6</v>
      </c>
      <c r="D4401" s="374">
        <v>14.28</v>
      </c>
      <c r="E4401" s="371"/>
    </row>
    <row r="4402" spans="1:5" customFormat="1" x14ac:dyDescent="0.25">
      <c r="A4402" s="373">
        <v>94676</v>
      </c>
      <c r="B4402" s="373" t="s">
        <v>2239</v>
      </c>
      <c r="C4402" s="373" t="s">
        <v>6</v>
      </c>
      <c r="D4402" s="374">
        <v>17.61</v>
      </c>
      <c r="E4402" s="371"/>
    </row>
    <row r="4403" spans="1:5" customFormat="1" x14ac:dyDescent="0.25">
      <c r="A4403" s="373">
        <v>94677</v>
      </c>
      <c r="B4403" s="373" t="s">
        <v>2240</v>
      </c>
      <c r="C4403" s="373" t="s">
        <v>6</v>
      </c>
      <c r="D4403" s="374">
        <v>23.8</v>
      </c>
      <c r="E4403" s="371"/>
    </row>
    <row r="4404" spans="1:5" customFormat="1" x14ac:dyDescent="0.25">
      <c r="A4404" s="373">
        <v>94678</v>
      </c>
      <c r="B4404" s="373" t="s">
        <v>2241</v>
      </c>
      <c r="C4404" s="373" t="s">
        <v>6</v>
      </c>
      <c r="D4404" s="374">
        <v>16.690000000000001</v>
      </c>
      <c r="E4404" s="371"/>
    </row>
    <row r="4405" spans="1:5" customFormat="1" x14ac:dyDescent="0.25">
      <c r="A4405" s="373">
        <v>94679</v>
      </c>
      <c r="B4405" s="373" t="s">
        <v>2242</v>
      </c>
      <c r="C4405" s="373" t="s">
        <v>6</v>
      </c>
      <c r="D4405" s="374">
        <v>24.83</v>
      </c>
      <c r="E4405" s="371"/>
    </row>
    <row r="4406" spans="1:5" customFormat="1" x14ac:dyDescent="0.25">
      <c r="A4406" s="373">
        <v>94680</v>
      </c>
      <c r="B4406" s="373" t="s">
        <v>2243</v>
      </c>
      <c r="C4406" s="373" t="s">
        <v>6</v>
      </c>
      <c r="D4406" s="374">
        <v>49.84</v>
      </c>
      <c r="E4406" s="371"/>
    </row>
    <row r="4407" spans="1:5" customFormat="1" x14ac:dyDescent="0.25">
      <c r="A4407" s="373">
        <v>94681</v>
      </c>
      <c r="B4407" s="373" t="s">
        <v>2244</v>
      </c>
      <c r="C4407" s="373" t="s">
        <v>6</v>
      </c>
      <c r="D4407" s="374">
        <v>55.05</v>
      </c>
      <c r="E4407" s="371"/>
    </row>
    <row r="4408" spans="1:5" customFormat="1" x14ac:dyDescent="0.25">
      <c r="A4408" s="373">
        <v>94682</v>
      </c>
      <c r="B4408" s="373" t="s">
        <v>2245</v>
      </c>
      <c r="C4408" s="373" t="s">
        <v>6</v>
      </c>
      <c r="D4408" s="374">
        <v>106.91</v>
      </c>
      <c r="E4408" s="371"/>
    </row>
    <row r="4409" spans="1:5" customFormat="1" x14ac:dyDescent="0.25">
      <c r="A4409" s="373">
        <v>94683</v>
      </c>
      <c r="B4409" s="373" t="s">
        <v>2246</v>
      </c>
      <c r="C4409" s="373" t="s">
        <v>6</v>
      </c>
      <c r="D4409" s="374">
        <v>73.510000000000005</v>
      </c>
      <c r="E4409" s="371"/>
    </row>
    <row r="4410" spans="1:5" customFormat="1" x14ac:dyDescent="0.25">
      <c r="A4410" s="373">
        <v>94684</v>
      </c>
      <c r="B4410" s="373" t="s">
        <v>2247</v>
      </c>
      <c r="C4410" s="373" t="s">
        <v>6</v>
      </c>
      <c r="D4410" s="374">
        <v>140.07</v>
      </c>
      <c r="E4410" s="371"/>
    </row>
    <row r="4411" spans="1:5" customFormat="1" x14ac:dyDescent="0.25">
      <c r="A4411" s="373">
        <v>94685</v>
      </c>
      <c r="B4411" s="373" t="s">
        <v>2248</v>
      </c>
      <c r="C4411" s="373" t="s">
        <v>6</v>
      </c>
      <c r="D4411" s="374">
        <v>104.68</v>
      </c>
      <c r="E4411" s="371"/>
    </row>
    <row r="4412" spans="1:5" customFormat="1" x14ac:dyDescent="0.25">
      <c r="A4412" s="373">
        <v>94686</v>
      </c>
      <c r="B4412" s="373" t="s">
        <v>2249</v>
      </c>
      <c r="C4412" s="373" t="s">
        <v>6</v>
      </c>
      <c r="D4412" s="374">
        <v>246.01</v>
      </c>
      <c r="E4412" s="371"/>
    </row>
    <row r="4413" spans="1:5" customFormat="1" x14ac:dyDescent="0.25">
      <c r="A4413" s="373">
        <v>94687</v>
      </c>
      <c r="B4413" s="373" t="s">
        <v>2250</v>
      </c>
      <c r="C4413" s="373" t="s">
        <v>6</v>
      </c>
      <c r="D4413" s="374">
        <v>222.51</v>
      </c>
      <c r="E4413" s="371"/>
    </row>
    <row r="4414" spans="1:5" customFormat="1" x14ac:dyDescent="0.25">
      <c r="A4414" s="373">
        <v>94688</v>
      </c>
      <c r="B4414" s="373" t="s">
        <v>2251</v>
      </c>
      <c r="C4414" s="373" t="s">
        <v>6</v>
      </c>
      <c r="D4414" s="374">
        <v>11.72</v>
      </c>
      <c r="E4414" s="371"/>
    </row>
    <row r="4415" spans="1:5" customFormat="1" x14ac:dyDescent="0.25">
      <c r="A4415" s="373">
        <v>94689</v>
      </c>
      <c r="B4415" s="373" t="s">
        <v>2252</v>
      </c>
      <c r="C4415" s="373" t="s">
        <v>6</v>
      </c>
      <c r="D4415" s="374">
        <v>14.77</v>
      </c>
      <c r="E4415" s="371"/>
    </row>
    <row r="4416" spans="1:5" customFormat="1" x14ac:dyDescent="0.25">
      <c r="A4416" s="373">
        <v>94690</v>
      </c>
      <c r="B4416" s="373" t="s">
        <v>2253</v>
      </c>
      <c r="C4416" s="373" t="s">
        <v>6</v>
      </c>
      <c r="D4416" s="374">
        <v>14.31</v>
      </c>
      <c r="E4416" s="371"/>
    </row>
    <row r="4417" spans="1:5" customFormat="1" x14ac:dyDescent="0.25">
      <c r="A4417" s="373">
        <v>94691</v>
      </c>
      <c r="B4417" s="373" t="s">
        <v>2254</v>
      </c>
      <c r="C4417" s="373" t="s">
        <v>6</v>
      </c>
      <c r="D4417" s="374">
        <v>17.260000000000002</v>
      </c>
      <c r="E4417" s="371"/>
    </row>
    <row r="4418" spans="1:5" customFormat="1" x14ac:dyDescent="0.25">
      <c r="A4418" s="373">
        <v>94692</v>
      </c>
      <c r="B4418" s="373" t="s">
        <v>2255</v>
      </c>
      <c r="C4418" s="373" t="s">
        <v>6</v>
      </c>
      <c r="D4418" s="374">
        <v>25.33</v>
      </c>
      <c r="E4418" s="371"/>
    </row>
    <row r="4419" spans="1:5" customFormat="1" x14ac:dyDescent="0.25">
      <c r="A4419" s="373">
        <v>94693</v>
      </c>
      <c r="B4419" s="373" t="s">
        <v>2256</v>
      </c>
      <c r="C4419" s="373" t="s">
        <v>6</v>
      </c>
      <c r="D4419" s="374">
        <v>24.77</v>
      </c>
      <c r="E4419" s="371"/>
    </row>
    <row r="4420" spans="1:5" customFormat="1" x14ac:dyDescent="0.25">
      <c r="A4420" s="373">
        <v>94694</v>
      </c>
      <c r="B4420" s="373" t="s">
        <v>2257</v>
      </c>
      <c r="C4420" s="373" t="s">
        <v>6</v>
      </c>
      <c r="D4420" s="374">
        <v>25.75</v>
      </c>
      <c r="E4420" s="371"/>
    </row>
    <row r="4421" spans="1:5" customFormat="1" x14ac:dyDescent="0.25">
      <c r="A4421" s="373">
        <v>94695</v>
      </c>
      <c r="B4421" s="373" t="s">
        <v>2258</v>
      </c>
      <c r="C4421" s="373" t="s">
        <v>6</v>
      </c>
      <c r="D4421" s="374">
        <v>34.29</v>
      </c>
      <c r="E4421" s="371"/>
    </row>
    <row r="4422" spans="1:5" customFormat="1" x14ac:dyDescent="0.25">
      <c r="A4422" s="373">
        <v>94696</v>
      </c>
      <c r="B4422" s="373" t="s">
        <v>2259</v>
      </c>
      <c r="C4422" s="373" t="s">
        <v>6</v>
      </c>
      <c r="D4422" s="374">
        <v>59.89</v>
      </c>
      <c r="E4422" s="371"/>
    </row>
    <row r="4423" spans="1:5" customFormat="1" x14ac:dyDescent="0.25">
      <c r="A4423" s="373">
        <v>94697</v>
      </c>
      <c r="B4423" s="373" t="s">
        <v>2260</v>
      </c>
      <c r="C4423" s="373" t="s">
        <v>6</v>
      </c>
      <c r="D4423" s="374">
        <v>86.67</v>
      </c>
      <c r="E4423" s="371"/>
    </row>
    <row r="4424" spans="1:5" customFormat="1" x14ac:dyDescent="0.25">
      <c r="A4424" s="373">
        <v>94698</v>
      </c>
      <c r="B4424" s="373" t="s">
        <v>2261</v>
      </c>
      <c r="C4424" s="373" t="s">
        <v>6</v>
      </c>
      <c r="D4424" s="374">
        <v>71.66</v>
      </c>
      <c r="E4424" s="371"/>
    </row>
    <row r="4425" spans="1:5" customFormat="1" x14ac:dyDescent="0.25">
      <c r="A4425" s="373">
        <v>94699</v>
      </c>
      <c r="B4425" s="373" t="s">
        <v>2262</v>
      </c>
      <c r="C4425" s="373" t="s">
        <v>6</v>
      </c>
      <c r="D4425" s="374">
        <v>130.16999999999999</v>
      </c>
      <c r="E4425" s="371"/>
    </row>
    <row r="4426" spans="1:5" customFormat="1" x14ac:dyDescent="0.25">
      <c r="A4426" s="373">
        <v>94700</v>
      </c>
      <c r="B4426" s="373" t="s">
        <v>2263</v>
      </c>
      <c r="C4426" s="373" t="s">
        <v>6</v>
      </c>
      <c r="D4426" s="374">
        <v>150.72999999999999</v>
      </c>
      <c r="E4426" s="371"/>
    </row>
    <row r="4427" spans="1:5" customFormat="1" x14ac:dyDescent="0.25">
      <c r="A4427" s="373">
        <v>94701</v>
      </c>
      <c r="B4427" s="373" t="s">
        <v>2264</v>
      </c>
      <c r="C4427" s="373" t="s">
        <v>6</v>
      </c>
      <c r="D4427" s="374">
        <v>220.77</v>
      </c>
      <c r="E4427" s="371"/>
    </row>
    <row r="4428" spans="1:5" customFormat="1" x14ac:dyDescent="0.25">
      <c r="A4428" s="373">
        <v>94702</v>
      </c>
      <c r="B4428" s="373" t="s">
        <v>2265</v>
      </c>
      <c r="C4428" s="373" t="s">
        <v>6</v>
      </c>
      <c r="D4428" s="374">
        <v>195.2</v>
      </c>
      <c r="E4428" s="371"/>
    </row>
    <row r="4429" spans="1:5" customFormat="1" x14ac:dyDescent="0.25">
      <c r="A4429" s="373">
        <v>94703</v>
      </c>
      <c r="B4429" s="373" t="s">
        <v>2266</v>
      </c>
      <c r="C4429" s="373" t="s">
        <v>6</v>
      </c>
      <c r="D4429" s="374">
        <v>21.24</v>
      </c>
      <c r="E4429" s="371"/>
    </row>
    <row r="4430" spans="1:5" customFormat="1" x14ac:dyDescent="0.25">
      <c r="A4430" s="373">
        <v>94704</v>
      </c>
      <c r="B4430" s="373" t="s">
        <v>2267</v>
      </c>
      <c r="C4430" s="373" t="s">
        <v>6</v>
      </c>
      <c r="D4430" s="374">
        <v>27.52</v>
      </c>
      <c r="E4430" s="371"/>
    </row>
    <row r="4431" spans="1:5" customFormat="1" x14ac:dyDescent="0.25">
      <c r="A4431" s="373">
        <v>94705</v>
      </c>
      <c r="B4431" s="373" t="s">
        <v>2268</v>
      </c>
      <c r="C4431" s="373" t="s">
        <v>6</v>
      </c>
      <c r="D4431" s="374">
        <v>36.840000000000003</v>
      </c>
      <c r="E4431" s="371"/>
    </row>
    <row r="4432" spans="1:5" customFormat="1" x14ac:dyDescent="0.25">
      <c r="A4432" s="373">
        <v>94706</v>
      </c>
      <c r="B4432" s="373" t="s">
        <v>2269</v>
      </c>
      <c r="C4432" s="373" t="s">
        <v>6</v>
      </c>
      <c r="D4432" s="374">
        <v>43.93</v>
      </c>
      <c r="E4432" s="371"/>
    </row>
    <row r="4433" spans="1:5" customFormat="1" x14ac:dyDescent="0.25">
      <c r="A4433" s="373">
        <v>94707</v>
      </c>
      <c r="B4433" s="373" t="s">
        <v>2270</v>
      </c>
      <c r="C4433" s="373" t="s">
        <v>6</v>
      </c>
      <c r="D4433" s="374">
        <v>63.74</v>
      </c>
      <c r="E4433" s="371"/>
    </row>
    <row r="4434" spans="1:5" customFormat="1" x14ac:dyDescent="0.25">
      <c r="A4434" s="373">
        <v>94713</v>
      </c>
      <c r="B4434" s="373" t="s">
        <v>2271</v>
      </c>
      <c r="C4434" s="373" t="s">
        <v>6</v>
      </c>
      <c r="D4434" s="374">
        <v>239.88</v>
      </c>
      <c r="E4434" s="371"/>
    </row>
    <row r="4435" spans="1:5" customFormat="1" x14ac:dyDescent="0.25">
      <c r="A4435" s="373">
        <v>94714</v>
      </c>
      <c r="B4435" s="373" t="s">
        <v>2272</v>
      </c>
      <c r="C4435" s="373" t="s">
        <v>6</v>
      </c>
      <c r="D4435" s="374">
        <v>332.69</v>
      </c>
      <c r="E4435" s="371"/>
    </row>
    <row r="4436" spans="1:5" customFormat="1" x14ac:dyDescent="0.25">
      <c r="A4436" s="373">
        <v>94715</v>
      </c>
      <c r="B4436" s="373" t="s">
        <v>2273</v>
      </c>
      <c r="C4436" s="373" t="s">
        <v>6</v>
      </c>
      <c r="D4436" s="374">
        <v>294.05</v>
      </c>
      <c r="E4436" s="371"/>
    </row>
    <row r="4437" spans="1:5" customFormat="1" x14ac:dyDescent="0.25">
      <c r="A4437" s="373">
        <v>94724</v>
      </c>
      <c r="B4437" s="373" t="s">
        <v>2274</v>
      </c>
      <c r="C4437" s="373" t="s">
        <v>6</v>
      </c>
      <c r="D4437" s="374">
        <v>21.9</v>
      </c>
      <c r="E4437" s="371"/>
    </row>
    <row r="4438" spans="1:5" customFormat="1" x14ac:dyDescent="0.25">
      <c r="A4438" s="373">
        <v>94725</v>
      </c>
      <c r="B4438" s="373" t="s">
        <v>2275</v>
      </c>
      <c r="C4438" s="373" t="s">
        <v>6</v>
      </c>
      <c r="D4438" s="374">
        <v>6.24</v>
      </c>
      <c r="E4438" s="371"/>
    </row>
    <row r="4439" spans="1:5" customFormat="1" x14ac:dyDescent="0.25">
      <c r="A4439" s="373">
        <v>94726</v>
      </c>
      <c r="B4439" s="373" t="s">
        <v>2276</v>
      </c>
      <c r="C4439" s="373" t="s">
        <v>6</v>
      </c>
      <c r="D4439" s="374">
        <v>26.96</v>
      </c>
      <c r="E4439" s="371"/>
    </row>
    <row r="4440" spans="1:5" customFormat="1" x14ac:dyDescent="0.25">
      <c r="A4440" s="373">
        <v>94727</v>
      </c>
      <c r="B4440" s="373" t="s">
        <v>2277</v>
      </c>
      <c r="C4440" s="373" t="s">
        <v>6</v>
      </c>
      <c r="D4440" s="374">
        <v>8.56</v>
      </c>
      <c r="E4440" s="371"/>
    </row>
    <row r="4441" spans="1:5" customFormat="1" x14ac:dyDescent="0.25">
      <c r="A4441" s="373">
        <v>94728</v>
      </c>
      <c r="B4441" s="373" t="s">
        <v>2278</v>
      </c>
      <c r="C4441" s="373" t="s">
        <v>6</v>
      </c>
      <c r="D4441" s="374">
        <v>42.09</v>
      </c>
      <c r="E4441" s="371"/>
    </row>
    <row r="4442" spans="1:5" customFormat="1" x14ac:dyDescent="0.25">
      <c r="A4442" s="373">
        <v>94729</v>
      </c>
      <c r="B4442" s="373" t="s">
        <v>2279</v>
      </c>
      <c r="C4442" s="373" t="s">
        <v>6</v>
      </c>
      <c r="D4442" s="374">
        <v>15.29</v>
      </c>
      <c r="E4442" s="371"/>
    </row>
    <row r="4443" spans="1:5" customFormat="1" x14ac:dyDescent="0.25">
      <c r="A4443" s="373">
        <v>94730</v>
      </c>
      <c r="B4443" s="373" t="s">
        <v>2280</v>
      </c>
      <c r="C4443" s="373" t="s">
        <v>6</v>
      </c>
      <c r="D4443" s="374">
        <v>50.21</v>
      </c>
      <c r="E4443" s="371"/>
    </row>
    <row r="4444" spans="1:5" customFormat="1" x14ac:dyDescent="0.25">
      <c r="A4444" s="373">
        <v>94731</v>
      </c>
      <c r="B4444" s="373" t="s">
        <v>2281</v>
      </c>
      <c r="C4444" s="373" t="s">
        <v>6</v>
      </c>
      <c r="D4444" s="374">
        <v>18.899999999999999</v>
      </c>
      <c r="E4444" s="371"/>
    </row>
    <row r="4445" spans="1:5" customFormat="1" x14ac:dyDescent="0.25">
      <c r="A4445" s="373">
        <v>94732</v>
      </c>
      <c r="B4445" s="373" t="s">
        <v>6304</v>
      </c>
      <c r="C4445" s="373" t="s">
        <v>6</v>
      </c>
      <c r="D4445" s="374">
        <v>82.22</v>
      </c>
      <c r="E4445" s="371"/>
    </row>
    <row r="4446" spans="1:5" customFormat="1" x14ac:dyDescent="0.25">
      <c r="A4446" s="373">
        <v>94733</v>
      </c>
      <c r="B4446" s="373" t="s">
        <v>2282</v>
      </c>
      <c r="C4446" s="373" t="s">
        <v>6</v>
      </c>
      <c r="D4446" s="374">
        <v>35.770000000000003</v>
      </c>
      <c r="E4446" s="371"/>
    </row>
    <row r="4447" spans="1:5" customFormat="1" x14ac:dyDescent="0.25">
      <c r="A4447" s="373">
        <v>94734</v>
      </c>
      <c r="B4447" s="373" t="s">
        <v>6305</v>
      </c>
      <c r="C4447" s="373" t="s">
        <v>6</v>
      </c>
      <c r="D4447" s="374">
        <v>288.69</v>
      </c>
      <c r="E4447" s="371"/>
    </row>
    <row r="4448" spans="1:5" customFormat="1" x14ac:dyDescent="0.25">
      <c r="A4448" s="373">
        <v>94736</v>
      </c>
      <c r="B4448" s="373" t="s">
        <v>6306</v>
      </c>
      <c r="C4448" s="373" t="s">
        <v>6</v>
      </c>
      <c r="D4448" s="374">
        <v>424.04</v>
      </c>
      <c r="E4448" s="371"/>
    </row>
    <row r="4449" spans="1:5" customFormat="1" x14ac:dyDescent="0.25">
      <c r="A4449" s="373">
        <v>94737</v>
      </c>
      <c r="B4449" s="373" t="s">
        <v>2283</v>
      </c>
      <c r="C4449" s="373" t="s">
        <v>6</v>
      </c>
      <c r="D4449" s="374">
        <v>145.02000000000001</v>
      </c>
      <c r="E4449" s="371"/>
    </row>
    <row r="4450" spans="1:5" customFormat="1" x14ac:dyDescent="0.25">
      <c r="A4450" s="373">
        <v>94738</v>
      </c>
      <c r="B4450" s="373" t="s">
        <v>6307</v>
      </c>
      <c r="C4450" s="373" t="s">
        <v>6</v>
      </c>
      <c r="D4450" s="375">
        <v>1260.28</v>
      </c>
      <c r="E4450" s="371"/>
    </row>
    <row r="4451" spans="1:5" customFormat="1" x14ac:dyDescent="0.25">
      <c r="A4451" s="373">
        <v>94739</v>
      </c>
      <c r="B4451" s="373" t="s">
        <v>6308</v>
      </c>
      <c r="C4451" s="373" t="s">
        <v>6</v>
      </c>
      <c r="D4451" s="374">
        <v>165.5</v>
      </c>
      <c r="E4451" s="371"/>
    </row>
    <row r="4452" spans="1:5" customFormat="1" x14ac:dyDescent="0.25">
      <c r="A4452" s="373">
        <v>94740</v>
      </c>
      <c r="B4452" s="373" t="s">
        <v>2284</v>
      </c>
      <c r="C4452" s="373" t="s">
        <v>6</v>
      </c>
      <c r="D4452" s="374">
        <v>9.65</v>
      </c>
      <c r="E4452" s="371"/>
    </row>
    <row r="4453" spans="1:5" customFormat="1" x14ac:dyDescent="0.25">
      <c r="A4453" s="373">
        <v>94741</v>
      </c>
      <c r="B4453" s="373" t="s">
        <v>2285</v>
      </c>
      <c r="C4453" s="373" t="s">
        <v>6</v>
      </c>
      <c r="D4453" s="374">
        <v>11.92</v>
      </c>
      <c r="E4453" s="371"/>
    </row>
    <row r="4454" spans="1:5" customFormat="1" x14ac:dyDescent="0.25">
      <c r="A4454" s="373">
        <v>94742</v>
      </c>
      <c r="B4454" s="373" t="s">
        <v>2286</v>
      </c>
      <c r="C4454" s="373" t="s">
        <v>6</v>
      </c>
      <c r="D4454" s="374">
        <v>13.5</v>
      </c>
      <c r="E4454" s="371"/>
    </row>
    <row r="4455" spans="1:5" customFormat="1" x14ac:dyDescent="0.25">
      <c r="A4455" s="373">
        <v>94743</v>
      </c>
      <c r="B4455" s="373" t="s">
        <v>2287</v>
      </c>
      <c r="C4455" s="373" t="s">
        <v>6</v>
      </c>
      <c r="D4455" s="374">
        <v>16.920000000000002</v>
      </c>
      <c r="E4455" s="371"/>
    </row>
    <row r="4456" spans="1:5" customFormat="1" x14ac:dyDescent="0.25">
      <c r="A4456" s="373">
        <v>94744</v>
      </c>
      <c r="B4456" s="373" t="s">
        <v>2288</v>
      </c>
      <c r="C4456" s="373" t="s">
        <v>6</v>
      </c>
      <c r="D4456" s="374">
        <v>21.49</v>
      </c>
      <c r="E4456" s="371"/>
    </row>
    <row r="4457" spans="1:5" customFormat="1" x14ac:dyDescent="0.25">
      <c r="A4457" s="373">
        <v>94746</v>
      </c>
      <c r="B4457" s="373" t="s">
        <v>2289</v>
      </c>
      <c r="C4457" s="373" t="s">
        <v>6</v>
      </c>
      <c r="D4457" s="374">
        <v>28.58</v>
      </c>
      <c r="E4457" s="371"/>
    </row>
    <row r="4458" spans="1:5" customFormat="1" x14ac:dyDescent="0.25">
      <c r="A4458" s="373">
        <v>94748</v>
      </c>
      <c r="B4458" s="373" t="s">
        <v>2290</v>
      </c>
      <c r="C4458" s="373" t="s">
        <v>6</v>
      </c>
      <c r="D4458" s="374">
        <v>66.02</v>
      </c>
      <c r="E4458" s="371"/>
    </row>
    <row r="4459" spans="1:5" customFormat="1" x14ac:dyDescent="0.25">
      <c r="A4459" s="373">
        <v>94750</v>
      </c>
      <c r="B4459" s="373" t="s">
        <v>2291</v>
      </c>
      <c r="C4459" s="373" t="s">
        <v>6</v>
      </c>
      <c r="D4459" s="374">
        <v>125.46</v>
      </c>
      <c r="E4459" s="371"/>
    </row>
    <row r="4460" spans="1:5" customFormat="1" x14ac:dyDescent="0.25">
      <c r="A4460" s="373">
        <v>94752</v>
      </c>
      <c r="B4460" s="373" t="s">
        <v>2292</v>
      </c>
      <c r="C4460" s="373" t="s">
        <v>6</v>
      </c>
      <c r="D4460" s="374">
        <v>156.26</v>
      </c>
      <c r="E4460" s="371"/>
    </row>
    <row r="4461" spans="1:5" customFormat="1" x14ac:dyDescent="0.25">
      <c r="A4461" s="373">
        <v>94754</v>
      </c>
      <c r="B4461" s="373" t="s">
        <v>6309</v>
      </c>
      <c r="C4461" s="373" t="s">
        <v>6</v>
      </c>
      <c r="D4461" s="374">
        <v>206.76</v>
      </c>
      <c r="E4461" s="371"/>
    </row>
    <row r="4462" spans="1:5" customFormat="1" x14ac:dyDescent="0.25">
      <c r="A4462" s="373">
        <v>94756</v>
      </c>
      <c r="B4462" s="373" t="s">
        <v>2293</v>
      </c>
      <c r="C4462" s="373" t="s">
        <v>6</v>
      </c>
      <c r="D4462" s="374">
        <v>12.24</v>
      </c>
      <c r="E4462" s="371"/>
    </row>
    <row r="4463" spans="1:5" customFormat="1" x14ac:dyDescent="0.25">
      <c r="A4463" s="373">
        <v>94757</v>
      </c>
      <c r="B4463" s="373" t="s">
        <v>2294</v>
      </c>
      <c r="C4463" s="373" t="s">
        <v>6</v>
      </c>
      <c r="D4463" s="374">
        <v>16.11</v>
      </c>
      <c r="E4463" s="371"/>
    </row>
    <row r="4464" spans="1:5" customFormat="1" x14ac:dyDescent="0.25">
      <c r="A4464" s="373">
        <v>94758</v>
      </c>
      <c r="B4464" s="373" t="s">
        <v>2295</v>
      </c>
      <c r="C4464" s="373" t="s">
        <v>6</v>
      </c>
      <c r="D4464" s="374">
        <v>40.729999999999997</v>
      </c>
      <c r="E4464" s="371"/>
    </row>
    <row r="4465" spans="1:5" customFormat="1" x14ac:dyDescent="0.25">
      <c r="A4465" s="373">
        <v>94759</v>
      </c>
      <c r="B4465" s="373" t="s">
        <v>2296</v>
      </c>
      <c r="C4465" s="373" t="s">
        <v>6</v>
      </c>
      <c r="D4465" s="374">
        <v>49.12</v>
      </c>
      <c r="E4465" s="371"/>
    </row>
    <row r="4466" spans="1:5" customFormat="1" x14ac:dyDescent="0.25">
      <c r="A4466" s="373">
        <v>94760</v>
      </c>
      <c r="B4466" s="373" t="s">
        <v>2297</v>
      </c>
      <c r="C4466" s="373" t="s">
        <v>6</v>
      </c>
      <c r="D4466" s="374">
        <v>82.54</v>
      </c>
      <c r="E4466" s="371"/>
    </row>
    <row r="4467" spans="1:5" customFormat="1" x14ac:dyDescent="0.25">
      <c r="A4467" s="373">
        <v>94761</v>
      </c>
      <c r="B4467" s="373" t="s">
        <v>2298</v>
      </c>
      <c r="C4467" s="373" t="s">
        <v>6</v>
      </c>
      <c r="D4467" s="374">
        <v>167.99</v>
      </c>
      <c r="E4467" s="371"/>
    </row>
    <row r="4468" spans="1:5" customFormat="1" x14ac:dyDescent="0.25">
      <c r="A4468" s="373">
        <v>94762</v>
      </c>
      <c r="B4468" s="373" t="s">
        <v>2299</v>
      </c>
      <c r="C4468" s="373" t="s">
        <v>6</v>
      </c>
      <c r="D4468" s="374">
        <v>210.73</v>
      </c>
      <c r="E4468" s="371"/>
    </row>
    <row r="4469" spans="1:5" customFormat="1" x14ac:dyDescent="0.25">
      <c r="A4469" s="373">
        <v>94763</v>
      </c>
      <c r="B4469" s="373" t="s">
        <v>6310</v>
      </c>
      <c r="C4469" s="373" t="s">
        <v>6</v>
      </c>
      <c r="D4469" s="374">
        <v>253.79</v>
      </c>
      <c r="E4469" s="371"/>
    </row>
    <row r="4470" spans="1:5" customFormat="1" x14ac:dyDescent="0.25">
      <c r="A4470" s="373">
        <v>94764</v>
      </c>
      <c r="B4470" s="373" t="s">
        <v>6311</v>
      </c>
      <c r="C4470" s="373" t="s">
        <v>6</v>
      </c>
      <c r="D4470" s="374">
        <v>30.68</v>
      </c>
      <c r="E4470" s="371"/>
    </row>
    <row r="4471" spans="1:5" customFormat="1" x14ac:dyDescent="0.25">
      <c r="A4471" s="373">
        <v>94765</v>
      </c>
      <c r="B4471" s="373" t="s">
        <v>6312</v>
      </c>
      <c r="C4471" s="373" t="s">
        <v>6</v>
      </c>
      <c r="D4471" s="374">
        <v>33.130000000000003</v>
      </c>
      <c r="E4471" s="371"/>
    </row>
    <row r="4472" spans="1:5" customFormat="1" x14ac:dyDescent="0.25">
      <c r="A4472" s="373">
        <v>94766</v>
      </c>
      <c r="B4472" s="373" t="s">
        <v>6313</v>
      </c>
      <c r="C4472" s="373" t="s">
        <v>6</v>
      </c>
      <c r="D4472" s="374">
        <v>36.380000000000003</v>
      </c>
      <c r="E4472" s="371"/>
    </row>
    <row r="4473" spans="1:5" customFormat="1" x14ac:dyDescent="0.25">
      <c r="A4473" s="373">
        <v>94767</v>
      </c>
      <c r="B4473" s="373" t="s">
        <v>6314</v>
      </c>
      <c r="C4473" s="373" t="s">
        <v>6</v>
      </c>
      <c r="D4473" s="374">
        <v>52.84</v>
      </c>
      <c r="E4473" s="371"/>
    </row>
    <row r="4474" spans="1:5" customFormat="1" x14ac:dyDescent="0.25">
      <c r="A4474" s="373">
        <v>94768</v>
      </c>
      <c r="B4474" s="373" t="s">
        <v>6315</v>
      </c>
      <c r="C4474" s="373" t="s">
        <v>6</v>
      </c>
      <c r="D4474" s="374">
        <v>59.23</v>
      </c>
      <c r="E4474" s="371"/>
    </row>
    <row r="4475" spans="1:5" customFormat="1" x14ac:dyDescent="0.25">
      <c r="A4475" s="373">
        <v>94769</v>
      </c>
      <c r="B4475" s="373" t="s">
        <v>6316</v>
      </c>
      <c r="C4475" s="373" t="s">
        <v>6</v>
      </c>
      <c r="D4475" s="374">
        <v>81.3</v>
      </c>
      <c r="E4475" s="371"/>
    </row>
    <row r="4476" spans="1:5" customFormat="1" x14ac:dyDescent="0.25">
      <c r="A4476" s="373">
        <v>94770</v>
      </c>
      <c r="B4476" s="373" t="s">
        <v>6317</v>
      </c>
      <c r="C4476" s="373" t="s">
        <v>6</v>
      </c>
      <c r="D4476" s="374">
        <v>36.130000000000003</v>
      </c>
      <c r="E4476" s="371"/>
    </row>
    <row r="4477" spans="1:5" customFormat="1" x14ac:dyDescent="0.25">
      <c r="A4477" s="373">
        <v>94771</v>
      </c>
      <c r="B4477" s="373" t="s">
        <v>6318</v>
      </c>
      <c r="C4477" s="373" t="s">
        <v>6</v>
      </c>
      <c r="D4477" s="374">
        <v>38.58</v>
      </c>
      <c r="E4477" s="371"/>
    </row>
    <row r="4478" spans="1:5" customFormat="1" x14ac:dyDescent="0.25">
      <c r="A4478" s="373">
        <v>94772</v>
      </c>
      <c r="B4478" s="373" t="s">
        <v>6319</v>
      </c>
      <c r="C4478" s="373" t="s">
        <v>6</v>
      </c>
      <c r="D4478" s="374">
        <v>41.83</v>
      </c>
      <c r="E4478" s="371"/>
    </row>
    <row r="4479" spans="1:5" customFormat="1" x14ac:dyDescent="0.25">
      <c r="A4479" s="373">
        <v>94773</v>
      </c>
      <c r="B4479" s="373" t="s">
        <v>6320</v>
      </c>
      <c r="C4479" s="373" t="s">
        <v>6</v>
      </c>
      <c r="D4479" s="374">
        <v>58.29</v>
      </c>
      <c r="E4479" s="371"/>
    </row>
    <row r="4480" spans="1:5" customFormat="1" x14ac:dyDescent="0.25">
      <c r="A4480" s="373">
        <v>94774</v>
      </c>
      <c r="B4480" s="373" t="s">
        <v>6321</v>
      </c>
      <c r="C4480" s="373" t="s">
        <v>6</v>
      </c>
      <c r="D4480" s="374">
        <v>64.680000000000007</v>
      </c>
      <c r="E4480" s="371"/>
    </row>
    <row r="4481" spans="1:5" customFormat="1" x14ac:dyDescent="0.25">
      <c r="A4481" s="373">
        <v>94775</v>
      </c>
      <c r="B4481" s="373" t="s">
        <v>6322</v>
      </c>
      <c r="C4481" s="373" t="s">
        <v>6</v>
      </c>
      <c r="D4481" s="374">
        <v>88.53</v>
      </c>
      <c r="E4481" s="371"/>
    </row>
    <row r="4482" spans="1:5" customFormat="1" x14ac:dyDescent="0.25">
      <c r="A4482" s="373">
        <v>94783</v>
      </c>
      <c r="B4482" s="373" t="s">
        <v>2300</v>
      </c>
      <c r="C4482" s="373" t="s">
        <v>6</v>
      </c>
      <c r="D4482" s="374">
        <v>20.23</v>
      </c>
      <c r="E4482" s="371"/>
    </row>
    <row r="4483" spans="1:5" customFormat="1" x14ac:dyDescent="0.25">
      <c r="A4483" s="373">
        <v>94785</v>
      </c>
      <c r="B4483" s="373" t="s">
        <v>2301</v>
      </c>
      <c r="C4483" s="373" t="s">
        <v>6</v>
      </c>
      <c r="D4483" s="374">
        <v>24.61</v>
      </c>
      <c r="E4483" s="371"/>
    </row>
    <row r="4484" spans="1:5" customFormat="1" x14ac:dyDescent="0.25">
      <c r="A4484" s="373">
        <v>94789</v>
      </c>
      <c r="B4484" s="373" t="s">
        <v>2302</v>
      </c>
      <c r="C4484" s="373" t="s">
        <v>6</v>
      </c>
      <c r="D4484" s="374">
        <v>229.39</v>
      </c>
      <c r="E4484" s="371"/>
    </row>
    <row r="4485" spans="1:5" customFormat="1" x14ac:dyDescent="0.25">
      <c r="A4485" s="373">
        <v>94790</v>
      </c>
      <c r="B4485" s="373" t="s">
        <v>2303</v>
      </c>
      <c r="C4485" s="373" t="s">
        <v>6</v>
      </c>
      <c r="D4485" s="374">
        <v>315.07</v>
      </c>
      <c r="E4485" s="371"/>
    </row>
    <row r="4486" spans="1:5" customFormat="1" x14ac:dyDescent="0.25">
      <c r="A4486" s="373">
        <v>94791</v>
      </c>
      <c r="B4486" s="373" t="s">
        <v>2304</v>
      </c>
      <c r="C4486" s="373" t="s">
        <v>6</v>
      </c>
      <c r="D4486" s="374">
        <v>414.38</v>
      </c>
      <c r="E4486" s="371"/>
    </row>
    <row r="4487" spans="1:5" customFormat="1" x14ac:dyDescent="0.25">
      <c r="A4487" s="373">
        <v>94863</v>
      </c>
      <c r="B4487" s="373" t="s">
        <v>2305</v>
      </c>
      <c r="C4487" s="373" t="s">
        <v>6</v>
      </c>
      <c r="D4487" s="374">
        <v>119.44</v>
      </c>
      <c r="E4487" s="371"/>
    </row>
    <row r="4488" spans="1:5" customFormat="1" x14ac:dyDescent="0.25">
      <c r="A4488" s="373">
        <v>95237</v>
      </c>
      <c r="B4488" s="373" t="s">
        <v>6323</v>
      </c>
      <c r="C4488" s="373" t="s">
        <v>6</v>
      </c>
      <c r="D4488" s="374">
        <v>23.95</v>
      </c>
      <c r="E4488" s="371"/>
    </row>
    <row r="4489" spans="1:5" customFormat="1" x14ac:dyDescent="0.25">
      <c r="A4489" s="373">
        <v>95693</v>
      </c>
      <c r="B4489" s="373" t="s">
        <v>6324</v>
      </c>
      <c r="C4489" s="373" t="s">
        <v>6</v>
      </c>
      <c r="D4489" s="374">
        <v>47.23</v>
      </c>
      <c r="E4489" s="371"/>
    </row>
    <row r="4490" spans="1:5" customFormat="1" x14ac:dyDescent="0.25">
      <c r="A4490" s="373">
        <v>95694</v>
      </c>
      <c r="B4490" s="373" t="s">
        <v>6325</v>
      </c>
      <c r="C4490" s="373" t="s">
        <v>6</v>
      </c>
      <c r="D4490" s="374">
        <v>48.23</v>
      </c>
      <c r="E4490" s="371"/>
    </row>
    <row r="4491" spans="1:5" customFormat="1" x14ac:dyDescent="0.25">
      <c r="A4491" s="373">
        <v>95695</v>
      </c>
      <c r="B4491" s="373" t="s">
        <v>6326</v>
      </c>
      <c r="C4491" s="373" t="s">
        <v>6</v>
      </c>
      <c r="D4491" s="374">
        <v>55.58</v>
      </c>
      <c r="E4491" s="371"/>
    </row>
    <row r="4492" spans="1:5" customFormat="1" x14ac:dyDescent="0.25">
      <c r="A4492" s="373">
        <v>95696</v>
      </c>
      <c r="B4492" s="373" t="s">
        <v>2306</v>
      </c>
      <c r="C4492" s="373" t="s">
        <v>6</v>
      </c>
      <c r="D4492" s="374">
        <v>44.33</v>
      </c>
      <c r="E4492" s="371"/>
    </row>
    <row r="4493" spans="1:5" customFormat="1" x14ac:dyDescent="0.25">
      <c r="A4493" s="373">
        <v>96637</v>
      </c>
      <c r="B4493" s="373" t="s">
        <v>6327</v>
      </c>
      <c r="C4493" s="373" t="s">
        <v>6</v>
      </c>
      <c r="D4493" s="374">
        <v>16.010000000000002</v>
      </c>
      <c r="E4493" s="371"/>
    </row>
    <row r="4494" spans="1:5" customFormat="1" x14ac:dyDescent="0.25">
      <c r="A4494" s="373">
        <v>96638</v>
      </c>
      <c r="B4494" s="373" t="s">
        <v>6328</v>
      </c>
      <c r="C4494" s="373" t="s">
        <v>6</v>
      </c>
      <c r="D4494" s="374">
        <v>16.420000000000002</v>
      </c>
      <c r="E4494" s="371"/>
    </row>
    <row r="4495" spans="1:5" customFormat="1" x14ac:dyDescent="0.25">
      <c r="A4495" s="373">
        <v>96639</v>
      </c>
      <c r="B4495" s="373" t="s">
        <v>6329</v>
      </c>
      <c r="C4495" s="373" t="s">
        <v>6</v>
      </c>
      <c r="D4495" s="374">
        <v>11.16</v>
      </c>
      <c r="E4495" s="371"/>
    </row>
    <row r="4496" spans="1:5" customFormat="1" x14ac:dyDescent="0.25">
      <c r="A4496" s="373">
        <v>96640</v>
      </c>
      <c r="B4496" s="373" t="s">
        <v>6330</v>
      </c>
      <c r="C4496" s="373" t="s">
        <v>6</v>
      </c>
      <c r="D4496" s="374">
        <v>26.49</v>
      </c>
      <c r="E4496" s="371"/>
    </row>
    <row r="4497" spans="1:5" customFormat="1" x14ac:dyDescent="0.25">
      <c r="A4497" s="373">
        <v>96641</v>
      </c>
      <c r="B4497" s="373" t="s">
        <v>6331</v>
      </c>
      <c r="C4497" s="373" t="s">
        <v>6</v>
      </c>
      <c r="D4497" s="374">
        <v>17.600000000000001</v>
      </c>
      <c r="E4497" s="371"/>
    </row>
    <row r="4498" spans="1:5" customFormat="1" x14ac:dyDescent="0.25">
      <c r="A4498" s="373">
        <v>96642</v>
      </c>
      <c r="B4498" s="373" t="s">
        <v>6332</v>
      </c>
      <c r="C4498" s="373" t="s">
        <v>6</v>
      </c>
      <c r="D4498" s="374">
        <v>21.05</v>
      </c>
      <c r="E4498" s="371"/>
    </row>
    <row r="4499" spans="1:5" customFormat="1" x14ac:dyDescent="0.25">
      <c r="A4499" s="373">
        <v>96643</v>
      </c>
      <c r="B4499" s="373" t="s">
        <v>6333</v>
      </c>
      <c r="C4499" s="373" t="s">
        <v>6</v>
      </c>
      <c r="D4499" s="374">
        <v>46.37</v>
      </c>
      <c r="E4499" s="371"/>
    </row>
    <row r="4500" spans="1:5" customFormat="1" x14ac:dyDescent="0.25">
      <c r="A4500" s="373">
        <v>96650</v>
      </c>
      <c r="B4500" s="373" t="s">
        <v>6334</v>
      </c>
      <c r="C4500" s="373" t="s">
        <v>6</v>
      </c>
      <c r="D4500" s="374">
        <v>9.02</v>
      </c>
      <c r="E4500" s="371"/>
    </row>
    <row r="4501" spans="1:5" customFormat="1" x14ac:dyDescent="0.25">
      <c r="A4501" s="373">
        <v>96651</v>
      </c>
      <c r="B4501" s="373" t="s">
        <v>6335</v>
      </c>
      <c r="C4501" s="373" t="s">
        <v>6</v>
      </c>
      <c r="D4501" s="374">
        <v>9.43</v>
      </c>
      <c r="E4501" s="371"/>
    </row>
    <row r="4502" spans="1:5" customFormat="1" x14ac:dyDescent="0.25">
      <c r="A4502" s="373">
        <v>96652</v>
      </c>
      <c r="B4502" s="373" t="s">
        <v>6336</v>
      </c>
      <c r="C4502" s="373" t="s">
        <v>6</v>
      </c>
      <c r="D4502" s="374">
        <v>10.72</v>
      </c>
      <c r="E4502" s="371"/>
    </row>
    <row r="4503" spans="1:5" customFormat="1" x14ac:dyDescent="0.25">
      <c r="A4503" s="373">
        <v>96653</v>
      </c>
      <c r="B4503" s="373" t="s">
        <v>6337</v>
      </c>
      <c r="C4503" s="373" t="s">
        <v>6</v>
      </c>
      <c r="D4503" s="374">
        <v>14.18</v>
      </c>
      <c r="E4503" s="371"/>
    </row>
    <row r="4504" spans="1:5" customFormat="1" x14ac:dyDescent="0.25">
      <c r="A4504" s="373">
        <v>96654</v>
      </c>
      <c r="B4504" s="373" t="s">
        <v>6338</v>
      </c>
      <c r="C4504" s="373" t="s">
        <v>6</v>
      </c>
      <c r="D4504" s="374">
        <v>16.14</v>
      </c>
      <c r="E4504" s="371"/>
    </row>
    <row r="4505" spans="1:5" customFormat="1" x14ac:dyDescent="0.25">
      <c r="A4505" s="373">
        <v>96655</v>
      </c>
      <c r="B4505" s="373" t="s">
        <v>6339</v>
      </c>
      <c r="C4505" s="373" t="s">
        <v>6</v>
      </c>
      <c r="D4505" s="374">
        <v>21.75</v>
      </c>
      <c r="E4505" s="371"/>
    </row>
    <row r="4506" spans="1:5" customFormat="1" x14ac:dyDescent="0.25">
      <c r="A4506" s="373">
        <v>96656</v>
      </c>
      <c r="B4506" s="373" t="s">
        <v>6340</v>
      </c>
      <c r="C4506" s="373" t="s">
        <v>6</v>
      </c>
      <c r="D4506" s="374">
        <v>6.5</v>
      </c>
      <c r="E4506" s="371"/>
    </row>
    <row r="4507" spans="1:5" customFormat="1" x14ac:dyDescent="0.25">
      <c r="A4507" s="373">
        <v>96657</v>
      </c>
      <c r="B4507" s="373" t="s">
        <v>6341</v>
      </c>
      <c r="C4507" s="373" t="s">
        <v>6</v>
      </c>
      <c r="D4507" s="374">
        <v>24.41</v>
      </c>
      <c r="E4507" s="371"/>
    </row>
    <row r="4508" spans="1:5" customFormat="1" x14ac:dyDescent="0.25">
      <c r="A4508" s="373">
        <v>96658</v>
      </c>
      <c r="B4508" s="373" t="s">
        <v>6342</v>
      </c>
      <c r="C4508" s="373" t="s">
        <v>6</v>
      </c>
      <c r="D4508" s="374">
        <v>15.52</v>
      </c>
      <c r="E4508" s="371"/>
    </row>
    <row r="4509" spans="1:5" customFormat="1" x14ac:dyDescent="0.25">
      <c r="A4509" s="373">
        <v>96659</v>
      </c>
      <c r="B4509" s="373" t="s">
        <v>6343</v>
      </c>
      <c r="C4509" s="373" t="s">
        <v>6</v>
      </c>
      <c r="D4509" s="374">
        <v>8.51</v>
      </c>
      <c r="E4509" s="371"/>
    </row>
    <row r="4510" spans="1:5" customFormat="1" x14ac:dyDescent="0.25">
      <c r="A4510" s="373">
        <v>96660</v>
      </c>
      <c r="B4510" s="373" t="s">
        <v>6344</v>
      </c>
      <c r="C4510" s="373" t="s">
        <v>6</v>
      </c>
      <c r="D4510" s="374">
        <v>33.200000000000003</v>
      </c>
      <c r="E4510" s="371"/>
    </row>
    <row r="4511" spans="1:5" customFormat="1" x14ac:dyDescent="0.25">
      <c r="A4511" s="373">
        <v>96661</v>
      </c>
      <c r="B4511" s="373" t="s">
        <v>6345</v>
      </c>
      <c r="C4511" s="373" t="s">
        <v>6</v>
      </c>
      <c r="D4511" s="374">
        <v>32.880000000000003</v>
      </c>
      <c r="E4511" s="371"/>
    </row>
    <row r="4512" spans="1:5" customFormat="1" x14ac:dyDescent="0.25">
      <c r="A4512" s="373">
        <v>96662</v>
      </c>
      <c r="B4512" s="373" t="s">
        <v>6346</v>
      </c>
      <c r="C4512" s="373" t="s">
        <v>6</v>
      </c>
      <c r="D4512" s="374">
        <v>9.51</v>
      </c>
      <c r="E4512" s="371"/>
    </row>
    <row r="4513" spans="1:5" customFormat="1" x14ac:dyDescent="0.25">
      <c r="A4513" s="373">
        <v>96663</v>
      </c>
      <c r="B4513" s="373" t="s">
        <v>6347</v>
      </c>
      <c r="C4513" s="373" t="s">
        <v>6</v>
      </c>
      <c r="D4513" s="374">
        <v>16.25</v>
      </c>
      <c r="E4513" s="371"/>
    </row>
    <row r="4514" spans="1:5" customFormat="1" x14ac:dyDescent="0.25">
      <c r="A4514" s="373">
        <v>96664</v>
      </c>
      <c r="B4514" s="373" t="s">
        <v>6348</v>
      </c>
      <c r="C4514" s="373" t="s">
        <v>6</v>
      </c>
      <c r="D4514" s="374">
        <v>17.89</v>
      </c>
      <c r="E4514" s="371"/>
    </row>
    <row r="4515" spans="1:5" customFormat="1" x14ac:dyDescent="0.25">
      <c r="A4515" s="373">
        <v>96665</v>
      </c>
      <c r="B4515" s="373" t="s">
        <v>6349</v>
      </c>
      <c r="C4515" s="373" t="s">
        <v>6</v>
      </c>
      <c r="D4515" s="374">
        <v>11.72</v>
      </c>
      <c r="E4515" s="371"/>
    </row>
    <row r="4516" spans="1:5" customFormat="1" x14ac:dyDescent="0.25">
      <c r="A4516" s="373">
        <v>96666</v>
      </c>
      <c r="B4516" s="373" t="s">
        <v>6350</v>
      </c>
      <c r="C4516" s="373" t="s">
        <v>6</v>
      </c>
      <c r="D4516" s="374">
        <v>16.989999999999998</v>
      </c>
      <c r="E4516" s="371"/>
    </row>
    <row r="4517" spans="1:5" customFormat="1" x14ac:dyDescent="0.25">
      <c r="A4517" s="373">
        <v>96667</v>
      </c>
      <c r="B4517" s="373" t="s">
        <v>6351</v>
      </c>
      <c r="C4517" s="373" t="s">
        <v>6</v>
      </c>
      <c r="D4517" s="374">
        <v>24.13</v>
      </c>
      <c r="E4517" s="371"/>
    </row>
    <row r="4518" spans="1:5" customFormat="1" x14ac:dyDescent="0.25">
      <c r="A4518" s="373">
        <v>96684</v>
      </c>
      <c r="B4518" s="373" t="s">
        <v>6352</v>
      </c>
      <c r="C4518" s="373" t="s">
        <v>6</v>
      </c>
      <c r="D4518" s="374">
        <v>11.53</v>
      </c>
      <c r="E4518" s="371"/>
    </row>
    <row r="4519" spans="1:5" customFormat="1" x14ac:dyDescent="0.25">
      <c r="A4519" s="373">
        <v>96685</v>
      </c>
      <c r="B4519" s="373" t="s">
        <v>6353</v>
      </c>
      <c r="C4519" s="373" t="s">
        <v>6</v>
      </c>
      <c r="D4519" s="374">
        <v>11.94</v>
      </c>
      <c r="E4519" s="371"/>
    </row>
    <row r="4520" spans="1:5" customFormat="1" x14ac:dyDescent="0.25">
      <c r="A4520" s="373">
        <v>96686</v>
      </c>
      <c r="B4520" s="373" t="s">
        <v>6354</v>
      </c>
      <c r="C4520" s="373" t="s">
        <v>6</v>
      </c>
      <c r="D4520" s="374">
        <v>14.86</v>
      </c>
      <c r="E4520" s="371"/>
    </row>
    <row r="4521" spans="1:5" customFormat="1" x14ac:dyDescent="0.25">
      <c r="A4521" s="373">
        <v>96687</v>
      </c>
      <c r="B4521" s="373" t="s">
        <v>6355</v>
      </c>
      <c r="C4521" s="373" t="s">
        <v>6</v>
      </c>
      <c r="D4521" s="374">
        <v>18.32</v>
      </c>
      <c r="E4521" s="371"/>
    </row>
    <row r="4522" spans="1:5" customFormat="1" x14ac:dyDescent="0.25">
      <c r="A4522" s="373">
        <v>96688</v>
      </c>
      <c r="B4522" s="373" t="s">
        <v>6356</v>
      </c>
      <c r="C4522" s="373" t="s">
        <v>6</v>
      </c>
      <c r="D4522" s="374">
        <v>22.14</v>
      </c>
      <c r="E4522" s="371"/>
    </row>
    <row r="4523" spans="1:5" customFormat="1" x14ac:dyDescent="0.25">
      <c r="A4523" s="373">
        <v>96689</v>
      </c>
      <c r="B4523" s="373" t="s">
        <v>6357</v>
      </c>
      <c r="C4523" s="373" t="s">
        <v>6</v>
      </c>
      <c r="D4523" s="374">
        <v>27.75</v>
      </c>
      <c r="E4523" s="371"/>
    </row>
    <row r="4524" spans="1:5" customFormat="1" x14ac:dyDescent="0.25">
      <c r="A4524" s="373">
        <v>96690</v>
      </c>
      <c r="B4524" s="373" t="s">
        <v>6358</v>
      </c>
      <c r="C4524" s="373" t="s">
        <v>6</v>
      </c>
      <c r="D4524" s="374">
        <v>30.9</v>
      </c>
      <c r="E4524" s="371"/>
    </row>
    <row r="4525" spans="1:5" customFormat="1" x14ac:dyDescent="0.25">
      <c r="A4525" s="373">
        <v>96691</v>
      </c>
      <c r="B4525" s="373" t="s">
        <v>6359</v>
      </c>
      <c r="C4525" s="373" t="s">
        <v>6</v>
      </c>
      <c r="D4525" s="374">
        <v>39.79</v>
      </c>
      <c r="E4525" s="371"/>
    </row>
    <row r="4526" spans="1:5" customFormat="1" x14ac:dyDescent="0.25">
      <c r="A4526" s="373">
        <v>96692</v>
      </c>
      <c r="B4526" s="373" t="s">
        <v>6360</v>
      </c>
      <c r="C4526" s="373" t="s">
        <v>6</v>
      </c>
      <c r="D4526" s="374">
        <v>43.89</v>
      </c>
      <c r="E4526" s="371"/>
    </row>
    <row r="4527" spans="1:5" customFormat="1" x14ac:dyDescent="0.25">
      <c r="A4527" s="373">
        <v>96693</v>
      </c>
      <c r="B4527" s="373" t="s">
        <v>6361</v>
      </c>
      <c r="C4527" s="373" t="s">
        <v>6</v>
      </c>
      <c r="D4527" s="374">
        <v>59.76</v>
      </c>
      <c r="E4527" s="371"/>
    </row>
    <row r="4528" spans="1:5" customFormat="1" x14ac:dyDescent="0.25">
      <c r="A4528" s="373">
        <v>96694</v>
      </c>
      <c r="B4528" s="373" t="s">
        <v>6362</v>
      </c>
      <c r="C4528" s="373" t="s">
        <v>6</v>
      </c>
      <c r="D4528" s="374">
        <v>93.73</v>
      </c>
      <c r="E4528" s="371"/>
    </row>
    <row r="4529" spans="1:5" customFormat="1" x14ac:dyDescent="0.25">
      <c r="A4529" s="373">
        <v>96695</v>
      </c>
      <c r="B4529" s="373" t="s">
        <v>6363</v>
      </c>
      <c r="C4529" s="373" t="s">
        <v>6</v>
      </c>
      <c r="D4529" s="374">
        <v>103.4</v>
      </c>
      <c r="E4529" s="371"/>
    </row>
    <row r="4530" spans="1:5" customFormat="1" x14ac:dyDescent="0.25">
      <c r="A4530" s="373">
        <v>96696</v>
      </c>
      <c r="B4530" s="373" t="s">
        <v>6364</v>
      </c>
      <c r="C4530" s="373" t="s">
        <v>6</v>
      </c>
      <c r="D4530" s="374">
        <v>117.09</v>
      </c>
      <c r="E4530" s="371"/>
    </row>
    <row r="4531" spans="1:5" customFormat="1" x14ac:dyDescent="0.25">
      <c r="A4531" s="373">
        <v>96697</v>
      </c>
      <c r="B4531" s="373" t="s">
        <v>6365</v>
      </c>
      <c r="C4531" s="373" t="s">
        <v>6</v>
      </c>
      <c r="D4531" s="374">
        <v>348.42</v>
      </c>
      <c r="E4531" s="371"/>
    </row>
    <row r="4532" spans="1:5" customFormat="1" x14ac:dyDescent="0.25">
      <c r="A4532" s="373">
        <v>96698</v>
      </c>
      <c r="B4532" s="373" t="s">
        <v>6366</v>
      </c>
      <c r="C4532" s="373" t="s">
        <v>6</v>
      </c>
      <c r="D4532" s="374">
        <v>8.18</v>
      </c>
      <c r="E4532" s="371"/>
    </row>
    <row r="4533" spans="1:5" customFormat="1" x14ac:dyDescent="0.25">
      <c r="A4533" s="373">
        <v>96699</v>
      </c>
      <c r="B4533" s="373" t="s">
        <v>6367</v>
      </c>
      <c r="C4533" s="373" t="s">
        <v>6</v>
      </c>
      <c r="D4533" s="374">
        <v>26.09</v>
      </c>
      <c r="E4533" s="371"/>
    </row>
    <row r="4534" spans="1:5" customFormat="1" x14ac:dyDescent="0.25">
      <c r="A4534" s="373">
        <v>96700</v>
      </c>
      <c r="B4534" s="373" t="s">
        <v>6368</v>
      </c>
      <c r="C4534" s="373" t="s">
        <v>6</v>
      </c>
      <c r="D4534" s="374">
        <v>17.2</v>
      </c>
      <c r="E4534" s="371"/>
    </row>
    <row r="4535" spans="1:5" customFormat="1" x14ac:dyDescent="0.25">
      <c r="A4535" s="373">
        <v>96701</v>
      </c>
      <c r="B4535" s="373" t="s">
        <v>6369</v>
      </c>
      <c r="C4535" s="373" t="s">
        <v>6</v>
      </c>
      <c r="D4535" s="374">
        <v>11.28</v>
      </c>
      <c r="E4535" s="371"/>
    </row>
    <row r="4536" spans="1:5" customFormat="1" x14ac:dyDescent="0.25">
      <c r="A4536" s="373">
        <v>96702</v>
      </c>
      <c r="B4536" s="373" t="s">
        <v>6370</v>
      </c>
      <c r="C4536" s="373" t="s">
        <v>6</v>
      </c>
      <c r="D4536" s="374">
        <v>11.73</v>
      </c>
      <c r="E4536" s="371"/>
    </row>
    <row r="4537" spans="1:5" customFormat="1" x14ac:dyDescent="0.25">
      <c r="A4537" s="373">
        <v>96703</v>
      </c>
      <c r="B4537" s="373" t="s">
        <v>6371</v>
      </c>
      <c r="C4537" s="373" t="s">
        <v>6</v>
      </c>
      <c r="D4537" s="374">
        <v>20.25</v>
      </c>
      <c r="E4537" s="371"/>
    </row>
    <row r="4538" spans="1:5" customFormat="1" x14ac:dyDescent="0.25">
      <c r="A4538" s="373">
        <v>96704</v>
      </c>
      <c r="B4538" s="373" t="s">
        <v>6372</v>
      </c>
      <c r="C4538" s="373" t="s">
        <v>6</v>
      </c>
      <c r="D4538" s="374">
        <v>20.73</v>
      </c>
      <c r="E4538" s="371"/>
    </row>
    <row r="4539" spans="1:5" customFormat="1" x14ac:dyDescent="0.25">
      <c r="A4539" s="373">
        <v>96705</v>
      </c>
      <c r="B4539" s="373" t="s">
        <v>6373</v>
      </c>
      <c r="C4539" s="373" t="s">
        <v>6</v>
      </c>
      <c r="D4539" s="374">
        <v>24.57</v>
      </c>
      <c r="E4539" s="371"/>
    </row>
    <row r="4540" spans="1:5" customFormat="1" x14ac:dyDescent="0.25">
      <c r="A4540" s="373">
        <v>96706</v>
      </c>
      <c r="B4540" s="373" t="s">
        <v>6374</v>
      </c>
      <c r="C4540" s="373" t="s">
        <v>6</v>
      </c>
      <c r="D4540" s="374">
        <v>36.5</v>
      </c>
      <c r="E4540" s="371"/>
    </row>
    <row r="4541" spans="1:5" customFormat="1" x14ac:dyDescent="0.25">
      <c r="A4541" s="373">
        <v>96707</v>
      </c>
      <c r="B4541" s="373" t="s">
        <v>6375</v>
      </c>
      <c r="C4541" s="373" t="s">
        <v>6</v>
      </c>
      <c r="D4541" s="374">
        <v>58.89</v>
      </c>
      <c r="E4541" s="371"/>
    </row>
    <row r="4542" spans="1:5" customFormat="1" x14ac:dyDescent="0.25">
      <c r="A4542" s="373">
        <v>96708</v>
      </c>
      <c r="B4542" s="373" t="s">
        <v>6376</v>
      </c>
      <c r="C4542" s="373" t="s">
        <v>6</v>
      </c>
      <c r="D4542" s="374">
        <v>89.48</v>
      </c>
      <c r="E4542" s="371"/>
    </row>
    <row r="4543" spans="1:5" customFormat="1" x14ac:dyDescent="0.25">
      <c r="A4543" s="373">
        <v>96709</v>
      </c>
      <c r="B4543" s="373" t="s">
        <v>6377</v>
      </c>
      <c r="C4543" s="373" t="s">
        <v>6</v>
      </c>
      <c r="D4543" s="374">
        <v>114.21</v>
      </c>
      <c r="E4543" s="371"/>
    </row>
    <row r="4544" spans="1:5" customFormat="1" x14ac:dyDescent="0.25">
      <c r="A4544" s="373">
        <v>96710</v>
      </c>
      <c r="B4544" s="373" t="s">
        <v>6378</v>
      </c>
      <c r="C4544" s="373" t="s">
        <v>6</v>
      </c>
      <c r="D4544" s="374">
        <v>15.08</v>
      </c>
      <c r="E4544" s="371"/>
    </row>
    <row r="4545" spans="1:5" customFormat="1" x14ac:dyDescent="0.25">
      <c r="A4545" s="373">
        <v>96711</v>
      </c>
      <c r="B4545" s="373" t="s">
        <v>6379</v>
      </c>
      <c r="C4545" s="373" t="s">
        <v>6</v>
      </c>
      <c r="D4545" s="374">
        <v>22.52</v>
      </c>
      <c r="E4545" s="371"/>
    </row>
    <row r="4546" spans="1:5" customFormat="1" x14ac:dyDescent="0.25">
      <c r="A4546" s="373">
        <v>96712</v>
      </c>
      <c r="B4546" s="373" t="s">
        <v>6380</v>
      </c>
      <c r="C4546" s="373" t="s">
        <v>6</v>
      </c>
      <c r="D4546" s="374">
        <v>32.11</v>
      </c>
      <c r="E4546" s="371"/>
    </row>
    <row r="4547" spans="1:5" customFormat="1" x14ac:dyDescent="0.25">
      <c r="A4547" s="373">
        <v>96713</v>
      </c>
      <c r="B4547" s="373" t="s">
        <v>6381</v>
      </c>
      <c r="C4547" s="373" t="s">
        <v>6</v>
      </c>
      <c r="D4547" s="374">
        <v>49.46</v>
      </c>
      <c r="E4547" s="371"/>
    </row>
    <row r="4548" spans="1:5" customFormat="1" x14ac:dyDescent="0.25">
      <c r="A4548" s="373">
        <v>96714</v>
      </c>
      <c r="B4548" s="373" t="s">
        <v>6382</v>
      </c>
      <c r="C4548" s="373" t="s">
        <v>6</v>
      </c>
      <c r="D4548" s="374">
        <v>70.5</v>
      </c>
      <c r="E4548" s="371"/>
    </row>
    <row r="4549" spans="1:5" customFormat="1" x14ac:dyDescent="0.25">
      <c r="A4549" s="373">
        <v>96715</v>
      </c>
      <c r="B4549" s="373" t="s">
        <v>6383</v>
      </c>
      <c r="C4549" s="373" t="s">
        <v>6</v>
      </c>
      <c r="D4549" s="374">
        <v>126.08</v>
      </c>
      <c r="E4549" s="371"/>
    </row>
    <row r="4550" spans="1:5" customFormat="1" x14ac:dyDescent="0.25">
      <c r="A4550" s="373">
        <v>96716</v>
      </c>
      <c r="B4550" s="373" t="s">
        <v>6384</v>
      </c>
      <c r="C4550" s="373" t="s">
        <v>6</v>
      </c>
      <c r="D4550" s="374">
        <v>164.33</v>
      </c>
      <c r="E4550" s="371"/>
    </row>
    <row r="4551" spans="1:5" customFormat="1" x14ac:dyDescent="0.25">
      <c r="A4551" s="373">
        <v>96717</v>
      </c>
      <c r="B4551" s="373" t="s">
        <v>6385</v>
      </c>
      <c r="C4551" s="373" t="s">
        <v>6</v>
      </c>
      <c r="D4551" s="374">
        <v>316.49</v>
      </c>
      <c r="E4551" s="371"/>
    </row>
    <row r="4552" spans="1:5" customFormat="1" x14ac:dyDescent="0.25">
      <c r="A4552" s="373">
        <v>96736</v>
      </c>
      <c r="B4552" s="373" t="s">
        <v>2307</v>
      </c>
      <c r="C4552" s="373" t="s">
        <v>6</v>
      </c>
      <c r="D4552" s="374">
        <v>6.85</v>
      </c>
      <c r="E4552" s="371"/>
    </row>
    <row r="4553" spans="1:5" customFormat="1" x14ac:dyDescent="0.25">
      <c r="A4553" s="373">
        <v>96737</v>
      </c>
      <c r="B4553" s="373" t="s">
        <v>2308</v>
      </c>
      <c r="C4553" s="373" t="s">
        <v>6</v>
      </c>
      <c r="D4553" s="374">
        <v>6.63</v>
      </c>
      <c r="E4553" s="371"/>
    </row>
    <row r="4554" spans="1:5" customFormat="1" x14ac:dyDescent="0.25">
      <c r="A4554" s="373">
        <v>96738</v>
      </c>
      <c r="B4554" s="373" t="s">
        <v>2309</v>
      </c>
      <c r="C4554" s="373" t="s">
        <v>6</v>
      </c>
      <c r="D4554" s="374">
        <v>24.54</v>
      </c>
      <c r="E4554" s="371"/>
    </row>
    <row r="4555" spans="1:5" customFormat="1" x14ac:dyDescent="0.25">
      <c r="A4555" s="373">
        <v>96739</v>
      </c>
      <c r="B4555" s="373" t="s">
        <v>2310</v>
      </c>
      <c r="C4555" s="373" t="s">
        <v>6</v>
      </c>
      <c r="D4555" s="374">
        <v>9.65</v>
      </c>
      <c r="E4555" s="371"/>
    </row>
    <row r="4556" spans="1:5" customFormat="1" x14ac:dyDescent="0.25">
      <c r="A4556" s="373">
        <v>96740</v>
      </c>
      <c r="B4556" s="373" t="s">
        <v>2311</v>
      </c>
      <c r="C4556" s="373" t="s">
        <v>6</v>
      </c>
      <c r="D4556" s="374">
        <v>34.44</v>
      </c>
      <c r="E4556" s="371"/>
    </row>
    <row r="4557" spans="1:5" customFormat="1" x14ac:dyDescent="0.25">
      <c r="A4557" s="373">
        <v>96741</v>
      </c>
      <c r="B4557" s="373" t="s">
        <v>2312</v>
      </c>
      <c r="C4557" s="373" t="s">
        <v>6</v>
      </c>
      <c r="D4557" s="374">
        <v>17.14</v>
      </c>
      <c r="E4557" s="371"/>
    </row>
    <row r="4558" spans="1:5" customFormat="1" x14ac:dyDescent="0.25">
      <c r="A4558" s="373">
        <v>96742</v>
      </c>
      <c r="B4558" s="373" t="s">
        <v>2313</v>
      </c>
      <c r="C4558" s="373" t="s">
        <v>6</v>
      </c>
      <c r="D4558" s="374">
        <v>22.56</v>
      </c>
      <c r="E4558" s="371"/>
    </row>
    <row r="4559" spans="1:5" customFormat="1" x14ac:dyDescent="0.25">
      <c r="A4559" s="373">
        <v>96743</v>
      </c>
      <c r="B4559" s="373" t="s">
        <v>2314</v>
      </c>
      <c r="C4559" s="373" t="s">
        <v>6</v>
      </c>
      <c r="D4559" s="374">
        <v>32.08</v>
      </c>
      <c r="E4559" s="371"/>
    </row>
    <row r="4560" spans="1:5" customFormat="1" x14ac:dyDescent="0.25">
      <c r="A4560" s="373">
        <v>96744</v>
      </c>
      <c r="B4560" s="373" t="s">
        <v>2315</v>
      </c>
      <c r="C4560" s="373" t="s">
        <v>6</v>
      </c>
      <c r="D4560" s="374">
        <v>57.74</v>
      </c>
      <c r="E4560" s="371"/>
    </row>
    <row r="4561" spans="1:5" customFormat="1" x14ac:dyDescent="0.25">
      <c r="A4561" s="373">
        <v>96745</v>
      </c>
      <c r="B4561" s="373" t="s">
        <v>2316</v>
      </c>
      <c r="C4561" s="373" t="s">
        <v>6</v>
      </c>
      <c r="D4561" s="374">
        <v>85.52</v>
      </c>
      <c r="E4561" s="371"/>
    </row>
    <row r="4562" spans="1:5" customFormat="1" x14ac:dyDescent="0.25">
      <c r="A4562" s="373">
        <v>96746</v>
      </c>
      <c r="B4562" s="373" t="s">
        <v>2317</v>
      </c>
      <c r="C4562" s="373" t="s">
        <v>6</v>
      </c>
      <c r="D4562" s="374">
        <v>114.53</v>
      </c>
      <c r="E4562" s="371"/>
    </row>
    <row r="4563" spans="1:5" customFormat="1" x14ac:dyDescent="0.25">
      <c r="A4563" s="373">
        <v>96747</v>
      </c>
      <c r="B4563" s="373" t="s">
        <v>2318</v>
      </c>
      <c r="C4563" s="373" t="s">
        <v>6</v>
      </c>
      <c r="D4563" s="374">
        <v>8.5299999999999994</v>
      </c>
      <c r="E4563" s="371"/>
    </row>
    <row r="4564" spans="1:5" customFormat="1" x14ac:dyDescent="0.25">
      <c r="A4564" s="373">
        <v>96748</v>
      </c>
      <c r="B4564" s="373" t="s">
        <v>2319</v>
      </c>
      <c r="C4564" s="373" t="s">
        <v>6</v>
      </c>
      <c r="D4564" s="374">
        <v>9.2100000000000009</v>
      </c>
      <c r="E4564" s="371"/>
    </row>
    <row r="4565" spans="1:5" customFormat="1" x14ac:dyDescent="0.25">
      <c r="A4565" s="373">
        <v>96749</v>
      </c>
      <c r="B4565" s="373" t="s">
        <v>2320</v>
      </c>
      <c r="C4565" s="373" t="s">
        <v>6</v>
      </c>
      <c r="D4565" s="374">
        <v>12.42</v>
      </c>
      <c r="E4565" s="371"/>
    </row>
    <row r="4566" spans="1:5" customFormat="1" x14ac:dyDescent="0.25">
      <c r="A4566" s="373">
        <v>96750</v>
      </c>
      <c r="B4566" s="373" t="s">
        <v>2321</v>
      </c>
      <c r="C4566" s="373" t="s">
        <v>6</v>
      </c>
      <c r="D4566" s="374">
        <v>17.47</v>
      </c>
      <c r="E4566" s="371"/>
    </row>
    <row r="4567" spans="1:5" customFormat="1" x14ac:dyDescent="0.25">
      <c r="A4567" s="373">
        <v>96751</v>
      </c>
      <c r="B4567" s="373" t="s">
        <v>2322</v>
      </c>
      <c r="C4567" s="373" t="s">
        <v>6</v>
      </c>
      <c r="D4567" s="374">
        <v>27.83</v>
      </c>
      <c r="E4567" s="371"/>
    </row>
    <row r="4568" spans="1:5" customFormat="1" x14ac:dyDescent="0.25">
      <c r="A4568" s="373">
        <v>96752</v>
      </c>
      <c r="B4568" s="373" t="s">
        <v>2323</v>
      </c>
      <c r="C4568" s="373" t="s">
        <v>6</v>
      </c>
      <c r="D4568" s="374">
        <v>37.200000000000003</v>
      </c>
      <c r="E4568" s="371"/>
    </row>
    <row r="4569" spans="1:5" customFormat="1" x14ac:dyDescent="0.25">
      <c r="A4569" s="373">
        <v>96753</v>
      </c>
      <c r="B4569" s="373" t="s">
        <v>2324</v>
      </c>
      <c r="C4569" s="373" t="s">
        <v>6</v>
      </c>
      <c r="D4569" s="374">
        <v>91.97</v>
      </c>
      <c r="E4569" s="371"/>
    </row>
    <row r="4570" spans="1:5" customFormat="1" x14ac:dyDescent="0.25">
      <c r="A4570" s="373">
        <v>96754</v>
      </c>
      <c r="B4570" s="373" t="s">
        <v>2325</v>
      </c>
      <c r="C4570" s="373" t="s">
        <v>6</v>
      </c>
      <c r="D4570" s="374">
        <v>111.14</v>
      </c>
      <c r="E4570" s="371"/>
    </row>
    <row r="4571" spans="1:5" customFormat="1" x14ac:dyDescent="0.25">
      <c r="A4571" s="373">
        <v>96755</v>
      </c>
      <c r="B4571" s="373" t="s">
        <v>2326</v>
      </c>
      <c r="C4571" s="373" t="s">
        <v>6</v>
      </c>
      <c r="D4571" s="374">
        <v>348.88</v>
      </c>
      <c r="E4571" s="371"/>
    </row>
    <row r="4572" spans="1:5" customFormat="1" x14ac:dyDescent="0.25">
      <c r="A4572" s="373">
        <v>96756</v>
      </c>
      <c r="B4572" s="373" t="s">
        <v>2327</v>
      </c>
      <c r="C4572" s="373" t="s">
        <v>6</v>
      </c>
      <c r="D4572" s="374">
        <v>21.4</v>
      </c>
      <c r="E4572" s="371"/>
    </row>
    <row r="4573" spans="1:5" customFormat="1" x14ac:dyDescent="0.25">
      <c r="A4573" s="373">
        <v>96757</v>
      </c>
      <c r="B4573" s="373" t="s">
        <v>2328</v>
      </c>
      <c r="C4573" s="373" t="s">
        <v>6</v>
      </c>
      <c r="D4573" s="374">
        <v>25.68</v>
      </c>
      <c r="E4573" s="371"/>
    </row>
    <row r="4574" spans="1:5" customFormat="1" x14ac:dyDescent="0.25">
      <c r="A4574" s="373">
        <v>96758</v>
      </c>
      <c r="B4574" s="373" t="s">
        <v>2329</v>
      </c>
      <c r="C4574" s="373" t="s">
        <v>6</v>
      </c>
      <c r="D4574" s="374">
        <v>19.27</v>
      </c>
      <c r="E4574" s="371"/>
    </row>
    <row r="4575" spans="1:5" customFormat="1" x14ac:dyDescent="0.25">
      <c r="A4575" s="373">
        <v>96759</v>
      </c>
      <c r="B4575" s="373" t="s">
        <v>2330</v>
      </c>
      <c r="C4575" s="373" t="s">
        <v>6</v>
      </c>
      <c r="D4575" s="374">
        <v>25.9</v>
      </c>
      <c r="E4575" s="371"/>
    </row>
    <row r="4576" spans="1:5" customFormat="1" x14ac:dyDescent="0.25">
      <c r="A4576" s="373">
        <v>96760</v>
      </c>
      <c r="B4576" s="373" t="s">
        <v>2331</v>
      </c>
      <c r="C4576" s="373" t="s">
        <v>6</v>
      </c>
      <c r="D4576" s="374">
        <v>45.39</v>
      </c>
      <c r="E4576" s="371"/>
    </row>
    <row r="4577" spans="1:5" customFormat="1" x14ac:dyDescent="0.25">
      <c r="A4577" s="373">
        <v>96761</v>
      </c>
      <c r="B4577" s="373" t="s">
        <v>2332</v>
      </c>
      <c r="C4577" s="373" t="s">
        <v>6</v>
      </c>
      <c r="D4577" s="374">
        <v>61.59</v>
      </c>
      <c r="E4577" s="371"/>
    </row>
    <row r="4578" spans="1:5" customFormat="1" x14ac:dyDescent="0.25">
      <c r="A4578" s="373">
        <v>96762</v>
      </c>
      <c r="B4578" s="373" t="s">
        <v>2333</v>
      </c>
      <c r="C4578" s="373" t="s">
        <v>6</v>
      </c>
      <c r="D4578" s="374">
        <v>123.7</v>
      </c>
      <c r="E4578" s="371"/>
    </row>
    <row r="4579" spans="1:5" customFormat="1" x14ac:dyDescent="0.25">
      <c r="A4579" s="373">
        <v>96763</v>
      </c>
      <c r="B4579" s="373" t="s">
        <v>2334</v>
      </c>
      <c r="C4579" s="373" t="s">
        <v>6</v>
      </c>
      <c r="D4579" s="374">
        <v>156.36000000000001</v>
      </c>
      <c r="E4579" s="371"/>
    </row>
    <row r="4580" spans="1:5" customFormat="1" x14ac:dyDescent="0.25">
      <c r="A4580" s="373">
        <v>96764</v>
      </c>
      <c r="B4580" s="373" t="s">
        <v>2335</v>
      </c>
      <c r="C4580" s="373" t="s">
        <v>6</v>
      </c>
      <c r="D4580" s="374">
        <v>317.12</v>
      </c>
      <c r="E4580" s="371"/>
    </row>
    <row r="4581" spans="1:5" customFormat="1" x14ac:dyDescent="0.25">
      <c r="A4581" s="373">
        <v>96802</v>
      </c>
      <c r="B4581" s="373" t="s">
        <v>7294</v>
      </c>
      <c r="C4581" s="373" t="s">
        <v>6</v>
      </c>
      <c r="D4581" s="374">
        <v>371.59</v>
      </c>
      <c r="E4581" s="371"/>
    </row>
    <row r="4582" spans="1:5" customFormat="1" x14ac:dyDescent="0.25">
      <c r="A4582" s="373">
        <v>96803</v>
      </c>
      <c r="B4582" s="373" t="s">
        <v>7295</v>
      </c>
      <c r="C4582" s="373" t="s">
        <v>6</v>
      </c>
      <c r="D4582" s="374">
        <v>68.739999999999995</v>
      </c>
      <c r="E4582" s="371"/>
    </row>
    <row r="4583" spans="1:5" customFormat="1" x14ac:dyDescent="0.25">
      <c r="A4583" s="373">
        <v>96804</v>
      </c>
      <c r="B4583" s="373" t="s">
        <v>7296</v>
      </c>
      <c r="C4583" s="373" t="s">
        <v>6</v>
      </c>
      <c r="D4583" s="374">
        <v>111.69</v>
      </c>
      <c r="E4583" s="371"/>
    </row>
    <row r="4584" spans="1:5" customFormat="1" x14ac:dyDescent="0.25">
      <c r="A4584" s="373">
        <v>96805</v>
      </c>
      <c r="B4584" s="373" t="s">
        <v>7297</v>
      </c>
      <c r="C4584" s="373" t="s">
        <v>6</v>
      </c>
      <c r="D4584" s="374">
        <v>193.4</v>
      </c>
      <c r="E4584" s="371"/>
    </row>
    <row r="4585" spans="1:5" customFormat="1" x14ac:dyDescent="0.25">
      <c r="A4585" s="373">
        <v>96806</v>
      </c>
      <c r="B4585" s="373" t="s">
        <v>7298</v>
      </c>
      <c r="C4585" s="373" t="s">
        <v>6</v>
      </c>
      <c r="D4585" s="374">
        <v>75.510000000000005</v>
      </c>
      <c r="E4585" s="371"/>
    </row>
    <row r="4586" spans="1:5" customFormat="1" x14ac:dyDescent="0.25">
      <c r="A4586" s="373">
        <v>96807</v>
      </c>
      <c r="B4586" s="373" t="s">
        <v>7299</v>
      </c>
      <c r="C4586" s="373" t="s">
        <v>6</v>
      </c>
      <c r="D4586" s="374">
        <v>121.94</v>
      </c>
      <c r="E4586" s="371"/>
    </row>
    <row r="4587" spans="1:5" customFormat="1" x14ac:dyDescent="0.25">
      <c r="A4587" s="373">
        <v>96808</v>
      </c>
      <c r="B4587" s="373" t="s">
        <v>7300</v>
      </c>
      <c r="C4587" s="373" t="s">
        <v>6</v>
      </c>
      <c r="D4587" s="374">
        <v>15.81</v>
      </c>
      <c r="E4587" s="371"/>
    </row>
    <row r="4588" spans="1:5" customFormat="1" x14ac:dyDescent="0.25">
      <c r="A4588" s="373">
        <v>96809</v>
      </c>
      <c r="B4588" s="373" t="s">
        <v>7301</v>
      </c>
      <c r="C4588" s="373" t="s">
        <v>6</v>
      </c>
      <c r="D4588" s="374">
        <v>17.37</v>
      </c>
      <c r="E4588" s="371"/>
    </row>
    <row r="4589" spans="1:5" customFormat="1" x14ac:dyDescent="0.25">
      <c r="A4589" s="373">
        <v>96810</v>
      </c>
      <c r="B4589" s="373" t="s">
        <v>7302</v>
      </c>
      <c r="C4589" s="373" t="s">
        <v>6</v>
      </c>
      <c r="D4589" s="374">
        <v>18.88</v>
      </c>
      <c r="E4589" s="371"/>
    </row>
    <row r="4590" spans="1:5" customFormat="1" x14ac:dyDescent="0.25">
      <c r="A4590" s="373">
        <v>96811</v>
      </c>
      <c r="B4590" s="373" t="s">
        <v>7303</v>
      </c>
      <c r="C4590" s="373" t="s">
        <v>6</v>
      </c>
      <c r="D4590" s="374">
        <v>19.91</v>
      </c>
      <c r="E4590" s="371"/>
    </row>
    <row r="4591" spans="1:5" customFormat="1" x14ac:dyDescent="0.25">
      <c r="A4591" s="373">
        <v>96812</v>
      </c>
      <c r="B4591" s="373" t="s">
        <v>7304</v>
      </c>
      <c r="C4591" s="373" t="s">
        <v>6</v>
      </c>
      <c r="D4591" s="374">
        <v>18.14</v>
      </c>
      <c r="E4591" s="371"/>
    </row>
    <row r="4592" spans="1:5" customFormat="1" x14ac:dyDescent="0.25">
      <c r="A4592" s="373">
        <v>96813</v>
      </c>
      <c r="B4592" s="373" t="s">
        <v>7305</v>
      </c>
      <c r="C4592" s="373" t="s">
        <v>6</v>
      </c>
      <c r="D4592" s="374">
        <v>20.63</v>
      </c>
      <c r="E4592" s="371"/>
    </row>
    <row r="4593" spans="1:5" customFormat="1" x14ac:dyDescent="0.25">
      <c r="A4593" s="373">
        <v>96814</v>
      </c>
      <c r="B4593" s="373" t="s">
        <v>7306</v>
      </c>
      <c r="C4593" s="373" t="s">
        <v>6</v>
      </c>
      <c r="D4593" s="374">
        <v>14.81</v>
      </c>
      <c r="E4593" s="371"/>
    </row>
    <row r="4594" spans="1:5" customFormat="1" x14ac:dyDescent="0.25">
      <c r="A4594" s="373">
        <v>96815</v>
      </c>
      <c r="B4594" s="373" t="s">
        <v>7307</v>
      </c>
      <c r="C4594" s="373" t="s">
        <v>6</v>
      </c>
      <c r="D4594" s="374">
        <v>30.59</v>
      </c>
      <c r="E4594" s="371"/>
    </row>
    <row r="4595" spans="1:5" customFormat="1" x14ac:dyDescent="0.25">
      <c r="A4595" s="373">
        <v>96816</v>
      </c>
      <c r="B4595" s="373" t="s">
        <v>7308</v>
      </c>
      <c r="C4595" s="373" t="s">
        <v>6</v>
      </c>
      <c r="D4595" s="374">
        <v>23.25</v>
      </c>
      <c r="E4595" s="371"/>
    </row>
    <row r="4596" spans="1:5" customFormat="1" x14ac:dyDescent="0.25">
      <c r="A4596" s="373">
        <v>96817</v>
      </c>
      <c r="B4596" s="373" t="s">
        <v>7309</v>
      </c>
      <c r="C4596" s="373" t="s">
        <v>6</v>
      </c>
      <c r="D4596" s="374">
        <v>30.83</v>
      </c>
      <c r="E4596" s="371"/>
    </row>
    <row r="4597" spans="1:5" customFormat="1" x14ac:dyDescent="0.25">
      <c r="A4597" s="373">
        <v>96818</v>
      </c>
      <c r="B4597" s="373" t="s">
        <v>7310</v>
      </c>
      <c r="C4597" s="373" t="s">
        <v>6</v>
      </c>
      <c r="D4597" s="374">
        <v>19.78</v>
      </c>
      <c r="E4597" s="371"/>
    </row>
    <row r="4598" spans="1:5" customFormat="1" x14ac:dyDescent="0.25">
      <c r="A4598" s="373">
        <v>96819</v>
      </c>
      <c r="B4598" s="373" t="s">
        <v>7311</v>
      </c>
      <c r="C4598" s="373" t="s">
        <v>6</v>
      </c>
      <c r="D4598" s="374">
        <v>21.2</v>
      </c>
      <c r="E4598" s="371"/>
    </row>
    <row r="4599" spans="1:5" customFormat="1" x14ac:dyDescent="0.25">
      <c r="A4599" s="373">
        <v>96820</v>
      </c>
      <c r="B4599" s="373" t="s">
        <v>7312</v>
      </c>
      <c r="C4599" s="373" t="s">
        <v>6</v>
      </c>
      <c r="D4599" s="374">
        <v>36.83</v>
      </c>
      <c r="E4599" s="371"/>
    </row>
    <row r="4600" spans="1:5" customFormat="1" x14ac:dyDescent="0.25">
      <c r="A4600" s="373">
        <v>96821</v>
      </c>
      <c r="B4600" s="373" t="s">
        <v>7313</v>
      </c>
      <c r="C4600" s="373" t="s">
        <v>6</v>
      </c>
      <c r="D4600" s="374">
        <v>34.29</v>
      </c>
      <c r="E4600" s="371"/>
    </row>
    <row r="4601" spans="1:5" customFormat="1" x14ac:dyDescent="0.25">
      <c r="A4601" s="373">
        <v>96822</v>
      </c>
      <c r="B4601" s="373" t="s">
        <v>7314</v>
      </c>
      <c r="C4601" s="373" t="s">
        <v>6</v>
      </c>
      <c r="D4601" s="374">
        <v>27.78</v>
      </c>
      <c r="E4601" s="371"/>
    </row>
    <row r="4602" spans="1:5" customFormat="1" x14ac:dyDescent="0.25">
      <c r="A4602" s="373">
        <v>96823</v>
      </c>
      <c r="B4602" s="373" t="s">
        <v>7315</v>
      </c>
      <c r="C4602" s="373" t="s">
        <v>6</v>
      </c>
      <c r="D4602" s="374">
        <v>10.37</v>
      </c>
      <c r="E4602" s="371"/>
    </row>
    <row r="4603" spans="1:5" customFormat="1" x14ac:dyDescent="0.25">
      <c r="A4603" s="373">
        <v>96824</v>
      </c>
      <c r="B4603" s="373" t="s">
        <v>7316</v>
      </c>
      <c r="C4603" s="373" t="s">
        <v>6</v>
      </c>
      <c r="D4603" s="374">
        <v>16.25</v>
      </c>
      <c r="E4603" s="371"/>
    </row>
    <row r="4604" spans="1:5" customFormat="1" x14ac:dyDescent="0.25">
      <c r="A4604" s="373">
        <v>96826</v>
      </c>
      <c r="B4604" s="373" t="s">
        <v>7317</v>
      </c>
      <c r="C4604" s="373" t="s">
        <v>6</v>
      </c>
      <c r="D4604" s="374">
        <v>12.05</v>
      </c>
      <c r="E4604" s="371"/>
    </row>
    <row r="4605" spans="1:5" customFormat="1" x14ac:dyDescent="0.25">
      <c r="A4605" s="373">
        <v>96827</v>
      </c>
      <c r="B4605" s="373" t="s">
        <v>7318</v>
      </c>
      <c r="C4605" s="373" t="s">
        <v>6</v>
      </c>
      <c r="D4605" s="374">
        <v>17.68</v>
      </c>
      <c r="E4605" s="371"/>
    </row>
    <row r="4606" spans="1:5" customFormat="1" x14ac:dyDescent="0.25">
      <c r="A4606" s="373">
        <v>96828</v>
      </c>
      <c r="B4606" s="373" t="s">
        <v>7319</v>
      </c>
      <c r="C4606" s="373" t="s">
        <v>6</v>
      </c>
      <c r="D4606" s="374">
        <v>21.72</v>
      </c>
      <c r="E4606" s="371"/>
    </row>
    <row r="4607" spans="1:5" customFormat="1" x14ac:dyDescent="0.25">
      <c r="A4607" s="373">
        <v>96829</v>
      </c>
      <c r="B4607" s="373" t="s">
        <v>7320</v>
      </c>
      <c r="C4607" s="373" t="s">
        <v>6</v>
      </c>
      <c r="D4607" s="374">
        <v>16.670000000000002</v>
      </c>
      <c r="E4607" s="371"/>
    </row>
    <row r="4608" spans="1:5" customFormat="1" x14ac:dyDescent="0.25">
      <c r="A4608" s="373">
        <v>96830</v>
      </c>
      <c r="B4608" s="373" t="s">
        <v>7321</v>
      </c>
      <c r="C4608" s="373" t="s">
        <v>6</v>
      </c>
      <c r="D4608" s="374">
        <v>18.82</v>
      </c>
      <c r="E4608" s="371"/>
    </row>
    <row r="4609" spans="1:5" customFormat="1" x14ac:dyDescent="0.25">
      <c r="A4609" s="373">
        <v>96832</v>
      </c>
      <c r="B4609" s="373" t="s">
        <v>7322</v>
      </c>
      <c r="C4609" s="373" t="s">
        <v>6</v>
      </c>
      <c r="D4609" s="374">
        <v>27.15</v>
      </c>
      <c r="E4609" s="371"/>
    </row>
    <row r="4610" spans="1:5" customFormat="1" x14ac:dyDescent="0.25">
      <c r="A4610" s="373">
        <v>96833</v>
      </c>
      <c r="B4610" s="373" t="s">
        <v>7323</v>
      </c>
      <c r="C4610" s="373" t="s">
        <v>6</v>
      </c>
      <c r="D4610" s="374">
        <v>21.19</v>
      </c>
      <c r="E4610" s="371"/>
    </row>
    <row r="4611" spans="1:5" customFormat="1" x14ac:dyDescent="0.25">
      <c r="A4611" s="373">
        <v>96834</v>
      </c>
      <c r="B4611" s="373" t="s">
        <v>7324</v>
      </c>
      <c r="C4611" s="373" t="s">
        <v>6</v>
      </c>
      <c r="D4611" s="374">
        <v>25.42</v>
      </c>
      <c r="E4611" s="371"/>
    </row>
    <row r="4612" spans="1:5" customFormat="1" x14ac:dyDescent="0.25">
      <c r="A4612" s="373">
        <v>96836</v>
      </c>
      <c r="B4612" s="373" t="s">
        <v>7325</v>
      </c>
      <c r="C4612" s="373" t="s">
        <v>6</v>
      </c>
      <c r="D4612" s="374">
        <v>30.27</v>
      </c>
      <c r="E4612" s="371"/>
    </row>
    <row r="4613" spans="1:5" customFormat="1" x14ac:dyDescent="0.25">
      <c r="A4613" s="373">
        <v>96837</v>
      </c>
      <c r="B4613" s="373" t="s">
        <v>7326</v>
      </c>
      <c r="C4613" s="373" t="s">
        <v>6</v>
      </c>
      <c r="D4613" s="374">
        <v>19.36</v>
      </c>
      <c r="E4613" s="371"/>
    </row>
    <row r="4614" spans="1:5" customFormat="1" x14ac:dyDescent="0.25">
      <c r="A4614" s="373">
        <v>96838</v>
      </c>
      <c r="B4614" s="373" t="s">
        <v>7327</v>
      </c>
      <c r="C4614" s="373" t="s">
        <v>6</v>
      </c>
      <c r="D4614" s="374">
        <v>23.41</v>
      </c>
      <c r="E4614" s="371"/>
    </row>
    <row r="4615" spans="1:5" customFormat="1" x14ac:dyDescent="0.25">
      <c r="A4615" s="373">
        <v>96839</v>
      </c>
      <c r="B4615" s="373" t="s">
        <v>7328</v>
      </c>
      <c r="C4615" s="373" t="s">
        <v>6</v>
      </c>
      <c r="D4615" s="374">
        <v>24.17</v>
      </c>
      <c r="E4615" s="371"/>
    </row>
    <row r="4616" spans="1:5" customFormat="1" x14ac:dyDescent="0.25">
      <c r="A4616" s="373">
        <v>96840</v>
      </c>
      <c r="B4616" s="373" t="s">
        <v>7329</v>
      </c>
      <c r="C4616" s="373" t="s">
        <v>6</v>
      </c>
      <c r="D4616" s="374">
        <v>23.34</v>
      </c>
      <c r="E4616" s="371"/>
    </row>
    <row r="4617" spans="1:5" customFormat="1" x14ac:dyDescent="0.25">
      <c r="A4617" s="373">
        <v>96841</v>
      </c>
      <c r="B4617" s="373" t="s">
        <v>7330</v>
      </c>
      <c r="C4617" s="373" t="s">
        <v>6</v>
      </c>
      <c r="D4617" s="374">
        <v>25.96</v>
      </c>
      <c r="E4617" s="371"/>
    </row>
    <row r="4618" spans="1:5" customFormat="1" x14ac:dyDescent="0.25">
      <c r="A4618" s="373">
        <v>96842</v>
      </c>
      <c r="B4618" s="373" t="s">
        <v>7331</v>
      </c>
      <c r="C4618" s="373" t="s">
        <v>6</v>
      </c>
      <c r="D4618" s="374">
        <v>29.67</v>
      </c>
      <c r="E4618" s="371"/>
    </row>
    <row r="4619" spans="1:5" customFormat="1" x14ac:dyDescent="0.25">
      <c r="A4619" s="373">
        <v>96843</v>
      </c>
      <c r="B4619" s="373" t="s">
        <v>7332</v>
      </c>
      <c r="C4619" s="373" t="s">
        <v>6</v>
      </c>
      <c r="D4619" s="374">
        <v>26.98</v>
      </c>
      <c r="E4619" s="371"/>
    </row>
    <row r="4620" spans="1:5" customFormat="1" x14ac:dyDescent="0.25">
      <c r="A4620" s="373">
        <v>96844</v>
      </c>
      <c r="B4620" s="373" t="s">
        <v>7333</v>
      </c>
      <c r="C4620" s="373" t="s">
        <v>6</v>
      </c>
      <c r="D4620" s="374">
        <v>31</v>
      </c>
      <c r="E4620" s="371"/>
    </row>
    <row r="4621" spans="1:5" customFormat="1" x14ac:dyDescent="0.25">
      <c r="A4621" s="373">
        <v>96845</v>
      </c>
      <c r="B4621" s="373" t="s">
        <v>7334</v>
      </c>
      <c r="C4621" s="373" t="s">
        <v>6</v>
      </c>
      <c r="D4621" s="374">
        <v>36.36</v>
      </c>
      <c r="E4621" s="371"/>
    </row>
    <row r="4622" spans="1:5" customFormat="1" x14ac:dyDescent="0.25">
      <c r="A4622" s="373">
        <v>96846</v>
      </c>
      <c r="B4622" s="373" t="s">
        <v>7335</v>
      </c>
      <c r="C4622" s="373" t="s">
        <v>6</v>
      </c>
      <c r="D4622" s="374">
        <v>34.47</v>
      </c>
      <c r="E4622" s="371"/>
    </row>
    <row r="4623" spans="1:5" customFormat="1" x14ac:dyDescent="0.25">
      <c r="A4623" s="373">
        <v>96847</v>
      </c>
      <c r="B4623" s="373" t="s">
        <v>7336</v>
      </c>
      <c r="C4623" s="373" t="s">
        <v>6</v>
      </c>
      <c r="D4623" s="374">
        <v>34.020000000000003</v>
      </c>
      <c r="E4623" s="371"/>
    </row>
    <row r="4624" spans="1:5" customFormat="1" x14ac:dyDescent="0.25">
      <c r="A4624" s="373">
        <v>96848</v>
      </c>
      <c r="B4624" s="373" t="s">
        <v>7337</v>
      </c>
      <c r="C4624" s="373" t="s">
        <v>6</v>
      </c>
      <c r="D4624" s="374">
        <v>48.16</v>
      </c>
      <c r="E4624" s="371"/>
    </row>
    <row r="4625" spans="1:5" customFormat="1" x14ac:dyDescent="0.25">
      <c r="A4625" s="373">
        <v>96849</v>
      </c>
      <c r="B4625" s="373" t="s">
        <v>7338</v>
      </c>
      <c r="C4625" s="373" t="s">
        <v>6</v>
      </c>
      <c r="D4625" s="374">
        <v>15.34</v>
      </c>
      <c r="E4625" s="371"/>
    </row>
    <row r="4626" spans="1:5" customFormat="1" x14ac:dyDescent="0.25">
      <c r="A4626" s="373">
        <v>96850</v>
      </c>
      <c r="B4626" s="373" t="s">
        <v>7339</v>
      </c>
      <c r="C4626" s="373" t="s">
        <v>6</v>
      </c>
      <c r="D4626" s="374">
        <v>21.78</v>
      </c>
      <c r="E4626" s="371"/>
    </row>
    <row r="4627" spans="1:5" customFormat="1" x14ac:dyDescent="0.25">
      <c r="A4627" s="373">
        <v>96852</v>
      </c>
      <c r="B4627" s="373" t="s">
        <v>7340</v>
      </c>
      <c r="C4627" s="373" t="s">
        <v>6</v>
      </c>
      <c r="D4627" s="374">
        <v>19.48</v>
      </c>
      <c r="E4627" s="371"/>
    </row>
    <row r="4628" spans="1:5" customFormat="1" x14ac:dyDescent="0.25">
      <c r="A4628" s="373">
        <v>96853</v>
      </c>
      <c r="B4628" s="373" t="s">
        <v>7341</v>
      </c>
      <c r="C4628" s="373" t="s">
        <v>6</v>
      </c>
      <c r="D4628" s="374">
        <v>23.39</v>
      </c>
      <c r="E4628" s="371"/>
    </row>
    <row r="4629" spans="1:5" customFormat="1" x14ac:dyDescent="0.25">
      <c r="A4629" s="373">
        <v>96854</v>
      </c>
      <c r="B4629" s="373" t="s">
        <v>7342</v>
      </c>
      <c r="C4629" s="373" t="s">
        <v>6</v>
      </c>
      <c r="D4629" s="374">
        <v>28.69</v>
      </c>
      <c r="E4629" s="371"/>
    </row>
    <row r="4630" spans="1:5" customFormat="1" x14ac:dyDescent="0.25">
      <c r="A4630" s="373">
        <v>96855</v>
      </c>
      <c r="B4630" s="373" t="s">
        <v>7343</v>
      </c>
      <c r="C4630" s="373" t="s">
        <v>6</v>
      </c>
      <c r="D4630" s="374">
        <v>30.29</v>
      </c>
      <c r="E4630" s="371"/>
    </row>
    <row r="4631" spans="1:5" customFormat="1" x14ac:dyDescent="0.25">
      <c r="A4631" s="373">
        <v>96856</v>
      </c>
      <c r="B4631" s="373" t="s">
        <v>7344</v>
      </c>
      <c r="C4631" s="373" t="s">
        <v>6</v>
      </c>
      <c r="D4631" s="374">
        <v>32.67</v>
      </c>
      <c r="E4631" s="371"/>
    </row>
    <row r="4632" spans="1:5" customFormat="1" x14ac:dyDescent="0.25">
      <c r="A4632" s="373">
        <v>96860</v>
      </c>
      <c r="B4632" s="373" t="s">
        <v>7345</v>
      </c>
      <c r="C4632" s="373" t="s">
        <v>6</v>
      </c>
      <c r="D4632" s="374">
        <v>27.6</v>
      </c>
      <c r="E4632" s="371"/>
    </row>
    <row r="4633" spans="1:5" customFormat="1" x14ac:dyDescent="0.25">
      <c r="A4633" s="373">
        <v>96861</v>
      </c>
      <c r="B4633" s="373" t="s">
        <v>7346</v>
      </c>
      <c r="C4633" s="373" t="s">
        <v>6</v>
      </c>
      <c r="D4633" s="374">
        <v>34.840000000000003</v>
      </c>
      <c r="E4633" s="371"/>
    </row>
    <row r="4634" spans="1:5" customFormat="1" x14ac:dyDescent="0.25">
      <c r="A4634" s="373">
        <v>96862</v>
      </c>
      <c r="B4634" s="373" t="s">
        <v>7347</v>
      </c>
      <c r="C4634" s="373" t="s">
        <v>6</v>
      </c>
      <c r="D4634" s="374">
        <v>33.880000000000003</v>
      </c>
      <c r="E4634" s="371"/>
    </row>
    <row r="4635" spans="1:5" customFormat="1" x14ac:dyDescent="0.25">
      <c r="A4635" s="373">
        <v>96863</v>
      </c>
      <c r="B4635" s="373" t="s">
        <v>7348</v>
      </c>
      <c r="C4635" s="373" t="s">
        <v>6</v>
      </c>
      <c r="D4635" s="374">
        <v>35.81</v>
      </c>
      <c r="E4635" s="371"/>
    </row>
    <row r="4636" spans="1:5" customFormat="1" x14ac:dyDescent="0.25">
      <c r="A4636" s="373">
        <v>96864</v>
      </c>
      <c r="B4636" s="373" t="s">
        <v>7349</v>
      </c>
      <c r="C4636" s="373" t="s">
        <v>6</v>
      </c>
      <c r="D4636" s="374">
        <v>47.57</v>
      </c>
      <c r="E4636" s="371"/>
    </row>
    <row r="4637" spans="1:5" customFormat="1" x14ac:dyDescent="0.25">
      <c r="A4637" s="373">
        <v>96865</v>
      </c>
      <c r="B4637" s="373" t="s">
        <v>7350</v>
      </c>
      <c r="C4637" s="373" t="s">
        <v>6</v>
      </c>
      <c r="D4637" s="374">
        <v>42.26</v>
      </c>
      <c r="E4637" s="371"/>
    </row>
    <row r="4638" spans="1:5" customFormat="1" x14ac:dyDescent="0.25">
      <c r="A4638" s="373">
        <v>96866</v>
      </c>
      <c r="B4638" s="373" t="s">
        <v>7351</v>
      </c>
      <c r="C4638" s="373" t="s">
        <v>6</v>
      </c>
      <c r="D4638" s="374">
        <v>61.78</v>
      </c>
      <c r="E4638" s="371"/>
    </row>
    <row r="4639" spans="1:5" customFormat="1" x14ac:dyDescent="0.25">
      <c r="A4639" s="373">
        <v>96868</v>
      </c>
      <c r="B4639" s="373" t="s">
        <v>7352</v>
      </c>
      <c r="C4639" s="373" t="s">
        <v>6</v>
      </c>
      <c r="D4639" s="374">
        <v>18.079999999999998</v>
      </c>
      <c r="E4639" s="371"/>
    </row>
    <row r="4640" spans="1:5" customFormat="1" x14ac:dyDescent="0.25">
      <c r="A4640" s="373">
        <v>96869</v>
      </c>
      <c r="B4640" s="373" t="s">
        <v>7353</v>
      </c>
      <c r="C4640" s="373" t="s">
        <v>6</v>
      </c>
      <c r="D4640" s="374">
        <v>27.42</v>
      </c>
      <c r="E4640" s="371"/>
    </row>
    <row r="4641" spans="1:5" customFormat="1" x14ac:dyDescent="0.25">
      <c r="A4641" s="373">
        <v>96870</v>
      </c>
      <c r="B4641" s="373" t="s">
        <v>7354</v>
      </c>
      <c r="C4641" s="373" t="s">
        <v>6</v>
      </c>
      <c r="D4641" s="374">
        <v>40.9</v>
      </c>
      <c r="E4641" s="371"/>
    </row>
    <row r="4642" spans="1:5" customFormat="1" x14ac:dyDescent="0.25">
      <c r="A4642" s="373">
        <v>96871</v>
      </c>
      <c r="B4642" s="373" t="s">
        <v>7355</v>
      </c>
      <c r="C4642" s="373" t="s">
        <v>6</v>
      </c>
      <c r="D4642" s="374">
        <v>46.84</v>
      </c>
      <c r="E4642" s="371"/>
    </row>
    <row r="4643" spans="1:5" customFormat="1" x14ac:dyDescent="0.25">
      <c r="A4643" s="373">
        <v>96872</v>
      </c>
      <c r="B4643" s="373" t="s">
        <v>7356</v>
      </c>
      <c r="C4643" s="373" t="s">
        <v>6</v>
      </c>
      <c r="D4643" s="374">
        <v>43.71</v>
      </c>
      <c r="E4643" s="371"/>
    </row>
    <row r="4644" spans="1:5" customFormat="1" x14ac:dyDescent="0.25">
      <c r="A4644" s="373">
        <v>96873</v>
      </c>
      <c r="B4644" s="373" t="s">
        <v>7357</v>
      </c>
      <c r="C4644" s="373" t="s">
        <v>6</v>
      </c>
      <c r="D4644" s="374">
        <v>57.93</v>
      </c>
      <c r="E4644" s="371"/>
    </row>
    <row r="4645" spans="1:5" customFormat="1" x14ac:dyDescent="0.25">
      <c r="A4645" s="373">
        <v>96874</v>
      </c>
      <c r="B4645" s="373" t="s">
        <v>7358</v>
      </c>
      <c r="C4645" s="373" t="s">
        <v>6</v>
      </c>
      <c r="D4645" s="374">
        <v>53.11</v>
      </c>
      <c r="E4645" s="371"/>
    </row>
    <row r="4646" spans="1:5" customFormat="1" x14ac:dyDescent="0.25">
      <c r="A4646" s="373">
        <v>96875</v>
      </c>
      <c r="B4646" s="373" t="s">
        <v>7359</v>
      </c>
      <c r="C4646" s="373" t="s">
        <v>6</v>
      </c>
      <c r="D4646" s="374">
        <v>69.319999999999993</v>
      </c>
      <c r="E4646" s="371"/>
    </row>
    <row r="4647" spans="1:5" customFormat="1" x14ac:dyDescent="0.25">
      <c r="A4647" s="373">
        <v>96876</v>
      </c>
      <c r="B4647" s="373" t="s">
        <v>7360</v>
      </c>
      <c r="C4647" s="373" t="s">
        <v>6</v>
      </c>
      <c r="D4647" s="374">
        <v>161.27000000000001</v>
      </c>
      <c r="E4647" s="371"/>
    </row>
    <row r="4648" spans="1:5" customFormat="1" x14ac:dyDescent="0.25">
      <c r="A4648" s="373">
        <v>96878</v>
      </c>
      <c r="B4648" s="373" t="s">
        <v>7361</v>
      </c>
      <c r="C4648" s="373" t="s">
        <v>6</v>
      </c>
      <c r="D4648" s="374">
        <v>180.6</v>
      </c>
      <c r="E4648" s="371"/>
    </row>
    <row r="4649" spans="1:5" customFormat="1" x14ac:dyDescent="0.25">
      <c r="A4649" s="373">
        <v>96879</v>
      </c>
      <c r="B4649" s="373" t="s">
        <v>7362</v>
      </c>
      <c r="C4649" s="373" t="s">
        <v>6</v>
      </c>
      <c r="D4649" s="374">
        <v>175.19</v>
      </c>
      <c r="E4649" s="371"/>
    </row>
    <row r="4650" spans="1:5" customFormat="1" x14ac:dyDescent="0.25">
      <c r="A4650" s="373">
        <v>96881</v>
      </c>
      <c r="B4650" s="373" t="s">
        <v>7363</v>
      </c>
      <c r="C4650" s="373" t="s">
        <v>6</v>
      </c>
      <c r="D4650" s="374">
        <v>207.05</v>
      </c>
      <c r="E4650" s="371"/>
    </row>
    <row r="4651" spans="1:5" customFormat="1" x14ac:dyDescent="0.25">
      <c r="A4651" s="373">
        <v>97425</v>
      </c>
      <c r="B4651" s="373" t="s">
        <v>2336</v>
      </c>
      <c r="C4651" s="373" t="s">
        <v>6</v>
      </c>
      <c r="D4651" s="374">
        <v>34.130000000000003</v>
      </c>
      <c r="E4651" s="371"/>
    </row>
    <row r="4652" spans="1:5" customFormat="1" x14ac:dyDescent="0.25">
      <c r="A4652" s="373">
        <v>97426</v>
      </c>
      <c r="B4652" s="373" t="s">
        <v>2337</v>
      </c>
      <c r="C4652" s="373" t="s">
        <v>6</v>
      </c>
      <c r="D4652" s="374">
        <v>41.64</v>
      </c>
      <c r="E4652" s="371"/>
    </row>
    <row r="4653" spans="1:5" customFormat="1" x14ac:dyDescent="0.25">
      <c r="A4653" s="373">
        <v>97427</v>
      </c>
      <c r="B4653" s="373" t="s">
        <v>2338</v>
      </c>
      <c r="C4653" s="373" t="s">
        <v>6</v>
      </c>
      <c r="D4653" s="374">
        <v>47.32</v>
      </c>
      <c r="E4653" s="371"/>
    </row>
    <row r="4654" spans="1:5" customFormat="1" x14ac:dyDescent="0.25">
      <c r="A4654" s="373">
        <v>97428</v>
      </c>
      <c r="B4654" s="373" t="s">
        <v>2339</v>
      </c>
      <c r="C4654" s="373" t="s">
        <v>6</v>
      </c>
      <c r="D4654" s="374">
        <v>60.5</v>
      </c>
      <c r="E4654" s="371"/>
    </row>
    <row r="4655" spans="1:5" customFormat="1" x14ac:dyDescent="0.25">
      <c r="A4655" s="373">
        <v>97429</v>
      </c>
      <c r="B4655" s="373" t="s">
        <v>2340</v>
      </c>
      <c r="C4655" s="373" t="s">
        <v>6</v>
      </c>
      <c r="D4655" s="374">
        <v>72.63</v>
      </c>
      <c r="E4655" s="371"/>
    </row>
    <row r="4656" spans="1:5" customFormat="1" x14ac:dyDescent="0.25">
      <c r="A4656" s="373">
        <v>97430</v>
      </c>
      <c r="B4656" s="373" t="s">
        <v>2341</v>
      </c>
      <c r="C4656" s="373" t="s">
        <v>6</v>
      </c>
      <c r="D4656" s="374">
        <v>42.13</v>
      </c>
      <c r="E4656" s="371"/>
    </row>
    <row r="4657" spans="1:5" customFormat="1" x14ac:dyDescent="0.25">
      <c r="A4657" s="373">
        <v>97431</v>
      </c>
      <c r="B4657" s="373" t="s">
        <v>2342</v>
      </c>
      <c r="C4657" s="373" t="s">
        <v>6</v>
      </c>
      <c r="D4657" s="374">
        <v>47.01</v>
      </c>
      <c r="E4657" s="371"/>
    </row>
    <row r="4658" spans="1:5" customFormat="1" x14ac:dyDescent="0.25">
      <c r="A4658" s="373">
        <v>97432</v>
      </c>
      <c r="B4658" s="373" t="s">
        <v>2343</v>
      </c>
      <c r="C4658" s="373" t="s">
        <v>6</v>
      </c>
      <c r="D4658" s="374">
        <v>53.05</v>
      </c>
      <c r="E4658" s="371"/>
    </row>
    <row r="4659" spans="1:5" customFormat="1" x14ac:dyDescent="0.25">
      <c r="A4659" s="373">
        <v>97433</v>
      </c>
      <c r="B4659" s="373" t="s">
        <v>2344</v>
      </c>
      <c r="C4659" s="373" t="s">
        <v>6</v>
      </c>
      <c r="D4659" s="374">
        <v>95.92</v>
      </c>
      <c r="E4659" s="371"/>
    </row>
    <row r="4660" spans="1:5" customFormat="1" x14ac:dyDescent="0.25">
      <c r="A4660" s="373">
        <v>97434</v>
      </c>
      <c r="B4660" s="373" t="s">
        <v>2345</v>
      </c>
      <c r="C4660" s="373" t="s">
        <v>6</v>
      </c>
      <c r="D4660" s="374">
        <v>97.72</v>
      </c>
      <c r="E4660" s="371"/>
    </row>
    <row r="4661" spans="1:5" customFormat="1" x14ac:dyDescent="0.25">
      <c r="A4661" s="373">
        <v>97435</v>
      </c>
      <c r="B4661" s="373" t="s">
        <v>2346</v>
      </c>
      <c r="C4661" s="373" t="s">
        <v>6</v>
      </c>
      <c r="D4661" s="374">
        <v>112.2</v>
      </c>
      <c r="E4661" s="371"/>
    </row>
    <row r="4662" spans="1:5" customFormat="1" x14ac:dyDescent="0.25">
      <c r="A4662" s="373">
        <v>97436</v>
      </c>
      <c r="B4662" s="373" t="s">
        <v>2347</v>
      </c>
      <c r="C4662" s="373" t="s">
        <v>6</v>
      </c>
      <c r="D4662" s="374">
        <v>115.64</v>
      </c>
      <c r="E4662" s="371"/>
    </row>
    <row r="4663" spans="1:5" customFormat="1" x14ac:dyDescent="0.25">
      <c r="A4663" s="373">
        <v>97437</v>
      </c>
      <c r="B4663" s="373" t="s">
        <v>2348</v>
      </c>
      <c r="C4663" s="373" t="s">
        <v>6</v>
      </c>
      <c r="D4663" s="374">
        <v>128.41</v>
      </c>
      <c r="E4663" s="371"/>
    </row>
    <row r="4664" spans="1:5" customFormat="1" x14ac:dyDescent="0.25">
      <c r="A4664" s="373">
        <v>97438</v>
      </c>
      <c r="B4664" s="373" t="s">
        <v>2349</v>
      </c>
      <c r="C4664" s="373" t="s">
        <v>6</v>
      </c>
      <c r="D4664" s="374">
        <v>132.09</v>
      </c>
      <c r="E4664" s="371"/>
    </row>
    <row r="4665" spans="1:5" customFormat="1" x14ac:dyDescent="0.25">
      <c r="A4665" s="373">
        <v>97439</v>
      </c>
      <c r="B4665" s="373" t="s">
        <v>2350</v>
      </c>
      <c r="C4665" s="373" t="s">
        <v>6</v>
      </c>
      <c r="D4665" s="374">
        <v>145.07</v>
      </c>
      <c r="E4665" s="371"/>
    </row>
    <row r="4666" spans="1:5" customFormat="1" x14ac:dyDescent="0.25">
      <c r="A4666" s="373">
        <v>97440</v>
      </c>
      <c r="B4666" s="373" t="s">
        <v>2351</v>
      </c>
      <c r="C4666" s="373" t="s">
        <v>6</v>
      </c>
      <c r="D4666" s="374">
        <v>173.9</v>
      </c>
      <c r="E4666" s="371"/>
    </row>
    <row r="4667" spans="1:5" customFormat="1" x14ac:dyDescent="0.25">
      <c r="A4667" s="373">
        <v>97442</v>
      </c>
      <c r="B4667" s="373" t="s">
        <v>2352</v>
      </c>
      <c r="C4667" s="373" t="s">
        <v>6</v>
      </c>
      <c r="D4667" s="374">
        <v>192.1</v>
      </c>
      <c r="E4667" s="371"/>
    </row>
    <row r="4668" spans="1:5" customFormat="1" x14ac:dyDescent="0.25">
      <c r="A4668" s="373">
        <v>97443</v>
      </c>
      <c r="B4668" s="373" t="s">
        <v>2353</v>
      </c>
      <c r="C4668" s="373" t="s">
        <v>6</v>
      </c>
      <c r="D4668" s="374">
        <v>124.84</v>
      </c>
      <c r="E4668" s="371"/>
    </row>
    <row r="4669" spans="1:5" customFormat="1" x14ac:dyDescent="0.25">
      <c r="A4669" s="373">
        <v>97444</v>
      </c>
      <c r="B4669" s="373" t="s">
        <v>2354</v>
      </c>
      <c r="C4669" s="373" t="s">
        <v>6</v>
      </c>
      <c r="D4669" s="374">
        <v>148.01</v>
      </c>
      <c r="E4669" s="371"/>
    </row>
    <row r="4670" spans="1:5" customFormat="1" x14ac:dyDescent="0.25">
      <c r="A4670" s="373">
        <v>97446</v>
      </c>
      <c r="B4670" s="373" t="s">
        <v>2355</v>
      </c>
      <c r="C4670" s="373" t="s">
        <v>6</v>
      </c>
      <c r="D4670" s="374">
        <v>259.83</v>
      </c>
      <c r="E4670" s="371"/>
    </row>
    <row r="4671" spans="1:5" customFormat="1" x14ac:dyDescent="0.25">
      <c r="A4671" s="373">
        <v>97447</v>
      </c>
      <c r="B4671" s="373" t="s">
        <v>2356</v>
      </c>
      <c r="C4671" s="373" t="s">
        <v>6</v>
      </c>
      <c r="D4671" s="374">
        <v>259.83</v>
      </c>
      <c r="E4671" s="371"/>
    </row>
    <row r="4672" spans="1:5" customFormat="1" x14ac:dyDescent="0.25">
      <c r="A4672" s="373">
        <v>97449</v>
      </c>
      <c r="B4672" s="373" t="s">
        <v>2357</v>
      </c>
      <c r="C4672" s="373" t="s">
        <v>6</v>
      </c>
      <c r="D4672" s="374">
        <v>276.5</v>
      </c>
      <c r="E4672" s="371"/>
    </row>
    <row r="4673" spans="1:5" customFormat="1" x14ac:dyDescent="0.25">
      <c r="A4673" s="373">
        <v>97450</v>
      </c>
      <c r="B4673" s="373" t="s">
        <v>2358</v>
      </c>
      <c r="C4673" s="373" t="s">
        <v>6</v>
      </c>
      <c r="D4673" s="374">
        <v>339.61</v>
      </c>
      <c r="E4673" s="371"/>
    </row>
    <row r="4674" spans="1:5" customFormat="1" x14ac:dyDescent="0.25">
      <c r="A4674" s="373">
        <v>97452</v>
      </c>
      <c r="B4674" s="373" t="s">
        <v>2359</v>
      </c>
      <c r="C4674" s="373" t="s">
        <v>6</v>
      </c>
      <c r="D4674" s="374">
        <v>206.26</v>
      </c>
      <c r="E4674" s="371"/>
    </row>
    <row r="4675" spans="1:5" customFormat="1" x14ac:dyDescent="0.25">
      <c r="A4675" s="373">
        <v>97453</v>
      </c>
      <c r="B4675" s="373" t="s">
        <v>2360</v>
      </c>
      <c r="C4675" s="373" t="s">
        <v>6</v>
      </c>
      <c r="D4675" s="374">
        <v>219.49</v>
      </c>
      <c r="E4675" s="371"/>
    </row>
    <row r="4676" spans="1:5" customFormat="1" x14ac:dyDescent="0.25">
      <c r="A4676" s="373">
        <v>97454</v>
      </c>
      <c r="B4676" s="373" t="s">
        <v>2361</v>
      </c>
      <c r="C4676" s="373" t="s">
        <v>6</v>
      </c>
      <c r="D4676" s="374">
        <v>356.33</v>
      </c>
      <c r="E4676" s="371"/>
    </row>
    <row r="4677" spans="1:5" customFormat="1" x14ac:dyDescent="0.25">
      <c r="A4677" s="373">
        <v>97455</v>
      </c>
      <c r="B4677" s="373" t="s">
        <v>2362</v>
      </c>
      <c r="C4677" s="373" t="s">
        <v>6</v>
      </c>
      <c r="D4677" s="374">
        <v>377.48</v>
      </c>
      <c r="E4677" s="371"/>
    </row>
    <row r="4678" spans="1:5" customFormat="1" x14ac:dyDescent="0.25">
      <c r="A4678" s="373">
        <v>97456</v>
      </c>
      <c r="B4678" s="373" t="s">
        <v>2363</v>
      </c>
      <c r="C4678" s="373" t="s">
        <v>6</v>
      </c>
      <c r="D4678" s="374">
        <v>818.51</v>
      </c>
      <c r="E4678" s="371"/>
    </row>
    <row r="4679" spans="1:5" customFormat="1" x14ac:dyDescent="0.25">
      <c r="A4679" s="373">
        <v>97457</v>
      </c>
      <c r="B4679" s="373" t="s">
        <v>2364</v>
      </c>
      <c r="C4679" s="373" t="s">
        <v>6</v>
      </c>
      <c r="D4679" s="374">
        <v>723.59</v>
      </c>
      <c r="E4679" s="371"/>
    </row>
    <row r="4680" spans="1:5" customFormat="1" x14ac:dyDescent="0.25">
      <c r="A4680" s="373">
        <v>97458</v>
      </c>
      <c r="B4680" s="373" t="s">
        <v>2365</v>
      </c>
      <c r="C4680" s="373" t="s">
        <v>6</v>
      </c>
      <c r="D4680" s="374">
        <v>328.15</v>
      </c>
      <c r="E4680" s="371"/>
    </row>
    <row r="4681" spans="1:5" customFormat="1" x14ac:dyDescent="0.25">
      <c r="A4681" s="373">
        <v>97459</v>
      </c>
      <c r="B4681" s="373" t="s">
        <v>2366</v>
      </c>
      <c r="C4681" s="373" t="s">
        <v>6</v>
      </c>
      <c r="D4681" s="374">
        <v>570.13</v>
      </c>
      <c r="E4681" s="371"/>
    </row>
    <row r="4682" spans="1:5" customFormat="1" x14ac:dyDescent="0.25">
      <c r="A4682" s="373">
        <v>97460</v>
      </c>
      <c r="B4682" s="373" t="s">
        <v>2367</v>
      </c>
      <c r="C4682" s="373" t="s">
        <v>6</v>
      </c>
      <c r="D4682" s="374">
        <v>881.97</v>
      </c>
      <c r="E4682" s="371"/>
    </row>
    <row r="4683" spans="1:5" customFormat="1" x14ac:dyDescent="0.25">
      <c r="A4683" s="373">
        <v>97461</v>
      </c>
      <c r="B4683" s="373" t="s">
        <v>2368</v>
      </c>
      <c r="C4683" s="373" t="s">
        <v>6</v>
      </c>
      <c r="D4683" s="374">
        <v>39.49</v>
      </c>
      <c r="E4683" s="371"/>
    </row>
    <row r="4684" spans="1:5" customFormat="1" x14ac:dyDescent="0.25">
      <c r="A4684" s="373">
        <v>97462</v>
      </c>
      <c r="B4684" s="373" t="s">
        <v>2369</v>
      </c>
      <c r="C4684" s="373" t="s">
        <v>6</v>
      </c>
      <c r="D4684" s="374">
        <v>32.700000000000003</v>
      </c>
      <c r="E4684" s="371"/>
    </row>
    <row r="4685" spans="1:5" customFormat="1" x14ac:dyDescent="0.25">
      <c r="A4685" s="373">
        <v>97464</v>
      </c>
      <c r="B4685" s="373" t="s">
        <v>2370</v>
      </c>
      <c r="C4685" s="373" t="s">
        <v>6</v>
      </c>
      <c r="D4685" s="374">
        <v>57.14</v>
      </c>
      <c r="E4685" s="371"/>
    </row>
    <row r="4686" spans="1:5" customFormat="1" x14ac:dyDescent="0.25">
      <c r="A4686" s="373">
        <v>97465</v>
      </c>
      <c r="B4686" s="373" t="s">
        <v>2371</v>
      </c>
      <c r="C4686" s="373" t="s">
        <v>6</v>
      </c>
      <c r="D4686" s="374">
        <v>68.59</v>
      </c>
      <c r="E4686" s="371"/>
    </row>
    <row r="4687" spans="1:5" customFormat="1" x14ac:dyDescent="0.25">
      <c r="A4687" s="373">
        <v>97467</v>
      </c>
      <c r="B4687" s="373" t="s">
        <v>2372</v>
      </c>
      <c r="C4687" s="373" t="s">
        <v>6</v>
      </c>
      <c r="D4687" s="374">
        <v>72.540000000000006</v>
      </c>
      <c r="E4687" s="371"/>
    </row>
    <row r="4688" spans="1:5" customFormat="1" x14ac:dyDescent="0.25">
      <c r="A4688" s="373">
        <v>97468</v>
      </c>
      <c r="B4688" s="373" t="s">
        <v>2373</v>
      </c>
      <c r="C4688" s="373" t="s">
        <v>6</v>
      </c>
      <c r="D4688" s="374">
        <v>87.2</v>
      </c>
      <c r="E4688" s="371"/>
    </row>
    <row r="4689" spans="1:5" customFormat="1" x14ac:dyDescent="0.25">
      <c r="A4689" s="373">
        <v>97470</v>
      </c>
      <c r="B4689" s="373" t="s">
        <v>2374</v>
      </c>
      <c r="C4689" s="373" t="s">
        <v>6</v>
      </c>
      <c r="D4689" s="374">
        <v>107.73</v>
      </c>
      <c r="E4689" s="371"/>
    </row>
    <row r="4690" spans="1:5" customFormat="1" x14ac:dyDescent="0.25">
      <c r="A4690" s="373">
        <v>97471</v>
      </c>
      <c r="B4690" s="373" t="s">
        <v>2375</v>
      </c>
      <c r="C4690" s="373" t="s">
        <v>6</v>
      </c>
      <c r="D4690" s="374">
        <v>130.9</v>
      </c>
      <c r="E4690" s="371"/>
    </row>
    <row r="4691" spans="1:5" customFormat="1" x14ac:dyDescent="0.25">
      <c r="A4691" s="373">
        <v>97474</v>
      </c>
      <c r="B4691" s="373" t="s">
        <v>2376</v>
      </c>
      <c r="C4691" s="373" t="s">
        <v>6</v>
      </c>
      <c r="D4691" s="374">
        <v>198.78</v>
      </c>
      <c r="E4691" s="371"/>
    </row>
    <row r="4692" spans="1:5" customFormat="1" x14ac:dyDescent="0.25">
      <c r="A4692" s="373">
        <v>97475</v>
      </c>
      <c r="B4692" s="373" t="s">
        <v>2377</v>
      </c>
      <c r="C4692" s="373" t="s">
        <v>6</v>
      </c>
      <c r="D4692" s="374">
        <v>245.63</v>
      </c>
      <c r="E4692" s="371"/>
    </row>
    <row r="4693" spans="1:5" customFormat="1" x14ac:dyDescent="0.25">
      <c r="A4693" s="373">
        <v>97477</v>
      </c>
      <c r="B4693" s="373" t="s">
        <v>2378</v>
      </c>
      <c r="C4693" s="373" t="s">
        <v>6</v>
      </c>
      <c r="D4693" s="374">
        <v>265.23</v>
      </c>
      <c r="E4693" s="371"/>
    </row>
    <row r="4694" spans="1:5" customFormat="1" x14ac:dyDescent="0.25">
      <c r="A4694" s="373">
        <v>97478</v>
      </c>
      <c r="B4694" s="373" t="s">
        <v>2379</v>
      </c>
      <c r="C4694" s="373" t="s">
        <v>6</v>
      </c>
      <c r="D4694" s="374">
        <v>328.34</v>
      </c>
      <c r="E4694" s="371"/>
    </row>
    <row r="4695" spans="1:5" customFormat="1" x14ac:dyDescent="0.25">
      <c r="A4695" s="373">
        <v>97479</v>
      </c>
      <c r="B4695" s="373" t="s">
        <v>2380</v>
      </c>
      <c r="C4695" s="373" t="s">
        <v>6</v>
      </c>
      <c r="D4695" s="374">
        <v>63.86</v>
      </c>
      <c r="E4695" s="371"/>
    </row>
    <row r="4696" spans="1:5" customFormat="1" x14ac:dyDescent="0.25">
      <c r="A4696" s="373">
        <v>97480</v>
      </c>
      <c r="B4696" s="373" t="s">
        <v>2381</v>
      </c>
      <c r="C4696" s="373" t="s">
        <v>6</v>
      </c>
      <c r="D4696" s="374">
        <v>63.86</v>
      </c>
      <c r="E4696" s="371"/>
    </row>
    <row r="4697" spans="1:5" customFormat="1" x14ac:dyDescent="0.25">
      <c r="A4697" s="373">
        <v>97481</v>
      </c>
      <c r="B4697" s="373" t="s">
        <v>2382</v>
      </c>
      <c r="C4697" s="373" t="s">
        <v>6</v>
      </c>
      <c r="D4697" s="374">
        <v>92.95</v>
      </c>
      <c r="E4697" s="371"/>
    </row>
    <row r="4698" spans="1:5" customFormat="1" x14ac:dyDescent="0.25">
      <c r="A4698" s="373">
        <v>97482</v>
      </c>
      <c r="B4698" s="373" t="s">
        <v>2383</v>
      </c>
      <c r="C4698" s="373" t="s">
        <v>6</v>
      </c>
      <c r="D4698" s="374">
        <v>92.95</v>
      </c>
      <c r="E4698" s="371"/>
    </row>
    <row r="4699" spans="1:5" customFormat="1" x14ac:dyDescent="0.25">
      <c r="A4699" s="373">
        <v>97483</v>
      </c>
      <c r="B4699" s="373" t="s">
        <v>2384</v>
      </c>
      <c r="C4699" s="373" t="s">
        <v>6</v>
      </c>
      <c r="D4699" s="374">
        <v>130.63</v>
      </c>
      <c r="E4699" s="371"/>
    </row>
    <row r="4700" spans="1:5" customFormat="1" x14ac:dyDescent="0.25">
      <c r="A4700" s="373">
        <v>97484</v>
      </c>
      <c r="B4700" s="373" t="s">
        <v>2385</v>
      </c>
      <c r="C4700" s="373" t="s">
        <v>6</v>
      </c>
      <c r="D4700" s="374">
        <v>130.63</v>
      </c>
      <c r="E4700" s="371"/>
    </row>
    <row r="4701" spans="1:5" customFormat="1" x14ac:dyDescent="0.25">
      <c r="A4701" s="373">
        <v>97485</v>
      </c>
      <c r="B4701" s="373" t="s">
        <v>2386</v>
      </c>
      <c r="C4701" s="373" t="s">
        <v>6</v>
      </c>
      <c r="D4701" s="374">
        <v>180.63</v>
      </c>
      <c r="E4701" s="371"/>
    </row>
    <row r="4702" spans="1:5" customFormat="1" x14ac:dyDescent="0.25">
      <c r="A4702" s="373">
        <v>97486</v>
      </c>
      <c r="B4702" s="373" t="s">
        <v>2387</v>
      </c>
      <c r="C4702" s="373" t="s">
        <v>6</v>
      </c>
      <c r="D4702" s="374">
        <v>193.86</v>
      </c>
      <c r="E4702" s="371"/>
    </row>
    <row r="4703" spans="1:5" customFormat="1" x14ac:dyDescent="0.25">
      <c r="A4703" s="373">
        <v>97487</v>
      </c>
      <c r="B4703" s="373" t="s">
        <v>2388</v>
      </c>
      <c r="C4703" s="373" t="s">
        <v>6</v>
      </c>
      <c r="D4703" s="374">
        <v>335.08</v>
      </c>
      <c r="E4703" s="371"/>
    </row>
    <row r="4704" spans="1:5" customFormat="1" x14ac:dyDescent="0.25">
      <c r="A4704" s="373">
        <v>97488</v>
      </c>
      <c r="B4704" s="373" t="s">
        <v>2389</v>
      </c>
      <c r="C4704" s="373" t="s">
        <v>6</v>
      </c>
      <c r="D4704" s="374">
        <v>356.23</v>
      </c>
      <c r="E4704" s="371"/>
    </row>
    <row r="4705" spans="1:5" customFormat="1" x14ac:dyDescent="0.25">
      <c r="A4705" s="373">
        <v>97489</v>
      </c>
      <c r="B4705" s="373" t="s">
        <v>2390</v>
      </c>
      <c r="C4705" s="373" t="s">
        <v>6</v>
      </c>
      <c r="D4705" s="374">
        <v>801.57</v>
      </c>
      <c r="E4705" s="371"/>
    </row>
    <row r="4706" spans="1:5" customFormat="1" x14ac:dyDescent="0.25">
      <c r="A4706" s="373">
        <v>97490</v>
      </c>
      <c r="B4706" s="373" t="s">
        <v>2391</v>
      </c>
      <c r="C4706" s="373" t="s">
        <v>6</v>
      </c>
      <c r="D4706" s="374">
        <v>706.65</v>
      </c>
      <c r="E4706" s="371"/>
    </row>
    <row r="4707" spans="1:5" customFormat="1" x14ac:dyDescent="0.25">
      <c r="A4707" s="373">
        <v>97491</v>
      </c>
      <c r="B4707" s="373" t="s">
        <v>2392</v>
      </c>
      <c r="C4707" s="373" t="s">
        <v>6</v>
      </c>
      <c r="D4707" s="374">
        <v>99.16</v>
      </c>
      <c r="E4707" s="371"/>
    </row>
    <row r="4708" spans="1:5" customFormat="1" x14ac:dyDescent="0.25">
      <c r="A4708" s="373">
        <v>97492</v>
      </c>
      <c r="B4708" s="373" t="s">
        <v>2393</v>
      </c>
      <c r="C4708" s="373" t="s">
        <v>6</v>
      </c>
      <c r="D4708" s="374">
        <v>146.07</v>
      </c>
      <c r="E4708" s="371"/>
    </row>
    <row r="4709" spans="1:5" customFormat="1" x14ac:dyDescent="0.25">
      <c r="A4709" s="373">
        <v>97493</v>
      </c>
      <c r="B4709" s="373" t="s">
        <v>2394</v>
      </c>
      <c r="C4709" s="373" t="s">
        <v>6</v>
      </c>
      <c r="D4709" s="374">
        <v>188.52</v>
      </c>
      <c r="E4709" s="371"/>
    </row>
    <row r="4710" spans="1:5" customFormat="1" x14ac:dyDescent="0.25">
      <c r="A4710" s="373">
        <v>97494</v>
      </c>
      <c r="B4710" s="373" t="s">
        <v>2395</v>
      </c>
      <c r="C4710" s="373" t="s">
        <v>6</v>
      </c>
      <c r="D4710" s="374">
        <v>293.92</v>
      </c>
      <c r="E4710" s="371"/>
    </row>
    <row r="4711" spans="1:5" customFormat="1" x14ac:dyDescent="0.25">
      <c r="A4711" s="373">
        <v>97495</v>
      </c>
      <c r="B4711" s="373" t="s">
        <v>2396</v>
      </c>
      <c r="C4711" s="373" t="s">
        <v>6</v>
      </c>
      <c r="D4711" s="374">
        <v>541.73</v>
      </c>
      <c r="E4711" s="371"/>
    </row>
    <row r="4712" spans="1:5" customFormat="1" x14ac:dyDescent="0.25">
      <c r="A4712" s="373">
        <v>97496</v>
      </c>
      <c r="B4712" s="373" t="s">
        <v>2397</v>
      </c>
      <c r="C4712" s="373" t="s">
        <v>6</v>
      </c>
      <c r="D4712" s="374">
        <v>859.42</v>
      </c>
      <c r="E4712" s="371"/>
    </row>
    <row r="4713" spans="1:5" customFormat="1" x14ac:dyDescent="0.25">
      <c r="A4713" s="373">
        <v>97499</v>
      </c>
      <c r="B4713" s="373" t="s">
        <v>2398</v>
      </c>
      <c r="C4713" s="373" t="s">
        <v>6</v>
      </c>
      <c r="D4713" s="374">
        <v>36.729999999999997</v>
      </c>
      <c r="E4713" s="371"/>
    </row>
    <row r="4714" spans="1:5" customFormat="1" x14ac:dyDescent="0.25">
      <c r="A4714" s="373">
        <v>97500</v>
      </c>
      <c r="B4714" s="373" t="s">
        <v>2399</v>
      </c>
      <c r="C4714" s="373" t="s">
        <v>6</v>
      </c>
      <c r="D4714" s="374">
        <v>29.94</v>
      </c>
      <c r="E4714" s="371"/>
    </row>
    <row r="4715" spans="1:5" customFormat="1" x14ac:dyDescent="0.25">
      <c r="A4715" s="373">
        <v>97502</v>
      </c>
      <c r="B4715" s="373" t="s">
        <v>2400</v>
      </c>
      <c r="C4715" s="373" t="s">
        <v>6</v>
      </c>
      <c r="D4715" s="374">
        <v>52.01</v>
      </c>
      <c r="E4715" s="371"/>
    </row>
    <row r="4716" spans="1:5" customFormat="1" x14ac:dyDescent="0.25">
      <c r="A4716" s="373">
        <v>97503</v>
      </c>
      <c r="B4716" s="373" t="s">
        <v>2401</v>
      </c>
      <c r="C4716" s="373" t="s">
        <v>6</v>
      </c>
      <c r="D4716" s="374">
        <v>63.72</v>
      </c>
      <c r="E4716" s="371"/>
    </row>
    <row r="4717" spans="1:5" customFormat="1" x14ac:dyDescent="0.25">
      <c r="A4717" s="373">
        <v>97505</v>
      </c>
      <c r="B4717" s="373" t="s">
        <v>2402</v>
      </c>
      <c r="C4717" s="373" t="s">
        <v>6</v>
      </c>
      <c r="D4717" s="374">
        <v>65.319999999999993</v>
      </c>
      <c r="E4717" s="371"/>
    </row>
    <row r="4718" spans="1:5" customFormat="1" x14ac:dyDescent="0.25">
      <c r="A4718" s="373">
        <v>97506</v>
      </c>
      <c r="B4718" s="373" t="s">
        <v>2403</v>
      </c>
      <c r="C4718" s="373" t="s">
        <v>6</v>
      </c>
      <c r="D4718" s="374">
        <v>79.98</v>
      </c>
      <c r="E4718" s="371"/>
    </row>
    <row r="4719" spans="1:5" customFormat="1" x14ac:dyDescent="0.25">
      <c r="A4719" s="373">
        <v>97508</v>
      </c>
      <c r="B4719" s="373" t="s">
        <v>2404</v>
      </c>
      <c r="C4719" s="373" t="s">
        <v>6</v>
      </c>
      <c r="D4719" s="374">
        <v>97.5</v>
      </c>
      <c r="E4719" s="371"/>
    </row>
    <row r="4720" spans="1:5" customFormat="1" x14ac:dyDescent="0.25">
      <c r="A4720" s="373">
        <v>97509</v>
      </c>
      <c r="B4720" s="373" t="s">
        <v>2405</v>
      </c>
      <c r="C4720" s="373" t="s">
        <v>6</v>
      </c>
      <c r="D4720" s="374">
        <v>120.67</v>
      </c>
      <c r="E4720" s="371"/>
    </row>
    <row r="4721" spans="1:5" customFormat="1" x14ac:dyDescent="0.25">
      <c r="A4721" s="373">
        <v>97511</v>
      </c>
      <c r="B4721" s="373" t="s">
        <v>2406</v>
      </c>
      <c r="C4721" s="373" t="s">
        <v>6</v>
      </c>
      <c r="D4721" s="374">
        <v>184.1</v>
      </c>
      <c r="E4721" s="371"/>
    </row>
    <row r="4722" spans="1:5" customFormat="1" x14ac:dyDescent="0.25">
      <c r="A4722" s="373">
        <v>97512</v>
      </c>
      <c r="B4722" s="373" t="s">
        <v>2407</v>
      </c>
      <c r="C4722" s="373" t="s">
        <v>6</v>
      </c>
      <c r="D4722" s="374">
        <v>230.95</v>
      </c>
      <c r="E4722" s="371"/>
    </row>
    <row r="4723" spans="1:5" customFormat="1" x14ac:dyDescent="0.25">
      <c r="A4723" s="373">
        <v>97514</v>
      </c>
      <c r="B4723" s="373" t="s">
        <v>2408</v>
      </c>
      <c r="C4723" s="373" t="s">
        <v>6</v>
      </c>
      <c r="D4723" s="374">
        <v>245.92</v>
      </c>
      <c r="E4723" s="371"/>
    </row>
    <row r="4724" spans="1:5" customFormat="1" x14ac:dyDescent="0.25">
      <c r="A4724" s="373">
        <v>97515</v>
      </c>
      <c r="B4724" s="373" t="s">
        <v>2409</v>
      </c>
      <c r="C4724" s="373" t="s">
        <v>6</v>
      </c>
      <c r="D4724" s="374">
        <v>309.02999999999997</v>
      </c>
      <c r="E4724" s="371"/>
    </row>
    <row r="4725" spans="1:5" customFormat="1" x14ac:dyDescent="0.25">
      <c r="A4725" s="373">
        <v>97517</v>
      </c>
      <c r="B4725" s="373" t="s">
        <v>2410</v>
      </c>
      <c r="C4725" s="373" t="s">
        <v>6</v>
      </c>
      <c r="D4725" s="374">
        <v>59.72</v>
      </c>
      <c r="E4725" s="371"/>
    </row>
    <row r="4726" spans="1:5" customFormat="1" x14ac:dyDescent="0.25">
      <c r="A4726" s="373">
        <v>97518</v>
      </c>
      <c r="B4726" s="373" t="s">
        <v>2411</v>
      </c>
      <c r="C4726" s="373" t="s">
        <v>6</v>
      </c>
      <c r="D4726" s="374">
        <v>59.72</v>
      </c>
      <c r="E4726" s="371"/>
    </row>
    <row r="4727" spans="1:5" customFormat="1" x14ac:dyDescent="0.25">
      <c r="A4727" s="373">
        <v>97519</v>
      </c>
      <c r="B4727" s="373" t="s">
        <v>2412</v>
      </c>
      <c r="C4727" s="373" t="s">
        <v>6</v>
      </c>
      <c r="D4727" s="374">
        <v>85.65</v>
      </c>
      <c r="E4727" s="371"/>
    </row>
    <row r="4728" spans="1:5" customFormat="1" x14ac:dyDescent="0.25">
      <c r="A4728" s="373">
        <v>97520</v>
      </c>
      <c r="B4728" s="373" t="s">
        <v>2413</v>
      </c>
      <c r="C4728" s="373" t="s">
        <v>6</v>
      </c>
      <c r="D4728" s="374">
        <v>85.65</v>
      </c>
      <c r="E4728" s="371"/>
    </row>
    <row r="4729" spans="1:5" customFormat="1" x14ac:dyDescent="0.25">
      <c r="A4729" s="373">
        <v>97521</v>
      </c>
      <c r="B4729" s="373" t="s">
        <v>2414</v>
      </c>
      <c r="C4729" s="373" t="s">
        <v>6</v>
      </c>
      <c r="D4729" s="374">
        <v>119.76</v>
      </c>
      <c r="E4729" s="371"/>
    </row>
    <row r="4730" spans="1:5" customFormat="1" x14ac:dyDescent="0.25">
      <c r="A4730" s="373">
        <v>97522</v>
      </c>
      <c r="B4730" s="373" t="s">
        <v>2415</v>
      </c>
      <c r="C4730" s="373" t="s">
        <v>6</v>
      </c>
      <c r="D4730" s="374">
        <v>119.76</v>
      </c>
      <c r="E4730" s="371"/>
    </row>
    <row r="4731" spans="1:5" customFormat="1" x14ac:dyDescent="0.25">
      <c r="A4731" s="373">
        <v>97523</v>
      </c>
      <c r="B4731" s="373" t="s">
        <v>2416</v>
      </c>
      <c r="C4731" s="373" t="s">
        <v>6</v>
      </c>
      <c r="D4731" s="374">
        <v>165.3</v>
      </c>
      <c r="E4731" s="371"/>
    </row>
    <row r="4732" spans="1:5" customFormat="1" x14ac:dyDescent="0.25">
      <c r="A4732" s="373">
        <v>97524</v>
      </c>
      <c r="B4732" s="373" t="s">
        <v>2417</v>
      </c>
      <c r="C4732" s="373" t="s">
        <v>6</v>
      </c>
      <c r="D4732" s="374">
        <v>178.53</v>
      </c>
      <c r="E4732" s="371"/>
    </row>
    <row r="4733" spans="1:5" customFormat="1" x14ac:dyDescent="0.25">
      <c r="A4733" s="373">
        <v>97525</v>
      </c>
      <c r="B4733" s="373" t="s">
        <v>2418</v>
      </c>
      <c r="C4733" s="373" t="s">
        <v>6</v>
      </c>
      <c r="D4733" s="374">
        <v>312.93</v>
      </c>
      <c r="E4733" s="371"/>
    </row>
    <row r="4734" spans="1:5" customFormat="1" x14ac:dyDescent="0.25">
      <c r="A4734" s="373">
        <v>97526</v>
      </c>
      <c r="B4734" s="373" t="s">
        <v>2419</v>
      </c>
      <c r="C4734" s="373" t="s">
        <v>6</v>
      </c>
      <c r="D4734" s="374">
        <v>334.08</v>
      </c>
      <c r="E4734" s="371"/>
    </row>
    <row r="4735" spans="1:5" customFormat="1" x14ac:dyDescent="0.25">
      <c r="A4735" s="373">
        <v>97527</v>
      </c>
      <c r="B4735" s="373" t="s">
        <v>2420</v>
      </c>
      <c r="C4735" s="373" t="s">
        <v>6</v>
      </c>
      <c r="D4735" s="374">
        <v>772.69</v>
      </c>
      <c r="E4735" s="371"/>
    </row>
    <row r="4736" spans="1:5" customFormat="1" x14ac:dyDescent="0.25">
      <c r="A4736" s="373">
        <v>97528</v>
      </c>
      <c r="B4736" s="373" t="s">
        <v>2421</v>
      </c>
      <c r="C4736" s="373" t="s">
        <v>6</v>
      </c>
      <c r="D4736" s="374">
        <v>677.77</v>
      </c>
      <c r="E4736" s="371"/>
    </row>
    <row r="4737" spans="1:5" customFormat="1" x14ac:dyDescent="0.25">
      <c r="A4737" s="373">
        <v>97529</v>
      </c>
      <c r="B4737" s="373" t="s">
        <v>2422</v>
      </c>
      <c r="C4737" s="373" t="s">
        <v>6</v>
      </c>
      <c r="D4737" s="374">
        <v>93.73</v>
      </c>
      <c r="E4737" s="371"/>
    </row>
    <row r="4738" spans="1:5" customFormat="1" x14ac:dyDescent="0.25">
      <c r="A4738" s="373">
        <v>97530</v>
      </c>
      <c r="B4738" s="373" t="s">
        <v>2423</v>
      </c>
      <c r="C4738" s="373" t="s">
        <v>6</v>
      </c>
      <c r="D4738" s="374">
        <v>136.33000000000001</v>
      </c>
      <c r="E4738" s="371"/>
    </row>
    <row r="4739" spans="1:5" customFormat="1" x14ac:dyDescent="0.25">
      <c r="A4739" s="373">
        <v>97531</v>
      </c>
      <c r="B4739" s="373" t="s">
        <v>2424</v>
      </c>
      <c r="C4739" s="373" t="s">
        <v>6</v>
      </c>
      <c r="D4739" s="374">
        <v>174</v>
      </c>
      <c r="E4739" s="371"/>
    </row>
    <row r="4740" spans="1:5" customFormat="1" x14ac:dyDescent="0.25">
      <c r="A4740" s="373">
        <v>97532</v>
      </c>
      <c r="B4740" s="373" t="s">
        <v>2425</v>
      </c>
      <c r="C4740" s="373" t="s">
        <v>6</v>
      </c>
      <c r="D4740" s="374">
        <v>273.48</v>
      </c>
      <c r="E4740" s="371"/>
    </row>
    <row r="4741" spans="1:5" customFormat="1" x14ac:dyDescent="0.25">
      <c r="A4741" s="373">
        <v>97533</v>
      </c>
      <c r="B4741" s="373" t="s">
        <v>2426</v>
      </c>
      <c r="C4741" s="373" t="s">
        <v>6</v>
      </c>
      <c r="D4741" s="374">
        <v>516.59</v>
      </c>
      <c r="E4741" s="371"/>
    </row>
    <row r="4742" spans="1:5" customFormat="1" x14ac:dyDescent="0.25">
      <c r="A4742" s="373">
        <v>97534</v>
      </c>
      <c r="B4742" s="373" t="s">
        <v>2427</v>
      </c>
      <c r="C4742" s="373" t="s">
        <v>6</v>
      </c>
      <c r="D4742" s="374">
        <v>820.89</v>
      </c>
      <c r="E4742" s="371"/>
    </row>
    <row r="4743" spans="1:5" customFormat="1" x14ac:dyDescent="0.25">
      <c r="A4743" s="373">
        <v>97537</v>
      </c>
      <c r="B4743" s="373" t="s">
        <v>2428</v>
      </c>
      <c r="C4743" s="373" t="s">
        <v>6</v>
      </c>
      <c r="D4743" s="374">
        <v>27.27</v>
      </c>
      <c r="E4743" s="371"/>
    </row>
    <row r="4744" spans="1:5" customFormat="1" x14ac:dyDescent="0.25">
      <c r="A4744" s="373">
        <v>97540</v>
      </c>
      <c r="B4744" s="373" t="s">
        <v>2429</v>
      </c>
      <c r="C4744" s="373" t="s">
        <v>6</v>
      </c>
      <c r="D4744" s="374">
        <v>36.21</v>
      </c>
      <c r="E4744" s="371"/>
    </row>
    <row r="4745" spans="1:5" customFormat="1" x14ac:dyDescent="0.25">
      <c r="A4745" s="373">
        <v>97541</v>
      </c>
      <c r="B4745" s="373" t="s">
        <v>2430</v>
      </c>
      <c r="C4745" s="373" t="s">
        <v>6</v>
      </c>
      <c r="D4745" s="374">
        <v>30.58</v>
      </c>
      <c r="E4745" s="371"/>
    </row>
    <row r="4746" spans="1:5" customFormat="1" x14ac:dyDescent="0.25">
      <c r="A4746" s="373">
        <v>97543</v>
      </c>
      <c r="B4746" s="373" t="s">
        <v>2431</v>
      </c>
      <c r="C4746" s="373" t="s">
        <v>6</v>
      </c>
      <c r="D4746" s="374">
        <v>58.23</v>
      </c>
      <c r="E4746" s="371"/>
    </row>
    <row r="4747" spans="1:5" customFormat="1" x14ac:dyDescent="0.25">
      <c r="A4747" s="373">
        <v>97544</v>
      </c>
      <c r="B4747" s="373" t="s">
        <v>2432</v>
      </c>
      <c r="C4747" s="373" t="s">
        <v>6</v>
      </c>
      <c r="D4747" s="374">
        <v>51.44</v>
      </c>
      <c r="E4747" s="371"/>
    </row>
    <row r="4748" spans="1:5" customFormat="1" x14ac:dyDescent="0.25">
      <c r="A4748" s="373">
        <v>97546</v>
      </c>
      <c r="B4748" s="373" t="s">
        <v>2433</v>
      </c>
      <c r="C4748" s="373" t="s">
        <v>6</v>
      </c>
      <c r="D4748" s="374">
        <v>38.03</v>
      </c>
      <c r="E4748" s="371"/>
    </row>
    <row r="4749" spans="1:5" customFormat="1" x14ac:dyDescent="0.25">
      <c r="A4749" s="373">
        <v>97547</v>
      </c>
      <c r="B4749" s="373" t="s">
        <v>2434</v>
      </c>
      <c r="C4749" s="373" t="s">
        <v>6</v>
      </c>
      <c r="D4749" s="374">
        <v>38.03</v>
      </c>
      <c r="E4749" s="371"/>
    </row>
    <row r="4750" spans="1:5" customFormat="1" x14ac:dyDescent="0.25">
      <c r="A4750" s="373">
        <v>97548</v>
      </c>
      <c r="B4750" s="373" t="s">
        <v>2435</v>
      </c>
      <c r="C4750" s="373" t="s">
        <v>6</v>
      </c>
      <c r="D4750" s="374">
        <v>55.95</v>
      </c>
      <c r="E4750" s="371"/>
    </row>
    <row r="4751" spans="1:5" customFormat="1" x14ac:dyDescent="0.25">
      <c r="A4751" s="373">
        <v>97549</v>
      </c>
      <c r="B4751" s="373" t="s">
        <v>2436</v>
      </c>
      <c r="C4751" s="373" t="s">
        <v>6</v>
      </c>
      <c r="D4751" s="374">
        <v>55.95</v>
      </c>
      <c r="E4751" s="371"/>
    </row>
    <row r="4752" spans="1:5" customFormat="1" x14ac:dyDescent="0.25">
      <c r="A4752" s="373">
        <v>97550</v>
      </c>
      <c r="B4752" s="373" t="s">
        <v>2437</v>
      </c>
      <c r="C4752" s="373" t="s">
        <v>6</v>
      </c>
      <c r="D4752" s="374">
        <v>92.02</v>
      </c>
      <c r="E4752" s="371"/>
    </row>
    <row r="4753" spans="1:5" customFormat="1" x14ac:dyDescent="0.25">
      <c r="A4753" s="373">
        <v>97551</v>
      </c>
      <c r="B4753" s="373" t="s">
        <v>2438</v>
      </c>
      <c r="C4753" s="373" t="s">
        <v>6</v>
      </c>
      <c r="D4753" s="374">
        <v>92.02</v>
      </c>
      <c r="E4753" s="371"/>
    </row>
    <row r="4754" spans="1:5" customFormat="1" x14ac:dyDescent="0.25">
      <c r="A4754" s="373">
        <v>97552</v>
      </c>
      <c r="B4754" s="373" t="s">
        <v>2439</v>
      </c>
      <c r="C4754" s="373" t="s">
        <v>6</v>
      </c>
      <c r="D4754" s="374">
        <v>55.61</v>
      </c>
      <c r="E4754" s="371"/>
    </row>
    <row r="4755" spans="1:5" customFormat="1" x14ac:dyDescent="0.25">
      <c r="A4755" s="373">
        <v>97553</v>
      </c>
      <c r="B4755" s="373" t="s">
        <v>2440</v>
      </c>
      <c r="C4755" s="373" t="s">
        <v>6</v>
      </c>
      <c r="D4755" s="374">
        <v>79.52</v>
      </c>
      <c r="E4755" s="371"/>
    </row>
    <row r="4756" spans="1:5" customFormat="1" x14ac:dyDescent="0.25">
      <c r="A4756" s="373">
        <v>97554</v>
      </c>
      <c r="B4756" s="373" t="s">
        <v>2441</v>
      </c>
      <c r="C4756" s="373" t="s">
        <v>6</v>
      </c>
      <c r="D4756" s="374">
        <v>136.80000000000001</v>
      </c>
      <c r="E4756" s="371"/>
    </row>
    <row r="4757" spans="1:5" customFormat="1" x14ac:dyDescent="0.25">
      <c r="A4757" s="373">
        <v>98602</v>
      </c>
      <c r="B4757" s="373" t="s">
        <v>6386</v>
      </c>
      <c r="C4757" s="373" t="s">
        <v>6</v>
      </c>
      <c r="D4757" s="374">
        <v>19.59</v>
      </c>
      <c r="E4757" s="371"/>
    </row>
    <row r="4758" spans="1:5" customFormat="1" x14ac:dyDescent="0.25">
      <c r="A4758" s="373">
        <v>103805</v>
      </c>
      <c r="B4758" s="373" t="s">
        <v>6387</v>
      </c>
      <c r="C4758" s="373" t="s">
        <v>6</v>
      </c>
      <c r="D4758" s="374">
        <v>19.100000000000001</v>
      </c>
      <c r="E4758" s="371"/>
    </row>
    <row r="4759" spans="1:5" customFormat="1" x14ac:dyDescent="0.25">
      <c r="A4759" s="373">
        <v>103806</v>
      </c>
      <c r="B4759" s="373" t="s">
        <v>6388</v>
      </c>
      <c r="C4759" s="373" t="s">
        <v>6</v>
      </c>
      <c r="D4759" s="374">
        <v>19.059999999999999</v>
      </c>
      <c r="E4759" s="371"/>
    </row>
    <row r="4760" spans="1:5" customFormat="1" x14ac:dyDescent="0.25">
      <c r="A4760" s="373">
        <v>103807</v>
      </c>
      <c r="B4760" s="373" t="s">
        <v>6389</v>
      </c>
      <c r="C4760" s="373" t="s">
        <v>6</v>
      </c>
      <c r="D4760" s="374">
        <v>23.66</v>
      </c>
      <c r="E4760" s="371"/>
    </row>
    <row r="4761" spans="1:5" customFormat="1" x14ac:dyDescent="0.25">
      <c r="A4761" s="373">
        <v>103808</v>
      </c>
      <c r="B4761" s="373" t="s">
        <v>6390</v>
      </c>
      <c r="C4761" s="373" t="s">
        <v>6</v>
      </c>
      <c r="D4761" s="374">
        <v>35.81</v>
      </c>
      <c r="E4761" s="371"/>
    </row>
    <row r="4762" spans="1:5" customFormat="1" x14ac:dyDescent="0.25">
      <c r="A4762" s="373">
        <v>103809</v>
      </c>
      <c r="B4762" s="373" t="s">
        <v>6391</v>
      </c>
      <c r="C4762" s="373" t="s">
        <v>6</v>
      </c>
      <c r="D4762" s="374">
        <v>35.5</v>
      </c>
      <c r="E4762" s="371"/>
    </row>
    <row r="4763" spans="1:5" customFormat="1" x14ac:dyDescent="0.25">
      <c r="A4763" s="373">
        <v>103810</v>
      </c>
      <c r="B4763" s="373" t="s">
        <v>6392</v>
      </c>
      <c r="C4763" s="373" t="s">
        <v>6</v>
      </c>
      <c r="D4763" s="374">
        <v>36.450000000000003</v>
      </c>
      <c r="E4763" s="371"/>
    </row>
    <row r="4764" spans="1:5" customFormat="1" x14ac:dyDescent="0.25">
      <c r="A4764" s="373">
        <v>103811</v>
      </c>
      <c r="B4764" s="373" t="s">
        <v>6393</v>
      </c>
      <c r="C4764" s="373" t="s">
        <v>6</v>
      </c>
      <c r="D4764" s="374">
        <v>40.21</v>
      </c>
      <c r="E4764" s="371"/>
    </row>
    <row r="4765" spans="1:5" customFormat="1" x14ac:dyDescent="0.25">
      <c r="A4765" s="373">
        <v>103812</v>
      </c>
      <c r="B4765" s="373" t="s">
        <v>6394</v>
      </c>
      <c r="C4765" s="373" t="s">
        <v>6</v>
      </c>
      <c r="D4765" s="374">
        <v>53.16</v>
      </c>
      <c r="E4765" s="371"/>
    </row>
    <row r="4766" spans="1:5" customFormat="1" x14ac:dyDescent="0.25">
      <c r="A4766" s="373">
        <v>103813</v>
      </c>
      <c r="B4766" s="373" t="s">
        <v>6395</v>
      </c>
      <c r="C4766" s="373" t="s">
        <v>6</v>
      </c>
      <c r="D4766" s="374">
        <v>51.22</v>
      </c>
      <c r="E4766" s="371"/>
    </row>
    <row r="4767" spans="1:5" customFormat="1" x14ac:dyDescent="0.25">
      <c r="A4767" s="373">
        <v>103814</v>
      </c>
      <c r="B4767" s="373" t="s">
        <v>6396</v>
      </c>
      <c r="C4767" s="373" t="s">
        <v>6</v>
      </c>
      <c r="D4767" s="374">
        <v>12.46</v>
      </c>
      <c r="E4767" s="371"/>
    </row>
    <row r="4768" spans="1:5" customFormat="1" x14ac:dyDescent="0.25">
      <c r="A4768" s="373">
        <v>103815</v>
      </c>
      <c r="B4768" s="373" t="s">
        <v>6397</v>
      </c>
      <c r="C4768" s="373" t="s">
        <v>6</v>
      </c>
      <c r="D4768" s="374">
        <v>12.5</v>
      </c>
      <c r="E4768" s="371"/>
    </row>
    <row r="4769" spans="1:5" customFormat="1" x14ac:dyDescent="0.25">
      <c r="A4769" s="373">
        <v>103816</v>
      </c>
      <c r="B4769" s="373" t="s">
        <v>6398</v>
      </c>
      <c r="C4769" s="373" t="s">
        <v>6</v>
      </c>
      <c r="D4769" s="374">
        <v>29.26</v>
      </c>
      <c r="E4769" s="371"/>
    </row>
    <row r="4770" spans="1:5" customFormat="1" x14ac:dyDescent="0.25">
      <c r="A4770" s="373">
        <v>103817</v>
      </c>
      <c r="B4770" s="373" t="s">
        <v>6399</v>
      </c>
      <c r="C4770" s="373" t="s">
        <v>6</v>
      </c>
      <c r="D4770" s="374">
        <v>495.38</v>
      </c>
      <c r="E4770" s="371"/>
    </row>
    <row r="4771" spans="1:5" customFormat="1" x14ac:dyDescent="0.25">
      <c r="A4771" s="373">
        <v>103818</v>
      </c>
      <c r="B4771" s="373" t="s">
        <v>6400</v>
      </c>
      <c r="C4771" s="373" t="s">
        <v>6</v>
      </c>
      <c r="D4771" s="374">
        <v>21.71</v>
      </c>
      <c r="E4771" s="371"/>
    </row>
    <row r="4772" spans="1:5" customFormat="1" x14ac:dyDescent="0.25">
      <c r="A4772" s="373">
        <v>103819</v>
      </c>
      <c r="B4772" s="373" t="s">
        <v>6401</v>
      </c>
      <c r="C4772" s="373" t="s">
        <v>6</v>
      </c>
      <c r="D4772" s="374">
        <v>22.04</v>
      </c>
      <c r="E4772" s="371"/>
    </row>
    <row r="4773" spans="1:5" customFormat="1" x14ac:dyDescent="0.25">
      <c r="A4773" s="373">
        <v>103820</v>
      </c>
      <c r="B4773" s="373" t="s">
        <v>6402</v>
      </c>
      <c r="C4773" s="373" t="s">
        <v>6</v>
      </c>
      <c r="D4773" s="374">
        <v>23.49</v>
      </c>
      <c r="E4773" s="371"/>
    </row>
    <row r="4774" spans="1:5" customFormat="1" x14ac:dyDescent="0.25">
      <c r="A4774" s="373">
        <v>103821</v>
      </c>
      <c r="B4774" s="373" t="s">
        <v>6403</v>
      </c>
      <c r="C4774" s="373" t="s">
        <v>6</v>
      </c>
      <c r="D4774" s="374">
        <v>579.80999999999995</v>
      </c>
      <c r="E4774" s="371"/>
    </row>
    <row r="4775" spans="1:5" customFormat="1" x14ac:dyDescent="0.25">
      <c r="A4775" s="373">
        <v>103822</v>
      </c>
      <c r="B4775" s="373" t="s">
        <v>6404</v>
      </c>
      <c r="C4775" s="373" t="s">
        <v>6</v>
      </c>
      <c r="D4775" s="374">
        <v>60.33</v>
      </c>
      <c r="E4775" s="371"/>
    </row>
    <row r="4776" spans="1:5" customFormat="1" x14ac:dyDescent="0.25">
      <c r="A4776" s="373">
        <v>103823</v>
      </c>
      <c r="B4776" s="373" t="s">
        <v>6405</v>
      </c>
      <c r="C4776" s="373" t="s">
        <v>6</v>
      </c>
      <c r="D4776" s="374">
        <v>19.16</v>
      </c>
      <c r="E4776" s="371"/>
    </row>
    <row r="4777" spans="1:5" customFormat="1" x14ac:dyDescent="0.25">
      <c r="A4777" s="373">
        <v>103824</v>
      </c>
      <c r="B4777" s="373" t="s">
        <v>6406</v>
      </c>
      <c r="C4777" s="373" t="s">
        <v>6</v>
      </c>
      <c r="D4777" s="374">
        <v>25.26</v>
      </c>
      <c r="E4777" s="371"/>
    </row>
    <row r="4778" spans="1:5" customFormat="1" x14ac:dyDescent="0.25">
      <c r="A4778" s="373">
        <v>103825</v>
      </c>
      <c r="B4778" s="373" t="s">
        <v>6407</v>
      </c>
      <c r="C4778" s="373" t="s">
        <v>6</v>
      </c>
      <c r="D4778" s="374">
        <v>29.95</v>
      </c>
      <c r="E4778" s="371"/>
    </row>
    <row r="4779" spans="1:5" customFormat="1" x14ac:dyDescent="0.25">
      <c r="A4779" s="373">
        <v>103826</v>
      </c>
      <c r="B4779" s="373" t="s">
        <v>6408</v>
      </c>
      <c r="C4779" s="373" t="s">
        <v>6</v>
      </c>
      <c r="D4779" s="374">
        <v>33.26</v>
      </c>
      <c r="E4779" s="371"/>
    </row>
    <row r="4780" spans="1:5" customFormat="1" x14ac:dyDescent="0.25">
      <c r="A4780" s="373">
        <v>103827</v>
      </c>
      <c r="B4780" s="373" t="s">
        <v>6409</v>
      </c>
      <c r="C4780" s="373" t="s">
        <v>6</v>
      </c>
      <c r="D4780" s="374">
        <v>33.26</v>
      </c>
      <c r="E4780" s="371"/>
    </row>
    <row r="4781" spans="1:5" customFormat="1" x14ac:dyDescent="0.25">
      <c r="A4781" s="373">
        <v>103828</v>
      </c>
      <c r="B4781" s="373" t="s">
        <v>6410</v>
      </c>
      <c r="C4781" s="373" t="s">
        <v>6</v>
      </c>
      <c r="D4781" s="374">
        <v>101</v>
      </c>
      <c r="E4781" s="371"/>
    </row>
    <row r="4782" spans="1:5" customFormat="1" x14ac:dyDescent="0.25">
      <c r="A4782" s="373">
        <v>103829</v>
      </c>
      <c r="B4782" s="373" t="s">
        <v>6411</v>
      </c>
      <c r="C4782" s="373" t="s">
        <v>6</v>
      </c>
      <c r="D4782" s="374">
        <v>640.41999999999996</v>
      </c>
      <c r="E4782" s="371"/>
    </row>
    <row r="4783" spans="1:5" customFormat="1" x14ac:dyDescent="0.25">
      <c r="A4783" s="373">
        <v>103830</v>
      </c>
      <c r="B4783" s="373" t="s">
        <v>6412</v>
      </c>
      <c r="C4783" s="373" t="s">
        <v>6</v>
      </c>
      <c r="D4783" s="374">
        <v>39.36</v>
      </c>
      <c r="E4783" s="371"/>
    </row>
    <row r="4784" spans="1:5" customFormat="1" x14ac:dyDescent="0.25">
      <c r="A4784" s="373">
        <v>103831</v>
      </c>
      <c r="B4784" s="373" t="s">
        <v>6413</v>
      </c>
      <c r="C4784" s="373" t="s">
        <v>6</v>
      </c>
      <c r="D4784" s="374">
        <v>28.61</v>
      </c>
      <c r="E4784" s="371"/>
    </row>
    <row r="4785" spans="1:5" customFormat="1" x14ac:dyDescent="0.25">
      <c r="A4785" s="373">
        <v>103832</v>
      </c>
      <c r="B4785" s="373" t="s">
        <v>6414</v>
      </c>
      <c r="C4785" s="373" t="s">
        <v>6</v>
      </c>
      <c r="D4785" s="374">
        <v>25.8</v>
      </c>
      <c r="E4785" s="371"/>
    </row>
    <row r="4786" spans="1:5" customFormat="1" x14ac:dyDescent="0.25">
      <c r="A4786" s="373">
        <v>103833</v>
      </c>
      <c r="B4786" s="373" t="s">
        <v>6415</v>
      </c>
      <c r="C4786" s="373" t="s">
        <v>6</v>
      </c>
      <c r="D4786" s="374">
        <v>47.46</v>
      </c>
      <c r="E4786" s="371"/>
    </row>
    <row r="4787" spans="1:5" customFormat="1" x14ac:dyDescent="0.25">
      <c r="A4787" s="373">
        <v>103834</v>
      </c>
      <c r="B4787" s="373" t="s">
        <v>6416</v>
      </c>
      <c r="C4787" s="373" t="s">
        <v>6</v>
      </c>
      <c r="D4787" s="374">
        <v>69.05</v>
      </c>
      <c r="E4787" s="371"/>
    </row>
    <row r="4788" spans="1:5" customFormat="1" x14ac:dyDescent="0.25">
      <c r="A4788" s="373">
        <v>103838</v>
      </c>
      <c r="B4788" s="373" t="s">
        <v>6417</v>
      </c>
      <c r="C4788" s="373" t="s">
        <v>6</v>
      </c>
      <c r="D4788" s="374">
        <v>18.36</v>
      </c>
      <c r="E4788" s="371"/>
    </row>
    <row r="4789" spans="1:5" customFormat="1" x14ac:dyDescent="0.25">
      <c r="A4789" s="373">
        <v>103839</v>
      </c>
      <c r="B4789" s="373" t="s">
        <v>6418</v>
      </c>
      <c r="C4789" s="373" t="s">
        <v>6</v>
      </c>
      <c r="D4789" s="374">
        <v>18.32</v>
      </c>
      <c r="E4789" s="371"/>
    </row>
    <row r="4790" spans="1:5" customFormat="1" x14ac:dyDescent="0.25">
      <c r="A4790" s="373">
        <v>103840</v>
      </c>
      <c r="B4790" s="373" t="s">
        <v>6419</v>
      </c>
      <c r="C4790" s="373" t="s">
        <v>6</v>
      </c>
      <c r="D4790" s="374">
        <v>23.3</v>
      </c>
      <c r="E4790" s="371"/>
    </row>
    <row r="4791" spans="1:5" customFormat="1" x14ac:dyDescent="0.25">
      <c r="A4791" s="373">
        <v>103841</v>
      </c>
      <c r="B4791" s="373" t="s">
        <v>6420</v>
      </c>
      <c r="C4791" s="373" t="s">
        <v>6</v>
      </c>
      <c r="D4791" s="374">
        <v>30.04</v>
      </c>
      <c r="E4791" s="371"/>
    </row>
    <row r="4792" spans="1:5" customFormat="1" x14ac:dyDescent="0.25">
      <c r="A4792" s="373">
        <v>103842</v>
      </c>
      <c r="B4792" s="373" t="s">
        <v>6421</v>
      </c>
      <c r="C4792" s="373" t="s">
        <v>6</v>
      </c>
      <c r="D4792" s="374">
        <v>29.73</v>
      </c>
      <c r="E4792" s="371"/>
    </row>
    <row r="4793" spans="1:5" customFormat="1" x14ac:dyDescent="0.25">
      <c r="A4793" s="373">
        <v>103843</v>
      </c>
      <c r="B4793" s="373" t="s">
        <v>6422</v>
      </c>
      <c r="C4793" s="373" t="s">
        <v>6</v>
      </c>
      <c r="D4793" s="374">
        <v>33.56</v>
      </c>
      <c r="E4793" s="371"/>
    </row>
    <row r="4794" spans="1:5" customFormat="1" x14ac:dyDescent="0.25">
      <c r="A4794" s="373">
        <v>103844</v>
      </c>
      <c r="B4794" s="373" t="s">
        <v>6423</v>
      </c>
      <c r="C4794" s="373" t="s">
        <v>6</v>
      </c>
      <c r="D4794" s="374">
        <v>37.32</v>
      </c>
      <c r="E4794" s="371"/>
    </row>
    <row r="4795" spans="1:5" customFormat="1" x14ac:dyDescent="0.25">
      <c r="A4795" s="373">
        <v>103845</v>
      </c>
      <c r="B4795" s="373" t="s">
        <v>6424</v>
      </c>
      <c r="C4795" s="373" t="s">
        <v>6</v>
      </c>
      <c r="D4795" s="374">
        <v>43.06</v>
      </c>
      <c r="E4795" s="371"/>
    </row>
    <row r="4796" spans="1:5" customFormat="1" x14ac:dyDescent="0.25">
      <c r="A4796" s="373">
        <v>103846</v>
      </c>
      <c r="B4796" s="373" t="s">
        <v>6425</v>
      </c>
      <c r="C4796" s="373" t="s">
        <v>6</v>
      </c>
      <c r="D4796" s="374">
        <v>41.12</v>
      </c>
      <c r="E4796" s="371"/>
    </row>
    <row r="4797" spans="1:5" customFormat="1" x14ac:dyDescent="0.25">
      <c r="A4797" s="373">
        <v>103847</v>
      </c>
      <c r="B4797" s="373" t="s">
        <v>6426</v>
      </c>
      <c r="C4797" s="373" t="s">
        <v>6</v>
      </c>
      <c r="D4797" s="374">
        <v>11.97</v>
      </c>
      <c r="E4797" s="371"/>
    </row>
    <row r="4798" spans="1:5" customFormat="1" x14ac:dyDescent="0.25">
      <c r="A4798" s="373">
        <v>103848</v>
      </c>
      <c r="B4798" s="373" t="s">
        <v>6427</v>
      </c>
      <c r="C4798" s="373" t="s">
        <v>6</v>
      </c>
      <c r="D4798" s="374">
        <v>12.01</v>
      </c>
      <c r="E4798" s="371"/>
    </row>
    <row r="4799" spans="1:5" customFormat="1" x14ac:dyDescent="0.25">
      <c r="A4799" s="373">
        <v>103849</v>
      </c>
      <c r="B4799" s="373" t="s">
        <v>6428</v>
      </c>
      <c r="C4799" s="373" t="s">
        <v>6</v>
      </c>
      <c r="D4799" s="374">
        <v>28.77</v>
      </c>
      <c r="E4799" s="371"/>
    </row>
    <row r="4800" spans="1:5" customFormat="1" x14ac:dyDescent="0.25">
      <c r="A4800" s="373">
        <v>103850</v>
      </c>
      <c r="B4800" s="373" t="s">
        <v>6429</v>
      </c>
      <c r="C4800" s="373" t="s">
        <v>6</v>
      </c>
      <c r="D4800" s="374">
        <v>494.89</v>
      </c>
      <c r="E4800" s="371"/>
    </row>
    <row r="4801" spans="1:5" customFormat="1" x14ac:dyDescent="0.25">
      <c r="A4801" s="373">
        <v>103851</v>
      </c>
      <c r="B4801" s="373" t="s">
        <v>6430</v>
      </c>
      <c r="C4801" s="373" t="s">
        <v>6</v>
      </c>
      <c r="D4801" s="374">
        <v>21.45</v>
      </c>
      <c r="E4801" s="371"/>
    </row>
    <row r="4802" spans="1:5" customFormat="1" x14ac:dyDescent="0.25">
      <c r="A4802" s="373">
        <v>103852</v>
      </c>
      <c r="B4802" s="373" t="s">
        <v>6431</v>
      </c>
      <c r="C4802" s="373" t="s">
        <v>6</v>
      </c>
      <c r="D4802" s="374">
        <v>18.170000000000002</v>
      </c>
      <c r="E4802" s="371"/>
    </row>
    <row r="4803" spans="1:5" customFormat="1" x14ac:dyDescent="0.25">
      <c r="A4803" s="373">
        <v>103853</v>
      </c>
      <c r="B4803" s="373" t="s">
        <v>6432</v>
      </c>
      <c r="C4803" s="373" t="s">
        <v>6</v>
      </c>
      <c r="D4803" s="374">
        <v>19.62</v>
      </c>
      <c r="E4803" s="371"/>
    </row>
    <row r="4804" spans="1:5" customFormat="1" x14ac:dyDescent="0.25">
      <c r="A4804" s="373">
        <v>103854</v>
      </c>
      <c r="B4804" s="373" t="s">
        <v>6433</v>
      </c>
      <c r="C4804" s="373" t="s">
        <v>6</v>
      </c>
      <c r="D4804" s="374">
        <v>575.94000000000005</v>
      </c>
      <c r="E4804" s="371"/>
    </row>
    <row r="4805" spans="1:5" customFormat="1" x14ac:dyDescent="0.25">
      <c r="A4805" s="373">
        <v>103855</v>
      </c>
      <c r="B4805" s="373" t="s">
        <v>6434</v>
      </c>
      <c r="C4805" s="373" t="s">
        <v>6</v>
      </c>
      <c r="D4805" s="374">
        <v>56.46</v>
      </c>
      <c r="E4805" s="371"/>
    </row>
    <row r="4806" spans="1:5" customFormat="1" x14ac:dyDescent="0.25">
      <c r="A4806" s="373">
        <v>103856</v>
      </c>
      <c r="B4806" s="373" t="s">
        <v>6435</v>
      </c>
      <c r="C4806" s="373" t="s">
        <v>6</v>
      </c>
      <c r="D4806" s="374">
        <v>17.079999999999998</v>
      </c>
      <c r="E4806" s="371"/>
    </row>
    <row r="4807" spans="1:5" customFormat="1" x14ac:dyDescent="0.25">
      <c r="A4807" s="373">
        <v>103857</v>
      </c>
      <c r="B4807" s="373" t="s">
        <v>6436</v>
      </c>
      <c r="C4807" s="373" t="s">
        <v>6</v>
      </c>
      <c r="D4807" s="374">
        <v>23.32</v>
      </c>
      <c r="E4807" s="371"/>
    </row>
    <row r="4808" spans="1:5" customFormat="1" x14ac:dyDescent="0.25">
      <c r="A4808" s="373">
        <v>103858</v>
      </c>
      <c r="B4808" s="373" t="s">
        <v>6437</v>
      </c>
      <c r="C4808" s="373" t="s">
        <v>6</v>
      </c>
      <c r="D4808" s="374">
        <v>28.01</v>
      </c>
      <c r="E4808" s="371"/>
    </row>
    <row r="4809" spans="1:5" customFormat="1" x14ac:dyDescent="0.25">
      <c r="A4809" s="373">
        <v>103859</v>
      </c>
      <c r="B4809" s="373" t="s">
        <v>6438</v>
      </c>
      <c r="C4809" s="373" t="s">
        <v>6</v>
      </c>
      <c r="D4809" s="374">
        <v>27.03</v>
      </c>
      <c r="E4809" s="371"/>
    </row>
    <row r="4810" spans="1:5" customFormat="1" x14ac:dyDescent="0.25">
      <c r="A4810" s="373">
        <v>103860</v>
      </c>
      <c r="B4810" s="373" t="s">
        <v>6439</v>
      </c>
      <c r="C4810" s="373" t="s">
        <v>6</v>
      </c>
      <c r="D4810" s="374">
        <v>27.03</v>
      </c>
      <c r="E4810" s="371"/>
    </row>
    <row r="4811" spans="1:5" customFormat="1" x14ac:dyDescent="0.25">
      <c r="A4811" s="373">
        <v>103861</v>
      </c>
      <c r="B4811" s="373" t="s">
        <v>6440</v>
      </c>
      <c r="C4811" s="373" t="s">
        <v>6</v>
      </c>
      <c r="D4811" s="374">
        <v>94.77</v>
      </c>
      <c r="E4811" s="371"/>
    </row>
    <row r="4812" spans="1:5" customFormat="1" x14ac:dyDescent="0.25">
      <c r="A4812" s="373">
        <v>103862</v>
      </c>
      <c r="B4812" s="373" t="s">
        <v>6441</v>
      </c>
      <c r="C4812" s="373" t="s">
        <v>6</v>
      </c>
      <c r="D4812" s="374">
        <v>634.19000000000005</v>
      </c>
      <c r="E4812" s="371"/>
    </row>
    <row r="4813" spans="1:5" customFormat="1" x14ac:dyDescent="0.25">
      <c r="A4813" s="373">
        <v>103863</v>
      </c>
      <c r="B4813" s="373" t="s">
        <v>6442</v>
      </c>
      <c r="C4813" s="373" t="s">
        <v>6</v>
      </c>
      <c r="D4813" s="374">
        <v>36.22</v>
      </c>
      <c r="E4813" s="371"/>
    </row>
    <row r="4814" spans="1:5" customFormat="1" x14ac:dyDescent="0.25">
      <c r="A4814" s="373">
        <v>103864</v>
      </c>
      <c r="B4814" s="373" t="s">
        <v>6443</v>
      </c>
      <c r="C4814" s="373" t="s">
        <v>6</v>
      </c>
      <c r="D4814" s="374">
        <v>23.4</v>
      </c>
      <c r="E4814" s="371"/>
    </row>
    <row r="4815" spans="1:5" customFormat="1" x14ac:dyDescent="0.25">
      <c r="A4815" s="373">
        <v>103865</v>
      </c>
      <c r="B4815" s="373" t="s">
        <v>6444</v>
      </c>
      <c r="C4815" s="373" t="s">
        <v>6</v>
      </c>
      <c r="D4815" s="374">
        <v>24.81</v>
      </c>
      <c r="E4815" s="371"/>
    </row>
    <row r="4816" spans="1:5" customFormat="1" x14ac:dyDescent="0.25">
      <c r="A4816" s="373">
        <v>103866</v>
      </c>
      <c r="B4816" s="373" t="s">
        <v>6445</v>
      </c>
      <c r="C4816" s="373" t="s">
        <v>6</v>
      </c>
      <c r="D4816" s="374">
        <v>39.74</v>
      </c>
      <c r="E4816" s="371"/>
    </row>
    <row r="4817" spans="1:5" customFormat="1" x14ac:dyDescent="0.25">
      <c r="A4817" s="373">
        <v>103867</v>
      </c>
      <c r="B4817" s="373" t="s">
        <v>6446</v>
      </c>
      <c r="C4817" s="373" t="s">
        <v>6</v>
      </c>
      <c r="D4817" s="374">
        <v>55.56</v>
      </c>
      <c r="E4817" s="371"/>
    </row>
    <row r="4818" spans="1:5" customFormat="1" x14ac:dyDescent="0.25">
      <c r="A4818" s="373">
        <v>103874</v>
      </c>
      <c r="B4818" s="373" t="s">
        <v>6447</v>
      </c>
      <c r="C4818" s="373" t="s">
        <v>6</v>
      </c>
      <c r="D4818" s="374">
        <v>19.16</v>
      </c>
      <c r="E4818" s="371"/>
    </row>
    <row r="4819" spans="1:5" customFormat="1" x14ac:dyDescent="0.25">
      <c r="A4819" s="373">
        <v>103875</v>
      </c>
      <c r="B4819" s="373" t="s">
        <v>6448</v>
      </c>
      <c r="C4819" s="373" t="s">
        <v>6</v>
      </c>
      <c r="D4819" s="374">
        <v>19.12</v>
      </c>
      <c r="E4819" s="371"/>
    </row>
    <row r="4820" spans="1:5" customFormat="1" x14ac:dyDescent="0.25">
      <c r="A4820" s="373">
        <v>103876</v>
      </c>
      <c r="B4820" s="373" t="s">
        <v>6449</v>
      </c>
      <c r="C4820" s="373" t="s">
        <v>6</v>
      </c>
      <c r="D4820" s="374">
        <v>23.7</v>
      </c>
      <c r="E4820" s="371"/>
    </row>
    <row r="4821" spans="1:5" customFormat="1" x14ac:dyDescent="0.25">
      <c r="A4821" s="373">
        <v>103877</v>
      </c>
      <c r="B4821" s="373" t="s">
        <v>6450</v>
      </c>
      <c r="C4821" s="373" t="s">
        <v>6</v>
      </c>
      <c r="D4821" s="374">
        <v>29.19</v>
      </c>
      <c r="E4821" s="371"/>
    </row>
    <row r="4822" spans="1:5" customFormat="1" x14ac:dyDescent="0.25">
      <c r="A4822" s="373">
        <v>103878</v>
      </c>
      <c r="B4822" s="373" t="s">
        <v>6451</v>
      </c>
      <c r="C4822" s="373" t="s">
        <v>6</v>
      </c>
      <c r="D4822" s="374">
        <v>28.88</v>
      </c>
      <c r="E4822" s="371"/>
    </row>
    <row r="4823" spans="1:5" customFormat="1" x14ac:dyDescent="0.25">
      <c r="A4823" s="373">
        <v>103879</v>
      </c>
      <c r="B4823" s="373" t="s">
        <v>6452</v>
      </c>
      <c r="C4823" s="373" t="s">
        <v>6</v>
      </c>
      <c r="D4823" s="374">
        <v>33.14</v>
      </c>
      <c r="E4823" s="371"/>
    </row>
    <row r="4824" spans="1:5" customFormat="1" x14ac:dyDescent="0.25">
      <c r="A4824" s="373">
        <v>103880</v>
      </c>
      <c r="B4824" s="373" t="s">
        <v>6453</v>
      </c>
      <c r="C4824" s="373" t="s">
        <v>6</v>
      </c>
      <c r="D4824" s="374">
        <v>36.909999999999997</v>
      </c>
      <c r="E4824" s="371"/>
    </row>
    <row r="4825" spans="1:5" customFormat="1" x14ac:dyDescent="0.25">
      <c r="A4825" s="373">
        <v>103881</v>
      </c>
      <c r="B4825" s="373" t="s">
        <v>6454</v>
      </c>
      <c r="C4825" s="373" t="s">
        <v>6</v>
      </c>
      <c r="D4825" s="374">
        <v>40.82</v>
      </c>
      <c r="E4825" s="371"/>
    </row>
    <row r="4826" spans="1:5" customFormat="1" x14ac:dyDescent="0.25">
      <c r="A4826" s="373">
        <v>103882</v>
      </c>
      <c r="B4826" s="373" t="s">
        <v>6455</v>
      </c>
      <c r="C4826" s="373" t="s">
        <v>6</v>
      </c>
      <c r="D4826" s="374">
        <v>38.880000000000003</v>
      </c>
      <c r="E4826" s="371"/>
    </row>
    <row r="4827" spans="1:5" customFormat="1" x14ac:dyDescent="0.25">
      <c r="A4827" s="373">
        <v>103883</v>
      </c>
      <c r="B4827" s="373" t="s">
        <v>6456</v>
      </c>
      <c r="C4827" s="373" t="s">
        <v>6</v>
      </c>
      <c r="D4827" s="374">
        <v>12.49</v>
      </c>
      <c r="E4827" s="371"/>
    </row>
    <row r="4828" spans="1:5" customFormat="1" x14ac:dyDescent="0.25">
      <c r="A4828" s="373">
        <v>103884</v>
      </c>
      <c r="B4828" s="373" t="s">
        <v>6457</v>
      </c>
      <c r="C4828" s="373" t="s">
        <v>6</v>
      </c>
      <c r="D4828" s="374">
        <v>12.53</v>
      </c>
      <c r="E4828" s="371"/>
    </row>
    <row r="4829" spans="1:5" customFormat="1" x14ac:dyDescent="0.25">
      <c r="A4829" s="373">
        <v>103885</v>
      </c>
      <c r="B4829" s="373" t="s">
        <v>6458</v>
      </c>
      <c r="C4829" s="373" t="s">
        <v>6</v>
      </c>
      <c r="D4829" s="374">
        <v>29.29</v>
      </c>
      <c r="E4829" s="371"/>
    </row>
    <row r="4830" spans="1:5" customFormat="1" x14ac:dyDescent="0.25">
      <c r="A4830" s="373">
        <v>103886</v>
      </c>
      <c r="B4830" s="373" t="s">
        <v>6459</v>
      </c>
      <c r="C4830" s="373" t="s">
        <v>6</v>
      </c>
      <c r="D4830" s="374">
        <v>495.41</v>
      </c>
      <c r="E4830" s="371"/>
    </row>
    <row r="4831" spans="1:5" customFormat="1" x14ac:dyDescent="0.25">
      <c r="A4831" s="373">
        <v>103887</v>
      </c>
      <c r="B4831" s="373" t="s">
        <v>6460</v>
      </c>
      <c r="C4831" s="373" t="s">
        <v>6</v>
      </c>
      <c r="D4831" s="374">
        <v>21.71</v>
      </c>
      <c r="E4831" s="371"/>
    </row>
    <row r="4832" spans="1:5" customFormat="1" x14ac:dyDescent="0.25">
      <c r="A4832" s="373">
        <v>103888</v>
      </c>
      <c r="B4832" s="373" t="s">
        <v>6461</v>
      </c>
      <c r="C4832" s="373" t="s">
        <v>6</v>
      </c>
      <c r="D4832" s="374">
        <v>17.57</v>
      </c>
      <c r="E4832" s="371"/>
    </row>
    <row r="4833" spans="1:5" customFormat="1" x14ac:dyDescent="0.25">
      <c r="A4833" s="373">
        <v>103889</v>
      </c>
      <c r="B4833" s="373" t="s">
        <v>6462</v>
      </c>
      <c r="C4833" s="373" t="s">
        <v>6</v>
      </c>
      <c r="D4833" s="374">
        <v>19.02</v>
      </c>
      <c r="E4833" s="371"/>
    </row>
    <row r="4834" spans="1:5" customFormat="1" x14ac:dyDescent="0.25">
      <c r="A4834" s="373">
        <v>103890</v>
      </c>
      <c r="B4834" s="373" t="s">
        <v>6463</v>
      </c>
      <c r="C4834" s="373" t="s">
        <v>6</v>
      </c>
      <c r="D4834" s="374">
        <v>575.34</v>
      </c>
      <c r="E4834" s="371"/>
    </row>
    <row r="4835" spans="1:5" customFormat="1" x14ac:dyDescent="0.25">
      <c r="A4835" s="373">
        <v>103891</v>
      </c>
      <c r="B4835" s="373" t="s">
        <v>6464</v>
      </c>
      <c r="C4835" s="373" t="s">
        <v>6</v>
      </c>
      <c r="D4835" s="374">
        <v>55.86</v>
      </c>
      <c r="E4835" s="371"/>
    </row>
    <row r="4836" spans="1:5" customFormat="1" x14ac:dyDescent="0.25">
      <c r="A4836" s="373">
        <v>103892</v>
      </c>
      <c r="B4836" s="373" t="s">
        <v>6465</v>
      </c>
      <c r="C4836" s="373" t="s">
        <v>6</v>
      </c>
      <c r="D4836" s="374">
        <v>17.11</v>
      </c>
      <c r="E4836" s="371"/>
    </row>
    <row r="4837" spans="1:5" customFormat="1" x14ac:dyDescent="0.25">
      <c r="A4837" s="373">
        <v>103893</v>
      </c>
      <c r="B4837" s="373" t="s">
        <v>6466</v>
      </c>
      <c r="C4837" s="373" t="s">
        <v>6</v>
      </c>
      <c r="D4837" s="374">
        <v>23.03</v>
      </c>
      <c r="E4837" s="371"/>
    </row>
    <row r="4838" spans="1:5" customFormat="1" x14ac:dyDescent="0.25">
      <c r="A4838" s="373">
        <v>103894</v>
      </c>
      <c r="B4838" s="373" t="s">
        <v>6467</v>
      </c>
      <c r="C4838" s="373" t="s">
        <v>6</v>
      </c>
      <c r="D4838" s="374">
        <v>27.72</v>
      </c>
      <c r="E4838" s="371"/>
    </row>
    <row r="4839" spans="1:5" customFormat="1" x14ac:dyDescent="0.25">
      <c r="A4839" s="373">
        <v>103895</v>
      </c>
      <c r="B4839" s="373" t="s">
        <v>6468</v>
      </c>
      <c r="C4839" s="373" t="s">
        <v>6</v>
      </c>
      <c r="D4839" s="374">
        <v>25.49</v>
      </c>
      <c r="E4839" s="371"/>
    </row>
    <row r="4840" spans="1:5" customFormat="1" x14ac:dyDescent="0.25">
      <c r="A4840" s="373">
        <v>103896</v>
      </c>
      <c r="B4840" s="373" t="s">
        <v>6469</v>
      </c>
      <c r="C4840" s="373" t="s">
        <v>6</v>
      </c>
      <c r="D4840" s="374">
        <v>25.49</v>
      </c>
      <c r="E4840" s="371"/>
    </row>
    <row r="4841" spans="1:5" customFormat="1" x14ac:dyDescent="0.25">
      <c r="A4841" s="373">
        <v>103897</v>
      </c>
      <c r="B4841" s="373" t="s">
        <v>6470</v>
      </c>
      <c r="C4841" s="373" t="s">
        <v>6</v>
      </c>
      <c r="D4841" s="374">
        <v>93.23</v>
      </c>
      <c r="E4841" s="371"/>
    </row>
    <row r="4842" spans="1:5" customFormat="1" x14ac:dyDescent="0.25">
      <c r="A4842" s="373">
        <v>103898</v>
      </c>
      <c r="B4842" s="373" t="s">
        <v>6471</v>
      </c>
      <c r="C4842" s="373" t="s">
        <v>6</v>
      </c>
      <c r="D4842" s="374">
        <v>632.65</v>
      </c>
      <c r="E4842" s="371"/>
    </row>
    <row r="4843" spans="1:5" customFormat="1" x14ac:dyDescent="0.25">
      <c r="A4843" s="373">
        <v>103899</v>
      </c>
      <c r="B4843" s="373" t="s">
        <v>6472</v>
      </c>
      <c r="C4843" s="373" t="s">
        <v>6</v>
      </c>
      <c r="D4843" s="374">
        <v>35.450000000000003</v>
      </c>
      <c r="E4843" s="371"/>
    </row>
    <row r="4844" spans="1:5" customFormat="1" x14ac:dyDescent="0.25">
      <c r="A4844" s="373">
        <v>103900</v>
      </c>
      <c r="B4844" s="373" t="s">
        <v>6473</v>
      </c>
      <c r="C4844" s="373" t="s">
        <v>6</v>
      </c>
      <c r="D4844" s="374">
        <v>22.21</v>
      </c>
      <c r="E4844" s="371"/>
    </row>
    <row r="4845" spans="1:5" customFormat="1" x14ac:dyDescent="0.25">
      <c r="A4845" s="373">
        <v>103901</v>
      </c>
      <c r="B4845" s="373" t="s">
        <v>6474</v>
      </c>
      <c r="C4845" s="373" t="s">
        <v>6</v>
      </c>
      <c r="D4845" s="374">
        <v>25.87</v>
      </c>
      <c r="E4845" s="371"/>
    </row>
    <row r="4846" spans="1:5" customFormat="1" x14ac:dyDescent="0.25">
      <c r="A4846" s="373">
        <v>103902</v>
      </c>
      <c r="B4846" s="373" t="s">
        <v>6475</v>
      </c>
      <c r="C4846" s="373" t="s">
        <v>6</v>
      </c>
      <c r="D4846" s="374">
        <v>38.590000000000003</v>
      </c>
      <c r="E4846" s="371"/>
    </row>
    <row r="4847" spans="1:5" customFormat="1" x14ac:dyDescent="0.25">
      <c r="A4847" s="373">
        <v>103903</v>
      </c>
      <c r="B4847" s="373" t="s">
        <v>6476</v>
      </c>
      <c r="C4847" s="373" t="s">
        <v>6</v>
      </c>
      <c r="D4847" s="374">
        <v>52.54</v>
      </c>
      <c r="E4847" s="371"/>
    </row>
    <row r="4848" spans="1:5" customFormat="1" x14ac:dyDescent="0.25">
      <c r="A4848" s="373">
        <v>103947</v>
      </c>
      <c r="B4848" s="373" t="s">
        <v>6477</v>
      </c>
      <c r="C4848" s="373" t="s">
        <v>6</v>
      </c>
      <c r="D4848" s="374">
        <v>6.39</v>
      </c>
      <c r="E4848" s="371"/>
    </row>
    <row r="4849" spans="1:5" customFormat="1" x14ac:dyDescent="0.25">
      <c r="A4849" s="373">
        <v>103948</v>
      </c>
      <c r="B4849" s="373" t="s">
        <v>6478</v>
      </c>
      <c r="C4849" s="373" t="s">
        <v>6</v>
      </c>
      <c r="D4849" s="374">
        <v>7.94</v>
      </c>
      <c r="E4849" s="371"/>
    </row>
    <row r="4850" spans="1:5" customFormat="1" x14ac:dyDescent="0.25">
      <c r="A4850" s="373">
        <v>103949</v>
      </c>
      <c r="B4850" s="373" t="s">
        <v>6479</v>
      </c>
      <c r="C4850" s="373" t="s">
        <v>6</v>
      </c>
      <c r="D4850" s="374">
        <v>9.32</v>
      </c>
      <c r="E4850" s="371"/>
    </row>
    <row r="4851" spans="1:5" customFormat="1" x14ac:dyDescent="0.25">
      <c r="A4851" s="373">
        <v>103950</v>
      </c>
      <c r="B4851" s="373" t="s">
        <v>6480</v>
      </c>
      <c r="C4851" s="373" t="s">
        <v>6</v>
      </c>
      <c r="D4851" s="374">
        <v>10.96</v>
      </c>
      <c r="E4851" s="371"/>
    </row>
    <row r="4852" spans="1:5" customFormat="1" x14ac:dyDescent="0.25">
      <c r="A4852" s="373">
        <v>103951</v>
      </c>
      <c r="B4852" s="373" t="s">
        <v>6481</v>
      </c>
      <c r="C4852" s="373" t="s">
        <v>6</v>
      </c>
      <c r="D4852" s="374">
        <v>15.05</v>
      </c>
      <c r="E4852" s="371"/>
    </row>
    <row r="4853" spans="1:5" customFormat="1" x14ac:dyDescent="0.25">
      <c r="A4853" s="373">
        <v>103952</v>
      </c>
      <c r="B4853" s="373" t="s">
        <v>6482</v>
      </c>
      <c r="C4853" s="373" t="s">
        <v>6</v>
      </c>
      <c r="D4853" s="374">
        <v>5.87</v>
      </c>
      <c r="E4853" s="371"/>
    </row>
    <row r="4854" spans="1:5" customFormat="1" x14ac:dyDescent="0.25">
      <c r="A4854" s="373">
        <v>103953</v>
      </c>
      <c r="B4854" s="373" t="s">
        <v>6483</v>
      </c>
      <c r="C4854" s="373" t="s">
        <v>6</v>
      </c>
      <c r="D4854" s="374">
        <v>7.34</v>
      </c>
      <c r="E4854" s="371"/>
    </row>
    <row r="4855" spans="1:5" customFormat="1" x14ac:dyDescent="0.25">
      <c r="A4855" s="373">
        <v>103954</v>
      </c>
      <c r="B4855" s="373" t="s">
        <v>6484</v>
      </c>
      <c r="C4855" s="373" t="s">
        <v>6</v>
      </c>
      <c r="D4855" s="374">
        <v>8.75</v>
      </c>
      <c r="E4855" s="371"/>
    </row>
    <row r="4856" spans="1:5" customFormat="1" x14ac:dyDescent="0.25">
      <c r="A4856" s="373">
        <v>103955</v>
      </c>
      <c r="B4856" s="373" t="s">
        <v>6485</v>
      </c>
      <c r="C4856" s="373" t="s">
        <v>6</v>
      </c>
      <c r="D4856" s="374">
        <v>10.19</v>
      </c>
      <c r="E4856" s="371"/>
    </row>
    <row r="4857" spans="1:5" customFormat="1" x14ac:dyDescent="0.25">
      <c r="A4857" s="373">
        <v>103956</v>
      </c>
      <c r="B4857" s="373" t="s">
        <v>6486</v>
      </c>
      <c r="C4857" s="373" t="s">
        <v>6</v>
      </c>
      <c r="D4857" s="374">
        <v>14.14</v>
      </c>
      <c r="E4857" s="371"/>
    </row>
    <row r="4858" spans="1:5" customFormat="1" x14ac:dyDescent="0.25">
      <c r="A4858" s="373">
        <v>103957</v>
      </c>
      <c r="B4858" s="373" t="s">
        <v>6487</v>
      </c>
      <c r="C4858" s="373" t="s">
        <v>6</v>
      </c>
      <c r="D4858" s="374">
        <v>4.8899999999999997</v>
      </c>
      <c r="E4858" s="371"/>
    </row>
    <row r="4859" spans="1:5" customFormat="1" x14ac:dyDescent="0.25">
      <c r="A4859" s="373">
        <v>103958</v>
      </c>
      <c r="B4859" s="373" t="s">
        <v>6488</v>
      </c>
      <c r="C4859" s="373" t="s">
        <v>6</v>
      </c>
      <c r="D4859" s="374">
        <v>9.93</v>
      </c>
      <c r="E4859" s="371"/>
    </row>
    <row r="4860" spans="1:5" customFormat="1" x14ac:dyDescent="0.25">
      <c r="A4860" s="373">
        <v>103959</v>
      </c>
      <c r="B4860" s="373" t="s">
        <v>6489</v>
      </c>
      <c r="C4860" s="373" t="s">
        <v>6</v>
      </c>
      <c r="D4860" s="374">
        <v>14.83</v>
      </c>
      <c r="E4860" s="371"/>
    </row>
    <row r="4861" spans="1:5" customFormat="1" x14ac:dyDescent="0.25">
      <c r="A4861" s="373">
        <v>103962</v>
      </c>
      <c r="B4861" s="373" t="s">
        <v>6490</v>
      </c>
      <c r="C4861" s="373" t="s">
        <v>6</v>
      </c>
      <c r="D4861" s="374">
        <v>6.4</v>
      </c>
      <c r="E4861" s="371"/>
    </row>
    <row r="4862" spans="1:5" customFormat="1" x14ac:dyDescent="0.25">
      <c r="A4862" s="373">
        <v>103964</v>
      </c>
      <c r="B4862" s="373" t="s">
        <v>6491</v>
      </c>
      <c r="C4862" s="373" t="s">
        <v>6</v>
      </c>
      <c r="D4862" s="374">
        <v>8.1300000000000008</v>
      </c>
      <c r="E4862" s="371"/>
    </row>
    <row r="4863" spans="1:5" customFormat="1" x14ac:dyDescent="0.25">
      <c r="A4863" s="373">
        <v>103966</v>
      </c>
      <c r="B4863" s="373" t="s">
        <v>6492</v>
      </c>
      <c r="C4863" s="373" t="s">
        <v>6</v>
      </c>
      <c r="D4863" s="374">
        <v>9.58</v>
      </c>
      <c r="E4863" s="371"/>
    </row>
    <row r="4864" spans="1:5" customFormat="1" x14ac:dyDescent="0.25">
      <c r="A4864" s="373">
        <v>103967</v>
      </c>
      <c r="B4864" s="373" t="s">
        <v>6493</v>
      </c>
      <c r="C4864" s="373" t="s">
        <v>6</v>
      </c>
      <c r="D4864" s="374">
        <v>11.51</v>
      </c>
      <c r="E4864" s="371"/>
    </row>
    <row r="4865" spans="1:5" customFormat="1" x14ac:dyDescent="0.25">
      <c r="A4865" s="373">
        <v>103968</v>
      </c>
      <c r="B4865" s="373" t="s">
        <v>6494</v>
      </c>
      <c r="C4865" s="373" t="s">
        <v>6</v>
      </c>
      <c r="D4865" s="374">
        <v>16.420000000000002</v>
      </c>
      <c r="E4865" s="371"/>
    </row>
    <row r="4866" spans="1:5" customFormat="1" x14ac:dyDescent="0.25">
      <c r="A4866" s="373">
        <v>103969</v>
      </c>
      <c r="B4866" s="373" t="s">
        <v>6495</v>
      </c>
      <c r="C4866" s="373" t="s">
        <v>6</v>
      </c>
      <c r="D4866" s="374">
        <v>19.39</v>
      </c>
      <c r="E4866" s="371"/>
    </row>
    <row r="4867" spans="1:5" customFormat="1" x14ac:dyDescent="0.25">
      <c r="A4867" s="373">
        <v>103971</v>
      </c>
      <c r="B4867" s="373" t="s">
        <v>6496</v>
      </c>
      <c r="C4867" s="373" t="s">
        <v>6</v>
      </c>
      <c r="D4867" s="374">
        <v>24.63</v>
      </c>
      <c r="E4867" s="371"/>
    </row>
    <row r="4868" spans="1:5" customFormat="1" x14ac:dyDescent="0.25">
      <c r="A4868" s="373">
        <v>103972</v>
      </c>
      <c r="B4868" s="373" t="s">
        <v>6497</v>
      </c>
      <c r="C4868" s="373" t="s">
        <v>6</v>
      </c>
      <c r="D4868" s="374">
        <v>28.53</v>
      </c>
      <c r="E4868" s="371"/>
    </row>
    <row r="4869" spans="1:5" customFormat="1" x14ac:dyDescent="0.25">
      <c r="A4869" s="373">
        <v>103974</v>
      </c>
      <c r="B4869" s="373" t="s">
        <v>6498</v>
      </c>
      <c r="C4869" s="373" t="s">
        <v>6</v>
      </c>
      <c r="D4869" s="374">
        <v>10.49</v>
      </c>
      <c r="E4869" s="371"/>
    </row>
    <row r="4870" spans="1:5" customFormat="1" x14ac:dyDescent="0.25">
      <c r="A4870" s="373">
        <v>103975</v>
      </c>
      <c r="B4870" s="373" t="s">
        <v>6499</v>
      </c>
      <c r="C4870" s="373" t="s">
        <v>6</v>
      </c>
      <c r="D4870" s="374">
        <v>17.66</v>
      </c>
      <c r="E4870" s="371"/>
    </row>
    <row r="4871" spans="1:5" customFormat="1" x14ac:dyDescent="0.25">
      <c r="A4871" s="373">
        <v>103976</v>
      </c>
      <c r="B4871" s="373" t="s">
        <v>6500</v>
      </c>
      <c r="C4871" s="373" t="s">
        <v>6</v>
      </c>
      <c r="D4871" s="374">
        <v>25.41</v>
      </c>
      <c r="E4871" s="371"/>
    </row>
    <row r="4872" spans="1:5" customFormat="1" x14ac:dyDescent="0.25">
      <c r="A4872" s="373">
        <v>103977</v>
      </c>
      <c r="B4872" s="373" t="s">
        <v>6501</v>
      </c>
      <c r="C4872" s="373" t="s">
        <v>6</v>
      </c>
      <c r="D4872" s="374">
        <v>7.02</v>
      </c>
      <c r="E4872" s="371"/>
    </row>
    <row r="4873" spans="1:5" customFormat="1" x14ac:dyDescent="0.25">
      <c r="A4873" s="373">
        <v>103980</v>
      </c>
      <c r="B4873" s="373" t="s">
        <v>6502</v>
      </c>
      <c r="C4873" s="373" t="s">
        <v>6</v>
      </c>
      <c r="D4873" s="374">
        <v>17.670000000000002</v>
      </c>
      <c r="E4873" s="371"/>
    </row>
    <row r="4874" spans="1:5" customFormat="1" x14ac:dyDescent="0.25">
      <c r="A4874" s="373">
        <v>103981</v>
      </c>
      <c r="B4874" s="373" t="s">
        <v>6503</v>
      </c>
      <c r="C4874" s="373" t="s">
        <v>6</v>
      </c>
      <c r="D4874" s="374">
        <v>17.73</v>
      </c>
      <c r="E4874" s="371"/>
    </row>
    <row r="4875" spans="1:5" customFormat="1" x14ac:dyDescent="0.25">
      <c r="A4875" s="373">
        <v>103982</v>
      </c>
      <c r="B4875" s="373" t="s">
        <v>6504</v>
      </c>
      <c r="C4875" s="373" t="s">
        <v>6</v>
      </c>
      <c r="D4875" s="374">
        <v>23.86</v>
      </c>
      <c r="E4875" s="371"/>
    </row>
    <row r="4876" spans="1:5" customFormat="1" x14ac:dyDescent="0.25">
      <c r="A4876" s="373">
        <v>103983</v>
      </c>
      <c r="B4876" s="373" t="s">
        <v>6505</v>
      </c>
      <c r="C4876" s="373" t="s">
        <v>6</v>
      </c>
      <c r="D4876" s="374">
        <v>17.18</v>
      </c>
      <c r="E4876" s="371"/>
    </row>
    <row r="4877" spans="1:5" customFormat="1" x14ac:dyDescent="0.25">
      <c r="A4877" s="373">
        <v>103984</v>
      </c>
      <c r="B4877" s="373" t="s">
        <v>6506</v>
      </c>
      <c r="C4877" s="373" t="s">
        <v>6</v>
      </c>
      <c r="D4877" s="374">
        <v>19.600000000000001</v>
      </c>
      <c r="E4877" s="371"/>
    </row>
    <row r="4878" spans="1:5" customFormat="1" x14ac:dyDescent="0.25">
      <c r="A4878" s="373">
        <v>103985</v>
      </c>
      <c r="B4878" s="373" t="s">
        <v>6507</v>
      </c>
      <c r="C4878" s="373" t="s">
        <v>6</v>
      </c>
      <c r="D4878" s="374">
        <v>22.12</v>
      </c>
      <c r="E4878" s="371"/>
    </row>
    <row r="4879" spans="1:5" customFormat="1" x14ac:dyDescent="0.25">
      <c r="A4879" s="373">
        <v>103986</v>
      </c>
      <c r="B4879" s="373" t="s">
        <v>6508</v>
      </c>
      <c r="C4879" s="373" t="s">
        <v>6</v>
      </c>
      <c r="D4879" s="374">
        <v>27.74</v>
      </c>
      <c r="E4879" s="371"/>
    </row>
    <row r="4880" spans="1:5" customFormat="1" x14ac:dyDescent="0.25">
      <c r="A4880" s="373">
        <v>103987</v>
      </c>
      <c r="B4880" s="373" t="s">
        <v>6509</v>
      </c>
      <c r="C4880" s="373" t="s">
        <v>6</v>
      </c>
      <c r="D4880" s="374">
        <v>23.93</v>
      </c>
      <c r="E4880" s="371"/>
    </row>
    <row r="4881" spans="1:5" customFormat="1" x14ac:dyDescent="0.25">
      <c r="A4881" s="373">
        <v>103988</v>
      </c>
      <c r="B4881" s="373" t="s">
        <v>6510</v>
      </c>
      <c r="C4881" s="373" t="s">
        <v>6</v>
      </c>
      <c r="D4881" s="374">
        <v>12.74</v>
      </c>
      <c r="E4881" s="371"/>
    </row>
    <row r="4882" spans="1:5" customFormat="1" x14ac:dyDescent="0.25">
      <c r="A4882" s="373">
        <v>103990</v>
      </c>
      <c r="B4882" s="373" t="s">
        <v>6511</v>
      </c>
      <c r="C4882" s="373" t="s">
        <v>6</v>
      </c>
      <c r="D4882" s="374">
        <v>34.61</v>
      </c>
      <c r="E4882" s="371"/>
    </row>
    <row r="4883" spans="1:5" customFormat="1" x14ac:dyDescent="0.25">
      <c r="A4883" s="373">
        <v>103991</v>
      </c>
      <c r="B4883" s="373" t="s">
        <v>6512</v>
      </c>
      <c r="C4883" s="373" t="s">
        <v>6</v>
      </c>
      <c r="D4883" s="374">
        <v>18.16</v>
      </c>
      <c r="E4883" s="371"/>
    </row>
    <row r="4884" spans="1:5" customFormat="1" x14ac:dyDescent="0.25">
      <c r="A4884" s="373">
        <v>103992</v>
      </c>
      <c r="B4884" s="373" t="s">
        <v>6513</v>
      </c>
      <c r="C4884" s="373" t="s">
        <v>6</v>
      </c>
      <c r="D4884" s="374">
        <v>11.47</v>
      </c>
      <c r="E4884" s="371"/>
    </row>
    <row r="4885" spans="1:5" customFormat="1" x14ac:dyDescent="0.25">
      <c r="A4885" s="373">
        <v>103993</v>
      </c>
      <c r="B4885" s="373" t="s">
        <v>6514</v>
      </c>
      <c r="C4885" s="373" t="s">
        <v>6</v>
      </c>
      <c r="D4885" s="374">
        <v>9.85</v>
      </c>
      <c r="E4885" s="371"/>
    </row>
    <row r="4886" spans="1:5" customFormat="1" x14ac:dyDescent="0.25">
      <c r="A4886" s="373">
        <v>103994</v>
      </c>
      <c r="B4886" s="373" t="s">
        <v>6515</v>
      </c>
      <c r="C4886" s="373" t="s">
        <v>6</v>
      </c>
      <c r="D4886" s="374">
        <v>14.1</v>
      </c>
      <c r="E4886" s="371"/>
    </row>
    <row r="4887" spans="1:5" customFormat="1" x14ac:dyDescent="0.25">
      <c r="A4887" s="373">
        <v>103995</v>
      </c>
      <c r="B4887" s="373" t="s">
        <v>6516</v>
      </c>
      <c r="C4887" s="373" t="s">
        <v>6</v>
      </c>
      <c r="D4887" s="374">
        <v>15.07</v>
      </c>
      <c r="E4887" s="371"/>
    </row>
    <row r="4888" spans="1:5" customFormat="1" x14ac:dyDescent="0.25">
      <c r="A4888" s="373">
        <v>103996</v>
      </c>
      <c r="B4888" s="373" t="s">
        <v>6517</v>
      </c>
      <c r="C4888" s="373" t="s">
        <v>6</v>
      </c>
      <c r="D4888" s="374">
        <v>39.54</v>
      </c>
      <c r="E4888" s="371"/>
    </row>
    <row r="4889" spans="1:5" customFormat="1" x14ac:dyDescent="0.25">
      <c r="A4889" s="373">
        <v>103997</v>
      </c>
      <c r="B4889" s="373" t="s">
        <v>6518</v>
      </c>
      <c r="C4889" s="373" t="s">
        <v>6</v>
      </c>
      <c r="D4889" s="374">
        <v>38.6</v>
      </c>
      <c r="E4889" s="371"/>
    </row>
    <row r="4890" spans="1:5" customFormat="1" x14ac:dyDescent="0.25">
      <c r="A4890" s="373">
        <v>103998</v>
      </c>
      <c r="B4890" s="373" t="s">
        <v>6519</v>
      </c>
      <c r="C4890" s="373" t="s">
        <v>6</v>
      </c>
      <c r="D4890" s="374">
        <v>14.49</v>
      </c>
      <c r="E4890" s="371"/>
    </row>
    <row r="4891" spans="1:5" customFormat="1" x14ac:dyDescent="0.25">
      <c r="A4891" s="373">
        <v>103999</v>
      </c>
      <c r="B4891" s="373" t="s">
        <v>6520</v>
      </c>
      <c r="C4891" s="373" t="s">
        <v>6</v>
      </c>
      <c r="D4891" s="374">
        <v>12.49</v>
      </c>
      <c r="E4891" s="371"/>
    </row>
    <row r="4892" spans="1:5" customFormat="1" x14ac:dyDescent="0.25">
      <c r="A4892" s="373">
        <v>104000</v>
      </c>
      <c r="B4892" s="373" t="s">
        <v>6521</v>
      </c>
      <c r="C4892" s="373" t="s">
        <v>6</v>
      </c>
      <c r="D4892" s="374">
        <v>27.71</v>
      </c>
      <c r="E4892" s="371"/>
    </row>
    <row r="4893" spans="1:5" customFormat="1" x14ac:dyDescent="0.25">
      <c r="A4893" s="373">
        <v>104001</v>
      </c>
      <c r="B4893" s="373" t="s">
        <v>6522</v>
      </c>
      <c r="C4893" s="373" t="s">
        <v>6</v>
      </c>
      <c r="D4893" s="374">
        <v>13.74</v>
      </c>
      <c r="E4893" s="371"/>
    </row>
    <row r="4894" spans="1:5" customFormat="1" x14ac:dyDescent="0.25">
      <c r="A4894" s="373">
        <v>104002</v>
      </c>
      <c r="B4894" s="373" t="s">
        <v>6523</v>
      </c>
      <c r="C4894" s="373" t="s">
        <v>6</v>
      </c>
      <c r="D4894" s="374">
        <v>17.34</v>
      </c>
      <c r="E4894" s="371"/>
    </row>
    <row r="4895" spans="1:5" customFormat="1" x14ac:dyDescent="0.25">
      <c r="A4895" s="373">
        <v>104003</v>
      </c>
      <c r="B4895" s="373" t="s">
        <v>6524</v>
      </c>
      <c r="C4895" s="373" t="s">
        <v>6</v>
      </c>
      <c r="D4895" s="374">
        <v>14.6</v>
      </c>
      <c r="E4895" s="371"/>
    </row>
    <row r="4896" spans="1:5" customFormat="1" x14ac:dyDescent="0.25">
      <c r="A4896" s="373">
        <v>104004</v>
      </c>
      <c r="B4896" s="373" t="s">
        <v>6525</v>
      </c>
      <c r="C4896" s="373" t="s">
        <v>6</v>
      </c>
      <c r="D4896" s="374">
        <v>29.64</v>
      </c>
      <c r="E4896" s="371"/>
    </row>
    <row r="4897" spans="1:5" customFormat="1" x14ac:dyDescent="0.25">
      <c r="A4897" s="373">
        <v>104005</v>
      </c>
      <c r="B4897" s="373" t="s">
        <v>6526</v>
      </c>
      <c r="C4897" s="373" t="s">
        <v>6</v>
      </c>
      <c r="D4897" s="374">
        <v>36.200000000000003</v>
      </c>
      <c r="E4897" s="371"/>
    </row>
    <row r="4898" spans="1:5" customFormat="1" x14ac:dyDescent="0.25">
      <c r="A4898" s="373">
        <v>104006</v>
      </c>
      <c r="B4898" s="373" t="s">
        <v>6527</v>
      </c>
      <c r="C4898" s="373" t="s">
        <v>6</v>
      </c>
      <c r="D4898" s="374">
        <v>25.08</v>
      </c>
      <c r="E4898" s="371"/>
    </row>
    <row r="4899" spans="1:5" customFormat="1" x14ac:dyDescent="0.25">
      <c r="A4899" s="373">
        <v>104007</v>
      </c>
      <c r="B4899" s="373" t="s">
        <v>6528</v>
      </c>
      <c r="C4899" s="373" t="s">
        <v>6</v>
      </c>
      <c r="D4899" s="374">
        <v>21.95</v>
      </c>
      <c r="E4899" s="371"/>
    </row>
    <row r="4900" spans="1:5" customFormat="1" x14ac:dyDescent="0.25">
      <c r="A4900" s="373">
        <v>104008</v>
      </c>
      <c r="B4900" s="373" t="s">
        <v>6529</v>
      </c>
      <c r="C4900" s="373" t="s">
        <v>6</v>
      </c>
      <c r="D4900" s="374">
        <v>31.56</v>
      </c>
      <c r="E4900" s="371"/>
    </row>
    <row r="4901" spans="1:5" customFormat="1" x14ac:dyDescent="0.25">
      <c r="A4901" s="373">
        <v>104009</v>
      </c>
      <c r="B4901" s="373" t="s">
        <v>6530</v>
      </c>
      <c r="C4901" s="373" t="s">
        <v>6</v>
      </c>
      <c r="D4901" s="374">
        <v>13.24</v>
      </c>
      <c r="E4901" s="371"/>
    </row>
    <row r="4902" spans="1:5" customFormat="1" x14ac:dyDescent="0.25">
      <c r="A4902" s="373">
        <v>104011</v>
      </c>
      <c r="B4902" s="373" t="s">
        <v>6531</v>
      </c>
      <c r="C4902" s="373" t="s">
        <v>6</v>
      </c>
      <c r="D4902" s="374">
        <v>25.26</v>
      </c>
      <c r="E4902" s="371"/>
    </row>
    <row r="4903" spans="1:5" customFormat="1" x14ac:dyDescent="0.25">
      <c r="A4903" s="373">
        <v>104012</v>
      </c>
      <c r="B4903" s="373" t="s">
        <v>6532</v>
      </c>
      <c r="C4903" s="373" t="s">
        <v>6</v>
      </c>
      <c r="D4903" s="374">
        <v>23.4</v>
      </c>
      <c r="E4903" s="371"/>
    </row>
    <row r="4904" spans="1:5" customFormat="1" x14ac:dyDescent="0.25">
      <c r="A4904" s="373">
        <v>104014</v>
      </c>
      <c r="B4904" s="373" t="s">
        <v>6533</v>
      </c>
      <c r="C4904" s="373" t="s">
        <v>6</v>
      </c>
      <c r="D4904" s="374">
        <v>10.78</v>
      </c>
      <c r="E4904" s="371"/>
    </row>
    <row r="4905" spans="1:5" customFormat="1" x14ac:dyDescent="0.25">
      <c r="A4905" s="373">
        <v>104015</v>
      </c>
      <c r="B4905" s="373" t="s">
        <v>6534</v>
      </c>
      <c r="C4905" s="373" t="s">
        <v>6</v>
      </c>
      <c r="D4905" s="374">
        <v>15.93</v>
      </c>
      <c r="E4905" s="371"/>
    </row>
    <row r="4906" spans="1:5" customFormat="1" x14ac:dyDescent="0.25">
      <c r="A4906" s="373">
        <v>104016</v>
      </c>
      <c r="B4906" s="373" t="s">
        <v>6535</v>
      </c>
      <c r="C4906" s="373" t="s">
        <v>6</v>
      </c>
      <c r="D4906" s="374">
        <v>21.18</v>
      </c>
      <c r="E4906" s="371"/>
    </row>
    <row r="4907" spans="1:5" customFormat="1" x14ac:dyDescent="0.25">
      <c r="A4907" s="373">
        <v>104017</v>
      </c>
      <c r="B4907" s="373" t="s">
        <v>6536</v>
      </c>
      <c r="C4907" s="373" t="s">
        <v>6</v>
      </c>
      <c r="D4907" s="374">
        <v>40.130000000000003</v>
      </c>
      <c r="E4907" s="371"/>
    </row>
    <row r="4908" spans="1:5" customFormat="1" x14ac:dyDescent="0.25">
      <c r="A4908" s="373">
        <v>104018</v>
      </c>
      <c r="B4908" s="373" t="s">
        <v>8471</v>
      </c>
      <c r="C4908" s="373" t="s">
        <v>6</v>
      </c>
      <c r="D4908" s="374">
        <v>20.079999999999998</v>
      </c>
      <c r="E4908" s="371"/>
    </row>
    <row r="4909" spans="1:5" customFormat="1" x14ac:dyDescent="0.25">
      <c r="A4909" s="373">
        <v>104019</v>
      </c>
      <c r="B4909" s="373" t="s">
        <v>6537</v>
      </c>
      <c r="C4909" s="373" t="s">
        <v>6</v>
      </c>
      <c r="D4909" s="374">
        <v>38.85</v>
      </c>
      <c r="E4909" s="371"/>
    </row>
    <row r="4910" spans="1:5" customFormat="1" x14ac:dyDescent="0.25">
      <c r="A4910" s="373">
        <v>104020</v>
      </c>
      <c r="B4910" s="373" t="s">
        <v>6538</v>
      </c>
      <c r="C4910" s="373" t="s">
        <v>6</v>
      </c>
      <c r="D4910" s="374">
        <v>47.31</v>
      </c>
      <c r="E4910" s="371"/>
    </row>
    <row r="4911" spans="1:5" customFormat="1" x14ac:dyDescent="0.25">
      <c r="A4911" s="373">
        <v>104022</v>
      </c>
      <c r="B4911" s="373" t="s">
        <v>6539</v>
      </c>
      <c r="C4911" s="373" t="s">
        <v>6</v>
      </c>
      <c r="D4911" s="374">
        <v>59.63</v>
      </c>
      <c r="E4911" s="371"/>
    </row>
    <row r="4912" spans="1:5" customFormat="1" x14ac:dyDescent="0.25">
      <c r="A4912" s="373">
        <v>104023</v>
      </c>
      <c r="B4912" s="373" t="s">
        <v>6540</v>
      </c>
      <c r="C4912" s="373" t="s">
        <v>6</v>
      </c>
      <c r="D4912" s="374">
        <v>35.880000000000003</v>
      </c>
      <c r="E4912" s="371"/>
    </row>
    <row r="4913" spans="1:5" customFormat="1" x14ac:dyDescent="0.25">
      <c r="A4913" s="373">
        <v>104024</v>
      </c>
      <c r="B4913" s="373" t="s">
        <v>6541</v>
      </c>
      <c r="C4913" s="373" t="s">
        <v>6</v>
      </c>
      <c r="D4913" s="374">
        <v>35.56</v>
      </c>
      <c r="E4913" s="371"/>
    </row>
    <row r="4914" spans="1:5" customFormat="1" x14ac:dyDescent="0.25">
      <c r="A4914" s="373">
        <v>104025</v>
      </c>
      <c r="B4914" s="373" t="s">
        <v>6542</v>
      </c>
      <c r="C4914" s="373" t="s">
        <v>6</v>
      </c>
      <c r="D4914" s="374">
        <v>25.25</v>
      </c>
      <c r="E4914" s="371"/>
    </row>
    <row r="4915" spans="1:5" customFormat="1" x14ac:dyDescent="0.25">
      <c r="A4915" s="373">
        <v>104026</v>
      </c>
      <c r="B4915" s="373" t="s">
        <v>6543</v>
      </c>
      <c r="C4915" s="373" t="s">
        <v>6</v>
      </c>
      <c r="D4915" s="374">
        <v>35.69</v>
      </c>
      <c r="E4915" s="371"/>
    </row>
    <row r="4916" spans="1:5" customFormat="1" x14ac:dyDescent="0.25">
      <c r="A4916" s="373">
        <v>104027</v>
      </c>
      <c r="B4916" s="373" t="s">
        <v>6544</v>
      </c>
      <c r="C4916" s="373" t="s">
        <v>6</v>
      </c>
      <c r="D4916" s="374">
        <v>52.71</v>
      </c>
      <c r="E4916" s="371"/>
    </row>
    <row r="4917" spans="1:5" customFormat="1" x14ac:dyDescent="0.25">
      <c r="A4917" s="373">
        <v>104028</v>
      </c>
      <c r="B4917" s="373" t="s">
        <v>6545</v>
      </c>
      <c r="C4917" s="373" t="s">
        <v>6</v>
      </c>
      <c r="D4917" s="374">
        <v>104.61</v>
      </c>
      <c r="E4917" s="371"/>
    </row>
    <row r="4918" spans="1:5" customFormat="1" x14ac:dyDescent="0.25">
      <c r="A4918" s="373">
        <v>104029</v>
      </c>
      <c r="B4918" s="373" t="s">
        <v>6546</v>
      </c>
      <c r="C4918" s="373" t="s">
        <v>6</v>
      </c>
      <c r="D4918" s="374">
        <v>55.66</v>
      </c>
      <c r="E4918" s="371"/>
    </row>
    <row r="4919" spans="1:5" customFormat="1" x14ac:dyDescent="0.25">
      <c r="A4919" s="373">
        <v>104030</v>
      </c>
      <c r="B4919" s="373" t="s">
        <v>6547</v>
      </c>
      <c r="C4919" s="373" t="s">
        <v>6</v>
      </c>
      <c r="D4919" s="374">
        <v>53.09</v>
      </c>
      <c r="E4919" s="371"/>
    </row>
    <row r="4920" spans="1:5" customFormat="1" x14ac:dyDescent="0.25">
      <c r="A4920" s="373">
        <v>104159</v>
      </c>
      <c r="B4920" s="373" t="s">
        <v>6548</v>
      </c>
      <c r="C4920" s="373" t="s">
        <v>6</v>
      </c>
      <c r="D4920" s="374">
        <v>37.08</v>
      </c>
      <c r="E4920" s="371"/>
    </row>
    <row r="4921" spans="1:5" customFormat="1" x14ac:dyDescent="0.25">
      <c r="A4921" s="373">
        <v>104167</v>
      </c>
      <c r="B4921" s="373" t="s">
        <v>6549</v>
      </c>
      <c r="C4921" s="373" t="s">
        <v>6</v>
      </c>
      <c r="D4921" s="374">
        <v>110.76</v>
      </c>
      <c r="E4921" s="371"/>
    </row>
    <row r="4922" spans="1:5" customFormat="1" x14ac:dyDescent="0.25">
      <c r="A4922" s="373">
        <v>104168</v>
      </c>
      <c r="B4922" s="373" t="s">
        <v>6550</v>
      </c>
      <c r="C4922" s="373" t="s">
        <v>6</v>
      </c>
      <c r="D4922" s="374">
        <v>107.97</v>
      </c>
      <c r="E4922" s="371"/>
    </row>
    <row r="4923" spans="1:5" customFormat="1" x14ac:dyDescent="0.25">
      <c r="A4923" s="373">
        <v>104169</v>
      </c>
      <c r="B4923" s="373" t="s">
        <v>6551</v>
      </c>
      <c r="C4923" s="373" t="s">
        <v>6</v>
      </c>
      <c r="D4923" s="374">
        <v>132.47</v>
      </c>
      <c r="E4923" s="371"/>
    </row>
    <row r="4924" spans="1:5" customFormat="1" x14ac:dyDescent="0.25">
      <c r="A4924" s="373">
        <v>104170</v>
      </c>
      <c r="B4924" s="373" t="s">
        <v>6552</v>
      </c>
      <c r="C4924" s="373" t="s">
        <v>6</v>
      </c>
      <c r="D4924" s="374">
        <v>63.95</v>
      </c>
      <c r="E4924" s="371"/>
    </row>
    <row r="4925" spans="1:5" customFormat="1" x14ac:dyDescent="0.25">
      <c r="A4925" s="373">
        <v>104171</v>
      </c>
      <c r="B4925" s="373" t="s">
        <v>6553</v>
      </c>
      <c r="C4925" s="373" t="s">
        <v>6</v>
      </c>
      <c r="D4925" s="374">
        <v>85.51</v>
      </c>
      <c r="E4925" s="371"/>
    </row>
    <row r="4926" spans="1:5" customFormat="1" x14ac:dyDescent="0.25">
      <c r="A4926" s="373">
        <v>104172</v>
      </c>
      <c r="B4926" s="373" t="s">
        <v>6554</v>
      </c>
      <c r="C4926" s="373" t="s">
        <v>6</v>
      </c>
      <c r="D4926" s="374">
        <v>241.81</v>
      </c>
      <c r="E4926" s="371"/>
    </row>
    <row r="4927" spans="1:5" customFormat="1" x14ac:dyDescent="0.25">
      <c r="A4927" s="373">
        <v>104173</v>
      </c>
      <c r="B4927" s="373" t="s">
        <v>6555</v>
      </c>
      <c r="C4927" s="373" t="s">
        <v>6</v>
      </c>
      <c r="D4927" s="374">
        <v>76.42</v>
      </c>
      <c r="E4927" s="371"/>
    </row>
    <row r="4928" spans="1:5" customFormat="1" x14ac:dyDescent="0.25">
      <c r="A4928" s="373">
        <v>104174</v>
      </c>
      <c r="B4928" s="373" t="s">
        <v>6556</v>
      </c>
      <c r="C4928" s="373" t="s">
        <v>6</v>
      </c>
      <c r="D4928" s="374">
        <v>169.12</v>
      </c>
      <c r="E4928" s="371"/>
    </row>
    <row r="4929" spans="1:5" customFormat="1" x14ac:dyDescent="0.25">
      <c r="A4929" s="373">
        <v>104175</v>
      </c>
      <c r="B4929" s="373" t="s">
        <v>6557</v>
      </c>
      <c r="C4929" s="373" t="s">
        <v>6</v>
      </c>
      <c r="D4929" s="374">
        <v>127.24</v>
      </c>
      <c r="E4929" s="371"/>
    </row>
    <row r="4930" spans="1:5" customFormat="1" x14ac:dyDescent="0.25">
      <c r="A4930" s="373">
        <v>104176</v>
      </c>
      <c r="B4930" s="373" t="s">
        <v>6558</v>
      </c>
      <c r="C4930" s="373" t="s">
        <v>6</v>
      </c>
      <c r="D4930" s="374">
        <v>223.66</v>
      </c>
      <c r="E4930" s="371"/>
    </row>
    <row r="4931" spans="1:5" customFormat="1" x14ac:dyDescent="0.25">
      <c r="A4931" s="373">
        <v>104177</v>
      </c>
      <c r="B4931" s="373" t="s">
        <v>6559</v>
      </c>
      <c r="C4931" s="373" t="s">
        <v>6</v>
      </c>
      <c r="D4931" s="374">
        <v>164.24</v>
      </c>
      <c r="E4931" s="371"/>
    </row>
    <row r="4932" spans="1:5" customFormat="1" x14ac:dyDescent="0.25">
      <c r="A4932" s="373">
        <v>104178</v>
      </c>
      <c r="B4932" s="373" t="s">
        <v>6560</v>
      </c>
      <c r="C4932" s="373" t="s">
        <v>6</v>
      </c>
      <c r="D4932" s="374">
        <v>19.8</v>
      </c>
      <c r="E4932" s="371"/>
    </row>
    <row r="4933" spans="1:5" customFormat="1" x14ac:dyDescent="0.25">
      <c r="A4933" s="373">
        <v>104179</v>
      </c>
      <c r="B4933" s="373" t="s">
        <v>6561</v>
      </c>
      <c r="C4933" s="373" t="s">
        <v>6</v>
      </c>
      <c r="D4933" s="374">
        <v>74.069999999999993</v>
      </c>
      <c r="E4933" s="371"/>
    </row>
    <row r="4934" spans="1:5" customFormat="1" x14ac:dyDescent="0.25">
      <c r="A4934" s="373">
        <v>104191</v>
      </c>
      <c r="B4934" s="373" t="s">
        <v>6562</v>
      </c>
      <c r="C4934" s="373" t="s">
        <v>6</v>
      </c>
      <c r="D4934" s="374">
        <v>10.57</v>
      </c>
      <c r="E4934" s="371"/>
    </row>
    <row r="4935" spans="1:5" customFormat="1" x14ac:dyDescent="0.25">
      <c r="A4935" s="373">
        <v>104192</v>
      </c>
      <c r="B4935" s="373" t="s">
        <v>6563</v>
      </c>
      <c r="C4935" s="373" t="s">
        <v>6</v>
      </c>
      <c r="D4935" s="374">
        <v>29.57</v>
      </c>
      <c r="E4935" s="371"/>
    </row>
    <row r="4936" spans="1:5" customFormat="1" x14ac:dyDescent="0.25">
      <c r="A4936" s="373">
        <v>104193</v>
      </c>
      <c r="B4936" s="373" t="s">
        <v>6564</v>
      </c>
      <c r="C4936" s="373" t="s">
        <v>6</v>
      </c>
      <c r="D4936" s="374">
        <v>171.96</v>
      </c>
      <c r="E4936" s="371"/>
    </row>
    <row r="4937" spans="1:5" customFormat="1" x14ac:dyDescent="0.25">
      <c r="A4937" s="373">
        <v>104196</v>
      </c>
      <c r="B4937" s="373" t="s">
        <v>6565</v>
      </c>
      <c r="C4937" s="373" t="s">
        <v>6</v>
      </c>
      <c r="D4937" s="374">
        <v>16.309999999999999</v>
      </c>
      <c r="E4937" s="371"/>
    </row>
    <row r="4938" spans="1:5" customFormat="1" x14ac:dyDescent="0.25">
      <c r="A4938" s="373">
        <v>104197</v>
      </c>
      <c r="B4938" s="373" t="s">
        <v>6566</v>
      </c>
      <c r="C4938" s="373" t="s">
        <v>6</v>
      </c>
      <c r="D4938" s="374">
        <v>30.59</v>
      </c>
      <c r="E4938" s="371"/>
    </row>
    <row r="4939" spans="1:5" customFormat="1" x14ac:dyDescent="0.25">
      <c r="A4939" s="373">
        <v>104198</v>
      </c>
      <c r="B4939" s="373" t="s">
        <v>6567</v>
      </c>
      <c r="C4939" s="373" t="s">
        <v>6</v>
      </c>
      <c r="D4939" s="374">
        <v>7.82</v>
      </c>
      <c r="E4939" s="371"/>
    </row>
    <row r="4940" spans="1:5" customFormat="1" x14ac:dyDescent="0.25">
      <c r="A4940" s="373">
        <v>104199</v>
      </c>
      <c r="B4940" s="373" t="s">
        <v>6568</v>
      </c>
      <c r="C4940" s="373" t="s">
        <v>6</v>
      </c>
      <c r="D4940" s="374">
        <v>7.57</v>
      </c>
      <c r="E4940" s="371"/>
    </row>
    <row r="4941" spans="1:5" customFormat="1" x14ac:dyDescent="0.25">
      <c r="A4941" s="373">
        <v>104200</v>
      </c>
      <c r="B4941" s="373" t="s">
        <v>6569</v>
      </c>
      <c r="C4941" s="373" t="s">
        <v>6</v>
      </c>
      <c r="D4941" s="374">
        <v>6.2</v>
      </c>
      <c r="E4941" s="371"/>
    </row>
    <row r="4942" spans="1:5" customFormat="1" x14ac:dyDescent="0.25">
      <c r="A4942" s="373">
        <v>104201</v>
      </c>
      <c r="B4942" s="373" t="s">
        <v>6570</v>
      </c>
      <c r="C4942" s="373" t="s">
        <v>6</v>
      </c>
      <c r="D4942" s="374">
        <v>20.11</v>
      </c>
      <c r="E4942" s="371"/>
    </row>
    <row r="4943" spans="1:5" customFormat="1" x14ac:dyDescent="0.25">
      <c r="A4943" s="373">
        <v>104202</v>
      </c>
      <c r="B4943" s="373" t="s">
        <v>6571</v>
      </c>
      <c r="C4943" s="373" t="s">
        <v>6</v>
      </c>
      <c r="D4943" s="374">
        <v>11.24</v>
      </c>
      <c r="E4943" s="371"/>
    </row>
    <row r="4944" spans="1:5" customFormat="1" x14ac:dyDescent="0.25">
      <c r="A4944" s="373">
        <v>104317</v>
      </c>
      <c r="B4944" s="373" t="s">
        <v>6572</v>
      </c>
      <c r="C4944" s="373" t="s">
        <v>6</v>
      </c>
      <c r="D4944" s="374">
        <v>6.8</v>
      </c>
      <c r="E4944" s="371"/>
    </row>
    <row r="4945" spans="1:5" customFormat="1" x14ac:dyDescent="0.25">
      <c r="A4945" s="373">
        <v>104318</v>
      </c>
      <c r="B4945" s="373" t="s">
        <v>6573</v>
      </c>
      <c r="C4945" s="373" t="s">
        <v>6</v>
      </c>
      <c r="D4945" s="374">
        <v>7.34</v>
      </c>
      <c r="E4945" s="371"/>
    </row>
    <row r="4946" spans="1:5" customFormat="1" x14ac:dyDescent="0.25">
      <c r="A4946" s="373">
        <v>104319</v>
      </c>
      <c r="B4946" s="373" t="s">
        <v>6574</v>
      </c>
      <c r="C4946" s="373" t="s">
        <v>6</v>
      </c>
      <c r="D4946" s="374">
        <v>9.93</v>
      </c>
      <c r="E4946" s="371"/>
    </row>
    <row r="4947" spans="1:5" customFormat="1" x14ac:dyDescent="0.25">
      <c r="A4947" s="373">
        <v>104320</v>
      </c>
      <c r="B4947" s="373" t="s">
        <v>6575</v>
      </c>
      <c r="C4947" s="373" t="s">
        <v>6</v>
      </c>
      <c r="D4947" s="374">
        <v>11.67</v>
      </c>
      <c r="E4947" s="371"/>
    </row>
    <row r="4948" spans="1:5" customFormat="1" x14ac:dyDescent="0.25">
      <c r="A4948" s="373">
        <v>104321</v>
      </c>
      <c r="B4948" s="373" t="s">
        <v>6576</v>
      </c>
      <c r="C4948" s="373" t="s">
        <v>6</v>
      </c>
      <c r="D4948" s="374">
        <v>5.19</v>
      </c>
      <c r="E4948" s="371"/>
    </row>
    <row r="4949" spans="1:5" customFormat="1" x14ac:dyDescent="0.25">
      <c r="A4949" s="373">
        <v>104322</v>
      </c>
      <c r="B4949" s="373" t="s">
        <v>6577</v>
      </c>
      <c r="C4949" s="373" t="s">
        <v>6</v>
      </c>
      <c r="D4949" s="374">
        <v>7.48</v>
      </c>
      <c r="E4949" s="371"/>
    </row>
    <row r="4950" spans="1:5" customFormat="1" x14ac:dyDescent="0.25">
      <c r="A4950" s="373">
        <v>104323</v>
      </c>
      <c r="B4950" s="373" t="s">
        <v>6578</v>
      </c>
      <c r="C4950" s="373" t="s">
        <v>6</v>
      </c>
      <c r="D4950" s="374">
        <v>9.4700000000000006</v>
      </c>
      <c r="E4950" s="371"/>
    </row>
    <row r="4951" spans="1:5" customFormat="1" x14ac:dyDescent="0.25">
      <c r="A4951" s="373">
        <v>104324</v>
      </c>
      <c r="B4951" s="373" t="s">
        <v>6579</v>
      </c>
      <c r="C4951" s="373" t="s">
        <v>6</v>
      </c>
      <c r="D4951" s="374">
        <v>14.03</v>
      </c>
      <c r="E4951" s="371"/>
    </row>
    <row r="4952" spans="1:5" customFormat="1" x14ac:dyDescent="0.25">
      <c r="A4952" s="373">
        <v>104341</v>
      </c>
      <c r="B4952" s="373" t="s">
        <v>6580</v>
      </c>
      <c r="C4952" s="373" t="s">
        <v>6</v>
      </c>
      <c r="D4952" s="374">
        <v>10.47</v>
      </c>
      <c r="E4952" s="371"/>
    </row>
    <row r="4953" spans="1:5" customFormat="1" x14ac:dyDescent="0.25">
      <c r="A4953" s="373">
        <v>104343</v>
      </c>
      <c r="B4953" s="373" t="s">
        <v>6581</v>
      </c>
      <c r="C4953" s="373" t="s">
        <v>6</v>
      </c>
      <c r="D4953" s="374">
        <v>32.090000000000003</v>
      </c>
      <c r="E4953" s="371"/>
    </row>
    <row r="4954" spans="1:5" customFormat="1" x14ac:dyDescent="0.25">
      <c r="A4954" s="373">
        <v>104344</v>
      </c>
      <c r="B4954" s="373" t="s">
        <v>6582</v>
      </c>
      <c r="C4954" s="373" t="s">
        <v>6</v>
      </c>
      <c r="D4954" s="374">
        <v>38.46</v>
      </c>
      <c r="E4954" s="371"/>
    </row>
    <row r="4955" spans="1:5" customFormat="1" x14ac:dyDescent="0.25">
      <c r="A4955" s="373">
        <v>104345</v>
      </c>
      <c r="B4955" s="373" t="s">
        <v>6583</v>
      </c>
      <c r="C4955" s="373" t="s">
        <v>6</v>
      </c>
      <c r="D4955" s="374">
        <v>40.299999999999997</v>
      </c>
      <c r="E4955" s="371"/>
    </row>
    <row r="4956" spans="1:5" customFormat="1" x14ac:dyDescent="0.25">
      <c r="A4956" s="373">
        <v>104346</v>
      </c>
      <c r="B4956" s="373" t="s">
        <v>6584</v>
      </c>
      <c r="C4956" s="373" t="s">
        <v>6</v>
      </c>
      <c r="D4956" s="374">
        <v>42.44</v>
      </c>
      <c r="E4956" s="371"/>
    </row>
    <row r="4957" spans="1:5" customFormat="1" x14ac:dyDescent="0.25">
      <c r="A4957" s="373">
        <v>104347</v>
      </c>
      <c r="B4957" s="373" t="s">
        <v>6585</v>
      </c>
      <c r="C4957" s="373" t="s">
        <v>6</v>
      </c>
      <c r="D4957" s="374">
        <v>44.81</v>
      </c>
      <c r="E4957" s="371"/>
    </row>
    <row r="4958" spans="1:5" customFormat="1" x14ac:dyDescent="0.25">
      <c r="A4958" s="373">
        <v>104348</v>
      </c>
      <c r="B4958" s="373" t="s">
        <v>6586</v>
      </c>
      <c r="C4958" s="373" t="s">
        <v>6</v>
      </c>
      <c r="D4958" s="374">
        <v>10</v>
      </c>
      <c r="E4958" s="371"/>
    </row>
    <row r="4959" spans="1:5" customFormat="1" x14ac:dyDescent="0.25">
      <c r="A4959" s="373">
        <v>104350</v>
      </c>
      <c r="B4959" s="373" t="s">
        <v>6587</v>
      </c>
      <c r="C4959" s="373" t="s">
        <v>6</v>
      </c>
      <c r="D4959" s="374">
        <v>27.95</v>
      </c>
      <c r="E4959" s="371"/>
    </row>
    <row r="4960" spans="1:5" customFormat="1" x14ac:dyDescent="0.25">
      <c r="A4960" s="373">
        <v>104351</v>
      </c>
      <c r="B4960" s="373" t="s">
        <v>6588</v>
      </c>
      <c r="C4960" s="373" t="s">
        <v>6</v>
      </c>
      <c r="D4960" s="374">
        <v>20.86</v>
      </c>
      <c r="E4960" s="371"/>
    </row>
    <row r="4961" spans="1:5" customFormat="1" x14ac:dyDescent="0.25">
      <c r="A4961" s="373">
        <v>104352</v>
      </c>
      <c r="B4961" s="373" t="s">
        <v>6589</v>
      </c>
      <c r="C4961" s="373" t="s">
        <v>6</v>
      </c>
      <c r="D4961" s="374">
        <v>37.22</v>
      </c>
      <c r="E4961" s="371"/>
    </row>
    <row r="4962" spans="1:5" customFormat="1" x14ac:dyDescent="0.25">
      <c r="A4962" s="373">
        <v>104353</v>
      </c>
      <c r="B4962" s="373" t="s">
        <v>6590</v>
      </c>
      <c r="C4962" s="373" t="s">
        <v>6</v>
      </c>
      <c r="D4962" s="374">
        <v>39.06</v>
      </c>
      <c r="E4962" s="371"/>
    </row>
    <row r="4963" spans="1:5" customFormat="1" x14ac:dyDescent="0.25">
      <c r="A4963" s="373">
        <v>104354</v>
      </c>
      <c r="B4963" s="373" t="s">
        <v>6591</v>
      </c>
      <c r="C4963" s="373" t="s">
        <v>6</v>
      </c>
      <c r="D4963" s="374">
        <v>42.66</v>
      </c>
      <c r="E4963" s="371"/>
    </row>
    <row r="4964" spans="1:5" customFormat="1" x14ac:dyDescent="0.25">
      <c r="A4964" s="373">
        <v>104355</v>
      </c>
      <c r="B4964" s="373" t="s">
        <v>6592</v>
      </c>
      <c r="C4964" s="373" t="s">
        <v>6</v>
      </c>
      <c r="D4964" s="374">
        <v>45.03</v>
      </c>
      <c r="E4964" s="371"/>
    </row>
    <row r="4965" spans="1:5" customFormat="1" x14ac:dyDescent="0.25">
      <c r="A4965" s="373">
        <v>104356</v>
      </c>
      <c r="B4965" s="373" t="s">
        <v>6593</v>
      </c>
      <c r="C4965" s="373" t="s">
        <v>6</v>
      </c>
      <c r="D4965" s="374">
        <v>27.85</v>
      </c>
      <c r="E4965" s="371"/>
    </row>
    <row r="4966" spans="1:5" customFormat="1" x14ac:dyDescent="0.25">
      <c r="A4966" s="373">
        <v>104357</v>
      </c>
      <c r="B4966" s="373" t="s">
        <v>6594</v>
      </c>
      <c r="C4966" s="373" t="s">
        <v>6</v>
      </c>
      <c r="D4966" s="374">
        <v>17.850000000000001</v>
      </c>
      <c r="E4966" s="371"/>
    </row>
    <row r="4967" spans="1:5" customFormat="1" x14ac:dyDescent="0.25">
      <c r="A4967" s="373">
        <v>104576</v>
      </c>
      <c r="B4967" s="373" t="s">
        <v>8472</v>
      </c>
      <c r="C4967" s="373" t="s">
        <v>6</v>
      </c>
      <c r="D4967" s="374">
        <v>14.81</v>
      </c>
      <c r="E4967" s="371"/>
    </row>
    <row r="4968" spans="1:5" customFormat="1" x14ac:dyDescent="0.25">
      <c r="A4968" s="373">
        <v>104577</v>
      </c>
      <c r="B4968" s="373" t="s">
        <v>8473</v>
      </c>
      <c r="C4968" s="373" t="s">
        <v>6</v>
      </c>
      <c r="D4968" s="374">
        <v>19.78</v>
      </c>
      <c r="E4968" s="371"/>
    </row>
    <row r="4969" spans="1:5" customFormat="1" x14ac:dyDescent="0.25">
      <c r="A4969" s="373">
        <v>104578</v>
      </c>
      <c r="B4969" s="373" t="s">
        <v>8474</v>
      </c>
      <c r="C4969" s="373" t="s">
        <v>6</v>
      </c>
      <c r="D4969" s="374">
        <v>21.2</v>
      </c>
      <c r="E4969" s="371"/>
    </row>
    <row r="4970" spans="1:5" customFormat="1" x14ac:dyDescent="0.25">
      <c r="A4970" s="373">
        <v>104579</v>
      </c>
      <c r="B4970" s="373" t="s">
        <v>8475</v>
      </c>
      <c r="C4970" s="373" t="s">
        <v>6</v>
      </c>
      <c r="D4970" s="374">
        <v>27.78</v>
      </c>
      <c r="E4970" s="371"/>
    </row>
    <row r="4971" spans="1:5" customFormat="1" x14ac:dyDescent="0.25">
      <c r="A4971" s="373">
        <v>104581</v>
      </c>
      <c r="B4971" s="373" t="s">
        <v>8476</v>
      </c>
      <c r="C4971" s="373" t="s">
        <v>6</v>
      </c>
      <c r="D4971" s="374">
        <v>13.54</v>
      </c>
      <c r="E4971" s="371"/>
    </row>
    <row r="4972" spans="1:5" customFormat="1" x14ac:dyDescent="0.25">
      <c r="A4972" s="373">
        <v>104582</v>
      </c>
      <c r="B4972" s="373" t="s">
        <v>8477</v>
      </c>
      <c r="C4972" s="373" t="s">
        <v>6</v>
      </c>
      <c r="D4972" s="374">
        <v>17.22</v>
      </c>
      <c r="E4972" s="371"/>
    </row>
    <row r="4973" spans="1:5" customFormat="1" x14ac:dyDescent="0.25">
      <c r="A4973" s="373">
        <v>104583</v>
      </c>
      <c r="B4973" s="373" t="s">
        <v>8478</v>
      </c>
      <c r="C4973" s="373" t="s">
        <v>6</v>
      </c>
      <c r="D4973" s="374">
        <v>27.37</v>
      </c>
      <c r="E4973" s="371"/>
    </row>
    <row r="4974" spans="1:5" customFormat="1" x14ac:dyDescent="0.25">
      <c r="A4974" s="373">
        <v>104584</v>
      </c>
      <c r="B4974" s="373" t="s">
        <v>8479</v>
      </c>
      <c r="C4974" s="373" t="s">
        <v>6</v>
      </c>
      <c r="D4974" s="374">
        <v>32.85</v>
      </c>
      <c r="E4974" s="371"/>
    </row>
    <row r="4975" spans="1:5" customFormat="1" x14ac:dyDescent="0.25">
      <c r="A4975" s="373">
        <v>97895</v>
      </c>
      <c r="B4975" s="373" t="s">
        <v>4215</v>
      </c>
      <c r="C4975" s="373" t="s">
        <v>6</v>
      </c>
      <c r="D4975" s="374">
        <v>181.94</v>
      </c>
      <c r="E4975" s="371"/>
    </row>
    <row r="4976" spans="1:5" customFormat="1" x14ac:dyDescent="0.25">
      <c r="A4976" s="373">
        <v>97896</v>
      </c>
      <c r="B4976" s="373" t="s">
        <v>4216</v>
      </c>
      <c r="C4976" s="373" t="s">
        <v>6</v>
      </c>
      <c r="D4976" s="374">
        <v>336.11</v>
      </c>
      <c r="E4976" s="371"/>
    </row>
    <row r="4977" spans="1:5" customFormat="1" x14ac:dyDescent="0.25">
      <c r="A4977" s="373">
        <v>97897</v>
      </c>
      <c r="B4977" s="373" t="s">
        <v>4217</v>
      </c>
      <c r="C4977" s="373" t="s">
        <v>6</v>
      </c>
      <c r="D4977" s="374">
        <v>436.86</v>
      </c>
      <c r="E4977" s="371"/>
    </row>
    <row r="4978" spans="1:5" customFormat="1" x14ac:dyDescent="0.25">
      <c r="A4978" s="373">
        <v>97898</v>
      </c>
      <c r="B4978" s="373" t="s">
        <v>4218</v>
      </c>
      <c r="C4978" s="373" t="s">
        <v>6</v>
      </c>
      <c r="D4978" s="374">
        <v>852.39</v>
      </c>
      <c r="E4978" s="371"/>
    </row>
    <row r="4979" spans="1:5" customFormat="1" x14ac:dyDescent="0.25">
      <c r="A4979" s="373">
        <v>97900</v>
      </c>
      <c r="B4979" s="373" t="s">
        <v>4219</v>
      </c>
      <c r="C4979" s="373" t="s">
        <v>6</v>
      </c>
      <c r="D4979" s="374">
        <v>196.15</v>
      </c>
      <c r="E4979" s="371"/>
    </row>
    <row r="4980" spans="1:5" customFormat="1" x14ac:dyDescent="0.25">
      <c r="A4980" s="373">
        <v>97901</v>
      </c>
      <c r="B4980" s="373" t="s">
        <v>4220</v>
      </c>
      <c r="C4980" s="373" t="s">
        <v>6</v>
      </c>
      <c r="D4980" s="374">
        <v>307.56</v>
      </c>
      <c r="E4980" s="371"/>
    </row>
    <row r="4981" spans="1:5" customFormat="1" x14ac:dyDescent="0.25">
      <c r="A4981" s="373">
        <v>97902</v>
      </c>
      <c r="B4981" s="373" t="s">
        <v>4221</v>
      </c>
      <c r="C4981" s="373" t="s">
        <v>6</v>
      </c>
      <c r="D4981" s="374">
        <v>596.80999999999995</v>
      </c>
      <c r="E4981" s="371"/>
    </row>
    <row r="4982" spans="1:5" customFormat="1" x14ac:dyDescent="0.25">
      <c r="A4982" s="373">
        <v>97903</v>
      </c>
      <c r="B4982" s="373" t="s">
        <v>4222</v>
      </c>
      <c r="C4982" s="373" t="s">
        <v>6</v>
      </c>
      <c r="D4982" s="374">
        <v>831.79</v>
      </c>
      <c r="E4982" s="371"/>
    </row>
    <row r="4983" spans="1:5" customFormat="1" x14ac:dyDescent="0.25">
      <c r="A4983" s="373">
        <v>97904</v>
      </c>
      <c r="B4983" s="373" t="s">
        <v>4223</v>
      </c>
      <c r="C4983" s="373" t="s">
        <v>6</v>
      </c>
      <c r="D4983" s="374">
        <v>987.9</v>
      </c>
      <c r="E4983" s="371"/>
    </row>
    <row r="4984" spans="1:5" customFormat="1" x14ac:dyDescent="0.25">
      <c r="A4984" s="373">
        <v>97905</v>
      </c>
      <c r="B4984" s="373" t="s">
        <v>4224</v>
      </c>
      <c r="C4984" s="373" t="s">
        <v>6</v>
      </c>
      <c r="D4984" s="374">
        <v>255.36</v>
      </c>
      <c r="E4984" s="371"/>
    </row>
    <row r="4985" spans="1:5" customFormat="1" x14ac:dyDescent="0.25">
      <c r="A4985" s="373">
        <v>97906</v>
      </c>
      <c r="B4985" s="373" t="s">
        <v>4225</v>
      </c>
      <c r="C4985" s="373" t="s">
        <v>6</v>
      </c>
      <c r="D4985" s="374">
        <v>474.79</v>
      </c>
      <c r="E4985" s="371"/>
    </row>
    <row r="4986" spans="1:5" customFormat="1" x14ac:dyDescent="0.25">
      <c r="A4986" s="373">
        <v>97907</v>
      </c>
      <c r="B4986" s="373" t="s">
        <v>4226</v>
      </c>
      <c r="C4986" s="373" t="s">
        <v>6</v>
      </c>
      <c r="D4986" s="374">
        <v>676.07</v>
      </c>
      <c r="E4986" s="371"/>
    </row>
    <row r="4987" spans="1:5" customFormat="1" x14ac:dyDescent="0.25">
      <c r="A4987" s="373">
        <v>97908</v>
      </c>
      <c r="B4987" s="373" t="s">
        <v>4227</v>
      </c>
      <c r="C4987" s="373" t="s">
        <v>6</v>
      </c>
      <c r="D4987" s="374">
        <v>803.65</v>
      </c>
      <c r="E4987" s="371"/>
    </row>
    <row r="4988" spans="1:5" customFormat="1" x14ac:dyDescent="0.25">
      <c r="A4988" s="373">
        <v>98102</v>
      </c>
      <c r="B4988" s="373" t="s">
        <v>4228</v>
      </c>
      <c r="C4988" s="373" t="s">
        <v>6</v>
      </c>
      <c r="D4988" s="374">
        <v>172.97</v>
      </c>
      <c r="E4988" s="371"/>
    </row>
    <row r="4989" spans="1:5" customFormat="1" x14ac:dyDescent="0.25">
      <c r="A4989" s="373">
        <v>98104</v>
      </c>
      <c r="B4989" s="373" t="s">
        <v>4229</v>
      </c>
      <c r="C4989" s="373" t="s">
        <v>6</v>
      </c>
      <c r="D4989" s="374">
        <v>383.57</v>
      </c>
      <c r="E4989" s="371"/>
    </row>
    <row r="4990" spans="1:5" customFormat="1" x14ac:dyDescent="0.25">
      <c r="A4990" s="373">
        <v>98105</v>
      </c>
      <c r="B4990" s="373" t="s">
        <v>4230</v>
      </c>
      <c r="C4990" s="373" t="s">
        <v>6</v>
      </c>
      <c r="D4990" s="374">
        <v>669.49</v>
      </c>
      <c r="E4990" s="371"/>
    </row>
    <row r="4991" spans="1:5" customFormat="1" x14ac:dyDescent="0.25">
      <c r="A4991" s="373">
        <v>98106</v>
      </c>
      <c r="B4991" s="373" t="s">
        <v>4231</v>
      </c>
      <c r="C4991" s="373" t="s">
        <v>6</v>
      </c>
      <c r="D4991" s="375">
        <v>1103.77</v>
      </c>
      <c r="E4991" s="371"/>
    </row>
    <row r="4992" spans="1:5" customFormat="1" x14ac:dyDescent="0.25">
      <c r="A4992" s="373">
        <v>98107</v>
      </c>
      <c r="B4992" s="373" t="s">
        <v>4232</v>
      </c>
      <c r="C4992" s="373" t="s">
        <v>6</v>
      </c>
      <c r="D4992" s="374">
        <v>289.22000000000003</v>
      </c>
      <c r="E4992" s="371"/>
    </row>
    <row r="4993" spans="1:5" customFormat="1" x14ac:dyDescent="0.25">
      <c r="A4993" s="373">
        <v>98108</v>
      </c>
      <c r="B4993" s="373" t="s">
        <v>4233</v>
      </c>
      <c r="C4993" s="373" t="s">
        <v>6</v>
      </c>
      <c r="D4993" s="374">
        <v>517.12</v>
      </c>
      <c r="E4993" s="371"/>
    </row>
    <row r="4994" spans="1:5" customFormat="1" x14ac:dyDescent="0.25">
      <c r="A4994" s="373">
        <v>99250</v>
      </c>
      <c r="B4994" s="373" t="s">
        <v>4234</v>
      </c>
      <c r="C4994" s="373" t="s">
        <v>6</v>
      </c>
      <c r="D4994" s="374">
        <v>191.12</v>
      </c>
      <c r="E4994" s="371"/>
    </row>
    <row r="4995" spans="1:5" customFormat="1" x14ac:dyDescent="0.25">
      <c r="A4995" s="373">
        <v>99251</v>
      </c>
      <c r="B4995" s="373" t="s">
        <v>4235</v>
      </c>
      <c r="C4995" s="373" t="s">
        <v>6</v>
      </c>
      <c r="D4995" s="374">
        <v>298.93</v>
      </c>
      <c r="E4995" s="371"/>
    </row>
    <row r="4996" spans="1:5" customFormat="1" x14ac:dyDescent="0.25">
      <c r="A4996" s="373">
        <v>99253</v>
      </c>
      <c r="B4996" s="373" t="s">
        <v>4236</v>
      </c>
      <c r="C4996" s="373" t="s">
        <v>6</v>
      </c>
      <c r="D4996" s="374">
        <v>577.42999999999995</v>
      </c>
      <c r="E4996" s="371"/>
    </row>
    <row r="4997" spans="1:5" customFormat="1" x14ac:dyDescent="0.25">
      <c r="A4997" s="373">
        <v>99255</v>
      </c>
      <c r="B4997" s="373" t="s">
        <v>4237</v>
      </c>
      <c r="C4997" s="373" t="s">
        <v>6</v>
      </c>
      <c r="D4997" s="374">
        <v>805.22</v>
      </c>
      <c r="E4997" s="371"/>
    </row>
    <row r="4998" spans="1:5" customFormat="1" x14ac:dyDescent="0.25">
      <c r="A4998" s="373">
        <v>99257</v>
      </c>
      <c r="B4998" s="373" t="s">
        <v>4238</v>
      </c>
      <c r="C4998" s="373" t="s">
        <v>6</v>
      </c>
      <c r="D4998" s="374">
        <v>953.52</v>
      </c>
      <c r="E4998" s="371"/>
    </row>
    <row r="4999" spans="1:5" customFormat="1" x14ac:dyDescent="0.25">
      <c r="A4999" s="373">
        <v>99258</v>
      </c>
      <c r="B4999" s="373" t="s">
        <v>4239</v>
      </c>
      <c r="C4999" s="373" t="s">
        <v>6</v>
      </c>
      <c r="D4999" s="374">
        <v>249.88</v>
      </c>
      <c r="E4999" s="371"/>
    </row>
    <row r="5000" spans="1:5" customFormat="1" x14ac:dyDescent="0.25">
      <c r="A5000" s="373">
        <v>99260</v>
      </c>
      <c r="B5000" s="373" t="s">
        <v>4240</v>
      </c>
      <c r="C5000" s="373" t="s">
        <v>6</v>
      </c>
      <c r="D5000" s="374">
        <v>462.58</v>
      </c>
      <c r="E5000" s="371"/>
    </row>
    <row r="5001" spans="1:5" customFormat="1" x14ac:dyDescent="0.25">
      <c r="A5001" s="373">
        <v>99262</v>
      </c>
      <c r="B5001" s="373" t="s">
        <v>4241</v>
      </c>
      <c r="C5001" s="373" t="s">
        <v>6</v>
      </c>
      <c r="D5001" s="374">
        <v>658.65</v>
      </c>
      <c r="E5001" s="371"/>
    </row>
    <row r="5002" spans="1:5" customFormat="1" x14ac:dyDescent="0.25">
      <c r="A5002" s="373">
        <v>99264</v>
      </c>
      <c r="B5002" s="373" t="s">
        <v>4242</v>
      </c>
      <c r="C5002" s="373" t="s">
        <v>6</v>
      </c>
      <c r="D5002" s="374">
        <v>780.11</v>
      </c>
      <c r="E5002" s="371"/>
    </row>
    <row r="5003" spans="1:5" customFormat="1" x14ac:dyDescent="0.25">
      <c r="A5003" s="373">
        <v>102587</v>
      </c>
      <c r="B5003" s="373" t="s">
        <v>4402</v>
      </c>
      <c r="C5003" s="373" t="s">
        <v>6</v>
      </c>
      <c r="D5003" s="374">
        <v>3.56</v>
      </c>
      <c r="E5003" s="371"/>
    </row>
    <row r="5004" spans="1:5" customFormat="1" x14ac:dyDescent="0.25">
      <c r="A5004" s="373">
        <v>102588</v>
      </c>
      <c r="B5004" s="373" t="s">
        <v>4403</v>
      </c>
      <c r="C5004" s="373" t="s">
        <v>6</v>
      </c>
      <c r="D5004" s="374">
        <v>5.15</v>
      </c>
      <c r="E5004" s="371"/>
    </row>
    <row r="5005" spans="1:5" customFormat="1" x14ac:dyDescent="0.25">
      <c r="A5005" s="373">
        <v>102589</v>
      </c>
      <c r="B5005" s="373" t="s">
        <v>4404</v>
      </c>
      <c r="C5005" s="373" t="s">
        <v>6</v>
      </c>
      <c r="D5005" s="374">
        <v>3.95</v>
      </c>
      <c r="E5005" s="371"/>
    </row>
    <row r="5006" spans="1:5" customFormat="1" x14ac:dyDescent="0.25">
      <c r="A5006" s="373">
        <v>102590</v>
      </c>
      <c r="B5006" s="373" t="s">
        <v>4405</v>
      </c>
      <c r="C5006" s="373" t="s">
        <v>6</v>
      </c>
      <c r="D5006" s="374">
        <v>5.54</v>
      </c>
      <c r="E5006" s="371"/>
    </row>
    <row r="5007" spans="1:5" customFormat="1" x14ac:dyDescent="0.25">
      <c r="A5007" s="373">
        <v>102591</v>
      </c>
      <c r="B5007" s="373" t="s">
        <v>4406</v>
      </c>
      <c r="C5007" s="373" t="s">
        <v>6</v>
      </c>
      <c r="D5007" s="374">
        <v>4.3499999999999996</v>
      </c>
      <c r="E5007" s="371"/>
    </row>
    <row r="5008" spans="1:5" customFormat="1" x14ac:dyDescent="0.25">
      <c r="A5008" s="373">
        <v>102592</v>
      </c>
      <c r="B5008" s="373" t="s">
        <v>4407</v>
      </c>
      <c r="C5008" s="373" t="s">
        <v>6</v>
      </c>
      <c r="D5008" s="374">
        <v>5.95</v>
      </c>
      <c r="E5008" s="371"/>
    </row>
    <row r="5009" spans="1:5" customFormat="1" x14ac:dyDescent="0.25">
      <c r="A5009" s="373">
        <v>102593</v>
      </c>
      <c r="B5009" s="373" t="s">
        <v>4408</v>
      </c>
      <c r="C5009" s="373" t="s">
        <v>6</v>
      </c>
      <c r="D5009" s="374">
        <v>4.92</v>
      </c>
      <c r="E5009" s="371"/>
    </row>
    <row r="5010" spans="1:5" customFormat="1" x14ac:dyDescent="0.25">
      <c r="A5010" s="373">
        <v>102594</v>
      </c>
      <c r="B5010" s="373" t="s">
        <v>4409</v>
      </c>
      <c r="C5010" s="373" t="s">
        <v>6</v>
      </c>
      <c r="D5010" s="374">
        <v>6.51</v>
      </c>
      <c r="E5010" s="371"/>
    </row>
    <row r="5011" spans="1:5" customFormat="1" x14ac:dyDescent="0.25">
      <c r="A5011" s="373">
        <v>102595</v>
      </c>
      <c r="B5011" s="373" t="s">
        <v>4410</v>
      </c>
      <c r="C5011" s="373" t="s">
        <v>6</v>
      </c>
      <c r="D5011" s="374">
        <v>5.56</v>
      </c>
      <c r="E5011" s="371"/>
    </row>
    <row r="5012" spans="1:5" customFormat="1" x14ac:dyDescent="0.25">
      <c r="A5012" s="373">
        <v>102596</v>
      </c>
      <c r="B5012" s="373" t="s">
        <v>4411</v>
      </c>
      <c r="C5012" s="373" t="s">
        <v>6</v>
      </c>
      <c r="D5012" s="374">
        <v>7.15</v>
      </c>
      <c r="E5012" s="371"/>
    </row>
    <row r="5013" spans="1:5" customFormat="1" x14ac:dyDescent="0.25">
      <c r="A5013" s="373">
        <v>102597</v>
      </c>
      <c r="B5013" s="373" t="s">
        <v>4412</v>
      </c>
      <c r="C5013" s="373" t="s">
        <v>6</v>
      </c>
      <c r="D5013" s="374">
        <v>6.37</v>
      </c>
      <c r="E5013" s="371"/>
    </row>
    <row r="5014" spans="1:5" customFormat="1" x14ac:dyDescent="0.25">
      <c r="A5014" s="373">
        <v>102598</v>
      </c>
      <c r="B5014" s="373" t="s">
        <v>4413</v>
      </c>
      <c r="C5014" s="373" t="s">
        <v>6</v>
      </c>
      <c r="D5014" s="374">
        <v>7.95</v>
      </c>
      <c r="E5014" s="371"/>
    </row>
    <row r="5015" spans="1:5" customFormat="1" x14ac:dyDescent="0.25">
      <c r="A5015" s="373">
        <v>102599</v>
      </c>
      <c r="B5015" s="373" t="s">
        <v>4414</v>
      </c>
      <c r="C5015" s="373" t="s">
        <v>6</v>
      </c>
      <c r="D5015" s="374">
        <v>7.17</v>
      </c>
      <c r="E5015" s="371"/>
    </row>
    <row r="5016" spans="1:5" customFormat="1" x14ac:dyDescent="0.25">
      <c r="A5016" s="373">
        <v>102600</v>
      </c>
      <c r="B5016" s="373" t="s">
        <v>4415</v>
      </c>
      <c r="C5016" s="373" t="s">
        <v>6</v>
      </c>
      <c r="D5016" s="374">
        <v>8.76</v>
      </c>
      <c r="E5016" s="371"/>
    </row>
    <row r="5017" spans="1:5" customFormat="1" x14ac:dyDescent="0.25">
      <c r="A5017" s="373">
        <v>102601</v>
      </c>
      <c r="B5017" s="373" t="s">
        <v>4416</v>
      </c>
      <c r="C5017" s="373" t="s">
        <v>6</v>
      </c>
      <c r="D5017" s="374">
        <v>8.3699999999999992</v>
      </c>
      <c r="E5017" s="371"/>
    </row>
    <row r="5018" spans="1:5" customFormat="1" x14ac:dyDescent="0.25">
      <c r="A5018" s="373">
        <v>102602</v>
      </c>
      <c r="B5018" s="373" t="s">
        <v>4417</v>
      </c>
      <c r="C5018" s="373" t="s">
        <v>6</v>
      </c>
      <c r="D5018" s="374">
        <v>9.9600000000000009</v>
      </c>
      <c r="E5018" s="371"/>
    </row>
    <row r="5019" spans="1:5" customFormat="1" x14ac:dyDescent="0.25">
      <c r="A5019" s="373">
        <v>102603</v>
      </c>
      <c r="B5019" s="373" t="s">
        <v>4418</v>
      </c>
      <c r="C5019" s="373" t="s">
        <v>6</v>
      </c>
      <c r="D5019" s="374">
        <v>10.38</v>
      </c>
      <c r="E5019" s="371"/>
    </row>
    <row r="5020" spans="1:5" customFormat="1" x14ac:dyDescent="0.25">
      <c r="A5020" s="373">
        <v>102604</v>
      </c>
      <c r="B5020" s="373" t="s">
        <v>4419</v>
      </c>
      <c r="C5020" s="373" t="s">
        <v>6</v>
      </c>
      <c r="D5020" s="374">
        <v>11.97</v>
      </c>
      <c r="E5020" s="371"/>
    </row>
    <row r="5021" spans="1:5" customFormat="1" x14ac:dyDescent="0.25">
      <c r="A5021" s="373">
        <v>102605</v>
      </c>
      <c r="B5021" s="373" t="s">
        <v>4420</v>
      </c>
      <c r="C5021" s="373" t="s">
        <v>6</v>
      </c>
      <c r="D5021" s="374">
        <v>307.12</v>
      </c>
      <c r="E5021" s="371"/>
    </row>
    <row r="5022" spans="1:5" customFormat="1" x14ac:dyDescent="0.25">
      <c r="A5022" s="373">
        <v>102606</v>
      </c>
      <c r="B5022" s="373" t="s">
        <v>4421</v>
      </c>
      <c r="C5022" s="373" t="s">
        <v>6</v>
      </c>
      <c r="D5022" s="374">
        <v>473.38</v>
      </c>
      <c r="E5022" s="371"/>
    </row>
    <row r="5023" spans="1:5" customFormat="1" x14ac:dyDescent="0.25">
      <c r="A5023" s="373">
        <v>102607</v>
      </c>
      <c r="B5023" s="373" t="s">
        <v>4422</v>
      </c>
      <c r="C5023" s="373" t="s">
        <v>6</v>
      </c>
      <c r="D5023" s="374">
        <v>506.68</v>
      </c>
      <c r="E5023" s="371"/>
    </row>
    <row r="5024" spans="1:5" customFormat="1" x14ac:dyDescent="0.25">
      <c r="A5024" s="373">
        <v>102608</v>
      </c>
      <c r="B5024" s="373" t="s">
        <v>4423</v>
      </c>
      <c r="C5024" s="373" t="s">
        <v>6</v>
      </c>
      <c r="D5024" s="375">
        <v>1162</v>
      </c>
      <c r="E5024" s="371"/>
    </row>
    <row r="5025" spans="1:5" customFormat="1" x14ac:dyDescent="0.25">
      <c r="A5025" s="373">
        <v>102609</v>
      </c>
      <c r="B5025" s="373" t="s">
        <v>4424</v>
      </c>
      <c r="C5025" s="373" t="s">
        <v>6</v>
      </c>
      <c r="D5025" s="375">
        <v>1320.19</v>
      </c>
      <c r="E5025" s="371"/>
    </row>
    <row r="5026" spans="1:5" customFormat="1" x14ac:dyDescent="0.25">
      <c r="A5026" s="373">
        <v>102610</v>
      </c>
      <c r="B5026" s="373" t="s">
        <v>8480</v>
      </c>
      <c r="C5026" s="373" t="s">
        <v>6</v>
      </c>
      <c r="D5026" s="375">
        <v>2269.5100000000002</v>
      </c>
      <c r="E5026" s="371"/>
    </row>
    <row r="5027" spans="1:5" customFormat="1" x14ac:dyDescent="0.25">
      <c r="A5027" s="373">
        <v>102611</v>
      </c>
      <c r="B5027" s="373" t="s">
        <v>4425</v>
      </c>
      <c r="C5027" s="373" t="s">
        <v>6</v>
      </c>
      <c r="D5027" s="374">
        <v>510.52</v>
      </c>
      <c r="E5027" s="371"/>
    </row>
    <row r="5028" spans="1:5" customFormat="1" x14ac:dyDescent="0.25">
      <c r="A5028" s="373">
        <v>102612</v>
      </c>
      <c r="B5028" s="373" t="s">
        <v>8481</v>
      </c>
      <c r="C5028" s="373" t="s">
        <v>6</v>
      </c>
      <c r="D5028" s="374">
        <v>733.09</v>
      </c>
      <c r="E5028" s="371"/>
    </row>
    <row r="5029" spans="1:5" customFormat="1" x14ac:dyDescent="0.25">
      <c r="A5029" s="373">
        <v>102613</v>
      </c>
      <c r="B5029" s="373" t="s">
        <v>4426</v>
      </c>
      <c r="C5029" s="373" t="s">
        <v>6</v>
      </c>
      <c r="D5029" s="374">
        <v>710.51</v>
      </c>
      <c r="E5029" s="371"/>
    </row>
    <row r="5030" spans="1:5" customFormat="1" x14ac:dyDescent="0.25">
      <c r="A5030" s="373">
        <v>102614</v>
      </c>
      <c r="B5030" s="373" t="s">
        <v>4427</v>
      </c>
      <c r="C5030" s="373" t="s">
        <v>6</v>
      </c>
      <c r="D5030" s="375">
        <v>1092.6500000000001</v>
      </c>
      <c r="E5030" s="371"/>
    </row>
    <row r="5031" spans="1:5" customFormat="1" x14ac:dyDescent="0.25">
      <c r="A5031" s="373">
        <v>102615</v>
      </c>
      <c r="B5031" s="373" t="s">
        <v>4428</v>
      </c>
      <c r="C5031" s="373" t="s">
        <v>6</v>
      </c>
      <c r="D5031" s="375">
        <v>1371.28</v>
      </c>
      <c r="E5031" s="371"/>
    </row>
    <row r="5032" spans="1:5" customFormat="1" x14ac:dyDescent="0.25">
      <c r="A5032" s="373">
        <v>102616</v>
      </c>
      <c r="B5032" s="373" t="s">
        <v>8482</v>
      </c>
      <c r="C5032" s="373" t="s">
        <v>6</v>
      </c>
      <c r="D5032" s="375">
        <v>2030.1</v>
      </c>
      <c r="E5032" s="371"/>
    </row>
    <row r="5033" spans="1:5" customFormat="1" x14ac:dyDescent="0.25">
      <c r="A5033" s="373">
        <v>102617</v>
      </c>
      <c r="B5033" s="373" t="s">
        <v>4429</v>
      </c>
      <c r="C5033" s="373" t="s">
        <v>6</v>
      </c>
      <c r="D5033" s="375">
        <v>3667.85</v>
      </c>
      <c r="E5033" s="371"/>
    </row>
    <row r="5034" spans="1:5" customFormat="1" x14ac:dyDescent="0.25">
      <c r="A5034" s="373">
        <v>102618</v>
      </c>
      <c r="B5034" s="373" t="s">
        <v>8483</v>
      </c>
      <c r="C5034" s="373" t="s">
        <v>6</v>
      </c>
      <c r="D5034" s="375">
        <v>4429.83</v>
      </c>
      <c r="E5034" s="371"/>
    </row>
    <row r="5035" spans="1:5" customFormat="1" x14ac:dyDescent="0.25">
      <c r="A5035" s="373">
        <v>102619</v>
      </c>
      <c r="B5035" s="373" t="s">
        <v>4430</v>
      </c>
      <c r="C5035" s="373" t="s">
        <v>6</v>
      </c>
      <c r="D5035" s="375">
        <v>5975.76</v>
      </c>
      <c r="E5035" s="371"/>
    </row>
    <row r="5036" spans="1:5" customFormat="1" x14ac:dyDescent="0.25">
      <c r="A5036" s="373">
        <v>102620</v>
      </c>
      <c r="B5036" s="373" t="s">
        <v>8484</v>
      </c>
      <c r="C5036" s="373" t="s">
        <v>6</v>
      </c>
      <c r="D5036" s="375">
        <v>8720.11</v>
      </c>
      <c r="E5036" s="371"/>
    </row>
    <row r="5037" spans="1:5" customFormat="1" x14ac:dyDescent="0.25">
      <c r="A5037" s="373">
        <v>102621</v>
      </c>
      <c r="B5037" s="373" t="s">
        <v>8485</v>
      </c>
      <c r="C5037" s="373" t="s">
        <v>6</v>
      </c>
      <c r="D5037" s="375">
        <v>13449.35</v>
      </c>
      <c r="E5037" s="371"/>
    </row>
    <row r="5038" spans="1:5" customFormat="1" x14ac:dyDescent="0.25">
      <c r="A5038" s="373">
        <v>102622</v>
      </c>
      <c r="B5038" s="373" t="s">
        <v>4431</v>
      </c>
      <c r="C5038" s="373" t="s">
        <v>6</v>
      </c>
      <c r="D5038" s="374">
        <v>737.51</v>
      </c>
      <c r="E5038" s="371"/>
    </row>
    <row r="5039" spans="1:5" customFormat="1" x14ac:dyDescent="0.25">
      <c r="A5039" s="373">
        <v>102623</v>
      </c>
      <c r="B5039" s="373" t="s">
        <v>4432</v>
      </c>
      <c r="C5039" s="373" t="s">
        <v>6</v>
      </c>
      <c r="D5039" s="375">
        <v>1000.01</v>
      </c>
      <c r="E5039" s="371"/>
    </row>
    <row r="5040" spans="1:5" customFormat="1" x14ac:dyDescent="0.25">
      <c r="A5040" s="373">
        <v>89482</v>
      </c>
      <c r="B5040" s="373" t="s">
        <v>5146</v>
      </c>
      <c r="C5040" s="373" t="s">
        <v>6</v>
      </c>
      <c r="D5040" s="374">
        <v>47.82</v>
      </c>
      <c r="E5040" s="371"/>
    </row>
    <row r="5041" spans="1:5" customFormat="1" x14ac:dyDescent="0.25">
      <c r="A5041" s="373">
        <v>89491</v>
      </c>
      <c r="B5041" s="373" t="s">
        <v>6595</v>
      </c>
      <c r="C5041" s="373" t="s">
        <v>6</v>
      </c>
      <c r="D5041" s="374">
        <v>123.16</v>
      </c>
      <c r="E5041" s="371"/>
    </row>
    <row r="5042" spans="1:5" customFormat="1" x14ac:dyDescent="0.25">
      <c r="A5042" s="373">
        <v>89495</v>
      </c>
      <c r="B5042" s="373" t="s">
        <v>6596</v>
      </c>
      <c r="C5042" s="373" t="s">
        <v>6</v>
      </c>
      <c r="D5042" s="374">
        <v>22.38</v>
      </c>
      <c r="E5042" s="371"/>
    </row>
    <row r="5043" spans="1:5" customFormat="1" x14ac:dyDescent="0.25">
      <c r="A5043" s="373">
        <v>89707</v>
      </c>
      <c r="B5043" s="373" t="s">
        <v>6597</v>
      </c>
      <c r="C5043" s="373" t="s">
        <v>6</v>
      </c>
      <c r="D5043" s="374">
        <v>57.07</v>
      </c>
      <c r="E5043" s="371"/>
    </row>
    <row r="5044" spans="1:5" customFormat="1" x14ac:dyDescent="0.25">
      <c r="A5044" s="373">
        <v>89708</v>
      </c>
      <c r="B5044" s="373" t="s">
        <v>6598</v>
      </c>
      <c r="C5044" s="373" t="s">
        <v>6</v>
      </c>
      <c r="D5044" s="374">
        <v>126.84</v>
      </c>
      <c r="E5044" s="371"/>
    </row>
    <row r="5045" spans="1:5" customFormat="1" x14ac:dyDescent="0.25">
      <c r="A5045" s="373">
        <v>89709</v>
      </c>
      <c r="B5045" s="373" t="s">
        <v>5148</v>
      </c>
      <c r="C5045" s="373" t="s">
        <v>6</v>
      </c>
      <c r="D5045" s="374">
        <v>25.15</v>
      </c>
      <c r="E5045" s="371"/>
    </row>
    <row r="5046" spans="1:5" customFormat="1" x14ac:dyDescent="0.25">
      <c r="A5046" s="373">
        <v>89710</v>
      </c>
      <c r="B5046" s="373" t="s">
        <v>6599</v>
      </c>
      <c r="C5046" s="373" t="s">
        <v>6</v>
      </c>
      <c r="D5046" s="374">
        <v>21.76</v>
      </c>
      <c r="E5046" s="371"/>
    </row>
    <row r="5047" spans="1:5" customFormat="1" x14ac:dyDescent="0.25">
      <c r="A5047" s="373">
        <v>104326</v>
      </c>
      <c r="B5047" s="373" t="s">
        <v>6600</v>
      </c>
      <c r="C5047" s="373" t="s">
        <v>6</v>
      </c>
      <c r="D5047" s="374">
        <v>23.86</v>
      </c>
      <c r="E5047" s="371"/>
    </row>
    <row r="5048" spans="1:5" customFormat="1" x14ac:dyDescent="0.25">
      <c r="A5048" s="373">
        <v>104327</v>
      </c>
      <c r="B5048" s="373" t="s">
        <v>6601</v>
      </c>
      <c r="C5048" s="373" t="s">
        <v>6</v>
      </c>
      <c r="D5048" s="374">
        <v>22.62</v>
      </c>
      <c r="E5048" s="371"/>
    </row>
    <row r="5049" spans="1:5" customFormat="1" x14ac:dyDescent="0.25">
      <c r="A5049" s="373">
        <v>104328</v>
      </c>
      <c r="B5049" s="373" t="s">
        <v>6602</v>
      </c>
      <c r="C5049" s="373" t="s">
        <v>6</v>
      </c>
      <c r="D5049" s="374">
        <v>85.72</v>
      </c>
      <c r="E5049" s="371"/>
    </row>
    <row r="5050" spans="1:5" customFormat="1" x14ac:dyDescent="0.25">
      <c r="A5050" s="373">
        <v>104329</v>
      </c>
      <c r="B5050" s="373" t="s">
        <v>6603</v>
      </c>
      <c r="C5050" s="373" t="s">
        <v>6</v>
      </c>
      <c r="D5050" s="374">
        <v>97.81</v>
      </c>
      <c r="E5050" s="371"/>
    </row>
    <row r="5051" spans="1:5" customFormat="1" x14ac:dyDescent="0.25">
      <c r="A5051" s="373">
        <v>86872</v>
      </c>
      <c r="B5051" s="373" t="s">
        <v>2442</v>
      </c>
      <c r="C5051" s="373" t="s">
        <v>6</v>
      </c>
      <c r="D5051" s="374">
        <v>734.07</v>
      </c>
      <c r="E5051" s="371"/>
    </row>
    <row r="5052" spans="1:5" customFormat="1" x14ac:dyDescent="0.25">
      <c r="A5052" s="373">
        <v>86874</v>
      </c>
      <c r="B5052" s="373" t="s">
        <v>2443</v>
      </c>
      <c r="C5052" s="373" t="s">
        <v>6</v>
      </c>
      <c r="D5052" s="374">
        <v>512.79</v>
      </c>
      <c r="E5052" s="371"/>
    </row>
    <row r="5053" spans="1:5" customFormat="1" x14ac:dyDescent="0.25">
      <c r="A5053" s="373">
        <v>86875</v>
      </c>
      <c r="B5053" s="373" t="s">
        <v>2444</v>
      </c>
      <c r="C5053" s="373" t="s">
        <v>6</v>
      </c>
      <c r="D5053" s="374">
        <v>575.23</v>
      </c>
      <c r="E5053" s="371"/>
    </row>
    <row r="5054" spans="1:5" customFormat="1" x14ac:dyDescent="0.25">
      <c r="A5054" s="373">
        <v>86876</v>
      </c>
      <c r="B5054" s="373" t="s">
        <v>2445</v>
      </c>
      <c r="C5054" s="373" t="s">
        <v>6</v>
      </c>
      <c r="D5054" s="374">
        <v>328.61</v>
      </c>
      <c r="E5054" s="371"/>
    </row>
    <row r="5055" spans="1:5" customFormat="1" x14ac:dyDescent="0.25">
      <c r="A5055" s="373">
        <v>86877</v>
      </c>
      <c r="B5055" s="373" t="s">
        <v>2446</v>
      </c>
      <c r="C5055" s="373" t="s">
        <v>6</v>
      </c>
      <c r="D5055" s="374">
        <v>57.51</v>
      </c>
      <c r="E5055" s="371"/>
    </row>
    <row r="5056" spans="1:5" customFormat="1" x14ac:dyDescent="0.25">
      <c r="A5056" s="373">
        <v>86878</v>
      </c>
      <c r="B5056" s="373" t="s">
        <v>2447</v>
      </c>
      <c r="C5056" s="373" t="s">
        <v>6</v>
      </c>
      <c r="D5056" s="374">
        <v>61.88</v>
      </c>
      <c r="E5056" s="371"/>
    </row>
    <row r="5057" spans="1:5" customFormat="1" x14ac:dyDescent="0.25">
      <c r="A5057" s="373">
        <v>86879</v>
      </c>
      <c r="B5057" s="373" t="s">
        <v>2448</v>
      </c>
      <c r="C5057" s="373" t="s">
        <v>6</v>
      </c>
      <c r="D5057" s="374">
        <v>9.75</v>
      </c>
      <c r="E5057" s="371"/>
    </row>
    <row r="5058" spans="1:5" customFormat="1" x14ac:dyDescent="0.25">
      <c r="A5058" s="373">
        <v>86880</v>
      </c>
      <c r="B5058" s="373" t="s">
        <v>2449</v>
      </c>
      <c r="C5058" s="373" t="s">
        <v>6</v>
      </c>
      <c r="D5058" s="374">
        <v>25.99</v>
      </c>
      <c r="E5058" s="371"/>
    </row>
    <row r="5059" spans="1:5" customFormat="1" x14ac:dyDescent="0.25">
      <c r="A5059" s="373">
        <v>86881</v>
      </c>
      <c r="B5059" s="373" t="s">
        <v>2450</v>
      </c>
      <c r="C5059" s="373" t="s">
        <v>6</v>
      </c>
      <c r="D5059" s="374">
        <v>172.37</v>
      </c>
      <c r="E5059" s="371"/>
    </row>
    <row r="5060" spans="1:5" customFormat="1" x14ac:dyDescent="0.25">
      <c r="A5060" s="373">
        <v>86882</v>
      </c>
      <c r="B5060" s="373" t="s">
        <v>2451</v>
      </c>
      <c r="C5060" s="373" t="s">
        <v>6</v>
      </c>
      <c r="D5060" s="374">
        <v>22.1</v>
      </c>
      <c r="E5060" s="371"/>
    </row>
    <row r="5061" spans="1:5" customFormat="1" x14ac:dyDescent="0.25">
      <c r="A5061" s="373">
        <v>86883</v>
      </c>
      <c r="B5061" s="373" t="s">
        <v>2452</v>
      </c>
      <c r="C5061" s="373" t="s">
        <v>6</v>
      </c>
      <c r="D5061" s="374">
        <v>12.04</v>
      </c>
      <c r="E5061" s="371"/>
    </row>
    <row r="5062" spans="1:5" customFormat="1" x14ac:dyDescent="0.25">
      <c r="A5062" s="373">
        <v>86884</v>
      </c>
      <c r="B5062" s="373" t="s">
        <v>2453</v>
      </c>
      <c r="C5062" s="373" t="s">
        <v>6</v>
      </c>
      <c r="D5062" s="374">
        <v>10.89</v>
      </c>
      <c r="E5062" s="371"/>
    </row>
    <row r="5063" spans="1:5" customFormat="1" x14ac:dyDescent="0.25">
      <c r="A5063" s="373">
        <v>86885</v>
      </c>
      <c r="B5063" s="373" t="s">
        <v>2454</v>
      </c>
      <c r="C5063" s="373" t="s">
        <v>6</v>
      </c>
      <c r="D5063" s="374">
        <v>12.3</v>
      </c>
      <c r="E5063" s="371"/>
    </row>
    <row r="5064" spans="1:5" customFormat="1" x14ac:dyDescent="0.25">
      <c r="A5064" s="373">
        <v>86886</v>
      </c>
      <c r="B5064" s="373" t="s">
        <v>2455</v>
      </c>
      <c r="C5064" s="373" t="s">
        <v>6</v>
      </c>
      <c r="D5064" s="374">
        <v>42.77</v>
      </c>
      <c r="E5064" s="371"/>
    </row>
    <row r="5065" spans="1:5" customFormat="1" x14ac:dyDescent="0.25">
      <c r="A5065" s="373">
        <v>86887</v>
      </c>
      <c r="B5065" s="373" t="s">
        <v>2456</v>
      </c>
      <c r="C5065" s="373" t="s">
        <v>6</v>
      </c>
      <c r="D5065" s="374">
        <v>46.3</v>
      </c>
      <c r="E5065" s="371"/>
    </row>
    <row r="5066" spans="1:5" customFormat="1" x14ac:dyDescent="0.25">
      <c r="A5066" s="373">
        <v>86888</v>
      </c>
      <c r="B5066" s="373" t="s">
        <v>2457</v>
      </c>
      <c r="C5066" s="373" t="s">
        <v>6</v>
      </c>
      <c r="D5066" s="374">
        <v>498.58</v>
      </c>
      <c r="E5066" s="371"/>
    </row>
    <row r="5067" spans="1:5" customFormat="1" x14ac:dyDescent="0.25">
      <c r="A5067" s="373">
        <v>86889</v>
      </c>
      <c r="B5067" s="373" t="s">
        <v>2458</v>
      </c>
      <c r="C5067" s="373" t="s">
        <v>6</v>
      </c>
      <c r="D5067" s="374">
        <v>657.55</v>
      </c>
      <c r="E5067" s="371"/>
    </row>
    <row r="5068" spans="1:5" customFormat="1" x14ac:dyDescent="0.25">
      <c r="A5068" s="373">
        <v>86893</v>
      </c>
      <c r="B5068" s="373" t="s">
        <v>2459</v>
      </c>
      <c r="C5068" s="373" t="s">
        <v>6</v>
      </c>
      <c r="D5068" s="374">
        <v>499.68</v>
      </c>
      <c r="E5068" s="371"/>
    </row>
    <row r="5069" spans="1:5" customFormat="1" x14ac:dyDescent="0.25">
      <c r="A5069" s="373">
        <v>86894</v>
      </c>
      <c r="B5069" s="373" t="s">
        <v>2460</v>
      </c>
      <c r="C5069" s="373" t="s">
        <v>6</v>
      </c>
      <c r="D5069" s="374">
        <v>322.60000000000002</v>
      </c>
      <c r="E5069" s="371"/>
    </row>
    <row r="5070" spans="1:5" customFormat="1" x14ac:dyDescent="0.25">
      <c r="A5070" s="373">
        <v>86895</v>
      </c>
      <c r="B5070" s="373" t="s">
        <v>2461</v>
      </c>
      <c r="C5070" s="373" t="s">
        <v>6</v>
      </c>
      <c r="D5070" s="374">
        <v>331.8</v>
      </c>
      <c r="E5070" s="371"/>
    </row>
    <row r="5071" spans="1:5" customFormat="1" x14ac:dyDescent="0.25">
      <c r="A5071" s="373">
        <v>86899</v>
      </c>
      <c r="B5071" s="373" t="s">
        <v>2462</v>
      </c>
      <c r="C5071" s="373" t="s">
        <v>6</v>
      </c>
      <c r="D5071" s="374">
        <v>272.58</v>
      </c>
      <c r="E5071" s="371"/>
    </row>
    <row r="5072" spans="1:5" customFormat="1" x14ac:dyDescent="0.25">
      <c r="A5072" s="373">
        <v>86900</v>
      </c>
      <c r="B5072" s="373" t="s">
        <v>2463</v>
      </c>
      <c r="C5072" s="373" t="s">
        <v>6</v>
      </c>
      <c r="D5072" s="374">
        <v>218.75</v>
      </c>
      <c r="E5072" s="371"/>
    </row>
    <row r="5073" spans="1:5" customFormat="1" x14ac:dyDescent="0.25">
      <c r="A5073" s="373">
        <v>86901</v>
      </c>
      <c r="B5073" s="373" t="s">
        <v>53</v>
      </c>
      <c r="C5073" s="373" t="s">
        <v>6</v>
      </c>
      <c r="D5073" s="374">
        <v>149.91999999999999</v>
      </c>
      <c r="E5073" s="371"/>
    </row>
    <row r="5074" spans="1:5" customFormat="1" x14ac:dyDescent="0.25">
      <c r="A5074" s="373">
        <v>86902</v>
      </c>
      <c r="B5074" s="373" t="s">
        <v>2464</v>
      </c>
      <c r="C5074" s="373" t="s">
        <v>6</v>
      </c>
      <c r="D5074" s="374">
        <v>321.39999999999998</v>
      </c>
      <c r="E5074" s="371"/>
    </row>
    <row r="5075" spans="1:5" customFormat="1" x14ac:dyDescent="0.25">
      <c r="A5075" s="373">
        <v>86903</v>
      </c>
      <c r="B5075" s="373" t="s">
        <v>2465</v>
      </c>
      <c r="C5075" s="373" t="s">
        <v>6</v>
      </c>
      <c r="D5075" s="374">
        <v>363.79</v>
      </c>
      <c r="E5075" s="371"/>
    </row>
    <row r="5076" spans="1:5" customFormat="1" x14ac:dyDescent="0.25">
      <c r="A5076" s="373">
        <v>86904</v>
      </c>
      <c r="B5076" s="373" t="s">
        <v>2466</v>
      </c>
      <c r="C5076" s="373" t="s">
        <v>6</v>
      </c>
      <c r="D5076" s="374">
        <v>150.53</v>
      </c>
      <c r="E5076" s="371"/>
    </row>
    <row r="5077" spans="1:5" customFormat="1" x14ac:dyDescent="0.25">
      <c r="A5077" s="373">
        <v>86905</v>
      </c>
      <c r="B5077" s="373" t="s">
        <v>2467</v>
      </c>
      <c r="C5077" s="373" t="s">
        <v>6</v>
      </c>
      <c r="D5077" s="374">
        <v>374.76</v>
      </c>
      <c r="E5077" s="371"/>
    </row>
    <row r="5078" spans="1:5" customFormat="1" x14ac:dyDescent="0.25">
      <c r="A5078" s="373">
        <v>86906</v>
      </c>
      <c r="B5078" s="373" t="s">
        <v>2468</v>
      </c>
      <c r="C5078" s="373" t="s">
        <v>6</v>
      </c>
      <c r="D5078" s="374">
        <v>69.400000000000006</v>
      </c>
      <c r="E5078" s="371"/>
    </row>
    <row r="5079" spans="1:5" customFormat="1" x14ac:dyDescent="0.25">
      <c r="A5079" s="373">
        <v>86908</v>
      </c>
      <c r="B5079" s="373" t="s">
        <v>2469</v>
      </c>
      <c r="C5079" s="373" t="s">
        <v>6</v>
      </c>
      <c r="D5079" s="374">
        <v>446.84</v>
      </c>
      <c r="E5079" s="371"/>
    </row>
    <row r="5080" spans="1:5" customFormat="1" x14ac:dyDescent="0.25">
      <c r="A5080" s="373">
        <v>86909</v>
      </c>
      <c r="B5080" s="373" t="s">
        <v>2470</v>
      </c>
      <c r="C5080" s="373" t="s">
        <v>6</v>
      </c>
      <c r="D5080" s="374">
        <v>120.51</v>
      </c>
      <c r="E5080" s="371"/>
    </row>
    <row r="5081" spans="1:5" customFormat="1" x14ac:dyDescent="0.25">
      <c r="A5081" s="373">
        <v>86910</v>
      </c>
      <c r="B5081" s="373" t="s">
        <v>2471</v>
      </c>
      <c r="C5081" s="373" t="s">
        <v>6</v>
      </c>
      <c r="D5081" s="374">
        <v>118.35</v>
      </c>
      <c r="E5081" s="371"/>
    </row>
    <row r="5082" spans="1:5" customFormat="1" x14ac:dyDescent="0.25">
      <c r="A5082" s="373">
        <v>86911</v>
      </c>
      <c r="B5082" s="373" t="s">
        <v>2472</v>
      </c>
      <c r="C5082" s="373" t="s">
        <v>6</v>
      </c>
      <c r="D5082" s="374">
        <v>81.23</v>
      </c>
      <c r="E5082" s="371"/>
    </row>
    <row r="5083" spans="1:5" customFormat="1" x14ac:dyDescent="0.25">
      <c r="A5083" s="373">
        <v>86913</v>
      </c>
      <c r="B5083" s="373" t="s">
        <v>2473</v>
      </c>
      <c r="C5083" s="373" t="s">
        <v>6</v>
      </c>
      <c r="D5083" s="374">
        <v>51.34</v>
      </c>
      <c r="E5083" s="371"/>
    </row>
    <row r="5084" spans="1:5" customFormat="1" x14ac:dyDescent="0.25">
      <c r="A5084" s="373">
        <v>86914</v>
      </c>
      <c r="B5084" s="373" t="s">
        <v>2474</v>
      </c>
      <c r="C5084" s="373" t="s">
        <v>6</v>
      </c>
      <c r="D5084" s="374">
        <v>91.34</v>
      </c>
      <c r="E5084" s="371"/>
    </row>
    <row r="5085" spans="1:5" customFormat="1" x14ac:dyDescent="0.25">
      <c r="A5085" s="373">
        <v>86915</v>
      </c>
      <c r="B5085" s="373" t="s">
        <v>2475</v>
      </c>
      <c r="C5085" s="373" t="s">
        <v>6</v>
      </c>
      <c r="D5085" s="374">
        <v>132.31</v>
      </c>
      <c r="E5085" s="371"/>
    </row>
    <row r="5086" spans="1:5" customFormat="1" x14ac:dyDescent="0.25">
      <c r="A5086" s="373">
        <v>86916</v>
      </c>
      <c r="B5086" s="373" t="s">
        <v>2476</v>
      </c>
      <c r="C5086" s="373" t="s">
        <v>6</v>
      </c>
      <c r="D5086" s="374">
        <v>22.6</v>
      </c>
      <c r="E5086" s="371"/>
    </row>
    <row r="5087" spans="1:5" customFormat="1" x14ac:dyDescent="0.25">
      <c r="A5087" s="373">
        <v>86919</v>
      </c>
      <c r="B5087" s="373" t="s">
        <v>2477</v>
      </c>
      <c r="C5087" s="373" t="s">
        <v>6</v>
      </c>
      <c r="D5087" s="374">
        <v>894.96</v>
      </c>
      <c r="E5087" s="371"/>
    </row>
    <row r="5088" spans="1:5" customFormat="1" x14ac:dyDescent="0.25">
      <c r="A5088" s="373">
        <v>86920</v>
      </c>
      <c r="B5088" s="373" t="s">
        <v>54</v>
      </c>
      <c r="C5088" s="373" t="s">
        <v>6</v>
      </c>
      <c r="D5088" s="374">
        <v>807.2</v>
      </c>
      <c r="E5088" s="371"/>
    </row>
    <row r="5089" spans="1:5" customFormat="1" x14ac:dyDescent="0.25">
      <c r="A5089" s="373">
        <v>86921</v>
      </c>
      <c r="B5089" s="373" t="s">
        <v>2478</v>
      </c>
      <c r="C5089" s="373" t="s">
        <v>6</v>
      </c>
      <c r="D5089" s="374">
        <v>778.46</v>
      </c>
      <c r="E5089" s="371"/>
    </row>
    <row r="5090" spans="1:5" customFormat="1" x14ac:dyDescent="0.25">
      <c r="A5090" s="373">
        <v>86922</v>
      </c>
      <c r="B5090" s="373" t="s">
        <v>2479</v>
      </c>
      <c r="C5090" s="373" t="s">
        <v>6</v>
      </c>
      <c r="D5090" s="374">
        <v>834.01</v>
      </c>
      <c r="E5090" s="371"/>
    </row>
    <row r="5091" spans="1:5" customFormat="1" x14ac:dyDescent="0.25">
      <c r="A5091" s="373">
        <v>86923</v>
      </c>
      <c r="B5091" s="373" t="s">
        <v>2480</v>
      </c>
      <c r="C5091" s="373" t="s">
        <v>6</v>
      </c>
      <c r="D5091" s="374">
        <v>595.98</v>
      </c>
      <c r="E5091" s="371"/>
    </row>
    <row r="5092" spans="1:5" customFormat="1" x14ac:dyDescent="0.25">
      <c r="A5092" s="373">
        <v>86924</v>
      </c>
      <c r="B5092" s="373" t="s">
        <v>2481</v>
      </c>
      <c r="C5092" s="373" t="s">
        <v>6</v>
      </c>
      <c r="D5092" s="374">
        <v>567.24</v>
      </c>
      <c r="E5092" s="371"/>
    </row>
    <row r="5093" spans="1:5" customFormat="1" x14ac:dyDescent="0.25">
      <c r="A5093" s="373">
        <v>86925</v>
      </c>
      <c r="B5093" s="373" t="s">
        <v>2482</v>
      </c>
      <c r="C5093" s="373" t="s">
        <v>6</v>
      </c>
      <c r="D5093" s="374">
        <v>648.36</v>
      </c>
      <c r="E5093" s="371"/>
    </row>
    <row r="5094" spans="1:5" customFormat="1" x14ac:dyDescent="0.25">
      <c r="A5094" s="373">
        <v>86926</v>
      </c>
      <c r="B5094" s="373" t="s">
        <v>2483</v>
      </c>
      <c r="C5094" s="373" t="s">
        <v>6</v>
      </c>
      <c r="D5094" s="374">
        <v>619.62</v>
      </c>
      <c r="E5094" s="371"/>
    </row>
    <row r="5095" spans="1:5" customFormat="1" x14ac:dyDescent="0.25">
      <c r="A5095" s="373">
        <v>86927</v>
      </c>
      <c r="B5095" s="373" t="s">
        <v>2484</v>
      </c>
      <c r="C5095" s="373" t="s">
        <v>6</v>
      </c>
      <c r="D5095" s="374">
        <v>411.8</v>
      </c>
      <c r="E5095" s="371"/>
    </row>
    <row r="5096" spans="1:5" customFormat="1" x14ac:dyDescent="0.25">
      <c r="A5096" s="373">
        <v>86928</v>
      </c>
      <c r="B5096" s="373" t="s">
        <v>2485</v>
      </c>
      <c r="C5096" s="373" t="s">
        <v>6</v>
      </c>
      <c r="D5096" s="374">
        <v>383.06</v>
      </c>
      <c r="E5096" s="371"/>
    </row>
    <row r="5097" spans="1:5" customFormat="1" x14ac:dyDescent="0.25">
      <c r="A5097" s="373">
        <v>86929</v>
      </c>
      <c r="B5097" s="373" t="s">
        <v>2486</v>
      </c>
      <c r="C5097" s="373" t="s">
        <v>6</v>
      </c>
      <c r="D5097" s="374">
        <v>401.74</v>
      </c>
      <c r="E5097" s="371"/>
    </row>
    <row r="5098" spans="1:5" customFormat="1" x14ac:dyDescent="0.25">
      <c r="A5098" s="373">
        <v>86930</v>
      </c>
      <c r="B5098" s="373" t="s">
        <v>2487</v>
      </c>
      <c r="C5098" s="373" t="s">
        <v>6</v>
      </c>
      <c r="D5098" s="374">
        <v>373</v>
      </c>
      <c r="E5098" s="371"/>
    </row>
    <row r="5099" spans="1:5" customFormat="1" x14ac:dyDescent="0.25">
      <c r="A5099" s="373">
        <v>86931</v>
      </c>
      <c r="B5099" s="373" t="s">
        <v>2488</v>
      </c>
      <c r="C5099" s="373" t="s">
        <v>6</v>
      </c>
      <c r="D5099" s="374">
        <v>510.88</v>
      </c>
      <c r="E5099" s="371"/>
    </row>
    <row r="5100" spans="1:5" customFormat="1" x14ac:dyDescent="0.25">
      <c r="A5100" s="373">
        <v>86932</v>
      </c>
      <c r="B5100" s="373" t="s">
        <v>2489</v>
      </c>
      <c r="C5100" s="373" t="s">
        <v>6</v>
      </c>
      <c r="D5100" s="374">
        <v>544.88</v>
      </c>
      <c r="E5100" s="371"/>
    </row>
    <row r="5101" spans="1:5" customFormat="1" x14ac:dyDescent="0.25">
      <c r="A5101" s="373">
        <v>86933</v>
      </c>
      <c r="B5101" s="373" t="s">
        <v>2490</v>
      </c>
      <c r="C5101" s="373" t="s">
        <v>6</v>
      </c>
      <c r="D5101" s="374">
        <v>451.92</v>
      </c>
      <c r="E5101" s="371"/>
    </row>
    <row r="5102" spans="1:5" customFormat="1" x14ac:dyDescent="0.25">
      <c r="A5102" s="373">
        <v>86934</v>
      </c>
      <c r="B5102" s="373" t="s">
        <v>2491</v>
      </c>
      <c r="C5102" s="373" t="s">
        <v>6</v>
      </c>
      <c r="D5102" s="374">
        <v>441.86</v>
      </c>
      <c r="E5102" s="371"/>
    </row>
    <row r="5103" spans="1:5" customFormat="1" x14ac:dyDescent="0.25">
      <c r="A5103" s="373">
        <v>86935</v>
      </c>
      <c r="B5103" s="373" t="s">
        <v>2492</v>
      </c>
      <c r="C5103" s="373" t="s">
        <v>6</v>
      </c>
      <c r="D5103" s="374">
        <v>292.67</v>
      </c>
      <c r="E5103" s="371"/>
    </row>
    <row r="5104" spans="1:5" customFormat="1" x14ac:dyDescent="0.25">
      <c r="A5104" s="373">
        <v>86936</v>
      </c>
      <c r="B5104" s="373" t="s">
        <v>2493</v>
      </c>
      <c r="C5104" s="373" t="s">
        <v>6</v>
      </c>
      <c r="D5104" s="374">
        <v>453</v>
      </c>
      <c r="E5104" s="371"/>
    </row>
    <row r="5105" spans="1:5" customFormat="1" x14ac:dyDescent="0.25">
      <c r="A5105" s="373">
        <v>86937</v>
      </c>
      <c r="B5105" s="373" t="s">
        <v>2494</v>
      </c>
      <c r="C5105" s="373" t="s">
        <v>6</v>
      </c>
      <c r="D5105" s="374">
        <v>219.47</v>
      </c>
      <c r="E5105" s="371"/>
    </row>
    <row r="5106" spans="1:5" customFormat="1" x14ac:dyDescent="0.25">
      <c r="A5106" s="373">
        <v>86938</v>
      </c>
      <c r="B5106" s="373" t="s">
        <v>2495</v>
      </c>
      <c r="C5106" s="373" t="s">
        <v>6</v>
      </c>
      <c r="D5106" s="374">
        <v>379.8</v>
      </c>
      <c r="E5106" s="371"/>
    </row>
    <row r="5107" spans="1:5" customFormat="1" x14ac:dyDescent="0.25">
      <c r="A5107" s="373">
        <v>86939</v>
      </c>
      <c r="B5107" s="373" t="s">
        <v>2496</v>
      </c>
      <c r="C5107" s="373" t="s">
        <v>6</v>
      </c>
      <c r="D5107" s="374">
        <v>423.48</v>
      </c>
      <c r="E5107" s="371"/>
    </row>
    <row r="5108" spans="1:5" customFormat="1" x14ac:dyDescent="0.25">
      <c r="A5108" s="373">
        <v>86940</v>
      </c>
      <c r="B5108" s="373" t="s">
        <v>2497</v>
      </c>
      <c r="C5108" s="373" t="s">
        <v>6</v>
      </c>
      <c r="D5108" s="375">
        <v>1061.03</v>
      </c>
      <c r="E5108" s="371"/>
    </row>
    <row r="5109" spans="1:5" customFormat="1" x14ac:dyDescent="0.25">
      <c r="A5109" s="373">
        <v>86941</v>
      </c>
      <c r="B5109" s="373" t="s">
        <v>2498</v>
      </c>
      <c r="C5109" s="373" t="s">
        <v>6</v>
      </c>
      <c r="D5109" s="374">
        <v>772.28</v>
      </c>
      <c r="E5109" s="371"/>
    </row>
    <row r="5110" spans="1:5" customFormat="1" x14ac:dyDescent="0.25">
      <c r="A5110" s="373">
        <v>86942</v>
      </c>
      <c r="B5110" s="373" t="s">
        <v>47</v>
      </c>
      <c r="C5110" s="373" t="s">
        <v>6</v>
      </c>
      <c r="D5110" s="374">
        <v>262.67</v>
      </c>
      <c r="E5110" s="371"/>
    </row>
    <row r="5111" spans="1:5" customFormat="1" x14ac:dyDescent="0.25">
      <c r="A5111" s="373">
        <v>86943</v>
      </c>
      <c r="B5111" s="373" t="s">
        <v>2499</v>
      </c>
      <c r="C5111" s="373" t="s">
        <v>6</v>
      </c>
      <c r="D5111" s="374">
        <v>252.61</v>
      </c>
      <c r="E5111" s="371"/>
    </row>
    <row r="5112" spans="1:5" customFormat="1" x14ac:dyDescent="0.25">
      <c r="A5112" s="373">
        <v>86947</v>
      </c>
      <c r="B5112" s="373" t="s">
        <v>2500</v>
      </c>
      <c r="C5112" s="373" t="s">
        <v>6</v>
      </c>
      <c r="D5112" s="375">
        <v>1119.74</v>
      </c>
      <c r="E5112" s="371"/>
    </row>
    <row r="5113" spans="1:5" customFormat="1" x14ac:dyDescent="0.25">
      <c r="A5113" s="373">
        <v>93396</v>
      </c>
      <c r="B5113" s="373" t="s">
        <v>2501</v>
      </c>
      <c r="C5113" s="373" t="s">
        <v>6</v>
      </c>
      <c r="D5113" s="374">
        <v>631.55999999999995</v>
      </c>
      <c r="E5113" s="371"/>
    </row>
    <row r="5114" spans="1:5" customFormat="1" x14ac:dyDescent="0.25">
      <c r="A5114" s="373">
        <v>93441</v>
      </c>
      <c r="B5114" s="373" t="s">
        <v>2502</v>
      </c>
      <c r="C5114" s="373" t="s">
        <v>6</v>
      </c>
      <c r="D5114" s="375">
        <v>1042.3399999999999</v>
      </c>
      <c r="E5114" s="371"/>
    </row>
    <row r="5115" spans="1:5" customFormat="1" x14ac:dyDescent="0.25">
      <c r="A5115" s="373">
        <v>93442</v>
      </c>
      <c r="B5115" s="373" t="s">
        <v>2503</v>
      </c>
      <c r="C5115" s="373" t="s">
        <v>6</v>
      </c>
      <c r="D5115" s="375">
        <v>1084.08</v>
      </c>
      <c r="E5115" s="371"/>
    </row>
    <row r="5116" spans="1:5" customFormat="1" x14ac:dyDescent="0.25">
      <c r="A5116" s="373">
        <v>95469</v>
      </c>
      <c r="B5116" s="373" t="s">
        <v>2504</v>
      </c>
      <c r="C5116" s="373" t="s">
        <v>6</v>
      </c>
      <c r="D5116" s="374">
        <v>305.36</v>
      </c>
      <c r="E5116" s="371"/>
    </row>
    <row r="5117" spans="1:5" customFormat="1" x14ac:dyDescent="0.25">
      <c r="A5117" s="373">
        <v>95470</v>
      </c>
      <c r="B5117" s="373" t="s">
        <v>48</v>
      </c>
      <c r="C5117" s="373" t="s">
        <v>6</v>
      </c>
      <c r="D5117" s="374">
        <v>314.89</v>
      </c>
      <c r="E5117" s="371"/>
    </row>
    <row r="5118" spans="1:5" customFormat="1" x14ac:dyDescent="0.25">
      <c r="A5118" s="373">
        <v>95471</v>
      </c>
      <c r="B5118" s="373" t="s">
        <v>2505</v>
      </c>
      <c r="C5118" s="373" t="s">
        <v>6</v>
      </c>
      <c r="D5118" s="374">
        <v>780.99</v>
      </c>
      <c r="E5118" s="371"/>
    </row>
    <row r="5119" spans="1:5" customFormat="1" x14ac:dyDescent="0.25">
      <c r="A5119" s="373">
        <v>95472</v>
      </c>
      <c r="B5119" s="373" t="s">
        <v>50</v>
      </c>
      <c r="C5119" s="373" t="s">
        <v>6</v>
      </c>
      <c r="D5119" s="374">
        <v>790.52</v>
      </c>
      <c r="E5119" s="371"/>
    </row>
    <row r="5120" spans="1:5" customFormat="1" x14ac:dyDescent="0.25">
      <c r="A5120" s="373">
        <v>95542</v>
      </c>
      <c r="B5120" s="373" t="s">
        <v>2506</v>
      </c>
      <c r="C5120" s="373" t="s">
        <v>6</v>
      </c>
      <c r="D5120" s="374">
        <v>54.8</v>
      </c>
      <c r="E5120" s="371"/>
    </row>
    <row r="5121" spans="1:5" customFormat="1" x14ac:dyDescent="0.25">
      <c r="A5121" s="373">
        <v>95543</v>
      </c>
      <c r="B5121" s="373" t="s">
        <v>2507</v>
      </c>
      <c r="C5121" s="373" t="s">
        <v>6</v>
      </c>
      <c r="D5121" s="374">
        <v>90.33</v>
      </c>
      <c r="E5121" s="371"/>
    </row>
    <row r="5122" spans="1:5" customFormat="1" x14ac:dyDescent="0.25">
      <c r="A5122" s="373">
        <v>95544</v>
      </c>
      <c r="B5122" s="373" t="s">
        <v>2508</v>
      </c>
      <c r="C5122" s="373" t="s">
        <v>6</v>
      </c>
      <c r="D5122" s="374">
        <v>68.25</v>
      </c>
      <c r="E5122" s="371"/>
    </row>
    <row r="5123" spans="1:5" customFormat="1" x14ac:dyDescent="0.25">
      <c r="A5123" s="373">
        <v>95545</v>
      </c>
      <c r="B5123" s="373" t="s">
        <v>2509</v>
      </c>
      <c r="C5123" s="373" t="s">
        <v>6</v>
      </c>
      <c r="D5123" s="374">
        <v>66.819999999999993</v>
      </c>
      <c r="E5123" s="371"/>
    </row>
    <row r="5124" spans="1:5" customFormat="1" x14ac:dyDescent="0.25">
      <c r="A5124" s="373">
        <v>95546</v>
      </c>
      <c r="B5124" s="373" t="s">
        <v>2510</v>
      </c>
      <c r="C5124" s="373" t="s">
        <v>6</v>
      </c>
      <c r="D5124" s="374">
        <v>214.1</v>
      </c>
      <c r="E5124" s="371"/>
    </row>
    <row r="5125" spans="1:5" customFormat="1" x14ac:dyDescent="0.25">
      <c r="A5125" s="373">
        <v>95547</v>
      </c>
      <c r="B5125" s="373" t="s">
        <v>2511</v>
      </c>
      <c r="C5125" s="373" t="s">
        <v>6</v>
      </c>
      <c r="D5125" s="374">
        <v>47.68</v>
      </c>
      <c r="E5125" s="371"/>
    </row>
    <row r="5126" spans="1:5" customFormat="1" x14ac:dyDescent="0.25">
      <c r="A5126" s="373">
        <v>100848</v>
      </c>
      <c r="B5126" s="373" t="s">
        <v>49</v>
      </c>
      <c r="C5126" s="373" t="s">
        <v>6</v>
      </c>
      <c r="D5126" s="374">
        <v>561.52</v>
      </c>
      <c r="E5126" s="371"/>
    </row>
    <row r="5127" spans="1:5" customFormat="1" x14ac:dyDescent="0.25">
      <c r="A5127" s="373">
        <v>100849</v>
      </c>
      <c r="B5127" s="373" t="s">
        <v>51</v>
      </c>
      <c r="C5127" s="373" t="s">
        <v>6</v>
      </c>
      <c r="D5127" s="374">
        <v>55.43</v>
      </c>
      <c r="E5127" s="371"/>
    </row>
    <row r="5128" spans="1:5" customFormat="1" x14ac:dyDescent="0.25">
      <c r="A5128" s="373">
        <v>100851</v>
      </c>
      <c r="B5128" s="373" t="s">
        <v>52</v>
      </c>
      <c r="C5128" s="373" t="s">
        <v>6</v>
      </c>
      <c r="D5128" s="374">
        <v>111.78</v>
      </c>
      <c r="E5128" s="371"/>
    </row>
    <row r="5129" spans="1:5" customFormat="1" x14ac:dyDescent="0.25">
      <c r="A5129" s="373">
        <v>100852</v>
      </c>
      <c r="B5129" s="373" t="s">
        <v>2512</v>
      </c>
      <c r="C5129" s="373" t="s">
        <v>6</v>
      </c>
      <c r="D5129" s="374">
        <v>239.51</v>
      </c>
      <c r="E5129" s="371"/>
    </row>
    <row r="5130" spans="1:5" customFormat="1" x14ac:dyDescent="0.25">
      <c r="A5130" s="373">
        <v>100853</v>
      </c>
      <c r="B5130" s="373" t="s">
        <v>4941</v>
      </c>
      <c r="C5130" s="373" t="s">
        <v>6</v>
      </c>
      <c r="D5130" s="374">
        <v>318.89999999999998</v>
      </c>
      <c r="E5130" s="371"/>
    </row>
    <row r="5131" spans="1:5" customFormat="1" x14ac:dyDescent="0.25">
      <c r="A5131" s="373">
        <v>100854</v>
      </c>
      <c r="B5131" s="373" t="s">
        <v>2513</v>
      </c>
      <c r="C5131" s="373" t="s">
        <v>6</v>
      </c>
      <c r="D5131" s="375">
        <v>1651.81</v>
      </c>
      <c r="E5131" s="371"/>
    </row>
    <row r="5132" spans="1:5" customFormat="1" x14ac:dyDescent="0.25">
      <c r="A5132" s="373">
        <v>100856</v>
      </c>
      <c r="B5132" s="373" t="s">
        <v>2515</v>
      </c>
      <c r="C5132" s="373" t="s">
        <v>6</v>
      </c>
      <c r="D5132" s="374">
        <v>35.479999999999997</v>
      </c>
      <c r="E5132" s="371"/>
    </row>
    <row r="5133" spans="1:5" customFormat="1" x14ac:dyDescent="0.25">
      <c r="A5133" s="373">
        <v>100857</v>
      </c>
      <c r="B5133" s="373" t="s">
        <v>2516</v>
      </c>
      <c r="C5133" s="373" t="s">
        <v>6</v>
      </c>
      <c r="D5133" s="374">
        <v>485</v>
      </c>
      <c r="E5133" s="371"/>
    </row>
    <row r="5134" spans="1:5" customFormat="1" x14ac:dyDescent="0.25">
      <c r="A5134" s="373">
        <v>100858</v>
      </c>
      <c r="B5134" s="373" t="s">
        <v>2517</v>
      </c>
      <c r="C5134" s="373" t="s">
        <v>6</v>
      </c>
      <c r="D5134" s="374">
        <v>719.24</v>
      </c>
      <c r="E5134" s="371"/>
    </row>
    <row r="5135" spans="1:5" customFormat="1" x14ac:dyDescent="0.25">
      <c r="A5135" s="373">
        <v>100859</v>
      </c>
      <c r="B5135" s="373" t="s">
        <v>4433</v>
      </c>
      <c r="C5135" s="373" t="s">
        <v>6</v>
      </c>
      <c r="D5135" s="375">
        <v>1027.49</v>
      </c>
      <c r="E5135" s="371"/>
    </row>
    <row r="5136" spans="1:5" customFormat="1" x14ac:dyDescent="0.25">
      <c r="A5136" s="373">
        <v>100860</v>
      </c>
      <c r="B5136" s="373" t="s">
        <v>2518</v>
      </c>
      <c r="C5136" s="373" t="s">
        <v>6</v>
      </c>
      <c r="D5136" s="374">
        <v>110.44</v>
      </c>
      <c r="E5136" s="371"/>
    </row>
    <row r="5137" spans="1:5" customFormat="1" x14ac:dyDescent="0.25">
      <c r="A5137" s="373">
        <v>100861</v>
      </c>
      <c r="B5137" s="373" t="s">
        <v>2519</v>
      </c>
      <c r="C5137" s="373" t="s">
        <v>6</v>
      </c>
      <c r="D5137" s="374">
        <v>38.270000000000003</v>
      </c>
      <c r="E5137" s="371"/>
    </row>
    <row r="5138" spans="1:5" customFormat="1" x14ac:dyDescent="0.25">
      <c r="A5138" s="373">
        <v>100862</v>
      </c>
      <c r="B5138" s="373" t="s">
        <v>2520</v>
      </c>
      <c r="C5138" s="373" t="s">
        <v>6</v>
      </c>
      <c r="D5138" s="374">
        <v>41.88</v>
      </c>
      <c r="E5138" s="371"/>
    </row>
    <row r="5139" spans="1:5" customFormat="1" x14ac:dyDescent="0.25">
      <c r="A5139" s="373">
        <v>100863</v>
      </c>
      <c r="B5139" s="373" t="s">
        <v>2521</v>
      </c>
      <c r="C5139" s="373" t="s">
        <v>6</v>
      </c>
      <c r="D5139" s="374">
        <v>594.99</v>
      </c>
      <c r="E5139" s="371"/>
    </row>
    <row r="5140" spans="1:5" customFormat="1" x14ac:dyDescent="0.25">
      <c r="A5140" s="373">
        <v>100864</v>
      </c>
      <c r="B5140" s="373" t="s">
        <v>2522</v>
      </c>
      <c r="C5140" s="373" t="s">
        <v>6</v>
      </c>
      <c r="D5140" s="374">
        <v>650.47</v>
      </c>
      <c r="E5140" s="371"/>
    </row>
    <row r="5141" spans="1:5" customFormat="1" x14ac:dyDescent="0.25">
      <c r="A5141" s="373">
        <v>100865</v>
      </c>
      <c r="B5141" s="373" t="s">
        <v>2523</v>
      </c>
      <c r="C5141" s="373" t="s">
        <v>6</v>
      </c>
      <c r="D5141" s="374">
        <v>564.01</v>
      </c>
      <c r="E5141" s="371"/>
    </row>
    <row r="5142" spans="1:5" customFormat="1" x14ac:dyDescent="0.25">
      <c r="A5142" s="373">
        <v>100866</v>
      </c>
      <c r="B5142" s="373" t="s">
        <v>2524</v>
      </c>
      <c r="C5142" s="373" t="s">
        <v>6</v>
      </c>
      <c r="D5142" s="374">
        <v>311.58</v>
      </c>
      <c r="E5142" s="371"/>
    </row>
    <row r="5143" spans="1:5" customFormat="1" x14ac:dyDescent="0.25">
      <c r="A5143" s="373">
        <v>100867</v>
      </c>
      <c r="B5143" s="373" t="s">
        <v>43</v>
      </c>
      <c r="C5143" s="373" t="s">
        <v>6</v>
      </c>
      <c r="D5143" s="374">
        <v>329.88</v>
      </c>
      <c r="E5143" s="371"/>
    </row>
    <row r="5144" spans="1:5" customFormat="1" x14ac:dyDescent="0.25">
      <c r="A5144" s="373">
        <v>100868</v>
      </c>
      <c r="B5144" s="373" t="s">
        <v>44</v>
      </c>
      <c r="C5144" s="373" t="s">
        <v>6</v>
      </c>
      <c r="D5144" s="374">
        <v>342.05</v>
      </c>
      <c r="E5144" s="371"/>
    </row>
    <row r="5145" spans="1:5" customFormat="1" x14ac:dyDescent="0.25">
      <c r="A5145" s="373">
        <v>100869</v>
      </c>
      <c r="B5145" s="373" t="s">
        <v>2525</v>
      </c>
      <c r="C5145" s="373" t="s">
        <v>6</v>
      </c>
      <c r="D5145" s="374">
        <v>351.39</v>
      </c>
      <c r="E5145" s="371"/>
    </row>
    <row r="5146" spans="1:5" customFormat="1" x14ac:dyDescent="0.25">
      <c r="A5146" s="373">
        <v>100870</v>
      </c>
      <c r="B5146" s="373" t="s">
        <v>2526</v>
      </c>
      <c r="C5146" s="373" t="s">
        <v>6</v>
      </c>
      <c r="D5146" s="374">
        <v>319.49</v>
      </c>
      <c r="E5146" s="371"/>
    </row>
    <row r="5147" spans="1:5" customFormat="1" x14ac:dyDescent="0.25">
      <c r="A5147" s="373">
        <v>100871</v>
      </c>
      <c r="B5147" s="373" t="s">
        <v>2527</v>
      </c>
      <c r="C5147" s="373" t="s">
        <v>6</v>
      </c>
      <c r="D5147" s="374">
        <v>344.91</v>
      </c>
      <c r="E5147" s="371"/>
    </row>
    <row r="5148" spans="1:5" customFormat="1" x14ac:dyDescent="0.25">
      <c r="A5148" s="373">
        <v>100872</v>
      </c>
      <c r="B5148" s="373" t="s">
        <v>2528</v>
      </c>
      <c r="C5148" s="373" t="s">
        <v>6</v>
      </c>
      <c r="D5148" s="374">
        <v>361.14</v>
      </c>
      <c r="E5148" s="371"/>
    </row>
    <row r="5149" spans="1:5" customFormat="1" x14ac:dyDescent="0.25">
      <c r="A5149" s="373">
        <v>100873</v>
      </c>
      <c r="B5149" s="373" t="s">
        <v>2529</v>
      </c>
      <c r="C5149" s="373" t="s">
        <v>6</v>
      </c>
      <c r="D5149" s="374">
        <v>371.28</v>
      </c>
      <c r="E5149" s="371"/>
    </row>
    <row r="5150" spans="1:5" customFormat="1" x14ac:dyDescent="0.25">
      <c r="A5150" s="373">
        <v>100874</v>
      </c>
      <c r="B5150" s="373" t="s">
        <v>33</v>
      </c>
      <c r="C5150" s="373" t="s">
        <v>6</v>
      </c>
      <c r="D5150" s="374">
        <v>311.58</v>
      </c>
      <c r="E5150" s="371"/>
    </row>
    <row r="5151" spans="1:5" customFormat="1" x14ac:dyDescent="0.25">
      <c r="A5151" s="373">
        <v>100875</v>
      </c>
      <c r="B5151" s="373" t="s">
        <v>42</v>
      </c>
      <c r="C5151" s="373" t="s">
        <v>6</v>
      </c>
      <c r="D5151" s="375">
        <v>1043.21</v>
      </c>
      <c r="E5151" s="371"/>
    </row>
    <row r="5152" spans="1:5" customFormat="1" x14ac:dyDescent="0.25">
      <c r="A5152" s="373">
        <v>100878</v>
      </c>
      <c r="B5152" s="373" t="s">
        <v>4434</v>
      </c>
      <c r="C5152" s="373" t="s">
        <v>6</v>
      </c>
      <c r="D5152" s="374">
        <v>668.93</v>
      </c>
      <c r="E5152" s="371"/>
    </row>
    <row r="5153" spans="1:5" customFormat="1" x14ac:dyDescent="0.25">
      <c r="A5153" s="373">
        <v>98052</v>
      </c>
      <c r="B5153" s="373" t="s">
        <v>6604</v>
      </c>
      <c r="C5153" s="373" t="s">
        <v>6</v>
      </c>
      <c r="D5153" s="375">
        <v>2024.66</v>
      </c>
      <c r="E5153" s="371"/>
    </row>
    <row r="5154" spans="1:5" customFormat="1" x14ac:dyDescent="0.25">
      <c r="A5154" s="373">
        <v>98053</v>
      </c>
      <c r="B5154" s="373" t="s">
        <v>6605</v>
      </c>
      <c r="C5154" s="373" t="s">
        <v>6</v>
      </c>
      <c r="D5154" s="375">
        <v>2786.08</v>
      </c>
      <c r="E5154" s="371"/>
    </row>
    <row r="5155" spans="1:5" customFormat="1" x14ac:dyDescent="0.25">
      <c r="A5155" s="373">
        <v>98054</v>
      </c>
      <c r="B5155" s="373" t="s">
        <v>6606</v>
      </c>
      <c r="C5155" s="373" t="s">
        <v>6</v>
      </c>
      <c r="D5155" s="375">
        <v>4525.6400000000003</v>
      </c>
      <c r="E5155" s="371"/>
    </row>
    <row r="5156" spans="1:5" customFormat="1" x14ac:dyDescent="0.25">
      <c r="A5156" s="373">
        <v>98055</v>
      </c>
      <c r="B5156" s="373" t="s">
        <v>6607</v>
      </c>
      <c r="C5156" s="373" t="s">
        <v>6</v>
      </c>
      <c r="D5156" s="375">
        <v>6162.65</v>
      </c>
      <c r="E5156" s="371"/>
    </row>
    <row r="5157" spans="1:5" customFormat="1" x14ac:dyDescent="0.25">
      <c r="A5157" s="373">
        <v>98056</v>
      </c>
      <c r="B5157" s="373" t="s">
        <v>6608</v>
      </c>
      <c r="C5157" s="373" t="s">
        <v>6</v>
      </c>
      <c r="D5157" s="375">
        <v>7175.15</v>
      </c>
      <c r="E5157" s="371"/>
    </row>
    <row r="5158" spans="1:5" customFormat="1" x14ac:dyDescent="0.25">
      <c r="A5158" s="373">
        <v>98057</v>
      </c>
      <c r="B5158" s="373" t="s">
        <v>6609</v>
      </c>
      <c r="C5158" s="373" t="s">
        <v>6</v>
      </c>
      <c r="D5158" s="375">
        <v>8564.2999999999993</v>
      </c>
      <c r="E5158" s="371"/>
    </row>
    <row r="5159" spans="1:5" customFormat="1" x14ac:dyDescent="0.25">
      <c r="A5159" s="373">
        <v>98058</v>
      </c>
      <c r="B5159" s="373" t="s">
        <v>6610</v>
      </c>
      <c r="C5159" s="373" t="s">
        <v>6</v>
      </c>
      <c r="D5159" s="375">
        <v>1819.65</v>
      </c>
      <c r="E5159" s="371"/>
    </row>
    <row r="5160" spans="1:5" customFormat="1" x14ac:dyDescent="0.25">
      <c r="A5160" s="373">
        <v>98059</v>
      </c>
      <c r="B5160" s="373" t="s">
        <v>6611</v>
      </c>
      <c r="C5160" s="373" t="s">
        <v>6</v>
      </c>
      <c r="D5160" s="375">
        <v>3980.29</v>
      </c>
      <c r="E5160" s="371"/>
    </row>
    <row r="5161" spans="1:5" customFormat="1" x14ac:dyDescent="0.25">
      <c r="A5161" s="373">
        <v>98060</v>
      </c>
      <c r="B5161" s="373" t="s">
        <v>6612</v>
      </c>
      <c r="C5161" s="373" t="s">
        <v>6</v>
      </c>
      <c r="D5161" s="375">
        <v>5612.65</v>
      </c>
      <c r="E5161" s="371"/>
    </row>
    <row r="5162" spans="1:5" customFormat="1" x14ac:dyDescent="0.25">
      <c r="A5162" s="373">
        <v>98061</v>
      </c>
      <c r="B5162" s="373" t="s">
        <v>6613</v>
      </c>
      <c r="C5162" s="373" t="s">
        <v>6</v>
      </c>
      <c r="D5162" s="375">
        <v>7853.54</v>
      </c>
      <c r="E5162" s="371"/>
    </row>
    <row r="5163" spans="1:5" customFormat="1" x14ac:dyDescent="0.25">
      <c r="A5163" s="373">
        <v>98062</v>
      </c>
      <c r="B5163" s="373" t="s">
        <v>6614</v>
      </c>
      <c r="C5163" s="373" t="s">
        <v>6</v>
      </c>
      <c r="D5163" s="375">
        <v>3025.27</v>
      </c>
      <c r="E5163" s="371"/>
    </row>
    <row r="5164" spans="1:5" customFormat="1" x14ac:dyDescent="0.25">
      <c r="A5164" s="373">
        <v>98063</v>
      </c>
      <c r="B5164" s="373" t="s">
        <v>6615</v>
      </c>
      <c r="C5164" s="373" t="s">
        <v>6</v>
      </c>
      <c r="D5164" s="375">
        <v>4615.93</v>
      </c>
      <c r="E5164" s="371"/>
    </row>
    <row r="5165" spans="1:5" customFormat="1" x14ac:dyDescent="0.25">
      <c r="A5165" s="373">
        <v>98064</v>
      </c>
      <c r="B5165" s="373" t="s">
        <v>6616</v>
      </c>
      <c r="C5165" s="373" t="s">
        <v>6</v>
      </c>
      <c r="D5165" s="375">
        <v>5320.06</v>
      </c>
      <c r="E5165" s="371"/>
    </row>
    <row r="5166" spans="1:5" customFormat="1" x14ac:dyDescent="0.25">
      <c r="A5166" s="373">
        <v>98065</v>
      </c>
      <c r="B5166" s="373" t="s">
        <v>6617</v>
      </c>
      <c r="C5166" s="373" t="s">
        <v>6</v>
      </c>
      <c r="D5166" s="375">
        <v>7394.1</v>
      </c>
      <c r="E5166" s="371"/>
    </row>
    <row r="5167" spans="1:5" customFormat="1" x14ac:dyDescent="0.25">
      <c r="A5167" s="373">
        <v>98066</v>
      </c>
      <c r="B5167" s="373" t="s">
        <v>6618</v>
      </c>
      <c r="C5167" s="373" t="s">
        <v>6</v>
      </c>
      <c r="D5167" s="375">
        <v>4910.4399999999996</v>
      </c>
      <c r="E5167" s="371"/>
    </row>
    <row r="5168" spans="1:5" customFormat="1" x14ac:dyDescent="0.25">
      <c r="A5168" s="373">
        <v>98067</v>
      </c>
      <c r="B5168" s="373" t="s">
        <v>6619</v>
      </c>
      <c r="C5168" s="373" t="s">
        <v>6</v>
      </c>
      <c r="D5168" s="375">
        <v>6536.87</v>
      </c>
      <c r="E5168" s="371"/>
    </row>
    <row r="5169" spans="1:5" customFormat="1" x14ac:dyDescent="0.25">
      <c r="A5169" s="373">
        <v>98068</v>
      </c>
      <c r="B5169" s="373" t="s">
        <v>6620</v>
      </c>
      <c r="C5169" s="373" t="s">
        <v>6</v>
      </c>
      <c r="D5169" s="375">
        <v>9229.18</v>
      </c>
      <c r="E5169" s="371"/>
    </row>
    <row r="5170" spans="1:5" customFormat="1" x14ac:dyDescent="0.25">
      <c r="A5170" s="373">
        <v>98069</v>
      </c>
      <c r="B5170" s="373" t="s">
        <v>6621</v>
      </c>
      <c r="C5170" s="373" t="s">
        <v>6</v>
      </c>
      <c r="D5170" s="375">
        <v>12438.41</v>
      </c>
      <c r="E5170" s="371"/>
    </row>
    <row r="5171" spans="1:5" customFormat="1" x14ac:dyDescent="0.25">
      <c r="A5171" s="373">
        <v>98070</v>
      </c>
      <c r="B5171" s="373" t="s">
        <v>6622</v>
      </c>
      <c r="C5171" s="373" t="s">
        <v>6</v>
      </c>
      <c r="D5171" s="375">
        <v>14181.73</v>
      </c>
      <c r="E5171" s="371"/>
    </row>
    <row r="5172" spans="1:5" customFormat="1" x14ac:dyDescent="0.25">
      <c r="A5172" s="373">
        <v>98071</v>
      </c>
      <c r="B5172" s="373" t="s">
        <v>6623</v>
      </c>
      <c r="C5172" s="373" t="s">
        <v>6</v>
      </c>
      <c r="D5172" s="375">
        <v>15408.77</v>
      </c>
      <c r="E5172" s="371"/>
    </row>
    <row r="5173" spans="1:5" customFormat="1" x14ac:dyDescent="0.25">
      <c r="A5173" s="373">
        <v>98072</v>
      </c>
      <c r="B5173" s="373" t="s">
        <v>6624</v>
      </c>
      <c r="C5173" s="373" t="s">
        <v>6</v>
      </c>
      <c r="D5173" s="375">
        <v>4175.08</v>
      </c>
      <c r="E5173" s="371"/>
    </row>
    <row r="5174" spans="1:5" customFormat="1" x14ac:dyDescent="0.25">
      <c r="A5174" s="373">
        <v>98073</v>
      </c>
      <c r="B5174" s="373" t="s">
        <v>6625</v>
      </c>
      <c r="C5174" s="373" t="s">
        <v>6</v>
      </c>
      <c r="D5174" s="375">
        <v>6615.29</v>
      </c>
      <c r="E5174" s="371"/>
    </row>
    <row r="5175" spans="1:5" customFormat="1" x14ac:dyDescent="0.25">
      <c r="A5175" s="373">
        <v>98074</v>
      </c>
      <c r="B5175" s="373" t="s">
        <v>6626</v>
      </c>
      <c r="C5175" s="373" t="s">
        <v>6</v>
      </c>
      <c r="D5175" s="375">
        <v>10391.540000000001</v>
      </c>
      <c r="E5175" s="371"/>
    </row>
    <row r="5176" spans="1:5" customFormat="1" x14ac:dyDescent="0.25">
      <c r="A5176" s="373">
        <v>98075</v>
      </c>
      <c r="B5176" s="373" t="s">
        <v>6627</v>
      </c>
      <c r="C5176" s="373" t="s">
        <v>6</v>
      </c>
      <c r="D5176" s="375">
        <v>13577.85</v>
      </c>
      <c r="E5176" s="371"/>
    </row>
    <row r="5177" spans="1:5" customFormat="1" x14ac:dyDescent="0.25">
      <c r="A5177" s="373">
        <v>98076</v>
      </c>
      <c r="B5177" s="373" t="s">
        <v>6628</v>
      </c>
      <c r="C5177" s="373" t="s">
        <v>6</v>
      </c>
      <c r="D5177" s="375">
        <v>15719.91</v>
      </c>
      <c r="E5177" s="371"/>
    </row>
    <row r="5178" spans="1:5" customFormat="1" x14ac:dyDescent="0.25">
      <c r="A5178" s="373">
        <v>98077</v>
      </c>
      <c r="B5178" s="373" t="s">
        <v>6629</v>
      </c>
      <c r="C5178" s="373" t="s">
        <v>6</v>
      </c>
      <c r="D5178" s="375">
        <v>18552.52</v>
      </c>
      <c r="E5178" s="371"/>
    </row>
    <row r="5179" spans="1:5" customFormat="1" x14ac:dyDescent="0.25">
      <c r="A5179" s="373">
        <v>98078</v>
      </c>
      <c r="B5179" s="373" t="s">
        <v>6630</v>
      </c>
      <c r="C5179" s="373" t="s">
        <v>6</v>
      </c>
      <c r="D5179" s="375">
        <v>4466.13</v>
      </c>
      <c r="E5179" s="371"/>
    </row>
    <row r="5180" spans="1:5" customFormat="1" x14ac:dyDescent="0.25">
      <c r="A5180" s="373">
        <v>98079</v>
      </c>
      <c r="B5180" s="373" t="s">
        <v>6631</v>
      </c>
      <c r="C5180" s="373" t="s">
        <v>6</v>
      </c>
      <c r="D5180" s="375">
        <v>7873.57</v>
      </c>
      <c r="E5180" s="371"/>
    </row>
    <row r="5181" spans="1:5" customFormat="1" x14ac:dyDescent="0.25">
      <c r="A5181" s="373">
        <v>98080</v>
      </c>
      <c r="B5181" s="373" t="s">
        <v>6632</v>
      </c>
      <c r="C5181" s="373" t="s">
        <v>6</v>
      </c>
      <c r="D5181" s="375">
        <v>10198.299999999999</v>
      </c>
      <c r="E5181" s="371"/>
    </row>
    <row r="5182" spans="1:5" customFormat="1" x14ac:dyDescent="0.25">
      <c r="A5182" s="373">
        <v>98081</v>
      </c>
      <c r="B5182" s="373" t="s">
        <v>6633</v>
      </c>
      <c r="C5182" s="373" t="s">
        <v>6</v>
      </c>
      <c r="D5182" s="375">
        <v>15165.49</v>
      </c>
      <c r="E5182" s="371"/>
    </row>
    <row r="5183" spans="1:5" customFormat="1" x14ac:dyDescent="0.25">
      <c r="A5183" s="373">
        <v>98082</v>
      </c>
      <c r="B5183" s="373" t="s">
        <v>6634</v>
      </c>
      <c r="C5183" s="373" t="s">
        <v>6</v>
      </c>
      <c r="D5183" s="375">
        <v>3951.66</v>
      </c>
      <c r="E5183" s="371"/>
    </row>
    <row r="5184" spans="1:5" customFormat="1" x14ac:dyDescent="0.25">
      <c r="A5184" s="373">
        <v>98083</v>
      </c>
      <c r="B5184" s="373" t="s">
        <v>6635</v>
      </c>
      <c r="C5184" s="373" t="s">
        <v>6</v>
      </c>
      <c r="D5184" s="375">
        <v>5206.05</v>
      </c>
      <c r="E5184" s="371"/>
    </row>
    <row r="5185" spans="1:5" customFormat="1" x14ac:dyDescent="0.25">
      <c r="A5185" s="373">
        <v>98084</v>
      </c>
      <c r="B5185" s="373" t="s">
        <v>6636</v>
      </c>
      <c r="C5185" s="373" t="s">
        <v>6</v>
      </c>
      <c r="D5185" s="375">
        <v>7295.47</v>
      </c>
      <c r="E5185" s="371"/>
    </row>
    <row r="5186" spans="1:5" customFormat="1" x14ac:dyDescent="0.25">
      <c r="A5186" s="373">
        <v>98085</v>
      </c>
      <c r="B5186" s="373" t="s">
        <v>6637</v>
      </c>
      <c r="C5186" s="373" t="s">
        <v>6</v>
      </c>
      <c r="D5186" s="375">
        <v>9904.9</v>
      </c>
      <c r="E5186" s="371"/>
    </row>
    <row r="5187" spans="1:5" customFormat="1" x14ac:dyDescent="0.25">
      <c r="A5187" s="373">
        <v>98086</v>
      </c>
      <c r="B5187" s="373" t="s">
        <v>6638</v>
      </c>
      <c r="C5187" s="373" t="s">
        <v>6</v>
      </c>
      <c r="D5187" s="375">
        <v>11164.52</v>
      </c>
      <c r="E5187" s="371"/>
    </row>
    <row r="5188" spans="1:5" customFormat="1" x14ac:dyDescent="0.25">
      <c r="A5188" s="373">
        <v>98087</v>
      </c>
      <c r="B5188" s="373" t="s">
        <v>6639</v>
      </c>
      <c r="C5188" s="373" t="s">
        <v>6</v>
      </c>
      <c r="D5188" s="375">
        <v>11882.03</v>
      </c>
      <c r="E5188" s="371"/>
    </row>
    <row r="5189" spans="1:5" customFormat="1" x14ac:dyDescent="0.25">
      <c r="A5189" s="373">
        <v>98088</v>
      </c>
      <c r="B5189" s="373" t="s">
        <v>6640</v>
      </c>
      <c r="C5189" s="373" t="s">
        <v>6</v>
      </c>
      <c r="D5189" s="375">
        <v>3450.32</v>
      </c>
      <c r="E5189" s="371"/>
    </row>
    <row r="5190" spans="1:5" customFormat="1" x14ac:dyDescent="0.25">
      <c r="A5190" s="373">
        <v>98089</v>
      </c>
      <c r="B5190" s="373" t="s">
        <v>6641</v>
      </c>
      <c r="C5190" s="373" t="s">
        <v>6</v>
      </c>
      <c r="D5190" s="375">
        <v>5508.34</v>
      </c>
      <c r="E5190" s="371"/>
    </row>
    <row r="5191" spans="1:5" customFormat="1" x14ac:dyDescent="0.25">
      <c r="A5191" s="373">
        <v>98090</v>
      </c>
      <c r="B5191" s="373" t="s">
        <v>6642</v>
      </c>
      <c r="C5191" s="373" t="s">
        <v>6</v>
      </c>
      <c r="D5191" s="375">
        <v>8733.61</v>
      </c>
      <c r="E5191" s="371"/>
    </row>
    <row r="5192" spans="1:5" customFormat="1" x14ac:dyDescent="0.25">
      <c r="A5192" s="373">
        <v>98091</v>
      </c>
      <c r="B5192" s="373" t="s">
        <v>6643</v>
      </c>
      <c r="C5192" s="373" t="s">
        <v>6</v>
      </c>
      <c r="D5192" s="375">
        <v>11453.13</v>
      </c>
      <c r="E5192" s="371"/>
    </row>
    <row r="5193" spans="1:5" customFormat="1" x14ac:dyDescent="0.25">
      <c r="A5193" s="373">
        <v>98092</v>
      </c>
      <c r="B5193" s="373" t="s">
        <v>6644</v>
      </c>
      <c r="C5193" s="373" t="s">
        <v>6</v>
      </c>
      <c r="D5193" s="375">
        <v>13349.25</v>
      </c>
      <c r="E5193" s="371"/>
    </row>
    <row r="5194" spans="1:5" customFormat="1" x14ac:dyDescent="0.25">
      <c r="A5194" s="373">
        <v>98093</v>
      </c>
      <c r="B5194" s="373" t="s">
        <v>6645</v>
      </c>
      <c r="C5194" s="373" t="s">
        <v>6</v>
      </c>
      <c r="D5194" s="375">
        <v>15788.66</v>
      </c>
      <c r="E5194" s="371"/>
    </row>
    <row r="5195" spans="1:5" customFormat="1" x14ac:dyDescent="0.25">
      <c r="A5195" s="373">
        <v>98094</v>
      </c>
      <c r="B5195" s="373" t="s">
        <v>6646</v>
      </c>
      <c r="C5195" s="373" t="s">
        <v>6</v>
      </c>
      <c r="D5195" s="375">
        <v>2848.43</v>
      </c>
      <c r="E5195" s="371"/>
    </row>
    <row r="5196" spans="1:5" customFormat="1" x14ac:dyDescent="0.25">
      <c r="A5196" s="373">
        <v>98099</v>
      </c>
      <c r="B5196" s="373" t="s">
        <v>6647</v>
      </c>
      <c r="C5196" s="373" t="s">
        <v>6</v>
      </c>
      <c r="D5196" s="375">
        <v>4897.1499999999996</v>
      </c>
      <c r="E5196" s="371"/>
    </row>
    <row r="5197" spans="1:5" customFormat="1" x14ac:dyDescent="0.25">
      <c r="A5197" s="373">
        <v>98100</v>
      </c>
      <c r="B5197" s="373" t="s">
        <v>6648</v>
      </c>
      <c r="C5197" s="373" t="s">
        <v>6</v>
      </c>
      <c r="D5197" s="375">
        <v>6466.95</v>
      </c>
      <c r="E5197" s="371"/>
    </row>
    <row r="5198" spans="1:5" customFormat="1" x14ac:dyDescent="0.25">
      <c r="A5198" s="373">
        <v>98101</v>
      </c>
      <c r="B5198" s="373" t="s">
        <v>6649</v>
      </c>
      <c r="C5198" s="373" t="s">
        <v>6</v>
      </c>
      <c r="D5198" s="375">
        <v>9596.91</v>
      </c>
      <c r="E5198" s="371"/>
    </row>
    <row r="5199" spans="1:5" customFormat="1" x14ac:dyDescent="0.25">
      <c r="A5199" s="373">
        <v>98109</v>
      </c>
      <c r="B5199" s="373" t="s">
        <v>4243</v>
      </c>
      <c r="C5199" s="373" t="s">
        <v>6</v>
      </c>
      <c r="D5199" s="374">
        <v>839.57</v>
      </c>
      <c r="E5199" s="371"/>
    </row>
    <row r="5200" spans="1:5" customFormat="1" x14ac:dyDescent="0.25">
      <c r="A5200" s="373">
        <v>98110</v>
      </c>
      <c r="B5200" s="373" t="s">
        <v>4244</v>
      </c>
      <c r="C5200" s="373" t="s">
        <v>6</v>
      </c>
      <c r="D5200" s="374">
        <v>515.15</v>
      </c>
      <c r="E5200" s="371"/>
    </row>
    <row r="5201" spans="1:5" customFormat="1" x14ac:dyDescent="0.25">
      <c r="A5201" s="373">
        <v>98111</v>
      </c>
      <c r="B5201" s="373" t="s">
        <v>4245</v>
      </c>
      <c r="C5201" s="373" t="s">
        <v>6</v>
      </c>
      <c r="D5201" s="374">
        <v>68.67</v>
      </c>
      <c r="E5201" s="371"/>
    </row>
    <row r="5202" spans="1:5" customFormat="1" x14ac:dyDescent="0.25">
      <c r="A5202" s="373">
        <v>98112</v>
      </c>
      <c r="B5202" s="373" t="s">
        <v>4246</v>
      </c>
      <c r="C5202" s="373" t="s">
        <v>6</v>
      </c>
      <c r="D5202" s="374">
        <v>90.55</v>
      </c>
      <c r="E5202" s="371"/>
    </row>
    <row r="5203" spans="1:5" customFormat="1" x14ac:dyDescent="0.25">
      <c r="A5203" s="373">
        <v>98114</v>
      </c>
      <c r="B5203" s="373" t="s">
        <v>4247</v>
      </c>
      <c r="C5203" s="373" t="s">
        <v>6</v>
      </c>
      <c r="D5203" s="374">
        <v>698.27</v>
      </c>
      <c r="E5203" s="371"/>
    </row>
    <row r="5204" spans="1:5" customFormat="1" x14ac:dyDescent="0.25">
      <c r="A5204" s="373">
        <v>98115</v>
      </c>
      <c r="B5204" s="373" t="s">
        <v>6650</v>
      </c>
      <c r="C5204" s="373" t="s">
        <v>6</v>
      </c>
      <c r="D5204" s="374">
        <v>104.58</v>
      </c>
      <c r="E5204" s="371"/>
    </row>
    <row r="5205" spans="1:5" customFormat="1" x14ac:dyDescent="0.25">
      <c r="A5205" s="373">
        <v>89957</v>
      </c>
      <c r="B5205" s="373" t="s">
        <v>2530</v>
      </c>
      <c r="C5205" s="373" t="s">
        <v>6</v>
      </c>
      <c r="D5205" s="374">
        <v>142.44999999999999</v>
      </c>
      <c r="E5205" s="371"/>
    </row>
    <row r="5206" spans="1:5" customFormat="1" x14ac:dyDescent="0.25">
      <c r="A5206" s="373">
        <v>89959</v>
      </c>
      <c r="B5206" s="373" t="s">
        <v>2531</v>
      </c>
      <c r="C5206" s="373" t="s">
        <v>6</v>
      </c>
      <c r="D5206" s="374">
        <v>222.14</v>
      </c>
      <c r="E5206" s="371"/>
    </row>
    <row r="5207" spans="1:5" customFormat="1" x14ac:dyDescent="0.25">
      <c r="A5207" s="373">
        <v>89349</v>
      </c>
      <c r="B5207" s="373" t="s">
        <v>4567</v>
      </c>
      <c r="C5207" s="373" t="s">
        <v>6</v>
      </c>
      <c r="D5207" s="374">
        <v>35.159999999999997</v>
      </c>
      <c r="E5207" s="371"/>
    </row>
    <row r="5208" spans="1:5" customFormat="1" x14ac:dyDescent="0.25">
      <c r="A5208" s="373">
        <v>89351</v>
      </c>
      <c r="B5208" s="373" t="s">
        <v>4568</v>
      </c>
      <c r="C5208" s="373" t="s">
        <v>6</v>
      </c>
      <c r="D5208" s="374">
        <v>43.24</v>
      </c>
      <c r="E5208" s="371"/>
    </row>
    <row r="5209" spans="1:5" customFormat="1" x14ac:dyDescent="0.25">
      <c r="A5209" s="373">
        <v>89352</v>
      </c>
      <c r="B5209" s="373" t="s">
        <v>4569</v>
      </c>
      <c r="C5209" s="373" t="s">
        <v>6</v>
      </c>
      <c r="D5209" s="374">
        <v>48.07</v>
      </c>
      <c r="E5209" s="371"/>
    </row>
    <row r="5210" spans="1:5" customFormat="1" x14ac:dyDescent="0.25">
      <c r="A5210" s="373">
        <v>89353</v>
      </c>
      <c r="B5210" s="373" t="s">
        <v>4570</v>
      </c>
      <c r="C5210" s="373" t="s">
        <v>6</v>
      </c>
      <c r="D5210" s="374">
        <v>52.48</v>
      </c>
      <c r="E5210" s="371"/>
    </row>
    <row r="5211" spans="1:5" customFormat="1" x14ac:dyDescent="0.25">
      <c r="A5211" s="373">
        <v>89354</v>
      </c>
      <c r="B5211" s="373" t="s">
        <v>4571</v>
      </c>
      <c r="C5211" s="373" t="s">
        <v>6</v>
      </c>
      <c r="D5211" s="374">
        <v>504.53</v>
      </c>
      <c r="E5211" s="371"/>
    </row>
    <row r="5212" spans="1:5" customFormat="1" x14ac:dyDescent="0.25">
      <c r="A5212" s="373">
        <v>89969</v>
      </c>
      <c r="B5212" s="373" t="s">
        <v>2532</v>
      </c>
      <c r="C5212" s="373" t="s">
        <v>6</v>
      </c>
      <c r="D5212" s="374">
        <v>51.02</v>
      </c>
      <c r="E5212" s="371"/>
    </row>
    <row r="5213" spans="1:5" customFormat="1" x14ac:dyDescent="0.25">
      <c r="A5213" s="373">
        <v>89970</v>
      </c>
      <c r="B5213" s="373" t="s">
        <v>2533</v>
      </c>
      <c r="C5213" s="373" t="s">
        <v>6</v>
      </c>
      <c r="D5213" s="374">
        <v>57.25</v>
      </c>
      <c r="E5213" s="371"/>
    </row>
    <row r="5214" spans="1:5" customFormat="1" x14ac:dyDescent="0.25">
      <c r="A5214" s="373">
        <v>89971</v>
      </c>
      <c r="B5214" s="373" t="s">
        <v>2534</v>
      </c>
      <c r="C5214" s="373" t="s">
        <v>6</v>
      </c>
      <c r="D5214" s="374">
        <v>59.53</v>
      </c>
      <c r="E5214" s="371"/>
    </row>
    <row r="5215" spans="1:5" customFormat="1" x14ac:dyDescent="0.25">
      <c r="A5215" s="373">
        <v>89972</v>
      </c>
      <c r="B5215" s="373" t="s">
        <v>2535</v>
      </c>
      <c r="C5215" s="373" t="s">
        <v>6</v>
      </c>
      <c r="D5215" s="374">
        <v>65.86</v>
      </c>
      <c r="E5215" s="371"/>
    </row>
    <row r="5216" spans="1:5" customFormat="1" x14ac:dyDescent="0.25">
      <c r="A5216" s="373">
        <v>89973</v>
      </c>
      <c r="B5216" s="373" t="s">
        <v>2536</v>
      </c>
      <c r="C5216" s="373" t="s">
        <v>6</v>
      </c>
      <c r="D5216" s="374">
        <v>696.85</v>
      </c>
      <c r="E5216" s="371"/>
    </row>
    <row r="5217" spans="1:5" customFormat="1" x14ac:dyDescent="0.25">
      <c r="A5217" s="373">
        <v>89974</v>
      </c>
      <c r="B5217" s="373" t="s">
        <v>2537</v>
      </c>
      <c r="C5217" s="373" t="s">
        <v>6</v>
      </c>
      <c r="D5217" s="374">
        <v>294.95</v>
      </c>
      <c r="E5217" s="371"/>
    </row>
    <row r="5218" spans="1:5" customFormat="1" x14ac:dyDescent="0.25">
      <c r="A5218" s="373">
        <v>89984</v>
      </c>
      <c r="B5218" s="373" t="s">
        <v>4572</v>
      </c>
      <c r="C5218" s="373" t="s">
        <v>6</v>
      </c>
      <c r="D5218" s="374">
        <v>113.44</v>
      </c>
      <c r="E5218" s="371"/>
    </row>
    <row r="5219" spans="1:5" customFormat="1" x14ac:dyDescent="0.25">
      <c r="A5219" s="373">
        <v>89985</v>
      </c>
      <c r="B5219" s="373" t="s">
        <v>4573</v>
      </c>
      <c r="C5219" s="373" t="s">
        <v>6</v>
      </c>
      <c r="D5219" s="374">
        <v>118.92</v>
      </c>
      <c r="E5219" s="371"/>
    </row>
    <row r="5220" spans="1:5" customFormat="1" x14ac:dyDescent="0.25">
      <c r="A5220" s="373">
        <v>89986</v>
      </c>
      <c r="B5220" s="373" t="s">
        <v>4574</v>
      </c>
      <c r="C5220" s="373" t="s">
        <v>6</v>
      </c>
      <c r="D5220" s="374">
        <v>110.48</v>
      </c>
      <c r="E5220" s="371"/>
    </row>
    <row r="5221" spans="1:5" customFormat="1" x14ac:dyDescent="0.25">
      <c r="A5221" s="373">
        <v>89987</v>
      </c>
      <c r="B5221" s="373" t="s">
        <v>4575</v>
      </c>
      <c r="C5221" s="373" t="s">
        <v>6</v>
      </c>
      <c r="D5221" s="374">
        <v>125.4</v>
      </c>
      <c r="E5221" s="371"/>
    </row>
    <row r="5222" spans="1:5" customFormat="1" x14ac:dyDescent="0.25">
      <c r="A5222" s="373">
        <v>90371</v>
      </c>
      <c r="B5222" s="373" t="s">
        <v>4576</v>
      </c>
      <c r="C5222" s="373" t="s">
        <v>6</v>
      </c>
      <c r="D5222" s="374">
        <v>38.450000000000003</v>
      </c>
      <c r="E5222" s="371"/>
    </row>
    <row r="5223" spans="1:5" customFormat="1" x14ac:dyDescent="0.25">
      <c r="A5223" s="373">
        <v>94489</v>
      </c>
      <c r="B5223" s="373" t="s">
        <v>4577</v>
      </c>
      <c r="C5223" s="373" t="s">
        <v>6</v>
      </c>
      <c r="D5223" s="374">
        <v>38.78</v>
      </c>
      <c r="E5223" s="371"/>
    </row>
    <row r="5224" spans="1:5" customFormat="1" x14ac:dyDescent="0.25">
      <c r="A5224" s="373">
        <v>94490</v>
      </c>
      <c r="B5224" s="373" t="s">
        <v>4578</v>
      </c>
      <c r="C5224" s="373" t="s">
        <v>6</v>
      </c>
      <c r="D5224" s="374">
        <v>58.26</v>
      </c>
      <c r="E5224" s="371"/>
    </row>
    <row r="5225" spans="1:5" customFormat="1" x14ac:dyDescent="0.25">
      <c r="A5225" s="373">
        <v>94491</v>
      </c>
      <c r="B5225" s="373" t="s">
        <v>4579</v>
      </c>
      <c r="C5225" s="373" t="s">
        <v>6</v>
      </c>
      <c r="D5225" s="374">
        <v>79.09</v>
      </c>
      <c r="E5225" s="371"/>
    </row>
    <row r="5226" spans="1:5" customFormat="1" x14ac:dyDescent="0.25">
      <c r="A5226" s="373">
        <v>94492</v>
      </c>
      <c r="B5226" s="373" t="s">
        <v>4580</v>
      </c>
      <c r="C5226" s="373" t="s">
        <v>6</v>
      </c>
      <c r="D5226" s="374">
        <v>81.39</v>
      </c>
      <c r="E5226" s="371"/>
    </row>
    <row r="5227" spans="1:5" customFormat="1" x14ac:dyDescent="0.25">
      <c r="A5227" s="373">
        <v>94493</v>
      </c>
      <c r="B5227" s="373" t="s">
        <v>4581</v>
      </c>
      <c r="C5227" s="373" t="s">
        <v>6</v>
      </c>
      <c r="D5227" s="374">
        <v>148.97999999999999</v>
      </c>
      <c r="E5227" s="371"/>
    </row>
    <row r="5228" spans="1:5" customFormat="1" x14ac:dyDescent="0.25">
      <c r="A5228" s="373">
        <v>94495</v>
      </c>
      <c r="B5228" s="373" t="s">
        <v>4582</v>
      </c>
      <c r="C5228" s="373" t="s">
        <v>6</v>
      </c>
      <c r="D5228" s="374">
        <v>81.5</v>
      </c>
      <c r="E5228" s="371"/>
    </row>
    <row r="5229" spans="1:5" customFormat="1" x14ac:dyDescent="0.25">
      <c r="A5229" s="373">
        <v>94496</v>
      </c>
      <c r="B5229" s="373" t="s">
        <v>4583</v>
      </c>
      <c r="C5229" s="373" t="s">
        <v>6</v>
      </c>
      <c r="D5229" s="374">
        <v>111.05</v>
      </c>
      <c r="E5229" s="371"/>
    </row>
    <row r="5230" spans="1:5" customFormat="1" x14ac:dyDescent="0.25">
      <c r="A5230" s="373">
        <v>94497</v>
      </c>
      <c r="B5230" s="373" t="s">
        <v>4584</v>
      </c>
      <c r="C5230" s="373" t="s">
        <v>6</v>
      </c>
      <c r="D5230" s="374">
        <v>140.58000000000001</v>
      </c>
      <c r="E5230" s="371"/>
    </row>
    <row r="5231" spans="1:5" customFormat="1" x14ac:dyDescent="0.25">
      <c r="A5231" s="373">
        <v>94498</v>
      </c>
      <c r="B5231" s="373" t="s">
        <v>4585</v>
      </c>
      <c r="C5231" s="373" t="s">
        <v>6</v>
      </c>
      <c r="D5231" s="374">
        <v>194.41</v>
      </c>
      <c r="E5231" s="371"/>
    </row>
    <row r="5232" spans="1:5" customFormat="1" x14ac:dyDescent="0.25">
      <c r="A5232" s="373">
        <v>94499</v>
      </c>
      <c r="B5232" s="373" t="s">
        <v>4586</v>
      </c>
      <c r="C5232" s="373" t="s">
        <v>6</v>
      </c>
      <c r="D5232" s="374">
        <v>390.17</v>
      </c>
      <c r="E5232" s="371"/>
    </row>
    <row r="5233" spans="1:5" customFormat="1" x14ac:dyDescent="0.25">
      <c r="A5233" s="373">
        <v>94500</v>
      </c>
      <c r="B5233" s="373" t="s">
        <v>4587</v>
      </c>
      <c r="C5233" s="373" t="s">
        <v>6</v>
      </c>
      <c r="D5233" s="374">
        <v>473.32</v>
      </c>
      <c r="E5233" s="371"/>
    </row>
    <row r="5234" spans="1:5" customFormat="1" x14ac:dyDescent="0.25">
      <c r="A5234" s="373">
        <v>94501</v>
      </c>
      <c r="B5234" s="373" t="s">
        <v>4588</v>
      </c>
      <c r="C5234" s="373" t="s">
        <v>6</v>
      </c>
      <c r="D5234" s="374">
        <v>962.18</v>
      </c>
      <c r="E5234" s="371"/>
    </row>
    <row r="5235" spans="1:5" customFormat="1" x14ac:dyDescent="0.25">
      <c r="A5235" s="373">
        <v>94792</v>
      </c>
      <c r="B5235" s="373" t="s">
        <v>4589</v>
      </c>
      <c r="C5235" s="373" t="s">
        <v>6</v>
      </c>
      <c r="D5235" s="374">
        <v>152.94</v>
      </c>
      <c r="E5235" s="371"/>
    </row>
    <row r="5236" spans="1:5" customFormat="1" x14ac:dyDescent="0.25">
      <c r="A5236" s="373">
        <v>94793</v>
      </c>
      <c r="B5236" s="373" t="s">
        <v>4590</v>
      </c>
      <c r="C5236" s="373" t="s">
        <v>6</v>
      </c>
      <c r="D5236" s="374">
        <v>210.2</v>
      </c>
      <c r="E5236" s="371"/>
    </row>
    <row r="5237" spans="1:5" customFormat="1" x14ac:dyDescent="0.25">
      <c r="A5237" s="373">
        <v>94794</v>
      </c>
      <c r="B5237" s="373" t="s">
        <v>4591</v>
      </c>
      <c r="C5237" s="373" t="s">
        <v>6</v>
      </c>
      <c r="D5237" s="374">
        <v>222.26</v>
      </c>
      <c r="E5237" s="371"/>
    </row>
    <row r="5238" spans="1:5" customFormat="1" x14ac:dyDescent="0.25">
      <c r="A5238" s="373">
        <v>94795</v>
      </c>
      <c r="B5238" s="373" t="s">
        <v>4592</v>
      </c>
      <c r="C5238" s="373" t="s">
        <v>6</v>
      </c>
      <c r="D5238" s="374">
        <v>89.37</v>
      </c>
      <c r="E5238" s="371"/>
    </row>
    <row r="5239" spans="1:5" customFormat="1" x14ac:dyDescent="0.25">
      <c r="A5239" s="373">
        <v>94796</v>
      </c>
      <c r="B5239" s="373" t="s">
        <v>4593</v>
      </c>
      <c r="C5239" s="373" t="s">
        <v>6</v>
      </c>
      <c r="D5239" s="374">
        <v>99.37</v>
      </c>
      <c r="E5239" s="371"/>
    </row>
    <row r="5240" spans="1:5" customFormat="1" x14ac:dyDescent="0.25">
      <c r="A5240" s="373">
        <v>94797</v>
      </c>
      <c r="B5240" s="373" t="s">
        <v>4594</v>
      </c>
      <c r="C5240" s="373" t="s">
        <v>6</v>
      </c>
      <c r="D5240" s="374">
        <v>214.74</v>
      </c>
      <c r="E5240" s="371"/>
    </row>
    <row r="5241" spans="1:5" customFormat="1" x14ac:dyDescent="0.25">
      <c r="A5241" s="373">
        <v>94798</v>
      </c>
      <c r="B5241" s="373" t="s">
        <v>4595</v>
      </c>
      <c r="C5241" s="373" t="s">
        <v>6</v>
      </c>
      <c r="D5241" s="374">
        <v>361.23</v>
      </c>
      <c r="E5241" s="371"/>
    </row>
    <row r="5242" spans="1:5" customFormat="1" x14ac:dyDescent="0.25">
      <c r="A5242" s="373">
        <v>94799</v>
      </c>
      <c r="B5242" s="373" t="s">
        <v>4596</v>
      </c>
      <c r="C5242" s="373" t="s">
        <v>6</v>
      </c>
      <c r="D5242" s="374">
        <v>441.78</v>
      </c>
      <c r="E5242" s="371"/>
    </row>
    <row r="5243" spans="1:5" customFormat="1" x14ac:dyDescent="0.25">
      <c r="A5243" s="373">
        <v>94800</v>
      </c>
      <c r="B5243" s="373" t="s">
        <v>4597</v>
      </c>
      <c r="C5243" s="373" t="s">
        <v>6</v>
      </c>
      <c r="D5243" s="374">
        <v>567</v>
      </c>
      <c r="E5243" s="371"/>
    </row>
    <row r="5244" spans="1:5" customFormat="1" x14ac:dyDescent="0.25">
      <c r="A5244" s="373">
        <v>95248</v>
      </c>
      <c r="B5244" s="373" t="s">
        <v>4598</v>
      </c>
      <c r="C5244" s="373" t="s">
        <v>6</v>
      </c>
      <c r="D5244" s="374">
        <v>70.17</v>
      </c>
      <c r="E5244" s="371"/>
    </row>
    <row r="5245" spans="1:5" customFormat="1" x14ac:dyDescent="0.25">
      <c r="A5245" s="373">
        <v>95249</v>
      </c>
      <c r="B5245" s="373" t="s">
        <v>4599</v>
      </c>
      <c r="C5245" s="373" t="s">
        <v>6</v>
      </c>
      <c r="D5245" s="374">
        <v>82.41</v>
      </c>
      <c r="E5245" s="371"/>
    </row>
    <row r="5246" spans="1:5" customFormat="1" x14ac:dyDescent="0.25">
      <c r="A5246" s="373">
        <v>95250</v>
      </c>
      <c r="B5246" s="373" t="s">
        <v>4600</v>
      </c>
      <c r="C5246" s="373" t="s">
        <v>6</v>
      </c>
      <c r="D5246" s="374">
        <v>111.23</v>
      </c>
      <c r="E5246" s="371"/>
    </row>
    <row r="5247" spans="1:5" customFormat="1" x14ac:dyDescent="0.25">
      <c r="A5247" s="373">
        <v>95251</v>
      </c>
      <c r="B5247" s="373" t="s">
        <v>4601</v>
      </c>
      <c r="C5247" s="373" t="s">
        <v>6</v>
      </c>
      <c r="D5247" s="374">
        <v>164.76</v>
      </c>
      <c r="E5247" s="371"/>
    </row>
    <row r="5248" spans="1:5" customFormat="1" x14ac:dyDescent="0.25">
      <c r="A5248" s="373">
        <v>95252</v>
      </c>
      <c r="B5248" s="373" t="s">
        <v>4602</v>
      </c>
      <c r="C5248" s="373" t="s">
        <v>6</v>
      </c>
      <c r="D5248" s="374">
        <v>199.53</v>
      </c>
      <c r="E5248" s="371"/>
    </row>
    <row r="5249" spans="1:5" customFormat="1" x14ac:dyDescent="0.25">
      <c r="A5249" s="373">
        <v>95253</v>
      </c>
      <c r="B5249" s="373" t="s">
        <v>4603</v>
      </c>
      <c r="C5249" s="373" t="s">
        <v>6</v>
      </c>
      <c r="D5249" s="374">
        <v>304.23</v>
      </c>
      <c r="E5249" s="371"/>
    </row>
    <row r="5250" spans="1:5" customFormat="1" x14ac:dyDescent="0.25">
      <c r="A5250" s="373">
        <v>99619</v>
      </c>
      <c r="B5250" s="373" t="s">
        <v>4604</v>
      </c>
      <c r="C5250" s="373" t="s">
        <v>6</v>
      </c>
      <c r="D5250" s="374">
        <v>118.68</v>
      </c>
      <c r="E5250" s="371"/>
    </row>
    <row r="5251" spans="1:5" customFormat="1" x14ac:dyDescent="0.25">
      <c r="A5251" s="373">
        <v>99620</v>
      </c>
      <c r="B5251" s="373" t="s">
        <v>4605</v>
      </c>
      <c r="C5251" s="373" t="s">
        <v>6</v>
      </c>
      <c r="D5251" s="374">
        <v>161.22999999999999</v>
      </c>
      <c r="E5251" s="371"/>
    </row>
    <row r="5252" spans="1:5" customFormat="1" x14ac:dyDescent="0.25">
      <c r="A5252" s="373">
        <v>99621</v>
      </c>
      <c r="B5252" s="373" t="s">
        <v>4606</v>
      </c>
      <c r="C5252" s="373" t="s">
        <v>6</v>
      </c>
      <c r="D5252" s="374">
        <v>240.29</v>
      </c>
      <c r="E5252" s="371"/>
    </row>
    <row r="5253" spans="1:5" customFormat="1" x14ac:dyDescent="0.25">
      <c r="A5253" s="373">
        <v>99622</v>
      </c>
      <c r="B5253" s="373" t="s">
        <v>4607</v>
      </c>
      <c r="C5253" s="373" t="s">
        <v>6</v>
      </c>
      <c r="D5253" s="374">
        <v>270.45</v>
      </c>
      <c r="E5253" s="371"/>
    </row>
    <row r="5254" spans="1:5" customFormat="1" x14ac:dyDescent="0.25">
      <c r="A5254" s="373">
        <v>99623</v>
      </c>
      <c r="B5254" s="373" t="s">
        <v>4608</v>
      </c>
      <c r="C5254" s="373" t="s">
        <v>6</v>
      </c>
      <c r="D5254" s="374">
        <v>377.39</v>
      </c>
      <c r="E5254" s="371"/>
    </row>
    <row r="5255" spans="1:5" customFormat="1" x14ac:dyDescent="0.25">
      <c r="A5255" s="373">
        <v>99624</v>
      </c>
      <c r="B5255" s="373" t="s">
        <v>4609</v>
      </c>
      <c r="C5255" s="373" t="s">
        <v>6</v>
      </c>
      <c r="D5255" s="374">
        <v>538.03</v>
      </c>
      <c r="E5255" s="371"/>
    </row>
    <row r="5256" spans="1:5" customFormat="1" x14ac:dyDescent="0.25">
      <c r="A5256" s="373">
        <v>99625</v>
      </c>
      <c r="B5256" s="373" t="s">
        <v>4610</v>
      </c>
      <c r="C5256" s="373" t="s">
        <v>6</v>
      </c>
      <c r="D5256" s="374">
        <v>740.07</v>
      </c>
      <c r="E5256" s="371"/>
    </row>
    <row r="5257" spans="1:5" customFormat="1" x14ac:dyDescent="0.25">
      <c r="A5257" s="373">
        <v>99626</v>
      </c>
      <c r="B5257" s="373" t="s">
        <v>4611</v>
      </c>
      <c r="C5257" s="373" t="s">
        <v>6</v>
      </c>
      <c r="D5257" s="375">
        <v>1139.52</v>
      </c>
      <c r="E5257" s="371"/>
    </row>
    <row r="5258" spans="1:5" customFormat="1" x14ac:dyDescent="0.25">
      <c r="A5258" s="373">
        <v>99627</v>
      </c>
      <c r="B5258" s="373" t="s">
        <v>4612</v>
      </c>
      <c r="C5258" s="373" t="s">
        <v>6</v>
      </c>
      <c r="D5258" s="374">
        <v>71.599999999999994</v>
      </c>
      <c r="E5258" s="371"/>
    </row>
    <row r="5259" spans="1:5" customFormat="1" x14ac:dyDescent="0.25">
      <c r="A5259" s="373">
        <v>99628</v>
      </c>
      <c r="B5259" s="373" t="s">
        <v>4613</v>
      </c>
      <c r="C5259" s="373" t="s">
        <v>6</v>
      </c>
      <c r="D5259" s="374">
        <v>78.150000000000006</v>
      </c>
      <c r="E5259" s="371"/>
    </row>
    <row r="5260" spans="1:5" customFormat="1" x14ac:dyDescent="0.25">
      <c r="A5260" s="373">
        <v>99629</v>
      </c>
      <c r="B5260" s="373" t="s">
        <v>4614</v>
      </c>
      <c r="C5260" s="373" t="s">
        <v>6</v>
      </c>
      <c r="D5260" s="374">
        <v>86.84</v>
      </c>
      <c r="E5260" s="371"/>
    </row>
    <row r="5261" spans="1:5" customFormat="1" x14ac:dyDescent="0.25">
      <c r="A5261" s="373">
        <v>99630</v>
      </c>
      <c r="B5261" s="373" t="s">
        <v>4615</v>
      </c>
      <c r="C5261" s="373" t="s">
        <v>6</v>
      </c>
      <c r="D5261" s="374">
        <v>129.18</v>
      </c>
      <c r="E5261" s="371"/>
    </row>
    <row r="5262" spans="1:5" customFormat="1" x14ac:dyDescent="0.25">
      <c r="A5262" s="373">
        <v>99631</v>
      </c>
      <c r="B5262" s="373" t="s">
        <v>4616</v>
      </c>
      <c r="C5262" s="373" t="s">
        <v>6</v>
      </c>
      <c r="D5262" s="374">
        <v>150.38</v>
      </c>
      <c r="E5262" s="371"/>
    </row>
    <row r="5263" spans="1:5" customFormat="1" x14ac:dyDescent="0.25">
      <c r="A5263" s="373">
        <v>99632</v>
      </c>
      <c r="B5263" s="373" t="s">
        <v>4617</v>
      </c>
      <c r="C5263" s="373" t="s">
        <v>6</v>
      </c>
      <c r="D5263" s="374">
        <v>216.82</v>
      </c>
      <c r="E5263" s="371"/>
    </row>
    <row r="5264" spans="1:5" customFormat="1" x14ac:dyDescent="0.25">
      <c r="A5264" s="373">
        <v>99633</v>
      </c>
      <c r="B5264" s="373" t="s">
        <v>4618</v>
      </c>
      <c r="C5264" s="373" t="s">
        <v>6</v>
      </c>
      <c r="D5264" s="374">
        <v>465.36</v>
      </c>
      <c r="E5264" s="371"/>
    </row>
    <row r="5265" spans="1:5" customFormat="1" x14ac:dyDescent="0.25">
      <c r="A5265" s="373">
        <v>99634</v>
      </c>
      <c r="B5265" s="373" t="s">
        <v>4619</v>
      </c>
      <c r="C5265" s="373" t="s">
        <v>6</v>
      </c>
      <c r="D5265" s="374">
        <v>793.87</v>
      </c>
      <c r="E5265" s="371"/>
    </row>
    <row r="5266" spans="1:5" customFormat="1" x14ac:dyDescent="0.25">
      <c r="A5266" s="373">
        <v>99635</v>
      </c>
      <c r="B5266" s="373" t="s">
        <v>4620</v>
      </c>
      <c r="C5266" s="373" t="s">
        <v>6</v>
      </c>
      <c r="D5266" s="374">
        <v>360.24</v>
      </c>
      <c r="E5266" s="371"/>
    </row>
    <row r="5267" spans="1:5" customFormat="1" x14ac:dyDescent="0.25">
      <c r="A5267" s="373">
        <v>103008</v>
      </c>
      <c r="B5267" s="373" t="s">
        <v>4621</v>
      </c>
      <c r="C5267" s="373" t="s">
        <v>6</v>
      </c>
      <c r="D5267" s="374">
        <v>96.95</v>
      </c>
      <c r="E5267" s="371"/>
    </row>
    <row r="5268" spans="1:5" customFormat="1" x14ac:dyDescent="0.25">
      <c r="A5268" s="373">
        <v>103009</v>
      </c>
      <c r="B5268" s="373" t="s">
        <v>4622</v>
      </c>
      <c r="C5268" s="373" t="s">
        <v>6</v>
      </c>
      <c r="D5268" s="374">
        <v>342.75</v>
      </c>
      <c r="E5268" s="371"/>
    </row>
    <row r="5269" spans="1:5" customFormat="1" x14ac:dyDescent="0.25">
      <c r="A5269" s="373">
        <v>103010</v>
      </c>
      <c r="B5269" s="373" t="s">
        <v>4623</v>
      </c>
      <c r="C5269" s="373" t="s">
        <v>6</v>
      </c>
      <c r="D5269" s="374">
        <v>73.52</v>
      </c>
      <c r="E5269" s="371"/>
    </row>
    <row r="5270" spans="1:5" customFormat="1" x14ac:dyDescent="0.25">
      <c r="A5270" s="373">
        <v>103011</v>
      </c>
      <c r="B5270" s="373" t="s">
        <v>4624</v>
      </c>
      <c r="C5270" s="373" t="s">
        <v>6</v>
      </c>
      <c r="D5270" s="374">
        <v>81.98</v>
      </c>
      <c r="E5270" s="371"/>
    </row>
    <row r="5271" spans="1:5" customFormat="1" x14ac:dyDescent="0.25">
      <c r="A5271" s="373">
        <v>103012</v>
      </c>
      <c r="B5271" s="373" t="s">
        <v>4625</v>
      </c>
      <c r="C5271" s="373" t="s">
        <v>6</v>
      </c>
      <c r="D5271" s="374">
        <v>129.26</v>
      </c>
      <c r="E5271" s="371"/>
    </row>
    <row r="5272" spans="1:5" customFormat="1" x14ac:dyDescent="0.25">
      <c r="A5272" s="373">
        <v>103013</v>
      </c>
      <c r="B5272" s="373" t="s">
        <v>4626</v>
      </c>
      <c r="C5272" s="373" t="s">
        <v>6</v>
      </c>
      <c r="D5272" s="374">
        <v>139.16999999999999</v>
      </c>
      <c r="E5272" s="371"/>
    </row>
    <row r="5273" spans="1:5" customFormat="1" x14ac:dyDescent="0.25">
      <c r="A5273" s="373">
        <v>103014</v>
      </c>
      <c r="B5273" s="373" t="s">
        <v>4627</v>
      </c>
      <c r="C5273" s="373" t="s">
        <v>6</v>
      </c>
      <c r="D5273" s="374">
        <v>209.27</v>
      </c>
      <c r="E5273" s="371"/>
    </row>
    <row r="5274" spans="1:5" customFormat="1" x14ac:dyDescent="0.25">
      <c r="A5274" s="373">
        <v>103015</v>
      </c>
      <c r="B5274" s="373" t="s">
        <v>4628</v>
      </c>
      <c r="C5274" s="373" t="s">
        <v>6</v>
      </c>
      <c r="D5274" s="374">
        <v>370.03</v>
      </c>
      <c r="E5274" s="371"/>
    </row>
    <row r="5275" spans="1:5" customFormat="1" x14ac:dyDescent="0.25">
      <c r="A5275" s="373">
        <v>103016</v>
      </c>
      <c r="B5275" s="373" t="s">
        <v>4629</v>
      </c>
      <c r="C5275" s="373" t="s">
        <v>6</v>
      </c>
      <c r="D5275" s="374">
        <v>505.85</v>
      </c>
      <c r="E5275" s="371"/>
    </row>
    <row r="5276" spans="1:5" customFormat="1" x14ac:dyDescent="0.25">
      <c r="A5276" s="373">
        <v>103017</v>
      </c>
      <c r="B5276" s="373" t="s">
        <v>4630</v>
      </c>
      <c r="C5276" s="373" t="s">
        <v>6</v>
      </c>
      <c r="D5276" s="374">
        <v>883.01</v>
      </c>
      <c r="E5276" s="371"/>
    </row>
    <row r="5277" spans="1:5" customFormat="1" x14ac:dyDescent="0.25">
      <c r="A5277" s="373">
        <v>103018</v>
      </c>
      <c r="B5277" s="373" t="s">
        <v>4631</v>
      </c>
      <c r="C5277" s="373" t="s">
        <v>6</v>
      </c>
      <c r="D5277" s="374">
        <v>294.55</v>
      </c>
      <c r="E5277" s="371"/>
    </row>
    <row r="5278" spans="1:5" customFormat="1" x14ac:dyDescent="0.25">
      <c r="A5278" s="373">
        <v>103019</v>
      </c>
      <c r="B5278" s="373" t="s">
        <v>4632</v>
      </c>
      <c r="C5278" s="373" t="s">
        <v>6</v>
      </c>
      <c r="D5278" s="374">
        <v>223.59</v>
      </c>
      <c r="E5278" s="371"/>
    </row>
    <row r="5279" spans="1:5" customFormat="1" x14ac:dyDescent="0.25">
      <c r="A5279" s="373">
        <v>103029</v>
      </c>
      <c r="B5279" s="373" t="s">
        <v>4633</v>
      </c>
      <c r="C5279" s="373" t="s">
        <v>6</v>
      </c>
      <c r="D5279" s="374">
        <v>60.2</v>
      </c>
      <c r="E5279" s="371"/>
    </row>
    <row r="5280" spans="1:5" customFormat="1" x14ac:dyDescent="0.25">
      <c r="A5280" s="373">
        <v>103036</v>
      </c>
      <c r="B5280" s="373" t="s">
        <v>4634</v>
      </c>
      <c r="C5280" s="373" t="s">
        <v>6</v>
      </c>
      <c r="D5280" s="374">
        <v>31.05</v>
      </c>
      <c r="E5280" s="371"/>
    </row>
    <row r="5281" spans="1:5" customFormat="1" x14ac:dyDescent="0.25">
      <c r="A5281" s="373">
        <v>103037</v>
      </c>
      <c r="B5281" s="373" t="s">
        <v>4635</v>
      </c>
      <c r="C5281" s="373" t="s">
        <v>6</v>
      </c>
      <c r="D5281" s="374">
        <v>61.09</v>
      </c>
      <c r="E5281" s="371"/>
    </row>
    <row r="5282" spans="1:5" customFormat="1" x14ac:dyDescent="0.25">
      <c r="A5282" s="373">
        <v>103038</v>
      </c>
      <c r="B5282" s="373" t="s">
        <v>4636</v>
      </c>
      <c r="C5282" s="373" t="s">
        <v>6</v>
      </c>
      <c r="D5282" s="374">
        <v>81.75</v>
      </c>
      <c r="E5282" s="371"/>
    </row>
    <row r="5283" spans="1:5" customFormat="1" x14ac:dyDescent="0.25">
      <c r="A5283" s="373">
        <v>103039</v>
      </c>
      <c r="B5283" s="373" t="s">
        <v>4637</v>
      </c>
      <c r="C5283" s="373" t="s">
        <v>6</v>
      </c>
      <c r="D5283" s="374">
        <v>88.46</v>
      </c>
      <c r="E5283" s="371"/>
    </row>
    <row r="5284" spans="1:5" customFormat="1" x14ac:dyDescent="0.25">
      <c r="A5284" s="373">
        <v>103040</v>
      </c>
      <c r="B5284" s="373" t="s">
        <v>4638</v>
      </c>
      <c r="C5284" s="373" t="s">
        <v>6</v>
      </c>
      <c r="D5284" s="374">
        <v>132.1</v>
      </c>
      <c r="E5284" s="371"/>
    </row>
    <row r="5285" spans="1:5" customFormat="1" x14ac:dyDescent="0.25">
      <c r="A5285" s="373">
        <v>103041</v>
      </c>
      <c r="B5285" s="373" t="s">
        <v>4639</v>
      </c>
      <c r="C5285" s="373" t="s">
        <v>6</v>
      </c>
      <c r="D5285" s="374">
        <v>25.73</v>
      </c>
      <c r="E5285" s="371"/>
    </row>
    <row r="5286" spans="1:5" customFormat="1" x14ac:dyDescent="0.25">
      <c r="A5286" s="373">
        <v>103042</v>
      </c>
      <c r="B5286" s="373" t="s">
        <v>4640</v>
      </c>
      <c r="C5286" s="373" t="s">
        <v>6</v>
      </c>
      <c r="D5286" s="374">
        <v>31.57</v>
      </c>
      <c r="E5286" s="371"/>
    </row>
    <row r="5287" spans="1:5" customFormat="1" x14ac:dyDescent="0.25">
      <c r="A5287" s="373">
        <v>103043</v>
      </c>
      <c r="B5287" s="373" t="s">
        <v>4641</v>
      </c>
      <c r="C5287" s="373" t="s">
        <v>6</v>
      </c>
      <c r="D5287" s="374">
        <v>29.85</v>
      </c>
      <c r="E5287" s="371"/>
    </row>
    <row r="5288" spans="1:5" customFormat="1" x14ac:dyDescent="0.25">
      <c r="A5288" s="373">
        <v>103044</v>
      </c>
      <c r="B5288" s="373" t="s">
        <v>4642</v>
      </c>
      <c r="C5288" s="373" t="s">
        <v>6</v>
      </c>
      <c r="D5288" s="374">
        <v>40.14</v>
      </c>
      <c r="E5288" s="371"/>
    </row>
    <row r="5289" spans="1:5" customFormat="1" x14ac:dyDescent="0.25">
      <c r="A5289" s="373">
        <v>103045</v>
      </c>
      <c r="B5289" s="373" t="s">
        <v>4643</v>
      </c>
      <c r="C5289" s="373" t="s">
        <v>6</v>
      </c>
      <c r="D5289" s="374">
        <v>12.21</v>
      </c>
      <c r="E5289" s="371"/>
    </row>
    <row r="5290" spans="1:5" customFormat="1" x14ac:dyDescent="0.25">
      <c r="A5290" s="373">
        <v>103046</v>
      </c>
      <c r="B5290" s="373" t="s">
        <v>4644</v>
      </c>
      <c r="C5290" s="373" t="s">
        <v>6</v>
      </c>
      <c r="D5290" s="374">
        <v>29.84</v>
      </c>
      <c r="E5290" s="371"/>
    </row>
    <row r="5291" spans="1:5" customFormat="1" x14ac:dyDescent="0.25">
      <c r="A5291" s="373">
        <v>103047</v>
      </c>
      <c r="B5291" s="373" t="s">
        <v>4645</v>
      </c>
      <c r="C5291" s="373" t="s">
        <v>6</v>
      </c>
      <c r="D5291" s="374">
        <v>31.27</v>
      </c>
      <c r="E5291" s="371"/>
    </row>
    <row r="5292" spans="1:5" customFormat="1" x14ac:dyDescent="0.25">
      <c r="A5292" s="373">
        <v>103048</v>
      </c>
      <c r="B5292" s="373" t="s">
        <v>4646</v>
      </c>
      <c r="C5292" s="373" t="s">
        <v>6</v>
      </c>
      <c r="D5292" s="374">
        <v>23.1</v>
      </c>
      <c r="E5292" s="371"/>
    </row>
    <row r="5293" spans="1:5" customFormat="1" x14ac:dyDescent="0.25">
      <c r="A5293" s="373">
        <v>103049</v>
      </c>
      <c r="B5293" s="373" t="s">
        <v>4647</v>
      </c>
      <c r="C5293" s="373" t="s">
        <v>6</v>
      </c>
      <c r="D5293" s="374">
        <v>25.17</v>
      </c>
      <c r="E5293" s="371"/>
    </row>
    <row r="5294" spans="1:5" customFormat="1" x14ac:dyDescent="0.25">
      <c r="A5294" s="373">
        <v>103050</v>
      </c>
      <c r="B5294" s="373" t="s">
        <v>4648</v>
      </c>
      <c r="C5294" s="373" t="s">
        <v>6</v>
      </c>
      <c r="D5294" s="374">
        <v>25.33</v>
      </c>
      <c r="E5294" s="371"/>
    </row>
    <row r="5295" spans="1:5" customFormat="1" x14ac:dyDescent="0.25">
      <c r="A5295" s="373">
        <v>103051</v>
      </c>
      <c r="B5295" s="373" t="s">
        <v>4649</v>
      </c>
      <c r="C5295" s="373" t="s">
        <v>6</v>
      </c>
      <c r="D5295" s="374">
        <v>30.64</v>
      </c>
      <c r="E5295" s="371"/>
    </row>
    <row r="5296" spans="1:5" customFormat="1" x14ac:dyDescent="0.25">
      <c r="A5296" s="373">
        <v>103052</v>
      </c>
      <c r="B5296" s="373" t="s">
        <v>4650</v>
      </c>
      <c r="C5296" s="373" t="s">
        <v>6</v>
      </c>
      <c r="D5296" s="374">
        <v>41.09</v>
      </c>
      <c r="E5296" s="371"/>
    </row>
    <row r="5297" spans="1:5" customFormat="1" x14ac:dyDescent="0.25">
      <c r="A5297" s="373">
        <v>95634</v>
      </c>
      <c r="B5297" s="373" t="s">
        <v>2538</v>
      </c>
      <c r="C5297" s="373" t="s">
        <v>6</v>
      </c>
      <c r="D5297" s="374">
        <v>225.74</v>
      </c>
      <c r="E5297" s="371"/>
    </row>
    <row r="5298" spans="1:5" customFormat="1" x14ac:dyDescent="0.25">
      <c r="A5298" s="373">
        <v>95635</v>
      </c>
      <c r="B5298" s="373" t="s">
        <v>2539</v>
      </c>
      <c r="C5298" s="373" t="s">
        <v>6</v>
      </c>
      <c r="D5298" s="374">
        <v>239.98</v>
      </c>
      <c r="E5298" s="371"/>
    </row>
    <row r="5299" spans="1:5" customFormat="1" x14ac:dyDescent="0.25">
      <c r="A5299" s="373">
        <v>95636</v>
      </c>
      <c r="B5299" s="373" t="s">
        <v>4248</v>
      </c>
      <c r="C5299" s="373" t="s">
        <v>6</v>
      </c>
      <c r="D5299" s="374">
        <v>402.72</v>
      </c>
      <c r="E5299" s="371"/>
    </row>
    <row r="5300" spans="1:5" customFormat="1" x14ac:dyDescent="0.25">
      <c r="A5300" s="373">
        <v>95637</v>
      </c>
      <c r="B5300" s="373" t="s">
        <v>2540</v>
      </c>
      <c r="C5300" s="373" t="s">
        <v>6</v>
      </c>
      <c r="D5300" s="374">
        <v>623.98</v>
      </c>
      <c r="E5300" s="371"/>
    </row>
    <row r="5301" spans="1:5" customFormat="1" x14ac:dyDescent="0.25">
      <c r="A5301" s="373">
        <v>95638</v>
      </c>
      <c r="B5301" s="373" t="s">
        <v>2541</v>
      </c>
      <c r="C5301" s="373" t="s">
        <v>6</v>
      </c>
      <c r="D5301" s="374">
        <v>761.25</v>
      </c>
      <c r="E5301" s="371"/>
    </row>
    <row r="5302" spans="1:5" customFormat="1" x14ac:dyDescent="0.25">
      <c r="A5302" s="373">
        <v>95639</v>
      </c>
      <c r="B5302" s="373" t="s">
        <v>2542</v>
      </c>
      <c r="C5302" s="373" t="s">
        <v>6</v>
      </c>
      <c r="D5302" s="374">
        <v>980.33</v>
      </c>
      <c r="E5302" s="371"/>
    </row>
    <row r="5303" spans="1:5" customFormat="1" x14ac:dyDescent="0.25">
      <c r="A5303" s="373">
        <v>95641</v>
      </c>
      <c r="B5303" s="373" t="s">
        <v>2543</v>
      </c>
      <c r="C5303" s="373" t="s">
        <v>6</v>
      </c>
      <c r="D5303" s="374">
        <v>334</v>
      </c>
      <c r="E5303" s="371"/>
    </row>
    <row r="5304" spans="1:5" customFormat="1" x14ac:dyDescent="0.25">
      <c r="A5304" s="373">
        <v>95642</v>
      </c>
      <c r="B5304" s="373" t="s">
        <v>2544</v>
      </c>
      <c r="C5304" s="373" t="s">
        <v>6</v>
      </c>
      <c r="D5304" s="374">
        <v>494.67</v>
      </c>
      <c r="E5304" s="371"/>
    </row>
    <row r="5305" spans="1:5" customFormat="1" x14ac:dyDescent="0.25">
      <c r="A5305" s="373">
        <v>95643</v>
      </c>
      <c r="B5305" s="373" t="s">
        <v>2545</v>
      </c>
      <c r="C5305" s="373" t="s">
        <v>6</v>
      </c>
      <c r="D5305" s="374">
        <v>648.49</v>
      </c>
      <c r="E5305" s="371"/>
    </row>
    <row r="5306" spans="1:5" customFormat="1" x14ac:dyDescent="0.25">
      <c r="A5306" s="373">
        <v>95644</v>
      </c>
      <c r="B5306" s="373" t="s">
        <v>2546</v>
      </c>
      <c r="C5306" s="373" t="s">
        <v>6</v>
      </c>
      <c r="D5306" s="374">
        <v>244.4</v>
      </c>
      <c r="E5306" s="371"/>
    </row>
    <row r="5307" spans="1:5" customFormat="1" x14ac:dyDescent="0.25">
      <c r="A5307" s="373">
        <v>95645</v>
      </c>
      <c r="B5307" s="373" t="s">
        <v>2547</v>
      </c>
      <c r="C5307" s="373" t="s">
        <v>6</v>
      </c>
      <c r="D5307" s="374">
        <v>451.92</v>
      </c>
      <c r="E5307" s="371"/>
    </row>
    <row r="5308" spans="1:5" customFormat="1" x14ac:dyDescent="0.25">
      <c r="A5308" s="373">
        <v>95646</v>
      </c>
      <c r="B5308" s="373" t="s">
        <v>2548</v>
      </c>
      <c r="C5308" s="373" t="s">
        <v>6</v>
      </c>
      <c r="D5308" s="374">
        <v>674.06</v>
      </c>
      <c r="E5308" s="371"/>
    </row>
    <row r="5309" spans="1:5" customFormat="1" x14ac:dyDescent="0.25">
      <c r="A5309" s="373">
        <v>95647</v>
      </c>
      <c r="B5309" s="373" t="s">
        <v>2549</v>
      </c>
      <c r="C5309" s="373" t="s">
        <v>6</v>
      </c>
      <c r="D5309" s="374">
        <v>885.7</v>
      </c>
      <c r="E5309" s="371"/>
    </row>
    <row r="5310" spans="1:5" customFormat="1" x14ac:dyDescent="0.25">
      <c r="A5310" s="373">
        <v>95648</v>
      </c>
      <c r="B5310" s="373" t="s">
        <v>6651</v>
      </c>
      <c r="C5310" s="373" t="s">
        <v>6</v>
      </c>
      <c r="D5310" s="374">
        <v>488.72</v>
      </c>
      <c r="E5310" s="371"/>
    </row>
    <row r="5311" spans="1:5" customFormat="1" x14ac:dyDescent="0.25">
      <c r="A5311" s="373">
        <v>95649</v>
      </c>
      <c r="B5311" s="373" t="s">
        <v>6652</v>
      </c>
      <c r="C5311" s="373" t="s">
        <v>6</v>
      </c>
      <c r="D5311" s="374">
        <v>850.27</v>
      </c>
      <c r="E5311" s="371"/>
    </row>
    <row r="5312" spans="1:5" customFormat="1" x14ac:dyDescent="0.25">
      <c r="A5312" s="373">
        <v>95650</v>
      </c>
      <c r="B5312" s="373" t="s">
        <v>6653</v>
      </c>
      <c r="C5312" s="373" t="s">
        <v>6</v>
      </c>
      <c r="D5312" s="375">
        <v>1244.83</v>
      </c>
      <c r="E5312" s="371"/>
    </row>
    <row r="5313" spans="1:5" customFormat="1" x14ac:dyDescent="0.25">
      <c r="A5313" s="373">
        <v>95651</v>
      </c>
      <c r="B5313" s="373" t="s">
        <v>6654</v>
      </c>
      <c r="C5313" s="373" t="s">
        <v>6</v>
      </c>
      <c r="D5313" s="375">
        <v>1619.65</v>
      </c>
      <c r="E5313" s="371"/>
    </row>
    <row r="5314" spans="1:5" customFormat="1" x14ac:dyDescent="0.25">
      <c r="A5314" s="373">
        <v>95652</v>
      </c>
      <c r="B5314" s="373" t="s">
        <v>6655</v>
      </c>
      <c r="C5314" s="373" t="s">
        <v>6</v>
      </c>
      <c r="D5314" s="374">
        <v>608.57000000000005</v>
      </c>
      <c r="E5314" s="371"/>
    </row>
    <row r="5315" spans="1:5" customFormat="1" x14ac:dyDescent="0.25">
      <c r="A5315" s="373">
        <v>95653</v>
      </c>
      <c r="B5315" s="373" t="s">
        <v>6656</v>
      </c>
      <c r="C5315" s="373" t="s">
        <v>6</v>
      </c>
      <c r="D5315" s="375">
        <v>1088.48</v>
      </c>
      <c r="E5315" s="371"/>
    </row>
    <row r="5316" spans="1:5" customFormat="1" x14ac:dyDescent="0.25">
      <c r="A5316" s="373">
        <v>95654</v>
      </c>
      <c r="B5316" s="373" t="s">
        <v>6657</v>
      </c>
      <c r="C5316" s="373" t="s">
        <v>6</v>
      </c>
      <c r="D5316" s="375">
        <v>1605.89</v>
      </c>
      <c r="E5316" s="371"/>
    </row>
    <row r="5317" spans="1:5" customFormat="1" x14ac:dyDescent="0.25">
      <c r="A5317" s="373">
        <v>95655</v>
      </c>
      <c r="B5317" s="373" t="s">
        <v>6658</v>
      </c>
      <c r="C5317" s="373" t="s">
        <v>6</v>
      </c>
      <c r="D5317" s="375">
        <v>2098.0700000000002</v>
      </c>
      <c r="E5317" s="371"/>
    </row>
    <row r="5318" spans="1:5" customFormat="1" x14ac:dyDescent="0.25">
      <c r="A5318" s="373">
        <v>95657</v>
      </c>
      <c r="B5318" s="373" t="s">
        <v>6659</v>
      </c>
      <c r="C5318" s="373" t="s">
        <v>6</v>
      </c>
      <c r="D5318" s="374">
        <v>281.82</v>
      </c>
      <c r="E5318" s="371"/>
    </row>
    <row r="5319" spans="1:5" customFormat="1" x14ac:dyDescent="0.25">
      <c r="A5319" s="373">
        <v>95658</v>
      </c>
      <c r="B5319" s="373" t="s">
        <v>6660</v>
      </c>
      <c r="C5319" s="373" t="s">
        <v>6</v>
      </c>
      <c r="D5319" s="374">
        <v>530.91999999999996</v>
      </c>
      <c r="E5319" s="371"/>
    </row>
    <row r="5320" spans="1:5" customFormat="1" x14ac:dyDescent="0.25">
      <c r="A5320" s="373">
        <v>95659</v>
      </c>
      <c r="B5320" s="373" t="s">
        <v>6661</v>
      </c>
      <c r="C5320" s="373" t="s">
        <v>6</v>
      </c>
      <c r="D5320" s="374">
        <v>746.63</v>
      </c>
      <c r="E5320" s="371"/>
    </row>
    <row r="5321" spans="1:5" customFormat="1" x14ac:dyDescent="0.25">
      <c r="A5321" s="373">
        <v>95660</v>
      </c>
      <c r="B5321" s="373" t="s">
        <v>6662</v>
      </c>
      <c r="C5321" s="373" t="s">
        <v>6</v>
      </c>
      <c r="D5321" s="375">
        <v>1057.77</v>
      </c>
      <c r="E5321" s="371"/>
    </row>
    <row r="5322" spans="1:5" customFormat="1" x14ac:dyDescent="0.25">
      <c r="A5322" s="373">
        <v>95661</v>
      </c>
      <c r="B5322" s="373" t="s">
        <v>6663</v>
      </c>
      <c r="C5322" s="373" t="s">
        <v>6</v>
      </c>
      <c r="D5322" s="374">
        <v>365.42</v>
      </c>
      <c r="E5322" s="371"/>
    </row>
    <row r="5323" spans="1:5" customFormat="1" x14ac:dyDescent="0.25">
      <c r="A5323" s="373">
        <v>95662</v>
      </c>
      <c r="B5323" s="373" t="s">
        <v>6664</v>
      </c>
      <c r="C5323" s="373" t="s">
        <v>6</v>
      </c>
      <c r="D5323" s="374">
        <v>699.46</v>
      </c>
      <c r="E5323" s="371"/>
    </row>
    <row r="5324" spans="1:5" customFormat="1" x14ac:dyDescent="0.25">
      <c r="A5324" s="373">
        <v>95663</v>
      </c>
      <c r="B5324" s="373" t="s">
        <v>6665</v>
      </c>
      <c r="C5324" s="373" t="s">
        <v>6</v>
      </c>
      <c r="D5324" s="375">
        <v>1055.6199999999999</v>
      </c>
      <c r="E5324" s="371"/>
    </row>
    <row r="5325" spans="1:5" customFormat="1" x14ac:dyDescent="0.25">
      <c r="A5325" s="373">
        <v>95664</v>
      </c>
      <c r="B5325" s="373" t="s">
        <v>6666</v>
      </c>
      <c r="C5325" s="373" t="s">
        <v>6</v>
      </c>
      <c r="D5325" s="375">
        <v>1391.26</v>
      </c>
      <c r="E5325" s="371"/>
    </row>
    <row r="5326" spans="1:5" customFormat="1" x14ac:dyDescent="0.25">
      <c r="A5326" s="373">
        <v>95665</v>
      </c>
      <c r="B5326" s="373" t="s">
        <v>6667</v>
      </c>
      <c r="C5326" s="373" t="s">
        <v>6</v>
      </c>
      <c r="D5326" s="374">
        <v>294.57</v>
      </c>
      <c r="E5326" s="371"/>
    </row>
    <row r="5327" spans="1:5" customFormat="1" x14ac:dyDescent="0.25">
      <c r="A5327" s="373">
        <v>95666</v>
      </c>
      <c r="B5327" s="373" t="s">
        <v>6668</v>
      </c>
      <c r="C5327" s="373" t="s">
        <v>6</v>
      </c>
      <c r="D5327" s="374">
        <v>561.03</v>
      </c>
      <c r="E5327" s="371"/>
    </row>
    <row r="5328" spans="1:5" customFormat="1" x14ac:dyDescent="0.25">
      <c r="A5328" s="373">
        <v>95667</v>
      </c>
      <c r="B5328" s="373" t="s">
        <v>6669</v>
      </c>
      <c r="C5328" s="373" t="s">
        <v>6</v>
      </c>
      <c r="D5328" s="374">
        <v>838.88</v>
      </c>
      <c r="E5328" s="371"/>
    </row>
    <row r="5329" spans="1:5" customFormat="1" x14ac:dyDescent="0.25">
      <c r="A5329" s="373">
        <v>95668</v>
      </c>
      <c r="B5329" s="373" t="s">
        <v>6670</v>
      </c>
      <c r="C5329" s="373" t="s">
        <v>6</v>
      </c>
      <c r="D5329" s="375">
        <v>1101.02</v>
      </c>
      <c r="E5329" s="371"/>
    </row>
    <row r="5330" spans="1:5" customFormat="1" x14ac:dyDescent="0.25">
      <c r="A5330" s="373">
        <v>95669</v>
      </c>
      <c r="B5330" s="373" t="s">
        <v>6671</v>
      </c>
      <c r="C5330" s="373" t="s">
        <v>6</v>
      </c>
      <c r="D5330" s="374">
        <v>390.28</v>
      </c>
      <c r="E5330" s="371"/>
    </row>
    <row r="5331" spans="1:5" customFormat="1" x14ac:dyDescent="0.25">
      <c r="A5331" s="373">
        <v>95670</v>
      </c>
      <c r="B5331" s="373" t="s">
        <v>6672</v>
      </c>
      <c r="C5331" s="373" t="s">
        <v>6</v>
      </c>
      <c r="D5331" s="374">
        <v>728.03</v>
      </c>
      <c r="E5331" s="371"/>
    </row>
    <row r="5332" spans="1:5" customFormat="1" x14ac:dyDescent="0.25">
      <c r="A5332" s="373">
        <v>95671</v>
      </c>
      <c r="B5332" s="373" t="s">
        <v>6673</v>
      </c>
      <c r="C5332" s="373" t="s">
        <v>6</v>
      </c>
      <c r="D5332" s="375">
        <v>1093.1500000000001</v>
      </c>
      <c r="E5332" s="371"/>
    </row>
    <row r="5333" spans="1:5" customFormat="1" x14ac:dyDescent="0.25">
      <c r="A5333" s="373">
        <v>95672</v>
      </c>
      <c r="B5333" s="373" t="s">
        <v>6674</v>
      </c>
      <c r="C5333" s="373" t="s">
        <v>6</v>
      </c>
      <c r="D5333" s="375">
        <v>1460.69</v>
      </c>
      <c r="E5333" s="371"/>
    </row>
    <row r="5334" spans="1:5" customFormat="1" x14ac:dyDescent="0.25">
      <c r="A5334" s="373">
        <v>95673</v>
      </c>
      <c r="B5334" s="373" t="s">
        <v>2550</v>
      </c>
      <c r="C5334" s="373" t="s">
        <v>6</v>
      </c>
      <c r="D5334" s="374">
        <v>115.63</v>
      </c>
      <c r="E5334" s="371"/>
    </row>
    <row r="5335" spans="1:5" customFormat="1" x14ac:dyDescent="0.25">
      <c r="A5335" s="373">
        <v>95674</v>
      </c>
      <c r="B5335" s="373" t="s">
        <v>2551</v>
      </c>
      <c r="C5335" s="373" t="s">
        <v>6</v>
      </c>
      <c r="D5335" s="374">
        <v>122.41</v>
      </c>
      <c r="E5335" s="371"/>
    </row>
    <row r="5336" spans="1:5" customFormat="1" x14ac:dyDescent="0.25">
      <c r="A5336" s="373">
        <v>95675</v>
      </c>
      <c r="B5336" s="373" t="s">
        <v>2552</v>
      </c>
      <c r="C5336" s="373" t="s">
        <v>6</v>
      </c>
      <c r="D5336" s="374">
        <v>149.15</v>
      </c>
      <c r="E5336" s="371"/>
    </row>
    <row r="5337" spans="1:5" customFormat="1" x14ac:dyDescent="0.25">
      <c r="A5337" s="373">
        <v>95676</v>
      </c>
      <c r="B5337" s="373" t="s">
        <v>2553</v>
      </c>
      <c r="C5337" s="373" t="s">
        <v>6</v>
      </c>
      <c r="D5337" s="374">
        <v>126.03</v>
      </c>
      <c r="E5337" s="371"/>
    </row>
    <row r="5338" spans="1:5" customFormat="1" x14ac:dyDescent="0.25">
      <c r="A5338" s="373">
        <v>97741</v>
      </c>
      <c r="B5338" s="373" t="s">
        <v>2554</v>
      </c>
      <c r="C5338" s="373" t="s">
        <v>6</v>
      </c>
      <c r="D5338" s="374">
        <v>184.93</v>
      </c>
      <c r="E5338" s="371"/>
    </row>
    <row r="5339" spans="1:5" customFormat="1" x14ac:dyDescent="0.25">
      <c r="A5339" s="373">
        <v>90436</v>
      </c>
      <c r="B5339" s="373" t="s">
        <v>8486</v>
      </c>
      <c r="C5339" s="373" t="s">
        <v>6</v>
      </c>
      <c r="D5339" s="374">
        <v>15.29</v>
      </c>
      <c r="E5339" s="371"/>
    </row>
    <row r="5340" spans="1:5" customFormat="1" x14ac:dyDescent="0.25">
      <c r="A5340" s="373">
        <v>90437</v>
      </c>
      <c r="B5340" s="373" t="s">
        <v>8487</v>
      </c>
      <c r="C5340" s="373" t="s">
        <v>6</v>
      </c>
      <c r="D5340" s="374">
        <v>40.770000000000003</v>
      </c>
      <c r="E5340" s="371"/>
    </row>
    <row r="5341" spans="1:5" customFormat="1" x14ac:dyDescent="0.25">
      <c r="A5341" s="373">
        <v>90438</v>
      </c>
      <c r="B5341" s="373" t="s">
        <v>8488</v>
      </c>
      <c r="C5341" s="373" t="s">
        <v>6</v>
      </c>
      <c r="D5341" s="374">
        <v>59.54</v>
      </c>
      <c r="E5341" s="371"/>
    </row>
    <row r="5342" spans="1:5" customFormat="1" x14ac:dyDescent="0.25">
      <c r="A5342" s="373">
        <v>90439</v>
      </c>
      <c r="B5342" s="373" t="s">
        <v>8489</v>
      </c>
      <c r="C5342" s="373" t="s">
        <v>6</v>
      </c>
      <c r="D5342" s="374">
        <v>9.36</v>
      </c>
      <c r="E5342" s="371"/>
    </row>
    <row r="5343" spans="1:5" customFormat="1" x14ac:dyDescent="0.25">
      <c r="A5343" s="373">
        <v>90440</v>
      </c>
      <c r="B5343" s="373" t="s">
        <v>8490</v>
      </c>
      <c r="C5343" s="373" t="s">
        <v>6</v>
      </c>
      <c r="D5343" s="374">
        <v>24.98</v>
      </c>
      <c r="E5343" s="371"/>
    </row>
    <row r="5344" spans="1:5" customFormat="1" x14ac:dyDescent="0.25">
      <c r="A5344" s="373">
        <v>90441</v>
      </c>
      <c r="B5344" s="373" t="s">
        <v>8491</v>
      </c>
      <c r="C5344" s="373" t="s">
        <v>6</v>
      </c>
      <c r="D5344" s="374">
        <v>36.49</v>
      </c>
      <c r="E5344" s="371"/>
    </row>
    <row r="5345" spans="1:5" customFormat="1" x14ac:dyDescent="0.25">
      <c r="A5345" s="373">
        <v>90443</v>
      </c>
      <c r="B5345" s="373" t="s">
        <v>8492</v>
      </c>
      <c r="C5345" s="373" t="s">
        <v>16</v>
      </c>
      <c r="D5345" s="374">
        <v>8.2100000000000009</v>
      </c>
      <c r="E5345" s="371"/>
    </row>
    <row r="5346" spans="1:5" customFormat="1" x14ac:dyDescent="0.25">
      <c r="A5346" s="373">
        <v>90444</v>
      </c>
      <c r="B5346" s="373" t="s">
        <v>8493</v>
      </c>
      <c r="C5346" s="373" t="s">
        <v>16</v>
      </c>
      <c r="D5346" s="374">
        <v>12.92</v>
      </c>
      <c r="E5346" s="371"/>
    </row>
    <row r="5347" spans="1:5" customFormat="1" x14ac:dyDescent="0.25">
      <c r="A5347" s="373">
        <v>90445</v>
      </c>
      <c r="B5347" s="373" t="s">
        <v>8494</v>
      </c>
      <c r="C5347" s="373" t="s">
        <v>16</v>
      </c>
      <c r="D5347" s="374">
        <v>17.12</v>
      </c>
      <c r="E5347" s="371"/>
    </row>
    <row r="5348" spans="1:5" customFormat="1" x14ac:dyDescent="0.25">
      <c r="A5348" s="373">
        <v>90446</v>
      </c>
      <c r="B5348" s="373" t="s">
        <v>8495</v>
      </c>
      <c r="C5348" s="373" t="s">
        <v>16</v>
      </c>
      <c r="D5348" s="374">
        <v>22.76</v>
      </c>
      <c r="E5348" s="371"/>
    </row>
    <row r="5349" spans="1:5" customFormat="1" x14ac:dyDescent="0.25">
      <c r="A5349" s="373">
        <v>90447</v>
      </c>
      <c r="B5349" s="373" t="s">
        <v>8496</v>
      </c>
      <c r="C5349" s="373" t="s">
        <v>16</v>
      </c>
      <c r="D5349" s="374">
        <v>8.5299999999999994</v>
      </c>
      <c r="E5349" s="371"/>
    </row>
    <row r="5350" spans="1:5" customFormat="1" x14ac:dyDescent="0.25">
      <c r="A5350" s="373">
        <v>90451</v>
      </c>
      <c r="B5350" s="373" t="s">
        <v>8497</v>
      </c>
      <c r="C5350" s="373" t="s">
        <v>6</v>
      </c>
      <c r="D5350" s="374">
        <v>6.96</v>
      </c>
      <c r="E5350" s="371"/>
    </row>
    <row r="5351" spans="1:5" customFormat="1" x14ac:dyDescent="0.25">
      <c r="A5351" s="373">
        <v>90452</v>
      </c>
      <c r="B5351" s="373" t="s">
        <v>8498</v>
      </c>
      <c r="C5351" s="373" t="s">
        <v>6</v>
      </c>
      <c r="D5351" s="374">
        <v>28.44</v>
      </c>
      <c r="E5351" s="371"/>
    </row>
    <row r="5352" spans="1:5" customFormat="1" x14ac:dyDescent="0.25">
      <c r="A5352" s="373">
        <v>90453</v>
      </c>
      <c r="B5352" s="373" t="s">
        <v>8499</v>
      </c>
      <c r="C5352" s="373" t="s">
        <v>6</v>
      </c>
      <c r="D5352" s="374">
        <v>3.94</v>
      </c>
      <c r="E5352" s="371"/>
    </row>
    <row r="5353" spans="1:5" customFormat="1" x14ac:dyDescent="0.25">
      <c r="A5353" s="373">
        <v>90454</v>
      </c>
      <c r="B5353" s="373" t="s">
        <v>8500</v>
      </c>
      <c r="C5353" s="373" t="s">
        <v>6</v>
      </c>
      <c r="D5353" s="374">
        <v>6.22</v>
      </c>
      <c r="E5353" s="371"/>
    </row>
    <row r="5354" spans="1:5" customFormat="1" x14ac:dyDescent="0.25">
      <c r="A5354" s="373">
        <v>90455</v>
      </c>
      <c r="B5354" s="373" t="s">
        <v>8501</v>
      </c>
      <c r="C5354" s="373" t="s">
        <v>6</v>
      </c>
      <c r="D5354" s="374">
        <v>8</v>
      </c>
      <c r="E5354" s="371"/>
    </row>
    <row r="5355" spans="1:5" customFormat="1" x14ac:dyDescent="0.25">
      <c r="A5355" s="373">
        <v>90456</v>
      </c>
      <c r="B5355" s="373" t="s">
        <v>8502</v>
      </c>
      <c r="C5355" s="373" t="s">
        <v>6</v>
      </c>
      <c r="D5355" s="374">
        <v>5.65</v>
      </c>
      <c r="E5355" s="371"/>
    </row>
    <row r="5356" spans="1:5" customFormat="1" x14ac:dyDescent="0.25">
      <c r="A5356" s="373">
        <v>90457</v>
      </c>
      <c r="B5356" s="373" t="s">
        <v>8503</v>
      </c>
      <c r="C5356" s="373" t="s">
        <v>6</v>
      </c>
      <c r="D5356" s="374">
        <v>12.9</v>
      </c>
      <c r="E5356" s="371"/>
    </row>
    <row r="5357" spans="1:5" customFormat="1" x14ac:dyDescent="0.25">
      <c r="A5357" s="373">
        <v>90458</v>
      </c>
      <c r="B5357" s="373" t="s">
        <v>8504</v>
      </c>
      <c r="C5357" s="373" t="s">
        <v>6</v>
      </c>
      <c r="D5357" s="374">
        <v>36.82</v>
      </c>
      <c r="E5357" s="371"/>
    </row>
    <row r="5358" spans="1:5" customFormat="1" x14ac:dyDescent="0.25">
      <c r="A5358" s="373">
        <v>90459</v>
      </c>
      <c r="B5358" s="373" t="s">
        <v>8505</v>
      </c>
      <c r="C5358" s="373" t="s">
        <v>6</v>
      </c>
      <c r="D5358" s="374">
        <v>50.15</v>
      </c>
      <c r="E5358" s="371"/>
    </row>
    <row r="5359" spans="1:5" customFormat="1" x14ac:dyDescent="0.25">
      <c r="A5359" s="373">
        <v>90460</v>
      </c>
      <c r="B5359" s="373" t="s">
        <v>8506</v>
      </c>
      <c r="C5359" s="373" t="s">
        <v>16</v>
      </c>
      <c r="D5359" s="374">
        <v>26.54</v>
      </c>
      <c r="E5359" s="371"/>
    </row>
    <row r="5360" spans="1:5" customFormat="1" x14ac:dyDescent="0.25">
      <c r="A5360" s="373">
        <v>90461</v>
      </c>
      <c r="B5360" s="373" t="s">
        <v>8507</v>
      </c>
      <c r="C5360" s="373" t="s">
        <v>16</v>
      </c>
      <c r="D5360" s="374">
        <v>19.68</v>
      </c>
      <c r="E5360" s="371"/>
    </row>
    <row r="5361" spans="1:5" customFormat="1" x14ac:dyDescent="0.25">
      <c r="A5361" s="373">
        <v>90462</v>
      </c>
      <c r="B5361" s="373" t="s">
        <v>8508</v>
      </c>
      <c r="C5361" s="373" t="s">
        <v>16</v>
      </c>
      <c r="D5361" s="374">
        <v>4.7300000000000004</v>
      </c>
      <c r="E5361" s="371"/>
    </row>
    <row r="5362" spans="1:5" customFormat="1" x14ac:dyDescent="0.25">
      <c r="A5362" s="373">
        <v>90463</v>
      </c>
      <c r="B5362" s="373" t="s">
        <v>8509</v>
      </c>
      <c r="C5362" s="373" t="s">
        <v>16</v>
      </c>
      <c r="D5362" s="374">
        <v>3.98</v>
      </c>
      <c r="E5362" s="371"/>
    </row>
    <row r="5363" spans="1:5" customFormat="1" x14ac:dyDescent="0.25">
      <c r="A5363" s="373">
        <v>90466</v>
      </c>
      <c r="B5363" s="373" t="s">
        <v>8510</v>
      </c>
      <c r="C5363" s="373" t="s">
        <v>16</v>
      </c>
      <c r="D5363" s="374">
        <v>15.98</v>
      </c>
      <c r="E5363" s="371"/>
    </row>
    <row r="5364" spans="1:5" customFormat="1" x14ac:dyDescent="0.25">
      <c r="A5364" s="373">
        <v>90467</v>
      </c>
      <c r="B5364" s="373" t="s">
        <v>8511</v>
      </c>
      <c r="C5364" s="373" t="s">
        <v>16</v>
      </c>
      <c r="D5364" s="374">
        <v>24.03</v>
      </c>
      <c r="E5364" s="371"/>
    </row>
    <row r="5365" spans="1:5" customFormat="1" x14ac:dyDescent="0.25">
      <c r="A5365" s="373">
        <v>90468</v>
      </c>
      <c r="B5365" s="373" t="s">
        <v>8512</v>
      </c>
      <c r="C5365" s="373" t="s">
        <v>16</v>
      </c>
      <c r="D5365" s="374">
        <v>7.95</v>
      </c>
      <c r="E5365" s="371"/>
    </row>
    <row r="5366" spans="1:5" customFormat="1" x14ac:dyDescent="0.25">
      <c r="A5366" s="373">
        <v>90469</v>
      </c>
      <c r="B5366" s="373" t="s">
        <v>8513</v>
      </c>
      <c r="C5366" s="373" t="s">
        <v>16</v>
      </c>
      <c r="D5366" s="374">
        <v>12.06</v>
      </c>
      <c r="E5366" s="371"/>
    </row>
    <row r="5367" spans="1:5" customFormat="1" x14ac:dyDescent="0.25">
      <c r="A5367" s="373">
        <v>90470</v>
      </c>
      <c r="B5367" s="373" t="s">
        <v>8514</v>
      </c>
      <c r="C5367" s="373" t="s">
        <v>16</v>
      </c>
      <c r="D5367" s="374">
        <v>16.05</v>
      </c>
      <c r="E5367" s="371"/>
    </row>
    <row r="5368" spans="1:5" customFormat="1" x14ac:dyDescent="0.25">
      <c r="A5368" s="373">
        <v>91166</v>
      </c>
      <c r="B5368" s="373" t="s">
        <v>8515</v>
      </c>
      <c r="C5368" s="373" t="s">
        <v>16</v>
      </c>
      <c r="D5368" s="374">
        <v>4.28</v>
      </c>
      <c r="E5368" s="371"/>
    </row>
    <row r="5369" spans="1:5" customFormat="1" x14ac:dyDescent="0.25">
      <c r="A5369" s="373">
        <v>91167</v>
      </c>
      <c r="B5369" s="373" t="s">
        <v>8516</v>
      </c>
      <c r="C5369" s="373" t="s">
        <v>16</v>
      </c>
      <c r="D5369" s="374">
        <v>10.26</v>
      </c>
      <c r="E5369" s="371"/>
    </row>
    <row r="5370" spans="1:5" customFormat="1" x14ac:dyDescent="0.25">
      <c r="A5370" s="373">
        <v>91170</v>
      </c>
      <c r="B5370" s="373" t="s">
        <v>8517</v>
      </c>
      <c r="C5370" s="373" t="s">
        <v>16</v>
      </c>
      <c r="D5370" s="374">
        <v>10.26</v>
      </c>
      <c r="E5370" s="371"/>
    </row>
    <row r="5371" spans="1:5" customFormat="1" x14ac:dyDescent="0.25">
      <c r="A5371" s="373">
        <v>91171</v>
      </c>
      <c r="B5371" s="373" t="s">
        <v>8518</v>
      </c>
      <c r="C5371" s="373" t="s">
        <v>16</v>
      </c>
      <c r="D5371" s="374">
        <v>16.61</v>
      </c>
      <c r="E5371" s="371"/>
    </row>
    <row r="5372" spans="1:5" customFormat="1" x14ac:dyDescent="0.25">
      <c r="A5372" s="373">
        <v>91172</v>
      </c>
      <c r="B5372" s="373" t="s">
        <v>8519</v>
      </c>
      <c r="C5372" s="373" t="s">
        <v>16</v>
      </c>
      <c r="D5372" s="374">
        <v>19.11</v>
      </c>
      <c r="E5372" s="371"/>
    </row>
    <row r="5373" spans="1:5" customFormat="1" x14ac:dyDescent="0.25">
      <c r="A5373" s="373">
        <v>91173</v>
      </c>
      <c r="B5373" s="373" t="s">
        <v>8520</v>
      </c>
      <c r="C5373" s="373" t="s">
        <v>16</v>
      </c>
      <c r="D5373" s="374">
        <v>3.82</v>
      </c>
      <c r="E5373" s="371"/>
    </row>
    <row r="5374" spans="1:5" customFormat="1" x14ac:dyDescent="0.25">
      <c r="A5374" s="373">
        <v>91174</v>
      </c>
      <c r="B5374" s="373" t="s">
        <v>8521</v>
      </c>
      <c r="C5374" s="373" t="s">
        <v>16</v>
      </c>
      <c r="D5374" s="374">
        <v>6.64</v>
      </c>
      <c r="E5374" s="371"/>
    </row>
    <row r="5375" spans="1:5" customFormat="1" x14ac:dyDescent="0.25">
      <c r="A5375" s="373">
        <v>91175</v>
      </c>
      <c r="B5375" s="373" t="s">
        <v>8522</v>
      </c>
      <c r="C5375" s="373" t="s">
        <v>16</v>
      </c>
      <c r="D5375" s="374">
        <v>10.31</v>
      </c>
      <c r="E5375" s="371"/>
    </row>
    <row r="5376" spans="1:5" customFormat="1" x14ac:dyDescent="0.25">
      <c r="A5376" s="373">
        <v>91176</v>
      </c>
      <c r="B5376" s="373" t="s">
        <v>8523</v>
      </c>
      <c r="C5376" s="373" t="s">
        <v>16</v>
      </c>
      <c r="D5376" s="374">
        <v>16.899999999999999</v>
      </c>
      <c r="E5376" s="371"/>
    </row>
    <row r="5377" spans="1:5" customFormat="1" x14ac:dyDescent="0.25">
      <c r="A5377" s="373">
        <v>91179</v>
      </c>
      <c r="B5377" s="373" t="s">
        <v>8524</v>
      </c>
      <c r="C5377" s="373" t="s">
        <v>16</v>
      </c>
      <c r="D5377" s="374">
        <v>16.899999999999999</v>
      </c>
      <c r="E5377" s="371"/>
    </row>
    <row r="5378" spans="1:5" customFormat="1" x14ac:dyDescent="0.25">
      <c r="A5378" s="373">
        <v>91180</v>
      </c>
      <c r="B5378" s="373" t="s">
        <v>8525</v>
      </c>
      <c r="C5378" s="373" t="s">
        <v>16</v>
      </c>
      <c r="D5378" s="374">
        <v>22.53</v>
      </c>
      <c r="E5378" s="371"/>
    </row>
    <row r="5379" spans="1:5" customFormat="1" x14ac:dyDescent="0.25">
      <c r="A5379" s="373">
        <v>91181</v>
      </c>
      <c r="B5379" s="373" t="s">
        <v>8526</v>
      </c>
      <c r="C5379" s="373" t="s">
        <v>16</v>
      </c>
      <c r="D5379" s="374">
        <v>23.65</v>
      </c>
      <c r="E5379" s="371"/>
    </row>
    <row r="5380" spans="1:5" customFormat="1" x14ac:dyDescent="0.25">
      <c r="A5380" s="373">
        <v>91182</v>
      </c>
      <c r="B5380" s="373" t="s">
        <v>8527</v>
      </c>
      <c r="C5380" s="373" t="s">
        <v>16</v>
      </c>
      <c r="D5380" s="374">
        <v>25.55</v>
      </c>
      <c r="E5380" s="371"/>
    </row>
    <row r="5381" spans="1:5" customFormat="1" x14ac:dyDescent="0.25">
      <c r="A5381" s="373">
        <v>91185</v>
      </c>
      <c r="B5381" s="373" t="s">
        <v>8528</v>
      </c>
      <c r="C5381" s="373" t="s">
        <v>16</v>
      </c>
      <c r="D5381" s="374">
        <v>25.55</v>
      </c>
      <c r="E5381" s="371"/>
    </row>
    <row r="5382" spans="1:5" customFormat="1" x14ac:dyDescent="0.25">
      <c r="A5382" s="373">
        <v>91186</v>
      </c>
      <c r="B5382" s="373" t="s">
        <v>8529</v>
      </c>
      <c r="C5382" s="373" t="s">
        <v>16</v>
      </c>
      <c r="D5382" s="374">
        <v>28.09</v>
      </c>
      <c r="E5382" s="371"/>
    </row>
    <row r="5383" spans="1:5" customFormat="1" x14ac:dyDescent="0.25">
      <c r="A5383" s="373">
        <v>91187</v>
      </c>
      <c r="B5383" s="373" t="s">
        <v>8530</v>
      </c>
      <c r="C5383" s="373" t="s">
        <v>16</v>
      </c>
      <c r="D5383" s="374">
        <v>25.2</v>
      </c>
      <c r="E5383" s="371"/>
    </row>
    <row r="5384" spans="1:5" customFormat="1" x14ac:dyDescent="0.25">
      <c r="A5384" s="373">
        <v>91188</v>
      </c>
      <c r="B5384" s="373" t="s">
        <v>8531</v>
      </c>
      <c r="C5384" s="373" t="s">
        <v>6</v>
      </c>
      <c r="D5384" s="374">
        <v>13.75</v>
      </c>
      <c r="E5384" s="371"/>
    </row>
    <row r="5385" spans="1:5" customFormat="1" x14ac:dyDescent="0.25">
      <c r="A5385" s="373">
        <v>91189</v>
      </c>
      <c r="B5385" s="373" t="s">
        <v>8532</v>
      </c>
      <c r="C5385" s="373" t="s">
        <v>6</v>
      </c>
      <c r="D5385" s="374">
        <v>76.64</v>
      </c>
      <c r="E5385" s="371"/>
    </row>
    <row r="5386" spans="1:5" customFormat="1" x14ac:dyDescent="0.25">
      <c r="A5386" s="373">
        <v>91190</v>
      </c>
      <c r="B5386" s="373" t="s">
        <v>8533</v>
      </c>
      <c r="C5386" s="373" t="s">
        <v>6</v>
      </c>
      <c r="D5386" s="374">
        <v>11.04</v>
      </c>
      <c r="E5386" s="371"/>
    </row>
    <row r="5387" spans="1:5" customFormat="1" x14ac:dyDescent="0.25">
      <c r="A5387" s="373">
        <v>91191</v>
      </c>
      <c r="B5387" s="373" t="s">
        <v>8534</v>
      </c>
      <c r="C5387" s="373" t="s">
        <v>6</v>
      </c>
      <c r="D5387" s="374">
        <v>15.37</v>
      </c>
      <c r="E5387" s="371"/>
    </row>
    <row r="5388" spans="1:5" customFormat="1" x14ac:dyDescent="0.25">
      <c r="A5388" s="373">
        <v>91192</v>
      </c>
      <c r="B5388" s="373" t="s">
        <v>8535</v>
      </c>
      <c r="C5388" s="373" t="s">
        <v>6</v>
      </c>
      <c r="D5388" s="374">
        <v>23.1</v>
      </c>
      <c r="E5388" s="371"/>
    </row>
    <row r="5389" spans="1:5" customFormat="1" x14ac:dyDescent="0.25">
      <c r="A5389" s="373">
        <v>91222</v>
      </c>
      <c r="B5389" s="373" t="s">
        <v>8536</v>
      </c>
      <c r="C5389" s="373" t="s">
        <v>16</v>
      </c>
      <c r="D5389" s="374">
        <v>9.1199999999999992</v>
      </c>
      <c r="E5389" s="371"/>
    </row>
    <row r="5390" spans="1:5" customFormat="1" x14ac:dyDescent="0.25">
      <c r="A5390" s="373">
        <v>94480</v>
      </c>
      <c r="B5390" s="373" t="s">
        <v>2558</v>
      </c>
      <c r="C5390" s="373" t="s">
        <v>6</v>
      </c>
      <c r="D5390" s="375">
        <v>3105.08</v>
      </c>
      <c r="E5390" s="371"/>
    </row>
    <row r="5391" spans="1:5" customFormat="1" x14ac:dyDescent="0.25">
      <c r="A5391" s="373">
        <v>94481</v>
      </c>
      <c r="B5391" s="373" t="s">
        <v>2559</v>
      </c>
      <c r="C5391" s="373" t="s">
        <v>6</v>
      </c>
      <c r="D5391" s="375">
        <v>2156.58</v>
      </c>
      <c r="E5391" s="371"/>
    </row>
    <row r="5392" spans="1:5" customFormat="1" x14ac:dyDescent="0.25">
      <c r="A5392" s="373">
        <v>94482</v>
      </c>
      <c r="B5392" s="373" t="s">
        <v>2560</v>
      </c>
      <c r="C5392" s="373" t="s">
        <v>6</v>
      </c>
      <c r="D5392" s="375">
        <v>1697.18</v>
      </c>
      <c r="E5392" s="371"/>
    </row>
    <row r="5393" spans="1:5" customFormat="1" x14ac:dyDescent="0.25">
      <c r="A5393" s="373">
        <v>94483</v>
      </c>
      <c r="B5393" s="373" t="s">
        <v>2561</v>
      </c>
      <c r="C5393" s="373" t="s">
        <v>6</v>
      </c>
      <c r="D5393" s="375">
        <v>1422.56</v>
      </c>
      <c r="E5393" s="371"/>
    </row>
    <row r="5394" spans="1:5" customFormat="1" x14ac:dyDescent="0.25">
      <c r="A5394" s="373">
        <v>95541</v>
      </c>
      <c r="B5394" s="373" t="s">
        <v>8537</v>
      </c>
      <c r="C5394" s="373" t="s">
        <v>6</v>
      </c>
      <c r="D5394" s="374">
        <v>25.03</v>
      </c>
      <c r="E5394" s="371"/>
    </row>
    <row r="5395" spans="1:5" customFormat="1" x14ac:dyDescent="0.25">
      <c r="A5395" s="373">
        <v>96559</v>
      </c>
      <c r="B5395" s="373" t="s">
        <v>8538</v>
      </c>
      <c r="C5395" s="373" t="s">
        <v>3</v>
      </c>
      <c r="D5395" s="374">
        <v>37.020000000000003</v>
      </c>
      <c r="E5395" s="371"/>
    </row>
    <row r="5396" spans="1:5" customFormat="1" x14ac:dyDescent="0.25">
      <c r="A5396" s="373">
        <v>96560</v>
      </c>
      <c r="B5396" s="373" t="s">
        <v>8539</v>
      </c>
      <c r="C5396" s="373" t="s">
        <v>3</v>
      </c>
      <c r="D5396" s="374">
        <v>34.770000000000003</v>
      </c>
      <c r="E5396" s="371"/>
    </row>
    <row r="5397" spans="1:5" customFormat="1" x14ac:dyDescent="0.25">
      <c r="A5397" s="373">
        <v>96562</v>
      </c>
      <c r="B5397" s="373" t="s">
        <v>8540</v>
      </c>
      <c r="C5397" s="373" t="s">
        <v>16</v>
      </c>
      <c r="D5397" s="374">
        <v>53.24</v>
      </c>
      <c r="E5397" s="371"/>
    </row>
    <row r="5398" spans="1:5" customFormat="1" x14ac:dyDescent="0.25">
      <c r="A5398" s="373">
        <v>96563</v>
      </c>
      <c r="B5398" s="373" t="s">
        <v>8541</v>
      </c>
      <c r="C5398" s="373" t="s">
        <v>16</v>
      </c>
      <c r="D5398" s="374">
        <v>59.48</v>
      </c>
      <c r="E5398" s="371"/>
    </row>
    <row r="5399" spans="1:5" customFormat="1" x14ac:dyDescent="0.25">
      <c r="A5399" s="373">
        <v>100128</v>
      </c>
      <c r="B5399" s="373" t="s">
        <v>6675</v>
      </c>
      <c r="C5399" s="373" t="s">
        <v>6</v>
      </c>
      <c r="D5399" s="375">
        <v>1404.69</v>
      </c>
      <c r="E5399" s="371"/>
    </row>
    <row r="5400" spans="1:5" customFormat="1" x14ac:dyDescent="0.25">
      <c r="A5400" s="373">
        <v>101802</v>
      </c>
      <c r="B5400" s="373" t="s">
        <v>4249</v>
      </c>
      <c r="C5400" s="373" t="s">
        <v>6</v>
      </c>
      <c r="D5400" s="375">
        <v>1830.66</v>
      </c>
      <c r="E5400" s="371"/>
    </row>
    <row r="5401" spans="1:5" customFormat="1" x14ac:dyDescent="0.25">
      <c r="A5401" s="373">
        <v>101803</v>
      </c>
      <c r="B5401" s="373" t="s">
        <v>4250</v>
      </c>
      <c r="C5401" s="373" t="s">
        <v>6</v>
      </c>
      <c r="D5401" s="375">
        <v>1159.54</v>
      </c>
      <c r="E5401" s="371"/>
    </row>
    <row r="5402" spans="1:5" customFormat="1" x14ac:dyDescent="0.25">
      <c r="A5402" s="373">
        <v>101804</v>
      </c>
      <c r="B5402" s="373" t="s">
        <v>4251</v>
      </c>
      <c r="C5402" s="373" t="s">
        <v>6</v>
      </c>
      <c r="D5402" s="375">
        <v>1465.56</v>
      </c>
      <c r="E5402" s="371"/>
    </row>
    <row r="5403" spans="1:5" customFormat="1" x14ac:dyDescent="0.25">
      <c r="A5403" s="373">
        <v>101805</v>
      </c>
      <c r="B5403" s="373" t="s">
        <v>4252</v>
      </c>
      <c r="C5403" s="373" t="s">
        <v>6</v>
      </c>
      <c r="D5403" s="375">
        <v>1867.27</v>
      </c>
      <c r="E5403" s="371"/>
    </row>
    <row r="5404" spans="1:5" customFormat="1" x14ac:dyDescent="0.25">
      <c r="A5404" s="373">
        <v>102111</v>
      </c>
      <c r="B5404" s="373" t="s">
        <v>4253</v>
      </c>
      <c r="C5404" s="373" t="s">
        <v>6</v>
      </c>
      <c r="D5404" s="375">
        <v>1194.99</v>
      </c>
      <c r="E5404" s="371"/>
    </row>
    <row r="5405" spans="1:5" customFormat="1" x14ac:dyDescent="0.25">
      <c r="A5405" s="373">
        <v>102112</v>
      </c>
      <c r="B5405" s="373" t="s">
        <v>4254</v>
      </c>
      <c r="C5405" s="373" t="s">
        <v>6</v>
      </c>
      <c r="D5405" s="374">
        <v>145.83000000000001</v>
      </c>
      <c r="E5405" s="371"/>
    </row>
    <row r="5406" spans="1:5" customFormat="1" x14ac:dyDescent="0.25">
      <c r="A5406" s="373">
        <v>102113</v>
      </c>
      <c r="B5406" s="373" t="s">
        <v>4255</v>
      </c>
      <c r="C5406" s="373" t="s">
        <v>6</v>
      </c>
      <c r="D5406" s="375">
        <v>1918.03</v>
      </c>
      <c r="E5406" s="371"/>
    </row>
    <row r="5407" spans="1:5" customFormat="1" x14ac:dyDescent="0.25">
      <c r="A5407" s="373">
        <v>102114</v>
      </c>
      <c r="B5407" s="373" t="s">
        <v>4256</v>
      </c>
      <c r="C5407" s="373" t="s">
        <v>6</v>
      </c>
      <c r="D5407" s="374">
        <v>149.5</v>
      </c>
      <c r="E5407" s="371"/>
    </row>
    <row r="5408" spans="1:5" customFormat="1" x14ac:dyDescent="0.25">
      <c r="A5408" s="373">
        <v>102115</v>
      </c>
      <c r="B5408" s="373" t="s">
        <v>4257</v>
      </c>
      <c r="C5408" s="373" t="s">
        <v>6</v>
      </c>
      <c r="D5408" s="375">
        <v>3355.46</v>
      </c>
      <c r="E5408" s="371"/>
    </row>
    <row r="5409" spans="1:5" customFormat="1" x14ac:dyDescent="0.25">
      <c r="A5409" s="373">
        <v>102116</v>
      </c>
      <c r="B5409" s="373" t="s">
        <v>4258</v>
      </c>
      <c r="C5409" s="373" t="s">
        <v>6</v>
      </c>
      <c r="D5409" s="375">
        <v>2049.8200000000002</v>
      </c>
      <c r="E5409" s="371"/>
    </row>
    <row r="5410" spans="1:5" customFormat="1" x14ac:dyDescent="0.25">
      <c r="A5410" s="373">
        <v>102117</v>
      </c>
      <c r="B5410" s="373" t="s">
        <v>4259</v>
      </c>
      <c r="C5410" s="373" t="s">
        <v>6</v>
      </c>
      <c r="D5410" s="374">
        <v>153.94999999999999</v>
      </c>
      <c r="E5410" s="371"/>
    </row>
    <row r="5411" spans="1:5" customFormat="1" x14ac:dyDescent="0.25">
      <c r="A5411" s="373">
        <v>102118</v>
      </c>
      <c r="B5411" s="373" t="s">
        <v>4260</v>
      </c>
      <c r="C5411" s="373" t="s">
        <v>6</v>
      </c>
      <c r="D5411" s="375">
        <v>2803.12</v>
      </c>
      <c r="E5411" s="371"/>
    </row>
    <row r="5412" spans="1:5" customFormat="1" x14ac:dyDescent="0.25">
      <c r="A5412" s="373">
        <v>102119</v>
      </c>
      <c r="B5412" s="373" t="s">
        <v>4261</v>
      </c>
      <c r="C5412" s="373" t="s">
        <v>6</v>
      </c>
      <c r="D5412" s="374">
        <v>157.79</v>
      </c>
      <c r="E5412" s="371"/>
    </row>
    <row r="5413" spans="1:5" customFormat="1" x14ac:dyDescent="0.25">
      <c r="A5413" s="373">
        <v>102121</v>
      </c>
      <c r="B5413" s="373" t="s">
        <v>4262</v>
      </c>
      <c r="C5413" s="373" t="s">
        <v>6</v>
      </c>
      <c r="D5413" s="374">
        <v>197.91</v>
      </c>
      <c r="E5413" s="371"/>
    </row>
    <row r="5414" spans="1:5" customFormat="1" x14ac:dyDescent="0.25">
      <c r="A5414" s="373">
        <v>102122</v>
      </c>
      <c r="B5414" s="373" t="s">
        <v>4263</v>
      </c>
      <c r="C5414" s="373" t="s">
        <v>6</v>
      </c>
      <c r="D5414" s="375">
        <v>9539.01</v>
      </c>
      <c r="E5414" s="371"/>
    </row>
    <row r="5415" spans="1:5" customFormat="1" x14ac:dyDescent="0.25">
      <c r="A5415" s="373">
        <v>102123</v>
      </c>
      <c r="B5415" s="373" t="s">
        <v>4264</v>
      </c>
      <c r="C5415" s="373" t="s">
        <v>6</v>
      </c>
      <c r="D5415" s="374">
        <v>209.33</v>
      </c>
      <c r="E5415" s="371"/>
    </row>
    <row r="5416" spans="1:5" customFormat="1" x14ac:dyDescent="0.25">
      <c r="A5416" s="373">
        <v>102136</v>
      </c>
      <c r="B5416" s="373" t="s">
        <v>4265</v>
      </c>
      <c r="C5416" s="373" t="s">
        <v>6</v>
      </c>
      <c r="D5416" s="374">
        <v>75.98</v>
      </c>
      <c r="E5416" s="371"/>
    </row>
    <row r="5417" spans="1:5" customFormat="1" x14ac:dyDescent="0.25">
      <c r="A5417" s="373">
        <v>102137</v>
      </c>
      <c r="B5417" s="373" t="s">
        <v>4266</v>
      </c>
      <c r="C5417" s="373" t="s">
        <v>6</v>
      </c>
      <c r="D5417" s="374">
        <v>88.55</v>
      </c>
      <c r="E5417" s="371"/>
    </row>
    <row r="5418" spans="1:5" customFormat="1" x14ac:dyDescent="0.25">
      <c r="A5418" s="373">
        <v>102138</v>
      </c>
      <c r="B5418" s="373" t="s">
        <v>4267</v>
      </c>
      <c r="C5418" s="373" t="s">
        <v>6</v>
      </c>
      <c r="D5418" s="374">
        <v>227.94</v>
      </c>
      <c r="E5418" s="371"/>
    </row>
    <row r="5419" spans="1:5" customFormat="1" x14ac:dyDescent="0.25">
      <c r="A5419" s="373">
        <v>103517</v>
      </c>
      <c r="B5419" s="373" t="s">
        <v>6676</v>
      </c>
      <c r="C5419" s="373" t="s">
        <v>6</v>
      </c>
      <c r="D5419" s="375">
        <v>3306.21</v>
      </c>
      <c r="E5419" s="371"/>
    </row>
    <row r="5420" spans="1:5" customFormat="1" x14ac:dyDescent="0.25">
      <c r="A5420" s="373">
        <v>103519</v>
      </c>
      <c r="B5420" s="373" t="s">
        <v>6677</v>
      </c>
      <c r="C5420" s="373" t="s">
        <v>6</v>
      </c>
      <c r="D5420" s="374">
        <v>10.9</v>
      </c>
      <c r="E5420" s="371"/>
    </row>
    <row r="5421" spans="1:5" customFormat="1" x14ac:dyDescent="0.25">
      <c r="A5421" s="373">
        <v>103520</v>
      </c>
      <c r="B5421" s="373" t="s">
        <v>6678</v>
      </c>
      <c r="C5421" s="373" t="s">
        <v>6</v>
      </c>
      <c r="D5421" s="375">
        <v>5441.12</v>
      </c>
      <c r="E5421" s="371"/>
    </row>
    <row r="5422" spans="1:5" customFormat="1" x14ac:dyDescent="0.25">
      <c r="A5422" s="373">
        <v>103521</v>
      </c>
      <c r="B5422" s="373" t="s">
        <v>6679</v>
      </c>
      <c r="C5422" s="373" t="s">
        <v>6</v>
      </c>
      <c r="D5422" s="375">
        <v>7224.91</v>
      </c>
      <c r="E5422" s="371"/>
    </row>
    <row r="5423" spans="1:5" customFormat="1" x14ac:dyDescent="0.25">
      <c r="A5423" s="373">
        <v>103522</v>
      </c>
      <c r="B5423" s="373" t="s">
        <v>6680</v>
      </c>
      <c r="C5423" s="373" t="s">
        <v>6</v>
      </c>
      <c r="D5423" s="375">
        <v>7317.99</v>
      </c>
      <c r="E5423" s="371"/>
    </row>
    <row r="5424" spans="1:5" customFormat="1" x14ac:dyDescent="0.25">
      <c r="A5424" s="373">
        <v>103523</v>
      </c>
      <c r="B5424" s="373" t="s">
        <v>6681</v>
      </c>
      <c r="C5424" s="373" t="s">
        <v>6</v>
      </c>
      <c r="D5424" s="375">
        <v>10993.67</v>
      </c>
      <c r="E5424" s="371"/>
    </row>
    <row r="5425" spans="1:5" customFormat="1" x14ac:dyDescent="0.25">
      <c r="A5425" s="373">
        <v>104660</v>
      </c>
      <c r="B5425" s="373" t="s">
        <v>8542</v>
      </c>
      <c r="C5425" s="373" t="s">
        <v>6</v>
      </c>
      <c r="D5425" s="375">
        <v>1411.48</v>
      </c>
      <c r="E5425" s="371"/>
    </row>
    <row r="5426" spans="1:5" customFormat="1" x14ac:dyDescent="0.25">
      <c r="A5426" s="373">
        <v>104661</v>
      </c>
      <c r="B5426" s="373" t="s">
        <v>8543</v>
      </c>
      <c r="C5426" s="373" t="s">
        <v>6</v>
      </c>
      <c r="D5426" s="374">
        <v>623.07000000000005</v>
      </c>
      <c r="E5426" s="371"/>
    </row>
    <row r="5427" spans="1:5" customFormat="1" x14ac:dyDescent="0.25">
      <c r="A5427" s="373">
        <v>104662</v>
      </c>
      <c r="B5427" s="373" t="s">
        <v>8544</v>
      </c>
      <c r="C5427" s="373" t="s">
        <v>6</v>
      </c>
      <c r="D5427" s="374">
        <v>437.26</v>
      </c>
      <c r="E5427" s="371"/>
    </row>
    <row r="5428" spans="1:5" customFormat="1" x14ac:dyDescent="0.25">
      <c r="A5428" s="373">
        <v>104663</v>
      </c>
      <c r="B5428" s="373" t="s">
        <v>8545</v>
      </c>
      <c r="C5428" s="373" t="s">
        <v>6</v>
      </c>
      <c r="D5428" s="374">
        <v>580.16999999999996</v>
      </c>
      <c r="E5428" s="371"/>
    </row>
    <row r="5429" spans="1:5" customFormat="1" x14ac:dyDescent="0.25">
      <c r="A5429" s="373">
        <v>104664</v>
      </c>
      <c r="B5429" s="373" t="s">
        <v>8546</v>
      </c>
      <c r="C5429" s="373" t="s">
        <v>6</v>
      </c>
      <c r="D5429" s="374">
        <v>177.36</v>
      </c>
      <c r="E5429" s="371"/>
    </row>
    <row r="5430" spans="1:5" customFormat="1" x14ac:dyDescent="0.25">
      <c r="A5430" s="373">
        <v>104665</v>
      </c>
      <c r="B5430" s="373" t="s">
        <v>8547</v>
      </c>
      <c r="C5430" s="373" t="s">
        <v>6</v>
      </c>
      <c r="D5430" s="374">
        <v>729.35</v>
      </c>
      <c r="E5430" s="371"/>
    </row>
    <row r="5431" spans="1:5" customFormat="1" x14ac:dyDescent="0.25">
      <c r="A5431" s="373">
        <v>104666</v>
      </c>
      <c r="B5431" s="373" t="s">
        <v>8548</v>
      </c>
      <c r="C5431" s="373" t="s">
        <v>6</v>
      </c>
      <c r="D5431" s="374">
        <v>334.88</v>
      </c>
      <c r="E5431" s="371"/>
    </row>
    <row r="5432" spans="1:5" customFormat="1" x14ac:dyDescent="0.25">
      <c r="A5432" s="373">
        <v>104667</v>
      </c>
      <c r="B5432" s="373" t="s">
        <v>8549</v>
      </c>
      <c r="C5432" s="373" t="s">
        <v>6</v>
      </c>
      <c r="D5432" s="374">
        <v>119.58</v>
      </c>
      <c r="E5432" s="371"/>
    </row>
    <row r="5433" spans="1:5" customFormat="1" x14ac:dyDescent="0.25">
      <c r="A5433" s="373">
        <v>104668</v>
      </c>
      <c r="B5433" s="373" t="s">
        <v>8550</v>
      </c>
      <c r="C5433" s="373" t="s">
        <v>8551</v>
      </c>
      <c r="D5433" s="374">
        <v>137.12</v>
      </c>
      <c r="E5433" s="371"/>
    </row>
    <row r="5434" spans="1:5" customFormat="1" x14ac:dyDescent="0.25">
      <c r="A5434" s="373">
        <v>104669</v>
      </c>
      <c r="B5434" s="373" t="s">
        <v>8552</v>
      </c>
      <c r="C5434" s="373" t="s">
        <v>8551</v>
      </c>
      <c r="D5434" s="374">
        <v>159.93</v>
      </c>
      <c r="E5434" s="371"/>
    </row>
    <row r="5435" spans="1:5" customFormat="1" x14ac:dyDescent="0.25">
      <c r="A5435" s="373">
        <v>104670</v>
      </c>
      <c r="B5435" s="373" t="s">
        <v>8553</v>
      </c>
      <c r="C5435" s="373" t="s">
        <v>8551</v>
      </c>
      <c r="D5435" s="374">
        <v>232.03</v>
      </c>
      <c r="E5435" s="371"/>
    </row>
    <row r="5436" spans="1:5" customFormat="1" x14ac:dyDescent="0.25">
      <c r="A5436" s="373">
        <v>104671</v>
      </c>
      <c r="B5436" s="373" t="s">
        <v>8554</v>
      </c>
      <c r="C5436" s="373" t="s">
        <v>6</v>
      </c>
      <c r="D5436" s="375">
        <v>1246.04</v>
      </c>
      <c r="E5436" s="371"/>
    </row>
    <row r="5437" spans="1:5" customFormat="1" x14ac:dyDescent="0.25">
      <c r="A5437" s="373">
        <v>104672</v>
      </c>
      <c r="B5437" s="373" t="s">
        <v>8555</v>
      </c>
      <c r="C5437" s="373" t="s">
        <v>6</v>
      </c>
      <c r="D5437" s="374">
        <v>443.54</v>
      </c>
      <c r="E5437" s="371"/>
    </row>
    <row r="5438" spans="1:5" customFormat="1" x14ac:dyDescent="0.25">
      <c r="A5438" s="373">
        <v>104673</v>
      </c>
      <c r="B5438" s="373" t="s">
        <v>8556</v>
      </c>
      <c r="C5438" s="373" t="s">
        <v>6</v>
      </c>
      <c r="D5438" s="374">
        <v>776.78</v>
      </c>
      <c r="E5438" s="371"/>
    </row>
    <row r="5439" spans="1:5" customFormat="1" x14ac:dyDescent="0.25">
      <c r="A5439" s="373">
        <v>104674</v>
      </c>
      <c r="B5439" s="373" t="s">
        <v>8557</v>
      </c>
      <c r="C5439" s="373" t="s">
        <v>6</v>
      </c>
      <c r="D5439" s="374">
        <v>217.44</v>
      </c>
      <c r="E5439" s="371"/>
    </row>
    <row r="5440" spans="1:5" customFormat="1" x14ac:dyDescent="0.25">
      <c r="A5440" s="373">
        <v>104675</v>
      </c>
      <c r="B5440" s="373" t="s">
        <v>8558</v>
      </c>
      <c r="C5440" s="373" t="s">
        <v>8559</v>
      </c>
      <c r="D5440" s="374">
        <v>1.68</v>
      </c>
      <c r="E5440" s="371"/>
    </row>
    <row r="5441" spans="1:5" customFormat="1" x14ac:dyDescent="0.25">
      <c r="A5441" s="373">
        <v>104676</v>
      </c>
      <c r="B5441" s="373" t="s">
        <v>8560</v>
      </c>
      <c r="C5441" s="373" t="s">
        <v>6</v>
      </c>
      <c r="D5441" s="374">
        <v>421.07</v>
      </c>
      <c r="E5441" s="371"/>
    </row>
    <row r="5442" spans="1:5" customFormat="1" x14ac:dyDescent="0.25">
      <c r="A5442" s="373">
        <v>104677</v>
      </c>
      <c r="B5442" s="373" t="s">
        <v>8561</v>
      </c>
      <c r="C5442" s="373" t="s">
        <v>6</v>
      </c>
      <c r="D5442" s="374">
        <v>673.32</v>
      </c>
      <c r="E5442" s="371"/>
    </row>
    <row r="5443" spans="1:5" customFormat="1" x14ac:dyDescent="0.25">
      <c r="A5443" s="373">
        <v>104678</v>
      </c>
      <c r="B5443" s="373" t="s">
        <v>8562</v>
      </c>
      <c r="C5443" s="373" t="s">
        <v>6</v>
      </c>
      <c r="D5443" s="374">
        <v>153.15</v>
      </c>
      <c r="E5443" s="371"/>
    </row>
    <row r="5444" spans="1:5" customFormat="1" x14ac:dyDescent="0.25">
      <c r="A5444" s="373">
        <v>104679</v>
      </c>
      <c r="B5444" s="373" t="s">
        <v>8563</v>
      </c>
      <c r="C5444" s="373" t="s">
        <v>6</v>
      </c>
      <c r="D5444" s="374">
        <v>164.97</v>
      </c>
      <c r="E5444" s="371"/>
    </row>
    <row r="5445" spans="1:5" customFormat="1" x14ac:dyDescent="0.25">
      <c r="A5445" s="373">
        <v>104680</v>
      </c>
      <c r="B5445" s="373" t="s">
        <v>8564</v>
      </c>
      <c r="C5445" s="373" t="s">
        <v>6</v>
      </c>
      <c r="D5445" s="374">
        <v>149.05000000000001</v>
      </c>
      <c r="E5445" s="371"/>
    </row>
    <row r="5446" spans="1:5" customFormat="1" x14ac:dyDescent="0.25">
      <c r="A5446" s="373">
        <v>104681</v>
      </c>
      <c r="B5446" s="373" t="s">
        <v>8565</v>
      </c>
      <c r="C5446" s="373" t="s">
        <v>6</v>
      </c>
      <c r="D5446" s="374">
        <v>105.28</v>
      </c>
      <c r="E5446" s="371"/>
    </row>
    <row r="5447" spans="1:5" customFormat="1" x14ac:dyDescent="0.25">
      <c r="A5447" s="373">
        <v>104682</v>
      </c>
      <c r="B5447" s="373" t="s">
        <v>8566</v>
      </c>
      <c r="C5447" s="373" t="s">
        <v>6</v>
      </c>
      <c r="D5447" s="374">
        <v>565.11</v>
      </c>
      <c r="E5447" s="371"/>
    </row>
    <row r="5448" spans="1:5" customFormat="1" x14ac:dyDescent="0.25">
      <c r="A5448" s="373">
        <v>104683</v>
      </c>
      <c r="B5448" s="373" t="s">
        <v>8567</v>
      </c>
      <c r="C5448" s="373" t="s">
        <v>6</v>
      </c>
      <c r="D5448" s="374">
        <v>87.78</v>
      </c>
      <c r="E5448" s="371"/>
    </row>
    <row r="5449" spans="1:5" customFormat="1" x14ac:dyDescent="0.25">
      <c r="A5449" s="373">
        <v>104767</v>
      </c>
      <c r="B5449" s="373" t="s">
        <v>8568</v>
      </c>
      <c r="C5449" s="373" t="s">
        <v>6</v>
      </c>
      <c r="D5449" s="374">
        <v>0.64</v>
      </c>
      <c r="E5449" s="371"/>
    </row>
    <row r="5450" spans="1:5" customFormat="1" x14ac:dyDescent="0.25">
      <c r="A5450" s="373">
        <v>104769</v>
      </c>
      <c r="B5450" s="373" t="s">
        <v>8569</v>
      </c>
      <c r="C5450" s="373" t="s">
        <v>6</v>
      </c>
      <c r="D5450" s="374">
        <v>1.72</v>
      </c>
      <c r="E5450" s="371"/>
    </row>
    <row r="5451" spans="1:5" customFormat="1" x14ac:dyDescent="0.25">
      <c r="A5451" s="373">
        <v>104771</v>
      </c>
      <c r="B5451" s="373" t="s">
        <v>8570</v>
      </c>
      <c r="C5451" s="373" t="s">
        <v>6</v>
      </c>
      <c r="D5451" s="374">
        <v>2.5299999999999998</v>
      </c>
      <c r="E5451" s="371"/>
    </row>
    <row r="5452" spans="1:5" customFormat="1" x14ac:dyDescent="0.25">
      <c r="A5452" s="373">
        <v>104773</v>
      </c>
      <c r="B5452" s="373" t="s">
        <v>8571</v>
      </c>
      <c r="C5452" s="373" t="s">
        <v>6</v>
      </c>
      <c r="D5452" s="374">
        <v>2.2000000000000002</v>
      </c>
      <c r="E5452" s="371"/>
    </row>
    <row r="5453" spans="1:5" customFormat="1" x14ac:dyDescent="0.25">
      <c r="A5453" s="373">
        <v>104775</v>
      </c>
      <c r="B5453" s="373" t="s">
        <v>8572</v>
      </c>
      <c r="C5453" s="373" t="s">
        <v>6</v>
      </c>
      <c r="D5453" s="374">
        <v>5.92</v>
      </c>
      <c r="E5453" s="371"/>
    </row>
    <row r="5454" spans="1:5" customFormat="1" x14ac:dyDescent="0.25">
      <c r="A5454" s="373">
        <v>104777</v>
      </c>
      <c r="B5454" s="373" t="s">
        <v>8573</v>
      </c>
      <c r="C5454" s="373" t="s">
        <v>6</v>
      </c>
      <c r="D5454" s="374">
        <v>8.66</v>
      </c>
      <c r="E5454" s="371"/>
    </row>
    <row r="5455" spans="1:5" customFormat="1" x14ac:dyDescent="0.25">
      <c r="A5455" s="373">
        <v>104779</v>
      </c>
      <c r="B5455" s="373" t="s">
        <v>8574</v>
      </c>
      <c r="C5455" s="373" t="s">
        <v>16</v>
      </c>
      <c r="D5455" s="374">
        <v>5.23</v>
      </c>
      <c r="E5455" s="371"/>
    </row>
    <row r="5456" spans="1:5" customFormat="1" x14ac:dyDescent="0.25">
      <c r="A5456" s="373">
        <v>104781</v>
      </c>
      <c r="B5456" s="373" t="s">
        <v>8575</v>
      </c>
      <c r="C5456" s="373" t="s">
        <v>16</v>
      </c>
      <c r="D5456" s="374">
        <v>6.04</v>
      </c>
      <c r="E5456" s="371"/>
    </row>
    <row r="5457" spans="1:5" customFormat="1" x14ac:dyDescent="0.25">
      <c r="A5457" s="373">
        <v>104782</v>
      </c>
      <c r="B5457" s="373" t="s">
        <v>8576</v>
      </c>
      <c r="C5457" s="373" t="s">
        <v>6</v>
      </c>
      <c r="D5457" s="374">
        <v>56.72</v>
      </c>
      <c r="E5457" s="371"/>
    </row>
    <row r="5458" spans="1:5" customFormat="1" x14ac:dyDescent="0.25">
      <c r="A5458" s="373">
        <v>104783</v>
      </c>
      <c r="B5458" s="373" t="s">
        <v>8577</v>
      </c>
      <c r="C5458" s="373" t="s">
        <v>6</v>
      </c>
      <c r="D5458" s="374">
        <v>4.93</v>
      </c>
      <c r="E5458" s="371"/>
    </row>
    <row r="5459" spans="1:5" customFormat="1" x14ac:dyDescent="0.25">
      <c r="A5459" s="373">
        <v>104784</v>
      </c>
      <c r="B5459" s="373" t="s">
        <v>8578</v>
      </c>
      <c r="C5459" s="373" t="s">
        <v>6</v>
      </c>
      <c r="D5459" s="374">
        <v>13.33</v>
      </c>
      <c r="E5459" s="371"/>
    </row>
    <row r="5460" spans="1:5" customFormat="1" x14ac:dyDescent="0.25">
      <c r="A5460" s="373">
        <v>104786</v>
      </c>
      <c r="B5460" s="373" t="s">
        <v>8579</v>
      </c>
      <c r="C5460" s="373" t="s">
        <v>16</v>
      </c>
      <c r="D5460" s="374">
        <v>6.22</v>
      </c>
      <c r="E5460" s="371"/>
    </row>
    <row r="5461" spans="1:5" customFormat="1" x14ac:dyDescent="0.25">
      <c r="A5461" s="373">
        <v>104787</v>
      </c>
      <c r="B5461" s="373" t="s">
        <v>8580</v>
      </c>
      <c r="C5461" s="373" t="s">
        <v>16</v>
      </c>
      <c r="D5461" s="374">
        <v>8.26</v>
      </c>
      <c r="E5461" s="371"/>
    </row>
    <row r="5462" spans="1:5" customFormat="1" x14ac:dyDescent="0.25">
      <c r="A5462" s="373">
        <v>104788</v>
      </c>
      <c r="B5462" s="373" t="s">
        <v>8581</v>
      </c>
      <c r="C5462" s="373" t="s">
        <v>16</v>
      </c>
      <c r="D5462" s="374">
        <v>10.97</v>
      </c>
      <c r="E5462" s="371"/>
    </row>
    <row r="5463" spans="1:5" customFormat="1" x14ac:dyDescent="0.25">
      <c r="A5463" s="373">
        <v>104031</v>
      </c>
      <c r="B5463" s="373" t="s">
        <v>5152</v>
      </c>
      <c r="C5463" s="373" t="s">
        <v>6</v>
      </c>
      <c r="D5463" s="374">
        <v>17.59</v>
      </c>
      <c r="E5463" s="371"/>
    </row>
    <row r="5464" spans="1:5" customFormat="1" x14ac:dyDescent="0.25">
      <c r="A5464" s="373">
        <v>104032</v>
      </c>
      <c r="B5464" s="373" t="s">
        <v>6682</v>
      </c>
      <c r="C5464" s="373" t="s">
        <v>6</v>
      </c>
      <c r="D5464" s="374">
        <v>21.75</v>
      </c>
      <c r="E5464" s="371"/>
    </row>
    <row r="5465" spans="1:5" customFormat="1" x14ac:dyDescent="0.25">
      <c r="A5465" s="373">
        <v>104033</v>
      </c>
      <c r="B5465" s="373" t="s">
        <v>6683</v>
      </c>
      <c r="C5465" s="373" t="s">
        <v>6</v>
      </c>
      <c r="D5465" s="374">
        <v>20.010000000000002</v>
      </c>
      <c r="E5465" s="371"/>
    </row>
    <row r="5466" spans="1:5" customFormat="1" x14ac:dyDescent="0.25">
      <c r="A5466" s="373">
        <v>104034</v>
      </c>
      <c r="B5466" s="373" t="s">
        <v>6684</v>
      </c>
      <c r="C5466" s="373" t="s">
        <v>6</v>
      </c>
      <c r="D5466" s="374">
        <v>25.6</v>
      </c>
      <c r="E5466" s="371"/>
    </row>
    <row r="5467" spans="1:5" customFormat="1" x14ac:dyDescent="0.25">
      <c r="A5467" s="373">
        <v>104035</v>
      </c>
      <c r="B5467" s="373" t="s">
        <v>6685</v>
      </c>
      <c r="C5467" s="373" t="s">
        <v>6</v>
      </c>
      <c r="D5467" s="374">
        <v>37.51</v>
      </c>
      <c r="E5467" s="371"/>
    </row>
    <row r="5468" spans="1:5" customFormat="1" x14ac:dyDescent="0.25">
      <c r="A5468" s="373">
        <v>104036</v>
      </c>
      <c r="B5468" s="373" t="s">
        <v>6686</v>
      </c>
      <c r="C5468" s="373" t="s">
        <v>6</v>
      </c>
      <c r="D5468" s="374">
        <v>38.69</v>
      </c>
      <c r="E5468" s="371"/>
    </row>
    <row r="5469" spans="1:5" customFormat="1" x14ac:dyDescent="0.25">
      <c r="A5469" s="373">
        <v>104039</v>
      </c>
      <c r="B5469" s="373" t="s">
        <v>6687</v>
      </c>
      <c r="C5469" s="373" t="s">
        <v>6</v>
      </c>
      <c r="D5469" s="374">
        <v>72.150000000000006</v>
      </c>
      <c r="E5469" s="371"/>
    </row>
    <row r="5470" spans="1:5" customFormat="1" x14ac:dyDescent="0.25">
      <c r="A5470" s="373">
        <v>104043</v>
      </c>
      <c r="B5470" s="373" t="s">
        <v>6688</v>
      </c>
      <c r="C5470" s="373" t="s">
        <v>6</v>
      </c>
      <c r="D5470" s="374">
        <v>8.33</v>
      </c>
      <c r="E5470" s="371"/>
    </row>
    <row r="5471" spans="1:5" customFormat="1" x14ac:dyDescent="0.25">
      <c r="A5471" s="373">
        <v>104044</v>
      </c>
      <c r="B5471" s="373" t="s">
        <v>6689</v>
      </c>
      <c r="C5471" s="373" t="s">
        <v>6</v>
      </c>
      <c r="D5471" s="374">
        <v>8.85</v>
      </c>
      <c r="E5471" s="371"/>
    </row>
    <row r="5472" spans="1:5" customFormat="1" x14ac:dyDescent="0.25">
      <c r="A5472" s="373">
        <v>104045</v>
      </c>
      <c r="B5472" s="373" t="s">
        <v>6690</v>
      </c>
      <c r="C5472" s="373" t="s">
        <v>6</v>
      </c>
      <c r="D5472" s="374">
        <v>13.87</v>
      </c>
      <c r="E5472" s="371"/>
    </row>
    <row r="5473" spans="1:5" customFormat="1" x14ac:dyDescent="0.25">
      <c r="A5473" s="373">
        <v>104046</v>
      </c>
      <c r="B5473" s="373" t="s">
        <v>5153</v>
      </c>
      <c r="C5473" s="373" t="s">
        <v>6</v>
      </c>
      <c r="D5473" s="374">
        <v>7.96</v>
      </c>
      <c r="E5473" s="371"/>
    </row>
    <row r="5474" spans="1:5" customFormat="1" x14ac:dyDescent="0.25">
      <c r="A5474" s="373">
        <v>104047</v>
      </c>
      <c r="B5474" s="373" t="s">
        <v>6691</v>
      </c>
      <c r="C5474" s="373" t="s">
        <v>6</v>
      </c>
      <c r="D5474" s="374">
        <v>9.2200000000000006</v>
      </c>
      <c r="E5474" s="371"/>
    </row>
    <row r="5475" spans="1:5" customFormat="1" x14ac:dyDescent="0.25">
      <c r="A5475" s="373">
        <v>104048</v>
      </c>
      <c r="B5475" s="373" t="s">
        <v>6692</v>
      </c>
      <c r="C5475" s="373" t="s">
        <v>6</v>
      </c>
      <c r="D5475" s="374">
        <v>13.54</v>
      </c>
      <c r="E5475" s="371"/>
    </row>
    <row r="5476" spans="1:5" customFormat="1" x14ac:dyDescent="0.25">
      <c r="A5476" s="373">
        <v>104049</v>
      </c>
      <c r="B5476" s="373" t="s">
        <v>6693</v>
      </c>
      <c r="C5476" s="373" t="s">
        <v>6</v>
      </c>
      <c r="D5476" s="374">
        <v>5.75</v>
      </c>
      <c r="E5476" s="371"/>
    </row>
    <row r="5477" spans="1:5" customFormat="1" x14ac:dyDescent="0.25">
      <c r="A5477" s="373">
        <v>104050</v>
      </c>
      <c r="B5477" s="373" t="s">
        <v>6694</v>
      </c>
      <c r="C5477" s="373" t="s">
        <v>6</v>
      </c>
      <c r="D5477" s="374">
        <v>8.6300000000000008</v>
      </c>
      <c r="E5477" s="371"/>
    </row>
    <row r="5478" spans="1:5" customFormat="1" x14ac:dyDescent="0.25">
      <c r="A5478" s="373">
        <v>104051</v>
      </c>
      <c r="B5478" s="373" t="s">
        <v>6695</v>
      </c>
      <c r="C5478" s="373" t="s">
        <v>6</v>
      </c>
      <c r="D5478" s="374">
        <v>7.42</v>
      </c>
      <c r="E5478" s="371"/>
    </row>
    <row r="5479" spans="1:5" customFormat="1" x14ac:dyDescent="0.25">
      <c r="A5479" s="373">
        <v>104052</v>
      </c>
      <c r="B5479" s="373" t="s">
        <v>6696</v>
      </c>
      <c r="C5479" s="373" t="s">
        <v>6</v>
      </c>
      <c r="D5479" s="374">
        <v>10.4</v>
      </c>
      <c r="E5479" s="371"/>
    </row>
    <row r="5480" spans="1:5" customFormat="1" x14ac:dyDescent="0.25">
      <c r="A5480" s="373">
        <v>104053</v>
      </c>
      <c r="B5480" s="373" t="s">
        <v>6697</v>
      </c>
      <c r="C5480" s="373" t="s">
        <v>6</v>
      </c>
      <c r="D5480" s="374">
        <v>8.6300000000000008</v>
      </c>
      <c r="E5480" s="371"/>
    </row>
    <row r="5481" spans="1:5" customFormat="1" x14ac:dyDescent="0.25">
      <c r="A5481" s="373">
        <v>104054</v>
      </c>
      <c r="B5481" s="373" t="s">
        <v>6698</v>
      </c>
      <c r="C5481" s="373" t="s">
        <v>6</v>
      </c>
      <c r="D5481" s="374">
        <v>17.09</v>
      </c>
      <c r="E5481" s="371"/>
    </row>
    <row r="5482" spans="1:5" customFormat="1" x14ac:dyDescent="0.25">
      <c r="A5482" s="373">
        <v>104055</v>
      </c>
      <c r="B5482" s="373" t="s">
        <v>6699</v>
      </c>
      <c r="C5482" s="373" t="s">
        <v>6</v>
      </c>
      <c r="D5482" s="374">
        <v>19.97</v>
      </c>
      <c r="E5482" s="371"/>
    </row>
    <row r="5483" spans="1:5" customFormat="1" x14ac:dyDescent="0.25">
      <c r="A5483" s="373">
        <v>104056</v>
      </c>
      <c r="B5483" s="373" t="s">
        <v>5154</v>
      </c>
      <c r="C5483" s="373" t="s">
        <v>6</v>
      </c>
      <c r="D5483" s="374">
        <v>30.49</v>
      </c>
      <c r="E5483" s="371"/>
    </row>
    <row r="5484" spans="1:5" customFormat="1" x14ac:dyDescent="0.25">
      <c r="A5484" s="373">
        <v>104058</v>
      </c>
      <c r="B5484" s="373" t="s">
        <v>5155</v>
      </c>
      <c r="C5484" s="373" t="s">
        <v>6</v>
      </c>
      <c r="D5484" s="374">
        <v>6.68</v>
      </c>
      <c r="E5484" s="371"/>
    </row>
    <row r="5485" spans="1:5" customFormat="1" x14ac:dyDescent="0.25">
      <c r="A5485" s="373">
        <v>104059</v>
      </c>
      <c r="B5485" s="373" t="s">
        <v>6700</v>
      </c>
      <c r="C5485" s="373" t="s">
        <v>6</v>
      </c>
      <c r="D5485" s="374">
        <v>10.65</v>
      </c>
      <c r="E5485" s="371"/>
    </row>
    <row r="5486" spans="1:5" customFormat="1" x14ac:dyDescent="0.25">
      <c r="A5486" s="373">
        <v>104060</v>
      </c>
      <c r="B5486" s="373" t="s">
        <v>5156</v>
      </c>
      <c r="C5486" s="373" t="s">
        <v>16</v>
      </c>
      <c r="D5486" s="374">
        <v>8.7899999999999991</v>
      </c>
      <c r="E5486" s="371"/>
    </row>
    <row r="5487" spans="1:5" customFormat="1" x14ac:dyDescent="0.25">
      <c r="A5487" s="373">
        <v>104061</v>
      </c>
      <c r="B5487" s="373" t="s">
        <v>6701</v>
      </c>
      <c r="C5487" s="373" t="s">
        <v>16</v>
      </c>
      <c r="D5487" s="374">
        <v>15.76</v>
      </c>
      <c r="E5487" s="371"/>
    </row>
    <row r="5488" spans="1:5" customFormat="1" x14ac:dyDescent="0.25">
      <c r="A5488" s="373">
        <v>104112</v>
      </c>
      <c r="B5488" s="373" t="s">
        <v>8582</v>
      </c>
      <c r="C5488" s="373" t="s">
        <v>6</v>
      </c>
      <c r="D5488" s="374">
        <v>158.25</v>
      </c>
      <c r="E5488" s="371"/>
    </row>
    <row r="5489" spans="1:5" customFormat="1" x14ac:dyDescent="0.25">
      <c r="A5489" s="373">
        <v>104114</v>
      </c>
      <c r="B5489" s="373" t="s">
        <v>8583</v>
      </c>
      <c r="C5489" s="373" t="s">
        <v>6</v>
      </c>
      <c r="D5489" s="374">
        <v>235.49</v>
      </c>
      <c r="E5489" s="371"/>
    </row>
    <row r="5490" spans="1:5" customFormat="1" x14ac:dyDescent="0.25">
      <c r="A5490" s="373">
        <v>104116</v>
      </c>
      <c r="B5490" s="373" t="s">
        <v>8584</v>
      </c>
      <c r="C5490" s="373" t="s">
        <v>6</v>
      </c>
      <c r="D5490" s="374">
        <v>312.76</v>
      </c>
      <c r="E5490" s="371"/>
    </row>
    <row r="5491" spans="1:5" customFormat="1" x14ac:dyDescent="0.25">
      <c r="A5491" s="373">
        <v>104118</v>
      </c>
      <c r="B5491" s="373" t="s">
        <v>8585</v>
      </c>
      <c r="C5491" s="373" t="s">
        <v>6</v>
      </c>
      <c r="D5491" s="374">
        <v>264.13</v>
      </c>
      <c r="E5491" s="371"/>
    </row>
    <row r="5492" spans="1:5" customFormat="1" x14ac:dyDescent="0.25">
      <c r="A5492" s="373">
        <v>104120</v>
      </c>
      <c r="B5492" s="373" t="s">
        <v>8586</v>
      </c>
      <c r="C5492" s="373" t="s">
        <v>6</v>
      </c>
      <c r="D5492" s="374">
        <v>415.08</v>
      </c>
      <c r="E5492" s="371"/>
    </row>
    <row r="5493" spans="1:5" customFormat="1" x14ac:dyDescent="0.25">
      <c r="A5493" s="373">
        <v>104122</v>
      </c>
      <c r="B5493" s="373" t="s">
        <v>8587</v>
      </c>
      <c r="C5493" s="373" t="s">
        <v>6</v>
      </c>
      <c r="D5493" s="374">
        <v>566.04</v>
      </c>
      <c r="E5493" s="371"/>
    </row>
    <row r="5494" spans="1:5" customFormat="1" x14ac:dyDescent="0.25">
      <c r="A5494" s="373">
        <v>104062</v>
      </c>
      <c r="B5494" s="373" t="s">
        <v>6702</v>
      </c>
      <c r="C5494" s="373" t="s">
        <v>6</v>
      </c>
      <c r="D5494" s="374">
        <v>64.790000000000006</v>
      </c>
      <c r="E5494" s="371"/>
    </row>
    <row r="5495" spans="1:5" customFormat="1" x14ac:dyDescent="0.25">
      <c r="A5495" s="373">
        <v>104063</v>
      </c>
      <c r="B5495" s="373" t="s">
        <v>6703</v>
      </c>
      <c r="C5495" s="373" t="s">
        <v>6</v>
      </c>
      <c r="D5495" s="374">
        <v>61.65</v>
      </c>
      <c r="E5495" s="371"/>
    </row>
    <row r="5496" spans="1:5" customFormat="1" x14ac:dyDescent="0.25">
      <c r="A5496" s="373">
        <v>104064</v>
      </c>
      <c r="B5496" s="373" t="s">
        <v>5160</v>
      </c>
      <c r="C5496" s="373" t="s">
        <v>6</v>
      </c>
      <c r="D5496" s="374">
        <v>156.34</v>
      </c>
      <c r="E5496" s="371"/>
    </row>
    <row r="5497" spans="1:5" customFormat="1" x14ac:dyDescent="0.25">
      <c r="A5497" s="373">
        <v>104065</v>
      </c>
      <c r="B5497" s="373" t="s">
        <v>6704</v>
      </c>
      <c r="C5497" s="373" t="s">
        <v>6</v>
      </c>
      <c r="D5497" s="374">
        <v>132.77000000000001</v>
      </c>
      <c r="E5497" s="371"/>
    </row>
    <row r="5498" spans="1:5" customFormat="1" x14ac:dyDescent="0.25">
      <c r="A5498" s="373">
        <v>104072</v>
      </c>
      <c r="B5498" s="373" t="s">
        <v>6705</v>
      </c>
      <c r="C5498" s="373" t="s">
        <v>6</v>
      </c>
      <c r="D5498" s="374">
        <v>246.85</v>
      </c>
      <c r="E5498" s="371"/>
    </row>
    <row r="5499" spans="1:5" customFormat="1" x14ac:dyDescent="0.25">
      <c r="A5499" s="373">
        <v>104076</v>
      </c>
      <c r="B5499" s="373" t="s">
        <v>6706</v>
      </c>
      <c r="C5499" s="373" t="s">
        <v>6</v>
      </c>
      <c r="D5499" s="374">
        <v>41.72</v>
      </c>
      <c r="E5499" s="371"/>
    </row>
    <row r="5500" spans="1:5" customFormat="1" x14ac:dyDescent="0.25">
      <c r="A5500" s="373">
        <v>104082</v>
      </c>
      <c r="B5500" s="373" t="s">
        <v>6707</v>
      </c>
      <c r="C5500" s="373" t="s">
        <v>6</v>
      </c>
      <c r="D5500" s="374">
        <v>26.98</v>
      </c>
      <c r="E5500" s="371"/>
    </row>
    <row r="5501" spans="1:5" customFormat="1" x14ac:dyDescent="0.25">
      <c r="A5501" s="373">
        <v>104083</v>
      </c>
      <c r="B5501" s="373" t="s">
        <v>6708</v>
      </c>
      <c r="C5501" s="373" t="s">
        <v>6</v>
      </c>
      <c r="D5501" s="374">
        <v>64.77</v>
      </c>
      <c r="E5501" s="371"/>
    </row>
    <row r="5502" spans="1:5" customFormat="1" x14ac:dyDescent="0.25">
      <c r="A5502" s="373">
        <v>104084</v>
      </c>
      <c r="B5502" s="373" t="s">
        <v>6709</v>
      </c>
      <c r="C5502" s="373" t="s">
        <v>6</v>
      </c>
      <c r="D5502" s="374">
        <v>73.650000000000006</v>
      </c>
      <c r="E5502" s="371"/>
    </row>
    <row r="5503" spans="1:5" customFormat="1" x14ac:dyDescent="0.25">
      <c r="A5503" s="373">
        <v>104085</v>
      </c>
      <c r="B5503" s="373" t="s">
        <v>6710</v>
      </c>
      <c r="C5503" s="373" t="s">
        <v>16</v>
      </c>
      <c r="D5503" s="374">
        <v>48.79</v>
      </c>
      <c r="E5503" s="371"/>
    </row>
    <row r="5504" spans="1:5" customFormat="1" x14ac:dyDescent="0.25">
      <c r="A5504" s="373">
        <v>104086</v>
      </c>
      <c r="B5504" s="373" t="s">
        <v>5161</v>
      </c>
      <c r="C5504" s="373" t="s">
        <v>16</v>
      </c>
      <c r="D5504" s="374">
        <v>86.37</v>
      </c>
      <c r="E5504" s="371"/>
    </row>
    <row r="5505" spans="1:5" customFormat="1" x14ac:dyDescent="0.25">
      <c r="A5505" s="373">
        <v>104124</v>
      </c>
      <c r="B5505" s="373" t="s">
        <v>8588</v>
      </c>
      <c r="C5505" s="373" t="s">
        <v>6</v>
      </c>
      <c r="D5505" s="374">
        <v>319.14</v>
      </c>
      <c r="E5505" s="371"/>
    </row>
    <row r="5506" spans="1:5" customFormat="1" x14ac:dyDescent="0.25">
      <c r="A5506" s="373">
        <v>104130</v>
      </c>
      <c r="B5506" s="373" t="s">
        <v>8589</v>
      </c>
      <c r="C5506" s="373" t="s">
        <v>6</v>
      </c>
      <c r="D5506" s="374">
        <v>492.7</v>
      </c>
      <c r="E5506" s="371"/>
    </row>
    <row r="5507" spans="1:5" customFormat="1" x14ac:dyDescent="0.25">
      <c r="A5507" s="373">
        <v>104136</v>
      </c>
      <c r="B5507" s="373" t="s">
        <v>8590</v>
      </c>
      <c r="C5507" s="373" t="s">
        <v>6</v>
      </c>
      <c r="D5507" s="374">
        <v>667.32</v>
      </c>
      <c r="E5507" s="371"/>
    </row>
    <row r="5508" spans="1:5" customFormat="1" x14ac:dyDescent="0.25">
      <c r="A5508" s="373">
        <v>104142</v>
      </c>
      <c r="B5508" s="373" t="s">
        <v>8591</v>
      </c>
      <c r="C5508" s="373" t="s">
        <v>6</v>
      </c>
      <c r="D5508" s="374">
        <v>473.83</v>
      </c>
      <c r="E5508" s="371"/>
    </row>
    <row r="5509" spans="1:5" customFormat="1" x14ac:dyDescent="0.25">
      <c r="A5509" s="373">
        <v>104148</v>
      </c>
      <c r="B5509" s="373" t="s">
        <v>8592</v>
      </c>
      <c r="C5509" s="373" t="s">
        <v>6</v>
      </c>
      <c r="D5509" s="374">
        <v>750.46</v>
      </c>
      <c r="E5509" s="371"/>
    </row>
    <row r="5510" spans="1:5" customFormat="1" x14ac:dyDescent="0.25">
      <c r="A5510" s="373">
        <v>104154</v>
      </c>
      <c r="B5510" s="373" t="s">
        <v>8593</v>
      </c>
      <c r="C5510" s="373" t="s">
        <v>6</v>
      </c>
      <c r="D5510" s="375">
        <v>1030.01</v>
      </c>
      <c r="E5510" s="371"/>
    </row>
    <row r="5511" spans="1:5" customFormat="1" x14ac:dyDescent="0.25">
      <c r="A5511" s="373">
        <v>96520</v>
      </c>
      <c r="B5511" s="373" t="s">
        <v>4651</v>
      </c>
      <c r="C5511" s="373" t="s">
        <v>12</v>
      </c>
      <c r="D5511" s="374">
        <v>104.73</v>
      </c>
      <c r="E5511" s="371"/>
    </row>
    <row r="5512" spans="1:5" customFormat="1" x14ac:dyDescent="0.25">
      <c r="A5512" s="373">
        <v>96521</v>
      </c>
      <c r="B5512" s="373" t="s">
        <v>4652</v>
      </c>
      <c r="C5512" s="373" t="s">
        <v>12</v>
      </c>
      <c r="D5512" s="374">
        <v>44.39</v>
      </c>
      <c r="E5512" s="371"/>
    </row>
    <row r="5513" spans="1:5" customFormat="1" x14ac:dyDescent="0.25">
      <c r="A5513" s="373">
        <v>96522</v>
      </c>
      <c r="B5513" s="373" t="s">
        <v>4653</v>
      </c>
      <c r="C5513" s="373" t="s">
        <v>12</v>
      </c>
      <c r="D5513" s="374">
        <v>160.58000000000001</v>
      </c>
      <c r="E5513" s="371"/>
    </row>
    <row r="5514" spans="1:5" customFormat="1" x14ac:dyDescent="0.25">
      <c r="A5514" s="373">
        <v>96523</v>
      </c>
      <c r="B5514" s="373" t="s">
        <v>4654</v>
      </c>
      <c r="C5514" s="373" t="s">
        <v>12</v>
      </c>
      <c r="D5514" s="374">
        <v>102</v>
      </c>
      <c r="E5514" s="371"/>
    </row>
    <row r="5515" spans="1:5" customFormat="1" x14ac:dyDescent="0.25">
      <c r="A5515" s="373">
        <v>96524</v>
      </c>
      <c r="B5515" s="373" t="s">
        <v>4655</v>
      </c>
      <c r="C5515" s="373" t="s">
        <v>12</v>
      </c>
      <c r="D5515" s="374">
        <v>200.88</v>
      </c>
      <c r="E5515" s="371"/>
    </row>
    <row r="5516" spans="1:5" customFormat="1" x14ac:dyDescent="0.25">
      <c r="A5516" s="373">
        <v>96525</v>
      </c>
      <c r="B5516" s="373" t="s">
        <v>4656</v>
      </c>
      <c r="C5516" s="373" t="s">
        <v>12</v>
      </c>
      <c r="D5516" s="374">
        <v>47.14</v>
      </c>
      <c r="E5516" s="371"/>
    </row>
    <row r="5517" spans="1:5" customFormat="1" x14ac:dyDescent="0.25">
      <c r="A5517" s="373">
        <v>96526</v>
      </c>
      <c r="B5517" s="373" t="s">
        <v>4657</v>
      </c>
      <c r="C5517" s="373" t="s">
        <v>12</v>
      </c>
      <c r="D5517" s="374">
        <v>324.76</v>
      </c>
      <c r="E5517" s="371"/>
    </row>
    <row r="5518" spans="1:5" customFormat="1" x14ac:dyDescent="0.25">
      <c r="A5518" s="373">
        <v>96527</v>
      </c>
      <c r="B5518" s="373" t="s">
        <v>4658</v>
      </c>
      <c r="C5518" s="373" t="s">
        <v>12</v>
      </c>
      <c r="D5518" s="374">
        <v>133.74</v>
      </c>
      <c r="E5518" s="371"/>
    </row>
    <row r="5519" spans="1:5" customFormat="1" x14ac:dyDescent="0.25">
      <c r="A5519" s="373">
        <v>96528</v>
      </c>
      <c r="B5519" s="373" t="s">
        <v>2562</v>
      </c>
      <c r="C5519" s="373" t="s">
        <v>3</v>
      </c>
      <c r="D5519" s="374">
        <v>227.22</v>
      </c>
      <c r="E5519" s="371"/>
    </row>
    <row r="5520" spans="1:5" customFormat="1" x14ac:dyDescent="0.25">
      <c r="A5520" s="373">
        <v>101114</v>
      </c>
      <c r="B5520" s="373" t="s">
        <v>2563</v>
      </c>
      <c r="C5520" s="373" t="s">
        <v>12</v>
      </c>
      <c r="D5520" s="374">
        <v>4.08</v>
      </c>
      <c r="E5520" s="371"/>
    </row>
    <row r="5521" spans="1:5" customFormat="1" x14ac:dyDescent="0.25">
      <c r="A5521" s="373">
        <v>101115</v>
      </c>
      <c r="B5521" s="373" t="s">
        <v>2564</v>
      </c>
      <c r="C5521" s="373" t="s">
        <v>12</v>
      </c>
      <c r="D5521" s="374">
        <v>3.44</v>
      </c>
      <c r="E5521" s="371"/>
    </row>
    <row r="5522" spans="1:5" customFormat="1" x14ac:dyDescent="0.25">
      <c r="A5522" s="373">
        <v>101116</v>
      </c>
      <c r="B5522" s="373" t="s">
        <v>2565</v>
      </c>
      <c r="C5522" s="373" t="s">
        <v>12</v>
      </c>
      <c r="D5522" s="374">
        <v>2.15</v>
      </c>
      <c r="E5522" s="371"/>
    </row>
    <row r="5523" spans="1:5" customFormat="1" x14ac:dyDescent="0.25">
      <c r="A5523" s="373">
        <v>101117</v>
      </c>
      <c r="B5523" s="373" t="s">
        <v>2566</v>
      </c>
      <c r="C5523" s="373" t="s">
        <v>12</v>
      </c>
      <c r="D5523" s="374">
        <v>3.06</v>
      </c>
      <c r="E5523" s="371"/>
    </row>
    <row r="5524" spans="1:5" customFormat="1" x14ac:dyDescent="0.25">
      <c r="A5524" s="373">
        <v>101118</v>
      </c>
      <c r="B5524" s="373" t="s">
        <v>2567</v>
      </c>
      <c r="C5524" s="373" t="s">
        <v>12</v>
      </c>
      <c r="D5524" s="374">
        <v>3.51</v>
      </c>
      <c r="E5524" s="371"/>
    </row>
    <row r="5525" spans="1:5" customFormat="1" x14ac:dyDescent="0.25">
      <c r="A5525" s="373">
        <v>101119</v>
      </c>
      <c r="B5525" s="373" t="s">
        <v>2568</v>
      </c>
      <c r="C5525" s="373" t="s">
        <v>12</v>
      </c>
      <c r="D5525" s="374">
        <v>7.79</v>
      </c>
      <c r="E5525" s="371"/>
    </row>
    <row r="5526" spans="1:5" customFormat="1" x14ac:dyDescent="0.25">
      <c r="A5526" s="373">
        <v>101120</v>
      </c>
      <c r="B5526" s="373" t="s">
        <v>2569</v>
      </c>
      <c r="C5526" s="373" t="s">
        <v>12</v>
      </c>
      <c r="D5526" s="374">
        <v>6.59</v>
      </c>
      <c r="E5526" s="371"/>
    </row>
    <row r="5527" spans="1:5" customFormat="1" x14ac:dyDescent="0.25">
      <c r="A5527" s="373">
        <v>101121</v>
      </c>
      <c r="B5527" s="373" t="s">
        <v>2570</v>
      </c>
      <c r="C5527" s="373" t="s">
        <v>12</v>
      </c>
      <c r="D5527" s="374">
        <v>4.12</v>
      </c>
      <c r="E5527" s="371"/>
    </row>
    <row r="5528" spans="1:5" customFormat="1" x14ac:dyDescent="0.25">
      <c r="A5528" s="373">
        <v>101122</v>
      </c>
      <c r="B5528" s="373" t="s">
        <v>2571</v>
      </c>
      <c r="C5528" s="373" t="s">
        <v>12</v>
      </c>
      <c r="D5528" s="374">
        <v>5.82</v>
      </c>
      <c r="E5528" s="371"/>
    </row>
    <row r="5529" spans="1:5" customFormat="1" x14ac:dyDescent="0.25">
      <c r="A5529" s="373">
        <v>101123</v>
      </c>
      <c r="B5529" s="373" t="s">
        <v>2572</v>
      </c>
      <c r="C5529" s="373" t="s">
        <v>12</v>
      </c>
      <c r="D5529" s="374">
        <v>6.72</v>
      </c>
      <c r="E5529" s="371"/>
    </row>
    <row r="5530" spans="1:5" customFormat="1" x14ac:dyDescent="0.25">
      <c r="A5530" s="373">
        <v>101124</v>
      </c>
      <c r="B5530" s="373" t="s">
        <v>2573</v>
      </c>
      <c r="C5530" s="373" t="s">
        <v>12</v>
      </c>
      <c r="D5530" s="374">
        <v>14.83</v>
      </c>
      <c r="E5530" s="371"/>
    </row>
    <row r="5531" spans="1:5" customFormat="1" x14ac:dyDescent="0.25">
      <c r="A5531" s="373">
        <v>101125</v>
      </c>
      <c r="B5531" s="373" t="s">
        <v>2574</v>
      </c>
      <c r="C5531" s="373" t="s">
        <v>12</v>
      </c>
      <c r="D5531" s="374">
        <v>14.19</v>
      </c>
      <c r="E5531" s="371"/>
    </row>
    <row r="5532" spans="1:5" customFormat="1" x14ac:dyDescent="0.25">
      <c r="A5532" s="373">
        <v>101126</v>
      </c>
      <c r="B5532" s="373" t="s">
        <v>2575</v>
      </c>
      <c r="C5532" s="373" t="s">
        <v>12</v>
      </c>
      <c r="D5532" s="374">
        <v>12.9</v>
      </c>
      <c r="E5532" s="371"/>
    </row>
    <row r="5533" spans="1:5" customFormat="1" x14ac:dyDescent="0.25">
      <c r="A5533" s="373">
        <v>101127</v>
      </c>
      <c r="B5533" s="373" t="s">
        <v>2576</v>
      </c>
      <c r="C5533" s="373" t="s">
        <v>12</v>
      </c>
      <c r="D5533" s="374">
        <v>13.81</v>
      </c>
      <c r="E5533" s="371"/>
    </row>
    <row r="5534" spans="1:5" customFormat="1" x14ac:dyDescent="0.25">
      <c r="A5534" s="373">
        <v>101128</v>
      </c>
      <c r="B5534" s="373" t="s">
        <v>2577</v>
      </c>
      <c r="C5534" s="373" t="s">
        <v>12</v>
      </c>
      <c r="D5534" s="374">
        <v>14.26</v>
      </c>
      <c r="E5534" s="371"/>
    </row>
    <row r="5535" spans="1:5" customFormat="1" x14ac:dyDescent="0.25">
      <c r="A5535" s="373">
        <v>101129</v>
      </c>
      <c r="B5535" s="373" t="s">
        <v>2578</v>
      </c>
      <c r="C5535" s="373" t="s">
        <v>12</v>
      </c>
      <c r="D5535" s="374">
        <v>18.97</v>
      </c>
      <c r="E5535" s="371"/>
    </row>
    <row r="5536" spans="1:5" customFormat="1" x14ac:dyDescent="0.25">
      <c r="A5536" s="373">
        <v>101130</v>
      </c>
      <c r="B5536" s="373" t="s">
        <v>2579</v>
      </c>
      <c r="C5536" s="373" t="s">
        <v>12</v>
      </c>
      <c r="D5536" s="374">
        <v>17.77</v>
      </c>
      <c r="E5536" s="371"/>
    </row>
    <row r="5537" spans="1:5" customFormat="1" x14ac:dyDescent="0.25">
      <c r="A5537" s="373">
        <v>101131</v>
      </c>
      <c r="B5537" s="373" t="s">
        <v>2580</v>
      </c>
      <c r="C5537" s="373" t="s">
        <v>12</v>
      </c>
      <c r="D5537" s="374">
        <v>15.3</v>
      </c>
      <c r="E5537" s="371"/>
    </row>
    <row r="5538" spans="1:5" customFormat="1" x14ac:dyDescent="0.25">
      <c r="A5538" s="373">
        <v>101132</v>
      </c>
      <c r="B5538" s="373" t="s">
        <v>2581</v>
      </c>
      <c r="C5538" s="373" t="s">
        <v>12</v>
      </c>
      <c r="D5538" s="374">
        <v>17</v>
      </c>
      <c r="E5538" s="371"/>
    </row>
    <row r="5539" spans="1:5" customFormat="1" x14ac:dyDescent="0.25">
      <c r="A5539" s="373">
        <v>101133</v>
      </c>
      <c r="B5539" s="373" t="s">
        <v>2582</v>
      </c>
      <c r="C5539" s="373" t="s">
        <v>12</v>
      </c>
      <c r="D5539" s="374">
        <v>17.899999999999999</v>
      </c>
      <c r="E5539" s="371"/>
    </row>
    <row r="5540" spans="1:5" customFormat="1" x14ac:dyDescent="0.25">
      <c r="A5540" s="373">
        <v>101134</v>
      </c>
      <c r="B5540" s="373" t="s">
        <v>2583</v>
      </c>
      <c r="C5540" s="373" t="s">
        <v>12</v>
      </c>
      <c r="D5540" s="374">
        <v>15.51</v>
      </c>
      <c r="E5540" s="371"/>
    </row>
    <row r="5541" spans="1:5" customFormat="1" x14ac:dyDescent="0.25">
      <c r="A5541" s="373">
        <v>101135</v>
      </c>
      <c r="B5541" s="373" t="s">
        <v>2584</v>
      </c>
      <c r="C5541" s="373" t="s">
        <v>12</v>
      </c>
      <c r="D5541" s="374">
        <v>14.87</v>
      </c>
      <c r="E5541" s="371"/>
    </row>
    <row r="5542" spans="1:5" customFormat="1" x14ac:dyDescent="0.25">
      <c r="A5542" s="373">
        <v>101136</v>
      </c>
      <c r="B5542" s="373" t="s">
        <v>2585</v>
      </c>
      <c r="C5542" s="373" t="s">
        <v>12</v>
      </c>
      <c r="D5542" s="374">
        <v>13.58</v>
      </c>
      <c r="E5542" s="371"/>
    </row>
    <row r="5543" spans="1:5" customFormat="1" x14ac:dyDescent="0.25">
      <c r="A5543" s="373">
        <v>101137</v>
      </c>
      <c r="B5543" s="373" t="s">
        <v>2586</v>
      </c>
      <c r="C5543" s="373" t="s">
        <v>12</v>
      </c>
      <c r="D5543" s="374">
        <v>14.49</v>
      </c>
      <c r="E5543" s="371"/>
    </row>
    <row r="5544" spans="1:5" customFormat="1" x14ac:dyDescent="0.25">
      <c r="A5544" s="373">
        <v>101138</v>
      </c>
      <c r="B5544" s="373" t="s">
        <v>2587</v>
      </c>
      <c r="C5544" s="373" t="s">
        <v>12</v>
      </c>
      <c r="D5544" s="374">
        <v>14.94</v>
      </c>
      <c r="E5544" s="371"/>
    </row>
    <row r="5545" spans="1:5" customFormat="1" x14ac:dyDescent="0.25">
      <c r="A5545" s="373">
        <v>101139</v>
      </c>
      <c r="B5545" s="373" t="s">
        <v>2588</v>
      </c>
      <c r="C5545" s="373" t="s">
        <v>12</v>
      </c>
      <c r="D5545" s="374">
        <v>19.670000000000002</v>
      </c>
      <c r="E5545" s="371"/>
    </row>
    <row r="5546" spans="1:5" customFormat="1" x14ac:dyDescent="0.25">
      <c r="A5546" s="373">
        <v>101140</v>
      </c>
      <c r="B5546" s="373" t="s">
        <v>2589</v>
      </c>
      <c r="C5546" s="373" t="s">
        <v>12</v>
      </c>
      <c r="D5546" s="374">
        <v>18.47</v>
      </c>
      <c r="E5546" s="371"/>
    </row>
    <row r="5547" spans="1:5" customFormat="1" x14ac:dyDescent="0.25">
      <c r="A5547" s="373">
        <v>101141</v>
      </c>
      <c r="B5547" s="373" t="s">
        <v>2590</v>
      </c>
      <c r="C5547" s="373" t="s">
        <v>12</v>
      </c>
      <c r="D5547" s="374">
        <v>16</v>
      </c>
      <c r="E5547" s="371"/>
    </row>
    <row r="5548" spans="1:5" customFormat="1" x14ac:dyDescent="0.25">
      <c r="A5548" s="373">
        <v>101142</v>
      </c>
      <c r="B5548" s="373" t="s">
        <v>2591</v>
      </c>
      <c r="C5548" s="373" t="s">
        <v>12</v>
      </c>
      <c r="D5548" s="374">
        <v>17.7</v>
      </c>
      <c r="E5548" s="371"/>
    </row>
    <row r="5549" spans="1:5" customFormat="1" x14ac:dyDescent="0.25">
      <c r="A5549" s="373">
        <v>101143</v>
      </c>
      <c r="B5549" s="373" t="s">
        <v>2592</v>
      </c>
      <c r="C5549" s="373" t="s">
        <v>12</v>
      </c>
      <c r="D5549" s="374">
        <v>18.600000000000001</v>
      </c>
      <c r="E5549" s="371"/>
    </row>
    <row r="5550" spans="1:5" customFormat="1" x14ac:dyDescent="0.25">
      <c r="A5550" s="373">
        <v>101144</v>
      </c>
      <c r="B5550" s="373" t="s">
        <v>2593</v>
      </c>
      <c r="C5550" s="373" t="s">
        <v>12</v>
      </c>
      <c r="D5550" s="374">
        <v>15.39</v>
      </c>
      <c r="E5550" s="371"/>
    </row>
    <row r="5551" spans="1:5" customFormat="1" x14ac:dyDescent="0.25">
      <c r="A5551" s="373">
        <v>101145</v>
      </c>
      <c r="B5551" s="373" t="s">
        <v>2594</v>
      </c>
      <c r="C5551" s="373" t="s">
        <v>12</v>
      </c>
      <c r="D5551" s="374">
        <v>14.75</v>
      </c>
      <c r="E5551" s="371"/>
    </row>
    <row r="5552" spans="1:5" customFormat="1" x14ac:dyDescent="0.25">
      <c r="A5552" s="373">
        <v>101146</v>
      </c>
      <c r="B5552" s="373" t="s">
        <v>2595</v>
      </c>
      <c r="C5552" s="373" t="s">
        <v>12</v>
      </c>
      <c r="D5552" s="374">
        <v>13.46</v>
      </c>
      <c r="E5552" s="371"/>
    </row>
    <row r="5553" spans="1:5" customFormat="1" x14ac:dyDescent="0.25">
      <c r="A5553" s="373">
        <v>101147</v>
      </c>
      <c r="B5553" s="373" t="s">
        <v>2596</v>
      </c>
      <c r="C5553" s="373" t="s">
        <v>12</v>
      </c>
      <c r="D5553" s="374">
        <v>14.37</v>
      </c>
      <c r="E5553" s="371"/>
    </row>
    <row r="5554" spans="1:5" customFormat="1" x14ac:dyDescent="0.25">
      <c r="A5554" s="373">
        <v>101148</v>
      </c>
      <c r="B5554" s="373" t="s">
        <v>2597</v>
      </c>
      <c r="C5554" s="373" t="s">
        <v>12</v>
      </c>
      <c r="D5554" s="374">
        <v>14.82</v>
      </c>
      <c r="E5554" s="371"/>
    </row>
    <row r="5555" spans="1:5" customFormat="1" x14ac:dyDescent="0.25">
      <c r="A5555" s="373">
        <v>101149</v>
      </c>
      <c r="B5555" s="373" t="s">
        <v>2598</v>
      </c>
      <c r="C5555" s="373" t="s">
        <v>12</v>
      </c>
      <c r="D5555" s="374">
        <v>19.55</v>
      </c>
      <c r="E5555" s="371"/>
    </row>
    <row r="5556" spans="1:5" customFormat="1" x14ac:dyDescent="0.25">
      <c r="A5556" s="373">
        <v>101150</v>
      </c>
      <c r="B5556" s="373" t="s">
        <v>2599</v>
      </c>
      <c r="C5556" s="373" t="s">
        <v>12</v>
      </c>
      <c r="D5556" s="374">
        <v>18.350000000000001</v>
      </c>
      <c r="E5556" s="371"/>
    </row>
    <row r="5557" spans="1:5" customFormat="1" x14ac:dyDescent="0.25">
      <c r="A5557" s="373">
        <v>101151</v>
      </c>
      <c r="B5557" s="373" t="s">
        <v>2600</v>
      </c>
      <c r="C5557" s="373" t="s">
        <v>12</v>
      </c>
      <c r="D5557" s="374">
        <v>15.88</v>
      </c>
      <c r="E5557" s="371"/>
    </row>
    <row r="5558" spans="1:5" customFormat="1" x14ac:dyDescent="0.25">
      <c r="A5558" s="373">
        <v>101152</v>
      </c>
      <c r="B5558" s="373" t="s">
        <v>2601</v>
      </c>
      <c r="C5558" s="373" t="s">
        <v>12</v>
      </c>
      <c r="D5558" s="374">
        <v>17.579999999999998</v>
      </c>
      <c r="E5558" s="371"/>
    </row>
    <row r="5559" spans="1:5" customFormat="1" x14ac:dyDescent="0.25">
      <c r="A5559" s="373">
        <v>101153</v>
      </c>
      <c r="B5559" s="373" t="s">
        <v>2602</v>
      </c>
      <c r="C5559" s="373" t="s">
        <v>12</v>
      </c>
      <c r="D5559" s="374">
        <v>18.48</v>
      </c>
      <c r="E5559" s="371"/>
    </row>
    <row r="5560" spans="1:5" customFormat="1" x14ac:dyDescent="0.25">
      <c r="A5560" s="373">
        <v>101206</v>
      </c>
      <c r="B5560" s="373" t="s">
        <v>8594</v>
      </c>
      <c r="C5560" s="373" t="s">
        <v>12</v>
      </c>
      <c r="D5560" s="374">
        <v>12.58</v>
      </c>
      <c r="E5560" s="371"/>
    </row>
    <row r="5561" spans="1:5" customFormat="1" x14ac:dyDescent="0.25">
      <c r="A5561" s="373">
        <v>101207</v>
      </c>
      <c r="B5561" s="373" t="s">
        <v>8595</v>
      </c>
      <c r="C5561" s="373" t="s">
        <v>12</v>
      </c>
      <c r="D5561" s="374">
        <v>10.85</v>
      </c>
      <c r="E5561" s="371"/>
    </row>
    <row r="5562" spans="1:5" customFormat="1" x14ac:dyDescent="0.25">
      <c r="A5562" s="373">
        <v>101208</v>
      </c>
      <c r="B5562" s="373" t="s">
        <v>8596</v>
      </c>
      <c r="C5562" s="373" t="s">
        <v>12</v>
      </c>
      <c r="D5562" s="374">
        <v>10.61</v>
      </c>
      <c r="E5562" s="371"/>
    </row>
    <row r="5563" spans="1:5" customFormat="1" x14ac:dyDescent="0.25">
      <c r="A5563" s="373">
        <v>101209</v>
      </c>
      <c r="B5563" s="373" t="s">
        <v>8597</v>
      </c>
      <c r="C5563" s="373" t="s">
        <v>12</v>
      </c>
      <c r="D5563" s="374">
        <v>9.85</v>
      </c>
      <c r="E5563" s="371"/>
    </row>
    <row r="5564" spans="1:5" customFormat="1" x14ac:dyDescent="0.25">
      <c r="A5564" s="373">
        <v>101210</v>
      </c>
      <c r="B5564" s="373" t="s">
        <v>8598</v>
      </c>
      <c r="C5564" s="373" t="s">
        <v>12</v>
      </c>
      <c r="D5564" s="374">
        <v>17.600000000000001</v>
      </c>
      <c r="E5564" s="371"/>
    </row>
    <row r="5565" spans="1:5" customFormat="1" x14ac:dyDescent="0.25">
      <c r="A5565" s="373">
        <v>101211</v>
      </c>
      <c r="B5565" s="373" t="s">
        <v>8599</v>
      </c>
      <c r="C5565" s="373" t="s">
        <v>12</v>
      </c>
      <c r="D5565" s="374">
        <v>18.89</v>
      </c>
      <c r="E5565" s="371"/>
    </row>
    <row r="5566" spans="1:5" customFormat="1" x14ac:dyDescent="0.25">
      <c r="A5566" s="373">
        <v>101212</v>
      </c>
      <c r="B5566" s="373" t="s">
        <v>8600</v>
      </c>
      <c r="C5566" s="373" t="s">
        <v>12</v>
      </c>
      <c r="D5566" s="374">
        <v>22.05</v>
      </c>
      <c r="E5566" s="371"/>
    </row>
    <row r="5567" spans="1:5" customFormat="1" x14ac:dyDescent="0.25">
      <c r="A5567" s="373">
        <v>101213</v>
      </c>
      <c r="B5567" s="373" t="s">
        <v>8601</v>
      </c>
      <c r="C5567" s="373" t="s">
        <v>12</v>
      </c>
      <c r="D5567" s="374">
        <v>24.68</v>
      </c>
      <c r="E5567" s="371"/>
    </row>
    <row r="5568" spans="1:5" customFormat="1" x14ac:dyDescent="0.25">
      <c r="A5568" s="373">
        <v>101214</v>
      </c>
      <c r="B5568" s="373" t="s">
        <v>8602</v>
      </c>
      <c r="C5568" s="373" t="s">
        <v>12</v>
      </c>
      <c r="D5568" s="374">
        <v>29.83</v>
      </c>
      <c r="E5568" s="371"/>
    </row>
    <row r="5569" spans="1:5" customFormat="1" x14ac:dyDescent="0.25">
      <c r="A5569" s="373">
        <v>101215</v>
      </c>
      <c r="B5569" s="373" t="s">
        <v>8603</v>
      </c>
      <c r="C5569" s="373" t="s">
        <v>12</v>
      </c>
      <c r="D5569" s="374">
        <v>16.899999999999999</v>
      </c>
      <c r="E5569" s="371"/>
    </row>
    <row r="5570" spans="1:5" customFormat="1" x14ac:dyDescent="0.25">
      <c r="A5570" s="373">
        <v>101216</v>
      </c>
      <c r="B5570" s="373" t="s">
        <v>8604</v>
      </c>
      <c r="C5570" s="373" t="s">
        <v>12</v>
      </c>
      <c r="D5570" s="374">
        <v>17.72</v>
      </c>
      <c r="E5570" s="371"/>
    </row>
    <row r="5571" spans="1:5" customFormat="1" x14ac:dyDescent="0.25">
      <c r="A5571" s="373">
        <v>101217</v>
      </c>
      <c r="B5571" s="373" t="s">
        <v>8605</v>
      </c>
      <c r="C5571" s="373" t="s">
        <v>12</v>
      </c>
      <c r="D5571" s="374">
        <v>20.65</v>
      </c>
      <c r="E5571" s="371"/>
    </row>
    <row r="5572" spans="1:5" customFormat="1" x14ac:dyDescent="0.25">
      <c r="A5572" s="373">
        <v>101218</v>
      </c>
      <c r="B5572" s="373" t="s">
        <v>8606</v>
      </c>
      <c r="C5572" s="373" t="s">
        <v>12</v>
      </c>
      <c r="D5572" s="374">
        <v>21.85</v>
      </c>
      <c r="E5572" s="371"/>
    </row>
    <row r="5573" spans="1:5" customFormat="1" x14ac:dyDescent="0.25">
      <c r="A5573" s="373">
        <v>101219</v>
      </c>
      <c r="B5573" s="373" t="s">
        <v>8607</v>
      </c>
      <c r="C5573" s="373" t="s">
        <v>12</v>
      </c>
      <c r="D5573" s="374">
        <v>26.51</v>
      </c>
      <c r="E5573" s="371"/>
    </row>
    <row r="5574" spans="1:5" customFormat="1" x14ac:dyDescent="0.25">
      <c r="A5574" s="373">
        <v>101220</v>
      </c>
      <c r="B5574" s="373" t="s">
        <v>8608</v>
      </c>
      <c r="C5574" s="373" t="s">
        <v>12</v>
      </c>
      <c r="D5574" s="374">
        <v>16.59</v>
      </c>
      <c r="E5574" s="371"/>
    </row>
    <row r="5575" spans="1:5" customFormat="1" x14ac:dyDescent="0.25">
      <c r="A5575" s="373">
        <v>101221</v>
      </c>
      <c r="B5575" s="373" t="s">
        <v>8609</v>
      </c>
      <c r="C5575" s="373" t="s">
        <v>12</v>
      </c>
      <c r="D5575" s="374">
        <v>17.54</v>
      </c>
      <c r="E5575" s="371"/>
    </row>
    <row r="5576" spans="1:5" customFormat="1" x14ac:dyDescent="0.25">
      <c r="A5576" s="373">
        <v>101222</v>
      </c>
      <c r="B5576" s="373" t="s">
        <v>8610</v>
      </c>
      <c r="C5576" s="373" t="s">
        <v>12</v>
      </c>
      <c r="D5576" s="374">
        <v>20.41</v>
      </c>
      <c r="E5576" s="371"/>
    </row>
    <row r="5577" spans="1:5" customFormat="1" x14ac:dyDescent="0.25">
      <c r="A5577" s="373">
        <v>101223</v>
      </c>
      <c r="B5577" s="373" t="s">
        <v>8611</v>
      </c>
      <c r="C5577" s="373" t="s">
        <v>12</v>
      </c>
      <c r="D5577" s="374">
        <v>22.73</v>
      </c>
      <c r="E5577" s="371"/>
    </row>
    <row r="5578" spans="1:5" customFormat="1" x14ac:dyDescent="0.25">
      <c r="A5578" s="373">
        <v>101224</v>
      </c>
      <c r="B5578" s="373" t="s">
        <v>8612</v>
      </c>
      <c r="C5578" s="373" t="s">
        <v>12</v>
      </c>
      <c r="D5578" s="374">
        <v>28.52</v>
      </c>
      <c r="E5578" s="371"/>
    </row>
    <row r="5579" spans="1:5" customFormat="1" x14ac:dyDescent="0.25">
      <c r="A5579" s="373">
        <v>101225</v>
      </c>
      <c r="B5579" s="373" t="s">
        <v>8613</v>
      </c>
      <c r="C5579" s="373" t="s">
        <v>12</v>
      </c>
      <c r="D5579" s="374">
        <v>15.23</v>
      </c>
      <c r="E5579" s="371"/>
    </row>
    <row r="5580" spans="1:5" customFormat="1" x14ac:dyDescent="0.25">
      <c r="A5580" s="373">
        <v>101226</v>
      </c>
      <c r="B5580" s="373" t="s">
        <v>8614</v>
      </c>
      <c r="C5580" s="373" t="s">
        <v>12</v>
      </c>
      <c r="D5580" s="374">
        <v>16.059999999999999</v>
      </c>
      <c r="E5580" s="371"/>
    </row>
    <row r="5581" spans="1:5" customFormat="1" x14ac:dyDescent="0.25">
      <c r="A5581" s="373">
        <v>101227</v>
      </c>
      <c r="B5581" s="373" t="s">
        <v>8615</v>
      </c>
      <c r="C5581" s="373" t="s">
        <v>12</v>
      </c>
      <c r="D5581" s="374">
        <v>18.63</v>
      </c>
      <c r="E5581" s="371"/>
    </row>
    <row r="5582" spans="1:5" customFormat="1" x14ac:dyDescent="0.25">
      <c r="A5582" s="373">
        <v>101228</v>
      </c>
      <c r="B5582" s="373" t="s">
        <v>8616</v>
      </c>
      <c r="C5582" s="373" t="s">
        <v>12</v>
      </c>
      <c r="D5582" s="374">
        <v>19.87</v>
      </c>
      <c r="E5582" s="371"/>
    </row>
    <row r="5583" spans="1:5" customFormat="1" x14ac:dyDescent="0.25">
      <c r="A5583" s="373">
        <v>101229</v>
      </c>
      <c r="B5583" s="373" t="s">
        <v>8617</v>
      </c>
      <c r="C5583" s="373" t="s">
        <v>12</v>
      </c>
      <c r="D5583" s="374">
        <v>25.07</v>
      </c>
      <c r="E5583" s="371"/>
    </row>
    <row r="5584" spans="1:5" customFormat="1" x14ac:dyDescent="0.25">
      <c r="A5584" s="373">
        <v>101230</v>
      </c>
      <c r="B5584" s="373" t="s">
        <v>8618</v>
      </c>
      <c r="C5584" s="373" t="s">
        <v>12</v>
      </c>
      <c r="D5584" s="374">
        <v>11.09</v>
      </c>
      <c r="E5584" s="371"/>
    </row>
    <row r="5585" spans="1:5" customFormat="1" x14ac:dyDescent="0.25">
      <c r="A5585" s="373">
        <v>101231</v>
      </c>
      <c r="B5585" s="373" t="s">
        <v>8619</v>
      </c>
      <c r="C5585" s="373" t="s">
        <v>12</v>
      </c>
      <c r="D5585" s="374">
        <v>10.54</v>
      </c>
      <c r="E5585" s="371"/>
    </row>
    <row r="5586" spans="1:5" customFormat="1" x14ac:dyDescent="0.25">
      <c r="A5586" s="373">
        <v>101232</v>
      </c>
      <c r="B5586" s="373" t="s">
        <v>8620</v>
      </c>
      <c r="C5586" s="373" t="s">
        <v>12</v>
      </c>
      <c r="D5586" s="374">
        <v>9.4700000000000006</v>
      </c>
      <c r="E5586" s="371"/>
    </row>
    <row r="5587" spans="1:5" customFormat="1" x14ac:dyDescent="0.25">
      <c r="A5587" s="373">
        <v>101233</v>
      </c>
      <c r="B5587" s="373" t="s">
        <v>8621</v>
      </c>
      <c r="C5587" s="373" t="s">
        <v>12</v>
      </c>
      <c r="D5587" s="374">
        <v>8.73</v>
      </c>
      <c r="E5587" s="371"/>
    </row>
    <row r="5588" spans="1:5" customFormat="1" x14ac:dyDescent="0.25">
      <c r="A5588" s="373">
        <v>101234</v>
      </c>
      <c r="B5588" s="373" t="s">
        <v>8622</v>
      </c>
      <c r="C5588" s="373" t="s">
        <v>12</v>
      </c>
      <c r="D5588" s="374">
        <v>17.27</v>
      </c>
      <c r="E5588" s="371"/>
    </row>
    <row r="5589" spans="1:5" customFormat="1" x14ac:dyDescent="0.25">
      <c r="A5589" s="373">
        <v>101235</v>
      </c>
      <c r="B5589" s="373" t="s">
        <v>8623</v>
      </c>
      <c r="C5589" s="373" t="s">
        <v>12</v>
      </c>
      <c r="D5589" s="374">
        <v>18.2</v>
      </c>
      <c r="E5589" s="371"/>
    </row>
    <row r="5590" spans="1:5" customFormat="1" x14ac:dyDescent="0.25">
      <c r="A5590" s="373">
        <v>101236</v>
      </c>
      <c r="B5590" s="373" t="s">
        <v>8624</v>
      </c>
      <c r="C5590" s="373" t="s">
        <v>12</v>
      </c>
      <c r="D5590" s="374">
        <v>21.2</v>
      </c>
      <c r="E5590" s="371"/>
    </row>
    <row r="5591" spans="1:5" customFormat="1" x14ac:dyDescent="0.25">
      <c r="A5591" s="373">
        <v>101237</v>
      </c>
      <c r="B5591" s="373" t="s">
        <v>8625</v>
      </c>
      <c r="C5591" s="373" t="s">
        <v>12</v>
      </c>
      <c r="D5591" s="374">
        <v>22.59</v>
      </c>
      <c r="E5591" s="371"/>
    </row>
    <row r="5592" spans="1:5" customFormat="1" x14ac:dyDescent="0.25">
      <c r="A5592" s="373">
        <v>101238</v>
      </c>
      <c r="B5592" s="373" t="s">
        <v>8626</v>
      </c>
      <c r="C5592" s="373" t="s">
        <v>12</v>
      </c>
      <c r="D5592" s="374">
        <v>28.59</v>
      </c>
      <c r="E5592" s="371"/>
    </row>
    <row r="5593" spans="1:5" customFormat="1" x14ac:dyDescent="0.25">
      <c r="A5593" s="373">
        <v>101239</v>
      </c>
      <c r="B5593" s="373" t="s">
        <v>8627</v>
      </c>
      <c r="C5593" s="373" t="s">
        <v>12</v>
      </c>
      <c r="D5593" s="374">
        <v>15.14</v>
      </c>
      <c r="E5593" s="371"/>
    </row>
    <row r="5594" spans="1:5" customFormat="1" x14ac:dyDescent="0.25">
      <c r="A5594" s="373">
        <v>101240</v>
      </c>
      <c r="B5594" s="373" t="s">
        <v>8628</v>
      </c>
      <c r="C5594" s="373" t="s">
        <v>12</v>
      </c>
      <c r="D5594" s="374">
        <v>15.98</v>
      </c>
      <c r="E5594" s="371"/>
    </row>
    <row r="5595" spans="1:5" customFormat="1" x14ac:dyDescent="0.25">
      <c r="A5595" s="373">
        <v>101241</v>
      </c>
      <c r="B5595" s="373" t="s">
        <v>8629</v>
      </c>
      <c r="C5595" s="373" t="s">
        <v>12</v>
      </c>
      <c r="D5595" s="374">
        <v>18.7</v>
      </c>
      <c r="E5595" s="371"/>
    </row>
    <row r="5596" spans="1:5" customFormat="1" x14ac:dyDescent="0.25">
      <c r="A5596" s="373">
        <v>101242</v>
      </c>
      <c r="B5596" s="373" t="s">
        <v>8630</v>
      </c>
      <c r="C5596" s="373" t="s">
        <v>12</v>
      </c>
      <c r="D5596" s="374">
        <v>20.91</v>
      </c>
      <c r="E5596" s="371"/>
    </row>
    <row r="5597" spans="1:5" customFormat="1" x14ac:dyDescent="0.25">
      <c r="A5597" s="373">
        <v>101243</v>
      </c>
      <c r="B5597" s="373" t="s">
        <v>8631</v>
      </c>
      <c r="C5597" s="373" t="s">
        <v>12</v>
      </c>
      <c r="D5597" s="374">
        <v>25.36</v>
      </c>
      <c r="E5597" s="371"/>
    </row>
    <row r="5598" spans="1:5" customFormat="1" x14ac:dyDescent="0.25">
      <c r="A5598" s="373">
        <v>101244</v>
      </c>
      <c r="B5598" s="373" t="s">
        <v>8632</v>
      </c>
      <c r="C5598" s="373" t="s">
        <v>12</v>
      </c>
      <c r="D5598" s="374">
        <v>15.96</v>
      </c>
      <c r="E5598" s="371"/>
    </row>
    <row r="5599" spans="1:5" customFormat="1" x14ac:dyDescent="0.25">
      <c r="A5599" s="373">
        <v>101245</v>
      </c>
      <c r="B5599" s="373" t="s">
        <v>8633</v>
      </c>
      <c r="C5599" s="373" t="s">
        <v>12</v>
      </c>
      <c r="D5599" s="374">
        <v>16.89</v>
      </c>
      <c r="E5599" s="371"/>
    </row>
    <row r="5600" spans="1:5" customFormat="1" x14ac:dyDescent="0.25">
      <c r="A5600" s="373">
        <v>101246</v>
      </c>
      <c r="B5600" s="373" t="s">
        <v>8634</v>
      </c>
      <c r="C5600" s="373" t="s">
        <v>12</v>
      </c>
      <c r="D5600" s="374">
        <v>19.63</v>
      </c>
      <c r="E5600" s="371"/>
    </row>
    <row r="5601" spans="1:5" customFormat="1" x14ac:dyDescent="0.25">
      <c r="A5601" s="373">
        <v>101247</v>
      </c>
      <c r="B5601" s="373" t="s">
        <v>8635</v>
      </c>
      <c r="C5601" s="373" t="s">
        <v>12</v>
      </c>
      <c r="D5601" s="374">
        <v>21.8</v>
      </c>
      <c r="E5601" s="371"/>
    </row>
    <row r="5602" spans="1:5" customFormat="1" x14ac:dyDescent="0.25">
      <c r="A5602" s="373">
        <v>101248</v>
      </c>
      <c r="B5602" s="373" t="s">
        <v>8636</v>
      </c>
      <c r="C5602" s="373" t="s">
        <v>12</v>
      </c>
      <c r="D5602" s="374">
        <v>27.31</v>
      </c>
      <c r="E5602" s="371"/>
    </row>
    <row r="5603" spans="1:5" customFormat="1" x14ac:dyDescent="0.25">
      <c r="A5603" s="373">
        <v>101249</v>
      </c>
      <c r="B5603" s="373" t="s">
        <v>8637</v>
      </c>
      <c r="C5603" s="373" t="s">
        <v>12</v>
      </c>
      <c r="D5603" s="374">
        <v>13.85</v>
      </c>
      <c r="E5603" s="371"/>
    </row>
    <row r="5604" spans="1:5" customFormat="1" x14ac:dyDescent="0.25">
      <c r="A5604" s="373">
        <v>101250</v>
      </c>
      <c r="B5604" s="373" t="s">
        <v>8638</v>
      </c>
      <c r="C5604" s="373" t="s">
        <v>12</v>
      </c>
      <c r="D5604" s="374">
        <v>15.39</v>
      </c>
      <c r="E5604" s="371"/>
    </row>
    <row r="5605" spans="1:5" customFormat="1" x14ac:dyDescent="0.25">
      <c r="A5605" s="373">
        <v>101251</v>
      </c>
      <c r="B5605" s="373" t="s">
        <v>8639</v>
      </c>
      <c r="C5605" s="373" t="s">
        <v>12</v>
      </c>
      <c r="D5605" s="374">
        <v>17.510000000000002</v>
      </c>
      <c r="E5605" s="371"/>
    </row>
    <row r="5606" spans="1:5" customFormat="1" x14ac:dyDescent="0.25">
      <c r="A5606" s="373">
        <v>101252</v>
      </c>
      <c r="B5606" s="373" t="s">
        <v>8640</v>
      </c>
      <c r="C5606" s="373" t="s">
        <v>12</v>
      </c>
      <c r="D5606" s="374">
        <v>19.04</v>
      </c>
      <c r="E5606" s="371"/>
    </row>
    <row r="5607" spans="1:5" customFormat="1" x14ac:dyDescent="0.25">
      <c r="A5607" s="373">
        <v>101253</v>
      </c>
      <c r="B5607" s="373" t="s">
        <v>8641</v>
      </c>
      <c r="C5607" s="373" t="s">
        <v>12</v>
      </c>
      <c r="D5607" s="374">
        <v>24</v>
      </c>
      <c r="E5607" s="371"/>
    </row>
    <row r="5608" spans="1:5" customFormat="1" x14ac:dyDescent="0.25">
      <c r="A5608" s="373">
        <v>101254</v>
      </c>
      <c r="B5608" s="373" t="s">
        <v>8642</v>
      </c>
      <c r="C5608" s="373" t="s">
        <v>12</v>
      </c>
      <c r="D5608" s="374">
        <v>12.91</v>
      </c>
      <c r="E5608" s="371"/>
    </row>
    <row r="5609" spans="1:5" customFormat="1" x14ac:dyDescent="0.25">
      <c r="A5609" s="373">
        <v>101255</v>
      </c>
      <c r="B5609" s="373" t="s">
        <v>8643</v>
      </c>
      <c r="C5609" s="373" t="s">
        <v>12</v>
      </c>
      <c r="D5609" s="374">
        <v>11.39</v>
      </c>
      <c r="E5609" s="371"/>
    </row>
    <row r="5610" spans="1:5" customFormat="1" x14ac:dyDescent="0.25">
      <c r="A5610" s="373">
        <v>101256</v>
      </c>
      <c r="B5610" s="373" t="s">
        <v>8644</v>
      </c>
      <c r="C5610" s="373" t="s">
        <v>12</v>
      </c>
      <c r="D5610" s="374">
        <v>19.989999999999998</v>
      </c>
      <c r="E5610" s="371"/>
    </row>
    <row r="5611" spans="1:5" customFormat="1" x14ac:dyDescent="0.25">
      <c r="A5611" s="373">
        <v>101257</v>
      </c>
      <c r="B5611" s="373" t="s">
        <v>8645</v>
      </c>
      <c r="C5611" s="373" t="s">
        <v>12</v>
      </c>
      <c r="D5611" s="374">
        <v>21.06</v>
      </c>
      <c r="E5611" s="371"/>
    </row>
    <row r="5612" spans="1:5" customFormat="1" x14ac:dyDescent="0.25">
      <c r="A5612" s="373">
        <v>101258</v>
      </c>
      <c r="B5612" s="373" t="s">
        <v>8646</v>
      </c>
      <c r="C5612" s="373" t="s">
        <v>12</v>
      </c>
      <c r="D5612" s="374">
        <v>24.46</v>
      </c>
      <c r="E5612" s="371"/>
    </row>
    <row r="5613" spans="1:5" customFormat="1" x14ac:dyDescent="0.25">
      <c r="A5613" s="373">
        <v>101259</v>
      </c>
      <c r="B5613" s="373" t="s">
        <v>8647</v>
      </c>
      <c r="C5613" s="373" t="s">
        <v>12</v>
      </c>
      <c r="D5613" s="374">
        <v>27.19</v>
      </c>
      <c r="E5613" s="371"/>
    </row>
    <row r="5614" spans="1:5" customFormat="1" x14ac:dyDescent="0.25">
      <c r="A5614" s="373">
        <v>101260</v>
      </c>
      <c r="B5614" s="373" t="s">
        <v>8648</v>
      </c>
      <c r="C5614" s="373" t="s">
        <v>12</v>
      </c>
      <c r="D5614" s="374">
        <v>34.01</v>
      </c>
      <c r="E5614" s="371"/>
    </row>
    <row r="5615" spans="1:5" customFormat="1" x14ac:dyDescent="0.25">
      <c r="A5615" s="373">
        <v>101261</v>
      </c>
      <c r="B5615" s="373" t="s">
        <v>8649</v>
      </c>
      <c r="C5615" s="373" t="s">
        <v>12</v>
      </c>
      <c r="D5615" s="374">
        <v>18.920000000000002</v>
      </c>
      <c r="E5615" s="371"/>
    </row>
    <row r="5616" spans="1:5" customFormat="1" x14ac:dyDescent="0.25">
      <c r="A5616" s="373">
        <v>101262</v>
      </c>
      <c r="B5616" s="373" t="s">
        <v>8650</v>
      </c>
      <c r="C5616" s="373" t="s">
        <v>12</v>
      </c>
      <c r="D5616" s="374">
        <v>19.97</v>
      </c>
      <c r="E5616" s="371"/>
    </row>
    <row r="5617" spans="1:5" customFormat="1" x14ac:dyDescent="0.25">
      <c r="A5617" s="373">
        <v>101263</v>
      </c>
      <c r="B5617" s="373" t="s">
        <v>8651</v>
      </c>
      <c r="C5617" s="373" t="s">
        <v>12</v>
      </c>
      <c r="D5617" s="374">
        <v>23.11</v>
      </c>
      <c r="E5617" s="371"/>
    </row>
    <row r="5618" spans="1:5" customFormat="1" x14ac:dyDescent="0.25">
      <c r="A5618" s="373">
        <v>101264</v>
      </c>
      <c r="B5618" s="373" t="s">
        <v>8652</v>
      </c>
      <c r="C5618" s="373" t="s">
        <v>12</v>
      </c>
      <c r="D5618" s="374">
        <v>25.63</v>
      </c>
      <c r="E5618" s="371"/>
    </row>
    <row r="5619" spans="1:5" customFormat="1" x14ac:dyDescent="0.25">
      <c r="A5619" s="373">
        <v>101265</v>
      </c>
      <c r="B5619" s="373" t="s">
        <v>8653</v>
      </c>
      <c r="C5619" s="373" t="s">
        <v>12</v>
      </c>
      <c r="D5619" s="374">
        <v>31.97</v>
      </c>
      <c r="E5619" s="371"/>
    </row>
    <row r="5620" spans="1:5" customFormat="1" x14ac:dyDescent="0.25">
      <c r="A5620" s="373">
        <v>101266</v>
      </c>
      <c r="B5620" s="373" t="s">
        <v>8654</v>
      </c>
      <c r="C5620" s="373" t="s">
        <v>12</v>
      </c>
      <c r="D5620" s="374">
        <v>11.48</v>
      </c>
      <c r="E5620" s="371"/>
    </row>
    <row r="5621" spans="1:5" customFormat="1" x14ac:dyDescent="0.25">
      <c r="A5621" s="373">
        <v>101267</v>
      </c>
      <c r="B5621" s="373" t="s">
        <v>8655</v>
      </c>
      <c r="C5621" s="373" t="s">
        <v>12</v>
      </c>
      <c r="D5621" s="374">
        <v>11.05</v>
      </c>
      <c r="E5621" s="371"/>
    </row>
    <row r="5622" spans="1:5" customFormat="1" x14ac:dyDescent="0.25">
      <c r="A5622" s="373">
        <v>101268</v>
      </c>
      <c r="B5622" s="373" t="s">
        <v>8656</v>
      </c>
      <c r="C5622" s="373" t="s">
        <v>12</v>
      </c>
      <c r="D5622" s="374">
        <v>18.149999999999999</v>
      </c>
      <c r="E5622" s="371"/>
    </row>
    <row r="5623" spans="1:5" customFormat="1" x14ac:dyDescent="0.25">
      <c r="A5623" s="373">
        <v>101269</v>
      </c>
      <c r="B5623" s="373" t="s">
        <v>8657</v>
      </c>
      <c r="C5623" s="373" t="s">
        <v>12</v>
      </c>
      <c r="D5623" s="374">
        <v>20.239999999999998</v>
      </c>
      <c r="E5623" s="371"/>
    </row>
    <row r="5624" spans="1:5" customFormat="1" x14ac:dyDescent="0.25">
      <c r="A5624" s="373">
        <v>101270</v>
      </c>
      <c r="B5624" s="373" t="s">
        <v>8658</v>
      </c>
      <c r="C5624" s="373" t="s">
        <v>12</v>
      </c>
      <c r="D5624" s="374">
        <v>23.45</v>
      </c>
      <c r="E5624" s="371"/>
    </row>
    <row r="5625" spans="1:5" customFormat="1" x14ac:dyDescent="0.25">
      <c r="A5625" s="373">
        <v>101271</v>
      </c>
      <c r="B5625" s="373" t="s">
        <v>8659</v>
      </c>
      <c r="C5625" s="373" t="s">
        <v>12</v>
      </c>
      <c r="D5625" s="374">
        <v>26.02</v>
      </c>
      <c r="E5625" s="371"/>
    </row>
    <row r="5626" spans="1:5" customFormat="1" x14ac:dyDescent="0.25">
      <c r="A5626" s="373">
        <v>101272</v>
      </c>
      <c r="B5626" s="373" t="s">
        <v>8660</v>
      </c>
      <c r="C5626" s="373" t="s">
        <v>12</v>
      </c>
      <c r="D5626" s="374">
        <v>32.5</v>
      </c>
      <c r="E5626" s="371"/>
    </row>
    <row r="5627" spans="1:5" customFormat="1" x14ac:dyDescent="0.25">
      <c r="A5627" s="373">
        <v>101273</v>
      </c>
      <c r="B5627" s="373" t="s">
        <v>8661</v>
      </c>
      <c r="C5627" s="373" t="s">
        <v>12</v>
      </c>
      <c r="D5627" s="374">
        <v>17.36</v>
      </c>
      <c r="E5627" s="371"/>
    </row>
    <row r="5628" spans="1:5" customFormat="1" x14ac:dyDescent="0.25">
      <c r="A5628" s="373">
        <v>101274</v>
      </c>
      <c r="B5628" s="373" t="s">
        <v>8662</v>
      </c>
      <c r="C5628" s="373" t="s">
        <v>12</v>
      </c>
      <c r="D5628" s="374">
        <v>19.2</v>
      </c>
      <c r="E5628" s="371"/>
    </row>
    <row r="5629" spans="1:5" customFormat="1" x14ac:dyDescent="0.25">
      <c r="A5629" s="373">
        <v>101275</v>
      </c>
      <c r="B5629" s="373" t="s">
        <v>8663</v>
      </c>
      <c r="C5629" s="373" t="s">
        <v>12</v>
      </c>
      <c r="D5629" s="374">
        <v>22.24</v>
      </c>
      <c r="E5629" s="371"/>
    </row>
    <row r="5630" spans="1:5" customFormat="1" x14ac:dyDescent="0.25">
      <c r="A5630" s="373">
        <v>101276</v>
      </c>
      <c r="B5630" s="373" t="s">
        <v>8664</v>
      </c>
      <c r="C5630" s="373" t="s">
        <v>12</v>
      </c>
      <c r="D5630" s="374">
        <v>24.6</v>
      </c>
      <c r="E5630" s="371"/>
    </row>
    <row r="5631" spans="1:5" customFormat="1" x14ac:dyDescent="0.25">
      <c r="A5631" s="373">
        <v>101277</v>
      </c>
      <c r="B5631" s="373" t="s">
        <v>8665</v>
      </c>
      <c r="C5631" s="373" t="s">
        <v>12</v>
      </c>
      <c r="D5631" s="374">
        <v>31.46</v>
      </c>
      <c r="E5631" s="371"/>
    </row>
    <row r="5632" spans="1:5" customFormat="1" x14ac:dyDescent="0.25">
      <c r="A5632" s="373">
        <v>102354</v>
      </c>
      <c r="B5632" s="373" t="s">
        <v>4268</v>
      </c>
      <c r="C5632" s="373" t="s">
        <v>12</v>
      </c>
      <c r="D5632" s="374">
        <v>155.69999999999999</v>
      </c>
      <c r="E5632" s="371"/>
    </row>
    <row r="5633" spans="1:5" customFormat="1" x14ac:dyDescent="0.25">
      <c r="A5633" s="373">
        <v>102355</v>
      </c>
      <c r="B5633" s="373" t="s">
        <v>4269</v>
      </c>
      <c r="C5633" s="373" t="s">
        <v>12</v>
      </c>
      <c r="D5633" s="374">
        <v>183</v>
      </c>
      <c r="E5633" s="371"/>
    </row>
    <row r="5634" spans="1:5" customFormat="1" x14ac:dyDescent="0.25">
      <c r="A5634" s="373">
        <v>102360</v>
      </c>
      <c r="B5634" s="373" t="s">
        <v>4270</v>
      </c>
      <c r="C5634" s="373" t="s">
        <v>12</v>
      </c>
      <c r="D5634" s="374">
        <v>23.66</v>
      </c>
      <c r="E5634" s="371"/>
    </row>
    <row r="5635" spans="1:5" customFormat="1" x14ac:dyDescent="0.25">
      <c r="A5635" s="373">
        <v>102361</v>
      </c>
      <c r="B5635" s="373" t="s">
        <v>4271</v>
      </c>
      <c r="C5635" s="373" t="s">
        <v>12</v>
      </c>
      <c r="D5635" s="374">
        <v>34.409999999999997</v>
      </c>
      <c r="E5635" s="371"/>
    </row>
    <row r="5636" spans="1:5" customFormat="1" x14ac:dyDescent="0.25">
      <c r="A5636" s="373">
        <v>90082</v>
      </c>
      <c r="B5636" s="373" t="s">
        <v>4942</v>
      </c>
      <c r="C5636" s="373" t="s">
        <v>12</v>
      </c>
      <c r="D5636" s="374">
        <v>11.17</v>
      </c>
      <c r="E5636" s="371"/>
    </row>
    <row r="5637" spans="1:5" customFormat="1" x14ac:dyDescent="0.25">
      <c r="A5637" s="373">
        <v>90084</v>
      </c>
      <c r="B5637" s="373" t="s">
        <v>4943</v>
      </c>
      <c r="C5637" s="373" t="s">
        <v>12</v>
      </c>
      <c r="D5637" s="374">
        <v>10.81</v>
      </c>
      <c r="E5637" s="371"/>
    </row>
    <row r="5638" spans="1:5" customFormat="1" x14ac:dyDescent="0.25">
      <c r="A5638" s="373">
        <v>90086</v>
      </c>
      <c r="B5638" s="373" t="s">
        <v>4944</v>
      </c>
      <c r="C5638" s="373" t="s">
        <v>12</v>
      </c>
      <c r="D5638" s="374">
        <v>10.220000000000001</v>
      </c>
      <c r="E5638" s="371"/>
    </row>
    <row r="5639" spans="1:5" customFormat="1" x14ac:dyDescent="0.25">
      <c r="A5639" s="373">
        <v>90087</v>
      </c>
      <c r="B5639" s="373" t="s">
        <v>4945</v>
      </c>
      <c r="C5639" s="373" t="s">
        <v>12</v>
      </c>
      <c r="D5639" s="374">
        <v>9.33</v>
      </c>
      <c r="E5639" s="371"/>
    </row>
    <row r="5640" spans="1:5" customFormat="1" x14ac:dyDescent="0.25">
      <c r="A5640" s="373">
        <v>90090</v>
      </c>
      <c r="B5640" s="373" t="s">
        <v>4946</v>
      </c>
      <c r="C5640" s="373" t="s">
        <v>12</v>
      </c>
      <c r="D5640" s="374">
        <v>9.14</v>
      </c>
      <c r="E5640" s="371"/>
    </row>
    <row r="5641" spans="1:5" customFormat="1" x14ac:dyDescent="0.25">
      <c r="A5641" s="373">
        <v>90091</v>
      </c>
      <c r="B5641" s="373" t="s">
        <v>4947</v>
      </c>
      <c r="C5641" s="373" t="s">
        <v>12</v>
      </c>
      <c r="D5641" s="374">
        <v>6.04</v>
      </c>
      <c r="E5641" s="371"/>
    </row>
    <row r="5642" spans="1:5" customFormat="1" x14ac:dyDescent="0.25">
      <c r="A5642" s="373">
        <v>90092</v>
      </c>
      <c r="B5642" s="373" t="s">
        <v>4948</v>
      </c>
      <c r="C5642" s="373" t="s">
        <v>12</v>
      </c>
      <c r="D5642" s="374">
        <v>5.96</v>
      </c>
      <c r="E5642" s="371"/>
    </row>
    <row r="5643" spans="1:5" customFormat="1" x14ac:dyDescent="0.25">
      <c r="A5643" s="373">
        <v>90094</v>
      </c>
      <c r="B5643" s="373" t="s">
        <v>4949</v>
      </c>
      <c r="C5643" s="373" t="s">
        <v>12</v>
      </c>
      <c r="D5643" s="374">
        <v>5.65</v>
      </c>
      <c r="E5643" s="371"/>
    </row>
    <row r="5644" spans="1:5" customFormat="1" x14ac:dyDescent="0.25">
      <c r="A5644" s="373">
        <v>90095</v>
      </c>
      <c r="B5644" s="373" t="s">
        <v>4950</v>
      </c>
      <c r="C5644" s="373" t="s">
        <v>12</v>
      </c>
      <c r="D5644" s="374">
        <v>5.14</v>
      </c>
      <c r="E5644" s="371"/>
    </row>
    <row r="5645" spans="1:5" customFormat="1" x14ac:dyDescent="0.25">
      <c r="A5645" s="373">
        <v>90098</v>
      </c>
      <c r="B5645" s="373" t="s">
        <v>4951</v>
      </c>
      <c r="C5645" s="373" t="s">
        <v>12</v>
      </c>
      <c r="D5645" s="374">
        <v>5.04</v>
      </c>
      <c r="E5645" s="371"/>
    </row>
    <row r="5646" spans="1:5" customFormat="1" x14ac:dyDescent="0.25">
      <c r="A5646" s="373">
        <v>90099</v>
      </c>
      <c r="B5646" s="373" t="s">
        <v>4952</v>
      </c>
      <c r="C5646" s="373" t="s">
        <v>12</v>
      </c>
      <c r="D5646" s="374">
        <v>15.28</v>
      </c>
      <c r="E5646" s="371"/>
    </row>
    <row r="5647" spans="1:5" customFormat="1" x14ac:dyDescent="0.25">
      <c r="A5647" s="373">
        <v>90100</v>
      </c>
      <c r="B5647" s="373" t="s">
        <v>4953</v>
      </c>
      <c r="C5647" s="373" t="s">
        <v>12</v>
      </c>
      <c r="D5647" s="374">
        <v>12.97</v>
      </c>
      <c r="E5647" s="371"/>
    </row>
    <row r="5648" spans="1:5" customFormat="1" x14ac:dyDescent="0.25">
      <c r="A5648" s="373">
        <v>90101</v>
      </c>
      <c r="B5648" s="373" t="s">
        <v>4954</v>
      </c>
      <c r="C5648" s="373" t="s">
        <v>12</v>
      </c>
      <c r="D5648" s="374">
        <v>12.81</v>
      </c>
      <c r="E5648" s="371"/>
    </row>
    <row r="5649" spans="1:5" customFormat="1" x14ac:dyDescent="0.25">
      <c r="A5649" s="373">
        <v>90102</v>
      </c>
      <c r="B5649" s="373" t="s">
        <v>4955</v>
      </c>
      <c r="C5649" s="373" t="s">
        <v>12</v>
      </c>
      <c r="D5649" s="374">
        <v>11.66</v>
      </c>
      <c r="E5649" s="371"/>
    </row>
    <row r="5650" spans="1:5" customFormat="1" x14ac:dyDescent="0.25">
      <c r="A5650" s="373">
        <v>90105</v>
      </c>
      <c r="B5650" s="373" t="s">
        <v>4956</v>
      </c>
      <c r="C5650" s="373" t="s">
        <v>12</v>
      </c>
      <c r="D5650" s="374">
        <v>8.43</v>
      </c>
      <c r="E5650" s="371"/>
    </row>
    <row r="5651" spans="1:5" customFormat="1" x14ac:dyDescent="0.25">
      <c r="A5651" s="373">
        <v>90106</v>
      </c>
      <c r="B5651" s="373" t="s">
        <v>4957</v>
      </c>
      <c r="C5651" s="373" t="s">
        <v>12</v>
      </c>
      <c r="D5651" s="374">
        <v>7.16</v>
      </c>
      <c r="E5651" s="371"/>
    </row>
    <row r="5652" spans="1:5" customFormat="1" x14ac:dyDescent="0.25">
      <c r="A5652" s="373">
        <v>90107</v>
      </c>
      <c r="B5652" s="373" t="s">
        <v>4958</v>
      </c>
      <c r="C5652" s="373" t="s">
        <v>12</v>
      </c>
      <c r="D5652" s="374">
        <v>7.06</v>
      </c>
      <c r="E5652" s="371"/>
    </row>
    <row r="5653" spans="1:5" customFormat="1" x14ac:dyDescent="0.25">
      <c r="A5653" s="373">
        <v>90108</v>
      </c>
      <c r="B5653" s="373" t="s">
        <v>4959</v>
      </c>
      <c r="C5653" s="373" t="s">
        <v>12</v>
      </c>
      <c r="D5653" s="374">
        <v>6.43</v>
      </c>
      <c r="E5653" s="371"/>
    </row>
    <row r="5654" spans="1:5" customFormat="1" x14ac:dyDescent="0.25">
      <c r="A5654" s="373">
        <v>93358</v>
      </c>
      <c r="B5654" s="373" t="s">
        <v>4272</v>
      </c>
      <c r="C5654" s="373" t="s">
        <v>12</v>
      </c>
      <c r="D5654" s="374">
        <v>86.67</v>
      </c>
      <c r="E5654" s="371"/>
    </row>
    <row r="5655" spans="1:5" customFormat="1" x14ac:dyDescent="0.25">
      <c r="A5655" s="373">
        <v>102276</v>
      </c>
      <c r="B5655" s="373" t="s">
        <v>4960</v>
      </c>
      <c r="C5655" s="373" t="s">
        <v>12</v>
      </c>
      <c r="D5655" s="374">
        <v>12.56</v>
      </c>
      <c r="E5655" s="371"/>
    </row>
    <row r="5656" spans="1:5" customFormat="1" x14ac:dyDescent="0.25">
      <c r="A5656" s="373">
        <v>102277</v>
      </c>
      <c r="B5656" s="373" t="s">
        <v>4961</v>
      </c>
      <c r="C5656" s="373" t="s">
        <v>12</v>
      </c>
      <c r="D5656" s="374">
        <v>9.92</v>
      </c>
      <c r="E5656" s="371"/>
    </row>
    <row r="5657" spans="1:5" customFormat="1" x14ac:dyDescent="0.25">
      <c r="A5657" s="373">
        <v>102278</v>
      </c>
      <c r="B5657" s="373" t="s">
        <v>4962</v>
      </c>
      <c r="C5657" s="373" t="s">
        <v>12</v>
      </c>
      <c r="D5657" s="374">
        <v>9.74</v>
      </c>
      <c r="E5657" s="371"/>
    </row>
    <row r="5658" spans="1:5" customFormat="1" x14ac:dyDescent="0.25">
      <c r="A5658" s="373">
        <v>102279</v>
      </c>
      <c r="B5658" s="373" t="s">
        <v>4963</v>
      </c>
      <c r="C5658" s="373" t="s">
        <v>12</v>
      </c>
      <c r="D5658" s="374">
        <v>6.92</v>
      </c>
      <c r="E5658" s="371"/>
    </row>
    <row r="5659" spans="1:5" customFormat="1" x14ac:dyDescent="0.25">
      <c r="A5659" s="373">
        <v>102280</v>
      </c>
      <c r="B5659" s="373" t="s">
        <v>4964</v>
      </c>
      <c r="C5659" s="373" t="s">
        <v>12</v>
      </c>
      <c r="D5659" s="374">
        <v>5.48</v>
      </c>
      <c r="E5659" s="371"/>
    </row>
    <row r="5660" spans="1:5" customFormat="1" x14ac:dyDescent="0.25">
      <c r="A5660" s="373">
        <v>102281</v>
      </c>
      <c r="B5660" s="373" t="s">
        <v>4965</v>
      </c>
      <c r="C5660" s="373" t="s">
        <v>12</v>
      </c>
      <c r="D5660" s="374">
        <v>5.37</v>
      </c>
      <c r="E5660" s="371"/>
    </row>
    <row r="5661" spans="1:5" customFormat="1" x14ac:dyDescent="0.25">
      <c r="A5661" s="373">
        <v>102282</v>
      </c>
      <c r="B5661" s="373" t="s">
        <v>4966</v>
      </c>
      <c r="C5661" s="373" t="s">
        <v>12</v>
      </c>
      <c r="D5661" s="374">
        <v>13.96</v>
      </c>
      <c r="E5661" s="371"/>
    </row>
    <row r="5662" spans="1:5" customFormat="1" x14ac:dyDescent="0.25">
      <c r="A5662" s="373">
        <v>102283</v>
      </c>
      <c r="B5662" s="373" t="s">
        <v>4967</v>
      </c>
      <c r="C5662" s="373" t="s">
        <v>12</v>
      </c>
      <c r="D5662" s="374">
        <v>12.4</v>
      </c>
      <c r="E5662" s="371"/>
    </row>
    <row r="5663" spans="1:5" customFormat="1" x14ac:dyDescent="0.25">
      <c r="A5663" s="373">
        <v>102284</v>
      </c>
      <c r="B5663" s="373" t="s">
        <v>4968</v>
      </c>
      <c r="C5663" s="373" t="s">
        <v>12</v>
      </c>
      <c r="D5663" s="374">
        <v>12</v>
      </c>
      <c r="E5663" s="371"/>
    </row>
    <row r="5664" spans="1:5" customFormat="1" x14ac:dyDescent="0.25">
      <c r="A5664" s="373">
        <v>102285</v>
      </c>
      <c r="B5664" s="373" t="s">
        <v>4969</v>
      </c>
      <c r="C5664" s="373" t="s">
        <v>12</v>
      </c>
      <c r="D5664" s="374">
        <v>11.35</v>
      </c>
      <c r="E5664" s="371"/>
    </row>
    <row r="5665" spans="1:5" customFormat="1" x14ac:dyDescent="0.25">
      <c r="A5665" s="373">
        <v>102286</v>
      </c>
      <c r="B5665" s="373" t="s">
        <v>4970</v>
      </c>
      <c r="C5665" s="373" t="s">
        <v>12</v>
      </c>
      <c r="D5665" s="374">
        <v>11.04</v>
      </c>
      <c r="E5665" s="371"/>
    </row>
    <row r="5666" spans="1:5" customFormat="1" x14ac:dyDescent="0.25">
      <c r="A5666" s="373">
        <v>102287</v>
      </c>
      <c r="B5666" s="373" t="s">
        <v>4971</v>
      </c>
      <c r="C5666" s="373" t="s">
        <v>12</v>
      </c>
      <c r="D5666" s="374">
        <v>10.83</v>
      </c>
      <c r="E5666" s="371"/>
    </row>
    <row r="5667" spans="1:5" customFormat="1" x14ac:dyDescent="0.25">
      <c r="A5667" s="373">
        <v>102288</v>
      </c>
      <c r="B5667" s="373" t="s">
        <v>4972</v>
      </c>
      <c r="C5667" s="373" t="s">
        <v>12</v>
      </c>
      <c r="D5667" s="374">
        <v>10.39</v>
      </c>
      <c r="E5667" s="371"/>
    </row>
    <row r="5668" spans="1:5" customFormat="1" x14ac:dyDescent="0.25">
      <c r="A5668" s="373">
        <v>102289</v>
      </c>
      <c r="B5668" s="373" t="s">
        <v>4973</v>
      </c>
      <c r="C5668" s="373" t="s">
        <v>12</v>
      </c>
      <c r="D5668" s="374">
        <v>10.16</v>
      </c>
      <c r="E5668" s="371"/>
    </row>
    <row r="5669" spans="1:5" customFormat="1" x14ac:dyDescent="0.25">
      <c r="A5669" s="373">
        <v>102290</v>
      </c>
      <c r="B5669" s="373" t="s">
        <v>4974</v>
      </c>
      <c r="C5669" s="373" t="s">
        <v>12</v>
      </c>
      <c r="D5669" s="374">
        <v>7.69</v>
      </c>
      <c r="E5669" s="371"/>
    </row>
    <row r="5670" spans="1:5" customFormat="1" x14ac:dyDescent="0.25">
      <c r="A5670" s="373">
        <v>102291</v>
      </c>
      <c r="B5670" s="373" t="s">
        <v>4975</v>
      </c>
      <c r="C5670" s="373" t="s">
        <v>12</v>
      </c>
      <c r="D5670" s="374">
        <v>6.84</v>
      </c>
      <c r="E5670" s="371"/>
    </row>
    <row r="5671" spans="1:5" customFormat="1" x14ac:dyDescent="0.25">
      <c r="A5671" s="373">
        <v>102292</v>
      </c>
      <c r="B5671" s="373" t="s">
        <v>4976</v>
      </c>
      <c r="C5671" s="373" t="s">
        <v>12</v>
      </c>
      <c r="D5671" s="374">
        <v>6.63</v>
      </c>
      <c r="E5671" s="371"/>
    </row>
    <row r="5672" spans="1:5" customFormat="1" x14ac:dyDescent="0.25">
      <c r="A5672" s="373">
        <v>102293</v>
      </c>
      <c r="B5672" s="373" t="s">
        <v>4977</v>
      </c>
      <c r="C5672" s="373" t="s">
        <v>12</v>
      </c>
      <c r="D5672" s="374">
        <v>6.27</v>
      </c>
      <c r="E5672" s="371"/>
    </row>
    <row r="5673" spans="1:5" customFormat="1" x14ac:dyDescent="0.25">
      <c r="A5673" s="373">
        <v>102294</v>
      </c>
      <c r="B5673" s="373" t="s">
        <v>4978</v>
      </c>
      <c r="C5673" s="373" t="s">
        <v>12</v>
      </c>
      <c r="D5673" s="374">
        <v>6.1</v>
      </c>
      <c r="E5673" s="371"/>
    </row>
    <row r="5674" spans="1:5" customFormat="1" x14ac:dyDescent="0.25">
      <c r="A5674" s="373">
        <v>102295</v>
      </c>
      <c r="B5674" s="373" t="s">
        <v>4979</v>
      </c>
      <c r="C5674" s="373" t="s">
        <v>12</v>
      </c>
      <c r="D5674" s="374">
        <v>5.96</v>
      </c>
      <c r="E5674" s="371"/>
    </row>
    <row r="5675" spans="1:5" customFormat="1" x14ac:dyDescent="0.25">
      <c r="A5675" s="373">
        <v>102296</v>
      </c>
      <c r="B5675" s="373" t="s">
        <v>4980</v>
      </c>
      <c r="C5675" s="373" t="s">
        <v>12</v>
      </c>
      <c r="D5675" s="374">
        <v>5.72</v>
      </c>
      <c r="E5675" s="371"/>
    </row>
    <row r="5676" spans="1:5" customFormat="1" x14ac:dyDescent="0.25">
      <c r="A5676" s="373">
        <v>102297</v>
      </c>
      <c r="B5676" s="373" t="s">
        <v>4981</v>
      </c>
      <c r="C5676" s="373" t="s">
        <v>12</v>
      </c>
      <c r="D5676" s="374">
        <v>5.6</v>
      </c>
      <c r="E5676" s="371"/>
    </row>
    <row r="5677" spans="1:5" customFormat="1" x14ac:dyDescent="0.25">
      <c r="A5677" s="373">
        <v>102298</v>
      </c>
      <c r="B5677" s="373" t="s">
        <v>4982</v>
      </c>
      <c r="C5677" s="373" t="s">
        <v>12</v>
      </c>
      <c r="D5677" s="374">
        <v>16.97</v>
      </c>
      <c r="E5677" s="371"/>
    </row>
    <row r="5678" spans="1:5" customFormat="1" x14ac:dyDescent="0.25">
      <c r="A5678" s="373">
        <v>102299</v>
      </c>
      <c r="B5678" s="373" t="s">
        <v>4983</v>
      </c>
      <c r="C5678" s="373" t="s">
        <v>12</v>
      </c>
      <c r="D5678" s="374">
        <v>14.42</v>
      </c>
      <c r="E5678" s="371"/>
    </row>
    <row r="5679" spans="1:5" customFormat="1" x14ac:dyDescent="0.25">
      <c r="A5679" s="373">
        <v>102300</v>
      </c>
      <c r="B5679" s="373" t="s">
        <v>4984</v>
      </c>
      <c r="C5679" s="373" t="s">
        <v>12</v>
      </c>
      <c r="D5679" s="374">
        <v>14.24</v>
      </c>
      <c r="E5679" s="371"/>
    </row>
    <row r="5680" spans="1:5" customFormat="1" x14ac:dyDescent="0.25">
      <c r="A5680" s="373">
        <v>102301</v>
      </c>
      <c r="B5680" s="373" t="s">
        <v>4985</v>
      </c>
      <c r="C5680" s="373" t="s">
        <v>12</v>
      </c>
      <c r="D5680" s="374">
        <v>12.94</v>
      </c>
      <c r="E5680" s="371"/>
    </row>
    <row r="5681" spans="1:5" customFormat="1" x14ac:dyDescent="0.25">
      <c r="A5681" s="373">
        <v>102302</v>
      </c>
      <c r="B5681" s="373" t="s">
        <v>4986</v>
      </c>
      <c r="C5681" s="373" t="s">
        <v>12</v>
      </c>
      <c r="D5681" s="374">
        <v>9.36</v>
      </c>
      <c r="E5681" s="371"/>
    </row>
    <row r="5682" spans="1:5" customFormat="1" x14ac:dyDescent="0.25">
      <c r="A5682" s="373">
        <v>102303</v>
      </c>
      <c r="B5682" s="373" t="s">
        <v>4987</v>
      </c>
      <c r="C5682" s="373" t="s">
        <v>12</v>
      </c>
      <c r="D5682" s="374">
        <v>7.95</v>
      </c>
      <c r="E5682" s="371"/>
    </row>
    <row r="5683" spans="1:5" customFormat="1" x14ac:dyDescent="0.25">
      <c r="A5683" s="373">
        <v>102304</v>
      </c>
      <c r="B5683" s="373" t="s">
        <v>4988</v>
      </c>
      <c r="C5683" s="373" t="s">
        <v>12</v>
      </c>
      <c r="D5683" s="374">
        <v>7.85</v>
      </c>
      <c r="E5683" s="371"/>
    </row>
    <row r="5684" spans="1:5" customFormat="1" x14ac:dyDescent="0.25">
      <c r="A5684" s="373">
        <v>102305</v>
      </c>
      <c r="B5684" s="373" t="s">
        <v>4989</v>
      </c>
      <c r="C5684" s="373" t="s">
        <v>12</v>
      </c>
      <c r="D5684" s="374">
        <v>7.15</v>
      </c>
      <c r="E5684" s="371"/>
    </row>
    <row r="5685" spans="1:5" customFormat="1" x14ac:dyDescent="0.25">
      <c r="A5685" s="373">
        <v>102306</v>
      </c>
      <c r="B5685" s="373" t="s">
        <v>4990</v>
      </c>
      <c r="C5685" s="373" t="s">
        <v>12</v>
      </c>
      <c r="D5685" s="374">
        <v>15.72</v>
      </c>
      <c r="E5685" s="371"/>
    </row>
    <row r="5686" spans="1:5" customFormat="1" x14ac:dyDescent="0.25">
      <c r="A5686" s="373">
        <v>102307</v>
      </c>
      <c r="B5686" s="373" t="s">
        <v>4991</v>
      </c>
      <c r="C5686" s="373" t="s">
        <v>12</v>
      </c>
      <c r="D5686" s="374">
        <v>13.95</v>
      </c>
      <c r="E5686" s="371"/>
    </row>
    <row r="5687" spans="1:5" customFormat="1" x14ac:dyDescent="0.25">
      <c r="A5687" s="373">
        <v>102308</v>
      </c>
      <c r="B5687" s="373" t="s">
        <v>4992</v>
      </c>
      <c r="C5687" s="373" t="s">
        <v>12</v>
      </c>
      <c r="D5687" s="374">
        <v>13.53</v>
      </c>
      <c r="E5687" s="371"/>
    </row>
    <row r="5688" spans="1:5" customFormat="1" x14ac:dyDescent="0.25">
      <c r="A5688" s="373">
        <v>102309</v>
      </c>
      <c r="B5688" s="373" t="s">
        <v>4993</v>
      </c>
      <c r="C5688" s="373" t="s">
        <v>12</v>
      </c>
      <c r="D5688" s="374">
        <v>12.8</v>
      </c>
      <c r="E5688" s="371"/>
    </row>
    <row r="5689" spans="1:5" customFormat="1" x14ac:dyDescent="0.25">
      <c r="A5689" s="373">
        <v>102310</v>
      </c>
      <c r="B5689" s="373" t="s">
        <v>4994</v>
      </c>
      <c r="C5689" s="373" t="s">
        <v>12</v>
      </c>
      <c r="D5689" s="374">
        <v>12.42</v>
      </c>
      <c r="E5689" s="371"/>
    </row>
    <row r="5690" spans="1:5" customFormat="1" x14ac:dyDescent="0.25">
      <c r="A5690" s="373">
        <v>102311</v>
      </c>
      <c r="B5690" s="373" t="s">
        <v>4995</v>
      </c>
      <c r="C5690" s="373" t="s">
        <v>12</v>
      </c>
      <c r="D5690" s="374">
        <v>12.17</v>
      </c>
      <c r="E5690" s="371"/>
    </row>
    <row r="5691" spans="1:5" customFormat="1" x14ac:dyDescent="0.25">
      <c r="A5691" s="373">
        <v>102312</v>
      </c>
      <c r="B5691" s="373" t="s">
        <v>4996</v>
      </c>
      <c r="C5691" s="373" t="s">
        <v>12</v>
      </c>
      <c r="D5691" s="374">
        <v>11.7</v>
      </c>
      <c r="E5691" s="371"/>
    </row>
    <row r="5692" spans="1:5" customFormat="1" x14ac:dyDescent="0.25">
      <c r="A5692" s="373">
        <v>102313</v>
      </c>
      <c r="B5692" s="373" t="s">
        <v>4997</v>
      </c>
      <c r="C5692" s="373" t="s">
        <v>12</v>
      </c>
      <c r="D5692" s="374">
        <v>11.43</v>
      </c>
      <c r="E5692" s="371"/>
    </row>
    <row r="5693" spans="1:5" customFormat="1" x14ac:dyDescent="0.25">
      <c r="A5693" s="373">
        <v>102314</v>
      </c>
      <c r="B5693" s="373" t="s">
        <v>4998</v>
      </c>
      <c r="C5693" s="373" t="s">
        <v>12</v>
      </c>
      <c r="D5693" s="374">
        <v>8.67</v>
      </c>
      <c r="E5693" s="371"/>
    </row>
    <row r="5694" spans="1:5" customFormat="1" x14ac:dyDescent="0.25">
      <c r="A5694" s="373">
        <v>102315</v>
      </c>
      <c r="B5694" s="373" t="s">
        <v>4999</v>
      </c>
      <c r="C5694" s="373" t="s">
        <v>12</v>
      </c>
      <c r="D5694" s="374">
        <v>7.69</v>
      </c>
      <c r="E5694" s="371"/>
    </row>
    <row r="5695" spans="1:5" customFormat="1" x14ac:dyDescent="0.25">
      <c r="A5695" s="373">
        <v>102316</v>
      </c>
      <c r="B5695" s="373" t="s">
        <v>5000</v>
      </c>
      <c r="C5695" s="373" t="s">
        <v>12</v>
      </c>
      <c r="D5695" s="374">
        <v>7.46</v>
      </c>
      <c r="E5695" s="371"/>
    </row>
    <row r="5696" spans="1:5" customFormat="1" x14ac:dyDescent="0.25">
      <c r="A5696" s="373">
        <v>102317</v>
      </c>
      <c r="B5696" s="373" t="s">
        <v>5001</v>
      </c>
      <c r="C5696" s="373" t="s">
        <v>12</v>
      </c>
      <c r="D5696" s="374">
        <v>7.05</v>
      </c>
      <c r="E5696" s="371"/>
    </row>
    <row r="5697" spans="1:5" customFormat="1" x14ac:dyDescent="0.25">
      <c r="A5697" s="373">
        <v>102318</v>
      </c>
      <c r="B5697" s="373" t="s">
        <v>5002</v>
      </c>
      <c r="C5697" s="373" t="s">
        <v>12</v>
      </c>
      <c r="D5697" s="374">
        <v>6.86</v>
      </c>
      <c r="E5697" s="371"/>
    </row>
    <row r="5698" spans="1:5" customFormat="1" x14ac:dyDescent="0.25">
      <c r="A5698" s="373">
        <v>102319</v>
      </c>
      <c r="B5698" s="373" t="s">
        <v>5003</v>
      </c>
      <c r="C5698" s="373" t="s">
        <v>12</v>
      </c>
      <c r="D5698" s="374">
        <v>6.71</v>
      </c>
      <c r="E5698" s="371"/>
    </row>
    <row r="5699" spans="1:5" customFormat="1" x14ac:dyDescent="0.25">
      <c r="A5699" s="373">
        <v>102320</v>
      </c>
      <c r="B5699" s="373" t="s">
        <v>5004</v>
      </c>
      <c r="C5699" s="373" t="s">
        <v>12</v>
      </c>
      <c r="D5699" s="374">
        <v>6.44</v>
      </c>
      <c r="E5699" s="371"/>
    </row>
    <row r="5700" spans="1:5" customFormat="1" x14ac:dyDescent="0.25">
      <c r="A5700" s="373">
        <v>102321</v>
      </c>
      <c r="B5700" s="373" t="s">
        <v>5005</v>
      </c>
      <c r="C5700" s="373" t="s">
        <v>12</v>
      </c>
      <c r="D5700" s="374">
        <v>6.31</v>
      </c>
      <c r="E5700" s="371"/>
    </row>
    <row r="5701" spans="1:5" customFormat="1" x14ac:dyDescent="0.25">
      <c r="A5701" s="373">
        <v>102322</v>
      </c>
      <c r="B5701" s="373" t="s">
        <v>5006</v>
      </c>
      <c r="C5701" s="373" t="s">
        <v>12</v>
      </c>
      <c r="D5701" s="374">
        <v>19.100000000000001</v>
      </c>
      <c r="E5701" s="371"/>
    </row>
    <row r="5702" spans="1:5" customFormat="1" x14ac:dyDescent="0.25">
      <c r="A5702" s="373">
        <v>102323</v>
      </c>
      <c r="B5702" s="373" t="s">
        <v>5007</v>
      </c>
      <c r="C5702" s="373" t="s">
        <v>12</v>
      </c>
      <c r="D5702" s="374">
        <v>16.21</v>
      </c>
      <c r="E5702" s="371"/>
    </row>
    <row r="5703" spans="1:5" customFormat="1" x14ac:dyDescent="0.25">
      <c r="A5703" s="373">
        <v>102324</v>
      </c>
      <c r="B5703" s="373" t="s">
        <v>5008</v>
      </c>
      <c r="C5703" s="373" t="s">
        <v>12</v>
      </c>
      <c r="D5703" s="374">
        <v>16.02</v>
      </c>
      <c r="E5703" s="371"/>
    </row>
    <row r="5704" spans="1:5" customFormat="1" x14ac:dyDescent="0.25">
      <c r="A5704" s="373">
        <v>102325</v>
      </c>
      <c r="B5704" s="373" t="s">
        <v>5009</v>
      </c>
      <c r="C5704" s="373" t="s">
        <v>12</v>
      </c>
      <c r="D5704" s="374">
        <v>14.58</v>
      </c>
      <c r="E5704" s="371"/>
    </row>
    <row r="5705" spans="1:5" customFormat="1" x14ac:dyDescent="0.25">
      <c r="A5705" s="373">
        <v>102326</v>
      </c>
      <c r="B5705" s="373" t="s">
        <v>5010</v>
      </c>
      <c r="C5705" s="373" t="s">
        <v>12</v>
      </c>
      <c r="D5705" s="374">
        <v>10.54</v>
      </c>
      <c r="E5705" s="371"/>
    </row>
    <row r="5706" spans="1:5" customFormat="1" x14ac:dyDescent="0.25">
      <c r="A5706" s="373">
        <v>102327</v>
      </c>
      <c r="B5706" s="373" t="s">
        <v>5011</v>
      </c>
      <c r="C5706" s="373" t="s">
        <v>12</v>
      </c>
      <c r="D5706" s="374">
        <v>8.9499999999999993</v>
      </c>
      <c r="E5706" s="371"/>
    </row>
    <row r="5707" spans="1:5" customFormat="1" x14ac:dyDescent="0.25">
      <c r="A5707" s="373">
        <v>102328</v>
      </c>
      <c r="B5707" s="373" t="s">
        <v>5012</v>
      </c>
      <c r="C5707" s="373" t="s">
        <v>12</v>
      </c>
      <c r="D5707" s="374">
        <v>8.83</v>
      </c>
      <c r="E5707" s="371"/>
    </row>
    <row r="5708" spans="1:5" customFormat="1" x14ac:dyDescent="0.25">
      <c r="A5708" s="373">
        <v>102329</v>
      </c>
      <c r="B5708" s="373" t="s">
        <v>5013</v>
      </c>
      <c r="C5708" s="373" t="s">
        <v>12</v>
      </c>
      <c r="D5708" s="374">
        <v>8.0399999999999991</v>
      </c>
      <c r="E5708" s="371"/>
    </row>
    <row r="5709" spans="1:5" customFormat="1" x14ac:dyDescent="0.25">
      <c r="A5709" s="373">
        <v>94304</v>
      </c>
      <c r="B5709" s="373" t="s">
        <v>8666</v>
      </c>
      <c r="C5709" s="373" t="s">
        <v>12</v>
      </c>
      <c r="D5709" s="374">
        <v>72.819999999999993</v>
      </c>
      <c r="E5709" s="371"/>
    </row>
    <row r="5710" spans="1:5" customFormat="1" x14ac:dyDescent="0.25">
      <c r="A5710" s="373">
        <v>94306</v>
      </c>
      <c r="B5710" s="373" t="s">
        <v>8667</v>
      </c>
      <c r="C5710" s="373" t="s">
        <v>12</v>
      </c>
      <c r="D5710" s="374">
        <v>66.540000000000006</v>
      </c>
      <c r="E5710" s="371"/>
    </row>
    <row r="5711" spans="1:5" customFormat="1" x14ac:dyDescent="0.25">
      <c r="A5711" s="373">
        <v>94310</v>
      </c>
      <c r="B5711" s="373" t="s">
        <v>8668</v>
      </c>
      <c r="C5711" s="373" t="s">
        <v>12</v>
      </c>
      <c r="D5711" s="374">
        <v>63.67</v>
      </c>
      <c r="E5711" s="371"/>
    </row>
    <row r="5712" spans="1:5" customFormat="1" x14ac:dyDescent="0.25">
      <c r="A5712" s="373">
        <v>94316</v>
      </c>
      <c r="B5712" s="373" t="s">
        <v>8669</v>
      </c>
      <c r="C5712" s="373" t="s">
        <v>12</v>
      </c>
      <c r="D5712" s="374">
        <v>67.44</v>
      </c>
      <c r="E5712" s="371"/>
    </row>
    <row r="5713" spans="1:5" customFormat="1" x14ac:dyDescent="0.25">
      <c r="A5713" s="373">
        <v>94318</v>
      </c>
      <c r="B5713" s="373" t="s">
        <v>8670</v>
      </c>
      <c r="C5713" s="373" t="s">
        <v>12</v>
      </c>
      <c r="D5713" s="374">
        <v>62.24</v>
      </c>
      <c r="E5713" s="371"/>
    </row>
    <row r="5714" spans="1:5" customFormat="1" x14ac:dyDescent="0.25">
      <c r="A5714" s="373">
        <v>94319</v>
      </c>
      <c r="B5714" s="373" t="s">
        <v>8671</v>
      </c>
      <c r="C5714" s="373" t="s">
        <v>12</v>
      </c>
      <c r="D5714" s="374">
        <v>75.98</v>
      </c>
      <c r="E5714" s="371"/>
    </row>
    <row r="5715" spans="1:5" customFormat="1" x14ac:dyDescent="0.25">
      <c r="A5715" s="373">
        <v>94327</v>
      </c>
      <c r="B5715" s="373" t="s">
        <v>8672</v>
      </c>
      <c r="C5715" s="373" t="s">
        <v>12</v>
      </c>
      <c r="D5715" s="374">
        <v>163.07</v>
      </c>
      <c r="E5715" s="371"/>
    </row>
    <row r="5716" spans="1:5" customFormat="1" x14ac:dyDescent="0.25">
      <c r="A5716" s="373">
        <v>94329</v>
      </c>
      <c r="B5716" s="373" t="s">
        <v>8673</v>
      </c>
      <c r="C5716" s="373" t="s">
        <v>12</v>
      </c>
      <c r="D5716" s="374">
        <v>156.79</v>
      </c>
      <c r="E5716" s="371"/>
    </row>
    <row r="5717" spans="1:5" customFormat="1" x14ac:dyDescent="0.25">
      <c r="A5717" s="373">
        <v>94333</v>
      </c>
      <c r="B5717" s="373" t="s">
        <v>8674</v>
      </c>
      <c r="C5717" s="373" t="s">
        <v>12</v>
      </c>
      <c r="D5717" s="374">
        <v>153.91999999999999</v>
      </c>
      <c r="E5717" s="371"/>
    </row>
    <row r="5718" spans="1:5" customFormat="1" x14ac:dyDescent="0.25">
      <c r="A5718" s="373">
        <v>94339</v>
      </c>
      <c r="B5718" s="373" t="s">
        <v>8675</v>
      </c>
      <c r="C5718" s="373" t="s">
        <v>12</v>
      </c>
      <c r="D5718" s="374">
        <v>157.69</v>
      </c>
      <c r="E5718" s="371"/>
    </row>
    <row r="5719" spans="1:5" customFormat="1" x14ac:dyDescent="0.25">
      <c r="A5719" s="373">
        <v>94341</v>
      </c>
      <c r="B5719" s="373" t="s">
        <v>8676</v>
      </c>
      <c r="C5719" s="373" t="s">
        <v>12</v>
      </c>
      <c r="D5719" s="374">
        <v>152.49</v>
      </c>
      <c r="E5719" s="371"/>
    </row>
    <row r="5720" spans="1:5" customFormat="1" x14ac:dyDescent="0.25">
      <c r="A5720" s="373">
        <v>94342</v>
      </c>
      <c r="B5720" s="373" t="s">
        <v>8677</v>
      </c>
      <c r="C5720" s="373" t="s">
        <v>12</v>
      </c>
      <c r="D5720" s="374">
        <v>166.23</v>
      </c>
      <c r="E5720" s="371"/>
    </row>
    <row r="5721" spans="1:5" customFormat="1" x14ac:dyDescent="0.25">
      <c r="A5721" s="373">
        <v>96385</v>
      </c>
      <c r="B5721" s="373" t="s">
        <v>2603</v>
      </c>
      <c r="C5721" s="373" t="s">
        <v>12</v>
      </c>
      <c r="D5721" s="374">
        <v>11.59</v>
      </c>
      <c r="E5721" s="371"/>
    </row>
    <row r="5722" spans="1:5" customFormat="1" x14ac:dyDescent="0.25">
      <c r="A5722" s="373">
        <v>96386</v>
      </c>
      <c r="B5722" s="373" t="s">
        <v>2604</v>
      </c>
      <c r="C5722" s="373" t="s">
        <v>12</v>
      </c>
      <c r="D5722" s="374">
        <v>8.69</v>
      </c>
      <c r="E5722" s="371"/>
    </row>
    <row r="5723" spans="1:5" customFormat="1" x14ac:dyDescent="0.25">
      <c r="A5723" s="373">
        <v>93367</v>
      </c>
      <c r="B5723" s="373" t="s">
        <v>8678</v>
      </c>
      <c r="C5723" s="373" t="s">
        <v>12</v>
      </c>
      <c r="D5723" s="374">
        <v>22.12</v>
      </c>
      <c r="E5723" s="371"/>
    </row>
    <row r="5724" spans="1:5" customFormat="1" x14ac:dyDescent="0.25">
      <c r="A5724" s="373">
        <v>93368</v>
      </c>
      <c r="B5724" s="373" t="s">
        <v>8679</v>
      </c>
      <c r="C5724" s="373" t="s">
        <v>12</v>
      </c>
      <c r="D5724" s="374">
        <v>19.34</v>
      </c>
      <c r="E5724" s="371"/>
    </row>
    <row r="5725" spans="1:5" customFormat="1" x14ac:dyDescent="0.25">
      <c r="A5725" s="373">
        <v>93369</v>
      </c>
      <c r="B5725" s="373" t="s">
        <v>8680</v>
      </c>
      <c r="C5725" s="373" t="s">
        <v>12</v>
      </c>
      <c r="D5725" s="374">
        <v>15.84</v>
      </c>
      <c r="E5725" s="371"/>
    </row>
    <row r="5726" spans="1:5" customFormat="1" x14ac:dyDescent="0.25">
      <c r="A5726" s="373">
        <v>93372</v>
      </c>
      <c r="B5726" s="373" t="s">
        <v>8681</v>
      </c>
      <c r="C5726" s="373" t="s">
        <v>12</v>
      </c>
      <c r="D5726" s="374">
        <v>15.19</v>
      </c>
      <c r="E5726" s="371"/>
    </row>
    <row r="5727" spans="1:5" customFormat="1" x14ac:dyDescent="0.25">
      <c r="A5727" s="373">
        <v>93373</v>
      </c>
      <c r="B5727" s="373" t="s">
        <v>8682</v>
      </c>
      <c r="C5727" s="373" t="s">
        <v>12</v>
      </c>
      <c r="D5727" s="374">
        <v>12.97</v>
      </c>
      <c r="E5727" s="371"/>
    </row>
    <row r="5728" spans="1:5" customFormat="1" x14ac:dyDescent="0.25">
      <c r="A5728" s="373">
        <v>93378</v>
      </c>
      <c r="B5728" s="373" t="s">
        <v>8683</v>
      </c>
      <c r="C5728" s="373" t="s">
        <v>12</v>
      </c>
      <c r="D5728" s="374">
        <v>21.78</v>
      </c>
      <c r="E5728" s="371"/>
    </row>
    <row r="5729" spans="1:5" customFormat="1" x14ac:dyDescent="0.25">
      <c r="A5729" s="373">
        <v>93379</v>
      </c>
      <c r="B5729" s="373" t="s">
        <v>8684</v>
      </c>
      <c r="C5729" s="373" t="s">
        <v>12</v>
      </c>
      <c r="D5729" s="374">
        <v>16.739999999999998</v>
      </c>
      <c r="E5729" s="371"/>
    </row>
    <row r="5730" spans="1:5" customFormat="1" x14ac:dyDescent="0.25">
      <c r="A5730" s="373">
        <v>93380</v>
      </c>
      <c r="B5730" s="373" t="s">
        <v>8685</v>
      </c>
      <c r="C5730" s="373" t="s">
        <v>12</v>
      </c>
      <c r="D5730" s="374">
        <v>14.26</v>
      </c>
      <c r="E5730" s="371"/>
    </row>
    <row r="5731" spans="1:5" customFormat="1" x14ac:dyDescent="0.25">
      <c r="A5731" s="373">
        <v>93381</v>
      </c>
      <c r="B5731" s="373" t="s">
        <v>8686</v>
      </c>
      <c r="C5731" s="373" t="s">
        <v>12</v>
      </c>
      <c r="D5731" s="374">
        <v>11.54</v>
      </c>
      <c r="E5731" s="371"/>
    </row>
    <row r="5732" spans="1:5" customFormat="1" x14ac:dyDescent="0.25">
      <c r="A5732" s="373">
        <v>93382</v>
      </c>
      <c r="B5732" s="373" t="s">
        <v>8687</v>
      </c>
      <c r="C5732" s="373" t="s">
        <v>12</v>
      </c>
      <c r="D5732" s="374">
        <v>25.28</v>
      </c>
      <c r="E5732" s="371"/>
    </row>
    <row r="5733" spans="1:5" customFormat="1" x14ac:dyDescent="0.25">
      <c r="A5733" s="373">
        <v>104728</v>
      </c>
      <c r="B5733" s="373" t="s">
        <v>8688</v>
      </c>
      <c r="C5733" s="373" t="s">
        <v>12</v>
      </c>
      <c r="D5733" s="374">
        <v>18.829999999999998</v>
      </c>
      <c r="E5733" s="371"/>
    </row>
    <row r="5734" spans="1:5" customFormat="1" x14ac:dyDescent="0.25">
      <c r="A5734" s="373">
        <v>104729</v>
      </c>
      <c r="B5734" s="373" t="s">
        <v>8689</v>
      </c>
      <c r="C5734" s="373" t="s">
        <v>12</v>
      </c>
      <c r="D5734" s="374">
        <v>16.05</v>
      </c>
      <c r="E5734" s="371"/>
    </row>
    <row r="5735" spans="1:5" customFormat="1" x14ac:dyDescent="0.25">
      <c r="A5735" s="373">
        <v>104730</v>
      </c>
      <c r="B5735" s="373" t="s">
        <v>8690</v>
      </c>
      <c r="C5735" s="373" t="s">
        <v>12</v>
      </c>
      <c r="D5735" s="374">
        <v>12.55</v>
      </c>
      <c r="E5735" s="371"/>
    </row>
    <row r="5736" spans="1:5" customFormat="1" x14ac:dyDescent="0.25">
      <c r="A5736" s="373">
        <v>104731</v>
      </c>
      <c r="B5736" s="373" t="s">
        <v>8691</v>
      </c>
      <c r="C5736" s="373" t="s">
        <v>12</v>
      </c>
      <c r="D5736" s="374">
        <v>11.92</v>
      </c>
      <c r="E5736" s="371"/>
    </row>
    <row r="5737" spans="1:5" customFormat="1" x14ac:dyDescent="0.25">
      <c r="A5737" s="373">
        <v>104732</v>
      </c>
      <c r="B5737" s="373" t="s">
        <v>8692</v>
      </c>
      <c r="C5737" s="373" t="s">
        <v>12</v>
      </c>
      <c r="D5737" s="374">
        <v>9.68</v>
      </c>
      <c r="E5737" s="371"/>
    </row>
    <row r="5738" spans="1:5" customFormat="1" x14ac:dyDescent="0.25">
      <c r="A5738" s="373">
        <v>104733</v>
      </c>
      <c r="B5738" s="373" t="s">
        <v>8693</v>
      </c>
      <c r="C5738" s="373" t="s">
        <v>12</v>
      </c>
      <c r="D5738" s="374">
        <v>18.45</v>
      </c>
      <c r="E5738" s="371"/>
    </row>
    <row r="5739" spans="1:5" customFormat="1" x14ac:dyDescent="0.25">
      <c r="A5739" s="373">
        <v>104734</v>
      </c>
      <c r="B5739" s="373" t="s">
        <v>8694</v>
      </c>
      <c r="C5739" s="373" t="s">
        <v>12</v>
      </c>
      <c r="D5739" s="374">
        <v>13.42</v>
      </c>
      <c r="E5739" s="371"/>
    </row>
    <row r="5740" spans="1:5" customFormat="1" x14ac:dyDescent="0.25">
      <c r="A5740" s="373">
        <v>104735</v>
      </c>
      <c r="B5740" s="373" t="s">
        <v>8695</v>
      </c>
      <c r="C5740" s="373" t="s">
        <v>12</v>
      </c>
      <c r="D5740" s="374">
        <v>10.97</v>
      </c>
      <c r="E5740" s="371"/>
    </row>
    <row r="5741" spans="1:5" customFormat="1" x14ac:dyDescent="0.25">
      <c r="A5741" s="373">
        <v>104736</v>
      </c>
      <c r="B5741" s="373" t="s">
        <v>8696</v>
      </c>
      <c r="C5741" s="373" t="s">
        <v>12</v>
      </c>
      <c r="D5741" s="374">
        <v>8.25</v>
      </c>
      <c r="E5741" s="371"/>
    </row>
    <row r="5742" spans="1:5" customFormat="1" x14ac:dyDescent="0.25">
      <c r="A5742" s="373">
        <v>104737</v>
      </c>
      <c r="B5742" s="373" t="s">
        <v>8697</v>
      </c>
      <c r="C5742" s="373" t="s">
        <v>12</v>
      </c>
      <c r="D5742" s="374">
        <v>21.95</v>
      </c>
      <c r="E5742" s="371"/>
    </row>
    <row r="5743" spans="1:5" customFormat="1" x14ac:dyDescent="0.25">
      <c r="A5743" s="373">
        <v>104738</v>
      </c>
      <c r="B5743" s="373" t="s">
        <v>8698</v>
      </c>
      <c r="C5743" s="373" t="s">
        <v>12</v>
      </c>
      <c r="D5743" s="374">
        <v>76.260000000000005</v>
      </c>
      <c r="E5743" s="371"/>
    </row>
    <row r="5744" spans="1:5" customFormat="1" x14ac:dyDescent="0.25">
      <c r="A5744" s="373">
        <v>104739</v>
      </c>
      <c r="B5744" s="373" t="s">
        <v>8699</v>
      </c>
      <c r="C5744" s="373" t="s">
        <v>12</v>
      </c>
      <c r="D5744" s="374">
        <v>166.51</v>
      </c>
      <c r="E5744" s="371"/>
    </row>
    <row r="5745" spans="1:5" customFormat="1" x14ac:dyDescent="0.25">
      <c r="A5745" s="373">
        <v>104740</v>
      </c>
      <c r="B5745" s="373" t="s">
        <v>8700</v>
      </c>
      <c r="C5745" s="373" t="s">
        <v>12</v>
      </c>
      <c r="D5745" s="374">
        <v>25.56</v>
      </c>
      <c r="E5745" s="371"/>
    </row>
    <row r="5746" spans="1:5" customFormat="1" x14ac:dyDescent="0.25">
      <c r="A5746" s="373">
        <v>104741</v>
      </c>
      <c r="B5746" s="373" t="s">
        <v>8701</v>
      </c>
      <c r="C5746" s="373" t="s">
        <v>12</v>
      </c>
      <c r="D5746" s="374">
        <v>22.23</v>
      </c>
      <c r="E5746" s="371"/>
    </row>
    <row r="5747" spans="1:5" customFormat="1" x14ac:dyDescent="0.25">
      <c r="A5747" s="373">
        <v>104742</v>
      </c>
      <c r="B5747" s="373" t="s">
        <v>8702</v>
      </c>
      <c r="C5747" s="373" t="s">
        <v>3</v>
      </c>
      <c r="D5747" s="374">
        <v>8.25</v>
      </c>
      <c r="E5747" s="371"/>
    </row>
    <row r="5748" spans="1:5" customFormat="1" x14ac:dyDescent="0.25">
      <c r="A5748" s="373">
        <v>97916</v>
      </c>
      <c r="B5748" s="373" t="s">
        <v>2605</v>
      </c>
      <c r="C5748" s="373" t="s">
        <v>13</v>
      </c>
      <c r="D5748" s="374">
        <v>2.5299999999999998</v>
      </c>
      <c r="E5748" s="371"/>
    </row>
    <row r="5749" spans="1:5" customFormat="1" x14ac:dyDescent="0.25">
      <c r="A5749" s="373">
        <v>97917</v>
      </c>
      <c r="B5749" s="373" t="s">
        <v>2606</v>
      </c>
      <c r="C5749" s="373" t="s">
        <v>13</v>
      </c>
      <c r="D5749" s="374">
        <v>2.19</v>
      </c>
      <c r="E5749" s="371"/>
    </row>
    <row r="5750" spans="1:5" customFormat="1" x14ac:dyDescent="0.25">
      <c r="A5750" s="373">
        <v>97918</v>
      </c>
      <c r="B5750" s="373" t="s">
        <v>2607</v>
      </c>
      <c r="C5750" s="373" t="s">
        <v>13</v>
      </c>
      <c r="D5750" s="374">
        <v>2.02</v>
      </c>
      <c r="E5750" s="371"/>
    </row>
    <row r="5751" spans="1:5" customFormat="1" x14ac:dyDescent="0.25">
      <c r="A5751" s="373">
        <v>97919</v>
      </c>
      <c r="B5751" s="373" t="s">
        <v>2608</v>
      </c>
      <c r="C5751" s="373" t="s">
        <v>13</v>
      </c>
      <c r="D5751" s="374">
        <v>0.8</v>
      </c>
      <c r="E5751" s="371"/>
    </row>
    <row r="5752" spans="1:5" customFormat="1" x14ac:dyDescent="0.25">
      <c r="A5752" s="373">
        <v>101616</v>
      </c>
      <c r="B5752" s="373" t="s">
        <v>2609</v>
      </c>
      <c r="C5752" s="373" t="s">
        <v>3</v>
      </c>
      <c r="D5752" s="374">
        <v>6.56</v>
      </c>
      <c r="E5752" s="371"/>
    </row>
    <row r="5753" spans="1:5" customFormat="1" x14ac:dyDescent="0.25">
      <c r="A5753" s="373">
        <v>101617</v>
      </c>
      <c r="B5753" s="373" t="s">
        <v>2610</v>
      </c>
      <c r="C5753" s="373" t="s">
        <v>3</v>
      </c>
      <c r="D5753" s="374">
        <v>3.24</v>
      </c>
      <c r="E5753" s="371"/>
    </row>
    <row r="5754" spans="1:5" customFormat="1" x14ac:dyDescent="0.25">
      <c r="A5754" s="373">
        <v>101618</v>
      </c>
      <c r="B5754" s="373" t="s">
        <v>2611</v>
      </c>
      <c r="C5754" s="373" t="s">
        <v>12</v>
      </c>
      <c r="D5754" s="374">
        <v>353.39</v>
      </c>
      <c r="E5754" s="371"/>
    </row>
    <row r="5755" spans="1:5" customFormat="1" x14ac:dyDescent="0.25">
      <c r="A5755" s="373">
        <v>101619</v>
      </c>
      <c r="B5755" s="373" t="s">
        <v>2612</v>
      </c>
      <c r="C5755" s="373" t="s">
        <v>12</v>
      </c>
      <c r="D5755" s="374">
        <v>395.44</v>
      </c>
      <c r="E5755" s="371"/>
    </row>
    <row r="5756" spans="1:5" customFormat="1" x14ac:dyDescent="0.25">
      <c r="A5756" s="373">
        <v>101620</v>
      </c>
      <c r="B5756" s="373" t="s">
        <v>2613</v>
      </c>
      <c r="C5756" s="373" t="s">
        <v>12</v>
      </c>
      <c r="D5756" s="374">
        <v>327.22000000000003</v>
      </c>
      <c r="E5756" s="371"/>
    </row>
    <row r="5757" spans="1:5" customFormat="1" x14ac:dyDescent="0.25">
      <c r="A5757" s="373">
        <v>101621</v>
      </c>
      <c r="B5757" s="373" t="s">
        <v>2614</v>
      </c>
      <c r="C5757" s="373" t="s">
        <v>12</v>
      </c>
      <c r="D5757" s="374">
        <v>369.27</v>
      </c>
      <c r="E5757" s="371"/>
    </row>
    <row r="5758" spans="1:5" customFormat="1" x14ac:dyDescent="0.25">
      <c r="A5758" s="373">
        <v>101622</v>
      </c>
      <c r="B5758" s="373" t="s">
        <v>2615</v>
      </c>
      <c r="C5758" s="373" t="s">
        <v>12</v>
      </c>
      <c r="D5758" s="374">
        <v>318.98</v>
      </c>
      <c r="E5758" s="371"/>
    </row>
    <row r="5759" spans="1:5" customFormat="1" x14ac:dyDescent="0.25">
      <c r="A5759" s="373">
        <v>101623</v>
      </c>
      <c r="B5759" s="373" t="s">
        <v>2616</v>
      </c>
      <c r="C5759" s="373" t="s">
        <v>12</v>
      </c>
      <c r="D5759" s="374">
        <v>353.02</v>
      </c>
      <c r="E5759" s="371"/>
    </row>
    <row r="5760" spans="1:5" customFormat="1" x14ac:dyDescent="0.25">
      <c r="A5760" s="373">
        <v>101624</v>
      </c>
      <c r="B5760" s="373" t="s">
        <v>2617</v>
      </c>
      <c r="C5760" s="373" t="s">
        <v>12</v>
      </c>
      <c r="D5760" s="374">
        <v>307.92</v>
      </c>
      <c r="E5760" s="371"/>
    </row>
    <row r="5761" spans="1:5" customFormat="1" x14ac:dyDescent="0.25">
      <c r="A5761" s="373">
        <v>101625</v>
      </c>
      <c r="B5761" s="373" t="s">
        <v>2618</v>
      </c>
      <c r="C5761" s="373" t="s">
        <v>12</v>
      </c>
      <c r="D5761" s="374">
        <v>279.61</v>
      </c>
      <c r="E5761" s="371"/>
    </row>
    <row r="5762" spans="1:5" customFormat="1" x14ac:dyDescent="0.25">
      <c r="A5762" s="373">
        <v>101159</v>
      </c>
      <c r="B5762" s="373" t="s">
        <v>2619</v>
      </c>
      <c r="C5762" s="373" t="s">
        <v>3</v>
      </c>
      <c r="D5762" s="374">
        <v>145.61000000000001</v>
      </c>
      <c r="E5762" s="371"/>
    </row>
    <row r="5763" spans="1:5" customFormat="1" x14ac:dyDescent="0.25">
      <c r="A5763" s="373">
        <v>103322</v>
      </c>
      <c r="B5763" s="373" t="s">
        <v>6711</v>
      </c>
      <c r="C5763" s="373" t="s">
        <v>3</v>
      </c>
      <c r="D5763" s="374">
        <v>58.77</v>
      </c>
      <c r="E5763" s="371"/>
    </row>
    <row r="5764" spans="1:5" customFormat="1" x14ac:dyDescent="0.25">
      <c r="A5764" s="373">
        <v>103323</v>
      </c>
      <c r="B5764" s="373" t="s">
        <v>6712</v>
      </c>
      <c r="C5764" s="373" t="s">
        <v>3</v>
      </c>
      <c r="D5764" s="374">
        <v>60.02</v>
      </c>
      <c r="E5764" s="371"/>
    </row>
    <row r="5765" spans="1:5" customFormat="1" x14ac:dyDescent="0.25">
      <c r="A5765" s="373">
        <v>103324</v>
      </c>
      <c r="B5765" s="373" t="s">
        <v>6713</v>
      </c>
      <c r="C5765" s="373" t="s">
        <v>3</v>
      </c>
      <c r="D5765" s="374">
        <v>78.489999999999995</v>
      </c>
      <c r="E5765" s="371"/>
    </row>
    <row r="5766" spans="1:5" customFormat="1" x14ac:dyDescent="0.25">
      <c r="A5766" s="373">
        <v>103325</v>
      </c>
      <c r="B5766" s="373" t="s">
        <v>6714</v>
      </c>
      <c r="C5766" s="373" t="s">
        <v>3</v>
      </c>
      <c r="D5766" s="374">
        <v>79.91</v>
      </c>
      <c r="E5766" s="371"/>
    </row>
    <row r="5767" spans="1:5" customFormat="1" x14ac:dyDescent="0.25">
      <c r="A5767" s="373">
        <v>103326</v>
      </c>
      <c r="B5767" s="373" t="s">
        <v>6715</v>
      </c>
      <c r="C5767" s="373" t="s">
        <v>3</v>
      </c>
      <c r="D5767" s="374">
        <v>94.23</v>
      </c>
      <c r="E5767" s="371"/>
    </row>
    <row r="5768" spans="1:5" customFormat="1" x14ac:dyDescent="0.25">
      <c r="A5768" s="373">
        <v>103327</v>
      </c>
      <c r="B5768" s="373" t="s">
        <v>6716</v>
      </c>
      <c r="C5768" s="373" t="s">
        <v>3</v>
      </c>
      <c r="D5768" s="374">
        <v>95.89</v>
      </c>
      <c r="E5768" s="371"/>
    </row>
    <row r="5769" spans="1:5" customFormat="1" x14ac:dyDescent="0.25">
      <c r="A5769" s="373">
        <v>103328</v>
      </c>
      <c r="B5769" s="373" t="s">
        <v>5147</v>
      </c>
      <c r="C5769" s="373" t="s">
        <v>3</v>
      </c>
      <c r="D5769" s="374">
        <v>93.98</v>
      </c>
      <c r="E5769" s="371"/>
    </row>
    <row r="5770" spans="1:5" customFormat="1" x14ac:dyDescent="0.25">
      <c r="A5770" s="373">
        <v>103329</v>
      </c>
      <c r="B5770" s="373" t="s">
        <v>6717</v>
      </c>
      <c r="C5770" s="373" t="s">
        <v>3</v>
      </c>
      <c r="D5770" s="374">
        <v>95.08</v>
      </c>
      <c r="E5770" s="371"/>
    </row>
    <row r="5771" spans="1:5" customFormat="1" x14ac:dyDescent="0.25">
      <c r="A5771" s="373">
        <v>103330</v>
      </c>
      <c r="B5771" s="373" t="s">
        <v>6718</v>
      </c>
      <c r="C5771" s="373" t="s">
        <v>3</v>
      </c>
      <c r="D5771" s="374">
        <v>85.4</v>
      </c>
      <c r="E5771" s="371"/>
    </row>
    <row r="5772" spans="1:5" customFormat="1" x14ac:dyDescent="0.25">
      <c r="A5772" s="373">
        <v>103331</v>
      </c>
      <c r="B5772" s="373" t="s">
        <v>6719</v>
      </c>
      <c r="C5772" s="373" t="s">
        <v>3</v>
      </c>
      <c r="D5772" s="374">
        <v>86.58</v>
      </c>
      <c r="E5772" s="371"/>
    </row>
    <row r="5773" spans="1:5" customFormat="1" x14ac:dyDescent="0.25">
      <c r="A5773" s="373">
        <v>103332</v>
      </c>
      <c r="B5773" s="373" t="s">
        <v>6720</v>
      </c>
      <c r="C5773" s="373" t="s">
        <v>3</v>
      </c>
      <c r="D5773" s="374">
        <v>123.72</v>
      </c>
      <c r="E5773" s="371"/>
    </row>
    <row r="5774" spans="1:5" customFormat="1" x14ac:dyDescent="0.25">
      <c r="A5774" s="373">
        <v>103333</v>
      </c>
      <c r="B5774" s="373" t="s">
        <v>6721</v>
      </c>
      <c r="C5774" s="373" t="s">
        <v>3</v>
      </c>
      <c r="D5774" s="374">
        <v>124.98</v>
      </c>
      <c r="E5774" s="371"/>
    </row>
    <row r="5775" spans="1:5" customFormat="1" x14ac:dyDescent="0.25">
      <c r="A5775" s="373">
        <v>103334</v>
      </c>
      <c r="B5775" s="373" t="s">
        <v>6722</v>
      </c>
      <c r="C5775" s="373" t="s">
        <v>3</v>
      </c>
      <c r="D5775" s="374">
        <v>148.93</v>
      </c>
      <c r="E5775" s="371"/>
    </row>
    <row r="5776" spans="1:5" customFormat="1" x14ac:dyDescent="0.25">
      <c r="A5776" s="373">
        <v>103335</v>
      </c>
      <c r="B5776" s="373" t="s">
        <v>6723</v>
      </c>
      <c r="C5776" s="373" t="s">
        <v>3</v>
      </c>
      <c r="D5776" s="374">
        <v>151.13</v>
      </c>
      <c r="E5776" s="371"/>
    </row>
    <row r="5777" spans="1:5" customFormat="1" x14ac:dyDescent="0.25">
      <c r="A5777" s="373">
        <v>103350</v>
      </c>
      <c r="B5777" s="373" t="s">
        <v>6724</v>
      </c>
      <c r="C5777" s="373" t="s">
        <v>3</v>
      </c>
      <c r="D5777" s="374">
        <v>183.57</v>
      </c>
      <c r="E5777" s="371"/>
    </row>
    <row r="5778" spans="1:5" customFormat="1" x14ac:dyDescent="0.25">
      <c r="A5778" s="373">
        <v>103351</v>
      </c>
      <c r="B5778" s="373" t="s">
        <v>6725</v>
      </c>
      <c r="C5778" s="373" t="s">
        <v>3</v>
      </c>
      <c r="D5778" s="374">
        <v>185.18</v>
      </c>
      <c r="E5778" s="371"/>
    </row>
    <row r="5779" spans="1:5" customFormat="1" x14ac:dyDescent="0.25">
      <c r="A5779" s="373">
        <v>103356</v>
      </c>
      <c r="B5779" s="373" t="s">
        <v>6726</v>
      </c>
      <c r="C5779" s="373" t="s">
        <v>3</v>
      </c>
      <c r="D5779" s="374">
        <v>57.36</v>
      </c>
      <c r="E5779" s="371"/>
    </row>
    <row r="5780" spans="1:5" customFormat="1" x14ac:dyDescent="0.25">
      <c r="A5780" s="373">
        <v>103357</v>
      </c>
      <c r="B5780" s="373" t="s">
        <v>6727</v>
      </c>
      <c r="C5780" s="373" t="s">
        <v>3</v>
      </c>
      <c r="D5780" s="374">
        <v>58.28</v>
      </c>
      <c r="E5780" s="371"/>
    </row>
    <row r="5781" spans="1:5" customFormat="1" x14ac:dyDescent="0.25">
      <c r="A5781" s="373">
        <v>89282</v>
      </c>
      <c r="B5781" s="373" t="s">
        <v>8703</v>
      </c>
      <c r="C5781" s="373" t="s">
        <v>3</v>
      </c>
      <c r="D5781" s="374">
        <v>72.17</v>
      </c>
      <c r="E5781" s="371"/>
    </row>
    <row r="5782" spans="1:5" customFormat="1" x14ac:dyDescent="0.25">
      <c r="A5782" s="373">
        <v>89283</v>
      </c>
      <c r="B5782" s="373" t="s">
        <v>8704</v>
      </c>
      <c r="C5782" s="373" t="s">
        <v>3</v>
      </c>
      <c r="D5782" s="374">
        <v>73.62</v>
      </c>
      <c r="E5782" s="371"/>
    </row>
    <row r="5783" spans="1:5" customFormat="1" x14ac:dyDescent="0.25">
      <c r="A5783" s="373">
        <v>89290</v>
      </c>
      <c r="B5783" s="373" t="s">
        <v>8705</v>
      </c>
      <c r="C5783" s="373" t="s">
        <v>3</v>
      </c>
      <c r="D5783" s="374">
        <v>82.15</v>
      </c>
      <c r="E5783" s="371"/>
    </row>
    <row r="5784" spans="1:5" customFormat="1" x14ac:dyDescent="0.25">
      <c r="A5784" s="373">
        <v>89291</v>
      </c>
      <c r="B5784" s="373" t="s">
        <v>8706</v>
      </c>
      <c r="C5784" s="373" t="s">
        <v>3</v>
      </c>
      <c r="D5784" s="374">
        <v>83.76</v>
      </c>
      <c r="E5784" s="371"/>
    </row>
    <row r="5785" spans="1:5" customFormat="1" x14ac:dyDescent="0.25">
      <c r="A5785" s="373">
        <v>89298</v>
      </c>
      <c r="B5785" s="373" t="s">
        <v>8707</v>
      </c>
      <c r="C5785" s="373" t="s">
        <v>3</v>
      </c>
      <c r="D5785" s="374">
        <v>84.38</v>
      </c>
      <c r="E5785" s="371"/>
    </row>
    <row r="5786" spans="1:5" customFormat="1" x14ac:dyDescent="0.25">
      <c r="A5786" s="373">
        <v>89299</v>
      </c>
      <c r="B5786" s="373" t="s">
        <v>8708</v>
      </c>
      <c r="C5786" s="373" t="s">
        <v>3</v>
      </c>
      <c r="D5786" s="374">
        <v>86.31</v>
      </c>
      <c r="E5786" s="371"/>
    </row>
    <row r="5787" spans="1:5" customFormat="1" x14ac:dyDescent="0.25">
      <c r="A5787" s="373">
        <v>89306</v>
      </c>
      <c r="B5787" s="373" t="s">
        <v>8709</v>
      </c>
      <c r="C5787" s="373" t="s">
        <v>3</v>
      </c>
      <c r="D5787" s="374">
        <v>99.34</v>
      </c>
      <c r="E5787" s="371"/>
    </row>
    <row r="5788" spans="1:5" customFormat="1" x14ac:dyDescent="0.25">
      <c r="A5788" s="373">
        <v>89307</v>
      </c>
      <c r="B5788" s="373" t="s">
        <v>8710</v>
      </c>
      <c r="C5788" s="373" t="s">
        <v>3</v>
      </c>
      <c r="D5788" s="374">
        <v>101.5</v>
      </c>
      <c r="E5788" s="371"/>
    </row>
    <row r="5789" spans="1:5" customFormat="1" x14ac:dyDescent="0.25">
      <c r="A5789" s="373">
        <v>101157</v>
      </c>
      <c r="B5789" s="373" t="s">
        <v>5014</v>
      </c>
      <c r="C5789" s="373" t="s">
        <v>3</v>
      </c>
      <c r="D5789" s="374">
        <v>59.13</v>
      </c>
      <c r="E5789" s="371"/>
    </row>
    <row r="5790" spans="1:5" customFormat="1" x14ac:dyDescent="0.25">
      <c r="A5790" s="373">
        <v>101158</v>
      </c>
      <c r="B5790" s="373" t="s">
        <v>5015</v>
      </c>
      <c r="C5790" s="373" t="s">
        <v>3</v>
      </c>
      <c r="D5790" s="374">
        <v>76.88</v>
      </c>
      <c r="E5790" s="371"/>
    </row>
    <row r="5791" spans="1:5" customFormat="1" x14ac:dyDescent="0.25">
      <c r="A5791" s="373">
        <v>101162</v>
      </c>
      <c r="B5791" s="373" t="s">
        <v>2620</v>
      </c>
      <c r="C5791" s="373" t="s">
        <v>3</v>
      </c>
      <c r="D5791" s="374">
        <v>158.83000000000001</v>
      </c>
      <c r="E5791" s="371"/>
    </row>
    <row r="5792" spans="1:5" customFormat="1" x14ac:dyDescent="0.25">
      <c r="A5792" s="373">
        <v>103316</v>
      </c>
      <c r="B5792" s="373" t="s">
        <v>6728</v>
      </c>
      <c r="C5792" s="373" t="s">
        <v>3</v>
      </c>
      <c r="D5792" s="374">
        <v>80.760000000000005</v>
      </c>
      <c r="E5792" s="371"/>
    </row>
    <row r="5793" spans="1:5" customFormat="1" x14ac:dyDescent="0.25">
      <c r="A5793" s="373">
        <v>103317</v>
      </c>
      <c r="B5793" s="373" t="s">
        <v>6729</v>
      </c>
      <c r="C5793" s="373" t="s">
        <v>3</v>
      </c>
      <c r="D5793" s="374">
        <v>81.8</v>
      </c>
      <c r="E5793" s="371"/>
    </row>
    <row r="5794" spans="1:5" customFormat="1" x14ac:dyDescent="0.25">
      <c r="A5794" s="373">
        <v>103318</v>
      </c>
      <c r="B5794" s="373" t="s">
        <v>6730</v>
      </c>
      <c r="C5794" s="373" t="s">
        <v>3</v>
      </c>
      <c r="D5794" s="374">
        <v>104.5</v>
      </c>
      <c r="E5794" s="371"/>
    </row>
    <row r="5795" spans="1:5" customFormat="1" x14ac:dyDescent="0.25">
      <c r="A5795" s="373">
        <v>103319</v>
      </c>
      <c r="B5795" s="373" t="s">
        <v>6731</v>
      </c>
      <c r="C5795" s="373" t="s">
        <v>3</v>
      </c>
      <c r="D5795" s="374">
        <v>105.73</v>
      </c>
      <c r="E5795" s="371"/>
    </row>
    <row r="5796" spans="1:5" customFormat="1" x14ac:dyDescent="0.25">
      <c r="A5796" s="373">
        <v>103320</v>
      </c>
      <c r="B5796" s="373" t="s">
        <v>6732</v>
      </c>
      <c r="C5796" s="373" t="s">
        <v>3</v>
      </c>
      <c r="D5796" s="374">
        <v>125.57</v>
      </c>
      <c r="E5796" s="371"/>
    </row>
    <row r="5797" spans="1:5" customFormat="1" x14ac:dyDescent="0.25">
      <c r="A5797" s="373">
        <v>103321</v>
      </c>
      <c r="B5797" s="373" t="s">
        <v>6733</v>
      </c>
      <c r="C5797" s="373" t="s">
        <v>3</v>
      </c>
      <c r="D5797" s="374">
        <v>127.1</v>
      </c>
      <c r="E5797" s="371"/>
    </row>
    <row r="5798" spans="1:5" customFormat="1" x14ac:dyDescent="0.25">
      <c r="A5798" s="373">
        <v>103336</v>
      </c>
      <c r="B5798" s="373" t="s">
        <v>6734</v>
      </c>
      <c r="C5798" s="373" t="s">
        <v>3</v>
      </c>
      <c r="D5798" s="374">
        <v>90.49</v>
      </c>
      <c r="E5798" s="371"/>
    </row>
    <row r="5799" spans="1:5" customFormat="1" x14ac:dyDescent="0.25">
      <c r="A5799" s="373">
        <v>103337</v>
      </c>
      <c r="B5799" s="373" t="s">
        <v>6735</v>
      </c>
      <c r="C5799" s="373" t="s">
        <v>3</v>
      </c>
      <c r="D5799" s="374">
        <v>91.53</v>
      </c>
      <c r="E5799" s="371"/>
    </row>
    <row r="5800" spans="1:5" customFormat="1" x14ac:dyDescent="0.25">
      <c r="A5800" s="373">
        <v>103338</v>
      </c>
      <c r="B5800" s="373" t="s">
        <v>6736</v>
      </c>
      <c r="C5800" s="373" t="s">
        <v>3</v>
      </c>
      <c r="D5800" s="374">
        <v>118.68</v>
      </c>
      <c r="E5800" s="371"/>
    </row>
    <row r="5801" spans="1:5" customFormat="1" x14ac:dyDescent="0.25">
      <c r="A5801" s="373">
        <v>103339</v>
      </c>
      <c r="B5801" s="373" t="s">
        <v>6737</v>
      </c>
      <c r="C5801" s="373" t="s">
        <v>3</v>
      </c>
      <c r="D5801" s="374">
        <v>119.91</v>
      </c>
      <c r="E5801" s="371"/>
    </row>
    <row r="5802" spans="1:5" customFormat="1" x14ac:dyDescent="0.25">
      <c r="A5802" s="373">
        <v>103340</v>
      </c>
      <c r="B5802" s="373" t="s">
        <v>6738</v>
      </c>
      <c r="C5802" s="373" t="s">
        <v>3</v>
      </c>
      <c r="D5802" s="374">
        <v>143.69</v>
      </c>
      <c r="E5802" s="371"/>
    </row>
    <row r="5803" spans="1:5" customFormat="1" x14ac:dyDescent="0.25">
      <c r="A5803" s="373">
        <v>103341</v>
      </c>
      <c r="B5803" s="373" t="s">
        <v>6739</v>
      </c>
      <c r="C5803" s="373" t="s">
        <v>3</v>
      </c>
      <c r="D5803" s="374">
        <v>145.22</v>
      </c>
      <c r="E5803" s="371"/>
    </row>
    <row r="5804" spans="1:5" customFormat="1" x14ac:dyDescent="0.25">
      <c r="A5804" s="373">
        <v>103342</v>
      </c>
      <c r="B5804" s="373" t="s">
        <v>6740</v>
      </c>
      <c r="C5804" s="373" t="s">
        <v>3</v>
      </c>
      <c r="D5804" s="374">
        <v>121.99</v>
      </c>
      <c r="E5804" s="371"/>
    </row>
    <row r="5805" spans="1:5" customFormat="1" x14ac:dyDescent="0.25">
      <c r="A5805" s="373">
        <v>103343</v>
      </c>
      <c r="B5805" s="373" t="s">
        <v>6741</v>
      </c>
      <c r="C5805" s="373" t="s">
        <v>3</v>
      </c>
      <c r="D5805" s="374">
        <v>123.35</v>
      </c>
      <c r="E5805" s="371"/>
    </row>
    <row r="5806" spans="1:5" customFormat="1" x14ac:dyDescent="0.25">
      <c r="A5806" s="373">
        <v>89453</v>
      </c>
      <c r="B5806" s="373" t="s">
        <v>6742</v>
      </c>
      <c r="C5806" s="373" t="s">
        <v>3</v>
      </c>
      <c r="D5806" s="374">
        <v>92.91</v>
      </c>
      <c r="E5806" s="371"/>
    </row>
    <row r="5807" spans="1:5" customFormat="1" x14ac:dyDescent="0.25">
      <c r="A5807" s="373">
        <v>89455</v>
      </c>
      <c r="B5807" s="373" t="s">
        <v>6743</v>
      </c>
      <c r="C5807" s="373" t="s">
        <v>3</v>
      </c>
      <c r="D5807" s="374">
        <v>112.29</v>
      </c>
      <c r="E5807" s="371"/>
    </row>
    <row r="5808" spans="1:5" customFormat="1" x14ac:dyDescent="0.25">
      <c r="A5808" s="373">
        <v>89462</v>
      </c>
      <c r="B5808" s="373" t="s">
        <v>6744</v>
      </c>
      <c r="C5808" s="373" t="s">
        <v>3</v>
      </c>
      <c r="D5808" s="374">
        <v>121.83</v>
      </c>
      <c r="E5808" s="371"/>
    </row>
    <row r="5809" spans="1:5" customFormat="1" x14ac:dyDescent="0.25">
      <c r="A5809" s="373">
        <v>89464</v>
      </c>
      <c r="B5809" s="373" t="s">
        <v>8711</v>
      </c>
      <c r="C5809" s="373" t="s">
        <v>3</v>
      </c>
      <c r="D5809" s="374">
        <v>142.86000000000001</v>
      </c>
      <c r="E5809" s="371"/>
    </row>
    <row r="5810" spans="1:5" customFormat="1" x14ac:dyDescent="0.25">
      <c r="A5810" s="373">
        <v>89470</v>
      </c>
      <c r="B5810" s="373" t="s">
        <v>6745</v>
      </c>
      <c r="C5810" s="373" t="s">
        <v>3</v>
      </c>
      <c r="D5810" s="374">
        <v>105.43</v>
      </c>
      <c r="E5810" s="371"/>
    </row>
    <row r="5811" spans="1:5" customFormat="1" x14ac:dyDescent="0.25">
      <c r="A5811" s="373">
        <v>89472</v>
      </c>
      <c r="B5811" s="373" t="s">
        <v>6746</v>
      </c>
      <c r="C5811" s="373" t="s">
        <v>3</v>
      </c>
      <c r="D5811" s="374">
        <v>125.63</v>
      </c>
      <c r="E5811" s="371"/>
    </row>
    <row r="5812" spans="1:5" customFormat="1" x14ac:dyDescent="0.25">
      <c r="A5812" s="373">
        <v>89478</v>
      </c>
      <c r="B5812" s="373" t="s">
        <v>6747</v>
      </c>
      <c r="C5812" s="373" t="s">
        <v>3</v>
      </c>
      <c r="D5812" s="374">
        <v>142.02000000000001</v>
      </c>
      <c r="E5812" s="371"/>
    </row>
    <row r="5813" spans="1:5" customFormat="1" x14ac:dyDescent="0.25">
      <c r="A5813" s="373">
        <v>89480</v>
      </c>
      <c r="B5813" s="373" t="s">
        <v>6748</v>
      </c>
      <c r="C5813" s="373" t="s">
        <v>3</v>
      </c>
      <c r="D5813" s="374">
        <v>163.86</v>
      </c>
      <c r="E5813" s="371"/>
    </row>
    <row r="5814" spans="1:5" customFormat="1" x14ac:dyDescent="0.25">
      <c r="A5814" s="373">
        <v>101161</v>
      </c>
      <c r="B5814" s="373" t="s">
        <v>23</v>
      </c>
      <c r="C5814" s="373" t="s">
        <v>3</v>
      </c>
      <c r="D5814" s="374">
        <v>238.98</v>
      </c>
      <c r="E5814" s="371"/>
    </row>
    <row r="5815" spans="1:5" customFormat="1" x14ac:dyDescent="0.25">
      <c r="A5815" s="373">
        <v>101163</v>
      </c>
      <c r="B5815" s="373" t="s">
        <v>2621</v>
      </c>
      <c r="C5815" s="373" t="s">
        <v>3</v>
      </c>
      <c r="D5815" s="374">
        <v>716.88</v>
      </c>
      <c r="E5815" s="371"/>
    </row>
    <row r="5816" spans="1:5" customFormat="1" x14ac:dyDescent="0.25">
      <c r="A5816" s="373">
        <v>101164</v>
      </c>
      <c r="B5816" s="373" t="s">
        <v>2622</v>
      </c>
      <c r="C5816" s="373" t="s">
        <v>3</v>
      </c>
      <c r="D5816" s="374">
        <v>728.32</v>
      </c>
      <c r="E5816" s="371"/>
    </row>
    <row r="5817" spans="1:5" customFormat="1" x14ac:dyDescent="0.25">
      <c r="A5817" s="373">
        <v>96358</v>
      </c>
      <c r="B5817" s="373" t="s">
        <v>8712</v>
      </c>
      <c r="C5817" s="373" t="s">
        <v>3</v>
      </c>
      <c r="D5817" s="374">
        <v>84.85</v>
      </c>
      <c r="E5817" s="371"/>
    </row>
    <row r="5818" spans="1:5" customFormat="1" x14ac:dyDescent="0.25">
      <c r="A5818" s="373">
        <v>96359</v>
      </c>
      <c r="B5818" s="373" t="s">
        <v>8713</v>
      </c>
      <c r="C5818" s="373" t="s">
        <v>3</v>
      </c>
      <c r="D5818" s="374">
        <v>95.47</v>
      </c>
      <c r="E5818" s="371"/>
    </row>
    <row r="5819" spans="1:5" customFormat="1" x14ac:dyDescent="0.25">
      <c r="A5819" s="373">
        <v>96360</v>
      </c>
      <c r="B5819" s="373" t="s">
        <v>8714</v>
      </c>
      <c r="C5819" s="373" t="s">
        <v>3</v>
      </c>
      <c r="D5819" s="374">
        <v>111.11</v>
      </c>
      <c r="E5819" s="371"/>
    </row>
    <row r="5820" spans="1:5" customFormat="1" x14ac:dyDescent="0.25">
      <c r="A5820" s="373">
        <v>96361</v>
      </c>
      <c r="B5820" s="373" t="s">
        <v>8715</v>
      </c>
      <c r="C5820" s="373" t="s">
        <v>3</v>
      </c>
      <c r="D5820" s="374">
        <v>131.24</v>
      </c>
      <c r="E5820" s="371"/>
    </row>
    <row r="5821" spans="1:5" customFormat="1" x14ac:dyDescent="0.25">
      <c r="A5821" s="373">
        <v>96362</v>
      </c>
      <c r="B5821" s="373" t="s">
        <v>8716</v>
      </c>
      <c r="C5821" s="373" t="s">
        <v>3</v>
      </c>
      <c r="D5821" s="374">
        <v>109.61</v>
      </c>
      <c r="E5821" s="371"/>
    </row>
    <row r="5822" spans="1:5" customFormat="1" x14ac:dyDescent="0.25">
      <c r="A5822" s="373">
        <v>96363</v>
      </c>
      <c r="B5822" s="373" t="s">
        <v>8717</v>
      </c>
      <c r="C5822" s="373" t="s">
        <v>3</v>
      </c>
      <c r="D5822" s="374">
        <v>120.8</v>
      </c>
      <c r="E5822" s="371"/>
    </row>
    <row r="5823" spans="1:5" customFormat="1" x14ac:dyDescent="0.25">
      <c r="A5823" s="373">
        <v>96364</v>
      </c>
      <c r="B5823" s="373" t="s">
        <v>8718</v>
      </c>
      <c r="C5823" s="373" t="s">
        <v>3</v>
      </c>
      <c r="D5823" s="374">
        <v>135.87</v>
      </c>
      <c r="E5823" s="371"/>
    </row>
    <row r="5824" spans="1:5" customFormat="1" x14ac:dyDescent="0.25">
      <c r="A5824" s="373">
        <v>96365</v>
      </c>
      <c r="B5824" s="373" t="s">
        <v>8719</v>
      </c>
      <c r="C5824" s="373" t="s">
        <v>3</v>
      </c>
      <c r="D5824" s="374">
        <v>156.58000000000001</v>
      </c>
      <c r="E5824" s="371"/>
    </row>
    <row r="5825" spans="1:5" customFormat="1" x14ac:dyDescent="0.25">
      <c r="A5825" s="373">
        <v>96366</v>
      </c>
      <c r="B5825" s="373" t="s">
        <v>8720</v>
      </c>
      <c r="C5825" s="373" t="s">
        <v>3</v>
      </c>
      <c r="D5825" s="374">
        <v>134.36000000000001</v>
      </c>
      <c r="E5825" s="371"/>
    </row>
    <row r="5826" spans="1:5" customFormat="1" x14ac:dyDescent="0.25">
      <c r="A5826" s="373">
        <v>96367</v>
      </c>
      <c r="B5826" s="373" t="s">
        <v>8721</v>
      </c>
      <c r="C5826" s="373" t="s">
        <v>3</v>
      </c>
      <c r="D5826" s="374">
        <v>146.1</v>
      </c>
      <c r="E5826" s="371"/>
    </row>
    <row r="5827" spans="1:5" customFormat="1" x14ac:dyDescent="0.25">
      <c r="A5827" s="373">
        <v>96368</v>
      </c>
      <c r="B5827" s="373" t="s">
        <v>8722</v>
      </c>
      <c r="C5827" s="373" t="s">
        <v>3</v>
      </c>
      <c r="D5827" s="374">
        <v>160.65</v>
      </c>
      <c r="E5827" s="371"/>
    </row>
    <row r="5828" spans="1:5" customFormat="1" x14ac:dyDescent="0.25">
      <c r="A5828" s="373">
        <v>96369</v>
      </c>
      <c r="B5828" s="373" t="s">
        <v>8723</v>
      </c>
      <c r="C5828" s="373" t="s">
        <v>3</v>
      </c>
      <c r="D5828" s="374">
        <v>181.9</v>
      </c>
      <c r="E5828" s="371"/>
    </row>
    <row r="5829" spans="1:5" customFormat="1" x14ac:dyDescent="0.25">
      <c r="A5829" s="373">
        <v>96370</v>
      </c>
      <c r="B5829" s="373" t="s">
        <v>8724</v>
      </c>
      <c r="C5829" s="373" t="s">
        <v>3</v>
      </c>
      <c r="D5829" s="374">
        <v>56.73</v>
      </c>
      <c r="E5829" s="371"/>
    </row>
    <row r="5830" spans="1:5" customFormat="1" x14ac:dyDescent="0.25">
      <c r="A5830" s="373">
        <v>96371</v>
      </c>
      <c r="B5830" s="373" t="s">
        <v>8725</v>
      </c>
      <c r="C5830" s="373" t="s">
        <v>3</v>
      </c>
      <c r="D5830" s="374">
        <v>66.760000000000005</v>
      </c>
      <c r="E5830" s="371"/>
    </row>
    <row r="5831" spans="1:5" customFormat="1" x14ac:dyDescent="0.25">
      <c r="A5831" s="373">
        <v>96373</v>
      </c>
      <c r="B5831" s="373" t="s">
        <v>8726</v>
      </c>
      <c r="C5831" s="373" t="s">
        <v>16</v>
      </c>
      <c r="D5831" s="374">
        <v>11.03</v>
      </c>
      <c r="E5831" s="371"/>
    </row>
    <row r="5832" spans="1:5" customFormat="1" x14ac:dyDescent="0.25">
      <c r="A5832" s="373">
        <v>96374</v>
      </c>
      <c r="B5832" s="373" t="s">
        <v>8727</v>
      </c>
      <c r="C5832" s="373" t="s">
        <v>16</v>
      </c>
      <c r="D5832" s="374">
        <v>33.79</v>
      </c>
      <c r="E5832" s="371"/>
    </row>
    <row r="5833" spans="1:5" customFormat="1" x14ac:dyDescent="0.25">
      <c r="A5833" s="373">
        <v>102235</v>
      </c>
      <c r="B5833" s="373" t="s">
        <v>8728</v>
      </c>
      <c r="C5833" s="373" t="s">
        <v>3</v>
      </c>
      <c r="D5833" s="374">
        <v>292.19</v>
      </c>
      <c r="E5833" s="371"/>
    </row>
    <row r="5834" spans="1:5" customFormat="1" x14ac:dyDescent="0.25">
      <c r="A5834" s="373">
        <v>102253</v>
      </c>
      <c r="B5834" s="373" t="s">
        <v>4273</v>
      </c>
      <c r="C5834" s="373" t="s">
        <v>3</v>
      </c>
      <c r="D5834" s="374">
        <v>723.08</v>
      </c>
      <c r="E5834" s="371"/>
    </row>
    <row r="5835" spans="1:5" customFormat="1" x14ac:dyDescent="0.25">
      <c r="A5835" s="373">
        <v>102254</v>
      </c>
      <c r="B5835" s="373" t="s">
        <v>4274</v>
      </c>
      <c r="C5835" s="373" t="s">
        <v>3</v>
      </c>
      <c r="D5835" s="374">
        <v>600.48</v>
      </c>
      <c r="E5835" s="371"/>
    </row>
    <row r="5836" spans="1:5" customFormat="1" x14ac:dyDescent="0.25">
      <c r="A5836" s="373">
        <v>102255</v>
      </c>
      <c r="B5836" s="373" t="s">
        <v>4275</v>
      </c>
      <c r="C5836" s="373" t="s">
        <v>3</v>
      </c>
      <c r="D5836" s="374">
        <v>752.41</v>
      </c>
      <c r="E5836" s="371"/>
    </row>
    <row r="5837" spans="1:5" customFormat="1" x14ac:dyDescent="0.25">
      <c r="A5837" s="373">
        <v>102256</v>
      </c>
      <c r="B5837" s="373" t="s">
        <v>4276</v>
      </c>
      <c r="C5837" s="373" t="s">
        <v>3</v>
      </c>
      <c r="D5837" s="374">
        <v>635.65</v>
      </c>
      <c r="E5837" s="371"/>
    </row>
    <row r="5838" spans="1:5" customFormat="1" x14ac:dyDescent="0.25">
      <c r="A5838" s="373">
        <v>102257</v>
      </c>
      <c r="B5838" s="373" t="s">
        <v>4277</v>
      </c>
      <c r="C5838" s="373" t="s">
        <v>3</v>
      </c>
      <c r="D5838" s="374">
        <v>352.25</v>
      </c>
      <c r="E5838" s="371"/>
    </row>
    <row r="5839" spans="1:5" customFormat="1" x14ac:dyDescent="0.25">
      <c r="A5839" s="373">
        <v>102258</v>
      </c>
      <c r="B5839" s="373" t="s">
        <v>4278</v>
      </c>
      <c r="C5839" s="373" t="s">
        <v>3</v>
      </c>
      <c r="D5839" s="374">
        <v>391.73</v>
      </c>
      <c r="E5839" s="371"/>
    </row>
    <row r="5840" spans="1:5" customFormat="1" x14ac:dyDescent="0.25">
      <c r="A5840" s="373">
        <v>104718</v>
      </c>
      <c r="B5840" s="373" t="s">
        <v>8729</v>
      </c>
      <c r="C5840" s="373" t="s">
        <v>3</v>
      </c>
      <c r="D5840" s="374">
        <v>114.57</v>
      </c>
      <c r="E5840" s="371"/>
    </row>
    <row r="5841" spans="1:5" customFormat="1" x14ac:dyDescent="0.25">
      <c r="A5841" s="373">
        <v>104719</v>
      </c>
      <c r="B5841" s="373" t="s">
        <v>8730</v>
      </c>
      <c r="C5841" s="373" t="s">
        <v>3</v>
      </c>
      <c r="D5841" s="374">
        <v>166.55</v>
      </c>
      <c r="E5841" s="371"/>
    </row>
    <row r="5842" spans="1:5" customFormat="1" x14ac:dyDescent="0.25">
      <c r="A5842" s="373">
        <v>104720</v>
      </c>
      <c r="B5842" s="373" t="s">
        <v>8731</v>
      </c>
      <c r="C5842" s="373" t="s">
        <v>3</v>
      </c>
      <c r="D5842" s="374">
        <v>141.02000000000001</v>
      </c>
      <c r="E5842" s="371"/>
    </row>
    <row r="5843" spans="1:5" customFormat="1" x14ac:dyDescent="0.25">
      <c r="A5843" s="373">
        <v>104721</v>
      </c>
      <c r="B5843" s="373" t="s">
        <v>8732</v>
      </c>
      <c r="C5843" s="373" t="s">
        <v>3</v>
      </c>
      <c r="D5843" s="374">
        <v>193</v>
      </c>
      <c r="E5843" s="371"/>
    </row>
    <row r="5844" spans="1:5" customFormat="1" x14ac:dyDescent="0.25">
      <c r="A5844" s="373">
        <v>104722</v>
      </c>
      <c r="B5844" s="373" t="s">
        <v>8733</v>
      </c>
      <c r="C5844" s="373" t="s">
        <v>3</v>
      </c>
      <c r="D5844" s="374">
        <v>167.46</v>
      </c>
      <c r="E5844" s="371"/>
    </row>
    <row r="5845" spans="1:5" customFormat="1" x14ac:dyDescent="0.25">
      <c r="A5845" s="373">
        <v>104723</v>
      </c>
      <c r="B5845" s="373" t="s">
        <v>8734</v>
      </c>
      <c r="C5845" s="373" t="s">
        <v>3</v>
      </c>
      <c r="D5845" s="374">
        <v>219.45</v>
      </c>
      <c r="E5845" s="371"/>
    </row>
    <row r="5846" spans="1:5" customFormat="1" x14ac:dyDescent="0.25">
      <c r="A5846" s="373">
        <v>104724</v>
      </c>
      <c r="B5846" s="373" t="s">
        <v>8735</v>
      </c>
      <c r="C5846" s="373" t="s">
        <v>3</v>
      </c>
      <c r="D5846" s="374">
        <v>84.73</v>
      </c>
      <c r="E5846" s="371"/>
    </row>
    <row r="5847" spans="1:5" customFormat="1" x14ac:dyDescent="0.25">
      <c r="A5847" s="373">
        <v>101154</v>
      </c>
      <c r="B5847" s="373" t="s">
        <v>2623</v>
      </c>
      <c r="C5847" s="373" t="s">
        <v>3</v>
      </c>
      <c r="D5847" s="374">
        <v>132.22999999999999</v>
      </c>
      <c r="E5847" s="371"/>
    </row>
    <row r="5848" spans="1:5" customFormat="1" x14ac:dyDescent="0.25">
      <c r="A5848" s="373">
        <v>101155</v>
      </c>
      <c r="B5848" s="373" t="s">
        <v>2624</v>
      </c>
      <c r="C5848" s="373" t="s">
        <v>3</v>
      </c>
      <c r="D5848" s="374">
        <v>184.73</v>
      </c>
      <c r="E5848" s="371"/>
    </row>
    <row r="5849" spans="1:5" customFormat="1" x14ac:dyDescent="0.25">
      <c r="A5849" s="373">
        <v>101156</v>
      </c>
      <c r="B5849" s="373" t="s">
        <v>2625</v>
      </c>
      <c r="C5849" s="373" t="s">
        <v>3</v>
      </c>
      <c r="D5849" s="374">
        <v>270.19</v>
      </c>
      <c r="E5849" s="371"/>
    </row>
    <row r="5850" spans="1:5" customFormat="1" x14ac:dyDescent="0.25">
      <c r="A5850" s="373">
        <v>101814</v>
      </c>
      <c r="B5850" s="373" t="s">
        <v>4279</v>
      </c>
      <c r="C5850" s="373" t="s">
        <v>3</v>
      </c>
      <c r="D5850" s="374">
        <v>62.01</v>
      </c>
      <c r="E5850" s="371"/>
    </row>
    <row r="5851" spans="1:5" customFormat="1" x14ac:dyDescent="0.25">
      <c r="A5851" s="373">
        <v>101816</v>
      </c>
      <c r="B5851" s="373" t="s">
        <v>4280</v>
      </c>
      <c r="C5851" s="373" t="s">
        <v>3</v>
      </c>
      <c r="D5851" s="374">
        <v>85.73</v>
      </c>
      <c r="E5851" s="371"/>
    </row>
    <row r="5852" spans="1:5" customFormat="1" x14ac:dyDescent="0.25">
      <c r="A5852" s="373">
        <v>101817</v>
      </c>
      <c r="B5852" s="373" t="s">
        <v>4281</v>
      </c>
      <c r="C5852" s="373" t="s">
        <v>3</v>
      </c>
      <c r="D5852" s="374">
        <v>64.55</v>
      </c>
      <c r="E5852" s="371"/>
    </row>
    <row r="5853" spans="1:5" customFormat="1" x14ac:dyDescent="0.25">
      <c r="A5853" s="373">
        <v>101819</v>
      </c>
      <c r="B5853" s="373" t="s">
        <v>4282</v>
      </c>
      <c r="C5853" s="373" t="s">
        <v>3</v>
      </c>
      <c r="D5853" s="374">
        <v>77.959999999999994</v>
      </c>
      <c r="E5853" s="371"/>
    </row>
    <row r="5854" spans="1:5" customFormat="1" x14ac:dyDescent="0.25">
      <c r="A5854" s="373">
        <v>101820</v>
      </c>
      <c r="B5854" s="373" t="s">
        <v>4283</v>
      </c>
      <c r="C5854" s="373" t="s">
        <v>3</v>
      </c>
      <c r="D5854" s="374">
        <v>50.44</v>
      </c>
      <c r="E5854" s="371"/>
    </row>
    <row r="5855" spans="1:5" customFormat="1" x14ac:dyDescent="0.25">
      <c r="A5855" s="373">
        <v>101822</v>
      </c>
      <c r="B5855" s="373" t="s">
        <v>4284</v>
      </c>
      <c r="C5855" s="373" t="s">
        <v>12</v>
      </c>
      <c r="D5855" s="374">
        <v>119.96</v>
      </c>
      <c r="E5855" s="371"/>
    </row>
    <row r="5856" spans="1:5" customFormat="1" x14ac:dyDescent="0.25">
      <c r="A5856" s="373">
        <v>101823</v>
      </c>
      <c r="B5856" s="373" t="s">
        <v>4285</v>
      </c>
      <c r="C5856" s="373" t="s">
        <v>12</v>
      </c>
      <c r="D5856" s="374">
        <v>150.79</v>
      </c>
      <c r="E5856" s="371"/>
    </row>
    <row r="5857" spans="1:5" customFormat="1" x14ac:dyDescent="0.25">
      <c r="A5857" s="373">
        <v>101824</v>
      </c>
      <c r="B5857" s="373" t="s">
        <v>4286</v>
      </c>
      <c r="C5857" s="373" t="s">
        <v>12</v>
      </c>
      <c r="D5857" s="374">
        <v>179.49</v>
      </c>
      <c r="E5857" s="371"/>
    </row>
    <row r="5858" spans="1:5" customFormat="1" x14ac:dyDescent="0.25">
      <c r="A5858" s="373">
        <v>101825</v>
      </c>
      <c r="B5858" s="373" t="s">
        <v>4287</v>
      </c>
      <c r="C5858" s="373" t="s">
        <v>12</v>
      </c>
      <c r="D5858" s="374">
        <v>207.42</v>
      </c>
      <c r="E5858" s="371"/>
    </row>
    <row r="5859" spans="1:5" customFormat="1" x14ac:dyDescent="0.25">
      <c r="A5859" s="373">
        <v>101826</v>
      </c>
      <c r="B5859" s="373" t="s">
        <v>4288</v>
      </c>
      <c r="C5859" s="373" t="s">
        <v>12</v>
      </c>
      <c r="D5859" s="374">
        <v>234.98</v>
      </c>
      <c r="E5859" s="371"/>
    </row>
    <row r="5860" spans="1:5" customFormat="1" x14ac:dyDescent="0.25">
      <c r="A5860" s="373">
        <v>101827</v>
      </c>
      <c r="B5860" s="373" t="s">
        <v>4289</v>
      </c>
      <c r="C5860" s="373" t="s">
        <v>12</v>
      </c>
      <c r="D5860" s="374">
        <v>273.23</v>
      </c>
      <c r="E5860" s="371"/>
    </row>
    <row r="5861" spans="1:5" customFormat="1" x14ac:dyDescent="0.25">
      <c r="A5861" s="373">
        <v>101828</v>
      </c>
      <c r="B5861" s="373" t="s">
        <v>4290</v>
      </c>
      <c r="C5861" s="373" t="s">
        <v>12</v>
      </c>
      <c r="D5861" s="374">
        <v>247.69</v>
      </c>
      <c r="E5861" s="371"/>
    </row>
    <row r="5862" spans="1:5" customFormat="1" x14ac:dyDescent="0.25">
      <c r="A5862" s="373">
        <v>101829</v>
      </c>
      <c r="B5862" s="373" t="s">
        <v>6749</v>
      </c>
      <c r="C5862" s="373" t="s">
        <v>12</v>
      </c>
      <c r="D5862" s="374">
        <v>326.63</v>
      </c>
      <c r="E5862" s="371"/>
    </row>
    <row r="5863" spans="1:5" customFormat="1" x14ac:dyDescent="0.25">
      <c r="A5863" s="373">
        <v>101830</v>
      </c>
      <c r="B5863" s="373" t="s">
        <v>6750</v>
      </c>
      <c r="C5863" s="373" t="s">
        <v>12</v>
      </c>
      <c r="D5863" s="374">
        <v>351.49</v>
      </c>
      <c r="E5863" s="371"/>
    </row>
    <row r="5864" spans="1:5" customFormat="1" x14ac:dyDescent="0.25">
      <c r="A5864" s="373">
        <v>101831</v>
      </c>
      <c r="B5864" s="373" t="s">
        <v>6751</v>
      </c>
      <c r="C5864" s="373" t="s">
        <v>12</v>
      </c>
      <c r="D5864" s="374">
        <v>375.99</v>
      </c>
      <c r="E5864" s="371"/>
    </row>
    <row r="5865" spans="1:5" customFormat="1" x14ac:dyDescent="0.25">
      <c r="A5865" s="373">
        <v>101832</v>
      </c>
      <c r="B5865" s="373" t="s">
        <v>4291</v>
      </c>
      <c r="C5865" s="373" t="s">
        <v>12</v>
      </c>
      <c r="D5865" s="374">
        <v>302.11</v>
      </c>
      <c r="E5865" s="371"/>
    </row>
    <row r="5866" spans="1:5" customFormat="1" x14ac:dyDescent="0.25">
      <c r="A5866" s="373">
        <v>101833</v>
      </c>
      <c r="B5866" s="373" t="s">
        <v>4292</v>
      </c>
      <c r="C5866" s="373" t="s">
        <v>12</v>
      </c>
      <c r="D5866" s="374">
        <v>327.48</v>
      </c>
      <c r="E5866" s="371"/>
    </row>
    <row r="5867" spans="1:5" customFormat="1" x14ac:dyDescent="0.25">
      <c r="A5867" s="373">
        <v>101834</v>
      </c>
      <c r="B5867" s="373" t="s">
        <v>4293</v>
      </c>
      <c r="C5867" s="373" t="s">
        <v>12</v>
      </c>
      <c r="D5867" s="374">
        <v>352.49</v>
      </c>
      <c r="E5867" s="371"/>
    </row>
    <row r="5868" spans="1:5" customFormat="1" x14ac:dyDescent="0.25">
      <c r="A5868" s="373">
        <v>101835</v>
      </c>
      <c r="B5868" s="373" t="s">
        <v>4294</v>
      </c>
      <c r="C5868" s="373" t="s">
        <v>12</v>
      </c>
      <c r="D5868" s="374">
        <v>408.71</v>
      </c>
      <c r="E5868" s="371"/>
    </row>
    <row r="5869" spans="1:5" customFormat="1" x14ac:dyDescent="0.25">
      <c r="A5869" s="373">
        <v>101836</v>
      </c>
      <c r="B5869" s="373" t="s">
        <v>4295</v>
      </c>
      <c r="C5869" s="373" t="s">
        <v>12</v>
      </c>
      <c r="D5869" s="374">
        <v>25.96</v>
      </c>
      <c r="E5869" s="371"/>
    </row>
    <row r="5870" spans="1:5" customFormat="1" x14ac:dyDescent="0.25">
      <c r="A5870" s="373">
        <v>101837</v>
      </c>
      <c r="B5870" s="373" t="s">
        <v>4296</v>
      </c>
      <c r="C5870" s="373" t="s">
        <v>12</v>
      </c>
      <c r="D5870" s="374">
        <v>56.79</v>
      </c>
      <c r="E5870" s="371"/>
    </row>
    <row r="5871" spans="1:5" customFormat="1" x14ac:dyDescent="0.25">
      <c r="A5871" s="373">
        <v>101838</v>
      </c>
      <c r="B5871" s="373" t="s">
        <v>4297</v>
      </c>
      <c r="C5871" s="373" t="s">
        <v>12</v>
      </c>
      <c r="D5871" s="374">
        <v>85.49</v>
      </c>
      <c r="E5871" s="371"/>
    </row>
    <row r="5872" spans="1:5" customFormat="1" x14ac:dyDescent="0.25">
      <c r="A5872" s="373">
        <v>101839</v>
      </c>
      <c r="B5872" s="373" t="s">
        <v>4298</v>
      </c>
      <c r="C5872" s="373" t="s">
        <v>12</v>
      </c>
      <c r="D5872" s="374">
        <v>113.41</v>
      </c>
      <c r="E5872" s="371"/>
    </row>
    <row r="5873" spans="1:5" customFormat="1" x14ac:dyDescent="0.25">
      <c r="A5873" s="373">
        <v>101840</v>
      </c>
      <c r="B5873" s="373" t="s">
        <v>4299</v>
      </c>
      <c r="C5873" s="373" t="s">
        <v>12</v>
      </c>
      <c r="D5873" s="374">
        <v>186.25</v>
      </c>
      <c r="E5873" s="371"/>
    </row>
    <row r="5874" spans="1:5" customFormat="1" x14ac:dyDescent="0.25">
      <c r="A5874" s="373">
        <v>101841</v>
      </c>
      <c r="B5874" s="373" t="s">
        <v>4300</v>
      </c>
      <c r="C5874" s="373" t="s">
        <v>12</v>
      </c>
      <c r="D5874" s="374">
        <v>179.23</v>
      </c>
      <c r="E5874" s="371"/>
    </row>
    <row r="5875" spans="1:5" customFormat="1" x14ac:dyDescent="0.25">
      <c r="A5875" s="373">
        <v>101842</v>
      </c>
      <c r="B5875" s="373" t="s">
        <v>4301</v>
      </c>
      <c r="C5875" s="373" t="s">
        <v>12</v>
      </c>
      <c r="D5875" s="374">
        <v>153.69</v>
      </c>
      <c r="E5875" s="371"/>
    </row>
    <row r="5876" spans="1:5" customFormat="1" x14ac:dyDescent="0.25">
      <c r="A5876" s="373">
        <v>101843</v>
      </c>
      <c r="B5876" s="373" t="s">
        <v>6752</v>
      </c>
      <c r="C5876" s="373" t="s">
        <v>12</v>
      </c>
      <c r="D5876" s="374">
        <v>232.63</v>
      </c>
      <c r="E5876" s="371"/>
    </row>
    <row r="5877" spans="1:5" customFormat="1" x14ac:dyDescent="0.25">
      <c r="A5877" s="373">
        <v>101844</v>
      </c>
      <c r="B5877" s="373" t="s">
        <v>6753</v>
      </c>
      <c r="C5877" s="373" t="s">
        <v>12</v>
      </c>
      <c r="D5877" s="374">
        <v>257.49</v>
      </c>
      <c r="E5877" s="371"/>
    </row>
    <row r="5878" spans="1:5" customFormat="1" x14ac:dyDescent="0.25">
      <c r="A5878" s="373">
        <v>101845</v>
      </c>
      <c r="B5878" s="373" t="s">
        <v>6754</v>
      </c>
      <c r="C5878" s="373" t="s">
        <v>12</v>
      </c>
      <c r="D5878" s="374">
        <v>281.99</v>
      </c>
      <c r="E5878" s="371"/>
    </row>
    <row r="5879" spans="1:5" customFormat="1" x14ac:dyDescent="0.25">
      <c r="A5879" s="373">
        <v>101846</v>
      </c>
      <c r="B5879" s="373" t="s">
        <v>4302</v>
      </c>
      <c r="C5879" s="373" t="s">
        <v>12</v>
      </c>
      <c r="D5879" s="374">
        <v>208.11</v>
      </c>
      <c r="E5879" s="371"/>
    </row>
    <row r="5880" spans="1:5" customFormat="1" x14ac:dyDescent="0.25">
      <c r="A5880" s="373">
        <v>101847</v>
      </c>
      <c r="B5880" s="373" t="s">
        <v>4303</v>
      </c>
      <c r="C5880" s="373" t="s">
        <v>12</v>
      </c>
      <c r="D5880" s="374">
        <v>233.48</v>
      </c>
      <c r="E5880" s="371"/>
    </row>
    <row r="5881" spans="1:5" customFormat="1" x14ac:dyDescent="0.25">
      <c r="A5881" s="373">
        <v>101848</v>
      </c>
      <c r="B5881" s="373" t="s">
        <v>4304</v>
      </c>
      <c r="C5881" s="373" t="s">
        <v>12</v>
      </c>
      <c r="D5881" s="374">
        <v>258.49</v>
      </c>
      <c r="E5881" s="371"/>
    </row>
    <row r="5882" spans="1:5" customFormat="1" x14ac:dyDescent="0.25">
      <c r="A5882" s="373">
        <v>101849</v>
      </c>
      <c r="B5882" s="373" t="s">
        <v>4305</v>
      </c>
      <c r="C5882" s="373" t="s">
        <v>12</v>
      </c>
      <c r="D5882" s="374">
        <v>314.70999999999998</v>
      </c>
      <c r="E5882" s="371"/>
    </row>
    <row r="5883" spans="1:5" customFormat="1" x14ac:dyDescent="0.25">
      <c r="A5883" s="373">
        <v>101850</v>
      </c>
      <c r="B5883" s="373" t="s">
        <v>4306</v>
      </c>
      <c r="C5883" s="373" t="s">
        <v>3</v>
      </c>
      <c r="D5883" s="374">
        <v>75.069999999999993</v>
      </c>
      <c r="E5883" s="371"/>
    </row>
    <row r="5884" spans="1:5" customFormat="1" x14ac:dyDescent="0.25">
      <c r="A5884" s="373">
        <v>101852</v>
      </c>
      <c r="B5884" s="373" t="s">
        <v>4307</v>
      </c>
      <c r="C5884" s="373" t="s">
        <v>3</v>
      </c>
      <c r="D5884" s="374">
        <v>89.02</v>
      </c>
      <c r="E5884" s="371"/>
    </row>
    <row r="5885" spans="1:5" customFormat="1" x14ac:dyDescent="0.25">
      <c r="A5885" s="373">
        <v>101853</v>
      </c>
      <c r="B5885" s="373" t="s">
        <v>4308</v>
      </c>
      <c r="C5885" s="373" t="s">
        <v>3</v>
      </c>
      <c r="D5885" s="374">
        <v>70.37</v>
      </c>
      <c r="E5885" s="371"/>
    </row>
    <row r="5886" spans="1:5" customFormat="1" x14ac:dyDescent="0.25">
      <c r="A5886" s="373">
        <v>101855</v>
      </c>
      <c r="B5886" s="373" t="s">
        <v>4309</v>
      </c>
      <c r="C5886" s="373" t="s">
        <v>3</v>
      </c>
      <c r="D5886" s="374">
        <v>94.55</v>
      </c>
      <c r="E5886" s="371"/>
    </row>
    <row r="5887" spans="1:5" customFormat="1" x14ac:dyDescent="0.25">
      <c r="A5887" s="373">
        <v>101856</v>
      </c>
      <c r="B5887" s="373" t="s">
        <v>4310</v>
      </c>
      <c r="C5887" s="373" t="s">
        <v>3</v>
      </c>
      <c r="D5887" s="374">
        <v>34.89</v>
      </c>
      <c r="E5887" s="371"/>
    </row>
    <row r="5888" spans="1:5" customFormat="1" x14ac:dyDescent="0.25">
      <c r="A5888" s="373">
        <v>101857</v>
      </c>
      <c r="B5888" s="373" t="s">
        <v>4311</v>
      </c>
      <c r="C5888" s="373" t="s">
        <v>3</v>
      </c>
      <c r="D5888" s="374">
        <v>41.77</v>
      </c>
      <c r="E5888" s="371"/>
    </row>
    <row r="5889" spans="1:5" customFormat="1" x14ac:dyDescent="0.25">
      <c r="A5889" s="373">
        <v>101858</v>
      </c>
      <c r="B5889" s="373" t="s">
        <v>4312</v>
      </c>
      <c r="C5889" s="373" t="s">
        <v>3</v>
      </c>
      <c r="D5889" s="374">
        <v>35.47</v>
      </c>
      <c r="E5889" s="371"/>
    </row>
    <row r="5890" spans="1:5" customFormat="1" x14ac:dyDescent="0.25">
      <c r="A5890" s="373">
        <v>101859</v>
      </c>
      <c r="B5890" s="373" t="s">
        <v>4313</v>
      </c>
      <c r="C5890" s="373" t="s">
        <v>3</v>
      </c>
      <c r="D5890" s="374">
        <v>38.44</v>
      </c>
      <c r="E5890" s="371"/>
    </row>
    <row r="5891" spans="1:5" customFormat="1" x14ac:dyDescent="0.25">
      <c r="A5891" s="373">
        <v>101860</v>
      </c>
      <c r="B5891" s="373" t="s">
        <v>4314</v>
      </c>
      <c r="C5891" s="373" t="s">
        <v>3</v>
      </c>
      <c r="D5891" s="374">
        <v>43.08</v>
      </c>
      <c r="E5891" s="371"/>
    </row>
    <row r="5892" spans="1:5" customFormat="1" x14ac:dyDescent="0.25">
      <c r="A5892" s="373">
        <v>101861</v>
      </c>
      <c r="B5892" s="373" t="s">
        <v>4315</v>
      </c>
      <c r="C5892" s="373" t="s">
        <v>3</v>
      </c>
      <c r="D5892" s="374">
        <v>40.770000000000003</v>
      </c>
      <c r="E5892" s="371"/>
    </row>
    <row r="5893" spans="1:5" customFormat="1" x14ac:dyDescent="0.25">
      <c r="A5893" s="373">
        <v>101862</v>
      </c>
      <c r="B5893" s="373" t="s">
        <v>4316</v>
      </c>
      <c r="C5893" s="373" t="s">
        <v>3</v>
      </c>
      <c r="D5893" s="374">
        <v>43.77</v>
      </c>
      <c r="E5893" s="371"/>
    </row>
    <row r="5894" spans="1:5" customFormat="1" x14ac:dyDescent="0.25">
      <c r="A5894" s="373">
        <v>101863</v>
      </c>
      <c r="B5894" s="373" t="s">
        <v>4317</v>
      </c>
      <c r="C5894" s="373" t="s">
        <v>3</v>
      </c>
      <c r="D5894" s="374">
        <v>35.89</v>
      </c>
      <c r="E5894" s="371"/>
    </row>
    <row r="5895" spans="1:5" customFormat="1" x14ac:dyDescent="0.25">
      <c r="A5895" s="373">
        <v>101864</v>
      </c>
      <c r="B5895" s="373" t="s">
        <v>4318</v>
      </c>
      <c r="C5895" s="373" t="s">
        <v>3</v>
      </c>
      <c r="D5895" s="374">
        <v>40.54</v>
      </c>
      <c r="E5895" s="371"/>
    </row>
    <row r="5896" spans="1:5" customFormat="1" x14ac:dyDescent="0.25">
      <c r="A5896" s="373">
        <v>101865</v>
      </c>
      <c r="B5896" s="373" t="s">
        <v>4319</v>
      </c>
      <c r="C5896" s="373" t="s">
        <v>3</v>
      </c>
      <c r="D5896" s="374">
        <v>45.18</v>
      </c>
      <c r="E5896" s="371"/>
    </row>
    <row r="5897" spans="1:5" customFormat="1" x14ac:dyDescent="0.25">
      <c r="A5897" s="373">
        <v>101866</v>
      </c>
      <c r="B5897" s="373" t="s">
        <v>4320</v>
      </c>
      <c r="C5897" s="373" t="s">
        <v>3</v>
      </c>
      <c r="D5897" s="374">
        <v>41</v>
      </c>
      <c r="E5897" s="371"/>
    </row>
    <row r="5898" spans="1:5" customFormat="1" x14ac:dyDescent="0.25">
      <c r="A5898" s="373">
        <v>101867</v>
      </c>
      <c r="B5898" s="373" t="s">
        <v>4321</v>
      </c>
      <c r="C5898" s="373" t="s">
        <v>3</v>
      </c>
      <c r="D5898" s="374">
        <v>45.64</v>
      </c>
      <c r="E5898" s="371"/>
    </row>
    <row r="5899" spans="1:5" customFormat="1" x14ac:dyDescent="0.25">
      <c r="A5899" s="373">
        <v>101868</v>
      </c>
      <c r="B5899" s="373" t="s">
        <v>4322</v>
      </c>
      <c r="C5899" s="373" t="s">
        <v>3</v>
      </c>
      <c r="D5899" s="374">
        <v>37.75</v>
      </c>
      <c r="E5899" s="371"/>
    </row>
    <row r="5900" spans="1:5" customFormat="1" x14ac:dyDescent="0.25">
      <c r="A5900" s="373">
        <v>101869</v>
      </c>
      <c r="B5900" s="373" t="s">
        <v>4323</v>
      </c>
      <c r="C5900" s="373" t="s">
        <v>3</v>
      </c>
      <c r="D5900" s="374">
        <v>42.41</v>
      </c>
      <c r="E5900" s="371"/>
    </row>
    <row r="5901" spans="1:5" customFormat="1" x14ac:dyDescent="0.25">
      <c r="A5901" s="373">
        <v>101870</v>
      </c>
      <c r="B5901" s="373" t="s">
        <v>4324</v>
      </c>
      <c r="C5901" s="373" t="s">
        <v>3</v>
      </c>
      <c r="D5901" s="374">
        <v>47.04</v>
      </c>
      <c r="E5901" s="371"/>
    </row>
    <row r="5902" spans="1:5" customFormat="1" x14ac:dyDescent="0.25">
      <c r="A5902" s="373">
        <v>102098</v>
      </c>
      <c r="B5902" s="373" t="s">
        <v>4325</v>
      </c>
      <c r="C5902" s="373" t="s">
        <v>12</v>
      </c>
      <c r="D5902" s="375">
        <v>2141.81</v>
      </c>
      <c r="E5902" s="371"/>
    </row>
    <row r="5903" spans="1:5" customFormat="1" x14ac:dyDescent="0.25">
      <c r="A5903" s="373">
        <v>102988</v>
      </c>
      <c r="B5903" s="373" t="s">
        <v>4659</v>
      </c>
      <c r="C5903" s="373" t="s">
        <v>3</v>
      </c>
      <c r="D5903" s="374">
        <v>64.540000000000006</v>
      </c>
      <c r="E5903" s="371"/>
    </row>
    <row r="5904" spans="1:5" customFormat="1" x14ac:dyDescent="0.25">
      <c r="A5904" s="373">
        <v>100576</v>
      </c>
      <c r="B5904" s="373" t="s">
        <v>2626</v>
      </c>
      <c r="C5904" s="373" t="s">
        <v>3</v>
      </c>
      <c r="D5904" s="374">
        <v>2.54</v>
      </c>
      <c r="E5904" s="371"/>
    </row>
    <row r="5905" spans="1:5" customFormat="1" x14ac:dyDescent="0.25">
      <c r="A5905" s="373">
        <v>100577</v>
      </c>
      <c r="B5905" s="373" t="s">
        <v>2627</v>
      </c>
      <c r="C5905" s="373" t="s">
        <v>3</v>
      </c>
      <c r="D5905" s="374">
        <v>1.23</v>
      </c>
      <c r="E5905" s="371"/>
    </row>
    <row r="5906" spans="1:5" customFormat="1" x14ac:dyDescent="0.25">
      <c r="A5906" s="373">
        <v>96388</v>
      </c>
      <c r="B5906" s="373" t="s">
        <v>2628</v>
      </c>
      <c r="C5906" s="373" t="s">
        <v>12</v>
      </c>
      <c r="D5906" s="374">
        <v>12.24</v>
      </c>
      <c r="E5906" s="371"/>
    </row>
    <row r="5907" spans="1:5" customFormat="1" x14ac:dyDescent="0.25">
      <c r="A5907" s="373">
        <v>96389</v>
      </c>
      <c r="B5907" s="373" t="s">
        <v>2629</v>
      </c>
      <c r="C5907" s="373" t="s">
        <v>12</v>
      </c>
      <c r="D5907" s="374">
        <v>47.85</v>
      </c>
      <c r="E5907" s="371"/>
    </row>
    <row r="5908" spans="1:5" customFormat="1" x14ac:dyDescent="0.25">
      <c r="A5908" s="373">
        <v>96390</v>
      </c>
      <c r="B5908" s="373" t="s">
        <v>2630</v>
      </c>
      <c r="C5908" s="373" t="s">
        <v>12</v>
      </c>
      <c r="D5908" s="374">
        <v>74.86</v>
      </c>
      <c r="E5908" s="371"/>
    </row>
    <row r="5909" spans="1:5" customFormat="1" x14ac:dyDescent="0.25">
      <c r="A5909" s="373">
        <v>96391</v>
      </c>
      <c r="B5909" s="373" t="s">
        <v>2631</v>
      </c>
      <c r="C5909" s="373" t="s">
        <v>12</v>
      </c>
      <c r="D5909" s="374">
        <v>103.54</v>
      </c>
      <c r="E5909" s="371"/>
    </row>
    <row r="5910" spans="1:5" customFormat="1" x14ac:dyDescent="0.25">
      <c r="A5910" s="373">
        <v>96392</v>
      </c>
      <c r="B5910" s="373" t="s">
        <v>2632</v>
      </c>
      <c r="C5910" s="373" t="s">
        <v>12</v>
      </c>
      <c r="D5910" s="374">
        <v>131.1</v>
      </c>
      <c r="E5910" s="371"/>
    </row>
    <row r="5911" spans="1:5" customFormat="1" x14ac:dyDescent="0.25">
      <c r="A5911" s="373">
        <v>96396</v>
      </c>
      <c r="B5911" s="373" t="s">
        <v>2633</v>
      </c>
      <c r="C5911" s="373" t="s">
        <v>12</v>
      </c>
      <c r="D5911" s="374">
        <v>302.39</v>
      </c>
      <c r="E5911" s="371"/>
    </row>
    <row r="5912" spans="1:5" customFormat="1" x14ac:dyDescent="0.25">
      <c r="A5912" s="373">
        <v>96397</v>
      </c>
      <c r="B5912" s="373" t="s">
        <v>2634</v>
      </c>
      <c r="C5912" s="373" t="s">
        <v>12</v>
      </c>
      <c r="D5912" s="374">
        <v>354.57</v>
      </c>
      <c r="E5912" s="371"/>
    </row>
    <row r="5913" spans="1:5" customFormat="1" x14ac:dyDescent="0.25">
      <c r="A5913" s="373">
        <v>96398</v>
      </c>
      <c r="B5913" s="373" t="s">
        <v>2635</v>
      </c>
      <c r="C5913" s="373" t="s">
        <v>12</v>
      </c>
      <c r="D5913" s="374">
        <v>427.08</v>
      </c>
      <c r="E5913" s="371"/>
    </row>
    <row r="5914" spans="1:5" customFormat="1" x14ac:dyDescent="0.25">
      <c r="A5914" s="373">
        <v>96399</v>
      </c>
      <c r="B5914" s="373" t="s">
        <v>2636</v>
      </c>
      <c r="C5914" s="373" t="s">
        <v>12</v>
      </c>
      <c r="D5914" s="374">
        <v>206.73</v>
      </c>
      <c r="E5914" s="371"/>
    </row>
    <row r="5915" spans="1:5" customFormat="1" x14ac:dyDescent="0.25">
      <c r="A5915" s="373">
        <v>96400</v>
      </c>
      <c r="B5915" s="373" t="s">
        <v>2637</v>
      </c>
      <c r="C5915" s="373" t="s">
        <v>12</v>
      </c>
      <c r="D5915" s="374">
        <v>266.92</v>
      </c>
      <c r="E5915" s="371"/>
    </row>
    <row r="5916" spans="1:5" customFormat="1" x14ac:dyDescent="0.25">
      <c r="A5916" s="373">
        <v>100564</v>
      </c>
      <c r="B5916" s="373" t="s">
        <v>2638</v>
      </c>
      <c r="C5916" s="373" t="s">
        <v>12</v>
      </c>
      <c r="D5916" s="374">
        <v>176.42</v>
      </c>
      <c r="E5916" s="371"/>
    </row>
    <row r="5917" spans="1:5" customFormat="1" x14ac:dyDescent="0.25">
      <c r="A5917" s="373">
        <v>100565</v>
      </c>
      <c r="B5917" s="373" t="s">
        <v>2639</v>
      </c>
      <c r="C5917" s="373" t="s">
        <v>12</v>
      </c>
      <c r="D5917" s="374">
        <v>150.97</v>
      </c>
      <c r="E5917" s="371"/>
    </row>
    <row r="5918" spans="1:5" customFormat="1" x14ac:dyDescent="0.25">
      <c r="A5918" s="373">
        <v>100566</v>
      </c>
      <c r="B5918" s="373" t="s">
        <v>2640</v>
      </c>
      <c r="C5918" s="373" t="s">
        <v>12</v>
      </c>
      <c r="D5918" s="374">
        <v>229.82</v>
      </c>
      <c r="E5918" s="371"/>
    </row>
    <row r="5919" spans="1:5" customFormat="1" x14ac:dyDescent="0.25">
      <c r="A5919" s="373">
        <v>100567</v>
      </c>
      <c r="B5919" s="373" t="s">
        <v>2641</v>
      </c>
      <c r="C5919" s="373" t="s">
        <v>12</v>
      </c>
      <c r="D5919" s="374">
        <v>254.78</v>
      </c>
      <c r="E5919" s="371"/>
    </row>
    <row r="5920" spans="1:5" customFormat="1" x14ac:dyDescent="0.25">
      <c r="A5920" s="373">
        <v>100568</v>
      </c>
      <c r="B5920" s="373" t="s">
        <v>2642</v>
      </c>
      <c r="C5920" s="373" t="s">
        <v>12</v>
      </c>
      <c r="D5920" s="374">
        <v>279.18</v>
      </c>
      <c r="E5920" s="371"/>
    </row>
    <row r="5921" spans="1:5" customFormat="1" x14ac:dyDescent="0.25">
      <c r="A5921" s="373">
        <v>100569</v>
      </c>
      <c r="B5921" s="373" t="s">
        <v>2643</v>
      </c>
      <c r="C5921" s="373" t="s">
        <v>12</v>
      </c>
      <c r="D5921" s="374">
        <v>205.3</v>
      </c>
      <c r="E5921" s="371"/>
    </row>
    <row r="5922" spans="1:5" customFormat="1" x14ac:dyDescent="0.25">
      <c r="A5922" s="373">
        <v>100570</v>
      </c>
      <c r="B5922" s="373" t="s">
        <v>2644</v>
      </c>
      <c r="C5922" s="373" t="s">
        <v>12</v>
      </c>
      <c r="D5922" s="374">
        <v>232.93</v>
      </c>
      <c r="E5922" s="371"/>
    </row>
    <row r="5923" spans="1:5" customFormat="1" x14ac:dyDescent="0.25">
      <c r="A5923" s="373">
        <v>100571</v>
      </c>
      <c r="B5923" s="373" t="s">
        <v>2645</v>
      </c>
      <c r="C5923" s="373" t="s">
        <v>12</v>
      </c>
      <c r="D5923" s="374">
        <v>255.78</v>
      </c>
      <c r="E5923" s="371"/>
    </row>
    <row r="5924" spans="1:5" customFormat="1" x14ac:dyDescent="0.25">
      <c r="A5924" s="373">
        <v>100572</v>
      </c>
      <c r="B5924" s="373" t="s">
        <v>2646</v>
      </c>
      <c r="C5924" s="373" t="s">
        <v>12</v>
      </c>
      <c r="D5924" s="374">
        <v>181.33</v>
      </c>
      <c r="E5924" s="371"/>
    </row>
    <row r="5925" spans="1:5" customFormat="1" x14ac:dyDescent="0.25">
      <c r="A5925" s="373">
        <v>100573</v>
      </c>
      <c r="B5925" s="373" t="s">
        <v>2647</v>
      </c>
      <c r="C5925" s="373" t="s">
        <v>12</v>
      </c>
      <c r="D5925" s="374">
        <v>155.88</v>
      </c>
      <c r="E5925" s="371"/>
    </row>
    <row r="5926" spans="1:5" customFormat="1" x14ac:dyDescent="0.25">
      <c r="A5926" s="373">
        <v>100574</v>
      </c>
      <c r="B5926" s="373" t="s">
        <v>2648</v>
      </c>
      <c r="C5926" s="373" t="s">
        <v>12</v>
      </c>
      <c r="D5926" s="374">
        <v>1.38</v>
      </c>
      <c r="E5926" s="371"/>
    </row>
    <row r="5927" spans="1:5" customFormat="1" x14ac:dyDescent="0.25">
      <c r="A5927" s="373">
        <v>100575</v>
      </c>
      <c r="B5927" s="373" t="s">
        <v>2649</v>
      </c>
      <c r="C5927" s="373" t="s">
        <v>3</v>
      </c>
      <c r="D5927" s="374">
        <v>0.13</v>
      </c>
      <c r="E5927" s="371"/>
    </row>
    <row r="5928" spans="1:5" customFormat="1" x14ac:dyDescent="0.25">
      <c r="A5928" s="373">
        <v>101767</v>
      </c>
      <c r="B5928" s="373" t="s">
        <v>2650</v>
      </c>
      <c r="C5928" s="373" t="s">
        <v>12</v>
      </c>
      <c r="D5928" s="374">
        <v>28.07</v>
      </c>
      <c r="E5928" s="371"/>
    </row>
    <row r="5929" spans="1:5" customFormat="1" x14ac:dyDescent="0.25">
      <c r="A5929" s="373">
        <v>101768</v>
      </c>
      <c r="B5929" s="373" t="s">
        <v>2651</v>
      </c>
      <c r="C5929" s="373" t="s">
        <v>12</v>
      </c>
      <c r="D5929" s="374">
        <v>42.32</v>
      </c>
      <c r="E5929" s="371"/>
    </row>
    <row r="5930" spans="1:5" customFormat="1" x14ac:dyDescent="0.25">
      <c r="A5930" s="373">
        <v>92391</v>
      </c>
      <c r="B5930" s="373" t="s">
        <v>6755</v>
      </c>
      <c r="C5930" s="373" t="s">
        <v>3</v>
      </c>
      <c r="D5930" s="374">
        <v>83.96</v>
      </c>
      <c r="E5930" s="371"/>
    </row>
    <row r="5931" spans="1:5" customFormat="1" x14ac:dyDescent="0.25">
      <c r="A5931" s="373">
        <v>92392</v>
      </c>
      <c r="B5931" s="373" t="s">
        <v>6756</v>
      </c>
      <c r="C5931" s="373" t="s">
        <v>3</v>
      </c>
      <c r="D5931" s="374">
        <v>168.85</v>
      </c>
      <c r="E5931" s="371"/>
    </row>
    <row r="5932" spans="1:5" customFormat="1" x14ac:dyDescent="0.25">
      <c r="A5932" s="373">
        <v>92393</v>
      </c>
      <c r="B5932" s="373" t="s">
        <v>6757</v>
      </c>
      <c r="C5932" s="373" t="s">
        <v>3</v>
      </c>
      <c r="D5932" s="374">
        <v>82.96</v>
      </c>
      <c r="E5932" s="371"/>
    </row>
    <row r="5933" spans="1:5" customFormat="1" x14ac:dyDescent="0.25">
      <c r="A5933" s="373">
        <v>92394</v>
      </c>
      <c r="B5933" s="373" t="s">
        <v>6758</v>
      </c>
      <c r="C5933" s="373" t="s">
        <v>3</v>
      </c>
      <c r="D5933" s="374">
        <v>101.83</v>
      </c>
      <c r="E5933" s="371"/>
    </row>
    <row r="5934" spans="1:5" customFormat="1" x14ac:dyDescent="0.25">
      <c r="A5934" s="373">
        <v>92395</v>
      </c>
      <c r="B5934" s="373" t="s">
        <v>6759</v>
      </c>
      <c r="C5934" s="373" t="s">
        <v>3</v>
      </c>
      <c r="D5934" s="374">
        <v>121.07</v>
      </c>
      <c r="E5934" s="371"/>
    </row>
    <row r="5935" spans="1:5" customFormat="1" x14ac:dyDescent="0.25">
      <c r="A5935" s="373">
        <v>92396</v>
      </c>
      <c r="B5935" s="373" t="s">
        <v>6760</v>
      </c>
      <c r="C5935" s="373" t="s">
        <v>3</v>
      </c>
      <c r="D5935" s="374">
        <v>97.59</v>
      </c>
      <c r="E5935" s="371"/>
    </row>
    <row r="5936" spans="1:5" customFormat="1" x14ac:dyDescent="0.25">
      <c r="A5936" s="373">
        <v>92397</v>
      </c>
      <c r="B5936" s="373" t="s">
        <v>6761</v>
      </c>
      <c r="C5936" s="373" t="s">
        <v>3</v>
      </c>
      <c r="D5936" s="374">
        <v>86.96</v>
      </c>
      <c r="E5936" s="371"/>
    </row>
    <row r="5937" spans="1:5" customFormat="1" x14ac:dyDescent="0.25">
      <c r="A5937" s="373">
        <v>92398</v>
      </c>
      <c r="B5937" s="373" t="s">
        <v>6762</v>
      </c>
      <c r="C5937" s="373" t="s">
        <v>3</v>
      </c>
      <c r="D5937" s="374">
        <v>106.81</v>
      </c>
      <c r="E5937" s="371"/>
    </row>
    <row r="5938" spans="1:5" customFormat="1" x14ac:dyDescent="0.25">
      <c r="A5938" s="373">
        <v>92400</v>
      </c>
      <c r="B5938" s="373" t="s">
        <v>6763</v>
      </c>
      <c r="C5938" s="373" t="s">
        <v>3</v>
      </c>
      <c r="D5938" s="374">
        <v>124.3</v>
      </c>
      <c r="E5938" s="371"/>
    </row>
    <row r="5939" spans="1:5" customFormat="1" x14ac:dyDescent="0.25">
      <c r="A5939" s="373">
        <v>92402</v>
      </c>
      <c r="B5939" s="373" t="s">
        <v>6764</v>
      </c>
      <c r="C5939" s="373" t="s">
        <v>3</v>
      </c>
      <c r="D5939" s="374">
        <v>95.44</v>
      </c>
      <c r="E5939" s="371"/>
    </row>
    <row r="5940" spans="1:5" customFormat="1" x14ac:dyDescent="0.25">
      <c r="A5940" s="373">
        <v>92403</v>
      </c>
      <c r="B5940" s="373" t="s">
        <v>6765</v>
      </c>
      <c r="C5940" s="373" t="s">
        <v>3</v>
      </c>
      <c r="D5940" s="374">
        <v>84.45</v>
      </c>
      <c r="E5940" s="371"/>
    </row>
    <row r="5941" spans="1:5" customFormat="1" x14ac:dyDescent="0.25">
      <c r="A5941" s="373">
        <v>92404</v>
      </c>
      <c r="B5941" s="373" t="s">
        <v>6766</v>
      </c>
      <c r="C5941" s="373" t="s">
        <v>3</v>
      </c>
      <c r="D5941" s="374">
        <v>104.31</v>
      </c>
      <c r="E5941" s="371"/>
    </row>
    <row r="5942" spans="1:5" customFormat="1" x14ac:dyDescent="0.25">
      <c r="A5942" s="373">
        <v>92406</v>
      </c>
      <c r="B5942" s="373" t="s">
        <v>6767</v>
      </c>
      <c r="C5942" s="373" t="s">
        <v>3</v>
      </c>
      <c r="D5942" s="374">
        <v>123.88</v>
      </c>
      <c r="E5942" s="371"/>
    </row>
    <row r="5943" spans="1:5" customFormat="1" x14ac:dyDescent="0.25">
      <c r="A5943" s="373">
        <v>93679</v>
      </c>
      <c r="B5943" s="373" t="s">
        <v>6768</v>
      </c>
      <c r="C5943" s="373" t="s">
        <v>3</v>
      </c>
      <c r="D5943" s="374">
        <v>107.93</v>
      </c>
      <c r="E5943" s="371"/>
    </row>
    <row r="5944" spans="1:5" customFormat="1" x14ac:dyDescent="0.25">
      <c r="A5944" s="373">
        <v>93680</v>
      </c>
      <c r="B5944" s="373" t="s">
        <v>6769</v>
      </c>
      <c r="C5944" s="373" t="s">
        <v>3</v>
      </c>
      <c r="D5944" s="374">
        <v>97.05</v>
      </c>
      <c r="E5944" s="371"/>
    </row>
    <row r="5945" spans="1:5" customFormat="1" x14ac:dyDescent="0.25">
      <c r="A5945" s="373">
        <v>93681</v>
      </c>
      <c r="B5945" s="373" t="s">
        <v>6770</v>
      </c>
      <c r="C5945" s="373" t="s">
        <v>3</v>
      </c>
      <c r="D5945" s="374">
        <v>114.89</v>
      </c>
      <c r="E5945" s="371"/>
    </row>
    <row r="5946" spans="1:5" customFormat="1" x14ac:dyDescent="0.25">
      <c r="A5946" s="373">
        <v>97104</v>
      </c>
      <c r="B5946" s="373" t="s">
        <v>6771</v>
      </c>
      <c r="C5946" s="373" t="s">
        <v>3</v>
      </c>
      <c r="D5946" s="374">
        <v>128.09</v>
      </c>
      <c r="E5946" s="371"/>
    </row>
    <row r="5947" spans="1:5" customFormat="1" x14ac:dyDescent="0.25">
      <c r="A5947" s="373">
        <v>97105</v>
      </c>
      <c r="B5947" s="373" t="s">
        <v>6772</v>
      </c>
      <c r="C5947" s="373" t="s">
        <v>3</v>
      </c>
      <c r="D5947" s="374">
        <v>144.47999999999999</v>
      </c>
      <c r="E5947" s="371"/>
    </row>
    <row r="5948" spans="1:5" customFormat="1" x14ac:dyDescent="0.25">
      <c r="A5948" s="373">
        <v>97106</v>
      </c>
      <c r="B5948" s="373" t="s">
        <v>6773</v>
      </c>
      <c r="C5948" s="373" t="s">
        <v>3</v>
      </c>
      <c r="D5948" s="374">
        <v>159.93</v>
      </c>
      <c r="E5948" s="371"/>
    </row>
    <row r="5949" spans="1:5" customFormat="1" x14ac:dyDescent="0.25">
      <c r="A5949" s="373">
        <v>97107</v>
      </c>
      <c r="B5949" s="373" t="s">
        <v>6774</v>
      </c>
      <c r="C5949" s="373" t="s">
        <v>3</v>
      </c>
      <c r="D5949" s="374">
        <v>182.86</v>
      </c>
      <c r="E5949" s="371"/>
    </row>
    <row r="5950" spans="1:5" customFormat="1" x14ac:dyDescent="0.25">
      <c r="A5950" s="373">
        <v>97108</v>
      </c>
      <c r="B5950" s="373" t="s">
        <v>6775</v>
      </c>
      <c r="C5950" s="373" t="s">
        <v>3</v>
      </c>
      <c r="D5950" s="374">
        <v>209.65</v>
      </c>
      <c r="E5950" s="371"/>
    </row>
    <row r="5951" spans="1:5" customFormat="1" x14ac:dyDescent="0.25">
      <c r="A5951" s="373">
        <v>97109</v>
      </c>
      <c r="B5951" s="373" t="s">
        <v>6776</v>
      </c>
      <c r="C5951" s="373" t="s">
        <v>3</v>
      </c>
      <c r="D5951" s="374">
        <v>231.88</v>
      </c>
      <c r="E5951" s="371"/>
    </row>
    <row r="5952" spans="1:5" customFormat="1" x14ac:dyDescent="0.25">
      <c r="A5952" s="373">
        <v>97111</v>
      </c>
      <c r="B5952" s="373" t="s">
        <v>6777</v>
      </c>
      <c r="C5952" s="373" t="s">
        <v>3</v>
      </c>
      <c r="D5952" s="374">
        <v>228.28</v>
      </c>
      <c r="E5952" s="371"/>
    </row>
    <row r="5953" spans="1:5" customFormat="1" x14ac:dyDescent="0.25">
      <c r="A5953" s="373">
        <v>97112</v>
      </c>
      <c r="B5953" s="373" t="s">
        <v>6778</v>
      </c>
      <c r="C5953" s="373" t="s">
        <v>3</v>
      </c>
      <c r="D5953" s="374">
        <v>203.58</v>
      </c>
      <c r="E5953" s="371"/>
    </row>
    <row r="5954" spans="1:5" customFormat="1" x14ac:dyDescent="0.25">
      <c r="A5954" s="373">
        <v>97113</v>
      </c>
      <c r="B5954" s="373" t="s">
        <v>6779</v>
      </c>
      <c r="C5954" s="373" t="s">
        <v>3</v>
      </c>
      <c r="D5954" s="374">
        <v>2.64</v>
      </c>
      <c r="E5954" s="371"/>
    </row>
    <row r="5955" spans="1:5" customFormat="1" x14ac:dyDescent="0.25">
      <c r="A5955" s="373">
        <v>97114</v>
      </c>
      <c r="B5955" s="373" t="s">
        <v>6780</v>
      </c>
      <c r="C5955" s="373" t="s">
        <v>16</v>
      </c>
      <c r="D5955" s="374">
        <v>0.4</v>
      </c>
      <c r="E5955" s="371"/>
    </row>
    <row r="5956" spans="1:5" customFormat="1" x14ac:dyDescent="0.25">
      <c r="A5956" s="373">
        <v>97115</v>
      </c>
      <c r="B5956" s="373" t="s">
        <v>6781</v>
      </c>
      <c r="C5956" s="373" t="s">
        <v>17</v>
      </c>
      <c r="D5956" s="374">
        <v>58.76</v>
      </c>
      <c r="E5956" s="371"/>
    </row>
    <row r="5957" spans="1:5" customFormat="1" x14ac:dyDescent="0.25">
      <c r="A5957" s="373">
        <v>97116</v>
      </c>
      <c r="B5957" s="373" t="s">
        <v>6782</v>
      </c>
      <c r="C5957" s="373" t="s">
        <v>17</v>
      </c>
      <c r="D5957" s="374">
        <v>23.92</v>
      </c>
      <c r="E5957" s="371"/>
    </row>
    <row r="5958" spans="1:5" customFormat="1" x14ac:dyDescent="0.25">
      <c r="A5958" s="373">
        <v>97117</v>
      </c>
      <c r="B5958" s="373" t="s">
        <v>6783</v>
      </c>
      <c r="C5958" s="373" t="s">
        <v>17</v>
      </c>
      <c r="D5958" s="374">
        <v>21.44</v>
      </c>
      <c r="E5958" s="371"/>
    </row>
    <row r="5959" spans="1:5" customFormat="1" x14ac:dyDescent="0.25">
      <c r="A5959" s="373">
        <v>97118</v>
      </c>
      <c r="B5959" s="373" t="s">
        <v>6784</v>
      </c>
      <c r="C5959" s="373" t="s">
        <v>17</v>
      </c>
      <c r="D5959" s="374">
        <v>18.07</v>
      </c>
      <c r="E5959" s="371"/>
    </row>
    <row r="5960" spans="1:5" customFormat="1" x14ac:dyDescent="0.25">
      <c r="A5960" s="373">
        <v>97119</v>
      </c>
      <c r="B5960" s="373" t="s">
        <v>6785</v>
      </c>
      <c r="C5960" s="373" t="s">
        <v>17</v>
      </c>
      <c r="D5960" s="374">
        <v>16.57</v>
      </c>
      <c r="E5960" s="371"/>
    </row>
    <row r="5961" spans="1:5" customFormat="1" x14ac:dyDescent="0.25">
      <c r="A5961" s="373">
        <v>97120</v>
      </c>
      <c r="B5961" s="373" t="s">
        <v>6786</v>
      </c>
      <c r="C5961" s="373" t="s">
        <v>17</v>
      </c>
      <c r="D5961" s="374">
        <v>11.02</v>
      </c>
      <c r="E5961" s="371"/>
    </row>
    <row r="5962" spans="1:5" customFormat="1" x14ac:dyDescent="0.25">
      <c r="A5962" s="373">
        <v>101167</v>
      </c>
      <c r="B5962" s="373" t="s">
        <v>2652</v>
      </c>
      <c r="C5962" s="373" t="s">
        <v>3</v>
      </c>
      <c r="D5962" s="374">
        <v>351.1</v>
      </c>
      <c r="E5962" s="371"/>
    </row>
    <row r="5963" spans="1:5" customFormat="1" x14ac:dyDescent="0.25">
      <c r="A5963" s="373">
        <v>101169</v>
      </c>
      <c r="B5963" s="373" t="s">
        <v>2653</v>
      </c>
      <c r="C5963" s="373" t="s">
        <v>3</v>
      </c>
      <c r="D5963" s="374">
        <v>365.09</v>
      </c>
      <c r="E5963" s="371"/>
    </row>
    <row r="5964" spans="1:5" customFormat="1" x14ac:dyDescent="0.25">
      <c r="A5964" s="373">
        <v>101170</v>
      </c>
      <c r="B5964" s="373" t="s">
        <v>2654</v>
      </c>
      <c r="C5964" s="373" t="s">
        <v>3</v>
      </c>
      <c r="D5964" s="374">
        <v>73.900000000000006</v>
      </c>
      <c r="E5964" s="371"/>
    </row>
    <row r="5965" spans="1:5" customFormat="1" x14ac:dyDescent="0.25">
      <c r="A5965" s="373">
        <v>101172</v>
      </c>
      <c r="B5965" s="373" t="s">
        <v>2655</v>
      </c>
      <c r="C5965" s="373" t="s">
        <v>3</v>
      </c>
      <c r="D5965" s="374">
        <v>98.19</v>
      </c>
      <c r="E5965" s="371"/>
    </row>
    <row r="5966" spans="1:5" customFormat="1" x14ac:dyDescent="0.25">
      <c r="A5966" s="373">
        <v>103904</v>
      </c>
      <c r="B5966" s="373" t="s">
        <v>6787</v>
      </c>
      <c r="C5966" s="373" t="s">
        <v>3</v>
      </c>
      <c r="D5966" s="374">
        <v>124.66</v>
      </c>
      <c r="E5966" s="371"/>
    </row>
    <row r="5967" spans="1:5" customFormat="1" x14ac:dyDescent="0.25">
      <c r="A5967" s="373">
        <v>103905</v>
      </c>
      <c r="B5967" s="373" t="s">
        <v>6788</v>
      </c>
      <c r="C5967" s="373" t="s">
        <v>3</v>
      </c>
      <c r="D5967" s="374">
        <v>131.51</v>
      </c>
      <c r="E5967" s="371"/>
    </row>
    <row r="5968" spans="1:5" customFormat="1" x14ac:dyDescent="0.25">
      <c r="A5968" s="373">
        <v>103906</v>
      </c>
      <c r="B5968" s="373" t="s">
        <v>6789</v>
      </c>
      <c r="C5968" s="373" t="s">
        <v>3</v>
      </c>
      <c r="D5968" s="374">
        <v>160.33000000000001</v>
      </c>
      <c r="E5968" s="371"/>
    </row>
    <row r="5969" spans="1:5" customFormat="1" x14ac:dyDescent="0.25">
      <c r="A5969" s="373">
        <v>103907</v>
      </c>
      <c r="B5969" s="373" t="s">
        <v>6790</v>
      </c>
      <c r="C5969" s="373" t="s">
        <v>3</v>
      </c>
      <c r="D5969" s="374">
        <v>137.97</v>
      </c>
      <c r="E5969" s="371"/>
    </row>
    <row r="5970" spans="1:5" customFormat="1" x14ac:dyDescent="0.25">
      <c r="A5970" s="373">
        <v>103908</v>
      </c>
      <c r="B5970" s="373" t="s">
        <v>6791</v>
      </c>
      <c r="C5970" s="373" t="s">
        <v>3</v>
      </c>
      <c r="D5970" s="374">
        <v>155.36000000000001</v>
      </c>
      <c r="E5970" s="371"/>
    </row>
    <row r="5971" spans="1:5" customFormat="1" x14ac:dyDescent="0.25">
      <c r="A5971" s="373">
        <v>103909</v>
      </c>
      <c r="B5971" s="373" t="s">
        <v>6792</v>
      </c>
      <c r="C5971" s="373" t="s">
        <v>3</v>
      </c>
      <c r="D5971" s="374">
        <v>177.73</v>
      </c>
      <c r="E5971" s="371"/>
    </row>
    <row r="5972" spans="1:5" customFormat="1" x14ac:dyDescent="0.25">
      <c r="A5972" s="373">
        <v>103911</v>
      </c>
      <c r="B5972" s="373" t="s">
        <v>6793</v>
      </c>
      <c r="C5972" s="373" t="s">
        <v>3</v>
      </c>
      <c r="D5972" s="374">
        <v>203.95</v>
      </c>
      <c r="E5972" s="371"/>
    </row>
    <row r="5973" spans="1:5" customFormat="1" x14ac:dyDescent="0.25">
      <c r="A5973" s="373">
        <v>103912</v>
      </c>
      <c r="B5973" s="373" t="s">
        <v>6794</v>
      </c>
      <c r="C5973" s="373" t="s">
        <v>3</v>
      </c>
      <c r="D5973" s="374">
        <v>225.61</v>
      </c>
      <c r="E5973" s="371"/>
    </row>
    <row r="5974" spans="1:5" customFormat="1" x14ac:dyDescent="0.25">
      <c r="A5974" s="373">
        <v>103913</v>
      </c>
      <c r="B5974" s="373" t="s">
        <v>6795</v>
      </c>
      <c r="C5974" s="373" t="s">
        <v>3</v>
      </c>
      <c r="D5974" s="374">
        <v>114.38</v>
      </c>
      <c r="E5974" s="371"/>
    </row>
    <row r="5975" spans="1:5" customFormat="1" x14ac:dyDescent="0.25">
      <c r="A5975" s="373">
        <v>103914</v>
      </c>
      <c r="B5975" s="373" t="s">
        <v>6796</v>
      </c>
      <c r="C5975" s="373" t="s">
        <v>3</v>
      </c>
      <c r="D5975" s="374">
        <v>133.94999999999999</v>
      </c>
      <c r="E5975" s="371"/>
    </row>
    <row r="5976" spans="1:5" customFormat="1" x14ac:dyDescent="0.25">
      <c r="A5976" s="373">
        <v>103915</v>
      </c>
      <c r="B5976" s="373" t="s">
        <v>6797</v>
      </c>
      <c r="C5976" s="373" t="s">
        <v>3</v>
      </c>
      <c r="D5976" s="374">
        <v>145.41999999999999</v>
      </c>
      <c r="E5976" s="371"/>
    </row>
    <row r="5977" spans="1:5" customFormat="1" x14ac:dyDescent="0.25">
      <c r="A5977" s="373">
        <v>103916</v>
      </c>
      <c r="B5977" s="373" t="s">
        <v>6798</v>
      </c>
      <c r="C5977" s="373" t="s">
        <v>3</v>
      </c>
      <c r="D5977" s="374">
        <v>167.91</v>
      </c>
      <c r="E5977" s="371"/>
    </row>
    <row r="5978" spans="1:5" customFormat="1" x14ac:dyDescent="0.25">
      <c r="A5978" s="373">
        <v>103917</v>
      </c>
      <c r="B5978" s="373" t="s">
        <v>6799</v>
      </c>
      <c r="C5978" s="373" t="s">
        <v>3</v>
      </c>
      <c r="D5978" s="374">
        <v>191.5</v>
      </c>
      <c r="E5978" s="371"/>
    </row>
    <row r="5979" spans="1:5" customFormat="1" x14ac:dyDescent="0.25">
      <c r="A5979" s="373">
        <v>103918</v>
      </c>
      <c r="B5979" s="373" t="s">
        <v>6800</v>
      </c>
      <c r="C5979" s="373" t="s">
        <v>3</v>
      </c>
      <c r="D5979" s="374">
        <v>202.71</v>
      </c>
      <c r="E5979" s="371"/>
    </row>
    <row r="5980" spans="1:5" customFormat="1" x14ac:dyDescent="0.25">
      <c r="A5980" s="373">
        <v>104432</v>
      </c>
      <c r="B5980" s="373" t="s">
        <v>6801</v>
      </c>
      <c r="C5980" s="373" t="s">
        <v>3</v>
      </c>
      <c r="D5980" s="374">
        <v>102.28</v>
      </c>
      <c r="E5980" s="371"/>
    </row>
    <row r="5981" spans="1:5" customFormat="1" x14ac:dyDescent="0.25">
      <c r="A5981" s="373">
        <v>104433</v>
      </c>
      <c r="B5981" s="373" t="s">
        <v>6802</v>
      </c>
      <c r="C5981" s="373" t="s">
        <v>3</v>
      </c>
      <c r="D5981" s="374">
        <v>90.38</v>
      </c>
      <c r="E5981" s="371"/>
    </row>
    <row r="5982" spans="1:5" customFormat="1" x14ac:dyDescent="0.25">
      <c r="A5982" s="373">
        <v>103689</v>
      </c>
      <c r="B5982" s="373" t="s">
        <v>8736</v>
      </c>
      <c r="C5982" s="373" t="s">
        <v>3</v>
      </c>
      <c r="D5982" s="374">
        <v>310.99</v>
      </c>
      <c r="E5982" s="371"/>
    </row>
    <row r="5983" spans="1:5" customFormat="1" x14ac:dyDescent="0.25">
      <c r="A5983" s="373">
        <v>103694</v>
      </c>
      <c r="B5983" s="373" t="s">
        <v>6803</v>
      </c>
      <c r="C5983" s="373" t="s">
        <v>6</v>
      </c>
      <c r="D5983" s="374">
        <v>115.59</v>
      </c>
      <c r="E5983" s="371"/>
    </row>
    <row r="5984" spans="1:5" customFormat="1" x14ac:dyDescent="0.25">
      <c r="A5984" s="373">
        <v>103695</v>
      </c>
      <c r="B5984" s="373" t="s">
        <v>6804</v>
      </c>
      <c r="C5984" s="373" t="s">
        <v>6</v>
      </c>
      <c r="D5984" s="374">
        <v>104.04</v>
      </c>
      <c r="E5984" s="371"/>
    </row>
    <row r="5985" spans="1:5" customFormat="1" x14ac:dyDescent="0.25">
      <c r="A5985" s="373">
        <v>103696</v>
      </c>
      <c r="B5985" s="373" t="s">
        <v>6805</v>
      </c>
      <c r="C5985" s="373" t="s">
        <v>6</v>
      </c>
      <c r="D5985" s="374">
        <v>144.18</v>
      </c>
      <c r="E5985" s="371"/>
    </row>
    <row r="5986" spans="1:5" customFormat="1" x14ac:dyDescent="0.25">
      <c r="A5986" s="373">
        <v>103697</v>
      </c>
      <c r="B5986" s="373" t="s">
        <v>6806</v>
      </c>
      <c r="C5986" s="373" t="s">
        <v>6</v>
      </c>
      <c r="D5986" s="374">
        <v>132.63</v>
      </c>
      <c r="E5986" s="371"/>
    </row>
    <row r="5987" spans="1:5" customFormat="1" x14ac:dyDescent="0.25">
      <c r="A5987" s="373">
        <v>95995</v>
      </c>
      <c r="B5987" s="373" t="s">
        <v>2656</v>
      </c>
      <c r="C5987" s="373" t="s">
        <v>12</v>
      </c>
      <c r="D5987" s="375">
        <v>1684.82</v>
      </c>
      <c r="E5987" s="371"/>
    </row>
    <row r="5988" spans="1:5" customFormat="1" x14ac:dyDescent="0.25">
      <c r="A5988" s="373">
        <v>95996</v>
      </c>
      <c r="B5988" s="373" t="s">
        <v>2657</v>
      </c>
      <c r="C5988" s="373" t="s">
        <v>12</v>
      </c>
      <c r="D5988" s="375">
        <v>1457.58</v>
      </c>
      <c r="E5988" s="371"/>
    </row>
    <row r="5989" spans="1:5" customFormat="1" x14ac:dyDescent="0.25">
      <c r="A5989" s="373">
        <v>96001</v>
      </c>
      <c r="B5989" s="373" t="s">
        <v>2658</v>
      </c>
      <c r="C5989" s="373" t="s">
        <v>3</v>
      </c>
      <c r="D5989" s="374">
        <v>7.73</v>
      </c>
      <c r="E5989" s="371"/>
    </row>
    <row r="5990" spans="1:5" customFormat="1" x14ac:dyDescent="0.25">
      <c r="A5990" s="373">
        <v>96393</v>
      </c>
      <c r="B5990" s="373" t="s">
        <v>2659</v>
      </c>
      <c r="C5990" s="373" t="s">
        <v>12</v>
      </c>
      <c r="D5990" s="374">
        <v>288.75</v>
      </c>
      <c r="E5990" s="371"/>
    </row>
    <row r="5991" spans="1:5" customFormat="1" x14ac:dyDescent="0.25">
      <c r="A5991" s="373">
        <v>96394</v>
      </c>
      <c r="B5991" s="373" t="s">
        <v>2660</v>
      </c>
      <c r="C5991" s="373" t="s">
        <v>12</v>
      </c>
      <c r="D5991" s="374">
        <v>339.06</v>
      </c>
      <c r="E5991" s="371"/>
    </row>
    <row r="5992" spans="1:5" customFormat="1" x14ac:dyDescent="0.25">
      <c r="A5992" s="373">
        <v>96395</v>
      </c>
      <c r="B5992" s="373" t="s">
        <v>2661</v>
      </c>
      <c r="C5992" s="373" t="s">
        <v>12</v>
      </c>
      <c r="D5992" s="374">
        <v>413.44</v>
      </c>
      <c r="E5992" s="371"/>
    </row>
    <row r="5993" spans="1:5" customFormat="1" x14ac:dyDescent="0.25">
      <c r="A5993" s="373">
        <v>88411</v>
      </c>
      <c r="B5993" s="373" t="s">
        <v>2663</v>
      </c>
      <c r="C5993" s="373" t="s">
        <v>3</v>
      </c>
      <c r="D5993" s="374">
        <v>3.56</v>
      </c>
      <c r="E5993" s="371"/>
    </row>
    <row r="5994" spans="1:5" customFormat="1" x14ac:dyDescent="0.25">
      <c r="A5994" s="373">
        <v>88412</v>
      </c>
      <c r="B5994" s="373" t="s">
        <v>2664</v>
      </c>
      <c r="C5994" s="373" t="s">
        <v>3</v>
      </c>
      <c r="D5994" s="374">
        <v>2.75</v>
      </c>
      <c r="E5994" s="371"/>
    </row>
    <row r="5995" spans="1:5" customFormat="1" x14ac:dyDescent="0.25">
      <c r="A5995" s="373">
        <v>88413</v>
      </c>
      <c r="B5995" s="373" t="s">
        <v>2665</v>
      </c>
      <c r="C5995" s="373" t="s">
        <v>3</v>
      </c>
      <c r="D5995" s="374">
        <v>5.18</v>
      </c>
      <c r="E5995" s="371"/>
    </row>
    <row r="5996" spans="1:5" customFormat="1" x14ac:dyDescent="0.25">
      <c r="A5996" s="373">
        <v>88414</v>
      </c>
      <c r="B5996" s="373" t="s">
        <v>2666</v>
      </c>
      <c r="C5996" s="373" t="s">
        <v>3</v>
      </c>
      <c r="D5996" s="374">
        <v>5.7</v>
      </c>
      <c r="E5996" s="371"/>
    </row>
    <row r="5997" spans="1:5" customFormat="1" x14ac:dyDescent="0.25">
      <c r="A5997" s="373">
        <v>88415</v>
      </c>
      <c r="B5997" s="373" t="s">
        <v>2667</v>
      </c>
      <c r="C5997" s="373" t="s">
        <v>3</v>
      </c>
      <c r="D5997" s="374">
        <v>3.81</v>
      </c>
      <c r="E5997" s="371"/>
    </row>
    <row r="5998" spans="1:5" customFormat="1" x14ac:dyDescent="0.25">
      <c r="A5998" s="373">
        <v>88416</v>
      </c>
      <c r="B5998" s="373" t="s">
        <v>2668</v>
      </c>
      <c r="C5998" s="373" t="s">
        <v>3</v>
      </c>
      <c r="D5998" s="374">
        <v>20.54</v>
      </c>
      <c r="E5998" s="371"/>
    </row>
    <row r="5999" spans="1:5" customFormat="1" x14ac:dyDescent="0.25">
      <c r="A5999" s="373">
        <v>88417</v>
      </c>
      <c r="B5999" s="373" t="s">
        <v>2669</v>
      </c>
      <c r="C5999" s="373" t="s">
        <v>3</v>
      </c>
      <c r="D5999" s="374">
        <v>17.670000000000002</v>
      </c>
      <c r="E5999" s="371"/>
    </row>
    <row r="6000" spans="1:5" customFormat="1" x14ac:dyDescent="0.25">
      <c r="A6000" s="373">
        <v>88420</v>
      </c>
      <c r="B6000" s="373" t="s">
        <v>2670</v>
      </c>
      <c r="C6000" s="373" t="s">
        <v>3</v>
      </c>
      <c r="D6000" s="374">
        <v>26.33</v>
      </c>
      <c r="E6000" s="371"/>
    </row>
    <row r="6001" spans="1:5" customFormat="1" x14ac:dyDescent="0.25">
      <c r="A6001" s="373">
        <v>88421</v>
      </c>
      <c r="B6001" s="373" t="s">
        <v>2671</v>
      </c>
      <c r="C6001" s="373" t="s">
        <v>3</v>
      </c>
      <c r="D6001" s="374">
        <v>28.16</v>
      </c>
      <c r="E6001" s="371"/>
    </row>
    <row r="6002" spans="1:5" customFormat="1" x14ac:dyDescent="0.25">
      <c r="A6002" s="373">
        <v>88423</v>
      </c>
      <c r="B6002" s="373" t="s">
        <v>2672</v>
      </c>
      <c r="C6002" s="373" t="s">
        <v>3</v>
      </c>
      <c r="D6002" s="374">
        <v>21.44</v>
      </c>
      <c r="E6002" s="371"/>
    </row>
    <row r="6003" spans="1:5" customFormat="1" x14ac:dyDescent="0.25">
      <c r="A6003" s="373">
        <v>88424</v>
      </c>
      <c r="B6003" s="373" t="s">
        <v>2673</v>
      </c>
      <c r="C6003" s="373" t="s">
        <v>3</v>
      </c>
      <c r="D6003" s="374">
        <v>24.48</v>
      </c>
      <c r="E6003" s="371"/>
    </row>
    <row r="6004" spans="1:5" customFormat="1" x14ac:dyDescent="0.25">
      <c r="A6004" s="373">
        <v>88426</v>
      </c>
      <c r="B6004" s="373" t="s">
        <v>2674</v>
      </c>
      <c r="C6004" s="373" t="s">
        <v>3</v>
      </c>
      <c r="D6004" s="374">
        <v>19.52</v>
      </c>
      <c r="E6004" s="371"/>
    </row>
    <row r="6005" spans="1:5" customFormat="1" x14ac:dyDescent="0.25">
      <c r="A6005" s="373">
        <v>88428</v>
      </c>
      <c r="B6005" s="373" t="s">
        <v>2675</v>
      </c>
      <c r="C6005" s="373" t="s">
        <v>3</v>
      </c>
      <c r="D6005" s="374">
        <v>34.44</v>
      </c>
      <c r="E6005" s="371"/>
    </row>
    <row r="6006" spans="1:5" customFormat="1" x14ac:dyDescent="0.25">
      <c r="A6006" s="373">
        <v>88429</v>
      </c>
      <c r="B6006" s="373" t="s">
        <v>2676</v>
      </c>
      <c r="C6006" s="373" t="s">
        <v>3</v>
      </c>
      <c r="D6006" s="374">
        <v>37.630000000000003</v>
      </c>
      <c r="E6006" s="371"/>
    </row>
    <row r="6007" spans="1:5" customFormat="1" x14ac:dyDescent="0.25">
      <c r="A6007" s="373">
        <v>88431</v>
      </c>
      <c r="B6007" s="373" t="s">
        <v>2677</v>
      </c>
      <c r="C6007" s="373" t="s">
        <v>3</v>
      </c>
      <c r="D6007" s="374">
        <v>26.04</v>
      </c>
      <c r="E6007" s="371"/>
    </row>
    <row r="6008" spans="1:5" customFormat="1" x14ac:dyDescent="0.25">
      <c r="A6008" s="373">
        <v>88432</v>
      </c>
      <c r="B6008" s="373" t="s">
        <v>2678</v>
      </c>
      <c r="C6008" s="373" t="s">
        <v>3</v>
      </c>
      <c r="D6008" s="374">
        <v>19.600000000000001</v>
      </c>
      <c r="E6008" s="371"/>
    </row>
    <row r="6009" spans="1:5" customFormat="1" x14ac:dyDescent="0.25">
      <c r="A6009" s="373">
        <v>88484</v>
      </c>
      <c r="B6009" s="373" t="s">
        <v>8737</v>
      </c>
      <c r="C6009" s="373" t="s">
        <v>3</v>
      </c>
      <c r="D6009" s="374">
        <v>5.45</v>
      </c>
      <c r="E6009" s="371"/>
    </row>
    <row r="6010" spans="1:5" customFormat="1" x14ac:dyDescent="0.25">
      <c r="A6010" s="373">
        <v>88485</v>
      </c>
      <c r="B6010" s="373" t="s">
        <v>8738</v>
      </c>
      <c r="C6010" s="373" t="s">
        <v>3</v>
      </c>
      <c r="D6010" s="374">
        <v>4.46</v>
      </c>
      <c r="E6010" s="371"/>
    </row>
    <row r="6011" spans="1:5" customFormat="1" x14ac:dyDescent="0.25">
      <c r="A6011" s="373">
        <v>88488</v>
      </c>
      <c r="B6011" s="373" t="s">
        <v>8739</v>
      </c>
      <c r="C6011" s="373" t="s">
        <v>3</v>
      </c>
      <c r="D6011" s="374">
        <v>16.07</v>
      </c>
      <c r="E6011" s="371"/>
    </row>
    <row r="6012" spans="1:5" customFormat="1" x14ac:dyDescent="0.25">
      <c r="A6012" s="373">
        <v>88489</v>
      </c>
      <c r="B6012" s="373" t="s">
        <v>8740</v>
      </c>
      <c r="C6012" s="373" t="s">
        <v>3</v>
      </c>
      <c r="D6012" s="374">
        <v>13.65</v>
      </c>
      <c r="E6012" s="371"/>
    </row>
    <row r="6013" spans="1:5" customFormat="1" x14ac:dyDescent="0.25">
      <c r="A6013" s="373">
        <v>88494</v>
      </c>
      <c r="B6013" s="373" t="s">
        <v>8741</v>
      </c>
      <c r="C6013" s="373" t="s">
        <v>3</v>
      </c>
      <c r="D6013" s="374">
        <v>22.44</v>
      </c>
      <c r="E6013" s="371"/>
    </row>
    <row r="6014" spans="1:5" customFormat="1" x14ac:dyDescent="0.25">
      <c r="A6014" s="373">
        <v>88495</v>
      </c>
      <c r="B6014" s="373" t="s">
        <v>8742</v>
      </c>
      <c r="C6014" s="373" t="s">
        <v>3</v>
      </c>
      <c r="D6014" s="374">
        <v>12.56</v>
      </c>
      <c r="E6014" s="371"/>
    </row>
    <row r="6015" spans="1:5" customFormat="1" x14ac:dyDescent="0.25">
      <c r="A6015" s="373">
        <v>88496</v>
      </c>
      <c r="B6015" s="373" t="s">
        <v>8743</v>
      </c>
      <c r="C6015" s="373" t="s">
        <v>3</v>
      </c>
      <c r="D6015" s="374">
        <v>34.15</v>
      </c>
      <c r="E6015" s="371"/>
    </row>
    <row r="6016" spans="1:5" customFormat="1" x14ac:dyDescent="0.25">
      <c r="A6016" s="373">
        <v>88497</v>
      </c>
      <c r="B6016" s="373" t="s">
        <v>8744</v>
      </c>
      <c r="C6016" s="373" t="s">
        <v>3</v>
      </c>
      <c r="D6016" s="374">
        <v>19.66</v>
      </c>
      <c r="E6016" s="371"/>
    </row>
    <row r="6017" spans="1:5" customFormat="1" x14ac:dyDescent="0.25">
      <c r="A6017" s="373">
        <v>95305</v>
      </c>
      <c r="B6017" s="373" t="s">
        <v>8745</v>
      </c>
      <c r="C6017" s="373" t="s">
        <v>3</v>
      </c>
      <c r="D6017" s="374">
        <v>14.46</v>
      </c>
      <c r="E6017" s="371"/>
    </row>
    <row r="6018" spans="1:5" customFormat="1" x14ac:dyDescent="0.25">
      <c r="A6018" s="373">
        <v>95306</v>
      </c>
      <c r="B6018" s="373" t="s">
        <v>8746</v>
      </c>
      <c r="C6018" s="373" t="s">
        <v>3</v>
      </c>
      <c r="D6018" s="374">
        <v>16.760000000000002</v>
      </c>
      <c r="E6018" s="371"/>
    </row>
    <row r="6019" spans="1:5" customFormat="1" x14ac:dyDescent="0.25">
      <c r="A6019" s="373">
        <v>95622</v>
      </c>
      <c r="B6019" s="373" t="s">
        <v>2679</v>
      </c>
      <c r="C6019" s="373" t="s">
        <v>3</v>
      </c>
      <c r="D6019" s="374">
        <v>17.690000000000001</v>
      </c>
      <c r="E6019" s="371"/>
    </row>
    <row r="6020" spans="1:5" customFormat="1" x14ac:dyDescent="0.25">
      <c r="A6020" s="373">
        <v>95623</v>
      </c>
      <c r="B6020" s="373" t="s">
        <v>2680</v>
      </c>
      <c r="C6020" s="373" t="s">
        <v>3</v>
      </c>
      <c r="D6020" s="374">
        <v>13.78</v>
      </c>
      <c r="E6020" s="371"/>
    </row>
    <row r="6021" spans="1:5" customFormat="1" x14ac:dyDescent="0.25">
      <c r="A6021" s="373">
        <v>95624</v>
      </c>
      <c r="B6021" s="373" t="s">
        <v>2681</v>
      </c>
      <c r="C6021" s="373" t="s">
        <v>3</v>
      </c>
      <c r="D6021" s="374">
        <v>25.67</v>
      </c>
      <c r="E6021" s="371"/>
    </row>
    <row r="6022" spans="1:5" customFormat="1" x14ac:dyDescent="0.25">
      <c r="A6022" s="373">
        <v>95625</v>
      </c>
      <c r="B6022" s="373" t="s">
        <v>2682</v>
      </c>
      <c r="C6022" s="373" t="s">
        <v>3</v>
      </c>
      <c r="D6022" s="374">
        <v>28.18</v>
      </c>
      <c r="E6022" s="371"/>
    </row>
    <row r="6023" spans="1:5" customFormat="1" x14ac:dyDescent="0.25">
      <c r="A6023" s="373">
        <v>95626</v>
      </c>
      <c r="B6023" s="373" t="s">
        <v>2683</v>
      </c>
      <c r="C6023" s="373" t="s">
        <v>3</v>
      </c>
      <c r="D6023" s="374">
        <v>18.97</v>
      </c>
      <c r="E6023" s="371"/>
    </row>
    <row r="6024" spans="1:5" customFormat="1" x14ac:dyDescent="0.25">
      <c r="A6024" s="373">
        <v>96126</v>
      </c>
      <c r="B6024" s="373" t="s">
        <v>2684</v>
      </c>
      <c r="C6024" s="373" t="s">
        <v>3</v>
      </c>
      <c r="D6024" s="374">
        <v>22.23</v>
      </c>
      <c r="E6024" s="371"/>
    </row>
    <row r="6025" spans="1:5" customFormat="1" x14ac:dyDescent="0.25">
      <c r="A6025" s="373">
        <v>96127</v>
      </c>
      <c r="B6025" s="373" t="s">
        <v>2685</v>
      </c>
      <c r="C6025" s="373" t="s">
        <v>3</v>
      </c>
      <c r="D6025" s="374">
        <v>17.34</v>
      </c>
      <c r="E6025" s="371"/>
    </row>
    <row r="6026" spans="1:5" customFormat="1" x14ac:dyDescent="0.25">
      <c r="A6026" s="373">
        <v>96128</v>
      </c>
      <c r="B6026" s="373" t="s">
        <v>2686</v>
      </c>
      <c r="C6026" s="373" t="s">
        <v>3</v>
      </c>
      <c r="D6026" s="374">
        <v>32.14</v>
      </c>
      <c r="E6026" s="371"/>
    </row>
    <row r="6027" spans="1:5" customFormat="1" x14ac:dyDescent="0.25">
      <c r="A6027" s="373">
        <v>96129</v>
      </c>
      <c r="B6027" s="373" t="s">
        <v>2687</v>
      </c>
      <c r="C6027" s="373" t="s">
        <v>3</v>
      </c>
      <c r="D6027" s="374">
        <v>35.299999999999997</v>
      </c>
      <c r="E6027" s="371"/>
    </row>
    <row r="6028" spans="1:5" customFormat="1" x14ac:dyDescent="0.25">
      <c r="A6028" s="373">
        <v>96130</v>
      </c>
      <c r="B6028" s="373" t="s">
        <v>2688</v>
      </c>
      <c r="C6028" s="373" t="s">
        <v>3</v>
      </c>
      <c r="D6028" s="374">
        <v>23.77</v>
      </c>
      <c r="E6028" s="371"/>
    </row>
    <row r="6029" spans="1:5" customFormat="1" x14ac:dyDescent="0.25">
      <c r="A6029" s="373">
        <v>96131</v>
      </c>
      <c r="B6029" s="373" t="s">
        <v>2689</v>
      </c>
      <c r="C6029" s="373" t="s">
        <v>3</v>
      </c>
      <c r="D6029" s="374">
        <v>30.9</v>
      </c>
      <c r="E6029" s="371"/>
    </row>
    <row r="6030" spans="1:5" customFormat="1" x14ac:dyDescent="0.25">
      <c r="A6030" s="373">
        <v>96132</v>
      </c>
      <c r="B6030" s="373" t="s">
        <v>2690</v>
      </c>
      <c r="C6030" s="373" t="s">
        <v>3</v>
      </c>
      <c r="D6030" s="374">
        <v>24.37</v>
      </c>
      <c r="E6030" s="371"/>
    </row>
    <row r="6031" spans="1:5" customFormat="1" x14ac:dyDescent="0.25">
      <c r="A6031" s="373">
        <v>96133</v>
      </c>
      <c r="B6031" s="373" t="s">
        <v>2691</v>
      </c>
      <c r="C6031" s="373" t="s">
        <v>3</v>
      </c>
      <c r="D6031" s="374">
        <v>44.07</v>
      </c>
      <c r="E6031" s="371"/>
    </row>
    <row r="6032" spans="1:5" customFormat="1" x14ac:dyDescent="0.25">
      <c r="A6032" s="373">
        <v>96134</v>
      </c>
      <c r="B6032" s="373" t="s">
        <v>2692</v>
      </c>
      <c r="C6032" s="373" t="s">
        <v>3</v>
      </c>
      <c r="D6032" s="374">
        <v>48.28</v>
      </c>
      <c r="E6032" s="371"/>
    </row>
    <row r="6033" spans="1:5" customFormat="1" x14ac:dyDescent="0.25">
      <c r="A6033" s="373">
        <v>96135</v>
      </c>
      <c r="B6033" s="373" t="s">
        <v>2693</v>
      </c>
      <c r="C6033" s="373" t="s">
        <v>3</v>
      </c>
      <c r="D6033" s="374">
        <v>32.979999999999997</v>
      </c>
      <c r="E6033" s="371"/>
    </row>
    <row r="6034" spans="1:5" customFormat="1" x14ac:dyDescent="0.25">
      <c r="A6034" s="373">
        <v>104639</v>
      </c>
      <c r="B6034" s="373" t="s">
        <v>8747</v>
      </c>
      <c r="C6034" s="373" t="s">
        <v>3</v>
      </c>
      <c r="D6034" s="374">
        <v>12.26</v>
      </c>
      <c r="E6034" s="371"/>
    </row>
    <row r="6035" spans="1:5" customFormat="1" x14ac:dyDescent="0.25">
      <c r="A6035" s="373">
        <v>104640</v>
      </c>
      <c r="B6035" s="373" t="s">
        <v>8748</v>
      </c>
      <c r="C6035" s="373" t="s">
        <v>3</v>
      </c>
      <c r="D6035" s="374">
        <v>13.67</v>
      </c>
      <c r="E6035" s="371"/>
    </row>
    <row r="6036" spans="1:5" customFormat="1" x14ac:dyDescent="0.25">
      <c r="A6036" s="373">
        <v>104641</v>
      </c>
      <c r="B6036" s="373" t="s">
        <v>8749</v>
      </c>
      <c r="C6036" s="373" t="s">
        <v>3</v>
      </c>
      <c r="D6036" s="374">
        <v>9.84</v>
      </c>
      <c r="E6036" s="371"/>
    </row>
    <row r="6037" spans="1:5" customFormat="1" x14ac:dyDescent="0.25">
      <c r="A6037" s="373">
        <v>104642</v>
      </c>
      <c r="B6037" s="373" t="s">
        <v>8750</v>
      </c>
      <c r="C6037" s="373" t="s">
        <v>3</v>
      </c>
      <c r="D6037" s="374">
        <v>11.25</v>
      </c>
      <c r="E6037" s="371"/>
    </row>
    <row r="6038" spans="1:5" customFormat="1" x14ac:dyDescent="0.25">
      <c r="A6038" s="373">
        <v>102193</v>
      </c>
      <c r="B6038" s="373" t="s">
        <v>4326</v>
      </c>
      <c r="C6038" s="373" t="s">
        <v>3</v>
      </c>
      <c r="D6038" s="374">
        <v>2.2400000000000002</v>
      </c>
      <c r="E6038" s="371"/>
    </row>
    <row r="6039" spans="1:5" customFormat="1" x14ac:dyDescent="0.25">
      <c r="A6039" s="373">
        <v>102194</v>
      </c>
      <c r="B6039" s="373" t="s">
        <v>4327</v>
      </c>
      <c r="C6039" s="373" t="s">
        <v>3</v>
      </c>
      <c r="D6039" s="374">
        <v>8.74</v>
      </c>
      <c r="E6039" s="371"/>
    </row>
    <row r="6040" spans="1:5" customFormat="1" x14ac:dyDescent="0.25">
      <c r="A6040" s="373">
        <v>102197</v>
      </c>
      <c r="B6040" s="373" t="s">
        <v>4328</v>
      </c>
      <c r="C6040" s="373" t="s">
        <v>3</v>
      </c>
      <c r="D6040" s="374">
        <v>30.97</v>
      </c>
      <c r="E6040" s="371"/>
    </row>
    <row r="6041" spans="1:5" customFormat="1" x14ac:dyDescent="0.25">
      <c r="A6041" s="373">
        <v>102200</v>
      </c>
      <c r="B6041" s="373" t="s">
        <v>4329</v>
      </c>
      <c r="C6041" s="373" t="s">
        <v>3</v>
      </c>
      <c r="D6041" s="374">
        <v>23.68</v>
      </c>
      <c r="E6041" s="371"/>
    </row>
    <row r="6042" spans="1:5" customFormat="1" x14ac:dyDescent="0.25">
      <c r="A6042" s="373">
        <v>102201</v>
      </c>
      <c r="B6042" s="373" t="s">
        <v>6807</v>
      </c>
      <c r="C6042" s="373" t="s">
        <v>3</v>
      </c>
      <c r="D6042" s="374">
        <v>21.22</v>
      </c>
      <c r="E6042" s="371"/>
    </row>
    <row r="6043" spans="1:5" customFormat="1" x14ac:dyDescent="0.25">
      <c r="A6043" s="373">
        <v>102202</v>
      </c>
      <c r="B6043" s="373" t="s">
        <v>4330</v>
      </c>
      <c r="C6043" s="373" t="s">
        <v>3</v>
      </c>
      <c r="D6043" s="374">
        <v>60.25</v>
      </c>
      <c r="E6043" s="371"/>
    </row>
    <row r="6044" spans="1:5" customFormat="1" x14ac:dyDescent="0.25">
      <c r="A6044" s="373">
        <v>102203</v>
      </c>
      <c r="B6044" s="373" t="s">
        <v>4331</v>
      </c>
      <c r="C6044" s="373" t="s">
        <v>3</v>
      </c>
      <c r="D6044" s="374">
        <v>10.65</v>
      </c>
      <c r="E6044" s="371"/>
    </row>
    <row r="6045" spans="1:5" customFormat="1" x14ac:dyDescent="0.25">
      <c r="A6045" s="373">
        <v>102204</v>
      </c>
      <c r="B6045" s="373" t="s">
        <v>4332</v>
      </c>
      <c r="C6045" s="373" t="s">
        <v>3</v>
      </c>
      <c r="D6045" s="374">
        <v>10.97</v>
      </c>
      <c r="E6045" s="371"/>
    </row>
    <row r="6046" spans="1:5" customFormat="1" x14ac:dyDescent="0.25">
      <c r="A6046" s="373">
        <v>102205</v>
      </c>
      <c r="B6046" s="373" t="s">
        <v>4333</v>
      </c>
      <c r="C6046" s="373" t="s">
        <v>3</v>
      </c>
      <c r="D6046" s="374">
        <v>9.99</v>
      </c>
      <c r="E6046" s="371"/>
    </row>
    <row r="6047" spans="1:5" customFormat="1" x14ac:dyDescent="0.25">
      <c r="A6047" s="373">
        <v>102207</v>
      </c>
      <c r="B6047" s="373" t="s">
        <v>4334</v>
      </c>
      <c r="C6047" s="373" t="s">
        <v>3</v>
      </c>
      <c r="D6047" s="374">
        <v>8.91</v>
      </c>
      <c r="E6047" s="371"/>
    </row>
    <row r="6048" spans="1:5" customFormat="1" x14ac:dyDescent="0.25">
      <c r="A6048" s="373">
        <v>102208</v>
      </c>
      <c r="B6048" s="373" t="s">
        <v>4335</v>
      </c>
      <c r="C6048" s="373" t="s">
        <v>3</v>
      </c>
      <c r="D6048" s="374">
        <v>8.51</v>
      </c>
      <c r="E6048" s="371"/>
    </row>
    <row r="6049" spans="1:5" customFormat="1" x14ac:dyDescent="0.25">
      <c r="A6049" s="373">
        <v>102209</v>
      </c>
      <c r="B6049" s="373" t="s">
        <v>4336</v>
      </c>
      <c r="C6049" s="373" t="s">
        <v>3</v>
      </c>
      <c r="D6049" s="374">
        <v>8.7799999999999994</v>
      </c>
      <c r="E6049" s="371"/>
    </row>
    <row r="6050" spans="1:5" customFormat="1" x14ac:dyDescent="0.25">
      <c r="A6050" s="373">
        <v>102210</v>
      </c>
      <c r="B6050" s="373" t="s">
        <v>4337</v>
      </c>
      <c r="C6050" s="373" t="s">
        <v>3</v>
      </c>
      <c r="D6050" s="374">
        <v>8.3800000000000008</v>
      </c>
      <c r="E6050" s="371"/>
    </row>
    <row r="6051" spans="1:5" customFormat="1" x14ac:dyDescent="0.25">
      <c r="A6051" s="373">
        <v>102213</v>
      </c>
      <c r="B6051" s="373" t="s">
        <v>4338</v>
      </c>
      <c r="C6051" s="373" t="s">
        <v>3</v>
      </c>
      <c r="D6051" s="374">
        <v>21.32</v>
      </c>
      <c r="E6051" s="371"/>
    </row>
    <row r="6052" spans="1:5" customFormat="1" x14ac:dyDescent="0.25">
      <c r="A6052" s="373">
        <v>102214</v>
      </c>
      <c r="B6052" s="373" t="s">
        <v>4339</v>
      </c>
      <c r="C6052" s="373" t="s">
        <v>3</v>
      </c>
      <c r="D6052" s="374">
        <v>21.95</v>
      </c>
      <c r="E6052" s="371"/>
    </row>
    <row r="6053" spans="1:5" customFormat="1" x14ac:dyDescent="0.25">
      <c r="A6053" s="373">
        <v>102215</v>
      </c>
      <c r="B6053" s="373" t="s">
        <v>4340</v>
      </c>
      <c r="C6053" s="373" t="s">
        <v>3</v>
      </c>
      <c r="D6053" s="374">
        <v>19.98</v>
      </c>
      <c r="E6053" s="371"/>
    </row>
    <row r="6054" spans="1:5" customFormat="1" x14ac:dyDescent="0.25">
      <c r="A6054" s="373">
        <v>102217</v>
      </c>
      <c r="B6054" s="373" t="s">
        <v>4341</v>
      </c>
      <c r="C6054" s="373" t="s">
        <v>3</v>
      </c>
      <c r="D6054" s="374">
        <v>17.850000000000001</v>
      </c>
      <c r="E6054" s="371"/>
    </row>
    <row r="6055" spans="1:5" customFormat="1" x14ac:dyDescent="0.25">
      <c r="A6055" s="373">
        <v>102218</v>
      </c>
      <c r="B6055" s="373" t="s">
        <v>4342</v>
      </c>
      <c r="C6055" s="373" t="s">
        <v>3</v>
      </c>
      <c r="D6055" s="374">
        <v>17.04</v>
      </c>
      <c r="E6055" s="371"/>
    </row>
    <row r="6056" spans="1:5" customFormat="1" x14ac:dyDescent="0.25">
      <c r="A6056" s="373">
        <v>102219</v>
      </c>
      <c r="B6056" s="373" t="s">
        <v>4343</v>
      </c>
      <c r="C6056" s="373" t="s">
        <v>3</v>
      </c>
      <c r="D6056" s="374">
        <v>17.579999999999998</v>
      </c>
      <c r="E6056" s="371"/>
    </row>
    <row r="6057" spans="1:5" customFormat="1" x14ac:dyDescent="0.25">
      <c r="A6057" s="373">
        <v>102220</v>
      </c>
      <c r="B6057" s="373" t="s">
        <v>4344</v>
      </c>
      <c r="C6057" s="373" t="s">
        <v>3</v>
      </c>
      <c r="D6057" s="374">
        <v>16.78</v>
      </c>
      <c r="E6057" s="371"/>
    </row>
    <row r="6058" spans="1:5" customFormat="1" x14ac:dyDescent="0.25">
      <c r="A6058" s="373">
        <v>102223</v>
      </c>
      <c r="B6058" s="373" t="s">
        <v>4345</v>
      </c>
      <c r="C6058" s="373" t="s">
        <v>3</v>
      </c>
      <c r="D6058" s="374">
        <v>31.99</v>
      </c>
      <c r="E6058" s="371"/>
    </row>
    <row r="6059" spans="1:5" customFormat="1" x14ac:dyDescent="0.25">
      <c r="A6059" s="373">
        <v>102224</v>
      </c>
      <c r="B6059" s="373" t="s">
        <v>4346</v>
      </c>
      <c r="C6059" s="373" t="s">
        <v>3</v>
      </c>
      <c r="D6059" s="374">
        <v>32.93</v>
      </c>
      <c r="E6059" s="371"/>
    </row>
    <row r="6060" spans="1:5" customFormat="1" x14ac:dyDescent="0.25">
      <c r="A6060" s="373">
        <v>102225</v>
      </c>
      <c r="B6060" s="373" t="s">
        <v>4347</v>
      </c>
      <c r="C6060" s="373" t="s">
        <v>3</v>
      </c>
      <c r="D6060" s="374">
        <v>29.98</v>
      </c>
      <c r="E6060" s="371"/>
    </row>
    <row r="6061" spans="1:5" customFormat="1" x14ac:dyDescent="0.25">
      <c r="A6061" s="373">
        <v>102227</v>
      </c>
      <c r="B6061" s="373" t="s">
        <v>4348</v>
      </c>
      <c r="C6061" s="373" t="s">
        <v>3</v>
      </c>
      <c r="D6061" s="374">
        <v>26.77</v>
      </c>
      <c r="E6061" s="371"/>
    </row>
    <row r="6062" spans="1:5" customFormat="1" x14ac:dyDescent="0.25">
      <c r="A6062" s="373">
        <v>102228</v>
      </c>
      <c r="B6062" s="373" t="s">
        <v>4349</v>
      </c>
      <c r="C6062" s="373" t="s">
        <v>3</v>
      </c>
      <c r="D6062" s="374">
        <v>25.59</v>
      </c>
      <c r="E6062" s="371"/>
    </row>
    <row r="6063" spans="1:5" customFormat="1" x14ac:dyDescent="0.25">
      <c r="A6063" s="373">
        <v>102229</v>
      </c>
      <c r="B6063" s="373" t="s">
        <v>4350</v>
      </c>
      <c r="C6063" s="373" t="s">
        <v>3</v>
      </c>
      <c r="D6063" s="374">
        <v>26.38</v>
      </c>
      <c r="E6063" s="371"/>
    </row>
    <row r="6064" spans="1:5" customFormat="1" x14ac:dyDescent="0.25">
      <c r="A6064" s="373">
        <v>102230</v>
      </c>
      <c r="B6064" s="373" t="s">
        <v>4351</v>
      </c>
      <c r="C6064" s="373" t="s">
        <v>3</v>
      </c>
      <c r="D6064" s="374">
        <v>25.19</v>
      </c>
      <c r="E6064" s="371"/>
    </row>
    <row r="6065" spans="1:5" customFormat="1" x14ac:dyDescent="0.25">
      <c r="A6065" s="373">
        <v>102233</v>
      </c>
      <c r="B6065" s="373" t="s">
        <v>4352</v>
      </c>
      <c r="C6065" s="373" t="s">
        <v>3</v>
      </c>
      <c r="D6065" s="374">
        <v>12.04</v>
      </c>
      <c r="E6065" s="371"/>
    </row>
    <row r="6066" spans="1:5" customFormat="1" x14ac:dyDescent="0.25">
      <c r="A6066" s="373">
        <v>102234</v>
      </c>
      <c r="B6066" s="373" t="s">
        <v>4353</v>
      </c>
      <c r="C6066" s="373" t="s">
        <v>3</v>
      </c>
      <c r="D6066" s="374">
        <v>24.08</v>
      </c>
      <c r="E6066" s="371"/>
    </row>
    <row r="6067" spans="1:5" customFormat="1" x14ac:dyDescent="0.25">
      <c r="A6067" s="373">
        <v>100716</v>
      </c>
      <c r="B6067" s="373" t="s">
        <v>2694</v>
      </c>
      <c r="C6067" s="373" t="s">
        <v>3</v>
      </c>
      <c r="D6067" s="374">
        <v>26.93</v>
      </c>
      <c r="E6067" s="371"/>
    </row>
    <row r="6068" spans="1:5" customFormat="1" x14ac:dyDescent="0.25">
      <c r="A6068" s="373">
        <v>100717</v>
      </c>
      <c r="B6068" s="373" t="s">
        <v>2695</v>
      </c>
      <c r="C6068" s="373" t="s">
        <v>3</v>
      </c>
      <c r="D6068" s="374">
        <v>10.49</v>
      </c>
      <c r="E6068" s="371"/>
    </row>
    <row r="6069" spans="1:5" customFormat="1" x14ac:dyDescent="0.25">
      <c r="A6069" s="373">
        <v>100718</v>
      </c>
      <c r="B6069" s="373" t="s">
        <v>2696</v>
      </c>
      <c r="C6069" s="373" t="s">
        <v>16</v>
      </c>
      <c r="D6069" s="374">
        <v>1.44</v>
      </c>
      <c r="E6069" s="371"/>
    </row>
    <row r="6070" spans="1:5" customFormat="1" x14ac:dyDescent="0.25">
      <c r="A6070" s="373">
        <v>100719</v>
      </c>
      <c r="B6070" s="373" t="s">
        <v>5183</v>
      </c>
      <c r="C6070" s="373" t="s">
        <v>3</v>
      </c>
      <c r="D6070" s="374">
        <v>11</v>
      </c>
      <c r="E6070" s="371"/>
    </row>
    <row r="6071" spans="1:5" customFormat="1" x14ac:dyDescent="0.25">
      <c r="A6071" s="373">
        <v>100720</v>
      </c>
      <c r="B6071" s="373" t="s">
        <v>2697</v>
      </c>
      <c r="C6071" s="373" t="s">
        <v>3</v>
      </c>
      <c r="D6071" s="374">
        <v>11.24</v>
      </c>
      <c r="E6071" s="371"/>
    </row>
    <row r="6072" spans="1:5" customFormat="1" x14ac:dyDescent="0.25">
      <c r="A6072" s="373">
        <v>100721</v>
      </c>
      <c r="B6072" s="373" t="s">
        <v>6808</v>
      </c>
      <c r="C6072" s="373" t="s">
        <v>3</v>
      </c>
      <c r="D6072" s="374">
        <v>25.99</v>
      </c>
      <c r="E6072" s="371"/>
    </row>
    <row r="6073" spans="1:5" customFormat="1" x14ac:dyDescent="0.25">
      <c r="A6073" s="373">
        <v>100722</v>
      </c>
      <c r="B6073" s="373" t="s">
        <v>2698</v>
      </c>
      <c r="C6073" s="373" t="s">
        <v>3</v>
      </c>
      <c r="D6073" s="374">
        <v>25.63</v>
      </c>
      <c r="E6073" s="371"/>
    </row>
    <row r="6074" spans="1:5" customFormat="1" x14ac:dyDescent="0.25">
      <c r="A6074" s="373">
        <v>100723</v>
      </c>
      <c r="B6074" s="373" t="s">
        <v>6809</v>
      </c>
      <c r="C6074" s="373" t="s">
        <v>3</v>
      </c>
      <c r="D6074" s="374">
        <v>11.8</v>
      </c>
      <c r="E6074" s="371"/>
    </row>
    <row r="6075" spans="1:5" customFormat="1" x14ac:dyDescent="0.25">
      <c r="A6075" s="373">
        <v>100724</v>
      </c>
      <c r="B6075" s="373" t="s">
        <v>2699</v>
      </c>
      <c r="C6075" s="373" t="s">
        <v>3</v>
      </c>
      <c r="D6075" s="374">
        <v>14.51</v>
      </c>
      <c r="E6075" s="371"/>
    </row>
    <row r="6076" spans="1:5" customFormat="1" x14ac:dyDescent="0.25">
      <c r="A6076" s="373">
        <v>100725</v>
      </c>
      <c r="B6076" s="373" t="s">
        <v>6810</v>
      </c>
      <c r="C6076" s="373" t="s">
        <v>3</v>
      </c>
      <c r="D6076" s="374">
        <v>26.26</v>
      </c>
      <c r="E6076" s="371"/>
    </row>
    <row r="6077" spans="1:5" customFormat="1" x14ac:dyDescent="0.25">
      <c r="A6077" s="373">
        <v>100726</v>
      </c>
      <c r="B6077" s="373" t="s">
        <v>2700</v>
      </c>
      <c r="C6077" s="373" t="s">
        <v>3</v>
      </c>
      <c r="D6077" s="374">
        <v>28.79</v>
      </c>
      <c r="E6077" s="371"/>
    </row>
    <row r="6078" spans="1:5" customFormat="1" x14ac:dyDescent="0.25">
      <c r="A6078" s="373">
        <v>100727</v>
      </c>
      <c r="B6078" s="373" t="s">
        <v>6811</v>
      </c>
      <c r="C6078" s="373" t="s">
        <v>3</v>
      </c>
      <c r="D6078" s="374">
        <v>27.03</v>
      </c>
      <c r="E6078" s="371"/>
    </row>
    <row r="6079" spans="1:5" customFormat="1" x14ac:dyDescent="0.25">
      <c r="A6079" s="373">
        <v>100728</v>
      </c>
      <c r="B6079" s="373" t="s">
        <v>2701</v>
      </c>
      <c r="C6079" s="373" t="s">
        <v>3</v>
      </c>
      <c r="D6079" s="374">
        <v>24.54</v>
      </c>
      <c r="E6079" s="371"/>
    </row>
    <row r="6080" spans="1:5" customFormat="1" x14ac:dyDescent="0.25">
      <c r="A6080" s="373">
        <v>100729</v>
      </c>
      <c r="B6080" s="373" t="s">
        <v>6812</v>
      </c>
      <c r="C6080" s="373" t="s">
        <v>3</v>
      </c>
      <c r="D6080" s="374">
        <v>20.34</v>
      </c>
      <c r="E6080" s="371"/>
    </row>
    <row r="6081" spans="1:5" customFormat="1" x14ac:dyDescent="0.25">
      <c r="A6081" s="373">
        <v>100730</v>
      </c>
      <c r="B6081" s="373" t="s">
        <v>2702</v>
      </c>
      <c r="C6081" s="373" t="s">
        <v>3</v>
      </c>
      <c r="D6081" s="374">
        <v>24.07</v>
      </c>
      <c r="E6081" s="371"/>
    </row>
    <row r="6082" spans="1:5" customFormat="1" x14ac:dyDescent="0.25">
      <c r="A6082" s="373">
        <v>100733</v>
      </c>
      <c r="B6082" s="373" t="s">
        <v>6813</v>
      </c>
      <c r="C6082" s="373" t="s">
        <v>3</v>
      </c>
      <c r="D6082" s="374">
        <v>13.65</v>
      </c>
      <c r="E6082" s="371"/>
    </row>
    <row r="6083" spans="1:5" customFormat="1" x14ac:dyDescent="0.25">
      <c r="A6083" s="373">
        <v>100734</v>
      </c>
      <c r="B6083" s="373" t="s">
        <v>2703</v>
      </c>
      <c r="C6083" s="373" t="s">
        <v>3</v>
      </c>
      <c r="D6083" s="374">
        <v>17.21</v>
      </c>
      <c r="E6083" s="371"/>
    </row>
    <row r="6084" spans="1:5" customFormat="1" x14ac:dyDescent="0.25">
      <c r="A6084" s="373">
        <v>100735</v>
      </c>
      <c r="B6084" s="373" t="s">
        <v>6814</v>
      </c>
      <c r="C6084" s="373" t="s">
        <v>3</v>
      </c>
      <c r="D6084" s="374">
        <v>11.7</v>
      </c>
      <c r="E6084" s="371"/>
    </row>
    <row r="6085" spans="1:5" customFormat="1" x14ac:dyDescent="0.25">
      <c r="A6085" s="373">
        <v>100736</v>
      </c>
      <c r="B6085" s="373" t="s">
        <v>2704</v>
      </c>
      <c r="C6085" s="373" t="s">
        <v>3</v>
      </c>
      <c r="D6085" s="374">
        <v>15.62</v>
      </c>
      <c r="E6085" s="371"/>
    </row>
    <row r="6086" spans="1:5" customFormat="1" x14ac:dyDescent="0.25">
      <c r="A6086" s="373">
        <v>100739</v>
      </c>
      <c r="B6086" s="373" t="s">
        <v>6815</v>
      </c>
      <c r="C6086" s="373" t="s">
        <v>3</v>
      </c>
      <c r="D6086" s="374">
        <v>10.83</v>
      </c>
      <c r="E6086" s="371"/>
    </row>
    <row r="6087" spans="1:5" customFormat="1" x14ac:dyDescent="0.25">
      <c r="A6087" s="373">
        <v>100740</v>
      </c>
      <c r="B6087" s="373" t="s">
        <v>2705</v>
      </c>
      <c r="C6087" s="373" t="s">
        <v>3</v>
      </c>
      <c r="D6087" s="374">
        <v>11.81</v>
      </c>
      <c r="E6087" s="371"/>
    </row>
    <row r="6088" spans="1:5" customFormat="1" x14ac:dyDescent="0.25">
      <c r="A6088" s="373">
        <v>100741</v>
      </c>
      <c r="B6088" s="373" t="s">
        <v>6816</v>
      </c>
      <c r="C6088" s="373" t="s">
        <v>3</v>
      </c>
      <c r="D6088" s="374">
        <v>25.61</v>
      </c>
      <c r="E6088" s="371"/>
    </row>
    <row r="6089" spans="1:5" customFormat="1" x14ac:dyDescent="0.25">
      <c r="A6089" s="373">
        <v>100742</v>
      </c>
      <c r="B6089" s="373" t="s">
        <v>2706</v>
      </c>
      <c r="C6089" s="373" t="s">
        <v>3</v>
      </c>
      <c r="D6089" s="374">
        <v>26.18</v>
      </c>
      <c r="E6089" s="371"/>
    </row>
    <row r="6090" spans="1:5" customFormat="1" x14ac:dyDescent="0.25">
      <c r="A6090" s="373">
        <v>100743</v>
      </c>
      <c r="B6090" s="373" t="s">
        <v>6817</v>
      </c>
      <c r="C6090" s="373" t="s">
        <v>3</v>
      </c>
      <c r="D6090" s="374">
        <v>10.58</v>
      </c>
      <c r="E6090" s="371"/>
    </row>
    <row r="6091" spans="1:5" customFormat="1" x14ac:dyDescent="0.25">
      <c r="A6091" s="373">
        <v>100744</v>
      </c>
      <c r="B6091" s="373" t="s">
        <v>2707</v>
      </c>
      <c r="C6091" s="373" t="s">
        <v>3</v>
      </c>
      <c r="D6091" s="374">
        <v>11.65</v>
      </c>
      <c r="E6091" s="371"/>
    </row>
    <row r="6092" spans="1:5" customFormat="1" x14ac:dyDescent="0.25">
      <c r="A6092" s="373">
        <v>100745</v>
      </c>
      <c r="B6092" s="373" t="s">
        <v>6818</v>
      </c>
      <c r="C6092" s="373" t="s">
        <v>3</v>
      </c>
      <c r="D6092" s="374">
        <v>25.35</v>
      </c>
      <c r="E6092" s="371"/>
    </row>
    <row r="6093" spans="1:5" customFormat="1" x14ac:dyDescent="0.25">
      <c r="A6093" s="373">
        <v>100746</v>
      </c>
      <c r="B6093" s="373" t="s">
        <v>2708</v>
      </c>
      <c r="C6093" s="373" t="s">
        <v>3</v>
      </c>
      <c r="D6093" s="374">
        <v>26.01</v>
      </c>
      <c r="E6093" s="371"/>
    </row>
    <row r="6094" spans="1:5" customFormat="1" x14ac:dyDescent="0.25">
      <c r="A6094" s="373">
        <v>100747</v>
      </c>
      <c r="B6094" s="373" t="s">
        <v>6819</v>
      </c>
      <c r="C6094" s="373" t="s">
        <v>3</v>
      </c>
      <c r="D6094" s="374">
        <v>10.69</v>
      </c>
      <c r="E6094" s="371"/>
    </row>
    <row r="6095" spans="1:5" customFormat="1" x14ac:dyDescent="0.25">
      <c r="A6095" s="373">
        <v>100748</v>
      </c>
      <c r="B6095" s="373" t="s">
        <v>2709</v>
      </c>
      <c r="C6095" s="373" t="s">
        <v>3</v>
      </c>
      <c r="D6095" s="374">
        <v>11.71</v>
      </c>
      <c r="E6095" s="371"/>
    </row>
    <row r="6096" spans="1:5" customFormat="1" x14ac:dyDescent="0.25">
      <c r="A6096" s="373">
        <v>100749</v>
      </c>
      <c r="B6096" s="373" t="s">
        <v>6820</v>
      </c>
      <c r="C6096" s="373" t="s">
        <v>3</v>
      </c>
      <c r="D6096" s="374">
        <v>25.46</v>
      </c>
      <c r="E6096" s="371"/>
    </row>
    <row r="6097" spans="1:5" customFormat="1" x14ac:dyDescent="0.25">
      <c r="A6097" s="373">
        <v>100750</v>
      </c>
      <c r="B6097" s="373" t="s">
        <v>2710</v>
      </c>
      <c r="C6097" s="373" t="s">
        <v>3</v>
      </c>
      <c r="D6097" s="374">
        <v>26.08</v>
      </c>
      <c r="E6097" s="371"/>
    </row>
    <row r="6098" spans="1:5" customFormat="1" x14ac:dyDescent="0.25">
      <c r="A6098" s="373">
        <v>100751</v>
      </c>
      <c r="B6098" s="373" t="s">
        <v>6821</v>
      </c>
      <c r="C6098" s="373" t="s">
        <v>3</v>
      </c>
      <c r="D6098" s="374">
        <v>40.67</v>
      </c>
      <c r="E6098" s="371"/>
    </row>
    <row r="6099" spans="1:5" customFormat="1" x14ac:dyDescent="0.25">
      <c r="A6099" s="373">
        <v>100752</v>
      </c>
      <c r="B6099" s="373" t="s">
        <v>2711</v>
      </c>
      <c r="C6099" s="373" t="s">
        <v>3</v>
      </c>
      <c r="D6099" s="374">
        <v>48.16</v>
      </c>
      <c r="E6099" s="371"/>
    </row>
    <row r="6100" spans="1:5" customFormat="1" x14ac:dyDescent="0.25">
      <c r="A6100" s="373">
        <v>100753</v>
      </c>
      <c r="B6100" s="373" t="s">
        <v>6822</v>
      </c>
      <c r="C6100" s="373" t="s">
        <v>3</v>
      </c>
      <c r="D6100" s="374">
        <v>23.42</v>
      </c>
      <c r="E6100" s="371"/>
    </row>
    <row r="6101" spans="1:5" customFormat="1" x14ac:dyDescent="0.25">
      <c r="A6101" s="373">
        <v>100754</v>
      </c>
      <c r="B6101" s="373" t="s">
        <v>2712</v>
      </c>
      <c r="C6101" s="373" t="s">
        <v>3</v>
      </c>
      <c r="D6101" s="374">
        <v>31.24</v>
      </c>
      <c r="E6101" s="371"/>
    </row>
    <row r="6102" spans="1:5" customFormat="1" x14ac:dyDescent="0.25">
      <c r="A6102" s="373">
        <v>100757</v>
      </c>
      <c r="B6102" s="373" t="s">
        <v>6823</v>
      </c>
      <c r="C6102" s="373" t="s">
        <v>3</v>
      </c>
      <c r="D6102" s="374">
        <v>51.25</v>
      </c>
      <c r="E6102" s="371"/>
    </row>
    <row r="6103" spans="1:5" customFormat="1" x14ac:dyDescent="0.25">
      <c r="A6103" s="373">
        <v>100758</v>
      </c>
      <c r="B6103" s="373" t="s">
        <v>2713</v>
      </c>
      <c r="C6103" s="373" t="s">
        <v>3</v>
      </c>
      <c r="D6103" s="374">
        <v>52.38</v>
      </c>
      <c r="E6103" s="371"/>
    </row>
    <row r="6104" spans="1:5" customFormat="1" x14ac:dyDescent="0.25">
      <c r="A6104" s="373">
        <v>100759</v>
      </c>
      <c r="B6104" s="373" t="s">
        <v>6824</v>
      </c>
      <c r="C6104" s="373" t="s">
        <v>3</v>
      </c>
      <c r="D6104" s="374">
        <v>50.72</v>
      </c>
      <c r="E6104" s="371"/>
    </row>
    <row r="6105" spans="1:5" customFormat="1" x14ac:dyDescent="0.25">
      <c r="A6105" s="373">
        <v>100760</v>
      </c>
      <c r="B6105" s="373" t="s">
        <v>2714</v>
      </c>
      <c r="C6105" s="373" t="s">
        <v>3</v>
      </c>
      <c r="D6105" s="374">
        <v>52.06</v>
      </c>
      <c r="E6105" s="371"/>
    </row>
    <row r="6106" spans="1:5" customFormat="1" x14ac:dyDescent="0.25">
      <c r="A6106" s="373">
        <v>100761</v>
      </c>
      <c r="B6106" s="373" t="s">
        <v>6825</v>
      </c>
      <c r="C6106" s="373" t="s">
        <v>3</v>
      </c>
      <c r="D6106" s="374">
        <v>50.94</v>
      </c>
      <c r="E6106" s="371"/>
    </row>
    <row r="6107" spans="1:5" customFormat="1" x14ac:dyDescent="0.25">
      <c r="A6107" s="373">
        <v>100762</v>
      </c>
      <c r="B6107" s="373" t="s">
        <v>2715</v>
      </c>
      <c r="C6107" s="373" t="s">
        <v>3</v>
      </c>
      <c r="D6107" s="374">
        <v>52.19</v>
      </c>
      <c r="E6107" s="371"/>
    </row>
    <row r="6108" spans="1:5" customFormat="1" x14ac:dyDescent="0.25">
      <c r="A6108" s="373">
        <v>102488</v>
      </c>
      <c r="B6108" s="373" t="s">
        <v>4354</v>
      </c>
      <c r="C6108" s="373" t="s">
        <v>3</v>
      </c>
      <c r="D6108" s="374">
        <v>3.77</v>
      </c>
      <c r="E6108" s="371"/>
    </row>
    <row r="6109" spans="1:5" customFormat="1" x14ac:dyDescent="0.25">
      <c r="A6109" s="373">
        <v>102489</v>
      </c>
      <c r="B6109" s="373" t="s">
        <v>4355</v>
      </c>
      <c r="C6109" s="373" t="s">
        <v>3</v>
      </c>
      <c r="D6109" s="374">
        <v>30.03</v>
      </c>
      <c r="E6109" s="371"/>
    </row>
    <row r="6110" spans="1:5" customFormat="1" x14ac:dyDescent="0.25">
      <c r="A6110" s="373">
        <v>102491</v>
      </c>
      <c r="B6110" s="373" t="s">
        <v>4356</v>
      </c>
      <c r="C6110" s="373" t="s">
        <v>3</v>
      </c>
      <c r="D6110" s="374">
        <v>22.24</v>
      </c>
      <c r="E6110" s="371"/>
    </row>
    <row r="6111" spans="1:5" customFormat="1" x14ac:dyDescent="0.25">
      <c r="A6111" s="373">
        <v>102492</v>
      </c>
      <c r="B6111" s="373" t="s">
        <v>4357</v>
      </c>
      <c r="C6111" s="373" t="s">
        <v>3</v>
      </c>
      <c r="D6111" s="374">
        <v>28.17</v>
      </c>
      <c r="E6111" s="371"/>
    </row>
    <row r="6112" spans="1:5" customFormat="1" x14ac:dyDescent="0.25">
      <c r="A6112" s="373">
        <v>102494</v>
      </c>
      <c r="B6112" s="373" t="s">
        <v>4358</v>
      </c>
      <c r="C6112" s="373" t="s">
        <v>3</v>
      </c>
      <c r="D6112" s="374">
        <v>63.94</v>
      </c>
      <c r="E6112" s="371"/>
    </row>
    <row r="6113" spans="1:5" customFormat="1" x14ac:dyDescent="0.25">
      <c r="A6113" s="373">
        <v>102496</v>
      </c>
      <c r="B6113" s="373" t="s">
        <v>4359</v>
      </c>
      <c r="C6113" s="373" t="s">
        <v>16</v>
      </c>
      <c r="D6113" s="374">
        <v>13.53</v>
      </c>
      <c r="E6113" s="371"/>
    </row>
    <row r="6114" spans="1:5" customFormat="1" x14ac:dyDescent="0.25">
      <c r="A6114" s="373">
        <v>102497</v>
      </c>
      <c r="B6114" s="373" t="s">
        <v>4360</v>
      </c>
      <c r="C6114" s="373" t="s">
        <v>16</v>
      </c>
      <c r="D6114" s="374">
        <v>5.0999999999999996</v>
      </c>
      <c r="E6114" s="371"/>
    </row>
    <row r="6115" spans="1:5" customFormat="1" x14ac:dyDescent="0.25">
      <c r="A6115" s="373">
        <v>102498</v>
      </c>
      <c r="B6115" s="373" t="s">
        <v>4361</v>
      </c>
      <c r="C6115" s="373" t="s">
        <v>16</v>
      </c>
      <c r="D6115" s="374">
        <v>1.72</v>
      </c>
      <c r="E6115" s="371"/>
    </row>
    <row r="6116" spans="1:5" customFormat="1" x14ac:dyDescent="0.25">
      <c r="A6116" s="373">
        <v>102499</v>
      </c>
      <c r="B6116" s="373" t="s">
        <v>4362</v>
      </c>
      <c r="C6116" s="373" t="s">
        <v>3</v>
      </c>
      <c r="D6116" s="374">
        <v>3.06</v>
      </c>
      <c r="E6116" s="371"/>
    </row>
    <row r="6117" spans="1:5" customFormat="1" x14ac:dyDescent="0.25">
      <c r="A6117" s="373">
        <v>102500</v>
      </c>
      <c r="B6117" s="373" t="s">
        <v>4363</v>
      </c>
      <c r="C6117" s="373" t="s">
        <v>16</v>
      </c>
      <c r="D6117" s="374">
        <v>4.62</v>
      </c>
      <c r="E6117" s="371"/>
    </row>
    <row r="6118" spans="1:5" customFormat="1" x14ac:dyDescent="0.25">
      <c r="A6118" s="373">
        <v>102501</v>
      </c>
      <c r="B6118" s="373" t="s">
        <v>4364</v>
      </c>
      <c r="C6118" s="373" t="s">
        <v>3</v>
      </c>
      <c r="D6118" s="374">
        <v>26.65</v>
      </c>
      <c r="E6118" s="371"/>
    </row>
    <row r="6119" spans="1:5" customFormat="1" x14ac:dyDescent="0.25">
      <c r="A6119" s="373">
        <v>102504</v>
      </c>
      <c r="B6119" s="373" t="s">
        <v>4365</v>
      </c>
      <c r="C6119" s="373" t="s">
        <v>16</v>
      </c>
      <c r="D6119" s="374">
        <v>10.35</v>
      </c>
      <c r="E6119" s="371"/>
    </row>
    <row r="6120" spans="1:5" customFormat="1" x14ac:dyDescent="0.25">
      <c r="A6120" s="373">
        <v>102505</v>
      </c>
      <c r="B6120" s="373" t="s">
        <v>4366</v>
      </c>
      <c r="C6120" s="373" t="s">
        <v>16</v>
      </c>
      <c r="D6120" s="374">
        <v>10.92</v>
      </c>
      <c r="E6120" s="371"/>
    </row>
    <row r="6121" spans="1:5" customFormat="1" x14ac:dyDescent="0.25">
      <c r="A6121" s="373">
        <v>102506</v>
      </c>
      <c r="B6121" s="373" t="s">
        <v>4367</v>
      </c>
      <c r="C6121" s="373" t="s">
        <v>16</v>
      </c>
      <c r="D6121" s="374">
        <v>11.3</v>
      </c>
      <c r="E6121" s="371"/>
    </row>
    <row r="6122" spans="1:5" customFormat="1" x14ac:dyDescent="0.25">
      <c r="A6122" s="373">
        <v>102507</v>
      </c>
      <c r="B6122" s="373" t="s">
        <v>4368</v>
      </c>
      <c r="C6122" s="373" t="s">
        <v>16</v>
      </c>
      <c r="D6122" s="374">
        <v>6.49</v>
      </c>
      <c r="E6122" s="371"/>
    </row>
    <row r="6123" spans="1:5" customFormat="1" x14ac:dyDescent="0.25">
      <c r="A6123" s="373">
        <v>102508</v>
      </c>
      <c r="B6123" s="373" t="s">
        <v>4369</v>
      </c>
      <c r="C6123" s="373" t="s">
        <v>3</v>
      </c>
      <c r="D6123" s="374">
        <v>45.84</v>
      </c>
      <c r="E6123" s="371"/>
    </row>
    <row r="6124" spans="1:5" customFormat="1" x14ac:dyDescent="0.25">
      <c r="A6124" s="373">
        <v>102509</v>
      </c>
      <c r="B6124" s="373" t="s">
        <v>4370</v>
      </c>
      <c r="C6124" s="373" t="s">
        <v>3</v>
      </c>
      <c r="D6124" s="374">
        <v>27.82</v>
      </c>
      <c r="E6124" s="371"/>
    </row>
    <row r="6125" spans="1:5" customFormat="1" x14ac:dyDescent="0.25">
      <c r="A6125" s="373">
        <v>102512</v>
      </c>
      <c r="B6125" s="373" t="s">
        <v>4371</v>
      </c>
      <c r="C6125" s="373" t="s">
        <v>16</v>
      </c>
      <c r="D6125" s="374">
        <v>5.68</v>
      </c>
      <c r="E6125" s="371"/>
    </row>
    <row r="6126" spans="1:5" customFormat="1" x14ac:dyDescent="0.25">
      <c r="A6126" s="373">
        <v>102513</v>
      </c>
      <c r="B6126" s="373" t="s">
        <v>4372</v>
      </c>
      <c r="C6126" s="373" t="s">
        <v>3</v>
      </c>
      <c r="D6126" s="374">
        <v>49.73</v>
      </c>
      <c r="E6126" s="371"/>
    </row>
    <row r="6127" spans="1:5" customFormat="1" x14ac:dyDescent="0.25">
      <c r="A6127" s="373">
        <v>102520</v>
      </c>
      <c r="B6127" s="373" t="s">
        <v>4373</v>
      </c>
      <c r="C6127" s="373" t="s">
        <v>3</v>
      </c>
      <c r="D6127" s="374">
        <v>86.34</v>
      </c>
      <c r="E6127" s="371"/>
    </row>
    <row r="6128" spans="1:5" customFormat="1" x14ac:dyDescent="0.25">
      <c r="A6128" s="373">
        <v>101749</v>
      </c>
      <c r="B6128" s="373" t="s">
        <v>2716</v>
      </c>
      <c r="C6128" s="373" t="s">
        <v>3</v>
      </c>
      <c r="D6128" s="374">
        <v>58.71</v>
      </c>
      <c r="E6128" s="371"/>
    </row>
    <row r="6129" spans="1:5" customFormat="1" x14ac:dyDescent="0.25">
      <c r="A6129" s="373">
        <v>101750</v>
      </c>
      <c r="B6129" s="373" t="s">
        <v>2717</v>
      </c>
      <c r="C6129" s="373" t="s">
        <v>3</v>
      </c>
      <c r="D6129" s="374">
        <v>56.12</v>
      </c>
      <c r="E6129" s="371"/>
    </row>
    <row r="6130" spans="1:5" customFormat="1" x14ac:dyDescent="0.25">
      <c r="A6130" s="373">
        <v>101729</v>
      </c>
      <c r="B6130" s="373" t="s">
        <v>2718</v>
      </c>
      <c r="C6130" s="373" t="s">
        <v>3</v>
      </c>
      <c r="D6130" s="374">
        <v>239.36</v>
      </c>
      <c r="E6130" s="371"/>
    </row>
    <row r="6131" spans="1:5" customFormat="1" x14ac:dyDescent="0.25">
      <c r="A6131" s="373">
        <v>101746</v>
      </c>
      <c r="B6131" s="373" t="s">
        <v>2719</v>
      </c>
      <c r="C6131" s="373" t="s">
        <v>3</v>
      </c>
      <c r="D6131" s="374">
        <v>367.82</v>
      </c>
      <c r="E6131" s="371"/>
    </row>
    <row r="6132" spans="1:5" customFormat="1" x14ac:dyDescent="0.25">
      <c r="A6132" s="373">
        <v>101751</v>
      </c>
      <c r="B6132" s="373" t="s">
        <v>2720</v>
      </c>
      <c r="C6132" s="373" t="s">
        <v>3</v>
      </c>
      <c r="D6132" s="374">
        <v>246.21</v>
      </c>
      <c r="E6132" s="371"/>
    </row>
    <row r="6133" spans="1:5" customFormat="1" x14ac:dyDescent="0.25">
      <c r="A6133" s="373">
        <v>87246</v>
      </c>
      <c r="B6133" s="373" t="s">
        <v>7364</v>
      </c>
      <c r="C6133" s="373" t="s">
        <v>3</v>
      </c>
      <c r="D6133" s="374">
        <v>65.430000000000007</v>
      </c>
      <c r="E6133" s="371"/>
    </row>
    <row r="6134" spans="1:5" customFormat="1" x14ac:dyDescent="0.25">
      <c r="A6134" s="373">
        <v>87247</v>
      </c>
      <c r="B6134" s="373" t="s">
        <v>7365</v>
      </c>
      <c r="C6134" s="373" t="s">
        <v>3</v>
      </c>
      <c r="D6134" s="374">
        <v>58.14</v>
      </c>
      <c r="E6134" s="371"/>
    </row>
    <row r="6135" spans="1:5" customFormat="1" x14ac:dyDescent="0.25">
      <c r="A6135" s="373">
        <v>87248</v>
      </c>
      <c r="B6135" s="373" t="s">
        <v>7366</v>
      </c>
      <c r="C6135" s="373" t="s">
        <v>3</v>
      </c>
      <c r="D6135" s="374">
        <v>50.46</v>
      </c>
      <c r="E6135" s="371"/>
    </row>
    <row r="6136" spans="1:5" customFormat="1" x14ac:dyDescent="0.25">
      <c r="A6136" s="373">
        <v>87249</v>
      </c>
      <c r="B6136" s="373" t="s">
        <v>7367</v>
      </c>
      <c r="C6136" s="373" t="s">
        <v>3</v>
      </c>
      <c r="D6136" s="374">
        <v>70.39</v>
      </c>
      <c r="E6136" s="371"/>
    </row>
    <row r="6137" spans="1:5" customFormat="1" x14ac:dyDescent="0.25">
      <c r="A6137" s="373">
        <v>87250</v>
      </c>
      <c r="B6137" s="373" t="s">
        <v>7368</v>
      </c>
      <c r="C6137" s="373" t="s">
        <v>3</v>
      </c>
      <c r="D6137" s="374">
        <v>59.56</v>
      </c>
      <c r="E6137" s="371"/>
    </row>
    <row r="6138" spans="1:5" customFormat="1" x14ac:dyDescent="0.25">
      <c r="A6138" s="373">
        <v>87251</v>
      </c>
      <c r="B6138" s="373" t="s">
        <v>7369</v>
      </c>
      <c r="C6138" s="373" t="s">
        <v>3</v>
      </c>
      <c r="D6138" s="374">
        <v>50.76</v>
      </c>
      <c r="E6138" s="371"/>
    </row>
    <row r="6139" spans="1:5" customFormat="1" x14ac:dyDescent="0.25">
      <c r="A6139" s="373">
        <v>87255</v>
      </c>
      <c r="B6139" s="373" t="s">
        <v>7370</v>
      </c>
      <c r="C6139" s="373" t="s">
        <v>3</v>
      </c>
      <c r="D6139" s="374">
        <v>110.79</v>
      </c>
      <c r="E6139" s="371"/>
    </row>
    <row r="6140" spans="1:5" customFormat="1" x14ac:dyDescent="0.25">
      <c r="A6140" s="373">
        <v>87256</v>
      </c>
      <c r="B6140" s="373" t="s">
        <v>7371</v>
      </c>
      <c r="C6140" s="373" t="s">
        <v>3</v>
      </c>
      <c r="D6140" s="374">
        <v>97.74</v>
      </c>
      <c r="E6140" s="371"/>
    </row>
    <row r="6141" spans="1:5" customFormat="1" x14ac:dyDescent="0.25">
      <c r="A6141" s="373">
        <v>87257</v>
      </c>
      <c r="B6141" s="373" t="s">
        <v>7372</v>
      </c>
      <c r="C6141" s="373" t="s">
        <v>3</v>
      </c>
      <c r="D6141" s="374">
        <v>87.44</v>
      </c>
      <c r="E6141" s="371"/>
    </row>
    <row r="6142" spans="1:5" customFormat="1" x14ac:dyDescent="0.25">
      <c r="A6142" s="373">
        <v>87258</v>
      </c>
      <c r="B6142" s="373" t="s">
        <v>7373</v>
      </c>
      <c r="C6142" s="373" t="s">
        <v>3</v>
      </c>
      <c r="D6142" s="374">
        <v>151.09</v>
      </c>
      <c r="E6142" s="371"/>
    </row>
    <row r="6143" spans="1:5" customFormat="1" x14ac:dyDescent="0.25">
      <c r="A6143" s="373">
        <v>87259</v>
      </c>
      <c r="B6143" s="373" t="s">
        <v>7374</v>
      </c>
      <c r="C6143" s="373" t="s">
        <v>3</v>
      </c>
      <c r="D6143" s="374">
        <v>137.99</v>
      </c>
      <c r="E6143" s="371"/>
    </row>
    <row r="6144" spans="1:5" customFormat="1" x14ac:dyDescent="0.25">
      <c r="A6144" s="373">
        <v>87260</v>
      </c>
      <c r="B6144" s="373" t="s">
        <v>7375</v>
      </c>
      <c r="C6144" s="373" t="s">
        <v>3</v>
      </c>
      <c r="D6144" s="374">
        <v>128.55000000000001</v>
      </c>
      <c r="E6144" s="371"/>
    </row>
    <row r="6145" spans="1:5" customFormat="1" x14ac:dyDescent="0.25">
      <c r="A6145" s="373">
        <v>87261</v>
      </c>
      <c r="B6145" s="373" t="s">
        <v>7376</v>
      </c>
      <c r="C6145" s="373" t="s">
        <v>3</v>
      </c>
      <c r="D6145" s="374">
        <v>172.79</v>
      </c>
      <c r="E6145" s="371"/>
    </row>
    <row r="6146" spans="1:5" customFormat="1" x14ac:dyDescent="0.25">
      <c r="A6146" s="373">
        <v>87262</v>
      </c>
      <c r="B6146" s="373" t="s">
        <v>7377</v>
      </c>
      <c r="C6146" s="373" t="s">
        <v>3</v>
      </c>
      <c r="D6146" s="374">
        <v>158.03</v>
      </c>
      <c r="E6146" s="371"/>
    </row>
    <row r="6147" spans="1:5" customFormat="1" x14ac:dyDescent="0.25">
      <c r="A6147" s="373">
        <v>87263</v>
      </c>
      <c r="B6147" s="373" t="s">
        <v>7378</v>
      </c>
      <c r="C6147" s="373" t="s">
        <v>3</v>
      </c>
      <c r="D6147" s="374">
        <v>147.06</v>
      </c>
      <c r="E6147" s="371"/>
    </row>
    <row r="6148" spans="1:5" customFormat="1" x14ac:dyDescent="0.25">
      <c r="A6148" s="373">
        <v>89046</v>
      </c>
      <c r="B6148" s="373" t="s">
        <v>2721</v>
      </c>
      <c r="C6148" s="373" t="s">
        <v>3</v>
      </c>
      <c r="D6148" s="374">
        <v>57.29</v>
      </c>
      <c r="E6148" s="371"/>
    </row>
    <row r="6149" spans="1:5" customFormat="1" x14ac:dyDescent="0.25">
      <c r="A6149" s="373">
        <v>89171</v>
      </c>
      <c r="B6149" s="373" t="s">
        <v>2722</v>
      </c>
      <c r="C6149" s="373" t="s">
        <v>3</v>
      </c>
      <c r="D6149" s="374">
        <v>53.85</v>
      </c>
      <c r="E6149" s="371"/>
    </row>
    <row r="6150" spans="1:5" customFormat="1" x14ac:dyDescent="0.25">
      <c r="A6150" s="373">
        <v>93389</v>
      </c>
      <c r="B6150" s="373" t="s">
        <v>7379</v>
      </c>
      <c r="C6150" s="373" t="s">
        <v>3</v>
      </c>
      <c r="D6150" s="374">
        <v>59.57</v>
      </c>
      <c r="E6150" s="371"/>
    </row>
    <row r="6151" spans="1:5" customFormat="1" x14ac:dyDescent="0.25">
      <c r="A6151" s="373">
        <v>93390</v>
      </c>
      <c r="B6151" s="373" t="s">
        <v>7380</v>
      </c>
      <c r="C6151" s="373" t="s">
        <v>3</v>
      </c>
      <c r="D6151" s="374">
        <v>52.36</v>
      </c>
      <c r="E6151" s="371"/>
    </row>
    <row r="6152" spans="1:5" customFormat="1" x14ac:dyDescent="0.25">
      <c r="A6152" s="373">
        <v>93391</v>
      </c>
      <c r="B6152" s="373" t="s">
        <v>7381</v>
      </c>
      <c r="C6152" s="373" t="s">
        <v>3</v>
      </c>
      <c r="D6152" s="374">
        <v>44.71</v>
      </c>
      <c r="E6152" s="371"/>
    </row>
    <row r="6153" spans="1:5" customFormat="1" x14ac:dyDescent="0.25">
      <c r="A6153" s="373">
        <v>104593</v>
      </c>
      <c r="B6153" s="373" t="s">
        <v>7382</v>
      </c>
      <c r="C6153" s="373" t="s">
        <v>3</v>
      </c>
      <c r="D6153" s="374">
        <v>114.91</v>
      </c>
      <c r="E6153" s="371"/>
    </row>
    <row r="6154" spans="1:5" customFormat="1" x14ac:dyDescent="0.25">
      <c r="A6154" s="373">
        <v>104594</v>
      </c>
      <c r="B6154" s="373" t="s">
        <v>7383</v>
      </c>
      <c r="C6154" s="373" t="s">
        <v>3</v>
      </c>
      <c r="D6154" s="374">
        <v>100.26</v>
      </c>
      <c r="E6154" s="371"/>
    </row>
    <row r="6155" spans="1:5" customFormat="1" x14ac:dyDescent="0.25">
      <c r="A6155" s="373">
        <v>104595</v>
      </c>
      <c r="B6155" s="373" t="s">
        <v>7384</v>
      </c>
      <c r="C6155" s="373" t="s">
        <v>3</v>
      </c>
      <c r="D6155" s="374">
        <v>88.02</v>
      </c>
      <c r="E6155" s="371"/>
    </row>
    <row r="6156" spans="1:5" customFormat="1" x14ac:dyDescent="0.25">
      <c r="A6156" s="373">
        <v>104596</v>
      </c>
      <c r="B6156" s="373" t="s">
        <v>7385</v>
      </c>
      <c r="C6156" s="373" t="s">
        <v>3</v>
      </c>
      <c r="D6156" s="374">
        <v>177.71</v>
      </c>
      <c r="E6156" s="371"/>
    </row>
    <row r="6157" spans="1:5" customFormat="1" x14ac:dyDescent="0.25">
      <c r="A6157" s="373">
        <v>104597</v>
      </c>
      <c r="B6157" s="373" t="s">
        <v>7386</v>
      </c>
      <c r="C6157" s="373" t="s">
        <v>3</v>
      </c>
      <c r="D6157" s="374">
        <v>161.04</v>
      </c>
      <c r="E6157" s="371"/>
    </row>
    <row r="6158" spans="1:5" customFormat="1" x14ac:dyDescent="0.25">
      <c r="A6158" s="373">
        <v>104598</v>
      </c>
      <c r="B6158" s="373" t="s">
        <v>7387</v>
      </c>
      <c r="C6158" s="373" t="s">
        <v>3</v>
      </c>
      <c r="D6158" s="374">
        <v>147.79</v>
      </c>
      <c r="E6158" s="371"/>
    </row>
    <row r="6159" spans="1:5" customFormat="1" x14ac:dyDescent="0.25">
      <c r="A6159" s="373">
        <v>104599</v>
      </c>
      <c r="B6159" s="373" t="s">
        <v>7388</v>
      </c>
      <c r="C6159" s="373" t="s">
        <v>3</v>
      </c>
      <c r="D6159" s="374">
        <v>78.92</v>
      </c>
      <c r="E6159" s="371"/>
    </row>
    <row r="6160" spans="1:5" customFormat="1" x14ac:dyDescent="0.25">
      <c r="A6160" s="373">
        <v>104600</v>
      </c>
      <c r="B6160" s="373" t="s">
        <v>7389</v>
      </c>
      <c r="C6160" s="373" t="s">
        <v>3</v>
      </c>
      <c r="D6160" s="374">
        <v>72.58</v>
      </c>
      <c r="E6160" s="371"/>
    </row>
    <row r="6161" spans="1:5" customFormat="1" x14ac:dyDescent="0.25">
      <c r="A6161" s="373">
        <v>104601</v>
      </c>
      <c r="B6161" s="373" t="s">
        <v>7390</v>
      </c>
      <c r="C6161" s="373" t="s">
        <v>3</v>
      </c>
      <c r="D6161" s="374">
        <v>63.23</v>
      </c>
      <c r="E6161" s="371"/>
    </row>
    <row r="6162" spans="1:5" customFormat="1" x14ac:dyDescent="0.25">
      <c r="A6162" s="373">
        <v>104602</v>
      </c>
      <c r="B6162" s="373" t="s">
        <v>7391</v>
      </c>
      <c r="C6162" s="373" t="s">
        <v>3</v>
      </c>
      <c r="D6162" s="374">
        <v>57.28</v>
      </c>
      <c r="E6162" s="371"/>
    </row>
    <row r="6163" spans="1:5" customFormat="1" x14ac:dyDescent="0.25">
      <c r="A6163" s="373">
        <v>104603</v>
      </c>
      <c r="B6163" s="373" t="s">
        <v>7392</v>
      </c>
      <c r="C6163" s="373" t="s">
        <v>3</v>
      </c>
      <c r="D6163" s="374">
        <v>52.99</v>
      </c>
      <c r="E6163" s="371"/>
    </row>
    <row r="6164" spans="1:5" customFormat="1" x14ac:dyDescent="0.25">
      <c r="A6164" s="373">
        <v>104604</v>
      </c>
      <c r="B6164" s="373" t="s">
        <v>7393</v>
      </c>
      <c r="C6164" s="373" t="s">
        <v>3</v>
      </c>
      <c r="D6164" s="374">
        <v>47.15</v>
      </c>
      <c r="E6164" s="371"/>
    </row>
    <row r="6165" spans="1:5" customFormat="1" x14ac:dyDescent="0.25">
      <c r="A6165" s="373">
        <v>104605</v>
      </c>
      <c r="B6165" s="373" t="s">
        <v>7394</v>
      </c>
      <c r="C6165" s="373" t="s">
        <v>3</v>
      </c>
      <c r="D6165" s="374">
        <v>98.9</v>
      </c>
      <c r="E6165" s="371"/>
    </row>
    <row r="6166" spans="1:5" customFormat="1" x14ac:dyDescent="0.25">
      <c r="A6166" s="373">
        <v>104606</v>
      </c>
      <c r="B6166" s="373" t="s">
        <v>7395</v>
      </c>
      <c r="C6166" s="373" t="s">
        <v>3</v>
      </c>
      <c r="D6166" s="374">
        <v>67.64</v>
      </c>
      <c r="E6166" s="371"/>
    </row>
    <row r="6167" spans="1:5" customFormat="1" x14ac:dyDescent="0.25">
      <c r="A6167" s="373">
        <v>104607</v>
      </c>
      <c r="B6167" s="373" t="s">
        <v>7396</v>
      </c>
      <c r="C6167" s="373" t="s">
        <v>3</v>
      </c>
      <c r="D6167" s="374">
        <v>54.37</v>
      </c>
      <c r="E6167" s="371"/>
    </row>
    <row r="6168" spans="1:5" customFormat="1" x14ac:dyDescent="0.25">
      <c r="A6168" s="373">
        <v>104608</v>
      </c>
      <c r="B6168" s="373" t="s">
        <v>7397</v>
      </c>
      <c r="C6168" s="373" t="s">
        <v>3</v>
      </c>
      <c r="D6168" s="374">
        <v>189.29</v>
      </c>
      <c r="E6168" s="371"/>
    </row>
    <row r="6169" spans="1:5" customFormat="1" x14ac:dyDescent="0.25">
      <c r="A6169" s="373">
        <v>104609</v>
      </c>
      <c r="B6169" s="373" t="s">
        <v>7398</v>
      </c>
      <c r="C6169" s="373" t="s">
        <v>3</v>
      </c>
      <c r="D6169" s="374">
        <v>148.80000000000001</v>
      </c>
      <c r="E6169" s="371"/>
    </row>
    <row r="6170" spans="1:5" customFormat="1" x14ac:dyDescent="0.25">
      <c r="A6170" s="373">
        <v>104610</v>
      </c>
      <c r="B6170" s="373" t="s">
        <v>7399</v>
      </c>
      <c r="C6170" s="373" t="s">
        <v>3</v>
      </c>
      <c r="D6170" s="374">
        <v>133.37</v>
      </c>
      <c r="E6170" s="371"/>
    </row>
    <row r="6171" spans="1:5" customFormat="1" x14ac:dyDescent="0.25">
      <c r="A6171" s="373">
        <v>98671</v>
      </c>
      <c r="B6171" s="373" t="s">
        <v>2723</v>
      </c>
      <c r="C6171" s="373" t="s">
        <v>3</v>
      </c>
      <c r="D6171" s="374">
        <v>366</v>
      </c>
      <c r="E6171" s="371"/>
    </row>
    <row r="6172" spans="1:5" customFormat="1" x14ac:dyDescent="0.25">
      <c r="A6172" s="373">
        <v>98672</v>
      </c>
      <c r="B6172" s="373" t="s">
        <v>2724</v>
      </c>
      <c r="C6172" s="373" t="s">
        <v>3</v>
      </c>
      <c r="D6172" s="374">
        <v>413.6</v>
      </c>
      <c r="E6172" s="371"/>
    </row>
    <row r="6173" spans="1:5" customFormat="1" x14ac:dyDescent="0.25">
      <c r="A6173" s="373">
        <v>98678</v>
      </c>
      <c r="B6173" s="373" t="s">
        <v>2725</v>
      </c>
      <c r="C6173" s="373" t="s">
        <v>3</v>
      </c>
      <c r="D6173" s="374">
        <v>393.49</v>
      </c>
      <c r="E6173" s="371"/>
    </row>
    <row r="6174" spans="1:5" customFormat="1" x14ac:dyDescent="0.25">
      <c r="A6174" s="373">
        <v>98679</v>
      </c>
      <c r="B6174" s="373" t="s">
        <v>2726</v>
      </c>
      <c r="C6174" s="373" t="s">
        <v>3</v>
      </c>
      <c r="D6174" s="374">
        <v>39.94</v>
      </c>
      <c r="E6174" s="371"/>
    </row>
    <row r="6175" spans="1:5" customFormat="1" x14ac:dyDescent="0.25">
      <c r="A6175" s="373">
        <v>98680</v>
      </c>
      <c r="B6175" s="373" t="s">
        <v>2727</v>
      </c>
      <c r="C6175" s="373" t="s">
        <v>3</v>
      </c>
      <c r="D6175" s="374">
        <v>50.27</v>
      </c>
      <c r="E6175" s="371"/>
    </row>
    <row r="6176" spans="1:5" customFormat="1" x14ac:dyDescent="0.25">
      <c r="A6176" s="373">
        <v>98681</v>
      </c>
      <c r="B6176" s="373" t="s">
        <v>2728</v>
      </c>
      <c r="C6176" s="373" t="s">
        <v>3</v>
      </c>
      <c r="D6176" s="374">
        <v>37.35</v>
      </c>
      <c r="E6176" s="371"/>
    </row>
    <row r="6177" spans="1:5" customFormat="1" x14ac:dyDescent="0.25">
      <c r="A6177" s="373">
        <v>98682</v>
      </c>
      <c r="B6177" s="373" t="s">
        <v>2729</v>
      </c>
      <c r="C6177" s="373" t="s">
        <v>3</v>
      </c>
      <c r="D6177" s="374">
        <v>47.68</v>
      </c>
      <c r="E6177" s="371"/>
    </row>
    <row r="6178" spans="1:5" customFormat="1" x14ac:dyDescent="0.25">
      <c r="A6178" s="373">
        <v>98685</v>
      </c>
      <c r="B6178" s="373" t="s">
        <v>2730</v>
      </c>
      <c r="C6178" s="373" t="s">
        <v>16</v>
      </c>
      <c r="D6178" s="374">
        <v>67.33</v>
      </c>
      <c r="E6178" s="371"/>
    </row>
    <row r="6179" spans="1:5" customFormat="1" x14ac:dyDescent="0.25">
      <c r="A6179" s="373">
        <v>98686</v>
      </c>
      <c r="B6179" s="373" t="s">
        <v>2731</v>
      </c>
      <c r="C6179" s="373" t="s">
        <v>16</v>
      </c>
      <c r="D6179" s="374">
        <v>44.56</v>
      </c>
      <c r="E6179" s="371"/>
    </row>
    <row r="6180" spans="1:5" customFormat="1" x14ac:dyDescent="0.25">
      <c r="A6180" s="373">
        <v>98688</v>
      </c>
      <c r="B6180" s="373" t="s">
        <v>2732</v>
      </c>
      <c r="C6180" s="373" t="s">
        <v>16</v>
      </c>
      <c r="D6180" s="374">
        <v>70.34</v>
      </c>
      <c r="E6180" s="371"/>
    </row>
    <row r="6181" spans="1:5" customFormat="1" x14ac:dyDescent="0.25">
      <c r="A6181" s="373">
        <v>98689</v>
      </c>
      <c r="B6181" s="373" t="s">
        <v>2733</v>
      </c>
      <c r="C6181" s="373" t="s">
        <v>16</v>
      </c>
      <c r="D6181" s="374">
        <v>96.9</v>
      </c>
      <c r="E6181" s="371"/>
    </row>
    <row r="6182" spans="1:5" customFormat="1" x14ac:dyDescent="0.25">
      <c r="A6182" s="373">
        <v>101090</v>
      </c>
      <c r="B6182" s="373" t="s">
        <v>2734</v>
      </c>
      <c r="C6182" s="373" t="s">
        <v>3</v>
      </c>
      <c r="D6182" s="374">
        <v>200.41</v>
      </c>
      <c r="E6182" s="371"/>
    </row>
    <row r="6183" spans="1:5" customFormat="1" x14ac:dyDescent="0.25">
      <c r="A6183" s="373">
        <v>101091</v>
      </c>
      <c r="B6183" s="373" t="s">
        <v>2735</v>
      </c>
      <c r="C6183" s="373" t="s">
        <v>3</v>
      </c>
      <c r="D6183" s="374">
        <v>148.04</v>
      </c>
      <c r="E6183" s="371"/>
    </row>
    <row r="6184" spans="1:5" customFormat="1" x14ac:dyDescent="0.25">
      <c r="A6184" s="373">
        <v>101725</v>
      </c>
      <c r="B6184" s="373" t="s">
        <v>2736</v>
      </c>
      <c r="C6184" s="373" t="s">
        <v>3</v>
      </c>
      <c r="D6184" s="374">
        <v>288.60000000000002</v>
      </c>
      <c r="E6184" s="371"/>
    </row>
    <row r="6185" spans="1:5" customFormat="1" x14ac:dyDescent="0.25">
      <c r="A6185" s="373">
        <v>101726</v>
      </c>
      <c r="B6185" s="373" t="s">
        <v>2737</v>
      </c>
      <c r="C6185" s="373" t="s">
        <v>3</v>
      </c>
      <c r="D6185" s="374">
        <v>191.99</v>
      </c>
      <c r="E6185" s="371"/>
    </row>
    <row r="6186" spans="1:5" customFormat="1" x14ac:dyDescent="0.25">
      <c r="A6186" s="373">
        <v>101731</v>
      </c>
      <c r="B6186" s="373" t="s">
        <v>2738</v>
      </c>
      <c r="C6186" s="373" t="s">
        <v>3</v>
      </c>
      <c r="D6186" s="374">
        <v>286.38</v>
      </c>
      <c r="E6186" s="371"/>
    </row>
    <row r="6187" spans="1:5" customFormat="1" x14ac:dyDescent="0.25">
      <c r="A6187" s="373">
        <v>101732</v>
      </c>
      <c r="B6187" s="373" t="s">
        <v>2739</v>
      </c>
      <c r="C6187" s="373" t="s">
        <v>3</v>
      </c>
      <c r="D6187" s="374">
        <v>94.39</v>
      </c>
      <c r="E6187" s="371"/>
    </row>
    <row r="6188" spans="1:5" customFormat="1" x14ac:dyDescent="0.25">
      <c r="A6188" s="373">
        <v>101094</v>
      </c>
      <c r="B6188" s="373" t="s">
        <v>6826</v>
      </c>
      <c r="C6188" s="373" t="s">
        <v>16</v>
      </c>
      <c r="D6188" s="374">
        <v>142.4</v>
      </c>
      <c r="E6188" s="371"/>
    </row>
    <row r="6189" spans="1:5" customFormat="1" x14ac:dyDescent="0.25">
      <c r="A6189" s="373">
        <v>101727</v>
      </c>
      <c r="B6189" s="373" t="s">
        <v>2740</v>
      </c>
      <c r="C6189" s="373" t="s">
        <v>3</v>
      </c>
      <c r="D6189" s="374">
        <v>165.72</v>
      </c>
      <c r="E6189" s="371"/>
    </row>
    <row r="6190" spans="1:5" customFormat="1" x14ac:dyDescent="0.25">
      <c r="A6190" s="373">
        <v>101733</v>
      </c>
      <c r="B6190" s="373" t="s">
        <v>2741</v>
      </c>
      <c r="C6190" s="373" t="s">
        <v>3</v>
      </c>
      <c r="D6190" s="374">
        <v>231.53</v>
      </c>
      <c r="E6190" s="371"/>
    </row>
    <row r="6191" spans="1:5" customFormat="1" x14ac:dyDescent="0.25">
      <c r="A6191" s="373">
        <v>101734</v>
      </c>
      <c r="B6191" s="373" t="s">
        <v>2742</v>
      </c>
      <c r="C6191" s="373" t="s">
        <v>3</v>
      </c>
      <c r="D6191" s="374">
        <v>346.25</v>
      </c>
      <c r="E6191" s="371"/>
    </row>
    <row r="6192" spans="1:5" customFormat="1" x14ac:dyDescent="0.25">
      <c r="A6192" s="373">
        <v>101735</v>
      </c>
      <c r="B6192" s="373" t="s">
        <v>2743</v>
      </c>
      <c r="C6192" s="373" t="s">
        <v>3</v>
      </c>
      <c r="D6192" s="374">
        <v>354.57</v>
      </c>
      <c r="E6192" s="371"/>
    </row>
    <row r="6193" spans="1:5" customFormat="1" x14ac:dyDescent="0.25">
      <c r="A6193" s="373">
        <v>101736</v>
      </c>
      <c r="B6193" s="373" t="s">
        <v>2744</v>
      </c>
      <c r="C6193" s="373" t="s">
        <v>3</v>
      </c>
      <c r="D6193" s="374">
        <v>99.37</v>
      </c>
      <c r="E6193" s="371"/>
    </row>
    <row r="6194" spans="1:5" customFormat="1" x14ac:dyDescent="0.25">
      <c r="A6194" s="373">
        <v>101737</v>
      </c>
      <c r="B6194" s="373" t="s">
        <v>2745</v>
      </c>
      <c r="C6194" s="373" t="s">
        <v>3</v>
      </c>
      <c r="D6194" s="374">
        <v>115.84</v>
      </c>
      <c r="E6194" s="371"/>
    </row>
    <row r="6195" spans="1:5" customFormat="1" x14ac:dyDescent="0.25">
      <c r="A6195" s="373">
        <v>101748</v>
      </c>
      <c r="B6195" s="373" t="s">
        <v>2746</v>
      </c>
      <c r="C6195" s="373" t="s">
        <v>3</v>
      </c>
      <c r="D6195" s="374">
        <v>3.75</v>
      </c>
      <c r="E6195" s="371"/>
    </row>
    <row r="6196" spans="1:5" customFormat="1" x14ac:dyDescent="0.25">
      <c r="A6196" s="373">
        <v>104162</v>
      </c>
      <c r="B6196" s="373" t="s">
        <v>6827</v>
      </c>
      <c r="C6196" s="373" t="s">
        <v>3</v>
      </c>
      <c r="D6196" s="374">
        <v>89.37</v>
      </c>
      <c r="E6196" s="371"/>
    </row>
    <row r="6197" spans="1:5" customFormat="1" x14ac:dyDescent="0.25">
      <c r="A6197" s="373">
        <v>101092</v>
      </c>
      <c r="B6197" s="373" t="s">
        <v>2747</v>
      </c>
      <c r="C6197" s="373" t="s">
        <v>3</v>
      </c>
      <c r="D6197" s="374">
        <v>377.59</v>
      </c>
      <c r="E6197" s="371"/>
    </row>
    <row r="6198" spans="1:5" customFormat="1" x14ac:dyDescent="0.25">
      <c r="A6198" s="373">
        <v>101093</v>
      </c>
      <c r="B6198" s="373" t="s">
        <v>2748</v>
      </c>
      <c r="C6198" s="373" t="s">
        <v>3</v>
      </c>
      <c r="D6198" s="374">
        <v>425.19</v>
      </c>
      <c r="E6198" s="371"/>
    </row>
    <row r="6199" spans="1:5" customFormat="1" x14ac:dyDescent="0.25">
      <c r="A6199" s="373">
        <v>98695</v>
      </c>
      <c r="B6199" s="373" t="s">
        <v>2749</v>
      </c>
      <c r="C6199" s="373" t="s">
        <v>16</v>
      </c>
      <c r="D6199" s="374">
        <v>77.91</v>
      </c>
      <c r="E6199" s="371"/>
    </row>
    <row r="6200" spans="1:5" customFormat="1" x14ac:dyDescent="0.25">
      <c r="A6200" s="373">
        <v>98697</v>
      </c>
      <c r="B6200" s="373" t="s">
        <v>2750</v>
      </c>
      <c r="C6200" s="373" t="s">
        <v>16</v>
      </c>
      <c r="D6200" s="374">
        <v>50.7</v>
      </c>
      <c r="E6200" s="371"/>
    </row>
    <row r="6201" spans="1:5" customFormat="1" x14ac:dyDescent="0.25">
      <c r="A6201" s="373">
        <v>101738</v>
      </c>
      <c r="B6201" s="373" t="s">
        <v>2751</v>
      </c>
      <c r="C6201" s="373" t="s">
        <v>16</v>
      </c>
      <c r="D6201" s="374">
        <v>34.409999999999997</v>
      </c>
      <c r="E6201" s="371"/>
    </row>
    <row r="6202" spans="1:5" customFormat="1" x14ac:dyDescent="0.25">
      <c r="A6202" s="373">
        <v>101739</v>
      </c>
      <c r="B6202" s="373" t="s">
        <v>2752</v>
      </c>
      <c r="C6202" s="373" t="s">
        <v>16</v>
      </c>
      <c r="D6202" s="374">
        <v>38.049999999999997</v>
      </c>
      <c r="E6202" s="371"/>
    </row>
    <row r="6203" spans="1:5" customFormat="1" x14ac:dyDescent="0.25">
      <c r="A6203" s="373">
        <v>88648</v>
      </c>
      <c r="B6203" s="373" t="s">
        <v>7400</v>
      </c>
      <c r="C6203" s="373" t="s">
        <v>16</v>
      </c>
      <c r="D6203" s="374">
        <v>7.41</v>
      </c>
      <c r="E6203" s="371"/>
    </row>
    <row r="6204" spans="1:5" customFormat="1" x14ac:dyDescent="0.25">
      <c r="A6204" s="373">
        <v>88649</v>
      </c>
      <c r="B6204" s="373" t="s">
        <v>7401</v>
      </c>
      <c r="C6204" s="373" t="s">
        <v>16</v>
      </c>
      <c r="D6204" s="374">
        <v>8.41</v>
      </c>
      <c r="E6204" s="371"/>
    </row>
    <row r="6205" spans="1:5" customFormat="1" x14ac:dyDescent="0.25">
      <c r="A6205" s="373">
        <v>88650</v>
      </c>
      <c r="B6205" s="373" t="s">
        <v>7402</v>
      </c>
      <c r="C6205" s="373" t="s">
        <v>16</v>
      </c>
      <c r="D6205" s="374">
        <v>16.190000000000001</v>
      </c>
      <c r="E6205" s="371"/>
    </row>
    <row r="6206" spans="1:5" customFormat="1" x14ac:dyDescent="0.25">
      <c r="A6206" s="373">
        <v>96467</v>
      </c>
      <c r="B6206" s="373" t="s">
        <v>7403</v>
      </c>
      <c r="C6206" s="373" t="s">
        <v>16</v>
      </c>
      <c r="D6206" s="374">
        <v>6.75</v>
      </c>
      <c r="E6206" s="371"/>
    </row>
    <row r="6207" spans="1:5" customFormat="1" x14ac:dyDescent="0.25">
      <c r="A6207" s="373">
        <v>101740</v>
      </c>
      <c r="B6207" s="373" t="s">
        <v>2753</v>
      </c>
      <c r="C6207" s="373" t="s">
        <v>16</v>
      </c>
      <c r="D6207" s="374">
        <v>48.25</v>
      </c>
      <c r="E6207" s="371"/>
    </row>
    <row r="6208" spans="1:5" customFormat="1" x14ac:dyDescent="0.25">
      <c r="A6208" s="373">
        <v>101741</v>
      </c>
      <c r="B6208" s="373" t="s">
        <v>2754</v>
      </c>
      <c r="C6208" s="373" t="s">
        <v>16</v>
      </c>
      <c r="D6208" s="374">
        <v>24.76</v>
      </c>
      <c r="E6208" s="371"/>
    </row>
    <row r="6209" spans="1:5" customFormat="1" x14ac:dyDescent="0.25">
      <c r="A6209" s="373">
        <v>94990</v>
      </c>
      <c r="B6209" s="373" t="s">
        <v>6828</v>
      </c>
      <c r="C6209" s="373" t="s">
        <v>12</v>
      </c>
      <c r="D6209" s="374">
        <v>877.82</v>
      </c>
      <c r="E6209" s="371"/>
    </row>
    <row r="6210" spans="1:5" customFormat="1" x14ac:dyDescent="0.25">
      <c r="A6210" s="373">
        <v>94991</v>
      </c>
      <c r="B6210" s="373" t="s">
        <v>8751</v>
      </c>
      <c r="C6210" s="373" t="s">
        <v>12</v>
      </c>
      <c r="D6210" s="374">
        <v>677.08</v>
      </c>
      <c r="E6210" s="371"/>
    </row>
    <row r="6211" spans="1:5" customFormat="1" x14ac:dyDescent="0.25">
      <c r="A6211" s="373">
        <v>94992</v>
      </c>
      <c r="B6211" s="373" t="s">
        <v>6829</v>
      </c>
      <c r="C6211" s="373" t="s">
        <v>3</v>
      </c>
      <c r="D6211" s="374">
        <v>81.69</v>
      </c>
      <c r="E6211" s="371"/>
    </row>
    <row r="6212" spans="1:5" customFormat="1" x14ac:dyDescent="0.25">
      <c r="A6212" s="373">
        <v>94993</v>
      </c>
      <c r="B6212" s="373" t="s">
        <v>6830</v>
      </c>
      <c r="C6212" s="373" t="s">
        <v>3</v>
      </c>
      <c r="D6212" s="374">
        <v>69.650000000000006</v>
      </c>
      <c r="E6212" s="371"/>
    </row>
    <row r="6213" spans="1:5" customFormat="1" x14ac:dyDescent="0.25">
      <c r="A6213" s="373">
        <v>94994</v>
      </c>
      <c r="B6213" s="373" t="s">
        <v>6831</v>
      </c>
      <c r="C6213" s="373" t="s">
        <v>3</v>
      </c>
      <c r="D6213" s="374">
        <v>99.64</v>
      </c>
      <c r="E6213" s="371"/>
    </row>
    <row r="6214" spans="1:5" customFormat="1" x14ac:dyDescent="0.25">
      <c r="A6214" s="373">
        <v>94995</v>
      </c>
      <c r="B6214" s="373" t="s">
        <v>6832</v>
      </c>
      <c r="C6214" s="373" t="s">
        <v>3</v>
      </c>
      <c r="D6214" s="374">
        <v>83.58</v>
      </c>
      <c r="E6214" s="371"/>
    </row>
    <row r="6215" spans="1:5" customFormat="1" x14ac:dyDescent="0.25">
      <c r="A6215" s="373">
        <v>101747</v>
      </c>
      <c r="B6215" s="373" t="s">
        <v>2755</v>
      </c>
      <c r="C6215" s="373" t="s">
        <v>3</v>
      </c>
      <c r="D6215" s="374">
        <v>80.89</v>
      </c>
      <c r="E6215" s="371"/>
    </row>
    <row r="6216" spans="1:5" customFormat="1" x14ac:dyDescent="0.25">
      <c r="A6216" s="373">
        <v>104626</v>
      </c>
      <c r="B6216" s="373" t="s">
        <v>8752</v>
      </c>
      <c r="C6216" s="373" t="s">
        <v>12</v>
      </c>
      <c r="D6216" s="374">
        <v>692.87</v>
      </c>
      <c r="E6216" s="371"/>
    </row>
    <row r="6217" spans="1:5" customFormat="1" x14ac:dyDescent="0.25">
      <c r="A6217" s="373">
        <v>104658</v>
      </c>
      <c r="B6217" s="373" t="s">
        <v>8753</v>
      </c>
      <c r="C6217" s="373" t="s">
        <v>3</v>
      </c>
      <c r="D6217" s="374">
        <v>163.79</v>
      </c>
      <c r="E6217" s="371"/>
    </row>
    <row r="6218" spans="1:5" customFormat="1" x14ac:dyDescent="0.25">
      <c r="A6218" s="373">
        <v>87620</v>
      </c>
      <c r="B6218" s="373" t="s">
        <v>4660</v>
      </c>
      <c r="C6218" s="373" t="s">
        <v>3</v>
      </c>
      <c r="D6218" s="374">
        <v>33.92</v>
      </c>
      <c r="E6218" s="371"/>
    </row>
    <row r="6219" spans="1:5" customFormat="1" x14ac:dyDescent="0.25">
      <c r="A6219" s="373">
        <v>87622</v>
      </c>
      <c r="B6219" s="373" t="s">
        <v>4661</v>
      </c>
      <c r="C6219" s="373" t="s">
        <v>3</v>
      </c>
      <c r="D6219" s="374">
        <v>37.47</v>
      </c>
      <c r="E6219" s="371"/>
    </row>
    <row r="6220" spans="1:5" customFormat="1" x14ac:dyDescent="0.25">
      <c r="A6220" s="373">
        <v>87623</v>
      </c>
      <c r="B6220" s="373" t="s">
        <v>4662</v>
      </c>
      <c r="C6220" s="373" t="s">
        <v>3</v>
      </c>
      <c r="D6220" s="374">
        <v>63.02</v>
      </c>
      <c r="E6220" s="371"/>
    </row>
    <row r="6221" spans="1:5" customFormat="1" x14ac:dyDescent="0.25">
      <c r="A6221" s="373">
        <v>87624</v>
      </c>
      <c r="B6221" s="373" t="s">
        <v>4662</v>
      </c>
      <c r="C6221" s="373" t="s">
        <v>3</v>
      </c>
      <c r="D6221" s="374">
        <v>69.64</v>
      </c>
      <c r="E6221" s="371"/>
    </row>
    <row r="6222" spans="1:5" customFormat="1" x14ac:dyDescent="0.25">
      <c r="A6222" s="373">
        <v>87630</v>
      </c>
      <c r="B6222" s="373" t="s">
        <v>4663</v>
      </c>
      <c r="C6222" s="373" t="s">
        <v>3</v>
      </c>
      <c r="D6222" s="374">
        <v>43.56</v>
      </c>
      <c r="E6222" s="371"/>
    </row>
    <row r="6223" spans="1:5" customFormat="1" x14ac:dyDescent="0.25">
      <c r="A6223" s="373">
        <v>87632</v>
      </c>
      <c r="B6223" s="373" t="s">
        <v>4664</v>
      </c>
      <c r="C6223" s="373" t="s">
        <v>3</v>
      </c>
      <c r="D6223" s="374">
        <v>48.5</v>
      </c>
      <c r="E6223" s="371"/>
    </row>
    <row r="6224" spans="1:5" customFormat="1" x14ac:dyDescent="0.25">
      <c r="A6224" s="373">
        <v>87633</v>
      </c>
      <c r="B6224" s="373" t="s">
        <v>4665</v>
      </c>
      <c r="C6224" s="373" t="s">
        <v>3</v>
      </c>
      <c r="D6224" s="374">
        <v>84.02</v>
      </c>
      <c r="E6224" s="371"/>
    </row>
    <row r="6225" spans="1:5" customFormat="1" x14ac:dyDescent="0.25">
      <c r="A6225" s="373">
        <v>87634</v>
      </c>
      <c r="B6225" s="373" t="s">
        <v>4666</v>
      </c>
      <c r="C6225" s="373" t="s">
        <v>3</v>
      </c>
      <c r="D6225" s="374">
        <v>93.23</v>
      </c>
      <c r="E6225" s="371"/>
    </row>
    <row r="6226" spans="1:5" customFormat="1" x14ac:dyDescent="0.25">
      <c r="A6226" s="373">
        <v>87640</v>
      </c>
      <c r="B6226" s="373" t="s">
        <v>4667</v>
      </c>
      <c r="C6226" s="373" t="s">
        <v>3</v>
      </c>
      <c r="D6226" s="374">
        <v>51.46</v>
      </c>
      <c r="E6226" s="371"/>
    </row>
    <row r="6227" spans="1:5" customFormat="1" x14ac:dyDescent="0.25">
      <c r="A6227" s="373">
        <v>87642</v>
      </c>
      <c r="B6227" s="373" t="s">
        <v>4668</v>
      </c>
      <c r="C6227" s="373" t="s">
        <v>3</v>
      </c>
      <c r="D6227" s="374">
        <v>57.53</v>
      </c>
      <c r="E6227" s="371"/>
    </row>
    <row r="6228" spans="1:5" customFormat="1" x14ac:dyDescent="0.25">
      <c r="A6228" s="373">
        <v>87643</v>
      </c>
      <c r="B6228" s="373" t="s">
        <v>4669</v>
      </c>
      <c r="C6228" s="373" t="s">
        <v>3</v>
      </c>
      <c r="D6228" s="374">
        <v>101.21</v>
      </c>
      <c r="E6228" s="371"/>
    </row>
    <row r="6229" spans="1:5" customFormat="1" x14ac:dyDescent="0.25">
      <c r="A6229" s="373">
        <v>87644</v>
      </c>
      <c r="B6229" s="373" t="s">
        <v>4670</v>
      </c>
      <c r="C6229" s="373" t="s">
        <v>3</v>
      </c>
      <c r="D6229" s="374">
        <v>112.53</v>
      </c>
      <c r="E6229" s="371"/>
    </row>
    <row r="6230" spans="1:5" customFormat="1" x14ac:dyDescent="0.25">
      <c r="A6230" s="373">
        <v>87680</v>
      </c>
      <c r="B6230" s="373" t="s">
        <v>4671</v>
      </c>
      <c r="C6230" s="373" t="s">
        <v>3</v>
      </c>
      <c r="D6230" s="374">
        <v>46.69</v>
      </c>
      <c r="E6230" s="371"/>
    </row>
    <row r="6231" spans="1:5" customFormat="1" x14ac:dyDescent="0.25">
      <c r="A6231" s="373">
        <v>87682</v>
      </c>
      <c r="B6231" s="373" t="s">
        <v>4672</v>
      </c>
      <c r="C6231" s="373" t="s">
        <v>3</v>
      </c>
      <c r="D6231" s="374">
        <v>52.76</v>
      </c>
      <c r="E6231" s="371"/>
    </row>
    <row r="6232" spans="1:5" customFormat="1" x14ac:dyDescent="0.25">
      <c r="A6232" s="373">
        <v>87683</v>
      </c>
      <c r="B6232" s="373" t="s">
        <v>4673</v>
      </c>
      <c r="C6232" s="373" t="s">
        <v>3</v>
      </c>
      <c r="D6232" s="374">
        <v>96.44</v>
      </c>
      <c r="E6232" s="371"/>
    </row>
    <row r="6233" spans="1:5" customFormat="1" x14ac:dyDescent="0.25">
      <c r="A6233" s="373">
        <v>87684</v>
      </c>
      <c r="B6233" s="373" t="s">
        <v>4674</v>
      </c>
      <c r="C6233" s="373" t="s">
        <v>3</v>
      </c>
      <c r="D6233" s="374">
        <v>107.76</v>
      </c>
      <c r="E6233" s="371"/>
    </row>
    <row r="6234" spans="1:5" customFormat="1" x14ac:dyDescent="0.25">
      <c r="A6234" s="373">
        <v>87690</v>
      </c>
      <c r="B6234" s="373" t="s">
        <v>4675</v>
      </c>
      <c r="C6234" s="373" t="s">
        <v>3</v>
      </c>
      <c r="D6234" s="374">
        <v>53.51</v>
      </c>
      <c r="E6234" s="371"/>
    </row>
    <row r="6235" spans="1:5" customFormat="1" x14ac:dyDescent="0.25">
      <c r="A6235" s="373">
        <v>87692</v>
      </c>
      <c r="B6235" s="373" t="s">
        <v>4676</v>
      </c>
      <c r="C6235" s="373" t="s">
        <v>3</v>
      </c>
      <c r="D6235" s="374">
        <v>60.46</v>
      </c>
      <c r="E6235" s="371"/>
    </row>
    <row r="6236" spans="1:5" customFormat="1" x14ac:dyDescent="0.25">
      <c r="A6236" s="373">
        <v>87693</v>
      </c>
      <c r="B6236" s="373" t="s">
        <v>4677</v>
      </c>
      <c r="C6236" s="373" t="s">
        <v>3</v>
      </c>
      <c r="D6236" s="374">
        <v>110.48</v>
      </c>
      <c r="E6236" s="371"/>
    </row>
    <row r="6237" spans="1:5" customFormat="1" x14ac:dyDescent="0.25">
      <c r="A6237" s="373">
        <v>87694</v>
      </c>
      <c r="B6237" s="373" t="s">
        <v>4678</v>
      </c>
      <c r="C6237" s="373" t="s">
        <v>3</v>
      </c>
      <c r="D6237" s="374">
        <v>123.45</v>
      </c>
      <c r="E6237" s="371"/>
    </row>
    <row r="6238" spans="1:5" customFormat="1" x14ac:dyDescent="0.25">
      <c r="A6238" s="373">
        <v>87700</v>
      </c>
      <c r="B6238" s="373" t="s">
        <v>4679</v>
      </c>
      <c r="C6238" s="373" t="s">
        <v>3</v>
      </c>
      <c r="D6238" s="374">
        <v>57.81</v>
      </c>
      <c r="E6238" s="371"/>
    </row>
    <row r="6239" spans="1:5" customFormat="1" x14ac:dyDescent="0.25">
      <c r="A6239" s="373">
        <v>87702</v>
      </c>
      <c r="B6239" s="373" t="s">
        <v>4680</v>
      </c>
      <c r="C6239" s="373" t="s">
        <v>3</v>
      </c>
      <c r="D6239" s="374">
        <v>65.38</v>
      </c>
      <c r="E6239" s="371"/>
    </row>
    <row r="6240" spans="1:5" customFormat="1" x14ac:dyDescent="0.25">
      <c r="A6240" s="373">
        <v>87703</v>
      </c>
      <c r="B6240" s="373" t="s">
        <v>4681</v>
      </c>
      <c r="C6240" s="373" t="s">
        <v>3</v>
      </c>
      <c r="D6240" s="374">
        <v>119.84</v>
      </c>
      <c r="E6240" s="371"/>
    </row>
    <row r="6241" spans="1:5" customFormat="1" x14ac:dyDescent="0.25">
      <c r="A6241" s="373">
        <v>87704</v>
      </c>
      <c r="B6241" s="373" t="s">
        <v>4682</v>
      </c>
      <c r="C6241" s="373" t="s">
        <v>3</v>
      </c>
      <c r="D6241" s="374">
        <v>133.97</v>
      </c>
      <c r="E6241" s="371"/>
    </row>
    <row r="6242" spans="1:5" customFormat="1" x14ac:dyDescent="0.25">
      <c r="A6242" s="373">
        <v>87735</v>
      </c>
      <c r="B6242" s="373" t="s">
        <v>4683</v>
      </c>
      <c r="C6242" s="373" t="s">
        <v>3</v>
      </c>
      <c r="D6242" s="374">
        <v>46.69</v>
      </c>
      <c r="E6242" s="371"/>
    </row>
    <row r="6243" spans="1:5" customFormat="1" x14ac:dyDescent="0.25">
      <c r="A6243" s="373">
        <v>87737</v>
      </c>
      <c r="B6243" s="373" t="s">
        <v>4684</v>
      </c>
      <c r="C6243" s="373" t="s">
        <v>3</v>
      </c>
      <c r="D6243" s="374">
        <v>50.24</v>
      </c>
      <c r="E6243" s="371"/>
    </row>
    <row r="6244" spans="1:5" customFormat="1" x14ac:dyDescent="0.25">
      <c r="A6244" s="373">
        <v>87738</v>
      </c>
      <c r="B6244" s="373" t="s">
        <v>4685</v>
      </c>
      <c r="C6244" s="373" t="s">
        <v>3</v>
      </c>
      <c r="D6244" s="374">
        <v>75.790000000000006</v>
      </c>
      <c r="E6244" s="371"/>
    </row>
    <row r="6245" spans="1:5" customFormat="1" x14ac:dyDescent="0.25">
      <c r="A6245" s="373">
        <v>87739</v>
      </c>
      <c r="B6245" s="373" t="s">
        <v>4686</v>
      </c>
      <c r="C6245" s="373" t="s">
        <v>3</v>
      </c>
      <c r="D6245" s="374">
        <v>82.41</v>
      </c>
      <c r="E6245" s="371"/>
    </row>
    <row r="6246" spans="1:5" customFormat="1" x14ac:dyDescent="0.25">
      <c r="A6246" s="373">
        <v>87745</v>
      </c>
      <c r="B6246" s="373" t="s">
        <v>4687</v>
      </c>
      <c r="C6246" s="373" t="s">
        <v>3</v>
      </c>
      <c r="D6246" s="374">
        <v>56.33</v>
      </c>
      <c r="E6246" s="371"/>
    </row>
    <row r="6247" spans="1:5" customFormat="1" x14ac:dyDescent="0.25">
      <c r="A6247" s="373">
        <v>87747</v>
      </c>
      <c r="B6247" s="373" t="s">
        <v>4688</v>
      </c>
      <c r="C6247" s="373" t="s">
        <v>3</v>
      </c>
      <c r="D6247" s="374">
        <v>61.27</v>
      </c>
      <c r="E6247" s="371"/>
    </row>
    <row r="6248" spans="1:5" customFormat="1" x14ac:dyDescent="0.25">
      <c r="A6248" s="373">
        <v>87748</v>
      </c>
      <c r="B6248" s="373" t="s">
        <v>4689</v>
      </c>
      <c r="C6248" s="373" t="s">
        <v>3</v>
      </c>
      <c r="D6248" s="374">
        <v>96.79</v>
      </c>
      <c r="E6248" s="371"/>
    </row>
    <row r="6249" spans="1:5" customFormat="1" x14ac:dyDescent="0.25">
      <c r="A6249" s="373">
        <v>87749</v>
      </c>
      <c r="B6249" s="373" t="s">
        <v>4690</v>
      </c>
      <c r="C6249" s="373" t="s">
        <v>3</v>
      </c>
      <c r="D6249" s="374">
        <v>106</v>
      </c>
      <c r="E6249" s="371"/>
    </row>
    <row r="6250" spans="1:5" customFormat="1" x14ac:dyDescent="0.25">
      <c r="A6250" s="373">
        <v>87755</v>
      </c>
      <c r="B6250" s="373" t="s">
        <v>4691</v>
      </c>
      <c r="C6250" s="373" t="s">
        <v>3</v>
      </c>
      <c r="D6250" s="374">
        <v>53.96</v>
      </c>
      <c r="E6250" s="371"/>
    </row>
    <row r="6251" spans="1:5" customFormat="1" x14ac:dyDescent="0.25">
      <c r="A6251" s="373">
        <v>87757</v>
      </c>
      <c r="B6251" s="373" t="s">
        <v>4692</v>
      </c>
      <c r="C6251" s="373" t="s">
        <v>3</v>
      </c>
      <c r="D6251" s="374">
        <v>58.9</v>
      </c>
      <c r="E6251" s="371"/>
    </row>
    <row r="6252" spans="1:5" customFormat="1" x14ac:dyDescent="0.25">
      <c r="A6252" s="373">
        <v>87758</v>
      </c>
      <c r="B6252" s="373" t="s">
        <v>4693</v>
      </c>
      <c r="C6252" s="373" t="s">
        <v>3</v>
      </c>
      <c r="D6252" s="374">
        <v>94.42</v>
      </c>
      <c r="E6252" s="371"/>
    </row>
    <row r="6253" spans="1:5" customFormat="1" x14ac:dyDescent="0.25">
      <c r="A6253" s="373">
        <v>87759</v>
      </c>
      <c r="B6253" s="373" t="s">
        <v>4694</v>
      </c>
      <c r="C6253" s="373" t="s">
        <v>3</v>
      </c>
      <c r="D6253" s="374">
        <v>103.63</v>
      </c>
      <c r="E6253" s="371"/>
    </row>
    <row r="6254" spans="1:5" customFormat="1" x14ac:dyDescent="0.25">
      <c r="A6254" s="373">
        <v>87765</v>
      </c>
      <c r="B6254" s="373" t="s">
        <v>4695</v>
      </c>
      <c r="C6254" s="373" t="s">
        <v>3</v>
      </c>
      <c r="D6254" s="374">
        <v>61.91</v>
      </c>
      <c r="E6254" s="371"/>
    </row>
    <row r="6255" spans="1:5" customFormat="1" x14ac:dyDescent="0.25">
      <c r="A6255" s="373">
        <v>87767</v>
      </c>
      <c r="B6255" s="373" t="s">
        <v>4696</v>
      </c>
      <c r="C6255" s="373" t="s">
        <v>3</v>
      </c>
      <c r="D6255" s="374">
        <v>67.98</v>
      </c>
      <c r="E6255" s="371"/>
    </row>
    <row r="6256" spans="1:5" customFormat="1" x14ac:dyDescent="0.25">
      <c r="A6256" s="373">
        <v>87768</v>
      </c>
      <c r="B6256" s="373" t="s">
        <v>4697</v>
      </c>
      <c r="C6256" s="373" t="s">
        <v>3</v>
      </c>
      <c r="D6256" s="374">
        <v>111.66</v>
      </c>
      <c r="E6256" s="371"/>
    </row>
    <row r="6257" spans="1:5" customFormat="1" x14ac:dyDescent="0.25">
      <c r="A6257" s="373">
        <v>87769</v>
      </c>
      <c r="B6257" s="373" t="s">
        <v>4698</v>
      </c>
      <c r="C6257" s="373" t="s">
        <v>3</v>
      </c>
      <c r="D6257" s="374">
        <v>122.98</v>
      </c>
      <c r="E6257" s="371"/>
    </row>
    <row r="6258" spans="1:5" customFormat="1" x14ac:dyDescent="0.25">
      <c r="A6258" s="373">
        <v>88470</v>
      </c>
      <c r="B6258" s="373" t="s">
        <v>4699</v>
      </c>
      <c r="C6258" s="373" t="s">
        <v>3</v>
      </c>
      <c r="D6258" s="374">
        <v>24.71</v>
      </c>
      <c r="E6258" s="371"/>
    </row>
    <row r="6259" spans="1:5" customFormat="1" x14ac:dyDescent="0.25">
      <c r="A6259" s="373">
        <v>88471</v>
      </c>
      <c r="B6259" s="373" t="s">
        <v>4700</v>
      </c>
      <c r="C6259" s="373" t="s">
        <v>3</v>
      </c>
      <c r="D6259" s="374">
        <v>30.97</v>
      </c>
      <c r="E6259" s="371"/>
    </row>
    <row r="6260" spans="1:5" customFormat="1" x14ac:dyDescent="0.25">
      <c r="A6260" s="373">
        <v>88472</v>
      </c>
      <c r="B6260" s="373" t="s">
        <v>4701</v>
      </c>
      <c r="C6260" s="373" t="s">
        <v>3</v>
      </c>
      <c r="D6260" s="374">
        <v>35.94</v>
      </c>
      <c r="E6260" s="371"/>
    </row>
    <row r="6261" spans="1:5" customFormat="1" x14ac:dyDescent="0.25">
      <c r="A6261" s="373">
        <v>88476</v>
      </c>
      <c r="B6261" s="373" t="s">
        <v>4702</v>
      </c>
      <c r="C6261" s="373" t="s">
        <v>3</v>
      </c>
      <c r="D6261" s="374">
        <v>21.02</v>
      </c>
      <c r="E6261" s="371"/>
    </row>
    <row r="6262" spans="1:5" customFormat="1" x14ac:dyDescent="0.25">
      <c r="A6262" s="373">
        <v>88477</v>
      </c>
      <c r="B6262" s="373" t="s">
        <v>4703</v>
      </c>
      <c r="C6262" s="373" t="s">
        <v>3</v>
      </c>
      <c r="D6262" s="374">
        <v>28.89</v>
      </c>
      <c r="E6262" s="371"/>
    </row>
    <row r="6263" spans="1:5" customFormat="1" x14ac:dyDescent="0.25">
      <c r="A6263" s="373">
        <v>88478</v>
      </c>
      <c r="B6263" s="373" t="s">
        <v>4704</v>
      </c>
      <c r="C6263" s="373" t="s">
        <v>3</v>
      </c>
      <c r="D6263" s="374">
        <v>35.4</v>
      </c>
      <c r="E6263" s="371"/>
    </row>
    <row r="6264" spans="1:5" customFormat="1" x14ac:dyDescent="0.25">
      <c r="A6264" s="373">
        <v>90930</v>
      </c>
      <c r="B6264" s="373" t="s">
        <v>4705</v>
      </c>
      <c r="C6264" s="373" t="s">
        <v>3</v>
      </c>
      <c r="D6264" s="374">
        <v>84.69</v>
      </c>
      <c r="E6264" s="371"/>
    </row>
    <row r="6265" spans="1:5" customFormat="1" x14ac:dyDescent="0.25">
      <c r="A6265" s="373">
        <v>90932</v>
      </c>
      <c r="B6265" s="373" t="s">
        <v>4706</v>
      </c>
      <c r="C6265" s="373" t="s">
        <v>3</v>
      </c>
      <c r="D6265" s="374">
        <v>91.64</v>
      </c>
      <c r="E6265" s="371"/>
    </row>
    <row r="6266" spans="1:5" customFormat="1" x14ac:dyDescent="0.25">
      <c r="A6266" s="373">
        <v>90933</v>
      </c>
      <c r="B6266" s="373" t="s">
        <v>4707</v>
      </c>
      <c r="C6266" s="373" t="s">
        <v>3</v>
      </c>
      <c r="D6266" s="374">
        <v>141.66</v>
      </c>
      <c r="E6266" s="371"/>
    </row>
    <row r="6267" spans="1:5" customFormat="1" x14ac:dyDescent="0.25">
      <c r="A6267" s="373">
        <v>90934</v>
      </c>
      <c r="B6267" s="373" t="s">
        <v>4708</v>
      </c>
      <c r="C6267" s="373" t="s">
        <v>3</v>
      </c>
      <c r="D6267" s="374">
        <v>154.63</v>
      </c>
      <c r="E6267" s="371"/>
    </row>
    <row r="6268" spans="1:5" customFormat="1" x14ac:dyDescent="0.25">
      <c r="A6268" s="373">
        <v>90940</v>
      </c>
      <c r="B6268" s="373" t="s">
        <v>4709</v>
      </c>
      <c r="C6268" s="373" t="s">
        <v>3</v>
      </c>
      <c r="D6268" s="374">
        <v>90.37</v>
      </c>
      <c r="E6268" s="371"/>
    </row>
    <row r="6269" spans="1:5" customFormat="1" x14ac:dyDescent="0.25">
      <c r="A6269" s="373">
        <v>90942</v>
      </c>
      <c r="B6269" s="373" t="s">
        <v>4710</v>
      </c>
      <c r="C6269" s="373" t="s">
        <v>3</v>
      </c>
      <c r="D6269" s="374">
        <v>97.94</v>
      </c>
      <c r="E6269" s="371"/>
    </row>
    <row r="6270" spans="1:5" customFormat="1" x14ac:dyDescent="0.25">
      <c r="A6270" s="373">
        <v>90943</v>
      </c>
      <c r="B6270" s="373" t="s">
        <v>4711</v>
      </c>
      <c r="C6270" s="373" t="s">
        <v>3</v>
      </c>
      <c r="D6270" s="374">
        <v>152.4</v>
      </c>
      <c r="E6270" s="371"/>
    </row>
    <row r="6271" spans="1:5" customFormat="1" x14ac:dyDescent="0.25">
      <c r="A6271" s="373">
        <v>90944</v>
      </c>
      <c r="B6271" s="373" t="s">
        <v>4712</v>
      </c>
      <c r="C6271" s="373" t="s">
        <v>3</v>
      </c>
      <c r="D6271" s="374">
        <v>166.53</v>
      </c>
      <c r="E6271" s="371"/>
    </row>
    <row r="6272" spans="1:5" customFormat="1" x14ac:dyDescent="0.25">
      <c r="A6272" s="373">
        <v>90950</v>
      </c>
      <c r="B6272" s="373" t="s">
        <v>4713</v>
      </c>
      <c r="C6272" s="373" t="s">
        <v>3</v>
      </c>
      <c r="D6272" s="374">
        <v>100.76</v>
      </c>
      <c r="E6272" s="371"/>
    </row>
    <row r="6273" spans="1:5" customFormat="1" x14ac:dyDescent="0.25">
      <c r="A6273" s="373">
        <v>90952</v>
      </c>
      <c r="B6273" s="373" t="s">
        <v>4714</v>
      </c>
      <c r="C6273" s="373" t="s">
        <v>3</v>
      </c>
      <c r="D6273" s="374">
        <v>109.46</v>
      </c>
      <c r="E6273" s="371"/>
    </row>
    <row r="6274" spans="1:5" customFormat="1" x14ac:dyDescent="0.25">
      <c r="A6274" s="373">
        <v>90953</v>
      </c>
      <c r="B6274" s="373" t="s">
        <v>4715</v>
      </c>
      <c r="C6274" s="373" t="s">
        <v>3</v>
      </c>
      <c r="D6274" s="374">
        <v>172.09</v>
      </c>
      <c r="E6274" s="371"/>
    </row>
    <row r="6275" spans="1:5" customFormat="1" x14ac:dyDescent="0.25">
      <c r="A6275" s="373">
        <v>90954</v>
      </c>
      <c r="B6275" s="373" t="s">
        <v>4716</v>
      </c>
      <c r="C6275" s="373" t="s">
        <v>3</v>
      </c>
      <c r="D6275" s="374">
        <v>188.33</v>
      </c>
      <c r="E6275" s="371"/>
    </row>
    <row r="6276" spans="1:5" customFormat="1" x14ac:dyDescent="0.25">
      <c r="A6276" s="373">
        <v>94438</v>
      </c>
      <c r="B6276" s="373" t="s">
        <v>2756</v>
      </c>
      <c r="C6276" s="373" t="s">
        <v>3</v>
      </c>
      <c r="D6276" s="374">
        <v>47.78</v>
      </c>
      <c r="E6276" s="371"/>
    </row>
    <row r="6277" spans="1:5" customFormat="1" x14ac:dyDescent="0.25">
      <c r="A6277" s="373">
        <v>94439</v>
      </c>
      <c r="B6277" s="373" t="s">
        <v>5016</v>
      </c>
      <c r="C6277" s="373" t="s">
        <v>3</v>
      </c>
      <c r="D6277" s="374">
        <v>54.11</v>
      </c>
      <c r="E6277" s="371"/>
    </row>
    <row r="6278" spans="1:5" customFormat="1" x14ac:dyDescent="0.25">
      <c r="A6278" s="373">
        <v>94779</v>
      </c>
      <c r="B6278" s="373" t="s">
        <v>2757</v>
      </c>
      <c r="C6278" s="373" t="s">
        <v>3</v>
      </c>
      <c r="D6278" s="374">
        <v>46.16</v>
      </c>
      <c r="E6278" s="371"/>
    </row>
    <row r="6279" spans="1:5" customFormat="1" x14ac:dyDescent="0.25">
      <c r="A6279" s="373">
        <v>94782</v>
      </c>
      <c r="B6279" s="373" t="s">
        <v>5017</v>
      </c>
      <c r="C6279" s="373" t="s">
        <v>3</v>
      </c>
      <c r="D6279" s="374">
        <v>53.18</v>
      </c>
      <c r="E6279" s="371"/>
    </row>
    <row r="6280" spans="1:5" customFormat="1" x14ac:dyDescent="0.25">
      <c r="A6280" s="373">
        <v>102803</v>
      </c>
      <c r="B6280" s="373" t="s">
        <v>4717</v>
      </c>
      <c r="C6280" s="373" t="s">
        <v>3</v>
      </c>
      <c r="D6280" s="374">
        <v>2.41</v>
      </c>
      <c r="E6280" s="371"/>
    </row>
    <row r="6281" spans="1:5" customFormat="1" x14ac:dyDescent="0.25">
      <c r="A6281" s="373">
        <v>101742</v>
      </c>
      <c r="B6281" s="373" t="s">
        <v>2758</v>
      </c>
      <c r="C6281" s="373" t="s">
        <v>16</v>
      </c>
      <c r="D6281" s="374">
        <v>55.18</v>
      </c>
      <c r="E6281" s="371"/>
    </row>
    <row r="6282" spans="1:5" customFormat="1" x14ac:dyDescent="0.25">
      <c r="A6282" s="373">
        <v>87878</v>
      </c>
      <c r="B6282" s="373" t="s">
        <v>6833</v>
      </c>
      <c r="C6282" s="373" t="s">
        <v>3</v>
      </c>
      <c r="D6282" s="374">
        <v>5.16</v>
      </c>
      <c r="E6282" s="371"/>
    </row>
    <row r="6283" spans="1:5" customFormat="1" x14ac:dyDescent="0.25">
      <c r="A6283" s="373">
        <v>87879</v>
      </c>
      <c r="B6283" s="373" t="s">
        <v>6834</v>
      </c>
      <c r="C6283" s="373" t="s">
        <v>3</v>
      </c>
      <c r="D6283" s="374">
        <v>4.6900000000000004</v>
      </c>
      <c r="E6283" s="371"/>
    </row>
    <row r="6284" spans="1:5" customFormat="1" x14ac:dyDescent="0.25">
      <c r="A6284" s="373">
        <v>87881</v>
      </c>
      <c r="B6284" s="373" t="s">
        <v>6835</v>
      </c>
      <c r="C6284" s="373" t="s">
        <v>3</v>
      </c>
      <c r="D6284" s="374">
        <v>7.03</v>
      </c>
      <c r="E6284" s="371"/>
    </row>
    <row r="6285" spans="1:5" customFormat="1" x14ac:dyDescent="0.25">
      <c r="A6285" s="373">
        <v>87882</v>
      </c>
      <c r="B6285" s="373" t="s">
        <v>6836</v>
      </c>
      <c r="C6285" s="373" t="s">
        <v>3</v>
      </c>
      <c r="D6285" s="374">
        <v>6.87</v>
      </c>
      <c r="E6285" s="371"/>
    </row>
    <row r="6286" spans="1:5" customFormat="1" x14ac:dyDescent="0.25">
      <c r="A6286" s="373">
        <v>87884</v>
      </c>
      <c r="B6286" s="373" t="s">
        <v>6837</v>
      </c>
      <c r="C6286" s="373" t="s">
        <v>3</v>
      </c>
      <c r="D6286" s="374">
        <v>8.34</v>
      </c>
      <c r="E6286" s="371"/>
    </row>
    <row r="6287" spans="1:5" customFormat="1" x14ac:dyDescent="0.25">
      <c r="A6287" s="373">
        <v>87885</v>
      </c>
      <c r="B6287" s="373" t="s">
        <v>6838</v>
      </c>
      <c r="C6287" s="373" t="s">
        <v>3</v>
      </c>
      <c r="D6287" s="374">
        <v>7.96</v>
      </c>
      <c r="E6287" s="371"/>
    </row>
    <row r="6288" spans="1:5" customFormat="1" x14ac:dyDescent="0.25">
      <c r="A6288" s="373">
        <v>87886</v>
      </c>
      <c r="B6288" s="373" t="s">
        <v>6839</v>
      </c>
      <c r="C6288" s="373" t="s">
        <v>3</v>
      </c>
      <c r="D6288" s="374">
        <v>15</v>
      </c>
      <c r="E6288" s="371"/>
    </row>
    <row r="6289" spans="1:5" customFormat="1" x14ac:dyDescent="0.25">
      <c r="A6289" s="373">
        <v>87887</v>
      </c>
      <c r="B6289" s="373" t="s">
        <v>6840</v>
      </c>
      <c r="C6289" s="373" t="s">
        <v>3</v>
      </c>
      <c r="D6289" s="374">
        <v>14.19</v>
      </c>
      <c r="E6289" s="371"/>
    </row>
    <row r="6290" spans="1:5" customFormat="1" x14ac:dyDescent="0.25">
      <c r="A6290" s="373">
        <v>87888</v>
      </c>
      <c r="B6290" s="373" t="s">
        <v>6841</v>
      </c>
      <c r="C6290" s="373" t="s">
        <v>3</v>
      </c>
      <c r="D6290" s="374">
        <v>8.77</v>
      </c>
      <c r="E6290" s="371"/>
    </row>
    <row r="6291" spans="1:5" customFormat="1" x14ac:dyDescent="0.25">
      <c r="A6291" s="373">
        <v>87889</v>
      </c>
      <c r="B6291" s="373" t="s">
        <v>6842</v>
      </c>
      <c r="C6291" s="373" t="s">
        <v>3</v>
      </c>
      <c r="D6291" s="374">
        <v>8.61</v>
      </c>
      <c r="E6291" s="371"/>
    </row>
    <row r="6292" spans="1:5" customFormat="1" x14ac:dyDescent="0.25">
      <c r="A6292" s="373">
        <v>87891</v>
      </c>
      <c r="B6292" s="373" t="s">
        <v>6843</v>
      </c>
      <c r="C6292" s="373" t="s">
        <v>3</v>
      </c>
      <c r="D6292" s="374">
        <v>10.08</v>
      </c>
      <c r="E6292" s="371"/>
    </row>
    <row r="6293" spans="1:5" customFormat="1" x14ac:dyDescent="0.25">
      <c r="A6293" s="373">
        <v>87892</v>
      </c>
      <c r="B6293" s="373" t="s">
        <v>6844</v>
      </c>
      <c r="C6293" s="373" t="s">
        <v>3</v>
      </c>
      <c r="D6293" s="374">
        <v>9.6999999999999993</v>
      </c>
      <c r="E6293" s="371"/>
    </row>
    <row r="6294" spans="1:5" customFormat="1" x14ac:dyDescent="0.25">
      <c r="A6294" s="373">
        <v>87893</v>
      </c>
      <c r="B6294" s="373" t="s">
        <v>6845</v>
      </c>
      <c r="C6294" s="373" t="s">
        <v>3</v>
      </c>
      <c r="D6294" s="374">
        <v>7.72</v>
      </c>
      <c r="E6294" s="371"/>
    </row>
    <row r="6295" spans="1:5" customFormat="1" x14ac:dyDescent="0.25">
      <c r="A6295" s="373">
        <v>87894</v>
      </c>
      <c r="B6295" s="373" t="s">
        <v>6846</v>
      </c>
      <c r="C6295" s="373" t="s">
        <v>3</v>
      </c>
      <c r="D6295" s="374">
        <v>7.25</v>
      </c>
      <c r="E6295" s="371"/>
    </row>
    <row r="6296" spans="1:5" customFormat="1" x14ac:dyDescent="0.25">
      <c r="A6296" s="373">
        <v>87896</v>
      </c>
      <c r="B6296" s="373" t="s">
        <v>6847</v>
      </c>
      <c r="C6296" s="373" t="s">
        <v>3</v>
      </c>
      <c r="D6296" s="374">
        <v>5.82</v>
      </c>
      <c r="E6296" s="371"/>
    </row>
    <row r="6297" spans="1:5" customFormat="1" x14ac:dyDescent="0.25">
      <c r="A6297" s="373">
        <v>87897</v>
      </c>
      <c r="B6297" s="373" t="s">
        <v>6848</v>
      </c>
      <c r="C6297" s="373" t="s">
        <v>3</v>
      </c>
      <c r="D6297" s="374">
        <v>5.35</v>
      </c>
      <c r="E6297" s="371"/>
    </row>
    <row r="6298" spans="1:5" customFormat="1" x14ac:dyDescent="0.25">
      <c r="A6298" s="373">
        <v>87899</v>
      </c>
      <c r="B6298" s="373" t="s">
        <v>6849</v>
      </c>
      <c r="C6298" s="373" t="s">
        <v>3</v>
      </c>
      <c r="D6298" s="374">
        <v>9.5299999999999994</v>
      </c>
      <c r="E6298" s="371"/>
    </row>
    <row r="6299" spans="1:5" customFormat="1" x14ac:dyDescent="0.25">
      <c r="A6299" s="373">
        <v>87900</v>
      </c>
      <c r="B6299" s="373" t="s">
        <v>6850</v>
      </c>
      <c r="C6299" s="373" t="s">
        <v>3</v>
      </c>
      <c r="D6299" s="374">
        <v>9.3699999999999992</v>
      </c>
      <c r="E6299" s="371"/>
    </row>
    <row r="6300" spans="1:5" customFormat="1" x14ac:dyDescent="0.25">
      <c r="A6300" s="373">
        <v>87902</v>
      </c>
      <c r="B6300" s="373" t="s">
        <v>6851</v>
      </c>
      <c r="C6300" s="373" t="s">
        <v>3</v>
      </c>
      <c r="D6300" s="374">
        <v>10.84</v>
      </c>
      <c r="E6300" s="371"/>
    </row>
    <row r="6301" spans="1:5" customFormat="1" x14ac:dyDescent="0.25">
      <c r="A6301" s="373">
        <v>87903</v>
      </c>
      <c r="B6301" s="373" t="s">
        <v>5150</v>
      </c>
      <c r="C6301" s="373" t="s">
        <v>3</v>
      </c>
      <c r="D6301" s="374">
        <v>10.46</v>
      </c>
      <c r="E6301" s="371"/>
    </row>
    <row r="6302" spans="1:5" customFormat="1" x14ac:dyDescent="0.25">
      <c r="A6302" s="373">
        <v>87904</v>
      </c>
      <c r="B6302" s="373" t="s">
        <v>6852</v>
      </c>
      <c r="C6302" s="373" t="s">
        <v>3</v>
      </c>
      <c r="D6302" s="374">
        <v>8.94</v>
      </c>
      <c r="E6302" s="371"/>
    </row>
    <row r="6303" spans="1:5" customFormat="1" x14ac:dyDescent="0.25">
      <c r="A6303" s="373">
        <v>87905</v>
      </c>
      <c r="B6303" s="373" t="s">
        <v>6853</v>
      </c>
      <c r="C6303" s="373" t="s">
        <v>3</v>
      </c>
      <c r="D6303" s="374">
        <v>8.4700000000000006</v>
      </c>
      <c r="E6303" s="371"/>
    </row>
    <row r="6304" spans="1:5" customFormat="1" x14ac:dyDescent="0.25">
      <c r="A6304" s="373">
        <v>87907</v>
      </c>
      <c r="B6304" s="373" t="s">
        <v>6854</v>
      </c>
      <c r="C6304" s="373" t="s">
        <v>3</v>
      </c>
      <c r="D6304" s="374">
        <v>6.96</v>
      </c>
      <c r="E6304" s="371"/>
    </row>
    <row r="6305" spans="1:5" customFormat="1" x14ac:dyDescent="0.25">
      <c r="A6305" s="373">
        <v>87908</v>
      </c>
      <c r="B6305" s="373" t="s">
        <v>6855</v>
      </c>
      <c r="C6305" s="373" t="s">
        <v>3</v>
      </c>
      <c r="D6305" s="374">
        <v>6.49</v>
      </c>
      <c r="E6305" s="371"/>
    </row>
    <row r="6306" spans="1:5" customFormat="1" x14ac:dyDescent="0.25">
      <c r="A6306" s="373">
        <v>87910</v>
      </c>
      <c r="B6306" s="373" t="s">
        <v>6856</v>
      </c>
      <c r="C6306" s="373" t="s">
        <v>3</v>
      </c>
      <c r="D6306" s="374">
        <v>20.77</v>
      </c>
      <c r="E6306" s="371"/>
    </row>
    <row r="6307" spans="1:5" customFormat="1" x14ac:dyDescent="0.25">
      <c r="A6307" s="373">
        <v>87911</v>
      </c>
      <c r="B6307" s="373" t="s">
        <v>6857</v>
      </c>
      <c r="C6307" s="373" t="s">
        <v>3</v>
      </c>
      <c r="D6307" s="374">
        <v>19.96</v>
      </c>
      <c r="E6307" s="371"/>
    </row>
    <row r="6308" spans="1:5" customFormat="1" x14ac:dyDescent="0.25">
      <c r="A6308" s="373">
        <v>104410</v>
      </c>
      <c r="B6308" s="373" t="s">
        <v>6858</v>
      </c>
      <c r="C6308" s="373" t="s">
        <v>3</v>
      </c>
      <c r="D6308" s="374">
        <v>5.35</v>
      </c>
      <c r="E6308" s="371"/>
    </row>
    <row r="6309" spans="1:5" customFormat="1" x14ac:dyDescent="0.25">
      <c r="A6309" s="373">
        <v>104411</v>
      </c>
      <c r="B6309" s="373" t="s">
        <v>6859</v>
      </c>
      <c r="C6309" s="373" t="s">
        <v>3</v>
      </c>
      <c r="D6309" s="374">
        <v>5.35</v>
      </c>
      <c r="E6309" s="371"/>
    </row>
    <row r="6310" spans="1:5" customFormat="1" x14ac:dyDescent="0.25">
      <c r="A6310" s="373">
        <v>87411</v>
      </c>
      <c r="B6310" s="373" t="s">
        <v>8754</v>
      </c>
      <c r="C6310" s="373" t="s">
        <v>3</v>
      </c>
      <c r="D6310" s="374">
        <v>16.25</v>
      </c>
      <c r="E6310" s="371"/>
    </row>
    <row r="6311" spans="1:5" customFormat="1" x14ac:dyDescent="0.25">
      <c r="A6311" s="373">
        <v>87412</v>
      </c>
      <c r="B6311" s="373" t="s">
        <v>8755</v>
      </c>
      <c r="C6311" s="373" t="s">
        <v>3</v>
      </c>
      <c r="D6311" s="374">
        <v>24.93</v>
      </c>
      <c r="E6311" s="371"/>
    </row>
    <row r="6312" spans="1:5" customFormat="1" x14ac:dyDescent="0.25">
      <c r="A6312" s="373">
        <v>87413</v>
      </c>
      <c r="B6312" s="373" t="s">
        <v>8756</v>
      </c>
      <c r="C6312" s="373" t="s">
        <v>3</v>
      </c>
      <c r="D6312" s="374">
        <v>29.92</v>
      </c>
      <c r="E6312" s="371"/>
    </row>
    <row r="6313" spans="1:5" customFormat="1" x14ac:dyDescent="0.25">
      <c r="A6313" s="373">
        <v>87414</v>
      </c>
      <c r="B6313" s="373" t="s">
        <v>8757</v>
      </c>
      <c r="C6313" s="373" t="s">
        <v>3</v>
      </c>
      <c r="D6313" s="374">
        <v>25.65</v>
      </c>
      <c r="E6313" s="371"/>
    </row>
    <row r="6314" spans="1:5" customFormat="1" x14ac:dyDescent="0.25">
      <c r="A6314" s="373">
        <v>87415</v>
      </c>
      <c r="B6314" s="373" t="s">
        <v>8758</v>
      </c>
      <c r="C6314" s="373" t="s">
        <v>3</v>
      </c>
      <c r="D6314" s="374">
        <v>34.340000000000003</v>
      </c>
      <c r="E6314" s="371"/>
    </row>
    <row r="6315" spans="1:5" customFormat="1" x14ac:dyDescent="0.25">
      <c r="A6315" s="373">
        <v>87416</v>
      </c>
      <c r="B6315" s="373" t="s">
        <v>8759</v>
      </c>
      <c r="C6315" s="373" t="s">
        <v>3</v>
      </c>
      <c r="D6315" s="374">
        <v>39.33</v>
      </c>
      <c r="E6315" s="371"/>
    </row>
    <row r="6316" spans="1:5" customFormat="1" x14ac:dyDescent="0.25">
      <c r="A6316" s="373">
        <v>87418</v>
      </c>
      <c r="B6316" s="373" t="s">
        <v>8760</v>
      </c>
      <c r="C6316" s="373" t="s">
        <v>3</v>
      </c>
      <c r="D6316" s="374">
        <v>18.989999999999998</v>
      </c>
      <c r="E6316" s="371"/>
    </row>
    <row r="6317" spans="1:5" customFormat="1" x14ac:dyDescent="0.25">
      <c r="A6317" s="373">
        <v>87421</v>
      </c>
      <c r="B6317" s="373" t="s">
        <v>8761</v>
      </c>
      <c r="C6317" s="373" t="s">
        <v>3</v>
      </c>
      <c r="D6317" s="374">
        <v>28.8</v>
      </c>
      <c r="E6317" s="371"/>
    </row>
    <row r="6318" spans="1:5" customFormat="1" x14ac:dyDescent="0.25">
      <c r="A6318" s="373">
        <v>87424</v>
      </c>
      <c r="B6318" s="373" t="s">
        <v>8762</v>
      </c>
      <c r="C6318" s="373" t="s">
        <v>3</v>
      </c>
      <c r="D6318" s="374">
        <v>38.51</v>
      </c>
      <c r="E6318" s="371"/>
    </row>
    <row r="6319" spans="1:5" customFormat="1" x14ac:dyDescent="0.25">
      <c r="A6319" s="373">
        <v>87427</v>
      </c>
      <c r="B6319" s="373" t="s">
        <v>8763</v>
      </c>
      <c r="C6319" s="373" t="s">
        <v>3</v>
      </c>
      <c r="D6319" s="374">
        <v>45.33</v>
      </c>
      <c r="E6319" s="371"/>
    </row>
    <row r="6320" spans="1:5" customFormat="1" x14ac:dyDescent="0.25">
      <c r="A6320" s="373">
        <v>87430</v>
      </c>
      <c r="B6320" s="373" t="s">
        <v>8764</v>
      </c>
      <c r="C6320" s="373" t="s">
        <v>3</v>
      </c>
      <c r="D6320" s="374">
        <v>19.03</v>
      </c>
      <c r="E6320" s="371"/>
    </row>
    <row r="6321" spans="1:5" customFormat="1" x14ac:dyDescent="0.25">
      <c r="A6321" s="373">
        <v>87433</v>
      </c>
      <c r="B6321" s="373" t="s">
        <v>8765</v>
      </c>
      <c r="C6321" s="373" t="s">
        <v>3</v>
      </c>
      <c r="D6321" s="374">
        <v>27.24</v>
      </c>
      <c r="E6321" s="371"/>
    </row>
    <row r="6322" spans="1:5" customFormat="1" x14ac:dyDescent="0.25">
      <c r="A6322" s="373">
        <v>87436</v>
      </c>
      <c r="B6322" s="373" t="s">
        <v>8766</v>
      </c>
      <c r="C6322" s="373" t="s">
        <v>3</v>
      </c>
      <c r="D6322" s="374">
        <v>31.17</v>
      </c>
      <c r="E6322" s="371"/>
    </row>
    <row r="6323" spans="1:5" customFormat="1" x14ac:dyDescent="0.25">
      <c r="A6323" s="373">
        <v>87439</v>
      </c>
      <c r="B6323" s="373" t="s">
        <v>8767</v>
      </c>
      <c r="C6323" s="373" t="s">
        <v>3</v>
      </c>
      <c r="D6323" s="374">
        <v>38.08</v>
      </c>
      <c r="E6323" s="371"/>
    </row>
    <row r="6324" spans="1:5" customFormat="1" x14ac:dyDescent="0.25">
      <c r="A6324" s="373">
        <v>87527</v>
      </c>
      <c r="B6324" s="373" t="s">
        <v>2759</v>
      </c>
      <c r="C6324" s="373" t="s">
        <v>3</v>
      </c>
      <c r="D6324" s="374">
        <v>48.71</v>
      </c>
      <c r="E6324" s="371"/>
    </row>
    <row r="6325" spans="1:5" customFormat="1" x14ac:dyDescent="0.25">
      <c r="A6325" s="373">
        <v>87528</v>
      </c>
      <c r="B6325" s="373" t="s">
        <v>2760</v>
      </c>
      <c r="C6325" s="373" t="s">
        <v>3</v>
      </c>
      <c r="D6325" s="374">
        <v>53.22</v>
      </c>
      <c r="E6325" s="371"/>
    </row>
    <row r="6326" spans="1:5" customFormat="1" x14ac:dyDescent="0.25">
      <c r="A6326" s="373">
        <v>87529</v>
      </c>
      <c r="B6326" s="373" t="s">
        <v>2761</v>
      </c>
      <c r="C6326" s="373" t="s">
        <v>3</v>
      </c>
      <c r="D6326" s="374">
        <v>44.58</v>
      </c>
      <c r="E6326" s="371"/>
    </row>
    <row r="6327" spans="1:5" customFormat="1" x14ac:dyDescent="0.25">
      <c r="A6327" s="373">
        <v>87530</v>
      </c>
      <c r="B6327" s="373" t="s">
        <v>2762</v>
      </c>
      <c r="C6327" s="373" t="s">
        <v>3</v>
      </c>
      <c r="D6327" s="374">
        <v>49.09</v>
      </c>
      <c r="E6327" s="371"/>
    </row>
    <row r="6328" spans="1:5" customFormat="1" x14ac:dyDescent="0.25">
      <c r="A6328" s="373">
        <v>87531</v>
      </c>
      <c r="B6328" s="373" t="s">
        <v>2763</v>
      </c>
      <c r="C6328" s="373" t="s">
        <v>3</v>
      </c>
      <c r="D6328" s="374">
        <v>43.12</v>
      </c>
      <c r="E6328" s="371"/>
    </row>
    <row r="6329" spans="1:5" customFormat="1" x14ac:dyDescent="0.25">
      <c r="A6329" s="373">
        <v>87532</v>
      </c>
      <c r="B6329" s="373" t="s">
        <v>2764</v>
      </c>
      <c r="C6329" s="373" t="s">
        <v>3</v>
      </c>
      <c r="D6329" s="374">
        <v>47.63</v>
      </c>
      <c r="E6329" s="371"/>
    </row>
    <row r="6330" spans="1:5" customFormat="1" x14ac:dyDescent="0.25">
      <c r="A6330" s="373">
        <v>87535</v>
      </c>
      <c r="B6330" s="373" t="s">
        <v>2765</v>
      </c>
      <c r="C6330" s="373" t="s">
        <v>3</v>
      </c>
      <c r="D6330" s="374">
        <v>38.99</v>
      </c>
      <c r="E6330" s="371"/>
    </row>
    <row r="6331" spans="1:5" customFormat="1" x14ac:dyDescent="0.25">
      <c r="A6331" s="373">
        <v>87536</v>
      </c>
      <c r="B6331" s="373" t="s">
        <v>2766</v>
      </c>
      <c r="C6331" s="373" t="s">
        <v>3</v>
      </c>
      <c r="D6331" s="374">
        <v>43.5</v>
      </c>
      <c r="E6331" s="371"/>
    </row>
    <row r="6332" spans="1:5" customFormat="1" x14ac:dyDescent="0.25">
      <c r="A6332" s="373">
        <v>87537</v>
      </c>
      <c r="B6332" s="373" t="s">
        <v>2767</v>
      </c>
      <c r="C6332" s="373" t="s">
        <v>3</v>
      </c>
      <c r="D6332" s="374">
        <v>72.27</v>
      </c>
      <c r="E6332" s="371"/>
    </row>
    <row r="6333" spans="1:5" customFormat="1" x14ac:dyDescent="0.25">
      <c r="A6333" s="373">
        <v>87538</v>
      </c>
      <c r="B6333" s="373" t="s">
        <v>2768</v>
      </c>
      <c r="C6333" s="373" t="s">
        <v>3</v>
      </c>
      <c r="D6333" s="374">
        <v>68.72</v>
      </c>
      <c r="E6333" s="371"/>
    </row>
    <row r="6334" spans="1:5" customFormat="1" x14ac:dyDescent="0.25">
      <c r="A6334" s="373">
        <v>87539</v>
      </c>
      <c r="B6334" s="373" t="s">
        <v>2769</v>
      </c>
      <c r="C6334" s="373" t="s">
        <v>3</v>
      </c>
      <c r="D6334" s="374">
        <v>67.45</v>
      </c>
      <c r="E6334" s="371"/>
    </row>
    <row r="6335" spans="1:5" customFormat="1" x14ac:dyDescent="0.25">
      <c r="A6335" s="373">
        <v>87541</v>
      </c>
      <c r="B6335" s="373" t="s">
        <v>2770</v>
      </c>
      <c r="C6335" s="373" t="s">
        <v>3</v>
      </c>
      <c r="D6335" s="374">
        <v>63.89</v>
      </c>
      <c r="E6335" s="371"/>
    </row>
    <row r="6336" spans="1:5" customFormat="1" x14ac:dyDescent="0.25">
      <c r="A6336" s="373">
        <v>87543</v>
      </c>
      <c r="B6336" s="373" t="s">
        <v>2771</v>
      </c>
      <c r="C6336" s="373" t="s">
        <v>3</v>
      </c>
      <c r="D6336" s="374">
        <v>22.93</v>
      </c>
      <c r="E6336" s="371"/>
    </row>
    <row r="6337" spans="1:5" customFormat="1" x14ac:dyDescent="0.25">
      <c r="A6337" s="373">
        <v>87545</v>
      </c>
      <c r="B6337" s="373" t="s">
        <v>2772</v>
      </c>
      <c r="C6337" s="373" t="s">
        <v>3</v>
      </c>
      <c r="D6337" s="374">
        <v>32.5</v>
      </c>
      <c r="E6337" s="371"/>
    </row>
    <row r="6338" spans="1:5" customFormat="1" x14ac:dyDescent="0.25">
      <c r="A6338" s="373">
        <v>87546</v>
      </c>
      <c r="B6338" s="373" t="s">
        <v>2773</v>
      </c>
      <c r="C6338" s="373" t="s">
        <v>3</v>
      </c>
      <c r="D6338" s="374">
        <v>35.06</v>
      </c>
      <c r="E6338" s="371"/>
    </row>
    <row r="6339" spans="1:5" customFormat="1" x14ac:dyDescent="0.25">
      <c r="A6339" s="373">
        <v>87547</v>
      </c>
      <c r="B6339" s="373" t="s">
        <v>2774</v>
      </c>
      <c r="C6339" s="373" t="s">
        <v>3</v>
      </c>
      <c r="D6339" s="374">
        <v>28.4</v>
      </c>
      <c r="E6339" s="371"/>
    </row>
    <row r="6340" spans="1:5" customFormat="1" x14ac:dyDescent="0.25">
      <c r="A6340" s="373">
        <v>87548</v>
      </c>
      <c r="B6340" s="373" t="s">
        <v>2775</v>
      </c>
      <c r="C6340" s="373" t="s">
        <v>3</v>
      </c>
      <c r="D6340" s="374">
        <v>30.96</v>
      </c>
      <c r="E6340" s="371"/>
    </row>
    <row r="6341" spans="1:5" customFormat="1" x14ac:dyDescent="0.25">
      <c r="A6341" s="373">
        <v>87549</v>
      </c>
      <c r="B6341" s="373" t="s">
        <v>2776</v>
      </c>
      <c r="C6341" s="373" t="s">
        <v>3</v>
      </c>
      <c r="D6341" s="374">
        <v>26.91</v>
      </c>
      <c r="E6341" s="371"/>
    </row>
    <row r="6342" spans="1:5" customFormat="1" x14ac:dyDescent="0.25">
      <c r="A6342" s="373">
        <v>87550</v>
      </c>
      <c r="B6342" s="373" t="s">
        <v>2777</v>
      </c>
      <c r="C6342" s="373" t="s">
        <v>3</v>
      </c>
      <c r="D6342" s="374">
        <v>29.47</v>
      </c>
      <c r="E6342" s="371"/>
    </row>
    <row r="6343" spans="1:5" customFormat="1" x14ac:dyDescent="0.25">
      <c r="A6343" s="373">
        <v>87553</v>
      </c>
      <c r="B6343" s="373" t="s">
        <v>2778</v>
      </c>
      <c r="C6343" s="373" t="s">
        <v>3</v>
      </c>
      <c r="D6343" s="374">
        <v>22.79</v>
      </c>
      <c r="E6343" s="371"/>
    </row>
    <row r="6344" spans="1:5" customFormat="1" x14ac:dyDescent="0.25">
      <c r="A6344" s="373">
        <v>87554</v>
      </c>
      <c r="B6344" s="373" t="s">
        <v>2779</v>
      </c>
      <c r="C6344" s="373" t="s">
        <v>3</v>
      </c>
      <c r="D6344" s="374">
        <v>25.35</v>
      </c>
      <c r="E6344" s="371"/>
    </row>
    <row r="6345" spans="1:5" customFormat="1" x14ac:dyDescent="0.25">
      <c r="A6345" s="373">
        <v>87555</v>
      </c>
      <c r="B6345" s="373" t="s">
        <v>2780</v>
      </c>
      <c r="C6345" s="373" t="s">
        <v>3</v>
      </c>
      <c r="D6345" s="374">
        <v>44.61</v>
      </c>
      <c r="E6345" s="371"/>
    </row>
    <row r="6346" spans="1:5" customFormat="1" x14ac:dyDescent="0.25">
      <c r="A6346" s="373">
        <v>87556</v>
      </c>
      <c r="B6346" s="373" t="s">
        <v>2781</v>
      </c>
      <c r="C6346" s="373" t="s">
        <v>3</v>
      </c>
      <c r="D6346" s="374">
        <v>41.08</v>
      </c>
      <c r="E6346" s="371"/>
    </row>
    <row r="6347" spans="1:5" customFormat="1" x14ac:dyDescent="0.25">
      <c r="A6347" s="373">
        <v>87557</v>
      </c>
      <c r="B6347" s="373" t="s">
        <v>2782</v>
      </c>
      <c r="C6347" s="373" t="s">
        <v>3</v>
      </c>
      <c r="D6347" s="374">
        <v>39.79</v>
      </c>
      <c r="E6347" s="371"/>
    </row>
    <row r="6348" spans="1:5" customFormat="1" x14ac:dyDescent="0.25">
      <c r="A6348" s="373">
        <v>87559</v>
      </c>
      <c r="B6348" s="373" t="s">
        <v>2783</v>
      </c>
      <c r="C6348" s="373" t="s">
        <v>3</v>
      </c>
      <c r="D6348" s="374">
        <v>36.229999999999997</v>
      </c>
      <c r="E6348" s="371"/>
    </row>
    <row r="6349" spans="1:5" customFormat="1" x14ac:dyDescent="0.25">
      <c r="A6349" s="373">
        <v>87561</v>
      </c>
      <c r="B6349" s="373" t="s">
        <v>2784</v>
      </c>
      <c r="C6349" s="373" t="s">
        <v>3</v>
      </c>
      <c r="D6349" s="374">
        <v>40.1</v>
      </c>
      <c r="E6349" s="371"/>
    </row>
    <row r="6350" spans="1:5" customFormat="1" x14ac:dyDescent="0.25">
      <c r="A6350" s="373">
        <v>87775</v>
      </c>
      <c r="B6350" s="373" t="s">
        <v>6860</v>
      </c>
      <c r="C6350" s="373" t="s">
        <v>3</v>
      </c>
      <c r="D6350" s="374">
        <v>59.56</v>
      </c>
      <c r="E6350" s="371"/>
    </row>
    <row r="6351" spans="1:5" customFormat="1" x14ac:dyDescent="0.25">
      <c r="A6351" s="373">
        <v>87777</v>
      </c>
      <c r="B6351" s="373" t="s">
        <v>5149</v>
      </c>
      <c r="C6351" s="373" t="s">
        <v>3</v>
      </c>
      <c r="D6351" s="374">
        <v>63.33</v>
      </c>
      <c r="E6351" s="371"/>
    </row>
    <row r="6352" spans="1:5" customFormat="1" x14ac:dyDescent="0.25">
      <c r="A6352" s="373">
        <v>87778</v>
      </c>
      <c r="B6352" s="373" t="s">
        <v>6861</v>
      </c>
      <c r="C6352" s="373" t="s">
        <v>3</v>
      </c>
      <c r="D6352" s="374">
        <v>79.67</v>
      </c>
      <c r="E6352" s="371"/>
    </row>
    <row r="6353" spans="1:5" customFormat="1" x14ac:dyDescent="0.25">
      <c r="A6353" s="373">
        <v>87779</v>
      </c>
      <c r="B6353" s="373" t="s">
        <v>6862</v>
      </c>
      <c r="C6353" s="373" t="s">
        <v>3</v>
      </c>
      <c r="D6353" s="374">
        <v>77</v>
      </c>
      <c r="E6353" s="371"/>
    </row>
    <row r="6354" spans="1:5" customFormat="1" x14ac:dyDescent="0.25">
      <c r="A6354" s="373">
        <v>87781</v>
      </c>
      <c r="B6354" s="373" t="s">
        <v>6863</v>
      </c>
      <c r="C6354" s="373" t="s">
        <v>3</v>
      </c>
      <c r="D6354" s="374">
        <v>82.06</v>
      </c>
      <c r="E6354" s="371"/>
    </row>
    <row r="6355" spans="1:5" customFormat="1" x14ac:dyDescent="0.25">
      <c r="A6355" s="373">
        <v>87783</v>
      </c>
      <c r="B6355" s="373" t="s">
        <v>6864</v>
      </c>
      <c r="C6355" s="373" t="s">
        <v>3</v>
      </c>
      <c r="D6355" s="374">
        <v>104.24</v>
      </c>
      <c r="E6355" s="371"/>
    </row>
    <row r="6356" spans="1:5" customFormat="1" x14ac:dyDescent="0.25">
      <c r="A6356" s="373">
        <v>87784</v>
      </c>
      <c r="B6356" s="373" t="s">
        <v>6865</v>
      </c>
      <c r="C6356" s="373" t="s">
        <v>3</v>
      </c>
      <c r="D6356" s="374">
        <v>84.68</v>
      </c>
      <c r="E6356" s="371"/>
    </row>
    <row r="6357" spans="1:5" customFormat="1" x14ac:dyDescent="0.25">
      <c r="A6357" s="373">
        <v>87786</v>
      </c>
      <c r="B6357" s="373" t="s">
        <v>6866</v>
      </c>
      <c r="C6357" s="373" t="s">
        <v>3</v>
      </c>
      <c r="D6357" s="374">
        <v>91.02</v>
      </c>
      <c r="E6357" s="371"/>
    </row>
    <row r="6358" spans="1:5" customFormat="1" x14ac:dyDescent="0.25">
      <c r="A6358" s="373">
        <v>87787</v>
      </c>
      <c r="B6358" s="373" t="s">
        <v>6867</v>
      </c>
      <c r="C6358" s="373" t="s">
        <v>3</v>
      </c>
      <c r="D6358" s="374">
        <v>119.85</v>
      </c>
      <c r="E6358" s="371"/>
    </row>
    <row r="6359" spans="1:5" customFormat="1" x14ac:dyDescent="0.25">
      <c r="A6359" s="373">
        <v>87788</v>
      </c>
      <c r="B6359" s="373" t="s">
        <v>6868</v>
      </c>
      <c r="C6359" s="373" t="s">
        <v>3</v>
      </c>
      <c r="D6359" s="374">
        <v>99.6</v>
      </c>
      <c r="E6359" s="371"/>
    </row>
    <row r="6360" spans="1:5" customFormat="1" x14ac:dyDescent="0.25">
      <c r="A6360" s="373">
        <v>87790</v>
      </c>
      <c r="B6360" s="373" t="s">
        <v>2785</v>
      </c>
      <c r="C6360" s="373" t="s">
        <v>3</v>
      </c>
      <c r="D6360" s="374">
        <v>106.58</v>
      </c>
      <c r="E6360" s="371"/>
    </row>
    <row r="6361" spans="1:5" customFormat="1" x14ac:dyDescent="0.25">
      <c r="A6361" s="373">
        <v>87791</v>
      </c>
      <c r="B6361" s="373" t="s">
        <v>6869</v>
      </c>
      <c r="C6361" s="373" t="s">
        <v>3</v>
      </c>
      <c r="D6361" s="374">
        <v>132.16999999999999</v>
      </c>
      <c r="E6361" s="371"/>
    </row>
    <row r="6362" spans="1:5" customFormat="1" x14ac:dyDescent="0.25">
      <c r="A6362" s="373">
        <v>87792</v>
      </c>
      <c r="B6362" s="373" t="s">
        <v>6870</v>
      </c>
      <c r="C6362" s="373" t="s">
        <v>3</v>
      </c>
      <c r="D6362" s="374">
        <v>44.46</v>
      </c>
      <c r="E6362" s="371"/>
    </row>
    <row r="6363" spans="1:5" customFormat="1" x14ac:dyDescent="0.25">
      <c r="A6363" s="373">
        <v>87794</v>
      </c>
      <c r="B6363" s="373" t="s">
        <v>6871</v>
      </c>
      <c r="C6363" s="373" t="s">
        <v>3</v>
      </c>
      <c r="D6363" s="374">
        <v>47.98</v>
      </c>
      <c r="E6363" s="371"/>
    </row>
    <row r="6364" spans="1:5" customFormat="1" x14ac:dyDescent="0.25">
      <c r="A6364" s="373">
        <v>87795</v>
      </c>
      <c r="B6364" s="373" t="s">
        <v>6872</v>
      </c>
      <c r="C6364" s="373" t="s">
        <v>3</v>
      </c>
      <c r="D6364" s="374">
        <v>64.31</v>
      </c>
      <c r="E6364" s="371"/>
    </row>
    <row r="6365" spans="1:5" customFormat="1" x14ac:dyDescent="0.25">
      <c r="A6365" s="373">
        <v>87797</v>
      </c>
      <c r="B6365" s="373" t="s">
        <v>6873</v>
      </c>
      <c r="C6365" s="373" t="s">
        <v>3</v>
      </c>
      <c r="D6365" s="374">
        <v>61.45</v>
      </c>
      <c r="E6365" s="371"/>
    </row>
    <row r="6366" spans="1:5" customFormat="1" x14ac:dyDescent="0.25">
      <c r="A6366" s="373">
        <v>87799</v>
      </c>
      <c r="B6366" s="373" t="s">
        <v>6874</v>
      </c>
      <c r="C6366" s="373" t="s">
        <v>3</v>
      </c>
      <c r="D6366" s="374">
        <v>66.17</v>
      </c>
      <c r="E6366" s="371"/>
    </row>
    <row r="6367" spans="1:5" customFormat="1" x14ac:dyDescent="0.25">
      <c r="A6367" s="373">
        <v>87800</v>
      </c>
      <c r="B6367" s="373" t="s">
        <v>6875</v>
      </c>
      <c r="C6367" s="373" t="s">
        <v>3</v>
      </c>
      <c r="D6367" s="374">
        <v>87.8</v>
      </c>
      <c r="E6367" s="371"/>
    </row>
    <row r="6368" spans="1:5" customFormat="1" x14ac:dyDescent="0.25">
      <c r="A6368" s="373">
        <v>87801</v>
      </c>
      <c r="B6368" s="373" t="s">
        <v>6876</v>
      </c>
      <c r="C6368" s="373" t="s">
        <v>3</v>
      </c>
      <c r="D6368" s="374">
        <v>68.63</v>
      </c>
      <c r="E6368" s="371"/>
    </row>
    <row r="6369" spans="1:5" customFormat="1" x14ac:dyDescent="0.25">
      <c r="A6369" s="373">
        <v>87803</v>
      </c>
      <c r="B6369" s="373" t="s">
        <v>6877</v>
      </c>
      <c r="C6369" s="373" t="s">
        <v>3</v>
      </c>
      <c r="D6369" s="374">
        <v>74.55</v>
      </c>
      <c r="E6369" s="371"/>
    </row>
    <row r="6370" spans="1:5" customFormat="1" x14ac:dyDescent="0.25">
      <c r="A6370" s="373">
        <v>87804</v>
      </c>
      <c r="B6370" s="373" t="s">
        <v>6878</v>
      </c>
      <c r="C6370" s="373" t="s">
        <v>3</v>
      </c>
      <c r="D6370" s="374">
        <v>102.39</v>
      </c>
      <c r="E6370" s="371"/>
    </row>
    <row r="6371" spans="1:5" customFormat="1" x14ac:dyDescent="0.25">
      <c r="A6371" s="373">
        <v>87805</v>
      </c>
      <c r="B6371" s="373" t="s">
        <v>6879</v>
      </c>
      <c r="C6371" s="373" t="s">
        <v>3</v>
      </c>
      <c r="D6371" s="374">
        <v>75.05</v>
      </c>
      <c r="E6371" s="371"/>
    </row>
    <row r="6372" spans="1:5" customFormat="1" x14ac:dyDescent="0.25">
      <c r="A6372" s="373">
        <v>87807</v>
      </c>
      <c r="B6372" s="373" t="s">
        <v>6880</v>
      </c>
      <c r="C6372" s="373" t="s">
        <v>3</v>
      </c>
      <c r="D6372" s="374">
        <v>81.569999999999993</v>
      </c>
      <c r="E6372" s="371"/>
    </row>
    <row r="6373" spans="1:5" customFormat="1" x14ac:dyDescent="0.25">
      <c r="A6373" s="373">
        <v>87808</v>
      </c>
      <c r="B6373" s="373" t="s">
        <v>6881</v>
      </c>
      <c r="C6373" s="373" t="s">
        <v>3</v>
      </c>
      <c r="D6373" s="374">
        <v>108.97</v>
      </c>
      <c r="E6373" s="371"/>
    </row>
    <row r="6374" spans="1:5" customFormat="1" x14ac:dyDescent="0.25">
      <c r="A6374" s="373">
        <v>87809</v>
      </c>
      <c r="B6374" s="373" t="s">
        <v>6882</v>
      </c>
      <c r="C6374" s="373" t="s">
        <v>3</v>
      </c>
      <c r="D6374" s="374">
        <v>83.55</v>
      </c>
      <c r="E6374" s="371"/>
    </row>
    <row r="6375" spans="1:5" customFormat="1" x14ac:dyDescent="0.25">
      <c r="A6375" s="373">
        <v>87811</v>
      </c>
      <c r="B6375" s="373" t="s">
        <v>6883</v>
      </c>
      <c r="C6375" s="373" t="s">
        <v>3</v>
      </c>
      <c r="D6375" s="374">
        <v>87.07</v>
      </c>
      <c r="E6375" s="371"/>
    </row>
    <row r="6376" spans="1:5" customFormat="1" x14ac:dyDescent="0.25">
      <c r="A6376" s="373">
        <v>87812</v>
      </c>
      <c r="B6376" s="373" t="s">
        <v>6884</v>
      </c>
      <c r="C6376" s="373" t="s">
        <v>3</v>
      </c>
      <c r="D6376" s="374">
        <v>99.6</v>
      </c>
      <c r="E6376" s="371"/>
    </row>
    <row r="6377" spans="1:5" customFormat="1" x14ac:dyDescent="0.25">
      <c r="A6377" s="373">
        <v>87813</v>
      </c>
      <c r="B6377" s="373" t="s">
        <v>6885</v>
      </c>
      <c r="C6377" s="373" t="s">
        <v>3</v>
      </c>
      <c r="D6377" s="374">
        <v>100.54</v>
      </c>
      <c r="E6377" s="371"/>
    </row>
    <row r="6378" spans="1:5" customFormat="1" x14ac:dyDescent="0.25">
      <c r="A6378" s="373">
        <v>87815</v>
      </c>
      <c r="B6378" s="373" t="s">
        <v>6886</v>
      </c>
      <c r="C6378" s="373" t="s">
        <v>3</v>
      </c>
      <c r="D6378" s="374">
        <v>105.26</v>
      </c>
      <c r="E6378" s="371"/>
    </row>
    <row r="6379" spans="1:5" customFormat="1" x14ac:dyDescent="0.25">
      <c r="A6379" s="373">
        <v>87816</v>
      </c>
      <c r="B6379" s="373" t="s">
        <v>6887</v>
      </c>
      <c r="C6379" s="373" t="s">
        <v>3</v>
      </c>
      <c r="D6379" s="374">
        <v>123.13</v>
      </c>
      <c r="E6379" s="371"/>
    </row>
    <row r="6380" spans="1:5" customFormat="1" x14ac:dyDescent="0.25">
      <c r="A6380" s="373">
        <v>87817</v>
      </c>
      <c r="B6380" s="373" t="s">
        <v>6888</v>
      </c>
      <c r="C6380" s="373" t="s">
        <v>3</v>
      </c>
      <c r="D6380" s="374">
        <v>107.72</v>
      </c>
      <c r="E6380" s="371"/>
    </row>
    <row r="6381" spans="1:5" customFormat="1" x14ac:dyDescent="0.25">
      <c r="A6381" s="373">
        <v>87819</v>
      </c>
      <c r="B6381" s="373" t="s">
        <v>6889</v>
      </c>
      <c r="C6381" s="373" t="s">
        <v>3</v>
      </c>
      <c r="D6381" s="374">
        <v>113.64</v>
      </c>
      <c r="E6381" s="371"/>
    </row>
    <row r="6382" spans="1:5" customFormat="1" x14ac:dyDescent="0.25">
      <c r="A6382" s="373">
        <v>87820</v>
      </c>
      <c r="B6382" s="373" t="s">
        <v>6890</v>
      </c>
      <c r="C6382" s="373" t="s">
        <v>3</v>
      </c>
      <c r="D6382" s="374">
        <v>137.72</v>
      </c>
      <c r="E6382" s="371"/>
    </row>
    <row r="6383" spans="1:5" customFormat="1" x14ac:dyDescent="0.25">
      <c r="A6383" s="373">
        <v>87821</v>
      </c>
      <c r="B6383" s="373" t="s">
        <v>6891</v>
      </c>
      <c r="C6383" s="373" t="s">
        <v>3</v>
      </c>
      <c r="D6383" s="374">
        <v>138.93</v>
      </c>
      <c r="E6383" s="371"/>
    </row>
    <row r="6384" spans="1:5" customFormat="1" x14ac:dyDescent="0.25">
      <c r="A6384" s="373">
        <v>87823</v>
      </c>
      <c r="B6384" s="373" t="s">
        <v>8768</v>
      </c>
      <c r="C6384" s="373" t="s">
        <v>3</v>
      </c>
      <c r="D6384" s="374">
        <v>145.44999999999999</v>
      </c>
      <c r="E6384" s="371"/>
    </row>
    <row r="6385" spans="1:5" customFormat="1" x14ac:dyDescent="0.25">
      <c r="A6385" s="373">
        <v>87824</v>
      </c>
      <c r="B6385" s="373" t="s">
        <v>6892</v>
      </c>
      <c r="C6385" s="373" t="s">
        <v>3</v>
      </c>
      <c r="D6385" s="374">
        <v>160.35</v>
      </c>
      <c r="E6385" s="371"/>
    </row>
    <row r="6386" spans="1:5" customFormat="1" x14ac:dyDescent="0.25">
      <c r="A6386" s="373">
        <v>87825</v>
      </c>
      <c r="B6386" s="373" t="s">
        <v>6893</v>
      </c>
      <c r="C6386" s="373" t="s">
        <v>3</v>
      </c>
      <c r="D6386" s="374">
        <v>79.09</v>
      </c>
      <c r="E6386" s="371"/>
    </row>
    <row r="6387" spans="1:5" customFormat="1" x14ac:dyDescent="0.25">
      <c r="A6387" s="373">
        <v>87827</v>
      </c>
      <c r="B6387" s="373" t="s">
        <v>6894</v>
      </c>
      <c r="C6387" s="373" t="s">
        <v>3</v>
      </c>
      <c r="D6387" s="374">
        <v>83.4</v>
      </c>
      <c r="E6387" s="371"/>
    </row>
    <row r="6388" spans="1:5" customFormat="1" x14ac:dyDescent="0.25">
      <c r="A6388" s="373">
        <v>87828</v>
      </c>
      <c r="B6388" s="373" t="s">
        <v>6895</v>
      </c>
      <c r="C6388" s="373" t="s">
        <v>3</v>
      </c>
      <c r="D6388" s="374">
        <v>100.94</v>
      </c>
      <c r="E6388" s="371"/>
    </row>
    <row r="6389" spans="1:5" customFormat="1" x14ac:dyDescent="0.25">
      <c r="A6389" s="373">
        <v>87829</v>
      </c>
      <c r="B6389" s="373" t="s">
        <v>6896</v>
      </c>
      <c r="C6389" s="373" t="s">
        <v>3</v>
      </c>
      <c r="D6389" s="374">
        <v>96.22</v>
      </c>
      <c r="E6389" s="371"/>
    </row>
    <row r="6390" spans="1:5" customFormat="1" x14ac:dyDescent="0.25">
      <c r="A6390" s="373">
        <v>87831</v>
      </c>
      <c r="B6390" s="373" t="s">
        <v>6897</v>
      </c>
      <c r="C6390" s="373" t="s">
        <v>3</v>
      </c>
      <c r="D6390" s="374">
        <v>101.99</v>
      </c>
      <c r="E6390" s="371"/>
    </row>
    <row r="6391" spans="1:5" customFormat="1" x14ac:dyDescent="0.25">
      <c r="A6391" s="373">
        <v>87832</v>
      </c>
      <c r="B6391" s="373" t="s">
        <v>6898</v>
      </c>
      <c r="C6391" s="373" t="s">
        <v>3</v>
      </c>
      <c r="D6391" s="374">
        <v>126.35</v>
      </c>
      <c r="E6391" s="371"/>
    </row>
    <row r="6392" spans="1:5" customFormat="1" x14ac:dyDescent="0.25">
      <c r="A6392" s="373">
        <v>87834</v>
      </c>
      <c r="B6392" s="373" t="s">
        <v>2786</v>
      </c>
      <c r="C6392" s="373" t="s">
        <v>3</v>
      </c>
      <c r="D6392" s="374">
        <v>164.57</v>
      </c>
      <c r="E6392" s="371"/>
    </row>
    <row r="6393" spans="1:5" customFormat="1" x14ac:dyDescent="0.25">
      <c r="A6393" s="373">
        <v>87835</v>
      </c>
      <c r="B6393" s="373" t="s">
        <v>2787</v>
      </c>
      <c r="C6393" s="373" t="s">
        <v>3</v>
      </c>
      <c r="D6393" s="374">
        <v>114.52</v>
      </c>
      <c r="E6393" s="371"/>
    </row>
    <row r="6394" spans="1:5" customFormat="1" x14ac:dyDescent="0.25">
      <c r="A6394" s="373">
        <v>87836</v>
      </c>
      <c r="B6394" s="373" t="s">
        <v>2788</v>
      </c>
      <c r="C6394" s="373" t="s">
        <v>3</v>
      </c>
      <c r="D6394" s="374">
        <v>156.75</v>
      </c>
      <c r="E6394" s="371"/>
    </row>
    <row r="6395" spans="1:5" customFormat="1" x14ac:dyDescent="0.25">
      <c r="A6395" s="373">
        <v>87837</v>
      </c>
      <c r="B6395" s="373" t="s">
        <v>2789</v>
      </c>
      <c r="C6395" s="373" t="s">
        <v>3</v>
      </c>
      <c r="D6395" s="374">
        <v>107.39</v>
      </c>
      <c r="E6395" s="371"/>
    </row>
    <row r="6396" spans="1:5" customFormat="1" x14ac:dyDescent="0.25">
      <c r="A6396" s="373">
        <v>87838</v>
      </c>
      <c r="B6396" s="373" t="s">
        <v>2790</v>
      </c>
      <c r="C6396" s="373" t="s">
        <v>3</v>
      </c>
      <c r="D6396" s="374">
        <v>172.45</v>
      </c>
      <c r="E6396" s="371"/>
    </row>
    <row r="6397" spans="1:5" customFormat="1" x14ac:dyDescent="0.25">
      <c r="A6397" s="373">
        <v>87839</v>
      </c>
      <c r="B6397" s="373" t="s">
        <v>2791</v>
      </c>
      <c r="C6397" s="373" t="s">
        <v>3</v>
      </c>
      <c r="D6397" s="374">
        <v>120.7</v>
      </c>
      <c r="E6397" s="371"/>
    </row>
    <row r="6398" spans="1:5" customFormat="1" x14ac:dyDescent="0.25">
      <c r="A6398" s="373">
        <v>87840</v>
      </c>
      <c r="B6398" s="373" t="s">
        <v>2792</v>
      </c>
      <c r="C6398" s="373" t="s">
        <v>3</v>
      </c>
      <c r="D6398" s="374">
        <v>162.62</v>
      </c>
      <c r="E6398" s="371"/>
    </row>
    <row r="6399" spans="1:5" customFormat="1" x14ac:dyDescent="0.25">
      <c r="A6399" s="373">
        <v>87841</v>
      </c>
      <c r="B6399" s="373" t="s">
        <v>2793</v>
      </c>
      <c r="C6399" s="373" t="s">
        <v>3</v>
      </c>
      <c r="D6399" s="374">
        <v>111.54</v>
      </c>
      <c r="E6399" s="371"/>
    </row>
    <row r="6400" spans="1:5" customFormat="1" x14ac:dyDescent="0.25">
      <c r="A6400" s="373">
        <v>87842</v>
      </c>
      <c r="B6400" s="373" t="s">
        <v>2794</v>
      </c>
      <c r="C6400" s="373" t="s">
        <v>3</v>
      </c>
      <c r="D6400" s="374">
        <v>177.41</v>
      </c>
      <c r="E6400" s="371"/>
    </row>
    <row r="6401" spans="1:5" customFormat="1" x14ac:dyDescent="0.25">
      <c r="A6401" s="373">
        <v>87843</v>
      </c>
      <c r="B6401" s="373" t="s">
        <v>2795</v>
      </c>
      <c r="C6401" s="373" t="s">
        <v>3</v>
      </c>
      <c r="D6401" s="374">
        <v>132.86000000000001</v>
      </c>
      <c r="E6401" s="371"/>
    </row>
    <row r="6402" spans="1:5" customFormat="1" x14ac:dyDescent="0.25">
      <c r="A6402" s="373">
        <v>87844</v>
      </c>
      <c r="B6402" s="373" t="s">
        <v>2796</v>
      </c>
      <c r="C6402" s="373" t="s">
        <v>3</v>
      </c>
      <c r="D6402" s="374">
        <v>162.25</v>
      </c>
      <c r="E6402" s="371"/>
    </row>
    <row r="6403" spans="1:5" customFormat="1" x14ac:dyDescent="0.25">
      <c r="A6403" s="373">
        <v>87845</v>
      </c>
      <c r="B6403" s="373" t="s">
        <v>2797</v>
      </c>
      <c r="C6403" s="373" t="s">
        <v>3</v>
      </c>
      <c r="D6403" s="374">
        <v>118.42</v>
      </c>
      <c r="E6403" s="371"/>
    </row>
    <row r="6404" spans="1:5" customFormat="1" x14ac:dyDescent="0.25">
      <c r="A6404" s="373">
        <v>87846</v>
      </c>
      <c r="B6404" s="373" t="s">
        <v>2798</v>
      </c>
      <c r="C6404" s="373" t="s">
        <v>3</v>
      </c>
      <c r="D6404" s="374">
        <v>179.3</v>
      </c>
      <c r="E6404" s="371"/>
    </row>
    <row r="6405" spans="1:5" customFormat="1" x14ac:dyDescent="0.25">
      <c r="A6405" s="373">
        <v>87847</v>
      </c>
      <c r="B6405" s="373" t="s">
        <v>2799</v>
      </c>
      <c r="C6405" s="373" t="s">
        <v>3</v>
      </c>
      <c r="D6405" s="374">
        <v>129.24</v>
      </c>
      <c r="E6405" s="371"/>
    </row>
    <row r="6406" spans="1:5" customFormat="1" x14ac:dyDescent="0.25">
      <c r="A6406" s="373">
        <v>87848</v>
      </c>
      <c r="B6406" s="373" t="s">
        <v>2800</v>
      </c>
      <c r="C6406" s="373" t="s">
        <v>3</v>
      </c>
      <c r="D6406" s="374">
        <v>170.01</v>
      </c>
      <c r="E6406" s="371"/>
    </row>
    <row r="6407" spans="1:5" customFormat="1" x14ac:dyDescent="0.25">
      <c r="A6407" s="373">
        <v>87849</v>
      </c>
      <c r="B6407" s="373" t="s">
        <v>2801</v>
      </c>
      <c r="C6407" s="373" t="s">
        <v>3</v>
      </c>
      <c r="D6407" s="374">
        <v>120.64</v>
      </c>
      <c r="E6407" s="371"/>
    </row>
    <row r="6408" spans="1:5" customFormat="1" x14ac:dyDescent="0.25">
      <c r="A6408" s="373">
        <v>87850</v>
      </c>
      <c r="B6408" s="373" t="s">
        <v>2802</v>
      </c>
      <c r="C6408" s="373" t="s">
        <v>3</v>
      </c>
      <c r="D6408" s="374">
        <v>187.21</v>
      </c>
      <c r="E6408" s="371"/>
    </row>
    <row r="6409" spans="1:5" customFormat="1" x14ac:dyDescent="0.25">
      <c r="A6409" s="373">
        <v>87851</v>
      </c>
      <c r="B6409" s="373" t="s">
        <v>2803</v>
      </c>
      <c r="C6409" s="373" t="s">
        <v>3</v>
      </c>
      <c r="D6409" s="374">
        <v>135.46</v>
      </c>
      <c r="E6409" s="371"/>
    </row>
    <row r="6410" spans="1:5" customFormat="1" x14ac:dyDescent="0.25">
      <c r="A6410" s="373">
        <v>87852</v>
      </c>
      <c r="B6410" s="373" t="s">
        <v>2804</v>
      </c>
      <c r="C6410" s="373" t="s">
        <v>3</v>
      </c>
      <c r="D6410" s="374">
        <v>175.85</v>
      </c>
      <c r="E6410" s="371"/>
    </row>
    <row r="6411" spans="1:5" customFormat="1" x14ac:dyDescent="0.25">
      <c r="A6411" s="373">
        <v>87853</v>
      </c>
      <c r="B6411" s="373" t="s">
        <v>2805</v>
      </c>
      <c r="C6411" s="373" t="s">
        <v>3</v>
      </c>
      <c r="D6411" s="374">
        <v>124.76</v>
      </c>
      <c r="E6411" s="371"/>
    </row>
    <row r="6412" spans="1:5" customFormat="1" x14ac:dyDescent="0.25">
      <c r="A6412" s="373">
        <v>87854</v>
      </c>
      <c r="B6412" s="373" t="s">
        <v>2806</v>
      </c>
      <c r="C6412" s="373" t="s">
        <v>3</v>
      </c>
      <c r="D6412" s="374">
        <v>192.14</v>
      </c>
      <c r="E6412" s="371"/>
    </row>
    <row r="6413" spans="1:5" customFormat="1" x14ac:dyDescent="0.25">
      <c r="A6413" s="373">
        <v>87855</v>
      </c>
      <c r="B6413" s="373" t="s">
        <v>2807</v>
      </c>
      <c r="C6413" s="373" t="s">
        <v>3</v>
      </c>
      <c r="D6413" s="374">
        <v>147.61000000000001</v>
      </c>
      <c r="E6413" s="371"/>
    </row>
    <row r="6414" spans="1:5" customFormat="1" x14ac:dyDescent="0.25">
      <c r="A6414" s="373">
        <v>87856</v>
      </c>
      <c r="B6414" s="373" t="s">
        <v>2808</v>
      </c>
      <c r="C6414" s="373" t="s">
        <v>3</v>
      </c>
      <c r="D6414" s="374">
        <v>175.51</v>
      </c>
      <c r="E6414" s="371"/>
    </row>
    <row r="6415" spans="1:5" customFormat="1" x14ac:dyDescent="0.25">
      <c r="A6415" s="373">
        <v>87857</v>
      </c>
      <c r="B6415" s="373" t="s">
        <v>2809</v>
      </c>
      <c r="C6415" s="373" t="s">
        <v>3</v>
      </c>
      <c r="D6415" s="374">
        <v>131.63999999999999</v>
      </c>
      <c r="E6415" s="371"/>
    </row>
    <row r="6416" spans="1:5" customFormat="1" x14ac:dyDescent="0.25">
      <c r="A6416" s="373">
        <v>87858</v>
      </c>
      <c r="B6416" s="373" t="s">
        <v>2810</v>
      </c>
      <c r="C6416" s="373" t="s">
        <v>3</v>
      </c>
      <c r="D6416" s="374">
        <v>126.41</v>
      </c>
      <c r="E6416" s="371"/>
    </row>
    <row r="6417" spans="1:5" customFormat="1" x14ac:dyDescent="0.25">
      <c r="A6417" s="373">
        <v>87859</v>
      </c>
      <c r="B6417" s="373" t="s">
        <v>2811</v>
      </c>
      <c r="C6417" s="373" t="s">
        <v>3</v>
      </c>
      <c r="D6417" s="374">
        <v>147.88</v>
      </c>
      <c r="E6417" s="371"/>
    </row>
    <row r="6418" spans="1:5" customFormat="1" x14ac:dyDescent="0.25">
      <c r="A6418" s="373">
        <v>89048</v>
      </c>
      <c r="B6418" s="373" t="s">
        <v>2812</v>
      </c>
      <c r="C6418" s="373" t="s">
        <v>3</v>
      </c>
      <c r="D6418" s="374">
        <v>45.47</v>
      </c>
      <c r="E6418" s="371"/>
    </row>
    <row r="6419" spans="1:5" customFormat="1" x14ac:dyDescent="0.25">
      <c r="A6419" s="373">
        <v>89049</v>
      </c>
      <c r="B6419" s="373" t="s">
        <v>2813</v>
      </c>
      <c r="C6419" s="373" t="s">
        <v>3</v>
      </c>
      <c r="D6419" s="374">
        <v>24.2</v>
      </c>
      <c r="E6419" s="371"/>
    </row>
    <row r="6420" spans="1:5" customFormat="1" x14ac:dyDescent="0.25">
      <c r="A6420" s="373">
        <v>89173</v>
      </c>
      <c r="B6420" s="373" t="s">
        <v>36</v>
      </c>
      <c r="C6420" s="373" t="s">
        <v>3</v>
      </c>
      <c r="D6420" s="374">
        <v>44.81</v>
      </c>
      <c r="E6420" s="371"/>
    </row>
    <row r="6421" spans="1:5" customFormat="1" x14ac:dyDescent="0.25">
      <c r="A6421" s="373">
        <v>90406</v>
      </c>
      <c r="B6421" s="373" t="s">
        <v>2814</v>
      </c>
      <c r="C6421" s="373" t="s">
        <v>3</v>
      </c>
      <c r="D6421" s="374">
        <v>56.62</v>
      </c>
      <c r="E6421" s="371"/>
    </row>
    <row r="6422" spans="1:5" customFormat="1" x14ac:dyDescent="0.25">
      <c r="A6422" s="373">
        <v>90407</v>
      </c>
      <c r="B6422" s="373" t="s">
        <v>2815</v>
      </c>
      <c r="C6422" s="373" t="s">
        <v>3</v>
      </c>
      <c r="D6422" s="374">
        <v>61.13</v>
      </c>
      <c r="E6422" s="371"/>
    </row>
    <row r="6423" spans="1:5" customFormat="1" x14ac:dyDescent="0.25">
      <c r="A6423" s="373">
        <v>90408</v>
      </c>
      <c r="B6423" s="373" t="s">
        <v>2816</v>
      </c>
      <c r="C6423" s="373" t="s">
        <v>3</v>
      </c>
      <c r="D6423" s="374">
        <v>40.07</v>
      </c>
      <c r="E6423" s="371"/>
    </row>
    <row r="6424" spans="1:5" customFormat="1" x14ac:dyDescent="0.25">
      <c r="A6424" s="373">
        <v>90409</v>
      </c>
      <c r="B6424" s="373" t="s">
        <v>2817</v>
      </c>
      <c r="C6424" s="373" t="s">
        <v>3</v>
      </c>
      <c r="D6424" s="374">
        <v>42.63</v>
      </c>
      <c r="E6424" s="371"/>
    </row>
    <row r="6425" spans="1:5" customFormat="1" x14ac:dyDescent="0.25">
      <c r="A6425" s="373">
        <v>104203</v>
      </c>
      <c r="B6425" s="373" t="s">
        <v>6899</v>
      </c>
      <c r="C6425" s="373" t="s">
        <v>3</v>
      </c>
      <c r="D6425" s="374">
        <v>63.29</v>
      </c>
      <c r="E6425" s="371"/>
    </row>
    <row r="6426" spans="1:5" customFormat="1" x14ac:dyDescent="0.25">
      <c r="A6426" s="373">
        <v>104204</v>
      </c>
      <c r="B6426" s="373" t="s">
        <v>6900</v>
      </c>
      <c r="C6426" s="373" t="s">
        <v>3</v>
      </c>
      <c r="D6426" s="374">
        <v>82.06</v>
      </c>
      <c r="E6426" s="371"/>
    </row>
    <row r="6427" spans="1:5" customFormat="1" x14ac:dyDescent="0.25">
      <c r="A6427" s="373">
        <v>104205</v>
      </c>
      <c r="B6427" s="373" t="s">
        <v>6901</v>
      </c>
      <c r="C6427" s="373" t="s">
        <v>3</v>
      </c>
      <c r="D6427" s="374">
        <v>90.43</v>
      </c>
      <c r="E6427" s="371"/>
    </row>
    <row r="6428" spans="1:5" customFormat="1" x14ac:dyDescent="0.25">
      <c r="A6428" s="373">
        <v>104206</v>
      </c>
      <c r="B6428" s="373" t="s">
        <v>6902</v>
      </c>
      <c r="C6428" s="373" t="s">
        <v>3</v>
      </c>
      <c r="D6428" s="374">
        <v>99.91</v>
      </c>
      <c r="E6428" s="371"/>
    </row>
    <row r="6429" spans="1:5" customFormat="1" x14ac:dyDescent="0.25">
      <c r="A6429" s="373">
        <v>104207</v>
      </c>
      <c r="B6429" s="373" t="s">
        <v>6903</v>
      </c>
      <c r="C6429" s="373" t="s">
        <v>3</v>
      </c>
      <c r="D6429" s="374">
        <v>47.41</v>
      </c>
      <c r="E6429" s="371"/>
    </row>
    <row r="6430" spans="1:5" customFormat="1" x14ac:dyDescent="0.25">
      <c r="A6430" s="373">
        <v>104208</v>
      </c>
      <c r="B6430" s="373" t="s">
        <v>6904</v>
      </c>
      <c r="C6430" s="373" t="s">
        <v>3</v>
      </c>
      <c r="D6430" s="374">
        <v>65.62</v>
      </c>
      <c r="E6430" s="371"/>
    </row>
    <row r="6431" spans="1:5" customFormat="1" x14ac:dyDescent="0.25">
      <c r="A6431" s="373">
        <v>104209</v>
      </c>
      <c r="B6431" s="373" t="s">
        <v>6905</v>
      </c>
      <c r="C6431" s="373" t="s">
        <v>3</v>
      </c>
      <c r="D6431" s="374">
        <v>73.489999999999995</v>
      </c>
      <c r="E6431" s="371"/>
    </row>
    <row r="6432" spans="1:5" customFormat="1" x14ac:dyDescent="0.25">
      <c r="A6432" s="373">
        <v>104210</v>
      </c>
      <c r="B6432" s="373" t="s">
        <v>6906</v>
      </c>
      <c r="C6432" s="373" t="s">
        <v>3</v>
      </c>
      <c r="D6432" s="374">
        <v>76.58</v>
      </c>
      <c r="E6432" s="371"/>
    </row>
    <row r="6433" spans="1:5" customFormat="1" x14ac:dyDescent="0.25">
      <c r="A6433" s="373">
        <v>104211</v>
      </c>
      <c r="B6433" s="373" t="s">
        <v>6907</v>
      </c>
      <c r="C6433" s="373" t="s">
        <v>3</v>
      </c>
      <c r="D6433" s="374">
        <v>88.9</v>
      </c>
      <c r="E6433" s="371"/>
    </row>
    <row r="6434" spans="1:5" customFormat="1" x14ac:dyDescent="0.25">
      <c r="A6434" s="373">
        <v>104212</v>
      </c>
      <c r="B6434" s="373" t="s">
        <v>6908</v>
      </c>
      <c r="C6434" s="373" t="s">
        <v>3</v>
      </c>
      <c r="D6434" s="374">
        <v>107.16</v>
      </c>
      <c r="E6434" s="371"/>
    </row>
    <row r="6435" spans="1:5" customFormat="1" x14ac:dyDescent="0.25">
      <c r="A6435" s="373">
        <v>104213</v>
      </c>
      <c r="B6435" s="373" t="s">
        <v>6909</v>
      </c>
      <c r="C6435" s="373" t="s">
        <v>3</v>
      </c>
      <c r="D6435" s="374">
        <v>115.03</v>
      </c>
      <c r="E6435" s="371"/>
    </row>
    <row r="6436" spans="1:5" customFormat="1" x14ac:dyDescent="0.25">
      <c r="A6436" s="373">
        <v>104214</v>
      </c>
      <c r="B6436" s="373" t="s">
        <v>6910</v>
      </c>
      <c r="C6436" s="373" t="s">
        <v>3</v>
      </c>
      <c r="D6436" s="374">
        <v>136.81</v>
      </c>
      <c r="E6436" s="371"/>
    </row>
    <row r="6437" spans="1:5" customFormat="1" x14ac:dyDescent="0.25">
      <c r="A6437" s="373">
        <v>104215</v>
      </c>
      <c r="B6437" s="373" t="s">
        <v>6911</v>
      </c>
      <c r="C6437" s="373" t="s">
        <v>3</v>
      </c>
      <c r="D6437" s="374">
        <v>83.99</v>
      </c>
      <c r="E6437" s="371"/>
    </row>
    <row r="6438" spans="1:5" customFormat="1" x14ac:dyDescent="0.25">
      <c r="A6438" s="373">
        <v>104216</v>
      </c>
      <c r="B6438" s="373" t="s">
        <v>6912</v>
      </c>
      <c r="C6438" s="373" t="s">
        <v>3</v>
      </c>
      <c r="D6438" s="374">
        <v>102.28</v>
      </c>
      <c r="E6438" s="371"/>
    </row>
    <row r="6439" spans="1:5" customFormat="1" x14ac:dyDescent="0.25">
      <c r="A6439" s="373">
        <v>104217</v>
      </c>
      <c r="B6439" s="373" t="s">
        <v>6913</v>
      </c>
      <c r="C6439" s="373" t="s">
        <v>3</v>
      </c>
      <c r="D6439" s="374">
        <v>55.54</v>
      </c>
      <c r="E6439" s="371"/>
    </row>
    <row r="6440" spans="1:5" customFormat="1" x14ac:dyDescent="0.25">
      <c r="A6440" s="373">
        <v>104218</v>
      </c>
      <c r="B6440" s="373" t="s">
        <v>6914</v>
      </c>
      <c r="C6440" s="373" t="s">
        <v>3</v>
      </c>
      <c r="D6440" s="374">
        <v>59.31</v>
      </c>
      <c r="E6440" s="371"/>
    </row>
    <row r="6441" spans="1:5" customFormat="1" x14ac:dyDescent="0.25">
      <c r="A6441" s="373">
        <v>104219</v>
      </c>
      <c r="B6441" s="373" t="s">
        <v>6915</v>
      </c>
      <c r="C6441" s="373" t="s">
        <v>3</v>
      </c>
      <c r="D6441" s="374">
        <v>76.069999999999993</v>
      </c>
      <c r="E6441" s="371"/>
    </row>
    <row r="6442" spans="1:5" customFormat="1" x14ac:dyDescent="0.25">
      <c r="A6442" s="373">
        <v>104220</v>
      </c>
      <c r="B6442" s="373" t="s">
        <v>6916</v>
      </c>
      <c r="C6442" s="373" t="s">
        <v>3</v>
      </c>
      <c r="D6442" s="374">
        <v>59.1</v>
      </c>
      <c r="E6442" s="371"/>
    </row>
    <row r="6443" spans="1:5" customFormat="1" x14ac:dyDescent="0.25">
      <c r="A6443" s="373">
        <v>104221</v>
      </c>
      <c r="B6443" s="373" t="s">
        <v>6917</v>
      </c>
      <c r="C6443" s="373" t="s">
        <v>3</v>
      </c>
      <c r="D6443" s="374">
        <v>71.849999999999994</v>
      </c>
      <c r="E6443" s="371"/>
    </row>
    <row r="6444" spans="1:5" customFormat="1" x14ac:dyDescent="0.25">
      <c r="A6444" s="373">
        <v>104222</v>
      </c>
      <c r="B6444" s="373" t="s">
        <v>6918</v>
      </c>
      <c r="C6444" s="373" t="s">
        <v>3</v>
      </c>
      <c r="D6444" s="374">
        <v>76.91</v>
      </c>
      <c r="E6444" s="371"/>
    </row>
    <row r="6445" spans="1:5" customFormat="1" x14ac:dyDescent="0.25">
      <c r="A6445" s="373">
        <v>104223</v>
      </c>
      <c r="B6445" s="373" t="s">
        <v>6919</v>
      </c>
      <c r="C6445" s="373" t="s">
        <v>3</v>
      </c>
      <c r="D6445" s="374">
        <v>99.56</v>
      </c>
      <c r="E6445" s="371"/>
    </row>
    <row r="6446" spans="1:5" customFormat="1" x14ac:dyDescent="0.25">
      <c r="A6446" s="373">
        <v>104224</v>
      </c>
      <c r="B6446" s="373" t="s">
        <v>6920</v>
      </c>
      <c r="C6446" s="373" t="s">
        <v>3</v>
      </c>
      <c r="D6446" s="374">
        <v>76.61</v>
      </c>
      <c r="E6446" s="371"/>
    </row>
    <row r="6447" spans="1:5" customFormat="1" x14ac:dyDescent="0.25">
      <c r="A6447" s="373">
        <v>104225</v>
      </c>
      <c r="B6447" s="373" t="s">
        <v>6921</v>
      </c>
      <c r="C6447" s="373" t="s">
        <v>3</v>
      </c>
      <c r="D6447" s="374">
        <v>79.53</v>
      </c>
      <c r="E6447" s="371"/>
    </row>
    <row r="6448" spans="1:5" customFormat="1" x14ac:dyDescent="0.25">
      <c r="A6448" s="373">
        <v>104226</v>
      </c>
      <c r="B6448" s="373" t="s">
        <v>6922</v>
      </c>
      <c r="C6448" s="373" t="s">
        <v>3</v>
      </c>
      <c r="D6448" s="374">
        <v>85.87</v>
      </c>
      <c r="E6448" s="371"/>
    </row>
    <row r="6449" spans="1:5" customFormat="1" x14ac:dyDescent="0.25">
      <c r="A6449" s="373">
        <v>104227</v>
      </c>
      <c r="B6449" s="373" t="s">
        <v>6923</v>
      </c>
      <c r="C6449" s="373" t="s">
        <v>3</v>
      </c>
      <c r="D6449" s="374">
        <v>115.17</v>
      </c>
      <c r="E6449" s="371"/>
    </row>
    <row r="6450" spans="1:5" customFormat="1" x14ac:dyDescent="0.25">
      <c r="A6450" s="373">
        <v>104228</v>
      </c>
      <c r="B6450" s="373" t="s">
        <v>6924</v>
      </c>
      <c r="C6450" s="373" t="s">
        <v>3</v>
      </c>
      <c r="D6450" s="374">
        <v>84.98</v>
      </c>
      <c r="E6450" s="371"/>
    </row>
    <row r="6451" spans="1:5" customFormat="1" x14ac:dyDescent="0.25">
      <c r="A6451" s="373">
        <v>104229</v>
      </c>
      <c r="B6451" s="373" t="s">
        <v>6925</v>
      </c>
      <c r="C6451" s="373" t="s">
        <v>3</v>
      </c>
      <c r="D6451" s="374">
        <v>93.21</v>
      </c>
      <c r="E6451" s="371"/>
    </row>
    <row r="6452" spans="1:5" customFormat="1" x14ac:dyDescent="0.25">
      <c r="A6452" s="373">
        <v>104230</v>
      </c>
      <c r="B6452" s="373" t="s">
        <v>6926</v>
      </c>
      <c r="C6452" s="373" t="s">
        <v>3</v>
      </c>
      <c r="D6452" s="374">
        <v>100.19</v>
      </c>
      <c r="E6452" s="371"/>
    </row>
    <row r="6453" spans="1:5" customFormat="1" x14ac:dyDescent="0.25">
      <c r="A6453" s="373">
        <v>104231</v>
      </c>
      <c r="B6453" s="373" t="s">
        <v>6927</v>
      </c>
      <c r="C6453" s="373" t="s">
        <v>3</v>
      </c>
      <c r="D6453" s="374">
        <v>127.02</v>
      </c>
      <c r="E6453" s="371"/>
    </row>
    <row r="6454" spans="1:5" customFormat="1" x14ac:dyDescent="0.25">
      <c r="A6454" s="373">
        <v>104232</v>
      </c>
      <c r="B6454" s="373" t="s">
        <v>6928</v>
      </c>
      <c r="C6454" s="373" t="s">
        <v>3</v>
      </c>
      <c r="D6454" s="374">
        <v>93.91</v>
      </c>
      <c r="E6454" s="371"/>
    </row>
    <row r="6455" spans="1:5" customFormat="1" x14ac:dyDescent="0.25">
      <c r="A6455" s="373">
        <v>104233</v>
      </c>
      <c r="B6455" s="373" t="s">
        <v>6929</v>
      </c>
      <c r="C6455" s="373" t="s">
        <v>3</v>
      </c>
      <c r="D6455" s="374">
        <v>42.09</v>
      </c>
      <c r="E6455" s="371"/>
    </row>
    <row r="6456" spans="1:5" customFormat="1" x14ac:dyDescent="0.25">
      <c r="A6456" s="373">
        <v>104234</v>
      </c>
      <c r="B6456" s="373" t="s">
        <v>6930</v>
      </c>
      <c r="C6456" s="373" t="s">
        <v>3</v>
      </c>
      <c r="D6456" s="374">
        <v>45.61</v>
      </c>
      <c r="E6456" s="371"/>
    </row>
    <row r="6457" spans="1:5" customFormat="1" x14ac:dyDescent="0.25">
      <c r="A6457" s="373">
        <v>104235</v>
      </c>
      <c r="B6457" s="373" t="s">
        <v>6931</v>
      </c>
      <c r="C6457" s="373" t="s">
        <v>3</v>
      </c>
      <c r="D6457" s="374">
        <v>62.09</v>
      </c>
      <c r="E6457" s="371"/>
    </row>
    <row r="6458" spans="1:5" customFormat="1" x14ac:dyDescent="0.25">
      <c r="A6458" s="373">
        <v>104236</v>
      </c>
      <c r="B6458" s="373" t="s">
        <v>6932</v>
      </c>
      <c r="C6458" s="373" t="s">
        <v>3</v>
      </c>
      <c r="D6458" s="374">
        <v>44.83</v>
      </c>
      <c r="E6458" s="371"/>
    </row>
    <row r="6459" spans="1:5" customFormat="1" x14ac:dyDescent="0.25">
      <c r="A6459" s="373">
        <v>104237</v>
      </c>
      <c r="B6459" s="373" t="s">
        <v>6933</v>
      </c>
      <c r="C6459" s="373" t="s">
        <v>3</v>
      </c>
      <c r="D6459" s="374">
        <v>57.95</v>
      </c>
      <c r="E6459" s="371"/>
    </row>
    <row r="6460" spans="1:5" customFormat="1" x14ac:dyDescent="0.25">
      <c r="A6460" s="373">
        <v>104238</v>
      </c>
      <c r="B6460" s="373" t="s">
        <v>6934</v>
      </c>
      <c r="C6460" s="373" t="s">
        <v>3</v>
      </c>
      <c r="D6460" s="374">
        <v>62.67</v>
      </c>
      <c r="E6460" s="371"/>
    </row>
    <row r="6461" spans="1:5" customFormat="1" x14ac:dyDescent="0.25">
      <c r="A6461" s="373">
        <v>104239</v>
      </c>
      <c r="B6461" s="373" t="s">
        <v>6935</v>
      </c>
      <c r="C6461" s="373" t="s">
        <v>3</v>
      </c>
      <c r="D6461" s="374">
        <v>84.61</v>
      </c>
      <c r="E6461" s="371"/>
    </row>
    <row r="6462" spans="1:5" customFormat="1" x14ac:dyDescent="0.25">
      <c r="A6462" s="373">
        <v>104240</v>
      </c>
      <c r="B6462" s="373" t="s">
        <v>6936</v>
      </c>
      <c r="C6462" s="373" t="s">
        <v>3</v>
      </c>
      <c r="D6462" s="374">
        <v>61.91</v>
      </c>
      <c r="E6462" s="371"/>
    </row>
    <row r="6463" spans="1:5" customFormat="1" x14ac:dyDescent="0.25">
      <c r="A6463" s="373">
        <v>104241</v>
      </c>
      <c r="B6463" s="373" t="s">
        <v>6937</v>
      </c>
      <c r="C6463" s="373" t="s">
        <v>3</v>
      </c>
      <c r="D6463" s="374">
        <v>65.13</v>
      </c>
      <c r="E6463" s="371"/>
    </row>
    <row r="6464" spans="1:5" customFormat="1" x14ac:dyDescent="0.25">
      <c r="A6464" s="373">
        <v>104242</v>
      </c>
      <c r="B6464" s="373" t="s">
        <v>6938</v>
      </c>
      <c r="C6464" s="373" t="s">
        <v>3</v>
      </c>
      <c r="D6464" s="374">
        <v>71.05</v>
      </c>
      <c r="E6464" s="371"/>
    </row>
    <row r="6465" spans="1:5" customFormat="1" x14ac:dyDescent="0.25">
      <c r="A6465" s="373">
        <v>104243</v>
      </c>
      <c r="B6465" s="373" t="s">
        <v>6939</v>
      </c>
      <c r="C6465" s="373" t="s">
        <v>3</v>
      </c>
      <c r="D6465" s="374">
        <v>99.2</v>
      </c>
      <c r="E6465" s="371"/>
    </row>
    <row r="6466" spans="1:5" customFormat="1" x14ac:dyDescent="0.25">
      <c r="A6466" s="373">
        <v>104244</v>
      </c>
      <c r="B6466" s="373" t="s">
        <v>6940</v>
      </c>
      <c r="C6466" s="373" t="s">
        <v>3</v>
      </c>
      <c r="D6466" s="374">
        <v>69.77</v>
      </c>
      <c r="E6466" s="371"/>
    </row>
    <row r="6467" spans="1:5" customFormat="1" x14ac:dyDescent="0.25">
      <c r="A6467" s="373">
        <v>104245</v>
      </c>
      <c r="B6467" s="373" t="s">
        <v>6941</v>
      </c>
      <c r="C6467" s="373" t="s">
        <v>3</v>
      </c>
      <c r="D6467" s="374">
        <v>71.180000000000007</v>
      </c>
      <c r="E6467" s="371"/>
    </row>
    <row r="6468" spans="1:5" customFormat="1" x14ac:dyDescent="0.25">
      <c r="A6468" s="373">
        <v>104246</v>
      </c>
      <c r="B6468" s="373" t="s">
        <v>6942</v>
      </c>
      <c r="C6468" s="373" t="s">
        <v>3</v>
      </c>
      <c r="D6468" s="374">
        <v>77.7</v>
      </c>
      <c r="E6468" s="371"/>
    </row>
    <row r="6469" spans="1:5" customFormat="1" x14ac:dyDescent="0.25">
      <c r="A6469" s="373">
        <v>104247</v>
      </c>
      <c r="B6469" s="373" t="s">
        <v>6943</v>
      </c>
      <c r="C6469" s="373" t="s">
        <v>3</v>
      </c>
      <c r="D6469" s="374">
        <v>105.87</v>
      </c>
      <c r="E6469" s="371"/>
    </row>
    <row r="6470" spans="1:5" customFormat="1" x14ac:dyDescent="0.25">
      <c r="A6470" s="373">
        <v>104248</v>
      </c>
      <c r="B6470" s="373" t="s">
        <v>6944</v>
      </c>
      <c r="C6470" s="373" t="s">
        <v>3</v>
      </c>
      <c r="D6470" s="374">
        <v>72.97</v>
      </c>
      <c r="E6470" s="371"/>
    </row>
    <row r="6471" spans="1:5" customFormat="1" x14ac:dyDescent="0.25">
      <c r="A6471" s="373">
        <v>104249</v>
      </c>
      <c r="B6471" s="373" t="s">
        <v>6945</v>
      </c>
      <c r="C6471" s="373" t="s">
        <v>3</v>
      </c>
      <c r="D6471" s="374">
        <v>76.349999999999994</v>
      </c>
      <c r="E6471" s="371"/>
    </row>
    <row r="6472" spans="1:5" customFormat="1" x14ac:dyDescent="0.25">
      <c r="A6472" s="373">
        <v>104250</v>
      </c>
      <c r="B6472" s="373" t="s">
        <v>6946</v>
      </c>
      <c r="C6472" s="373" t="s">
        <v>3</v>
      </c>
      <c r="D6472" s="374">
        <v>79.87</v>
      </c>
      <c r="E6472" s="371"/>
    </row>
    <row r="6473" spans="1:5" customFormat="1" x14ac:dyDescent="0.25">
      <c r="A6473" s="373">
        <v>104251</v>
      </c>
      <c r="B6473" s="373" t="s">
        <v>6947</v>
      </c>
      <c r="C6473" s="373" t="s">
        <v>3</v>
      </c>
      <c r="D6473" s="374">
        <v>93.1</v>
      </c>
      <c r="E6473" s="371"/>
    </row>
    <row r="6474" spans="1:5" customFormat="1" x14ac:dyDescent="0.25">
      <c r="A6474" s="373">
        <v>104252</v>
      </c>
      <c r="B6474" s="373" t="s">
        <v>6948</v>
      </c>
      <c r="C6474" s="373" t="s">
        <v>3</v>
      </c>
      <c r="D6474" s="374">
        <v>81.34</v>
      </c>
      <c r="E6474" s="371"/>
    </row>
    <row r="6475" spans="1:5" customFormat="1" x14ac:dyDescent="0.25">
      <c r="A6475" s="373">
        <v>104253</v>
      </c>
      <c r="B6475" s="373" t="s">
        <v>6949</v>
      </c>
      <c r="C6475" s="373" t="s">
        <v>3</v>
      </c>
      <c r="D6475" s="374">
        <v>92.21</v>
      </c>
      <c r="E6475" s="371"/>
    </row>
    <row r="6476" spans="1:5" customFormat="1" x14ac:dyDescent="0.25">
      <c r="A6476" s="373">
        <v>104254</v>
      </c>
      <c r="B6476" s="373" t="s">
        <v>6950</v>
      </c>
      <c r="C6476" s="373" t="s">
        <v>3</v>
      </c>
      <c r="D6476" s="374">
        <v>96.93</v>
      </c>
      <c r="E6476" s="371"/>
    </row>
    <row r="6477" spans="1:5" customFormat="1" x14ac:dyDescent="0.25">
      <c r="A6477" s="373">
        <v>104255</v>
      </c>
      <c r="B6477" s="373" t="s">
        <v>6951</v>
      </c>
      <c r="C6477" s="373" t="s">
        <v>3</v>
      </c>
      <c r="D6477" s="374">
        <v>115.62</v>
      </c>
      <c r="E6477" s="371"/>
    </row>
    <row r="6478" spans="1:5" customFormat="1" x14ac:dyDescent="0.25">
      <c r="A6478" s="373">
        <v>104256</v>
      </c>
      <c r="B6478" s="373" t="s">
        <v>6952</v>
      </c>
      <c r="C6478" s="373" t="s">
        <v>3</v>
      </c>
      <c r="D6478" s="374">
        <v>98.42</v>
      </c>
      <c r="E6478" s="371"/>
    </row>
    <row r="6479" spans="1:5" customFormat="1" x14ac:dyDescent="0.25">
      <c r="A6479" s="373">
        <v>104257</v>
      </c>
      <c r="B6479" s="373" t="s">
        <v>6953</v>
      </c>
      <c r="C6479" s="373" t="s">
        <v>3</v>
      </c>
      <c r="D6479" s="374">
        <v>99.39</v>
      </c>
      <c r="E6479" s="371"/>
    </row>
    <row r="6480" spans="1:5" customFormat="1" x14ac:dyDescent="0.25">
      <c r="A6480" s="373">
        <v>104258</v>
      </c>
      <c r="B6480" s="373" t="s">
        <v>6954</v>
      </c>
      <c r="C6480" s="373" t="s">
        <v>3</v>
      </c>
      <c r="D6480" s="374">
        <v>105.31</v>
      </c>
      <c r="E6480" s="371"/>
    </row>
    <row r="6481" spans="1:5" customFormat="1" x14ac:dyDescent="0.25">
      <c r="A6481" s="373">
        <v>104259</v>
      </c>
      <c r="B6481" s="373" t="s">
        <v>6955</v>
      </c>
      <c r="C6481" s="373" t="s">
        <v>3</v>
      </c>
      <c r="D6481" s="374">
        <v>130.21</v>
      </c>
      <c r="E6481" s="371"/>
    </row>
    <row r="6482" spans="1:5" customFormat="1" x14ac:dyDescent="0.25">
      <c r="A6482" s="373">
        <v>104260</v>
      </c>
      <c r="B6482" s="373" t="s">
        <v>6956</v>
      </c>
      <c r="C6482" s="373" t="s">
        <v>3</v>
      </c>
      <c r="D6482" s="374">
        <v>106.28</v>
      </c>
      <c r="E6482" s="371"/>
    </row>
    <row r="6483" spans="1:5" customFormat="1" x14ac:dyDescent="0.25">
      <c r="A6483" s="373">
        <v>104261</v>
      </c>
      <c r="B6483" s="373" t="s">
        <v>6957</v>
      </c>
      <c r="C6483" s="373" t="s">
        <v>3</v>
      </c>
      <c r="D6483" s="374">
        <v>127.57</v>
      </c>
      <c r="E6483" s="371"/>
    </row>
    <row r="6484" spans="1:5" customFormat="1" x14ac:dyDescent="0.25">
      <c r="A6484" s="373">
        <v>104262</v>
      </c>
      <c r="B6484" s="373" t="s">
        <v>6958</v>
      </c>
      <c r="C6484" s="373" t="s">
        <v>3</v>
      </c>
      <c r="D6484" s="374">
        <v>134.09</v>
      </c>
      <c r="E6484" s="371"/>
    </row>
    <row r="6485" spans="1:5" customFormat="1" x14ac:dyDescent="0.25">
      <c r="A6485" s="373">
        <v>104263</v>
      </c>
      <c r="B6485" s="373" t="s">
        <v>6959</v>
      </c>
      <c r="C6485" s="373" t="s">
        <v>3</v>
      </c>
      <c r="D6485" s="374">
        <v>151.09</v>
      </c>
      <c r="E6485" s="371"/>
    </row>
    <row r="6486" spans="1:5" customFormat="1" x14ac:dyDescent="0.25">
      <c r="A6486" s="373">
        <v>104264</v>
      </c>
      <c r="B6486" s="373" t="s">
        <v>6960</v>
      </c>
      <c r="C6486" s="373" t="s">
        <v>3</v>
      </c>
      <c r="D6486" s="374">
        <v>126.02</v>
      </c>
      <c r="E6486" s="371"/>
    </row>
    <row r="6487" spans="1:5" customFormat="1" x14ac:dyDescent="0.25">
      <c r="A6487" s="373">
        <v>104627</v>
      </c>
      <c r="B6487" s="373" t="s">
        <v>8769</v>
      </c>
      <c r="C6487" s="373" t="s">
        <v>3</v>
      </c>
      <c r="D6487" s="374">
        <v>18.98</v>
      </c>
      <c r="E6487" s="371"/>
    </row>
    <row r="6488" spans="1:5" customFormat="1" x14ac:dyDescent="0.25">
      <c r="A6488" s="373">
        <v>104628</v>
      </c>
      <c r="B6488" s="373" t="s">
        <v>8770</v>
      </c>
      <c r="C6488" s="373" t="s">
        <v>3</v>
      </c>
      <c r="D6488" s="374">
        <v>30.26</v>
      </c>
      <c r="E6488" s="371"/>
    </row>
    <row r="6489" spans="1:5" customFormat="1" x14ac:dyDescent="0.25">
      <c r="A6489" s="373">
        <v>104629</v>
      </c>
      <c r="B6489" s="373" t="s">
        <v>8771</v>
      </c>
      <c r="C6489" s="373" t="s">
        <v>3</v>
      </c>
      <c r="D6489" s="374">
        <v>36.74</v>
      </c>
      <c r="E6489" s="371"/>
    </row>
    <row r="6490" spans="1:5" customFormat="1" x14ac:dyDescent="0.25">
      <c r="A6490" s="373">
        <v>104630</v>
      </c>
      <c r="B6490" s="373" t="s">
        <v>8772</v>
      </c>
      <c r="C6490" s="373" t="s">
        <v>3</v>
      </c>
      <c r="D6490" s="374">
        <v>29.58</v>
      </c>
      <c r="E6490" s="371"/>
    </row>
    <row r="6491" spans="1:5" customFormat="1" x14ac:dyDescent="0.25">
      <c r="A6491" s="373">
        <v>104631</v>
      </c>
      <c r="B6491" s="373" t="s">
        <v>8773</v>
      </c>
      <c r="C6491" s="373" t="s">
        <v>3</v>
      </c>
      <c r="D6491" s="374">
        <v>40.85</v>
      </c>
      <c r="E6491" s="371"/>
    </row>
    <row r="6492" spans="1:5" customFormat="1" x14ac:dyDescent="0.25">
      <c r="A6492" s="373">
        <v>104632</v>
      </c>
      <c r="B6492" s="373" t="s">
        <v>8774</v>
      </c>
      <c r="C6492" s="373" t="s">
        <v>3</v>
      </c>
      <c r="D6492" s="374">
        <v>47.33</v>
      </c>
      <c r="E6492" s="371"/>
    </row>
    <row r="6493" spans="1:5" customFormat="1" x14ac:dyDescent="0.25">
      <c r="A6493" s="373">
        <v>104633</v>
      </c>
      <c r="B6493" s="373" t="s">
        <v>8775</v>
      </c>
      <c r="C6493" s="373" t="s">
        <v>3</v>
      </c>
      <c r="D6493" s="374">
        <v>26.56</v>
      </c>
      <c r="E6493" s="371"/>
    </row>
    <row r="6494" spans="1:5" customFormat="1" x14ac:dyDescent="0.25">
      <c r="A6494" s="373">
        <v>104634</v>
      </c>
      <c r="B6494" s="373" t="s">
        <v>8776</v>
      </c>
      <c r="C6494" s="373" t="s">
        <v>3</v>
      </c>
      <c r="D6494" s="374">
        <v>38.86</v>
      </c>
      <c r="E6494" s="371"/>
    </row>
    <row r="6495" spans="1:5" customFormat="1" x14ac:dyDescent="0.25">
      <c r="A6495" s="373">
        <v>104635</v>
      </c>
      <c r="B6495" s="373" t="s">
        <v>8777</v>
      </c>
      <c r="C6495" s="373" t="s">
        <v>3</v>
      </c>
      <c r="D6495" s="374">
        <v>54.56</v>
      </c>
      <c r="E6495" s="371"/>
    </row>
    <row r="6496" spans="1:5" customFormat="1" x14ac:dyDescent="0.25">
      <c r="A6496" s="373">
        <v>104636</v>
      </c>
      <c r="B6496" s="373" t="s">
        <v>8778</v>
      </c>
      <c r="C6496" s="373" t="s">
        <v>3</v>
      </c>
      <c r="D6496" s="374">
        <v>63.12</v>
      </c>
      <c r="E6496" s="371"/>
    </row>
    <row r="6497" spans="1:5" customFormat="1" x14ac:dyDescent="0.25">
      <c r="A6497" s="373">
        <v>87244</v>
      </c>
      <c r="B6497" s="373" t="s">
        <v>7404</v>
      </c>
      <c r="C6497" s="373" t="s">
        <v>3</v>
      </c>
      <c r="D6497" s="374">
        <v>200.11</v>
      </c>
      <c r="E6497" s="371"/>
    </row>
    <row r="6498" spans="1:5" customFormat="1" x14ac:dyDescent="0.25">
      <c r="A6498" s="373">
        <v>87245</v>
      </c>
      <c r="B6498" s="373" t="s">
        <v>7405</v>
      </c>
      <c r="C6498" s="373" t="s">
        <v>3</v>
      </c>
      <c r="D6498" s="374">
        <v>238.71</v>
      </c>
      <c r="E6498" s="371"/>
    </row>
    <row r="6499" spans="1:5" customFormat="1" x14ac:dyDescent="0.25">
      <c r="A6499" s="373">
        <v>87265</v>
      </c>
      <c r="B6499" s="373" t="s">
        <v>7406</v>
      </c>
      <c r="C6499" s="373" t="s">
        <v>3</v>
      </c>
      <c r="D6499" s="374">
        <v>60.84</v>
      </c>
      <c r="E6499" s="371"/>
    </row>
    <row r="6500" spans="1:5" customFormat="1" x14ac:dyDescent="0.25">
      <c r="A6500" s="373">
        <v>87267</v>
      </c>
      <c r="B6500" s="373" t="s">
        <v>7407</v>
      </c>
      <c r="C6500" s="373" t="s">
        <v>3</v>
      </c>
      <c r="D6500" s="374">
        <v>66.2</v>
      </c>
      <c r="E6500" s="371"/>
    </row>
    <row r="6501" spans="1:5" customFormat="1" x14ac:dyDescent="0.25">
      <c r="A6501" s="373">
        <v>87269</v>
      </c>
      <c r="B6501" s="373" t="s">
        <v>7408</v>
      </c>
      <c r="C6501" s="373" t="s">
        <v>3</v>
      </c>
      <c r="D6501" s="374">
        <v>64.97</v>
      </c>
      <c r="E6501" s="371"/>
    </row>
    <row r="6502" spans="1:5" customFormat="1" x14ac:dyDescent="0.25">
      <c r="A6502" s="373">
        <v>87271</v>
      </c>
      <c r="B6502" s="373" t="s">
        <v>7409</v>
      </c>
      <c r="C6502" s="373" t="s">
        <v>3</v>
      </c>
      <c r="D6502" s="374">
        <v>70.41</v>
      </c>
      <c r="E6502" s="371"/>
    </row>
    <row r="6503" spans="1:5" customFormat="1" x14ac:dyDescent="0.25">
      <c r="A6503" s="373">
        <v>87273</v>
      </c>
      <c r="B6503" s="373" t="s">
        <v>7410</v>
      </c>
      <c r="C6503" s="373" t="s">
        <v>3</v>
      </c>
      <c r="D6503" s="374">
        <v>67.92</v>
      </c>
      <c r="E6503" s="371"/>
    </row>
    <row r="6504" spans="1:5" customFormat="1" x14ac:dyDescent="0.25">
      <c r="A6504" s="373">
        <v>87275</v>
      </c>
      <c r="B6504" s="373" t="s">
        <v>7411</v>
      </c>
      <c r="C6504" s="373" t="s">
        <v>3</v>
      </c>
      <c r="D6504" s="374">
        <v>75.14</v>
      </c>
      <c r="E6504" s="371"/>
    </row>
    <row r="6505" spans="1:5" customFormat="1" x14ac:dyDescent="0.25">
      <c r="A6505" s="373">
        <v>88788</v>
      </c>
      <c r="B6505" s="373" t="s">
        <v>7412</v>
      </c>
      <c r="C6505" s="373" t="s">
        <v>3</v>
      </c>
      <c r="D6505" s="374">
        <v>281.51</v>
      </c>
      <c r="E6505" s="371"/>
    </row>
    <row r="6506" spans="1:5" customFormat="1" x14ac:dyDescent="0.25">
      <c r="A6506" s="373">
        <v>88789</v>
      </c>
      <c r="B6506" s="373" t="s">
        <v>7413</v>
      </c>
      <c r="C6506" s="373" t="s">
        <v>3</v>
      </c>
      <c r="D6506" s="374">
        <v>337.19</v>
      </c>
      <c r="E6506" s="371"/>
    </row>
    <row r="6507" spans="1:5" customFormat="1" x14ac:dyDescent="0.25">
      <c r="A6507" s="373">
        <v>89045</v>
      </c>
      <c r="B6507" s="373" t="s">
        <v>2818</v>
      </c>
      <c r="C6507" s="373" t="s">
        <v>3</v>
      </c>
      <c r="D6507" s="374">
        <v>62.18</v>
      </c>
      <c r="E6507" s="371"/>
    </row>
    <row r="6508" spans="1:5" customFormat="1" x14ac:dyDescent="0.25">
      <c r="A6508" s="373">
        <v>89170</v>
      </c>
      <c r="B6508" s="373" t="s">
        <v>5018</v>
      </c>
      <c r="C6508" s="373" t="s">
        <v>3</v>
      </c>
      <c r="D6508" s="374">
        <v>62.18</v>
      </c>
      <c r="E6508" s="371"/>
    </row>
    <row r="6509" spans="1:5" customFormat="1" x14ac:dyDescent="0.25">
      <c r="A6509" s="373">
        <v>93393</v>
      </c>
      <c r="B6509" s="373" t="s">
        <v>7414</v>
      </c>
      <c r="C6509" s="373" t="s">
        <v>3</v>
      </c>
      <c r="D6509" s="374">
        <v>51.62</v>
      </c>
      <c r="E6509" s="371"/>
    </row>
    <row r="6510" spans="1:5" customFormat="1" x14ac:dyDescent="0.25">
      <c r="A6510" s="373">
        <v>93395</v>
      </c>
      <c r="B6510" s="373" t="s">
        <v>7415</v>
      </c>
      <c r="C6510" s="373" t="s">
        <v>3</v>
      </c>
      <c r="D6510" s="374">
        <v>56.92</v>
      </c>
      <c r="E6510" s="371"/>
    </row>
    <row r="6511" spans="1:5" customFormat="1" x14ac:dyDescent="0.25">
      <c r="A6511" s="373">
        <v>99195</v>
      </c>
      <c r="B6511" s="373" t="s">
        <v>7416</v>
      </c>
      <c r="C6511" s="373" t="s">
        <v>3</v>
      </c>
      <c r="D6511" s="374">
        <v>58.2</v>
      </c>
      <c r="E6511" s="371"/>
    </row>
    <row r="6512" spans="1:5" customFormat="1" x14ac:dyDescent="0.25">
      <c r="A6512" s="373">
        <v>99198</v>
      </c>
      <c r="B6512" s="373" t="s">
        <v>7417</v>
      </c>
      <c r="C6512" s="373" t="s">
        <v>3</v>
      </c>
      <c r="D6512" s="374">
        <v>63.5</v>
      </c>
      <c r="E6512" s="371"/>
    </row>
    <row r="6513" spans="1:5" customFormat="1" x14ac:dyDescent="0.25">
      <c r="A6513" s="373">
        <v>104611</v>
      </c>
      <c r="B6513" s="373" t="s">
        <v>7418</v>
      </c>
      <c r="C6513" s="373" t="s">
        <v>3</v>
      </c>
      <c r="D6513" s="374">
        <v>82.95</v>
      </c>
      <c r="E6513" s="371"/>
    </row>
    <row r="6514" spans="1:5" customFormat="1" x14ac:dyDescent="0.25">
      <c r="A6514" s="373">
        <v>104612</v>
      </c>
      <c r="B6514" s="373" t="s">
        <v>7419</v>
      </c>
      <c r="C6514" s="373" t="s">
        <v>3</v>
      </c>
      <c r="D6514" s="374">
        <v>83.76</v>
      </c>
      <c r="E6514" s="371"/>
    </row>
    <row r="6515" spans="1:5" customFormat="1" x14ac:dyDescent="0.25">
      <c r="A6515" s="373">
        <v>104613</v>
      </c>
      <c r="B6515" s="373" t="s">
        <v>7420</v>
      </c>
      <c r="C6515" s="373" t="s">
        <v>3</v>
      </c>
      <c r="D6515" s="374">
        <v>64.44</v>
      </c>
      <c r="E6515" s="371"/>
    </row>
    <row r="6516" spans="1:5" customFormat="1" x14ac:dyDescent="0.25">
      <c r="A6516" s="373">
        <v>104614</v>
      </c>
      <c r="B6516" s="373" t="s">
        <v>7421</v>
      </c>
      <c r="C6516" s="373" t="s">
        <v>3</v>
      </c>
      <c r="D6516" s="374">
        <v>71.44</v>
      </c>
      <c r="E6516" s="371"/>
    </row>
    <row r="6517" spans="1:5" customFormat="1" x14ac:dyDescent="0.25">
      <c r="A6517" s="373">
        <v>104615</v>
      </c>
      <c r="B6517" s="373" t="s">
        <v>7422</v>
      </c>
      <c r="C6517" s="373" t="s">
        <v>3</v>
      </c>
      <c r="D6517" s="374">
        <v>196.87</v>
      </c>
      <c r="E6517" s="371"/>
    </row>
    <row r="6518" spans="1:5" customFormat="1" x14ac:dyDescent="0.25">
      <c r="A6518" s="373">
        <v>104616</v>
      </c>
      <c r="B6518" s="373" t="s">
        <v>7423</v>
      </c>
      <c r="C6518" s="373" t="s">
        <v>3</v>
      </c>
      <c r="D6518" s="374">
        <v>281.22000000000003</v>
      </c>
      <c r="E6518" s="371"/>
    </row>
    <row r="6519" spans="1:5" customFormat="1" x14ac:dyDescent="0.25">
      <c r="A6519" s="373">
        <v>104617</v>
      </c>
      <c r="B6519" s="373" t="s">
        <v>7424</v>
      </c>
      <c r="C6519" s="373" t="s">
        <v>3</v>
      </c>
      <c r="D6519" s="374">
        <v>207.67</v>
      </c>
      <c r="E6519" s="371"/>
    </row>
    <row r="6520" spans="1:5" customFormat="1" x14ac:dyDescent="0.25">
      <c r="A6520" s="373">
        <v>104618</v>
      </c>
      <c r="B6520" s="373" t="s">
        <v>7425</v>
      </c>
      <c r="C6520" s="373" t="s">
        <v>3</v>
      </c>
      <c r="D6520" s="374">
        <v>292.02</v>
      </c>
      <c r="E6520" s="371"/>
    </row>
    <row r="6521" spans="1:5" customFormat="1" x14ac:dyDescent="0.25">
      <c r="A6521" s="373">
        <v>104619</v>
      </c>
      <c r="B6521" s="373" t="s">
        <v>7426</v>
      </c>
      <c r="C6521" s="373" t="s">
        <v>16</v>
      </c>
      <c r="D6521" s="374">
        <v>19.59</v>
      </c>
      <c r="E6521" s="371"/>
    </row>
    <row r="6522" spans="1:5" customFormat="1" x14ac:dyDescent="0.25">
      <c r="A6522" s="373">
        <v>101965</v>
      </c>
      <c r="B6522" s="373" t="s">
        <v>4374</v>
      </c>
      <c r="C6522" s="373" t="s">
        <v>16</v>
      </c>
      <c r="D6522" s="374">
        <v>104.12</v>
      </c>
      <c r="E6522" s="371"/>
    </row>
    <row r="6523" spans="1:5" customFormat="1" x14ac:dyDescent="0.25">
      <c r="A6523" s="373">
        <v>101966</v>
      </c>
      <c r="B6523" s="373" t="s">
        <v>4375</v>
      </c>
      <c r="C6523" s="373" t="s">
        <v>16</v>
      </c>
      <c r="D6523" s="374">
        <v>125.14</v>
      </c>
      <c r="E6523" s="371"/>
    </row>
    <row r="6524" spans="1:5" customFormat="1" x14ac:dyDescent="0.25">
      <c r="A6524" s="373">
        <v>101979</v>
      </c>
      <c r="B6524" s="373" t="s">
        <v>4376</v>
      </c>
      <c r="C6524" s="373" t="s">
        <v>16</v>
      </c>
      <c r="D6524" s="374">
        <v>38.03</v>
      </c>
      <c r="E6524" s="371"/>
    </row>
    <row r="6525" spans="1:5" customFormat="1" x14ac:dyDescent="0.25">
      <c r="A6525" s="373">
        <v>96112</v>
      </c>
      <c r="B6525" s="373" t="s">
        <v>8779</v>
      </c>
      <c r="C6525" s="373" t="s">
        <v>3</v>
      </c>
      <c r="D6525" s="374">
        <v>136.38</v>
      </c>
      <c r="E6525" s="371"/>
    </row>
    <row r="6526" spans="1:5" customFormat="1" x14ac:dyDescent="0.25">
      <c r="A6526" s="373">
        <v>96122</v>
      </c>
      <c r="B6526" s="373" t="s">
        <v>8780</v>
      </c>
      <c r="C6526" s="373" t="s">
        <v>16</v>
      </c>
      <c r="D6526" s="374">
        <v>47.17</v>
      </c>
      <c r="E6526" s="371"/>
    </row>
    <row r="6527" spans="1:5" customFormat="1" x14ac:dyDescent="0.25">
      <c r="A6527" s="373">
        <v>104756</v>
      </c>
      <c r="B6527" s="373" t="s">
        <v>8781</v>
      </c>
      <c r="C6527" s="373" t="s">
        <v>3</v>
      </c>
      <c r="D6527" s="374">
        <v>191.92</v>
      </c>
      <c r="E6527" s="371"/>
    </row>
    <row r="6528" spans="1:5" customFormat="1" x14ac:dyDescent="0.25">
      <c r="A6528" s="373">
        <v>96109</v>
      </c>
      <c r="B6528" s="373" t="s">
        <v>8782</v>
      </c>
      <c r="C6528" s="373" t="s">
        <v>3</v>
      </c>
      <c r="D6528" s="374">
        <v>51.7</v>
      </c>
      <c r="E6528" s="371"/>
    </row>
    <row r="6529" spans="1:5" customFormat="1" x14ac:dyDescent="0.25">
      <c r="A6529" s="373">
        <v>96110</v>
      </c>
      <c r="B6529" s="373" t="s">
        <v>8783</v>
      </c>
      <c r="C6529" s="373" t="s">
        <v>3</v>
      </c>
      <c r="D6529" s="374">
        <v>68.97</v>
      </c>
      <c r="E6529" s="371"/>
    </row>
    <row r="6530" spans="1:5" customFormat="1" x14ac:dyDescent="0.25">
      <c r="A6530" s="373">
        <v>96113</v>
      </c>
      <c r="B6530" s="373" t="s">
        <v>8784</v>
      </c>
      <c r="C6530" s="373" t="s">
        <v>3</v>
      </c>
      <c r="D6530" s="374">
        <v>46.44</v>
      </c>
      <c r="E6530" s="371"/>
    </row>
    <row r="6531" spans="1:5" customFormat="1" x14ac:dyDescent="0.25">
      <c r="A6531" s="373">
        <v>96114</v>
      </c>
      <c r="B6531" s="373" t="s">
        <v>8785</v>
      </c>
      <c r="C6531" s="373" t="s">
        <v>3</v>
      </c>
      <c r="D6531" s="374">
        <v>69.989999999999995</v>
      </c>
      <c r="E6531" s="371"/>
    </row>
    <row r="6532" spans="1:5" customFormat="1" x14ac:dyDescent="0.25">
      <c r="A6532" s="373">
        <v>96120</v>
      </c>
      <c r="B6532" s="373" t="s">
        <v>8786</v>
      </c>
      <c r="C6532" s="373" t="s">
        <v>16</v>
      </c>
      <c r="D6532" s="374">
        <v>2.99</v>
      </c>
      <c r="E6532" s="371"/>
    </row>
    <row r="6533" spans="1:5" customFormat="1" x14ac:dyDescent="0.25">
      <c r="A6533" s="373">
        <v>96123</v>
      </c>
      <c r="B6533" s="373" t="s">
        <v>8787</v>
      </c>
      <c r="C6533" s="373" t="s">
        <v>16</v>
      </c>
      <c r="D6533" s="374">
        <v>27.31</v>
      </c>
      <c r="E6533" s="371"/>
    </row>
    <row r="6534" spans="1:5" customFormat="1" x14ac:dyDescent="0.25">
      <c r="A6534" s="373">
        <v>99054</v>
      </c>
      <c r="B6534" s="373" t="s">
        <v>8788</v>
      </c>
      <c r="C6534" s="373" t="s">
        <v>3</v>
      </c>
      <c r="D6534" s="374">
        <v>59.47</v>
      </c>
      <c r="E6534" s="371"/>
    </row>
    <row r="6535" spans="1:5" customFormat="1" x14ac:dyDescent="0.25">
      <c r="A6535" s="373">
        <v>96111</v>
      </c>
      <c r="B6535" s="373" t="s">
        <v>8789</v>
      </c>
      <c r="C6535" s="373" t="s">
        <v>3</v>
      </c>
      <c r="D6535" s="374">
        <v>59.39</v>
      </c>
      <c r="E6535" s="371"/>
    </row>
    <row r="6536" spans="1:5" customFormat="1" x14ac:dyDescent="0.25">
      <c r="A6536" s="373">
        <v>96116</v>
      </c>
      <c r="B6536" s="373" t="s">
        <v>8790</v>
      </c>
      <c r="C6536" s="373" t="s">
        <v>3</v>
      </c>
      <c r="D6536" s="374">
        <v>61.96</v>
      </c>
      <c r="E6536" s="371"/>
    </row>
    <row r="6537" spans="1:5" customFormat="1" x14ac:dyDescent="0.25">
      <c r="A6537" s="373">
        <v>96121</v>
      </c>
      <c r="B6537" s="373" t="s">
        <v>8791</v>
      </c>
      <c r="C6537" s="373" t="s">
        <v>16</v>
      </c>
      <c r="D6537" s="374">
        <v>11.44</v>
      </c>
      <c r="E6537" s="371"/>
    </row>
    <row r="6538" spans="1:5" customFormat="1" x14ac:dyDescent="0.25">
      <c r="A6538" s="373">
        <v>96485</v>
      </c>
      <c r="B6538" s="373" t="s">
        <v>8792</v>
      </c>
      <c r="C6538" s="373" t="s">
        <v>3</v>
      </c>
      <c r="D6538" s="374">
        <v>68.94</v>
      </c>
      <c r="E6538" s="371"/>
    </row>
    <row r="6539" spans="1:5" customFormat="1" x14ac:dyDescent="0.25">
      <c r="A6539" s="373">
        <v>96486</v>
      </c>
      <c r="B6539" s="373" t="s">
        <v>8793</v>
      </c>
      <c r="C6539" s="373" t="s">
        <v>3</v>
      </c>
      <c r="D6539" s="374">
        <v>71.510000000000005</v>
      </c>
      <c r="E6539" s="371"/>
    </row>
    <row r="6540" spans="1:5" customFormat="1" x14ac:dyDescent="0.25">
      <c r="A6540" s="373">
        <v>91515</v>
      </c>
      <c r="B6540" s="373" t="s">
        <v>6962</v>
      </c>
      <c r="C6540" s="373" t="s">
        <v>3</v>
      </c>
      <c r="D6540" s="374">
        <v>6.61</v>
      </c>
      <c r="E6540" s="371"/>
    </row>
    <row r="6541" spans="1:5" customFormat="1" x14ac:dyDescent="0.25">
      <c r="A6541" s="373">
        <v>91519</v>
      </c>
      <c r="B6541" s="373" t="s">
        <v>6963</v>
      </c>
      <c r="C6541" s="373" t="s">
        <v>3</v>
      </c>
      <c r="D6541" s="374">
        <v>8.9</v>
      </c>
      <c r="E6541" s="371"/>
    </row>
    <row r="6542" spans="1:5" customFormat="1" x14ac:dyDescent="0.25">
      <c r="A6542" s="373">
        <v>91520</v>
      </c>
      <c r="B6542" s="373" t="s">
        <v>6964</v>
      </c>
      <c r="C6542" s="373" t="s">
        <v>3</v>
      </c>
      <c r="D6542" s="374">
        <v>2.46</v>
      </c>
      <c r="E6542" s="371"/>
    </row>
    <row r="6543" spans="1:5" customFormat="1" x14ac:dyDescent="0.25">
      <c r="A6543" s="373">
        <v>91522</v>
      </c>
      <c r="B6543" s="373" t="s">
        <v>6965</v>
      </c>
      <c r="C6543" s="373" t="s">
        <v>3</v>
      </c>
      <c r="D6543" s="374">
        <v>3.41</v>
      </c>
      <c r="E6543" s="371"/>
    </row>
    <row r="6544" spans="1:5" customFormat="1" x14ac:dyDescent="0.25">
      <c r="A6544" s="373">
        <v>91525</v>
      </c>
      <c r="B6544" s="373" t="s">
        <v>6966</v>
      </c>
      <c r="C6544" s="373" t="s">
        <v>3</v>
      </c>
      <c r="D6544" s="374">
        <v>7.42</v>
      </c>
      <c r="E6544" s="371"/>
    </row>
    <row r="6545" spans="1:5" customFormat="1" x14ac:dyDescent="0.25">
      <c r="A6545" s="373">
        <v>104412</v>
      </c>
      <c r="B6545" s="373" t="s">
        <v>6967</v>
      </c>
      <c r="C6545" s="373" t="s">
        <v>3</v>
      </c>
      <c r="D6545" s="374">
        <v>3.06</v>
      </c>
      <c r="E6545" s="371"/>
    </row>
    <row r="6546" spans="1:5" customFormat="1" x14ac:dyDescent="0.25">
      <c r="A6546" s="373">
        <v>104413</v>
      </c>
      <c r="B6546" s="373" t="s">
        <v>6968</v>
      </c>
      <c r="C6546" s="373" t="s">
        <v>3</v>
      </c>
      <c r="D6546" s="374">
        <v>5.39</v>
      </c>
      <c r="E6546" s="371"/>
    </row>
    <row r="6547" spans="1:5" customFormat="1" x14ac:dyDescent="0.25">
      <c r="A6547" s="373">
        <v>104414</v>
      </c>
      <c r="B6547" s="373" t="s">
        <v>6969</v>
      </c>
      <c r="C6547" s="373" t="s">
        <v>3</v>
      </c>
      <c r="D6547" s="374">
        <v>6.61</v>
      </c>
      <c r="E6547" s="371"/>
    </row>
    <row r="6548" spans="1:5" customFormat="1" x14ac:dyDescent="0.25">
      <c r="A6548" s="373">
        <v>104415</v>
      </c>
      <c r="B6548" s="373" t="s">
        <v>6970</v>
      </c>
      <c r="C6548" s="373" t="s">
        <v>3</v>
      </c>
      <c r="D6548" s="374">
        <v>11.87</v>
      </c>
      <c r="E6548" s="371"/>
    </row>
    <row r="6549" spans="1:5" customFormat="1" x14ac:dyDescent="0.25">
      <c r="A6549" s="373">
        <v>104416</v>
      </c>
      <c r="B6549" s="373" t="s">
        <v>6971</v>
      </c>
      <c r="C6549" s="373" t="s">
        <v>3</v>
      </c>
      <c r="D6549" s="374">
        <v>2.1</v>
      </c>
      <c r="E6549" s="371"/>
    </row>
    <row r="6550" spans="1:5" customFormat="1" x14ac:dyDescent="0.25">
      <c r="A6550" s="373">
        <v>104417</v>
      </c>
      <c r="B6550" s="373" t="s">
        <v>6972</v>
      </c>
      <c r="C6550" s="373" t="s">
        <v>3</v>
      </c>
      <c r="D6550" s="374">
        <v>4.45</v>
      </c>
      <c r="E6550" s="371"/>
    </row>
    <row r="6551" spans="1:5" customFormat="1" x14ac:dyDescent="0.25">
      <c r="A6551" s="373">
        <v>104418</v>
      </c>
      <c r="B6551" s="373" t="s">
        <v>6973</v>
      </c>
      <c r="C6551" s="373" t="s">
        <v>3</v>
      </c>
      <c r="D6551" s="374">
        <v>2.84</v>
      </c>
      <c r="E6551" s="371"/>
    </row>
    <row r="6552" spans="1:5" customFormat="1" x14ac:dyDescent="0.25">
      <c r="A6552" s="373">
        <v>104419</v>
      </c>
      <c r="B6552" s="373" t="s">
        <v>6974</v>
      </c>
      <c r="C6552" s="373" t="s">
        <v>3</v>
      </c>
      <c r="D6552" s="374">
        <v>11.91</v>
      </c>
      <c r="E6552" s="371"/>
    </row>
    <row r="6553" spans="1:5" customFormat="1" x14ac:dyDescent="0.25">
      <c r="A6553" s="373">
        <v>104420</v>
      </c>
      <c r="B6553" s="373" t="s">
        <v>6975</v>
      </c>
      <c r="C6553" s="373" t="s">
        <v>3</v>
      </c>
      <c r="D6553" s="374">
        <v>10.74</v>
      </c>
      <c r="E6553" s="371"/>
    </row>
    <row r="6554" spans="1:5" customFormat="1" x14ac:dyDescent="0.25">
      <c r="A6554" s="373">
        <v>104421</v>
      </c>
      <c r="B6554" s="373" t="s">
        <v>6976</v>
      </c>
      <c r="C6554" s="373" t="s">
        <v>3</v>
      </c>
      <c r="D6554" s="374">
        <v>14.3</v>
      </c>
      <c r="E6554" s="371"/>
    </row>
    <row r="6555" spans="1:5" customFormat="1" x14ac:dyDescent="0.25">
      <c r="A6555" s="373">
        <v>104422</v>
      </c>
      <c r="B6555" s="373" t="s">
        <v>6977</v>
      </c>
      <c r="C6555" s="373" t="s">
        <v>3</v>
      </c>
      <c r="D6555" s="374">
        <v>7.99</v>
      </c>
      <c r="E6555" s="371"/>
    </row>
    <row r="6556" spans="1:5" customFormat="1" x14ac:dyDescent="0.25">
      <c r="A6556" s="373">
        <v>104423</v>
      </c>
      <c r="B6556" s="373" t="s">
        <v>6978</v>
      </c>
      <c r="C6556" s="373" t="s">
        <v>3</v>
      </c>
      <c r="D6556" s="374">
        <v>23.24</v>
      </c>
      <c r="E6556" s="371"/>
    </row>
    <row r="6557" spans="1:5" customFormat="1" x14ac:dyDescent="0.25">
      <c r="A6557" s="373">
        <v>104424</v>
      </c>
      <c r="B6557" s="373" t="s">
        <v>6979</v>
      </c>
      <c r="C6557" s="373" t="s">
        <v>3</v>
      </c>
      <c r="D6557" s="374">
        <v>21.34</v>
      </c>
      <c r="E6557" s="371"/>
    </row>
    <row r="6558" spans="1:5" customFormat="1" x14ac:dyDescent="0.25">
      <c r="A6558" s="373">
        <v>104425</v>
      </c>
      <c r="B6558" s="373" t="s">
        <v>6980</v>
      </c>
      <c r="C6558" s="373" t="s">
        <v>3</v>
      </c>
      <c r="D6558" s="374">
        <v>18.190000000000001</v>
      </c>
      <c r="E6558" s="371"/>
    </row>
    <row r="6559" spans="1:5" customFormat="1" x14ac:dyDescent="0.25">
      <c r="A6559" s="373">
        <v>87280</v>
      </c>
      <c r="B6559" s="373" t="s">
        <v>2819</v>
      </c>
      <c r="C6559" s="373" t="s">
        <v>12</v>
      </c>
      <c r="D6559" s="374">
        <v>541.9</v>
      </c>
      <c r="E6559" s="371"/>
    </row>
    <row r="6560" spans="1:5" customFormat="1" x14ac:dyDescent="0.25">
      <c r="A6560" s="373">
        <v>87281</v>
      </c>
      <c r="B6560" s="373" t="s">
        <v>2820</v>
      </c>
      <c r="C6560" s="373" t="s">
        <v>12</v>
      </c>
      <c r="D6560" s="374">
        <v>532.58000000000004</v>
      </c>
      <c r="E6560" s="371"/>
    </row>
    <row r="6561" spans="1:5" customFormat="1" x14ac:dyDescent="0.25">
      <c r="A6561" s="373">
        <v>87283</v>
      </c>
      <c r="B6561" s="373" t="s">
        <v>2821</v>
      </c>
      <c r="C6561" s="373" t="s">
        <v>12</v>
      </c>
      <c r="D6561" s="374">
        <v>549.88</v>
      </c>
      <c r="E6561" s="371"/>
    </row>
    <row r="6562" spans="1:5" customFormat="1" x14ac:dyDescent="0.25">
      <c r="A6562" s="373">
        <v>87284</v>
      </c>
      <c r="B6562" s="373" t="s">
        <v>2822</v>
      </c>
      <c r="C6562" s="373" t="s">
        <v>12</v>
      </c>
      <c r="D6562" s="374">
        <v>539.79999999999995</v>
      </c>
      <c r="E6562" s="371"/>
    </row>
    <row r="6563" spans="1:5" customFormat="1" x14ac:dyDescent="0.25">
      <c r="A6563" s="373">
        <v>87286</v>
      </c>
      <c r="B6563" s="373" t="s">
        <v>2823</v>
      </c>
      <c r="C6563" s="373" t="s">
        <v>12</v>
      </c>
      <c r="D6563" s="374">
        <v>699.66</v>
      </c>
      <c r="E6563" s="371"/>
    </row>
    <row r="6564" spans="1:5" customFormat="1" x14ac:dyDescent="0.25">
      <c r="A6564" s="373">
        <v>87287</v>
      </c>
      <c r="B6564" s="373" t="s">
        <v>2824</v>
      </c>
      <c r="C6564" s="373" t="s">
        <v>12</v>
      </c>
      <c r="D6564" s="374">
        <v>679.44</v>
      </c>
      <c r="E6564" s="371"/>
    </row>
    <row r="6565" spans="1:5" customFormat="1" x14ac:dyDescent="0.25">
      <c r="A6565" s="373">
        <v>87289</v>
      </c>
      <c r="B6565" s="373" t="s">
        <v>2825</v>
      </c>
      <c r="C6565" s="373" t="s">
        <v>12</v>
      </c>
      <c r="D6565" s="374">
        <v>694.44</v>
      </c>
      <c r="E6565" s="371"/>
    </row>
    <row r="6566" spans="1:5" customFormat="1" x14ac:dyDescent="0.25">
      <c r="A6566" s="373">
        <v>87290</v>
      </c>
      <c r="B6566" s="373" t="s">
        <v>2826</v>
      </c>
      <c r="C6566" s="373" t="s">
        <v>12</v>
      </c>
      <c r="D6566" s="374">
        <v>682.09</v>
      </c>
      <c r="E6566" s="371"/>
    </row>
    <row r="6567" spans="1:5" customFormat="1" x14ac:dyDescent="0.25">
      <c r="A6567" s="373">
        <v>87292</v>
      </c>
      <c r="B6567" s="373" t="s">
        <v>2827</v>
      </c>
      <c r="C6567" s="373" t="s">
        <v>12</v>
      </c>
      <c r="D6567" s="374">
        <v>717.3</v>
      </c>
      <c r="E6567" s="371"/>
    </row>
    <row r="6568" spans="1:5" customFormat="1" x14ac:dyDescent="0.25">
      <c r="A6568" s="373">
        <v>87294</v>
      </c>
      <c r="B6568" s="373" t="s">
        <v>2828</v>
      </c>
      <c r="C6568" s="373" t="s">
        <v>12</v>
      </c>
      <c r="D6568" s="374">
        <v>688.74</v>
      </c>
      <c r="E6568" s="371"/>
    </row>
    <row r="6569" spans="1:5" customFormat="1" x14ac:dyDescent="0.25">
      <c r="A6569" s="373">
        <v>87295</v>
      </c>
      <c r="B6569" s="373" t="s">
        <v>2829</v>
      </c>
      <c r="C6569" s="373" t="s">
        <v>12</v>
      </c>
      <c r="D6569" s="374">
        <v>719.95</v>
      </c>
      <c r="E6569" s="371"/>
    </row>
    <row r="6570" spans="1:5" customFormat="1" x14ac:dyDescent="0.25">
      <c r="A6570" s="373">
        <v>87296</v>
      </c>
      <c r="B6570" s="373" t="s">
        <v>2830</v>
      </c>
      <c r="C6570" s="373" t="s">
        <v>12</v>
      </c>
      <c r="D6570" s="374">
        <v>688.12</v>
      </c>
      <c r="E6570" s="371"/>
    </row>
    <row r="6571" spans="1:5" customFormat="1" x14ac:dyDescent="0.25">
      <c r="A6571" s="373">
        <v>87298</v>
      </c>
      <c r="B6571" s="373" t="s">
        <v>2831</v>
      </c>
      <c r="C6571" s="373" t="s">
        <v>12</v>
      </c>
      <c r="D6571" s="374">
        <v>735.64</v>
      </c>
      <c r="E6571" s="371"/>
    </row>
    <row r="6572" spans="1:5" customFormat="1" x14ac:dyDescent="0.25">
      <c r="A6572" s="373">
        <v>87299</v>
      </c>
      <c r="B6572" s="373" t="s">
        <v>2832</v>
      </c>
      <c r="C6572" s="373" t="s">
        <v>12</v>
      </c>
      <c r="D6572" s="374">
        <v>538.84</v>
      </c>
      <c r="E6572" s="371"/>
    </row>
    <row r="6573" spans="1:5" customFormat="1" x14ac:dyDescent="0.25">
      <c r="A6573" s="373">
        <v>87301</v>
      </c>
      <c r="B6573" s="373" t="s">
        <v>2833</v>
      </c>
      <c r="C6573" s="373" t="s">
        <v>12</v>
      </c>
      <c r="D6573" s="374">
        <v>691.86</v>
      </c>
      <c r="E6573" s="371"/>
    </row>
    <row r="6574" spans="1:5" customFormat="1" x14ac:dyDescent="0.25">
      <c r="A6574" s="373">
        <v>87302</v>
      </c>
      <c r="B6574" s="373" t="s">
        <v>2834</v>
      </c>
      <c r="C6574" s="373" t="s">
        <v>12</v>
      </c>
      <c r="D6574" s="374">
        <v>680.29</v>
      </c>
      <c r="E6574" s="371"/>
    </row>
    <row r="6575" spans="1:5" customFormat="1" x14ac:dyDescent="0.25">
      <c r="A6575" s="373">
        <v>87304</v>
      </c>
      <c r="B6575" s="373" t="s">
        <v>2835</v>
      </c>
      <c r="C6575" s="373" t="s">
        <v>12</v>
      </c>
      <c r="D6575" s="374">
        <v>648.30999999999995</v>
      </c>
      <c r="E6575" s="371"/>
    </row>
    <row r="6576" spans="1:5" customFormat="1" x14ac:dyDescent="0.25">
      <c r="A6576" s="373">
        <v>87305</v>
      </c>
      <c r="B6576" s="373" t="s">
        <v>2836</v>
      </c>
      <c r="C6576" s="373" t="s">
        <v>12</v>
      </c>
      <c r="D6576" s="374">
        <v>648.91999999999996</v>
      </c>
      <c r="E6576" s="371"/>
    </row>
    <row r="6577" spans="1:5" customFormat="1" x14ac:dyDescent="0.25">
      <c r="A6577" s="373">
        <v>87307</v>
      </c>
      <c r="B6577" s="373" t="s">
        <v>2837</v>
      </c>
      <c r="C6577" s="373" t="s">
        <v>12</v>
      </c>
      <c r="D6577" s="374">
        <v>634.64</v>
      </c>
      <c r="E6577" s="371"/>
    </row>
    <row r="6578" spans="1:5" customFormat="1" x14ac:dyDescent="0.25">
      <c r="A6578" s="373">
        <v>87308</v>
      </c>
      <c r="B6578" s="373" t="s">
        <v>2838</v>
      </c>
      <c r="C6578" s="373" t="s">
        <v>12</v>
      </c>
      <c r="D6578" s="374">
        <v>620.99</v>
      </c>
      <c r="E6578" s="371"/>
    </row>
    <row r="6579" spans="1:5" customFormat="1" x14ac:dyDescent="0.25">
      <c r="A6579" s="373">
        <v>87310</v>
      </c>
      <c r="B6579" s="373" t="s">
        <v>2839</v>
      </c>
      <c r="C6579" s="373" t="s">
        <v>12</v>
      </c>
      <c r="D6579" s="374">
        <v>512.92999999999995</v>
      </c>
      <c r="E6579" s="371"/>
    </row>
    <row r="6580" spans="1:5" customFormat="1" x14ac:dyDescent="0.25">
      <c r="A6580" s="373">
        <v>87311</v>
      </c>
      <c r="B6580" s="373" t="s">
        <v>2840</v>
      </c>
      <c r="C6580" s="373" t="s">
        <v>12</v>
      </c>
      <c r="D6580" s="374">
        <v>500.37</v>
      </c>
      <c r="E6580" s="371"/>
    </row>
    <row r="6581" spans="1:5" customFormat="1" x14ac:dyDescent="0.25">
      <c r="A6581" s="373">
        <v>87313</v>
      </c>
      <c r="B6581" s="373" t="s">
        <v>2841</v>
      </c>
      <c r="C6581" s="373" t="s">
        <v>12</v>
      </c>
      <c r="D6581" s="374">
        <v>576.53</v>
      </c>
      <c r="E6581" s="371"/>
    </row>
    <row r="6582" spans="1:5" customFormat="1" x14ac:dyDescent="0.25">
      <c r="A6582" s="373">
        <v>87314</v>
      </c>
      <c r="B6582" s="373" t="s">
        <v>2842</v>
      </c>
      <c r="C6582" s="373" t="s">
        <v>12</v>
      </c>
      <c r="D6582" s="374">
        <v>565.5</v>
      </c>
      <c r="E6582" s="371"/>
    </row>
    <row r="6583" spans="1:5" customFormat="1" x14ac:dyDescent="0.25">
      <c r="A6583" s="373">
        <v>87316</v>
      </c>
      <c r="B6583" s="373" t="s">
        <v>2843</v>
      </c>
      <c r="C6583" s="373" t="s">
        <v>12</v>
      </c>
      <c r="D6583" s="374">
        <v>545.85</v>
      </c>
      <c r="E6583" s="371"/>
    </row>
    <row r="6584" spans="1:5" customFormat="1" x14ac:dyDescent="0.25">
      <c r="A6584" s="373">
        <v>87317</v>
      </c>
      <c r="B6584" s="373" t="s">
        <v>2844</v>
      </c>
      <c r="C6584" s="373" t="s">
        <v>12</v>
      </c>
      <c r="D6584" s="374">
        <v>526.95000000000005</v>
      </c>
      <c r="E6584" s="371"/>
    </row>
    <row r="6585" spans="1:5" customFormat="1" x14ac:dyDescent="0.25">
      <c r="A6585" s="373">
        <v>87319</v>
      </c>
      <c r="B6585" s="373" t="s">
        <v>2845</v>
      </c>
      <c r="C6585" s="373" t="s">
        <v>12</v>
      </c>
      <c r="D6585" s="375">
        <v>3594.33</v>
      </c>
      <c r="E6585" s="371"/>
    </row>
    <row r="6586" spans="1:5" customFormat="1" x14ac:dyDescent="0.25">
      <c r="A6586" s="373">
        <v>87320</v>
      </c>
      <c r="B6586" s="373" t="s">
        <v>2846</v>
      </c>
      <c r="C6586" s="373" t="s">
        <v>12</v>
      </c>
      <c r="D6586" s="375">
        <v>3598.09</v>
      </c>
      <c r="E6586" s="371"/>
    </row>
    <row r="6587" spans="1:5" customFormat="1" x14ac:dyDescent="0.25">
      <c r="A6587" s="373">
        <v>87322</v>
      </c>
      <c r="B6587" s="373" t="s">
        <v>2847</v>
      </c>
      <c r="C6587" s="373" t="s">
        <v>12</v>
      </c>
      <c r="D6587" s="375">
        <v>3683.21</v>
      </c>
      <c r="E6587" s="371"/>
    </row>
    <row r="6588" spans="1:5" customFormat="1" x14ac:dyDescent="0.25">
      <c r="A6588" s="373">
        <v>87323</v>
      </c>
      <c r="B6588" s="373" t="s">
        <v>2848</v>
      </c>
      <c r="C6588" s="373" t="s">
        <v>12</v>
      </c>
      <c r="D6588" s="375">
        <v>3678.35</v>
      </c>
      <c r="E6588" s="371"/>
    </row>
    <row r="6589" spans="1:5" customFormat="1" x14ac:dyDescent="0.25">
      <c r="A6589" s="373">
        <v>87325</v>
      </c>
      <c r="B6589" s="373" t="s">
        <v>2849</v>
      </c>
      <c r="C6589" s="373" t="s">
        <v>12</v>
      </c>
      <c r="D6589" s="375">
        <v>3613.88</v>
      </c>
      <c r="E6589" s="371"/>
    </row>
    <row r="6590" spans="1:5" customFormat="1" x14ac:dyDescent="0.25">
      <c r="A6590" s="373">
        <v>87326</v>
      </c>
      <c r="B6590" s="373" t="s">
        <v>2850</v>
      </c>
      <c r="C6590" s="373" t="s">
        <v>12</v>
      </c>
      <c r="D6590" s="375">
        <v>3619.18</v>
      </c>
      <c r="E6590" s="371"/>
    </row>
    <row r="6591" spans="1:5" customFormat="1" x14ac:dyDescent="0.25">
      <c r="A6591" s="373">
        <v>87327</v>
      </c>
      <c r="B6591" s="373" t="s">
        <v>2851</v>
      </c>
      <c r="C6591" s="373" t="s">
        <v>12</v>
      </c>
      <c r="D6591" s="374">
        <v>564.89</v>
      </c>
      <c r="E6591" s="371"/>
    </row>
    <row r="6592" spans="1:5" customFormat="1" x14ac:dyDescent="0.25">
      <c r="A6592" s="373">
        <v>87328</v>
      </c>
      <c r="B6592" s="373" t="s">
        <v>2852</v>
      </c>
      <c r="C6592" s="373" t="s">
        <v>12</v>
      </c>
      <c r="D6592" s="374">
        <v>499.38</v>
      </c>
      <c r="E6592" s="371"/>
    </row>
    <row r="6593" spans="1:5" customFormat="1" x14ac:dyDescent="0.25">
      <c r="A6593" s="373">
        <v>87329</v>
      </c>
      <c r="B6593" s="373" t="s">
        <v>2853</v>
      </c>
      <c r="C6593" s="373" t="s">
        <v>12</v>
      </c>
      <c r="D6593" s="374">
        <v>592.83000000000004</v>
      </c>
      <c r="E6593" s="371"/>
    </row>
    <row r="6594" spans="1:5" customFormat="1" x14ac:dyDescent="0.25">
      <c r="A6594" s="373">
        <v>87330</v>
      </c>
      <c r="B6594" s="373" t="s">
        <v>2854</v>
      </c>
      <c r="C6594" s="373" t="s">
        <v>12</v>
      </c>
      <c r="D6594" s="374">
        <v>518.71</v>
      </c>
      <c r="E6594" s="371"/>
    </row>
    <row r="6595" spans="1:5" customFormat="1" x14ac:dyDescent="0.25">
      <c r="A6595" s="373">
        <v>87331</v>
      </c>
      <c r="B6595" s="373" t="s">
        <v>2855</v>
      </c>
      <c r="C6595" s="373" t="s">
        <v>12</v>
      </c>
      <c r="D6595" s="374">
        <v>721.81</v>
      </c>
      <c r="E6595" s="371"/>
    </row>
    <row r="6596" spans="1:5" customFormat="1" x14ac:dyDescent="0.25">
      <c r="A6596" s="373">
        <v>87332</v>
      </c>
      <c r="B6596" s="373" t="s">
        <v>2856</v>
      </c>
      <c r="C6596" s="373" t="s">
        <v>12</v>
      </c>
      <c r="D6596" s="374">
        <v>654.04</v>
      </c>
      <c r="E6596" s="371"/>
    </row>
    <row r="6597" spans="1:5" customFormat="1" x14ac:dyDescent="0.25">
      <c r="A6597" s="373">
        <v>87333</v>
      </c>
      <c r="B6597" s="373" t="s">
        <v>2857</v>
      </c>
      <c r="C6597" s="373" t="s">
        <v>12</v>
      </c>
      <c r="D6597" s="374">
        <v>695.41</v>
      </c>
      <c r="E6597" s="371"/>
    </row>
    <row r="6598" spans="1:5" customFormat="1" x14ac:dyDescent="0.25">
      <c r="A6598" s="373">
        <v>87334</v>
      </c>
      <c r="B6598" s="373" t="s">
        <v>2858</v>
      </c>
      <c r="C6598" s="373" t="s">
        <v>12</v>
      </c>
      <c r="D6598" s="374">
        <v>654.11</v>
      </c>
      <c r="E6598" s="371"/>
    </row>
    <row r="6599" spans="1:5" customFormat="1" x14ac:dyDescent="0.25">
      <c r="A6599" s="373">
        <v>87335</v>
      </c>
      <c r="B6599" s="373" t="s">
        <v>2859</v>
      </c>
      <c r="C6599" s="373" t="s">
        <v>12</v>
      </c>
      <c r="D6599" s="374">
        <v>688.32</v>
      </c>
      <c r="E6599" s="371"/>
    </row>
    <row r="6600" spans="1:5" customFormat="1" x14ac:dyDescent="0.25">
      <c r="A6600" s="373">
        <v>87336</v>
      </c>
      <c r="B6600" s="373" t="s">
        <v>2860</v>
      </c>
      <c r="C6600" s="373" t="s">
        <v>12</v>
      </c>
      <c r="D6600" s="374">
        <v>681.82</v>
      </c>
      <c r="E6600" s="371"/>
    </row>
    <row r="6601" spans="1:5" customFormat="1" x14ac:dyDescent="0.25">
      <c r="A6601" s="373">
        <v>87337</v>
      </c>
      <c r="B6601" s="373" t="s">
        <v>2861</v>
      </c>
      <c r="C6601" s="373" t="s">
        <v>12</v>
      </c>
      <c r="D6601" s="374">
        <v>690.94</v>
      </c>
      <c r="E6601" s="371"/>
    </row>
    <row r="6602" spans="1:5" customFormat="1" x14ac:dyDescent="0.25">
      <c r="A6602" s="373">
        <v>87338</v>
      </c>
      <c r="B6602" s="373" t="s">
        <v>2862</v>
      </c>
      <c r="C6602" s="373" t="s">
        <v>12</v>
      </c>
      <c r="D6602" s="374">
        <v>681.7</v>
      </c>
      <c r="E6602" s="371"/>
    </row>
    <row r="6603" spans="1:5" customFormat="1" x14ac:dyDescent="0.25">
      <c r="A6603" s="373">
        <v>87339</v>
      </c>
      <c r="B6603" s="373" t="s">
        <v>2863</v>
      </c>
      <c r="C6603" s="373" t="s">
        <v>12</v>
      </c>
      <c r="D6603" s="374">
        <v>869.02</v>
      </c>
      <c r="E6603" s="371"/>
    </row>
    <row r="6604" spans="1:5" customFormat="1" x14ac:dyDescent="0.25">
      <c r="A6604" s="373">
        <v>87340</v>
      </c>
      <c r="B6604" s="373" t="s">
        <v>2864</v>
      </c>
      <c r="C6604" s="373" t="s">
        <v>12</v>
      </c>
      <c r="D6604" s="374">
        <v>733.41</v>
      </c>
      <c r="E6604" s="371"/>
    </row>
    <row r="6605" spans="1:5" customFormat="1" x14ac:dyDescent="0.25">
      <c r="A6605" s="373">
        <v>87341</v>
      </c>
      <c r="B6605" s="373" t="s">
        <v>2865</v>
      </c>
      <c r="C6605" s="373" t="s">
        <v>12</v>
      </c>
      <c r="D6605" s="374">
        <v>697.4</v>
      </c>
      <c r="E6605" s="371"/>
    </row>
    <row r="6606" spans="1:5" customFormat="1" x14ac:dyDescent="0.25">
      <c r="A6606" s="373">
        <v>87342</v>
      </c>
      <c r="B6606" s="373" t="s">
        <v>2866</v>
      </c>
      <c r="C6606" s="373" t="s">
        <v>12</v>
      </c>
      <c r="D6606" s="374">
        <v>769.19</v>
      </c>
      <c r="E6606" s="371"/>
    </row>
    <row r="6607" spans="1:5" customFormat="1" x14ac:dyDescent="0.25">
      <c r="A6607" s="373">
        <v>87343</v>
      </c>
      <c r="B6607" s="373" t="s">
        <v>2867</v>
      </c>
      <c r="C6607" s="373" t="s">
        <v>12</v>
      </c>
      <c r="D6607" s="374">
        <v>692.18</v>
      </c>
      <c r="E6607" s="371"/>
    </row>
    <row r="6608" spans="1:5" customFormat="1" x14ac:dyDescent="0.25">
      <c r="A6608" s="373">
        <v>87344</v>
      </c>
      <c r="B6608" s="373" t="s">
        <v>2868</v>
      </c>
      <c r="C6608" s="373" t="s">
        <v>12</v>
      </c>
      <c r="D6608" s="374">
        <v>648.42999999999995</v>
      </c>
      <c r="E6608" s="371"/>
    </row>
    <row r="6609" spans="1:5" customFormat="1" x14ac:dyDescent="0.25">
      <c r="A6609" s="373">
        <v>87345</v>
      </c>
      <c r="B6609" s="373" t="s">
        <v>2869</v>
      </c>
      <c r="C6609" s="373" t="s">
        <v>12</v>
      </c>
      <c r="D6609" s="374">
        <v>712.04</v>
      </c>
      <c r="E6609" s="371"/>
    </row>
    <row r="6610" spans="1:5" customFormat="1" x14ac:dyDescent="0.25">
      <c r="A6610" s="373">
        <v>87346</v>
      </c>
      <c r="B6610" s="373" t="s">
        <v>2870</v>
      </c>
      <c r="C6610" s="373" t="s">
        <v>12</v>
      </c>
      <c r="D6610" s="374">
        <v>648.52</v>
      </c>
      <c r="E6610" s="371"/>
    </row>
    <row r="6611" spans="1:5" customFormat="1" x14ac:dyDescent="0.25">
      <c r="A6611" s="373">
        <v>87347</v>
      </c>
      <c r="B6611" s="373" t="s">
        <v>2871</v>
      </c>
      <c r="C6611" s="373" t="s">
        <v>12</v>
      </c>
      <c r="D6611" s="374">
        <v>613.89</v>
      </c>
      <c r="E6611" s="371"/>
    </row>
    <row r="6612" spans="1:5" customFormat="1" x14ac:dyDescent="0.25">
      <c r="A6612" s="373">
        <v>87348</v>
      </c>
      <c r="B6612" s="373" t="s">
        <v>2872</v>
      </c>
      <c r="C6612" s="373" t="s">
        <v>12</v>
      </c>
      <c r="D6612" s="374">
        <v>669.66</v>
      </c>
      <c r="E6612" s="371"/>
    </row>
    <row r="6613" spans="1:5" customFormat="1" x14ac:dyDescent="0.25">
      <c r="A6613" s="373">
        <v>87349</v>
      </c>
      <c r="B6613" s="373" t="s">
        <v>2873</v>
      </c>
      <c r="C6613" s="373" t="s">
        <v>12</v>
      </c>
      <c r="D6613" s="374">
        <v>585.63</v>
      </c>
      <c r="E6613" s="371"/>
    </row>
    <row r="6614" spans="1:5" customFormat="1" x14ac:dyDescent="0.25">
      <c r="A6614" s="373">
        <v>87350</v>
      </c>
      <c r="B6614" s="373" t="s">
        <v>2874</v>
      </c>
      <c r="C6614" s="373" t="s">
        <v>12</v>
      </c>
      <c r="D6614" s="374">
        <v>561.45000000000005</v>
      </c>
      <c r="E6614" s="371"/>
    </row>
    <row r="6615" spans="1:5" customFormat="1" x14ac:dyDescent="0.25">
      <c r="A6615" s="373">
        <v>87351</v>
      </c>
      <c r="B6615" s="373" t="s">
        <v>2875</v>
      </c>
      <c r="C6615" s="373" t="s">
        <v>12</v>
      </c>
      <c r="D6615" s="374">
        <v>482.08</v>
      </c>
      <c r="E6615" s="371"/>
    </row>
    <row r="6616" spans="1:5" customFormat="1" x14ac:dyDescent="0.25">
      <c r="A6616" s="373">
        <v>87352</v>
      </c>
      <c r="B6616" s="373" t="s">
        <v>2876</v>
      </c>
      <c r="C6616" s="373" t="s">
        <v>12</v>
      </c>
      <c r="D6616" s="374">
        <v>665.07</v>
      </c>
      <c r="E6616" s="371"/>
    </row>
    <row r="6617" spans="1:5" customFormat="1" x14ac:dyDescent="0.25">
      <c r="A6617" s="373">
        <v>87353</v>
      </c>
      <c r="B6617" s="373" t="s">
        <v>2877</v>
      </c>
      <c r="C6617" s="373" t="s">
        <v>12</v>
      </c>
      <c r="D6617" s="374">
        <v>580.11</v>
      </c>
      <c r="E6617" s="371"/>
    </row>
    <row r="6618" spans="1:5" customFormat="1" x14ac:dyDescent="0.25">
      <c r="A6618" s="373">
        <v>87354</v>
      </c>
      <c r="B6618" s="373" t="s">
        <v>2878</v>
      </c>
      <c r="C6618" s="373" t="s">
        <v>12</v>
      </c>
      <c r="D6618" s="374">
        <v>541.35</v>
      </c>
      <c r="E6618" s="371"/>
    </row>
    <row r="6619" spans="1:5" customFormat="1" x14ac:dyDescent="0.25">
      <c r="A6619" s="373">
        <v>87355</v>
      </c>
      <c r="B6619" s="373" t="s">
        <v>2879</v>
      </c>
      <c r="C6619" s="373" t="s">
        <v>12</v>
      </c>
      <c r="D6619" s="374">
        <v>586.91999999999996</v>
      </c>
      <c r="E6619" s="371"/>
    </row>
    <row r="6620" spans="1:5" customFormat="1" x14ac:dyDescent="0.25">
      <c r="A6620" s="373">
        <v>87356</v>
      </c>
      <c r="B6620" s="373" t="s">
        <v>2880</v>
      </c>
      <c r="C6620" s="373" t="s">
        <v>12</v>
      </c>
      <c r="D6620" s="374">
        <v>530.25</v>
      </c>
      <c r="E6620" s="371"/>
    </row>
    <row r="6621" spans="1:5" customFormat="1" x14ac:dyDescent="0.25">
      <c r="A6621" s="373">
        <v>87357</v>
      </c>
      <c r="B6621" s="373" t="s">
        <v>2881</v>
      </c>
      <c r="C6621" s="373" t="s">
        <v>12</v>
      </c>
      <c r="D6621" s="374">
        <v>501.12</v>
      </c>
      <c r="E6621" s="371"/>
    </row>
    <row r="6622" spans="1:5" customFormat="1" x14ac:dyDescent="0.25">
      <c r="A6622" s="373">
        <v>87358</v>
      </c>
      <c r="B6622" s="373" t="s">
        <v>2882</v>
      </c>
      <c r="C6622" s="373" t="s">
        <v>12</v>
      </c>
      <c r="D6622" s="375">
        <v>3557.16</v>
      </c>
      <c r="E6622" s="371"/>
    </row>
    <row r="6623" spans="1:5" customFormat="1" x14ac:dyDescent="0.25">
      <c r="A6623" s="373">
        <v>87359</v>
      </c>
      <c r="B6623" s="373" t="s">
        <v>2883</v>
      </c>
      <c r="C6623" s="373" t="s">
        <v>12</v>
      </c>
      <c r="D6623" s="375">
        <v>3523.71</v>
      </c>
      <c r="E6623" s="371"/>
    </row>
    <row r="6624" spans="1:5" customFormat="1" x14ac:dyDescent="0.25">
      <c r="A6624" s="373">
        <v>87360</v>
      </c>
      <c r="B6624" s="373" t="s">
        <v>2884</v>
      </c>
      <c r="C6624" s="373" t="s">
        <v>12</v>
      </c>
      <c r="D6624" s="375">
        <v>3644.33</v>
      </c>
      <c r="E6624" s="371"/>
    </row>
    <row r="6625" spans="1:5" customFormat="1" x14ac:dyDescent="0.25">
      <c r="A6625" s="373">
        <v>87361</v>
      </c>
      <c r="B6625" s="373" t="s">
        <v>2885</v>
      </c>
      <c r="C6625" s="373" t="s">
        <v>12</v>
      </c>
      <c r="D6625" s="375">
        <v>3595.05</v>
      </c>
      <c r="E6625" s="371"/>
    </row>
    <row r="6626" spans="1:5" customFormat="1" x14ac:dyDescent="0.25">
      <c r="A6626" s="373">
        <v>87362</v>
      </c>
      <c r="B6626" s="373" t="s">
        <v>2886</v>
      </c>
      <c r="C6626" s="373" t="s">
        <v>12</v>
      </c>
      <c r="D6626" s="375">
        <v>3590.39</v>
      </c>
      <c r="E6626" s="371"/>
    </row>
    <row r="6627" spans="1:5" customFormat="1" x14ac:dyDescent="0.25">
      <c r="A6627" s="373">
        <v>87363</v>
      </c>
      <c r="B6627" s="373" t="s">
        <v>2887</v>
      </c>
      <c r="C6627" s="373" t="s">
        <v>12</v>
      </c>
      <c r="D6627" s="375">
        <v>3586.44</v>
      </c>
      <c r="E6627" s="371"/>
    </row>
    <row r="6628" spans="1:5" customFormat="1" x14ac:dyDescent="0.25">
      <c r="A6628" s="373">
        <v>87364</v>
      </c>
      <c r="B6628" s="373" t="s">
        <v>2888</v>
      </c>
      <c r="C6628" s="373" t="s">
        <v>12</v>
      </c>
      <c r="D6628" s="375">
        <v>3552.53</v>
      </c>
      <c r="E6628" s="371"/>
    </row>
    <row r="6629" spans="1:5" customFormat="1" x14ac:dyDescent="0.25">
      <c r="A6629" s="373">
        <v>87365</v>
      </c>
      <c r="B6629" s="373" t="s">
        <v>2889</v>
      </c>
      <c r="C6629" s="373" t="s">
        <v>12</v>
      </c>
      <c r="D6629" s="374">
        <v>654.66999999999996</v>
      </c>
      <c r="E6629" s="371"/>
    </row>
    <row r="6630" spans="1:5" customFormat="1" x14ac:dyDescent="0.25">
      <c r="A6630" s="373">
        <v>87366</v>
      </c>
      <c r="B6630" s="373" t="s">
        <v>2890</v>
      </c>
      <c r="C6630" s="373" t="s">
        <v>12</v>
      </c>
      <c r="D6630" s="374">
        <v>678.1</v>
      </c>
      <c r="E6630" s="371"/>
    </row>
    <row r="6631" spans="1:5" customFormat="1" x14ac:dyDescent="0.25">
      <c r="A6631" s="373">
        <v>87367</v>
      </c>
      <c r="B6631" s="373" t="s">
        <v>2891</v>
      </c>
      <c r="C6631" s="373" t="s">
        <v>12</v>
      </c>
      <c r="D6631" s="374">
        <v>812.05</v>
      </c>
      <c r="E6631" s="371"/>
    </row>
    <row r="6632" spans="1:5" customFormat="1" x14ac:dyDescent="0.25">
      <c r="A6632" s="373">
        <v>87368</v>
      </c>
      <c r="B6632" s="373" t="s">
        <v>2892</v>
      </c>
      <c r="C6632" s="373" t="s">
        <v>12</v>
      </c>
      <c r="D6632" s="374">
        <v>810.72</v>
      </c>
      <c r="E6632" s="371"/>
    </row>
    <row r="6633" spans="1:5" customFormat="1" x14ac:dyDescent="0.25">
      <c r="A6633" s="373">
        <v>87369</v>
      </c>
      <c r="B6633" s="373" t="s">
        <v>2893</v>
      </c>
      <c r="C6633" s="373" t="s">
        <v>12</v>
      </c>
      <c r="D6633" s="374">
        <v>837.38</v>
      </c>
      <c r="E6633" s="371"/>
    </row>
    <row r="6634" spans="1:5" customFormat="1" x14ac:dyDescent="0.25">
      <c r="A6634" s="373">
        <v>87370</v>
      </c>
      <c r="B6634" s="373" t="s">
        <v>2894</v>
      </c>
      <c r="C6634" s="373" t="s">
        <v>12</v>
      </c>
      <c r="D6634" s="374">
        <v>812.62</v>
      </c>
      <c r="E6634" s="371"/>
    </row>
    <row r="6635" spans="1:5" customFormat="1" x14ac:dyDescent="0.25">
      <c r="A6635" s="373">
        <v>87371</v>
      </c>
      <c r="B6635" s="373" t="s">
        <v>2895</v>
      </c>
      <c r="C6635" s="373" t="s">
        <v>12</v>
      </c>
      <c r="D6635" s="374">
        <v>814.4</v>
      </c>
      <c r="E6635" s="371"/>
    </row>
    <row r="6636" spans="1:5" customFormat="1" x14ac:dyDescent="0.25">
      <c r="A6636" s="373">
        <v>87372</v>
      </c>
      <c r="B6636" s="373" t="s">
        <v>2896</v>
      </c>
      <c r="C6636" s="373" t="s">
        <v>12</v>
      </c>
      <c r="D6636" s="374">
        <v>869.66</v>
      </c>
      <c r="E6636" s="371"/>
    </row>
    <row r="6637" spans="1:5" customFormat="1" x14ac:dyDescent="0.25">
      <c r="A6637" s="373">
        <v>87373</v>
      </c>
      <c r="B6637" s="373" t="s">
        <v>2897</v>
      </c>
      <c r="C6637" s="373" t="s">
        <v>12</v>
      </c>
      <c r="D6637" s="374">
        <v>806.39</v>
      </c>
      <c r="E6637" s="371"/>
    </row>
    <row r="6638" spans="1:5" customFormat="1" x14ac:dyDescent="0.25">
      <c r="A6638" s="373">
        <v>87374</v>
      </c>
      <c r="B6638" s="373" t="s">
        <v>2898</v>
      </c>
      <c r="C6638" s="373" t="s">
        <v>12</v>
      </c>
      <c r="D6638" s="374">
        <v>773.17</v>
      </c>
      <c r="E6638" s="371"/>
    </row>
    <row r="6639" spans="1:5" customFormat="1" x14ac:dyDescent="0.25">
      <c r="A6639" s="373">
        <v>87375</v>
      </c>
      <c r="B6639" s="373" t="s">
        <v>2899</v>
      </c>
      <c r="C6639" s="373" t="s">
        <v>12</v>
      </c>
      <c r="D6639" s="374">
        <v>753.92</v>
      </c>
      <c r="E6639" s="371"/>
    </row>
    <row r="6640" spans="1:5" customFormat="1" x14ac:dyDescent="0.25">
      <c r="A6640" s="373">
        <v>87376</v>
      </c>
      <c r="B6640" s="373" t="s">
        <v>2900</v>
      </c>
      <c r="C6640" s="373" t="s">
        <v>12</v>
      </c>
      <c r="D6640" s="374">
        <v>636.96</v>
      </c>
      <c r="E6640" s="371"/>
    </row>
    <row r="6641" spans="1:5" customFormat="1" x14ac:dyDescent="0.25">
      <c r="A6641" s="373">
        <v>87377</v>
      </c>
      <c r="B6641" s="373" t="s">
        <v>2901</v>
      </c>
      <c r="C6641" s="373" t="s">
        <v>12</v>
      </c>
      <c r="D6641" s="374">
        <v>705.21</v>
      </c>
      <c r="E6641" s="371"/>
    </row>
    <row r="6642" spans="1:5" customFormat="1" x14ac:dyDescent="0.25">
      <c r="A6642" s="373">
        <v>87378</v>
      </c>
      <c r="B6642" s="373" t="s">
        <v>2902</v>
      </c>
      <c r="C6642" s="373" t="s">
        <v>12</v>
      </c>
      <c r="D6642" s="374">
        <v>659.1</v>
      </c>
      <c r="E6642" s="371"/>
    </row>
    <row r="6643" spans="1:5" customFormat="1" x14ac:dyDescent="0.25">
      <c r="A6643" s="373">
        <v>87379</v>
      </c>
      <c r="B6643" s="373" t="s">
        <v>2903</v>
      </c>
      <c r="C6643" s="373" t="s">
        <v>12</v>
      </c>
      <c r="D6643" s="375">
        <v>3697.43</v>
      </c>
      <c r="E6643" s="371"/>
    </row>
    <row r="6644" spans="1:5" customFormat="1" x14ac:dyDescent="0.25">
      <c r="A6644" s="373">
        <v>87380</v>
      </c>
      <c r="B6644" s="373" t="s">
        <v>2904</v>
      </c>
      <c r="C6644" s="373" t="s">
        <v>12</v>
      </c>
      <c r="D6644" s="375">
        <v>3769.95</v>
      </c>
      <c r="E6644" s="371"/>
    </row>
    <row r="6645" spans="1:5" customFormat="1" x14ac:dyDescent="0.25">
      <c r="A6645" s="373">
        <v>87381</v>
      </c>
      <c r="B6645" s="373" t="s">
        <v>2905</v>
      </c>
      <c r="C6645" s="373" t="s">
        <v>12</v>
      </c>
      <c r="D6645" s="375">
        <v>3720.85</v>
      </c>
      <c r="E6645" s="371"/>
    </row>
    <row r="6646" spans="1:5" customFormat="1" x14ac:dyDescent="0.25">
      <c r="A6646" s="373">
        <v>87382</v>
      </c>
      <c r="B6646" s="373" t="s">
        <v>2906</v>
      </c>
      <c r="C6646" s="373" t="s">
        <v>12</v>
      </c>
      <c r="D6646" s="375">
        <v>1421.91</v>
      </c>
      <c r="E6646" s="371"/>
    </row>
    <row r="6647" spans="1:5" customFormat="1" x14ac:dyDescent="0.25">
      <c r="A6647" s="373">
        <v>87383</v>
      </c>
      <c r="B6647" s="373" t="s">
        <v>2907</v>
      </c>
      <c r="C6647" s="373" t="s">
        <v>12</v>
      </c>
      <c r="D6647" s="375">
        <v>1411.23</v>
      </c>
      <c r="E6647" s="371"/>
    </row>
    <row r="6648" spans="1:5" customFormat="1" x14ac:dyDescent="0.25">
      <c r="A6648" s="373">
        <v>87384</v>
      </c>
      <c r="B6648" s="373" t="s">
        <v>2908</v>
      </c>
      <c r="C6648" s="373" t="s">
        <v>12</v>
      </c>
      <c r="D6648" s="375">
        <v>1397.25</v>
      </c>
      <c r="E6648" s="371"/>
    </row>
    <row r="6649" spans="1:5" customFormat="1" x14ac:dyDescent="0.25">
      <c r="A6649" s="373">
        <v>87385</v>
      </c>
      <c r="B6649" s="373" t="s">
        <v>2909</v>
      </c>
      <c r="C6649" s="373" t="s">
        <v>12</v>
      </c>
      <c r="D6649" s="375">
        <v>1647.73</v>
      </c>
      <c r="E6649" s="371"/>
    </row>
    <row r="6650" spans="1:5" customFormat="1" x14ac:dyDescent="0.25">
      <c r="A6650" s="373">
        <v>87386</v>
      </c>
      <c r="B6650" s="373" t="s">
        <v>2910</v>
      </c>
      <c r="C6650" s="373" t="s">
        <v>12</v>
      </c>
      <c r="D6650" s="375">
        <v>1630.4</v>
      </c>
      <c r="E6650" s="371"/>
    </row>
    <row r="6651" spans="1:5" customFormat="1" x14ac:dyDescent="0.25">
      <c r="A6651" s="373">
        <v>87387</v>
      </c>
      <c r="B6651" s="373" t="s">
        <v>2911</v>
      </c>
      <c r="C6651" s="373" t="s">
        <v>12</v>
      </c>
      <c r="D6651" s="375">
        <v>1617.32</v>
      </c>
      <c r="E6651" s="371"/>
    </row>
    <row r="6652" spans="1:5" customFormat="1" x14ac:dyDescent="0.25">
      <c r="A6652" s="373">
        <v>87388</v>
      </c>
      <c r="B6652" s="373" t="s">
        <v>2912</v>
      </c>
      <c r="C6652" s="373" t="s">
        <v>12</v>
      </c>
      <c r="D6652" s="375">
        <v>3886.79</v>
      </c>
      <c r="E6652" s="371"/>
    </row>
    <row r="6653" spans="1:5" customFormat="1" x14ac:dyDescent="0.25">
      <c r="A6653" s="373">
        <v>87389</v>
      </c>
      <c r="B6653" s="373" t="s">
        <v>2913</v>
      </c>
      <c r="C6653" s="373" t="s">
        <v>12</v>
      </c>
      <c r="D6653" s="375">
        <v>3893.14</v>
      </c>
      <c r="E6653" s="371"/>
    </row>
    <row r="6654" spans="1:5" customFormat="1" x14ac:dyDescent="0.25">
      <c r="A6654" s="373">
        <v>87390</v>
      </c>
      <c r="B6654" s="373" t="s">
        <v>2914</v>
      </c>
      <c r="C6654" s="373" t="s">
        <v>12</v>
      </c>
      <c r="D6654" s="375">
        <v>3904.87</v>
      </c>
      <c r="E6654" s="371"/>
    </row>
    <row r="6655" spans="1:5" customFormat="1" x14ac:dyDescent="0.25">
      <c r="A6655" s="373">
        <v>87391</v>
      </c>
      <c r="B6655" s="373" t="s">
        <v>2915</v>
      </c>
      <c r="C6655" s="373" t="s">
        <v>12</v>
      </c>
      <c r="D6655" s="375">
        <v>4315.17</v>
      </c>
      <c r="E6655" s="371"/>
    </row>
    <row r="6656" spans="1:5" customFormat="1" x14ac:dyDescent="0.25">
      <c r="A6656" s="373">
        <v>87393</v>
      </c>
      <c r="B6656" s="373" t="s">
        <v>2916</v>
      </c>
      <c r="C6656" s="373" t="s">
        <v>12</v>
      </c>
      <c r="D6656" s="375">
        <v>4343.8500000000004</v>
      </c>
      <c r="E6656" s="371"/>
    </row>
    <row r="6657" spans="1:5" customFormat="1" x14ac:dyDescent="0.25">
      <c r="A6657" s="373">
        <v>87394</v>
      </c>
      <c r="B6657" s="373" t="s">
        <v>2917</v>
      </c>
      <c r="C6657" s="373" t="s">
        <v>12</v>
      </c>
      <c r="D6657" s="375">
        <v>4372.28</v>
      </c>
      <c r="E6657" s="371"/>
    </row>
    <row r="6658" spans="1:5" customFormat="1" x14ac:dyDescent="0.25">
      <c r="A6658" s="373">
        <v>87395</v>
      </c>
      <c r="B6658" s="373" t="s">
        <v>2918</v>
      </c>
      <c r="C6658" s="373" t="s">
        <v>12</v>
      </c>
      <c r="D6658" s="375">
        <v>2731.65</v>
      </c>
      <c r="E6658" s="371"/>
    </row>
    <row r="6659" spans="1:5" customFormat="1" x14ac:dyDescent="0.25">
      <c r="A6659" s="373">
        <v>87396</v>
      </c>
      <c r="B6659" s="373" t="s">
        <v>2919</v>
      </c>
      <c r="C6659" s="373" t="s">
        <v>12</v>
      </c>
      <c r="D6659" s="375">
        <v>2739.06</v>
      </c>
      <c r="E6659" s="371"/>
    </row>
    <row r="6660" spans="1:5" customFormat="1" x14ac:dyDescent="0.25">
      <c r="A6660" s="373">
        <v>87397</v>
      </c>
      <c r="B6660" s="373" t="s">
        <v>2920</v>
      </c>
      <c r="C6660" s="373" t="s">
        <v>12</v>
      </c>
      <c r="D6660" s="375">
        <v>2747.16</v>
      </c>
      <c r="E6660" s="371"/>
    </row>
    <row r="6661" spans="1:5" customFormat="1" x14ac:dyDescent="0.25">
      <c r="A6661" s="373">
        <v>87398</v>
      </c>
      <c r="B6661" s="373" t="s">
        <v>2921</v>
      </c>
      <c r="C6661" s="373" t="s">
        <v>12</v>
      </c>
      <c r="D6661" s="375">
        <v>1617.74</v>
      </c>
      <c r="E6661" s="371"/>
    </row>
    <row r="6662" spans="1:5" customFormat="1" x14ac:dyDescent="0.25">
      <c r="A6662" s="373">
        <v>87399</v>
      </c>
      <c r="B6662" s="373" t="s">
        <v>2922</v>
      </c>
      <c r="C6662" s="373" t="s">
        <v>12</v>
      </c>
      <c r="D6662" s="375">
        <v>1844.14</v>
      </c>
      <c r="E6662" s="371"/>
    </row>
    <row r="6663" spans="1:5" customFormat="1" x14ac:dyDescent="0.25">
      <c r="A6663" s="373">
        <v>87401</v>
      </c>
      <c r="B6663" s="373" t="s">
        <v>2923</v>
      </c>
      <c r="C6663" s="373" t="s">
        <v>12</v>
      </c>
      <c r="D6663" s="375">
        <v>4595.08</v>
      </c>
      <c r="E6663" s="371"/>
    </row>
    <row r="6664" spans="1:5" customFormat="1" x14ac:dyDescent="0.25">
      <c r="A6664" s="373">
        <v>87402</v>
      </c>
      <c r="B6664" s="373" t="s">
        <v>2924</v>
      </c>
      <c r="C6664" s="373" t="s">
        <v>12</v>
      </c>
      <c r="D6664" s="375">
        <v>2979.13</v>
      </c>
      <c r="E6664" s="371"/>
    </row>
    <row r="6665" spans="1:5" customFormat="1" x14ac:dyDescent="0.25">
      <c r="A6665" s="373">
        <v>87404</v>
      </c>
      <c r="B6665" s="373" t="s">
        <v>2925</v>
      </c>
      <c r="C6665" s="373" t="s">
        <v>12</v>
      </c>
      <c r="D6665" s="375">
        <v>4068.51</v>
      </c>
      <c r="E6665" s="371"/>
    </row>
    <row r="6666" spans="1:5" customFormat="1" x14ac:dyDescent="0.25">
      <c r="A6666" s="373">
        <v>87405</v>
      </c>
      <c r="B6666" s="373" t="s">
        <v>2926</v>
      </c>
      <c r="C6666" s="373" t="s">
        <v>12</v>
      </c>
      <c r="D6666" s="375">
        <v>4065.29</v>
      </c>
      <c r="E6666" s="371"/>
    </row>
    <row r="6667" spans="1:5" customFormat="1" x14ac:dyDescent="0.25">
      <c r="A6667" s="373">
        <v>87407</v>
      </c>
      <c r="B6667" s="373" t="s">
        <v>2927</v>
      </c>
      <c r="C6667" s="373" t="s">
        <v>12</v>
      </c>
      <c r="D6667" s="375">
        <v>1459.42</v>
      </c>
      <c r="E6667" s="371"/>
    </row>
    <row r="6668" spans="1:5" customFormat="1" x14ac:dyDescent="0.25">
      <c r="A6668" s="373">
        <v>87408</v>
      </c>
      <c r="B6668" s="373" t="s">
        <v>2928</v>
      </c>
      <c r="C6668" s="373" t="s">
        <v>12</v>
      </c>
      <c r="D6668" s="375">
        <v>1441.56</v>
      </c>
      <c r="E6668" s="371"/>
    </row>
    <row r="6669" spans="1:5" customFormat="1" x14ac:dyDescent="0.25">
      <c r="A6669" s="373">
        <v>87410</v>
      </c>
      <c r="B6669" s="373" t="s">
        <v>2929</v>
      </c>
      <c r="C6669" s="373" t="s">
        <v>12</v>
      </c>
      <c r="D6669" s="374">
        <v>807.13</v>
      </c>
      <c r="E6669" s="371"/>
    </row>
    <row r="6670" spans="1:5" customFormat="1" x14ac:dyDescent="0.25">
      <c r="A6670" s="373">
        <v>88626</v>
      </c>
      <c r="B6670" s="373" t="s">
        <v>2930</v>
      </c>
      <c r="C6670" s="373" t="s">
        <v>12</v>
      </c>
      <c r="D6670" s="374">
        <v>649.55999999999995</v>
      </c>
      <c r="E6670" s="371"/>
    </row>
    <row r="6671" spans="1:5" customFormat="1" x14ac:dyDescent="0.25">
      <c r="A6671" s="373">
        <v>88627</v>
      </c>
      <c r="B6671" s="373" t="s">
        <v>2931</v>
      </c>
      <c r="C6671" s="373" t="s">
        <v>12</v>
      </c>
      <c r="D6671" s="374">
        <v>744.72</v>
      </c>
      <c r="E6671" s="371"/>
    </row>
    <row r="6672" spans="1:5" customFormat="1" x14ac:dyDescent="0.25">
      <c r="A6672" s="373">
        <v>88628</v>
      </c>
      <c r="B6672" s="373" t="s">
        <v>2932</v>
      </c>
      <c r="C6672" s="373" t="s">
        <v>12</v>
      </c>
      <c r="D6672" s="374">
        <v>612.42999999999995</v>
      </c>
      <c r="E6672" s="371"/>
    </row>
    <row r="6673" spans="1:5" customFormat="1" x14ac:dyDescent="0.25">
      <c r="A6673" s="373">
        <v>88629</v>
      </c>
      <c r="B6673" s="373" t="s">
        <v>2933</v>
      </c>
      <c r="C6673" s="373" t="s">
        <v>12</v>
      </c>
      <c r="D6673" s="374">
        <v>714.03</v>
      </c>
      <c r="E6673" s="371"/>
    </row>
    <row r="6674" spans="1:5" customFormat="1" x14ac:dyDescent="0.25">
      <c r="A6674" s="373">
        <v>88630</v>
      </c>
      <c r="B6674" s="373" t="s">
        <v>2934</v>
      </c>
      <c r="C6674" s="373" t="s">
        <v>12</v>
      </c>
      <c r="D6674" s="374">
        <v>561.05999999999995</v>
      </c>
      <c r="E6674" s="371"/>
    </row>
    <row r="6675" spans="1:5" customFormat="1" x14ac:dyDescent="0.25">
      <c r="A6675" s="373">
        <v>88631</v>
      </c>
      <c r="B6675" s="373" t="s">
        <v>2935</v>
      </c>
      <c r="C6675" s="373" t="s">
        <v>12</v>
      </c>
      <c r="D6675" s="374">
        <v>664.35</v>
      </c>
      <c r="E6675" s="371"/>
    </row>
    <row r="6676" spans="1:5" customFormat="1" x14ac:dyDescent="0.25">
      <c r="A6676" s="373">
        <v>88715</v>
      </c>
      <c r="B6676" s="373" t="s">
        <v>2936</v>
      </c>
      <c r="C6676" s="373" t="s">
        <v>12</v>
      </c>
      <c r="D6676" s="374">
        <v>685.24</v>
      </c>
      <c r="E6676" s="371"/>
    </row>
    <row r="6677" spans="1:5" customFormat="1" x14ac:dyDescent="0.25">
      <c r="A6677" s="373">
        <v>95563</v>
      </c>
      <c r="B6677" s="373" t="s">
        <v>2937</v>
      </c>
      <c r="C6677" s="373" t="s">
        <v>12</v>
      </c>
      <c r="D6677" s="374">
        <v>844.62</v>
      </c>
      <c r="E6677" s="371"/>
    </row>
    <row r="6678" spans="1:5" customFormat="1" x14ac:dyDescent="0.25">
      <c r="A6678" s="373">
        <v>100464</v>
      </c>
      <c r="B6678" s="373" t="s">
        <v>2938</v>
      </c>
      <c r="C6678" s="373" t="s">
        <v>12</v>
      </c>
      <c r="D6678" s="374">
        <v>676.01</v>
      </c>
      <c r="E6678" s="371"/>
    </row>
    <row r="6679" spans="1:5" customFormat="1" x14ac:dyDescent="0.25">
      <c r="A6679" s="373">
        <v>100465</v>
      </c>
      <c r="B6679" s="373" t="s">
        <v>2939</v>
      </c>
      <c r="C6679" s="373" t="s">
        <v>12</v>
      </c>
      <c r="D6679" s="374">
        <v>634.28</v>
      </c>
      <c r="E6679" s="371"/>
    </row>
    <row r="6680" spans="1:5" customFormat="1" x14ac:dyDescent="0.25">
      <c r="A6680" s="373">
        <v>100466</v>
      </c>
      <c r="B6680" s="373" t="s">
        <v>2940</v>
      </c>
      <c r="C6680" s="373" t="s">
        <v>12</v>
      </c>
      <c r="D6680" s="374">
        <v>613.01</v>
      </c>
      <c r="E6680" s="371"/>
    </row>
    <row r="6681" spans="1:5" customFormat="1" x14ac:dyDescent="0.25">
      <c r="A6681" s="373">
        <v>100468</v>
      </c>
      <c r="B6681" s="373" t="s">
        <v>2941</v>
      </c>
      <c r="C6681" s="373" t="s">
        <v>12</v>
      </c>
      <c r="D6681" s="374">
        <v>738.85</v>
      </c>
      <c r="E6681" s="371"/>
    </row>
    <row r="6682" spans="1:5" customFormat="1" x14ac:dyDescent="0.25">
      <c r="A6682" s="373">
        <v>100469</v>
      </c>
      <c r="B6682" s="373" t="s">
        <v>2942</v>
      </c>
      <c r="C6682" s="373" t="s">
        <v>12</v>
      </c>
      <c r="D6682" s="374">
        <v>601.42999999999995</v>
      </c>
      <c r="E6682" s="371"/>
    </row>
    <row r="6683" spans="1:5" customFormat="1" x14ac:dyDescent="0.25">
      <c r="A6683" s="373">
        <v>100470</v>
      </c>
      <c r="B6683" s="373" t="s">
        <v>2943</v>
      </c>
      <c r="C6683" s="373" t="s">
        <v>12</v>
      </c>
      <c r="D6683" s="374">
        <v>569.34</v>
      </c>
      <c r="E6683" s="371"/>
    </row>
    <row r="6684" spans="1:5" customFormat="1" x14ac:dyDescent="0.25">
      <c r="A6684" s="373">
        <v>100472</v>
      </c>
      <c r="B6684" s="373" t="s">
        <v>2944</v>
      </c>
      <c r="C6684" s="373" t="s">
        <v>12</v>
      </c>
      <c r="D6684" s="374">
        <v>618.88</v>
      </c>
      <c r="E6684" s="371"/>
    </row>
    <row r="6685" spans="1:5" customFormat="1" x14ac:dyDescent="0.25">
      <c r="A6685" s="373">
        <v>100473</v>
      </c>
      <c r="B6685" s="373" t="s">
        <v>2945</v>
      </c>
      <c r="C6685" s="373" t="s">
        <v>12</v>
      </c>
      <c r="D6685" s="374">
        <v>565.67999999999995</v>
      </c>
      <c r="E6685" s="371"/>
    </row>
    <row r="6686" spans="1:5" customFormat="1" x14ac:dyDescent="0.25">
      <c r="A6686" s="373">
        <v>100474</v>
      </c>
      <c r="B6686" s="373" t="s">
        <v>2946</v>
      </c>
      <c r="C6686" s="373" t="s">
        <v>12</v>
      </c>
      <c r="D6686" s="374">
        <v>541.51</v>
      </c>
      <c r="E6686" s="371"/>
    </row>
    <row r="6687" spans="1:5" customFormat="1" x14ac:dyDescent="0.25">
      <c r="A6687" s="373">
        <v>100475</v>
      </c>
      <c r="B6687" s="373" t="s">
        <v>2947</v>
      </c>
      <c r="C6687" s="373" t="s">
        <v>12</v>
      </c>
      <c r="D6687" s="374">
        <v>780.1</v>
      </c>
      <c r="E6687" s="371"/>
    </row>
    <row r="6688" spans="1:5" customFormat="1" x14ac:dyDescent="0.25">
      <c r="A6688" s="373">
        <v>100477</v>
      </c>
      <c r="B6688" s="373" t="s">
        <v>2948</v>
      </c>
      <c r="C6688" s="373" t="s">
        <v>12</v>
      </c>
      <c r="D6688" s="374">
        <v>847.32</v>
      </c>
      <c r="E6688" s="371"/>
    </row>
    <row r="6689" spans="1:5" customFormat="1" x14ac:dyDescent="0.25">
      <c r="A6689" s="373">
        <v>100478</v>
      </c>
      <c r="B6689" s="373" t="s">
        <v>2949</v>
      </c>
      <c r="C6689" s="373" t="s">
        <v>12</v>
      </c>
      <c r="D6689" s="374">
        <v>765.27</v>
      </c>
      <c r="E6689" s="371"/>
    </row>
    <row r="6690" spans="1:5" customFormat="1" x14ac:dyDescent="0.25">
      <c r="A6690" s="373">
        <v>100479</v>
      </c>
      <c r="B6690" s="373" t="s">
        <v>2950</v>
      </c>
      <c r="C6690" s="373" t="s">
        <v>12</v>
      </c>
      <c r="D6690" s="374">
        <v>745.91</v>
      </c>
      <c r="E6690" s="371"/>
    </row>
    <row r="6691" spans="1:5" customFormat="1" x14ac:dyDescent="0.25">
      <c r="A6691" s="373">
        <v>100480</v>
      </c>
      <c r="B6691" s="373" t="s">
        <v>2951</v>
      </c>
      <c r="C6691" s="373" t="s">
        <v>12</v>
      </c>
      <c r="D6691" s="374">
        <v>879.88</v>
      </c>
      <c r="E6691" s="371"/>
    </row>
    <row r="6692" spans="1:5" customFormat="1" x14ac:dyDescent="0.25">
      <c r="A6692" s="373">
        <v>100481</v>
      </c>
      <c r="B6692" s="373" t="s">
        <v>2952</v>
      </c>
      <c r="C6692" s="373" t="s">
        <v>12</v>
      </c>
      <c r="D6692" s="374">
        <v>698.58</v>
      </c>
      <c r="E6692" s="371"/>
    </row>
    <row r="6693" spans="1:5" customFormat="1" x14ac:dyDescent="0.25">
      <c r="A6693" s="373">
        <v>100483</v>
      </c>
      <c r="B6693" s="373" t="s">
        <v>2953</v>
      </c>
      <c r="C6693" s="373" t="s">
        <v>12</v>
      </c>
      <c r="D6693" s="374">
        <v>747.77</v>
      </c>
      <c r="E6693" s="371"/>
    </row>
    <row r="6694" spans="1:5" customFormat="1" x14ac:dyDescent="0.25">
      <c r="A6694" s="373">
        <v>100484</v>
      </c>
      <c r="B6694" s="373" t="s">
        <v>2954</v>
      </c>
      <c r="C6694" s="373" t="s">
        <v>12</v>
      </c>
      <c r="D6694" s="374">
        <v>695.65</v>
      </c>
      <c r="E6694" s="371"/>
    </row>
    <row r="6695" spans="1:5" customFormat="1" x14ac:dyDescent="0.25">
      <c r="A6695" s="373">
        <v>100485</v>
      </c>
      <c r="B6695" s="373" t="s">
        <v>2955</v>
      </c>
      <c r="C6695" s="373" t="s">
        <v>12</v>
      </c>
      <c r="D6695" s="374">
        <v>673.41</v>
      </c>
      <c r="E6695" s="371"/>
    </row>
    <row r="6696" spans="1:5" customFormat="1" x14ac:dyDescent="0.25">
      <c r="A6696" s="373">
        <v>100486</v>
      </c>
      <c r="B6696" s="373" t="s">
        <v>2956</v>
      </c>
      <c r="C6696" s="373" t="s">
        <v>12</v>
      </c>
      <c r="D6696" s="374">
        <v>804.08</v>
      </c>
      <c r="E6696" s="371"/>
    </row>
    <row r="6697" spans="1:5" customFormat="1" x14ac:dyDescent="0.25">
      <c r="A6697" s="373">
        <v>100487</v>
      </c>
      <c r="B6697" s="373" t="s">
        <v>2957</v>
      </c>
      <c r="C6697" s="373" t="s">
        <v>12</v>
      </c>
      <c r="D6697" s="374">
        <v>652.91999999999996</v>
      </c>
      <c r="E6697" s="371"/>
    </row>
    <row r="6698" spans="1:5" customFormat="1" x14ac:dyDescent="0.25">
      <c r="A6698" s="373">
        <v>100488</v>
      </c>
      <c r="B6698" s="373" t="s">
        <v>2958</v>
      </c>
      <c r="C6698" s="373" t="s">
        <v>12</v>
      </c>
      <c r="D6698" s="374">
        <v>639.20000000000005</v>
      </c>
      <c r="E6698" s="371"/>
    </row>
    <row r="6699" spans="1:5" customFormat="1" x14ac:dyDescent="0.25">
      <c r="A6699" s="373">
        <v>100489</v>
      </c>
      <c r="B6699" s="373" t="s">
        <v>2959</v>
      </c>
      <c r="C6699" s="373" t="s">
        <v>12</v>
      </c>
      <c r="D6699" s="374">
        <v>608.79999999999995</v>
      </c>
      <c r="E6699" s="371"/>
    </row>
    <row r="6700" spans="1:5" customFormat="1" x14ac:dyDescent="0.25">
      <c r="A6700" s="373">
        <v>100490</v>
      </c>
      <c r="B6700" s="373" t="s">
        <v>2960</v>
      </c>
      <c r="C6700" s="373" t="s">
        <v>12</v>
      </c>
      <c r="D6700" s="374">
        <v>562.57000000000005</v>
      </c>
      <c r="E6700" s="371"/>
    </row>
    <row r="6701" spans="1:5" customFormat="1" x14ac:dyDescent="0.25">
      <c r="A6701" s="373">
        <v>100491</v>
      </c>
      <c r="B6701" s="373" t="s">
        <v>2961</v>
      </c>
      <c r="C6701" s="373" t="s">
        <v>12</v>
      </c>
      <c r="D6701" s="374">
        <v>777.49</v>
      </c>
      <c r="E6701" s="371"/>
    </row>
    <row r="6702" spans="1:5" customFormat="1" x14ac:dyDescent="0.25">
      <c r="A6702" s="373">
        <v>100492</v>
      </c>
      <c r="B6702" s="373" t="s">
        <v>2962</v>
      </c>
      <c r="C6702" s="373" t="s">
        <v>12</v>
      </c>
      <c r="D6702" s="374">
        <v>696.43</v>
      </c>
      <c r="E6702" s="371"/>
    </row>
    <row r="6703" spans="1:5" customFormat="1" x14ac:dyDescent="0.25">
      <c r="A6703" s="373">
        <v>92121</v>
      </c>
      <c r="B6703" s="373" t="s">
        <v>2963</v>
      </c>
      <c r="C6703" s="373" t="s">
        <v>12</v>
      </c>
      <c r="D6703" s="374">
        <v>31.53</v>
      </c>
      <c r="E6703" s="371"/>
    </row>
    <row r="6704" spans="1:5" customFormat="1" x14ac:dyDescent="0.25">
      <c r="A6704" s="373">
        <v>92122</v>
      </c>
      <c r="B6704" s="373" t="s">
        <v>2964</v>
      </c>
      <c r="C6704" s="373" t="s">
        <v>12</v>
      </c>
      <c r="D6704" s="374">
        <v>52.54</v>
      </c>
      <c r="E6704" s="371"/>
    </row>
    <row r="6705" spans="1:5" customFormat="1" x14ac:dyDescent="0.25">
      <c r="A6705" s="373">
        <v>92123</v>
      </c>
      <c r="B6705" s="373" t="s">
        <v>2965</v>
      </c>
      <c r="C6705" s="373" t="s">
        <v>12</v>
      </c>
      <c r="D6705" s="374">
        <v>56.54</v>
      </c>
      <c r="E6705" s="371"/>
    </row>
    <row r="6706" spans="1:5" customFormat="1" x14ac:dyDescent="0.25">
      <c r="A6706" s="373">
        <v>100195</v>
      </c>
      <c r="B6706" s="373" t="s">
        <v>2966</v>
      </c>
      <c r="C6706" s="373" t="s">
        <v>2967</v>
      </c>
      <c r="D6706" s="374">
        <v>0.8</v>
      </c>
      <c r="E6706" s="371"/>
    </row>
    <row r="6707" spans="1:5" customFormat="1" x14ac:dyDescent="0.25">
      <c r="A6707" s="373">
        <v>100196</v>
      </c>
      <c r="B6707" s="373" t="s">
        <v>2968</v>
      </c>
      <c r="C6707" s="373" t="s">
        <v>2967</v>
      </c>
      <c r="D6707" s="374">
        <v>1.34</v>
      </c>
      <c r="E6707" s="371"/>
    </row>
    <row r="6708" spans="1:5" customFormat="1" x14ac:dyDescent="0.25">
      <c r="A6708" s="373">
        <v>100197</v>
      </c>
      <c r="B6708" s="373" t="s">
        <v>2969</v>
      </c>
      <c r="C6708" s="373" t="s">
        <v>2967</v>
      </c>
      <c r="D6708" s="374">
        <v>2.0099999999999998</v>
      </c>
      <c r="E6708" s="371"/>
    </row>
    <row r="6709" spans="1:5" customFormat="1" x14ac:dyDescent="0.25">
      <c r="A6709" s="373">
        <v>100198</v>
      </c>
      <c r="B6709" s="373" t="s">
        <v>2970</v>
      </c>
      <c r="C6709" s="373" t="s">
        <v>2967</v>
      </c>
      <c r="D6709" s="374">
        <v>0.28000000000000003</v>
      </c>
      <c r="E6709" s="371"/>
    </row>
    <row r="6710" spans="1:5" customFormat="1" x14ac:dyDescent="0.25">
      <c r="A6710" s="373">
        <v>100199</v>
      </c>
      <c r="B6710" s="373" t="s">
        <v>2971</v>
      </c>
      <c r="C6710" s="373" t="s">
        <v>2967</v>
      </c>
      <c r="D6710" s="374">
        <v>0.33</v>
      </c>
      <c r="E6710" s="371"/>
    </row>
    <row r="6711" spans="1:5" customFormat="1" x14ac:dyDescent="0.25">
      <c r="A6711" s="373">
        <v>100200</v>
      </c>
      <c r="B6711" s="373" t="s">
        <v>2972</v>
      </c>
      <c r="C6711" s="373" t="s">
        <v>2967</v>
      </c>
      <c r="D6711" s="374">
        <v>0.41</v>
      </c>
      <c r="E6711" s="371"/>
    </row>
    <row r="6712" spans="1:5" customFormat="1" x14ac:dyDescent="0.25">
      <c r="A6712" s="373">
        <v>100201</v>
      </c>
      <c r="B6712" s="373" t="s">
        <v>2973</v>
      </c>
      <c r="C6712" s="373" t="s">
        <v>2967</v>
      </c>
      <c r="D6712" s="374">
        <v>0.81</v>
      </c>
      <c r="E6712" s="371"/>
    </row>
    <row r="6713" spans="1:5" customFormat="1" x14ac:dyDescent="0.25">
      <c r="A6713" s="373">
        <v>100202</v>
      </c>
      <c r="B6713" s="373" t="s">
        <v>2974</v>
      </c>
      <c r="C6713" s="373" t="s">
        <v>2967</v>
      </c>
      <c r="D6713" s="374">
        <v>0.95</v>
      </c>
      <c r="E6713" s="371"/>
    </row>
    <row r="6714" spans="1:5" customFormat="1" x14ac:dyDescent="0.25">
      <c r="A6714" s="373">
        <v>100203</v>
      </c>
      <c r="B6714" s="373" t="s">
        <v>2975</v>
      </c>
      <c r="C6714" s="373" t="s">
        <v>2967</v>
      </c>
      <c r="D6714" s="374">
        <v>1.1299999999999999</v>
      </c>
      <c r="E6714" s="371"/>
    </row>
    <row r="6715" spans="1:5" customFormat="1" x14ac:dyDescent="0.25">
      <c r="A6715" s="373">
        <v>100204</v>
      </c>
      <c r="B6715" s="373" t="s">
        <v>2976</v>
      </c>
      <c r="C6715" s="373" t="s">
        <v>2967</v>
      </c>
      <c r="D6715" s="374">
        <v>0.11</v>
      </c>
      <c r="E6715" s="371"/>
    </row>
    <row r="6716" spans="1:5" customFormat="1" x14ac:dyDescent="0.25">
      <c r="A6716" s="373">
        <v>100205</v>
      </c>
      <c r="B6716" s="373" t="s">
        <v>2977</v>
      </c>
      <c r="C6716" s="373" t="s">
        <v>2978</v>
      </c>
      <c r="D6716" s="375">
        <v>1496.59</v>
      </c>
      <c r="E6716" s="371"/>
    </row>
    <row r="6717" spans="1:5" customFormat="1" x14ac:dyDescent="0.25">
      <c r="A6717" s="373">
        <v>100206</v>
      </c>
      <c r="B6717" s="373" t="s">
        <v>2979</v>
      </c>
      <c r="C6717" s="373" t="s">
        <v>2978</v>
      </c>
      <c r="D6717" s="375">
        <v>1081.78</v>
      </c>
      <c r="E6717" s="371"/>
    </row>
    <row r="6718" spans="1:5" customFormat="1" x14ac:dyDescent="0.25">
      <c r="A6718" s="373">
        <v>100207</v>
      </c>
      <c r="B6718" s="373" t="s">
        <v>2980</v>
      </c>
      <c r="C6718" s="373" t="s">
        <v>2978</v>
      </c>
      <c r="D6718" s="374">
        <v>472.76</v>
      </c>
      <c r="E6718" s="371"/>
    </row>
    <row r="6719" spans="1:5" customFormat="1" x14ac:dyDescent="0.25">
      <c r="A6719" s="373">
        <v>100208</v>
      </c>
      <c r="B6719" s="373" t="s">
        <v>2981</v>
      </c>
      <c r="C6719" s="373" t="s">
        <v>2982</v>
      </c>
      <c r="D6719" s="374">
        <v>19.8</v>
      </c>
      <c r="E6719" s="371"/>
    </row>
    <row r="6720" spans="1:5" customFormat="1" x14ac:dyDescent="0.25">
      <c r="A6720" s="373">
        <v>100209</v>
      </c>
      <c r="B6720" s="373" t="s">
        <v>2983</v>
      </c>
      <c r="C6720" s="373" t="s">
        <v>2982</v>
      </c>
      <c r="D6720" s="374">
        <v>9.9</v>
      </c>
      <c r="E6720" s="371"/>
    </row>
    <row r="6721" spans="1:5" customFormat="1" x14ac:dyDescent="0.25">
      <c r="A6721" s="373">
        <v>100210</v>
      </c>
      <c r="B6721" s="373" t="s">
        <v>2984</v>
      </c>
      <c r="C6721" s="373" t="s">
        <v>2982</v>
      </c>
      <c r="D6721" s="374">
        <v>18.239999999999998</v>
      </c>
      <c r="E6721" s="371"/>
    </row>
    <row r="6722" spans="1:5" customFormat="1" x14ac:dyDescent="0.25">
      <c r="A6722" s="373">
        <v>100211</v>
      </c>
      <c r="B6722" s="373" t="s">
        <v>2985</v>
      </c>
      <c r="C6722" s="373" t="s">
        <v>2982</v>
      </c>
      <c r="D6722" s="374">
        <v>7.03</v>
      </c>
      <c r="E6722" s="371"/>
    </row>
    <row r="6723" spans="1:5" customFormat="1" x14ac:dyDescent="0.25">
      <c r="A6723" s="373">
        <v>100212</v>
      </c>
      <c r="B6723" s="373" t="s">
        <v>2986</v>
      </c>
      <c r="C6723" s="373" t="s">
        <v>2982</v>
      </c>
      <c r="D6723" s="374">
        <v>7.77</v>
      </c>
      <c r="E6723" s="371"/>
    </row>
    <row r="6724" spans="1:5" customFormat="1" x14ac:dyDescent="0.25">
      <c r="A6724" s="373">
        <v>100213</v>
      </c>
      <c r="B6724" s="373" t="s">
        <v>2987</v>
      </c>
      <c r="C6724" s="373" t="s">
        <v>2982</v>
      </c>
      <c r="D6724" s="374">
        <v>2.79</v>
      </c>
      <c r="E6724" s="371"/>
    </row>
    <row r="6725" spans="1:5" customFormat="1" x14ac:dyDescent="0.25">
      <c r="A6725" s="373">
        <v>100214</v>
      </c>
      <c r="B6725" s="373" t="s">
        <v>2988</v>
      </c>
      <c r="C6725" s="373" t="s">
        <v>2982</v>
      </c>
      <c r="D6725" s="374">
        <v>4.28</v>
      </c>
      <c r="E6725" s="371"/>
    </row>
    <row r="6726" spans="1:5" customFormat="1" x14ac:dyDescent="0.25">
      <c r="A6726" s="373">
        <v>100215</v>
      </c>
      <c r="B6726" s="373" t="s">
        <v>2989</v>
      </c>
      <c r="C6726" s="373" t="s">
        <v>2982</v>
      </c>
      <c r="D6726" s="374">
        <v>3.67</v>
      </c>
      <c r="E6726" s="371"/>
    </row>
    <row r="6727" spans="1:5" customFormat="1" x14ac:dyDescent="0.25">
      <c r="A6727" s="373">
        <v>100216</v>
      </c>
      <c r="B6727" s="373" t="s">
        <v>2990</v>
      </c>
      <c r="C6727" s="373" t="s">
        <v>2982</v>
      </c>
      <c r="D6727" s="374">
        <v>0.99</v>
      </c>
      <c r="E6727" s="371"/>
    </row>
    <row r="6728" spans="1:5" customFormat="1" x14ac:dyDescent="0.25">
      <c r="A6728" s="373">
        <v>100217</v>
      </c>
      <c r="B6728" s="373" t="s">
        <v>2991</v>
      </c>
      <c r="C6728" s="373" t="s">
        <v>2982</v>
      </c>
      <c r="D6728" s="374">
        <v>2.97</v>
      </c>
      <c r="E6728" s="371"/>
    </row>
    <row r="6729" spans="1:5" customFormat="1" x14ac:dyDescent="0.25">
      <c r="A6729" s="373">
        <v>100218</v>
      </c>
      <c r="B6729" s="373" t="s">
        <v>2992</v>
      </c>
      <c r="C6729" s="373" t="s">
        <v>2982</v>
      </c>
      <c r="D6729" s="374">
        <v>2.0299999999999998</v>
      </c>
      <c r="E6729" s="371"/>
    </row>
    <row r="6730" spans="1:5" customFormat="1" x14ac:dyDescent="0.25">
      <c r="A6730" s="373">
        <v>100219</v>
      </c>
      <c r="B6730" s="373" t="s">
        <v>2993</v>
      </c>
      <c r="C6730" s="373" t="s">
        <v>2982</v>
      </c>
      <c r="D6730" s="374">
        <v>0.45</v>
      </c>
      <c r="E6730" s="371"/>
    </row>
    <row r="6731" spans="1:5" customFormat="1" x14ac:dyDescent="0.25">
      <c r="A6731" s="373">
        <v>100220</v>
      </c>
      <c r="B6731" s="373" t="s">
        <v>2994</v>
      </c>
      <c r="C6731" s="373" t="s">
        <v>2995</v>
      </c>
      <c r="D6731" s="374">
        <v>28.44</v>
      </c>
      <c r="E6731" s="371"/>
    </row>
    <row r="6732" spans="1:5" customFormat="1" x14ac:dyDescent="0.25">
      <c r="A6732" s="373">
        <v>100221</v>
      </c>
      <c r="B6732" s="373" t="s">
        <v>2996</v>
      </c>
      <c r="C6732" s="373" t="s">
        <v>2995</v>
      </c>
      <c r="D6732" s="374">
        <v>32.24</v>
      </c>
      <c r="E6732" s="371"/>
    </row>
    <row r="6733" spans="1:5" customFormat="1" x14ac:dyDescent="0.25">
      <c r="A6733" s="373">
        <v>100222</v>
      </c>
      <c r="B6733" s="373" t="s">
        <v>2997</v>
      </c>
      <c r="C6733" s="373" t="s">
        <v>2995</v>
      </c>
      <c r="D6733" s="374">
        <v>12.21</v>
      </c>
      <c r="E6733" s="371"/>
    </row>
    <row r="6734" spans="1:5" customFormat="1" x14ac:dyDescent="0.25">
      <c r="A6734" s="373">
        <v>100223</v>
      </c>
      <c r="B6734" s="373" t="s">
        <v>2998</v>
      </c>
      <c r="C6734" s="373" t="s">
        <v>2995</v>
      </c>
      <c r="D6734" s="374">
        <v>5.71</v>
      </c>
      <c r="E6734" s="371"/>
    </row>
    <row r="6735" spans="1:5" customFormat="1" x14ac:dyDescent="0.25">
      <c r="A6735" s="373">
        <v>100224</v>
      </c>
      <c r="B6735" s="373" t="s">
        <v>2999</v>
      </c>
      <c r="C6735" s="373" t="s">
        <v>2995</v>
      </c>
      <c r="D6735" s="374">
        <v>2.97</v>
      </c>
      <c r="E6735" s="371"/>
    </row>
    <row r="6736" spans="1:5" customFormat="1" x14ac:dyDescent="0.25">
      <c r="A6736" s="373">
        <v>100225</v>
      </c>
      <c r="B6736" s="373" t="s">
        <v>3000</v>
      </c>
      <c r="C6736" s="373" t="s">
        <v>3001</v>
      </c>
      <c r="D6736" s="374">
        <v>2.23</v>
      </c>
      <c r="E6736" s="371"/>
    </row>
    <row r="6737" spans="1:5" customFormat="1" x14ac:dyDescent="0.25">
      <c r="A6737" s="373">
        <v>100226</v>
      </c>
      <c r="B6737" s="373" t="s">
        <v>3002</v>
      </c>
      <c r="C6737" s="373" t="s">
        <v>3001</v>
      </c>
      <c r="D6737" s="374">
        <v>0.7</v>
      </c>
      <c r="E6737" s="371"/>
    </row>
    <row r="6738" spans="1:5" customFormat="1" x14ac:dyDescent="0.25">
      <c r="A6738" s="373">
        <v>100227</v>
      </c>
      <c r="B6738" s="373" t="s">
        <v>3003</v>
      </c>
      <c r="C6738" s="373" t="s">
        <v>3001</v>
      </c>
      <c r="D6738" s="374">
        <v>1.03</v>
      </c>
      <c r="E6738" s="371"/>
    </row>
    <row r="6739" spans="1:5" customFormat="1" x14ac:dyDescent="0.25">
      <c r="A6739" s="373">
        <v>100228</v>
      </c>
      <c r="B6739" s="373" t="s">
        <v>3004</v>
      </c>
      <c r="C6739" s="373" t="s">
        <v>3001</v>
      </c>
      <c r="D6739" s="374">
        <v>0.28999999999999998</v>
      </c>
      <c r="E6739" s="371"/>
    </row>
    <row r="6740" spans="1:5" customFormat="1" x14ac:dyDescent="0.25">
      <c r="A6740" s="373">
        <v>100229</v>
      </c>
      <c r="B6740" s="373" t="s">
        <v>3005</v>
      </c>
      <c r="C6740" s="373" t="s">
        <v>17</v>
      </c>
      <c r="D6740" s="374">
        <v>0.01</v>
      </c>
      <c r="E6740" s="371"/>
    </row>
    <row r="6741" spans="1:5" customFormat="1" x14ac:dyDescent="0.25">
      <c r="A6741" s="373">
        <v>100230</v>
      </c>
      <c r="B6741" s="373" t="s">
        <v>3006</v>
      </c>
      <c r="C6741" s="373" t="s">
        <v>17</v>
      </c>
      <c r="D6741" s="374">
        <v>0.02</v>
      </c>
      <c r="E6741" s="371"/>
    </row>
    <row r="6742" spans="1:5" customFormat="1" x14ac:dyDescent="0.25">
      <c r="A6742" s="373">
        <v>100231</v>
      </c>
      <c r="B6742" s="373" t="s">
        <v>3007</v>
      </c>
      <c r="C6742" s="373" t="s">
        <v>17</v>
      </c>
      <c r="D6742" s="374">
        <v>0.03</v>
      </c>
      <c r="E6742" s="371"/>
    </row>
    <row r="6743" spans="1:5" customFormat="1" x14ac:dyDescent="0.25">
      <c r="A6743" s="373">
        <v>100232</v>
      </c>
      <c r="B6743" s="373" t="s">
        <v>3008</v>
      </c>
      <c r="C6743" s="373" t="s">
        <v>6</v>
      </c>
      <c r="D6743" s="374">
        <v>0.37</v>
      </c>
      <c r="E6743" s="371"/>
    </row>
    <row r="6744" spans="1:5" customFormat="1" x14ac:dyDescent="0.25">
      <c r="A6744" s="373">
        <v>100233</v>
      </c>
      <c r="B6744" s="373" t="s">
        <v>3009</v>
      </c>
      <c r="C6744" s="373" t="s">
        <v>6</v>
      </c>
      <c r="D6744" s="374">
        <v>0.18</v>
      </c>
      <c r="E6744" s="371"/>
    </row>
    <row r="6745" spans="1:5" customFormat="1" x14ac:dyDescent="0.25">
      <c r="A6745" s="373">
        <v>100234</v>
      </c>
      <c r="B6745" s="373" t="s">
        <v>3010</v>
      </c>
      <c r="C6745" s="373" t="s">
        <v>3</v>
      </c>
      <c r="D6745" s="374">
        <v>0.56000000000000005</v>
      </c>
      <c r="E6745" s="371"/>
    </row>
    <row r="6746" spans="1:5" customFormat="1" x14ac:dyDescent="0.25">
      <c r="A6746" s="373">
        <v>100235</v>
      </c>
      <c r="B6746" s="373" t="s">
        <v>3011</v>
      </c>
      <c r="C6746" s="373" t="s">
        <v>3012</v>
      </c>
      <c r="D6746" s="374">
        <v>0.04</v>
      </c>
      <c r="E6746" s="371"/>
    </row>
    <row r="6747" spans="1:5" customFormat="1" x14ac:dyDescent="0.25">
      <c r="A6747" s="373">
        <v>100236</v>
      </c>
      <c r="B6747" s="373" t="s">
        <v>3013</v>
      </c>
      <c r="C6747" s="373" t="s">
        <v>3014</v>
      </c>
      <c r="D6747" s="374">
        <v>2.83</v>
      </c>
      <c r="E6747" s="371"/>
    </row>
    <row r="6748" spans="1:5" customFormat="1" x14ac:dyDescent="0.25">
      <c r="A6748" s="373">
        <v>100237</v>
      </c>
      <c r="B6748" s="373" t="s">
        <v>3015</v>
      </c>
      <c r="C6748" s="373" t="s">
        <v>3014</v>
      </c>
      <c r="D6748" s="374">
        <v>3.4</v>
      </c>
      <c r="E6748" s="371"/>
    </row>
    <row r="6749" spans="1:5" customFormat="1" x14ac:dyDescent="0.25">
      <c r="A6749" s="373">
        <v>100238</v>
      </c>
      <c r="B6749" s="373" t="s">
        <v>3016</v>
      </c>
      <c r="C6749" s="373" t="s">
        <v>3014</v>
      </c>
      <c r="D6749" s="374">
        <v>5.44</v>
      </c>
      <c r="E6749" s="371"/>
    </row>
    <row r="6750" spans="1:5" customFormat="1" x14ac:dyDescent="0.25">
      <c r="A6750" s="373">
        <v>100239</v>
      </c>
      <c r="B6750" s="373" t="s">
        <v>3017</v>
      </c>
      <c r="C6750" s="373" t="s">
        <v>3014</v>
      </c>
      <c r="D6750" s="374">
        <v>6.8</v>
      </c>
      <c r="E6750" s="371"/>
    </row>
    <row r="6751" spans="1:5" customFormat="1" x14ac:dyDescent="0.25">
      <c r="A6751" s="373">
        <v>100240</v>
      </c>
      <c r="B6751" s="373" t="s">
        <v>3018</v>
      </c>
      <c r="C6751" s="373" t="s">
        <v>3014</v>
      </c>
      <c r="D6751" s="374">
        <v>4.08</v>
      </c>
      <c r="E6751" s="371"/>
    </row>
    <row r="6752" spans="1:5" customFormat="1" x14ac:dyDescent="0.25">
      <c r="A6752" s="373">
        <v>100241</v>
      </c>
      <c r="B6752" s="373" t="s">
        <v>3019</v>
      </c>
      <c r="C6752" s="373" t="s">
        <v>3014</v>
      </c>
      <c r="D6752" s="374">
        <v>6.8</v>
      </c>
      <c r="E6752" s="371"/>
    </row>
    <row r="6753" spans="1:5" customFormat="1" x14ac:dyDescent="0.25">
      <c r="A6753" s="373">
        <v>100242</v>
      </c>
      <c r="B6753" s="373" t="s">
        <v>3020</v>
      </c>
      <c r="C6753" s="373" t="s">
        <v>3014</v>
      </c>
      <c r="D6753" s="374">
        <v>20.100000000000001</v>
      </c>
      <c r="E6753" s="371"/>
    </row>
    <row r="6754" spans="1:5" customFormat="1" x14ac:dyDescent="0.25">
      <c r="A6754" s="373">
        <v>100243</v>
      </c>
      <c r="B6754" s="373" t="s">
        <v>3021</v>
      </c>
      <c r="C6754" s="373" t="s">
        <v>3014</v>
      </c>
      <c r="D6754" s="374">
        <v>3.26</v>
      </c>
      <c r="E6754" s="371"/>
    </row>
    <row r="6755" spans="1:5" customFormat="1" x14ac:dyDescent="0.25">
      <c r="A6755" s="373">
        <v>100244</v>
      </c>
      <c r="B6755" s="373" t="s">
        <v>3022</v>
      </c>
      <c r="C6755" s="373" t="s">
        <v>3014</v>
      </c>
      <c r="D6755" s="374">
        <v>4.08</v>
      </c>
      <c r="E6755" s="371"/>
    </row>
    <row r="6756" spans="1:5" customFormat="1" x14ac:dyDescent="0.25">
      <c r="A6756" s="373">
        <v>100245</v>
      </c>
      <c r="B6756" s="373" t="s">
        <v>3023</v>
      </c>
      <c r="C6756" s="373" t="s">
        <v>3014</v>
      </c>
      <c r="D6756" s="374">
        <v>8.16</v>
      </c>
      <c r="E6756" s="371"/>
    </row>
    <row r="6757" spans="1:5" customFormat="1" x14ac:dyDescent="0.25">
      <c r="A6757" s="373">
        <v>100246</v>
      </c>
      <c r="B6757" s="373" t="s">
        <v>3024</v>
      </c>
      <c r="C6757" s="373" t="s">
        <v>3014</v>
      </c>
      <c r="D6757" s="374">
        <v>2.72</v>
      </c>
      <c r="E6757" s="371"/>
    </row>
    <row r="6758" spans="1:5" customFormat="1" x14ac:dyDescent="0.25">
      <c r="A6758" s="373">
        <v>100247</v>
      </c>
      <c r="B6758" s="373" t="s">
        <v>3025</v>
      </c>
      <c r="C6758" s="373" t="s">
        <v>3014</v>
      </c>
      <c r="D6758" s="374">
        <v>3.4</v>
      </c>
      <c r="E6758" s="371"/>
    </row>
    <row r="6759" spans="1:5" customFormat="1" x14ac:dyDescent="0.25">
      <c r="A6759" s="373">
        <v>100248</v>
      </c>
      <c r="B6759" s="373" t="s">
        <v>3026</v>
      </c>
      <c r="C6759" s="373" t="s">
        <v>3014</v>
      </c>
      <c r="D6759" s="374">
        <v>13.4</v>
      </c>
      <c r="E6759" s="371"/>
    </row>
    <row r="6760" spans="1:5" customFormat="1" x14ac:dyDescent="0.25">
      <c r="A6760" s="373">
        <v>100249</v>
      </c>
      <c r="B6760" s="373" t="s">
        <v>3027</v>
      </c>
      <c r="C6760" s="373" t="s">
        <v>3014</v>
      </c>
      <c r="D6760" s="374">
        <v>2.72</v>
      </c>
      <c r="E6760" s="371"/>
    </row>
    <row r="6761" spans="1:5" customFormat="1" x14ac:dyDescent="0.25">
      <c r="A6761" s="373">
        <v>100250</v>
      </c>
      <c r="B6761" s="373" t="s">
        <v>3028</v>
      </c>
      <c r="C6761" s="373" t="s">
        <v>3014</v>
      </c>
      <c r="D6761" s="374">
        <v>4.53</v>
      </c>
      <c r="E6761" s="371"/>
    </row>
    <row r="6762" spans="1:5" customFormat="1" x14ac:dyDescent="0.25">
      <c r="A6762" s="373">
        <v>100251</v>
      </c>
      <c r="B6762" s="373" t="s">
        <v>3029</v>
      </c>
      <c r="C6762" s="373" t="s">
        <v>3014</v>
      </c>
      <c r="D6762" s="374">
        <v>13.4</v>
      </c>
      <c r="E6762" s="371"/>
    </row>
    <row r="6763" spans="1:5" customFormat="1" x14ac:dyDescent="0.25">
      <c r="A6763" s="373">
        <v>100252</v>
      </c>
      <c r="B6763" s="373" t="s">
        <v>3030</v>
      </c>
      <c r="C6763" s="373" t="s">
        <v>3014</v>
      </c>
      <c r="D6763" s="374">
        <v>20.100000000000001</v>
      </c>
      <c r="E6763" s="371"/>
    </row>
    <row r="6764" spans="1:5" customFormat="1" x14ac:dyDescent="0.25">
      <c r="A6764" s="373">
        <v>100253</v>
      </c>
      <c r="B6764" s="373" t="s">
        <v>3031</v>
      </c>
      <c r="C6764" s="373" t="s">
        <v>3014</v>
      </c>
      <c r="D6764" s="374">
        <v>26.8</v>
      </c>
      <c r="E6764" s="371"/>
    </row>
    <row r="6765" spans="1:5" customFormat="1" x14ac:dyDescent="0.25">
      <c r="A6765" s="373">
        <v>100254</v>
      </c>
      <c r="B6765" s="373" t="s">
        <v>3032</v>
      </c>
      <c r="C6765" s="373" t="s">
        <v>3014</v>
      </c>
      <c r="D6765" s="374">
        <v>40.21</v>
      </c>
      <c r="E6765" s="371"/>
    </row>
    <row r="6766" spans="1:5" customFormat="1" x14ac:dyDescent="0.25">
      <c r="A6766" s="373">
        <v>100255</v>
      </c>
      <c r="B6766" s="373" t="s">
        <v>3033</v>
      </c>
      <c r="C6766" s="373" t="s">
        <v>3014</v>
      </c>
      <c r="D6766" s="374">
        <v>13.6</v>
      </c>
      <c r="E6766" s="371"/>
    </row>
    <row r="6767" spans="1:5" customFormat="1" x14ac:dyDescent="0.25">
      <c r="A6767" s="373">
        <v>100256</v>
      </c>
      <c r="B6767" s="373" t="s">
        <v>3034</v>
      </c>
      <c r="C6767" s="373" t="s">
        <v>3014</v>
      </c>
      <c r="D6767" s="374">
        <v>9.07</v>
      </c>
      <c r="E6767" s="371"/>
    </row>
    <row r="6768" spans="1:5" customFormat="1" x14ac:dyDescent="0.25">
      <c r="A6768" s="373">
        <v>100257</v>
      </c>
      <c r="B6768" s="373" t="s">
        <v>3035</v>
      </c>
      <c r="C6768" s="373" t="s">
        <v>3014</v>
      </c>
      <c r="D6768" s="374">
        <v>5.44</v>
      </c>
      <c r="E6768" s="371"/>
    </row>
    <row r="6769" spans="1:5" customFormat="1" x14ac:dyDescent="0.25">
      <c r="A6769" s="373">
        <v>100258</v>
      </c>
      <c r="B6769" s="373" t="s">
        <v>3036</v>
      </c>
      <c r="C6769" s="373" t="s">
        <v>3014</v>
      </c>
      <c r="D6769" s="374">
        <v>13.6</v>
      </c>
      <c r="E6769" s="371"/>
    </row>
    <row r="6770" spans="1:5" customFormat="1" x14ac:dyDescent="0.25">
      <c r="A6770" s="373">
        <v>100259</v>
      </c>
      <c r="B6770" s="373" t="s">
        <v>3037</v>
      </c>
      <c r="C6770" s="373" t="s">
        <v>3014</v>
      </c>
      <c r="D6770" s="374">
        <v>26.8</v>
      </c>
      <c r="E6770" s="371"/>
    </row>
    <row r="6771" spans="1:5" customFormat="1" x14ac:dyDescent="0.25">
      <c r="A6771" s="373">
        <v>100260</v>
      </c>
      <c r="B6771" s="373" t="s">
        <v>3038</v>
      </c>
      <c r="C6771" s="373" t="s">
        <v>2967</v>
      </c>
      <c r="D6771" s="374">
        <v>8.83</v>
      </c>
      <c r="E6771" s="371"/>
    </row>
    <row r="6772" spans="1:5" customFormat="1" x14ac:dyDescent="0.25">
      <c r="A6772" s="373">
        <v>100261</v>
      </c>
      <c r="B6772" s="373" t="s">
        <v>3039</v>
      </c>
      <c r="C6772" s="373" t="s">
        <v>2967</v>
      </c>
      <c r="D6772" s="374">
        <v>5.55</v>
      </c>
      <c r="E6772" s="371"/>
    </row>
    <row r="6773" spans="1:5" customFormat="1" x14ac:dyDescent="0.25">
      <c r="A6773" s="373">
        <v>100262</v>
      </c>
      <c r="B6773" s="373" t="s">
        <v>3040</v>
      </c>
      <c r="C6773" s="373" t="s">
        <v>2967</v>
      </c>
      <c r="D6773" s="374">
        <v>3.44</v>
      </c>
      <c r="E6773" s="371"/>
    </row>
    <row r="6774" spans="1:5" customFormat="1" x14ac:dyDescent="0.25">
      <c r="A6774" s="373">
        <v>100263</v>
      </c>
      <c r="B6774" s="373" t="s">
        <v>3041</v>
      </c>
      <c r="C6774" s="373" t="s">
        <v>2967</v>
      </c>
      <c r="D6774" s="374">
        <v>2.2000000000000002</v>
      </c>
      <c r="E6774" s="371"/>
    </row>
    <row r="6775" spans="1:5" customFormat="1" x14ac:dyDescent="0.25">
      <c r="A6775" s="373">
        <v>100264</v>
      </c>
      <c r="B6775" s="373" t="s">
        <v>3042</v>
      </c>
      <c r="C6775" s="373" t="s">
        <v>2995</v>
      </c>
      <c r="D6775" s="374">
        <v>40.15</v>
      </c>
      <c r="E6775" s="371"/>
    </row>
    <row r="6776" spans="1:5" customFormat="1" x14ac:dyDescent="0.25">
      <c r="A6776" s="373">
        <v>100265</v>
      </c>
      <c r="B6776" s="373" t="s">
        <v>3043</v>
      </c>
      <c r="C6776" s="373" t="s">
        <v>3</v>
      </c>
      <c r="D6776" s="374">
        <v>0.84</v>
      </c>
      <c r="E6776" s="371"/>
    </row>
    <row r="6777" spans="1:5" customFormat="1" x14ac:dyDescent="0.25">
      <c r="A6777" s="373">
        <v>100266</v>
      </c>
      <c r="B6777" s="373" t="s">
        <v>3044</v>
      </c>
      <c r="C6777" s="373" t="s">
        <v>2982</v>
      </c>
      <c r="D6777" s="374">
        <v>85.33</v>
      </c>
      <c r="E6777" s="371"/>
    </row>
    <row r="6778" spans="1:5" customFormat="1" x14ac:dyDescent="0.25">
      <c r="A6778" s="373">
        <v>100267</v>
      </c>
      <c r="B6778" s="373" t="s">
        <v>3045</v>
      </c>
      <c r="C6778" s="373" t="s">
        <v>6</v>
      </c>
      <c r="D6778" s="374">
        <v>1.69</v>
      </c>
      <c r="E6778" s="371"/>
    </row>
    <row r="6779" spans="1:5" customFormat="1" x14ac:dyDescent="0.25">
      <c r="A6779" s="373">
        <v>100268</v>
      </c>
      <c r="B6779" s="373" t="s">
        <v>3046</v>
      </c>
      <c r="C6779" s="373" t="s">
        <v>2982</v>
      </c>
      <c r="D6779" s="374">
        <v>85.33</v>
      </c>
      <c r="E6779" s="371"/>
    </row>
    <row r="6780" spans="1:5" customFormat="1" x14ac:dyDescent="0.25">
      <c r="A6780" s="373">
        <v>100269</v>
      </c>
      <c r="B6780" s="373" t="s">
        <v>3047</v>
      </c>
      <c r="C6780" s="373" t="s">
        <v>6</v>
      </c>
      <c r="D6780" s="374">
        <v>1.69</v>
      </c>
      <c r="E6780" s="371"/>
    </row>
    <row r="6781" spans="1:5" customFormat="1" x14ac:dyDescent="0.25">
      <c r="A6781" s="373">
        <v>100270</v>
      </c>
      <c r="B6781" s="373" t="s">
        <v>3048</v>
      </c>
      <c r="C6781" s="373" t="s">
        <v>2982</v>
      </c>
      <c r="D6781" s="374">
        <v>63.96</v>
      </c>
      <c r="E6781" s="371"/>
    </row>
    <row r="6782" spans="1:5" customFormat="1" x14ac:dyDescent="0.25">
      <c r="A6782" s="373">
        <v>100271</v>
      </c>
      <c r="B6782" s="373" t="s">
        <v>3049</v>
      </c>
      <c r="C6782" s="373" t="s">
        <v>2995</v>
      </c>
      <c r="D6782" s="374">
        <v>63.99</v>
      </c>
      <c r="E6782" s="371"/>
    </row>
    <row r="6783" spans="1:5" customFormat="1" x14ac:dyDescent="0.25">
      <c r="A6783" s="373">
        <v>100272</v>
      </c>
      <c r="B6783" s="373" t="s">
        <v>3050</v>
      </c>
      <c r="C6783" s="373" t="s">
        <v>3</v>
      </c>
      <c r="D6783" s="374">
        <v>1.26</v>
      </c>
      <c r="E6783" s="371"/>
    </row>
    <row r="6784" spans="1:5" customFormat="1" x14ac:dyDescent="0.25">
      <c r="A6784" s="373">
        <v>100273</v>
      </c>
      <c r="B6784" s="373" t="s">
        <v>3051</v>
      </c>
      <c r="C6784" s="373" t="s">
        <v>2967</v>
      </c>
      <c r="D6784" s="374">
        <v>3.33</v>
      </c>
      <c r="E6784" s="371"/>
    </row>
    <row r="6785" spans="1:5" customFormat="1" x14ac:dyDescent="0.25">
      <c r="A6785" s="373">
        <v>100274</v>
      </c>
      <c r="B6785" s="373" t="s">
        <v>3052</v>
      </c>
      <c r="C6785" s="373" t="s">
        <v>2995</v>
      </c>
      <c r="D6785" s="374">
        <v>28.45</v>
      </c>
      <c r="E6785" s="371"/>
    </row>
    <row r="6786" spans="1:5" customFormat="1" x14ac:dyDescent="0.25">
      <c r="A6786" s="373">
        <v>100275</v>
      </c>
      <c r="B6786" s="373" t="s">
        <v>3053</v>
      </c>
      <c r="C6786" s="373" t="s">
        <v>2995</v>
      </c>
      <c r="D6786" s="374">
        <v>18.399999999999999</v>
      </c>
      <c r="E6786" s="371"/>
    </row>
    <row r="6787" spans="1:5" customFormat="1" x14ac:dyDescent="0.25">
      <c r="A6787" s="373">
        <v>100276</v>
      </c>
      <c r="B6787" s="373" t="s">
        <v>3054</v>
      </c>
      <c r="C6787" s="373" t="s">
        <v>2995</v>
      </c>
      <c r="D6787" s="374">
        <v>33.57</v>
      </c>
      <c r="E6787" s="371"/>
    </row>
    <row r="6788" spans="1:5" customFormat="1" x14ac:dyDescent="0.25">
      <c r="A6788" s="373">
        <v>100277</v>
      </c>
      <c r="B6788" s="373" t="s">
        <v>3055</v>
      </c>
      <c r="C6788" s="373" t="s">
        <v>2995</v>
      </c>
      <c r="D6788" s="374">
        <v>1.9</v>
      </c>
      <c r="E6788" s="371"/>
    </row>
    <row r="6789" spans="1:5" customFormat="1" x14ac:dyDescent="0.25">
      <c r="A6789" s="373">
        <v>100278</v>
      </c>
      <c r="B6789" s="373" t="s">
        <v>3056</v>
      </c>
      <c r="C6789" s="373" t="s">
        <v>2982</v>
      </c>
      <c r="D6789" s="374">
        <v>40.82</v>
      </c>
      <c r="E6789" s="371"/>
    </row>
    <row r="6790" spans="1:5" customFormat="1" x14ac:dyDescent="0.25">
      <c r="A6790" s="373">
        <v>100279</v>
      </c>
      <c r="B6790" s="373" t="s">
        <v>3057</v>
      </c>
      <c r="C6790" s="373" t="s">
        <v>6</v>
      </c>
      <c r="D6790" s="374">
        <v>0.79</v>
      </c>
      <c r="E6790" s="371"/>
    </row>
    <row r="6791" spans="1:5" customFormat="1" x14ac:dyDescent="0.25">
      <c r="A6791" s="373">
        <v>100280</v>
      </c>
      <c r="B6791" s="373" t="s">
        <v>3058</v>
      </c>
      <c r="C6791" s="373" t="s">
        <v>2982</v>
      </c>
      <c r="D6791" s="374">
        <v>18.739999999999998</v>
      </c>
      <c r="E6791" s="371"/>
    </row>
    <row r="6792" spans="1:5" customFormat="1" x14ac:dyDescent="0.25">
      <c r="A6792" s="373">
        <v>100281</v>
      </c>
      <c r="B6792" s="373" t="s">
        <v>3059</v>
      </c>
      <c r="C6792" s="373" t="s">
        <v>2982</v>
      </c>
      <c r="D6792" s="374">
        <v>3.65</v>
      </c>
      <c r="E6792" s="371"/>
    </row>
    <row r="6793" spans="1:5" customFormat="1" x14ac:dyDescent="0.25">
      <c r="A6793" s="373">
        <v>100282</v>
      </c>
      <c r="B6793" s="373" t="s">
        <v>3060</v>
      </c>
      <c r="C6793" s="373" t="s">
        <v>2995</v>
      </c>
      <c r="D6793" s="374">
        <v>159.87</v>
      </c>
      <c r="E6793" s="371"/>
    </row>
    <row r="6794" spans="1:5" customFormat="1" x14ac:dyDescent="0.25">
      <c r="A6794" s="373">
        <v>100283</v>
      </c>
      <c r="B6794" s="373" t="s">
        <v>3061</v>
      </c>
      <c r="C6794" s="373" t="s">
        <v>2995</v>
      </c>
      <c r="D6794" s="374">
        <v>25.82</v>
      </c>
      <c r="E6794" s="371"/>
    </row>
    <row r="6795" spans="1:5" customFormat="1" x14ac:dyDescent="0.25">
      <c r="A6795" s="373">
        <v>100284</v>
      </c>
      <c r="B6795" s="373" t="s">
        <v>3062</v>
      </c>
      <c r="C6795" s="373" t="s">
        <v>2995</v>
      </c>
      <c r="D6795" s="374">
        <v>10.65</v>
      </c>
      <c r="E6795" s="371"/>
    </row>
    <row r="6796" spans="1:5" customFormat="1" x14ac:dyDescent="0.25">
      <c r="A6796" s="373">
        <v>100285</v>
      </c>
      <c r="B6796" s="373" t="s">
        <v>3063</v>
      </c>
      <c r="C6796" s="373" t="s">
        <v>3014</v>
      </c>
      <c r="D6796" s="374">
        <v>42.95</v>
      </c>
      <c r="E6796" s="371"/>
    </row>
    <row r="6797" spans="1:5" customFormat="1" x14ac:dyDescent="0.25">
      <c r="A6797" s="373">
        <v>100286</v>
      </c>
      <c r="B6797" s="373" t="s">
        <v>3064</v>
      </c>
      <c r="C6797" s="373" t="s">
        <v>3014</v>
      </c>
      <c r="D6797" s="374">
        <v>13.99</v>
      </c>
      <c r="E6797" s="371"/>
    </row>
    <row r="6798" spans="1:5" customFormat="1" x14ac:dyDescent="0.25">
      <c r="A6798" s="373">
        <v>100287</v>
      </c>
      <c r="B6798" s="373" t="s">
        <v>3065</v>
      </c>
      <c r="C6798" s="373" t="s">
        <v>3014</v>
      </c>
      <c r="D6798" s="374">
        <v>13.4</v>
      </c>
      <c r="E6798" s="371"/>
    </row>
    <row r="6799" spans="1:5" customFormat="1" x14ac:dyDescent="0.25">
      <c r="A6799" s="373">
        <v>99802</v>
      </c>
      <c r="B6799" s="373" t="s">
        <v>3066</v>
      </c>
      <c r="C6799" s="373" t="s">
        <v>3</v>
      </c>
      <c r="D6799" s="374">
        <v>0.54</v>
      </c>
      <c r="E6799" s="371"/>
    </row>
    <row r="6800" spans="1:5" customFormat="1" x14ac:dyDescent="0.25">
      <c r="A6800" s="373">
        <v>99803</v>
      </c>
      <c r="B6800" s="373" t="s">
        <v>3067</v>
      </c>
      <c r="C6800" s="373" t="s">
        <v>3</v>
      </c>
      <c r="D6800" s="374">
        <v>2.12</v>
      </c>
      <c r="E6800" s="371"/>
    </row>
    <row r="6801" spans="1:5" customFormat="1" x14ac:dyDescent="0.25">
      <c r="A6801" s="373">
        <v>99804</v>
      </c>
      <c r="B6801" s="373" t="s">
        <v>5019</v>
      </c>
      <c r="C6801" s="373" t="s">
        <v>3</v>
      </c>
      <c r="D6801" s="374">
        <v>5.49</v>
      </c>
      <c r="E6801" s="371"/>
    </row>
    <row r="6802" spans="1:5" customFormat="1" x14ac:dyDescent="0.25">
      <c r="A6802" s="373">
        <v>99805</v>
      </c>
      <c r="B6802" s="373" t="s">
        <v>3068</v>
      </c>
      <c r="C6802" s="373" t="s">
        <v>3</v>
      </c>
      <c r="D6802" s="374">
        <v>11.41</v>
      </c>
      <c r="E6802" s="371"/>
    </row>
    <row r="6803" spans="1:5" customFormat="1" x14ac:dyDescent="0.25">
      <c r="A6803" s="373">
        <v>99806</v>
      </c>
      <c r="B6803" s="373" t="s">
        <v>3069</v>
      </c>
      <c r="C6803" s="373" t="s">
        <v>3</v>
      </c>
      <c r="D6803" s="374">
        <v>0.87</v>
      </c>
      <c r="E6803" s="371"/>
    </row>
    <row r="6804" spans="1:5" customFormat="1" x14ac:dyDescent="0.25">
      <c r="A6804" s="373">
        <v>99807</v>
      </c>
      <c r="B6804" s="373" t="s">
        <v>5020</v>
      </c>
      <c r="C6804" s="373" t="s">
        <v>3</v>
      </c>
      <c r="D6804" s="374">
        <v>1.65</v>
      </c>
      <c r="E6804" s="371"/>
    </row>
    <row r="6805" spans="1:5" customFormat="1" x14ac:dyDescent="0.25">
      <c r="A6805" s="373">
        <v>99808</v>
      </c>
      <c r="B6805" s="373" t="s">
        <v>3070</v>
      </c>
      <c r="C6805" s="373" t="s">
        <v>3</v>
      </c>
      <c r="D6805" s="374">
        <v>3.96</v>
      </c>
      <c r="E6805" s="371"/>
    </row>
    <row r="6806" spans="1:5" customFormat="1" x14ac:dyDescent="0.25">
      <c r="A6806" s="373">
        <v>99809</v>
      </c>
      <c r="B6806" s="373" t="s">
        <v>3071</v>
      </c>
      <c r="C6806" s="373" t="s">
        <v>3</v>
      </c>
      <c r="D6806" s="374">
        <v>6.04</v>
      </c>
      <c r="E6806" s="371"/>
    </row>
    <row r="6807" spans="1:5" customFormat="1" x14ac:dyDescent="0.25">
      <c r="A6807" s="373">
        <v>99810</v>
      </c>
      <c r="B6807" s="373" t="s">
        <v>5021</v>
      </c>
      <c r="C6807" s="373" t="s">
        <v>3</v>
      </c>
      <c r="D6807" s="374">
        <v>7.5</v>
      </c>
      <c r="E6807" s="371"/>
    </row>
    <row r="6808" spans="1:5" customFormat="1" x14ac:dyDescent="0.25">
      <c r="A6808" s="373">
        <v>99811</v>
      </c>
      <c r="B6808" s="373" t="s">
        <v>3072</v>
      </c>
      <c r="C6808" s="373" t="s">
        <v>3</v>
      </c>
      <c r="D6808" s="374">
        <v>3.61</v>
      </c>
      <c r="E6808" s="371"/>
    </row>
    <row r="6809" spans="1:5" customFormat="1" x14ac:dyDescent="0.25">
      <c r="A6809" s="373">
        <v>99812</v>
      </c>
      <c r="B6809" s="373" t="s">
        <v>3073</v>
      </c>
      <c r="C6809" s="373" t="s">
        <v>3</v>
      </c>
      <c r="D6809" s="374">
        <v>1.1599999999999999</v>
      </c>
      <c r="E6809" s="371"/>
    </row>
    <row r="6810" spans="1:5" customFormat="1" x14ac:dyDescent="0.25">
      <c r="A6810" s="373">
        <v>99813</v>
      </c>
      <c r="B6810" s="373" t="s">
        <v>5022</v>
      </c>
      <c r="C6810" s="373" t="s">
        <v>3</v>
      </c>
      <c r="D6810" s="374">
        <v>0.98</v>
      </c>
      <c r="E6810" s="371"/>
    </row>
    <row r="6811" spans="1:5" customFormat="1" x14ac:dyDescent="0.25">
      <c r="A6811" s="373">
        <v>99814</v>
      </c>
      <c r="B6811" s="373" t="s">
        <v>3074</v>
      </c>
      <c r="C6811" s="373" t="s">
        <v>3</v>
      </c>
      <c r="D6811" s="374">
        <v>1.96</v>
      </c>
      <c r="E6811" s="371"/>
    </row>
    <row r="6812" spans="1:5" customFormat="1" x14ac:dyDescent="0.25">
      <c r="A6812" s="373">
        <v>99815</v>
      </c>
      <c r="B6812" s="373" t="s">
        <v>5023</v>
      </c>
      <c r="C6812" s="373" t="s">
        <v>6</v>
      </c>
      <c r="D6812" s="374">
        <v>8.5500000000000007</v>
      </c>
      <c r="E6812" s="371"/>
    </row>
    <row r="6813" spans="1:5" customFormat="1" x14ac:dyDescent="0.25">
      <c r="A6813" s="373">
        <v>99816</v>
      </c>
      <c r="B6813" s="373" t="s">
        <v>5024</v>
      </c>
      <c r="C6813" s="373" t="s">
        <v>6</v>
      </c>
      <c r="D6813" s="374">
        <v>9.09</v>
      </c>
      <c r="E6813" s="371"/>
    </row>
    <row r="6814" spans="1:5" customFormat="1" x14ac:dyDescent="0.25">
      <c r="A6814" s="373">
        <v>99817</v>
      </c>
      <c r="B6814" s="373" t="s">
        <v>5025</v>
      </c>
      <c r="C6814" s="373" t="s">
        <v>6</v>
      </c>
      <c r="D6814" s="374">
        <v>5.28</v>
      </c>
      <c r="E6814" s="371"/>
    </row>
    <row r="6815" spans="1:5" customFormat="1" x14ac:dyDescent="0.25">
      <c r="A6815" s="373">
        <v>99818</v>
      </c>
      <c r="B6815" s="373" t="s">
        <v>5026</v>
      </c>
      <c r="C6815" s="373" t="s">
        <v>6</v>
      </c>
      <c r="D6815" s="374">
        <v>5.28</v>
      </c>
      <c r="E6815" s="371"/>
    </row>
    <row r="6816" spans="1:5" customFormat="1" x14ac:dyDescent="0.25">
      <c r="A6816" s="373">
        <v>99819</v>
      </c>
      <c r="B6816" s="373" t="s">
        <v>5027</v>
      </c>
      <c r="C6816" s="373" t="s">
        <v>3</v>
      </c>
      <c r="D6816" s="374">
        <v>17.190000000000001</v>
      </c>
      <c r="E6816" s="371"/>
    </row>
    <row r="6817" spans="1:5" customFormat="1" x14ac:dyDescent="0.25">
      <c r="A6817" s="373">
        <v>99820</v>
      </c>
      <c r="B6817" s="373" t="s">
        <v>5028</v>
      </c>
      <c r="C6817" s="373" t="s">
        <v>3</v>
      </c>
      <c r="D6817" s="374">
        <v>1.93</v>
      </c>
      <c r="E6817" s="371"/>
    </row>
    <row r="6818" spans="1:5" customFormat="1" x14ac:dyDescent="0.25">
      <c r="A6818" s="373">
        <v>99821</v>
      </c>
      <c r="B6818" s="373" t="s">
        <v>5029</v>
      </c>
      <c r="C6818" s="373" t="s">
        <v>3</v>
      </c>
      <c r="D6818" s="374">
        <v>2.98</v>
      </c>
      <c r="E6818" s="371"/>
    </row>
    <row r="6819" spans="1:5" customFormat="1" x14ac:dyDescent="0.25">
      <c r="A6819" s="373">
        <v>99822</v>
      </c>
      <c r="B6819" s="373" t="s">
        <v>3075</v>
      </c>
      <c r="C6819" s="373" t="s">
        <v>3</v>
      </c>
      <c r="D6819" s="374">
        <v>1.02</v>
      </c>
      <c r="E6819" s="371"/>
    </row>
    <row r="6820" spans="1:5" customFormat="1" x14ac:dyDescent="0.25">
      <c r="A6820" s="373">
        <v>99823</v>
      </c>
      <c r="B6820" s="373" t="s">
        <v>5030</v>
      </c>
      <c r="C6820" s="373" t="s">
        <v>3</v>
      </c>
      <c r="D6820" s="374">
        <v>2.2799999999999998</v>
      </c>
      <c r="E6820" s="371"/>
    </row>
    <row r="6821" spans="1:5" customFormat="1" x14ac:dyDescent="0.25">
      <c r="A6821" s="373">
        <v>99824</v>
      </c>
      <c r="B6821" s="373" t="s">
        <v>5031</v>
      </c>
      <c r="C6821" s="373" t="s">
        <v>3</v>
      </c>
      <c r="D6821" s="374">
        <v>2.5099999999999998</v>
      </c>
      <c r="E6821" s="371"/>
    </row>
    <row r="6822" spans="1:5" customFormat="1" x14ac:dyDescent="0.25">
      <c r="A6822" s="373">
        <v>99825</v>
      </c>
      <c r="B6822" s="373" t="s">
        <v>5032</v>
      </c>
      <c r="C6822" s="373" t="s">
        <v>3</v>
      </c>
      <c r="D6822" s="374">
        <v>3.51</v>
      </c>
      <c r="E6822" s="371"/>
    </row>
    <row r="6823" spans="1:5" customFormat="1" x14ac:dyDescent="0.25">
      <c r="A6823" s="373">
        <v>99826</v>
      </c>
      <c r="B6823" s="373" t="s">
        <v>3076</v>
      </c>
      <c r="C6823" s="373" t="s">
        <v>3</v>
      </c>
      <c r="D6823" s="374">
        <v>1.57</v>
      </c>
      <c r="E6823" s="371"/>
    </row>
    <row r="6824" spans="1:5" customFormat="1" x14ac:dyDescent="0.25">
      <c r="A6824" s="373">
        <v>97010</v>
      </c>
      <c r="B6824" s="373" t="s">
        <v>3077</v>
      </c>
      <c r="C6824" s="373" t="s">
        <v>16</v>
      </c>
      <c r="D6824" s="374">
        <v>74.92</v>
      </c>
      <c r="E6824" s="371"/>
    </row>
    <row r="6825" spans="1:5" customFormat="1" x14ac:dyDescent="0.25">
      <c r="A6825" s="373">
        <v>97011</v>
      </c>
      <c r="B6825" s="373" t="s">
        <v>3078</v>
      </c>
      <c r="C6825" s="373" t="s">
        <v>16</v>
      </c>
      <c r="D6825" s="374">
        <v>57.12</v>
      </c>
      <c r="E6825" s="371"/>
    </row>
    <row r="6826" spans="1:5" customFormat="1" x14ac:dyDescent="0.25">
      <c r="A6826" s="373">
        <v>97012</v>
      </c>
      <c r="B6826" s="373" t="s">
        <v>3079</v>
      </c>
      <c r="C6826" s="373" t="s">
        <v>16</v>
      </c>
      <c r="D6826" s="374">
        <v>48.23</v>
      </c>
      <c r="E6826" s="371"/>
    </row>
    <row r="6827" spans="1:5" customFormat="1" x14ac:dyDescent="0.25">
      <c r="A6827" s="373">
        <v>97013</v>
      </c>
      <c r="B6827" s="373" t="s">
        <v>3080</v>
      </c>
      <c r="C6827" s="373" t="s">
        <v>16</v>
      </c>
      <c r="D6827" s="374">
        <v>97.77</v>
      </c>
      <c r="E6827" s="371"/>
    </row>
    <row r="6828" spans="1:5" customFormat="1" x14ac:dyDescent="0.25">
      <c r="A6828" s="373">
        <v>97014</v>
      </c>
      <c r="B6828" s="373" t="s">
        <v>3081</v>
      </c>
      <c r="C6828" s="373" t="s">
        <v>16</v>
      </c>
      <c r="D6828" s="374">
        <v>72.61</v>
      </c>
      <c r="E6828" s="371"/>
    </row>
    <row r="6829" spans="1:5" customFormat="1" x14ac:dyDescent="0.25">
      <c r="A6829" s="373">
        <v>97015</v>
      </c>
      <c r="B6829" s="373" t="s">
        <v>3082</v>
      </c>
      <c r="C6829" s="373" t="s">
        <v>16</v>
      </c>
      <c r="D6829" s="374">
        <v>59.89</v>
      </c>
      <c r="E6829" s="371"/>
    </row>
    <row r="6830" spans="1:5" customFormat="1" x14ac:dyDescent="0.25">
      <c r="A6830" s="373">
        <v>97016</v>
      </c>
      <c r="B6830" s="373" t="s">
        <v>3083</v>
      </c>
      <c r="C6830" s="373" t="s">
        <v>16</v>
      </c>
      <c r="D6830" s="374">
        <v>66.73</v>
      </c>
      <c r="E6830" s="371"/>
    </row>
    <row r="6831" spans="1:5" customFormat="1" x14ac:dyDescent="0.25">
      <c r="A6831" s="373">
        <v>97017</v>
      </c>
      <c r="B6831" s="373" t="s">
        <v>3084</v>
      </c>
      <c r="C6831" s="373" t="s">
        <v>16</v>
      </c>
      <c r="D6831" s="374">
        <v>49.77</v>
      </c>
      <c r="E6831" s="371"/>
    </row>
    <row r="6832" spans="1:5" customFormat="1" x14ac:dyDescent="0.25">
      <c r="A6832" s="373">
        <v>97018</v>
      </c>
      <c r="B6832" s="373" t="s">
        <v>3085</v>
      </c>
      <c r="C6832" s="373" t="s">
        <v>16</v>
      </c>
      <c r="D6832" s="374">
        <v>40.97</v>
      </c>
      <c r="E6832" s="371"/>
    </row>
    <row r="6833" spans="1:5" customFormat="1" x14ac:dyDescent="0.25">
      <c r="A6833" s="373">
        <v>97031</v>
      </c>
      <c r="B6833" s="373" t="s">
        <v>3086</v>
      </c>
      <c r="C6833" s="373" t="s">
        <v>16</v>
      </c>
      <c r="D6833" s="374">
        <v>103.04</v>
      </c>
      <c r="E6833" s="371"/>
    </row>
    <row r="6834" spans="1:5" customFormat="1" x14ac:dyDescent="0.25">
      <c r="A6834" s="373">
        <v>97032</v>
      </c>
      <c r="B6834" s="373" t="s">
        <v>3087</v>
      </c>
      <c r="C6834" s="373" t="s">
        <v>16</v>
      </c>
      <c r="D6834" s="374">
        <v>62.93</v>
      </c>
      <c r="E6834" s="371"/>
    </row>
    <row r="6835" spans="1:5" customFormat="1" x14ac:dyDescent="0.25">
      <c r="A6835" s="373">
        <v>97033</v>
      </c>
      <c r="B6835" s="373" t="s">
        <v>3088</v>
      </c>
      <c r="C6835" s="373" t="s">
        <v>16</v>
      </c>
      <c r="D6835" s="374">
        <v>129.80000000000001</v>
      </c>
      <c r="E6835" s="371"/>
    </row>
    <row r="6836" spans="1:5" customFormat="1" x14ac:dyDescent="0.25">
      <c r="A6836" s="373">
        <v>97034</v>
      </c>
      <c r="B6836" s="373" t="s">
        <v>3089</v>
      </c>
      <c r="C6836" s="373" t="s">
        <v>16</v>
      </c>
      <c r="D6836" s="374">
        <v>75.17</v>
      </c>
      <c r="E6836" s="371"/>
    </row>
    <row r="6837" spans="1:5" customFormat="1" x14ac:dyDescent="0.25">
      <c r="A6837" s="373">
        <v>97039</v>
      </c>
      <c r="B6837" s="373" t="s">
        <v>3090</v>
      </c>
      <c r="C6837" s="373" t="s">
        <v>3</v>
      </c>
      <c r="D6837" s="374">
        <v>46.18</v>
      </c>
      <c r="E6837" s="371"/>
    </row>
    <row r="6838" spans="1:5" customFormat="1" x14ac:dyDescent="0.25">
      <c r="A6838" s="373">
        <v>97040</v>
      </c>
      <c r="B6838" s="373" t="s">
        <v>3091</v>
      </c>
      <c r="C6838" s="373" t="s">
        <v>3</v>
      </c>
      <c r="D6838" s="374">
        <v>17.29</v>
      </c>
      <c r="E6838" s="371"/>
    </row>
    <row r="6839" spans="1:5" customFormat="1" x14ac:dyDescent="0.25">
      <c r="A6839" s="373">
        <v>97041</v>
      </c>
      <c r="B6839" s="373" t="s">
        <v>3092</v>
      </c>
      <c r="C6839" s="373" t="s">
        <v>3</v>
      </c>
      <c r="D6839" s="374">
        <v>299.47000000000003</v>
      </c>
      <c r="E6839" s="371"/>
    </row>
    <row r="6840" spans="1:5" customFormat="1" x14ac:dyDescent="0.25">
      <c r="A6840" s="373">
        <v>97046</v>
      </c>
      <c r="B6840" s="373" t="s">
        <v>3093</v>
      </c>
      <c r="C6840" s="373" t="s">
        <v>3</v>
      </c>
      <c r="D6840" s="374">
        <v>0.37</v>
      </c>
      <c r="E6840" s="371"/>
    </row>
    <row r="6841" spans="1:5" customFormat="1" x14ac:dyDescent="0.25">
      <c r="A6841" s="373">
        <v>97047</v>
      </c>
      <c r="B6841" s="373" t="s">
        <v>3094</v>
      </c>
      <c r="C6841" s="373" t="s">
        <v>3</v>
      </c>
      <c r="D6841" s="374">
        <v>0.14000000000000001</v>
      </c>
      <c r="E6841" s="371"/>
    </row>
    <row r="6842" spans="1:5" customFormat="1" x14ac:dyDescent="0.25">
      <c r="A6842" s="373">
        <v>97048</v>
      </c>
      <c r="B6842" s="373" t="s">
        <v>3095</v>
      </c>
      <c r="C6842" s="373" t="s">
        <v>3</v>
      </c>
      <c r="D6842" s="374">
        <v>0.1</v>
      </c>
      <c r="E6842" s="371"/>
    </row>
    <row r="6843" spans="1:5" customFormat="1" x14ac:dyDescent="0.25">
      <c r="A6843" s="373">
        <v>97054</v>
      </c>
      <c r="B6843" s="373" t="s">
        <v>3096</v>
      </c>
      <c r="C6843" s="373" t="s">
        <v>6</v>
      </c>
      <c r="D6843" s="374">
        <v>25.91</v>
      </c>
      <c r="E6843" s="371"/>
    </row>
    <row r="6844" spans="1:5" customFormat="1" x14ac:dyDescent="0.25">
      <c r="A6844" s="373">
        <v>97062</v>
      </c>
      <c r="B6844" s="373" t="s">
        <v>3097</v>
      </c>
      <c r="C6844" s="373" t="s">
        <v>3</v>
      </c>
      <c r="D6844" s="374">
        <v>7.15</v>
      </c>
      <c r="E6844" s="371"/>
    </row>
    <row r="6845" spans="1:5" customFormat="1" x14ac:dyDescent="0.25">
      <c r="A6845" s="373">
        <v>97063</v>
      </c>
      <c r="B6845" s="373" t="s">
        <v>3098</v>
      </c>
      <c r="C6845" s="373" t="s">
        <v>3</v>
      </c>
      <c r="D6845" s="374">
        <v>10.61</v>
      </c>
      <c r="E6845" s="371"/>
    </row>
    <row r="6846" spans="1:5" customFormat="1" x14ac:dyDescent="0.25">
      <c r="A6846" s="373">
        <v>97064</v>
      </c>
      <c r="B6846" s="373" t="s">
        <v>3099</v>
      </c>
      <c r="C6846" s="373" t="s">
        <v>16</v>
      </c>
      <c r="D6846" s="374">
        <v>19.57</v>
      </c>
      <c r="E6846" s="371"/>
    </row>
    <row r="6847" spans="1:5" customFormat="1" x14ac:dyDescent="0.25">
      <c r="A6847" s="373">
        <v>97065</v>
      </c>
      <c r="B6847" s="373" t="s">
        <v>3100</v>
      </c>
      <c r="C6847" s="373" t="s">
        <v>12</v>
      </c>
      <c r="D6847" s="374">
        <v>6.8</v>
      </c>
      <c r="E6847" s="371"/>
    </row>
    <row r="6848" spans="1:5" customFormat="1" x14ac:dyDescent="0.25">
      <c r="A6848" s="373">
        <v>97066</v>
      </c>
      <c r="B6848" s="373" t="s">
        <v>3101</v>
      </c>
      <c r="C6848" s="373" t="s">
        <v>3</v>
      </c>
      <c r="D6848" s="374">
        <v>94.7</v>
      </c>
      <c r="E6848" s="371"/>
    </row>
    <row r="6849" spans="1:5" customFormat="1" x14ac:dyDescent="0.25">
      <c r="A6849" s="373">
        <v>97067</v>
      </c>
      <c r="B6849" s="373" t="s">
        <v>3102</v>
      </c>
      <c r="C6849" s="373" t="s">
        <v>16</v>
      </c>
      <c r="D6849" s="374">
        <v>806.28</v>
      </c>
      <c r="E6849" s="371"/>
    </row>
    <row r="6850" spans="1:5" customFormat="1" x14ac:dyDescent="0.25">
      <c r="A6850" s="373">
        <v>97621</v>
      </c>
      <c r="B6850" s="373" t="s">
        <v>8794</v>
      </c>
      <c r="C6850" s="373" t="s">
        <v>12</v>
      </c>
      <c r="D6850" s="374">
        <v>120.14</v>
      </c>
      <c r="E6850" s="371"/>
    </row>
    <row r="6851" spans="1:5" customFormat="1" x14ac:dyDescent="0.25">
      <c r="A6851" s="373">
        <v>97622</v>
      </c>
      <c r="B6851" s="373" t="s">
        <v>8795</v>
      </c>
      <c r="C6851" s="373" t="s">
        <v>12</v>
      </c>
      <c r="D6851" s="374">
        <v>58.55</v>
      </c>
      <c r="E6851" s="371"/>
    </row>
    <row r="6852" spans="1:5" customFormat="1" x14ac:dyDescent="0.25">
      <c r="A6852" s="373">
        <v>97623</v>
      </c>
      <c r="B6852" s="373" t="s">
        <v>8796</v>
      </c>
      <c r="C6852" s="373" t="s">
        <v>12</v>
      </c>
      <c r="D6852" s="374">
        <v>179.38</v>
      </c>
      <c r="E6852" s="371"/>
    </row>
    <row r="6853" spans="1:5" customFormat="1" x14ac:dyDescent="0.25">
      <c r="A6853" s="373">
        <v>97624</v>
      </c>
      <c r="B6853" s="373" t="s">
        <v>8797</v>
      </c>
      <c r="C6853" s="373" t="s">
        <v>12</v>
      </c>
      <c r="D6853" s="374">
        <v>110.1</v>
      </c>
      <c r="E6853" s="371"/>
    </row>
    <row r="6854" spans="1:5" customFormat="1" x14ac:dyDescent="0.25">
      <c r="A6854" s="373">
        <v>97625</v>
      </c>
      <c r="B6854" s="373" t="s">
        <v>8798</v>
      </c>
      <c r="C6854" s="373" t="s">
        <v>12</v>
      </c>
      <c r="D6854" s="374">
        <v>52.77</v>
      </c>
      <c r="E6854" s="371"/>
    </row>
    <row r="6855" spans="1:5" customFormat="1" x14ac:dyDescent="0.25">
      <c r="A6855" s="373">
        <v>97626</v>
      </c>
      <c r="B6855" s="373" t="s">
        <v>8799</v>
      </c>
      <c r="C6855" s="373" t="s">
        <v>12</v>
      </c>
      <c r="D6855" s="374">
        <v>588.49</v>
      </c>
      <c r="E6855" s="371"/>
    </row>
    <row r="6856" spans="1:5" customFormat="1" x14ac:dyDescent="0.25">
      <c r="A6856" s="373">
        <v>97627</v>
      </c>
      <c r="B6856" s="373" t="s">
        <v>8800</v>
      </c>
      <c r="C6856" s="373" t="s">
        <v>12</v>
      </c>
      <c r="D6856" s="374">
        <v>184.49</v>
      </c>
      <c r="E6856" s="371"/>
    </row>
    <row r="6857" spans="1:5" customFormat="1" x14ac:dyDescent="0.25">
      <c r="A6857" s="373">
        <v>97628</v>
      </c>
      <c r="B6857" s="373" t="s">
        <v>8801</v>
      </c>
      <c r="C6857" s="373" t="s">
        <v>12</v>
      </c>
      <c r="D6857" s="374">
        <v>274.08</v>
      </c>
      <c r="E6857" s="371"/>
    </row>
    <row r="6858" spans="1:5" customFormat="1" x14ac:dyDescent="0.25">
      <c r="A6858" s="373">
        <v>97629</v>
      </c>
      <c r="B6858" s="373" t="s">
        <v>8802</v>
      </c>
      <c r="C6858" s="373" t="s">
        <v>12</v>
      </c>
      <c r="D6858" s="374">
        <v>85.91</v>
      </c>
      <c r="E6858" s="371"/>
    </row>
    <row r="6859" spans="1:5" customFormat="1" x14ac:dyDescent="0.25">
      <c r="A6859" s="373">
        <v>97631</v>
      </c>
      <c r="B6859" s="373" t="s">
        <v>8803</v>
      </c>
      <c r="C6859" s="373" t="s">
        <v>3</v>
      </c>
      <c r="D6859" s="374">
        <v>11.87</v>
      </c>
      <c r="E6859" s="371"/>
    </row>
    <row r="6860" spans="1:5" customFormat="1" x14ac:dyDescent="0.25">
      <c r="A6860" s="373">
        <v>97632</v>
      </c>
      <c r="B6860" s="373" t="s">
        <v>8804</v>
      </c>
      <c r="C6860" s="373" t="s">
        <v>16</v>
      </c>
      <c r="D6860" s="374">
        <v>2.71</v>
      </c>
      <c r="E6860" s="371"/>
    </row>
    <row r="6861" spans="1:5" customFormat="1" x14ac:dyDescent="0.25">
      <c r="A6861" s="373">
        <v>97633</v>
      </c>
      <c r="B6861" s="373" t="s">
        <v>8805</v>
      </c>
      <c r="C6861" s="373" t="s">
        <v>3</v>
      </c>
      <c r="D6861" s="374">
        <v>23.71</v>
      </c>
      <c r="E6861" s="371"/>
    </row>
    <row r="6862" spans="1:5" customFormat="1" x14ac:dyDescent="0.25">
      <c r="A6862" s="373">
        <v>97634</v>
      </c>
      <c r="B6862" s="373" t="s">
        <v>8806</v>
      </c>
      <c r="C6862" s="373" t="s">
        <v>3</v>
      </c>
      <c r="D6862" s="374">
        <v>6.95</v>
      </c>
      <c r="E6862" s="371"/>
    </row>
    <row r="6863" spans="1:5" customFormat="1" x14ac:dyDescent="0.25">
      <c r="A6863" s="373">
        <v>97635</v>
      </c>
      <c r="B6863" s="373" t="s">
        <v>8807</v>
      </c>
      <c r="C6863" s="373" t="s">
        <v>3</v>
      </c>
      <c r="D6863" s="374">
        <v>17.760000000000002</v>
      </c>
      <c r="E6863" s="371"/>
    </row>
    <row r="6864" spans="1:5" customFormat="1" x14ac:dyDescent="0.25">
      <c r="A6864" s="373">
        <v>97636</v>
      </c>
      <c r="B6864" s="373" t="s">
        <v>8808</v>
      </c>
      <c r="C6864" s="373" t="s">
        <v>3</v>
      </c>
      <c r="D6864" s="374">
        <v>22.28</v>
      </c>
      <c r="E6864" s="371"/>
    </row>
    <row r="6865" spans="1:5" customFormat="1" x14ac:dyDescent="0.25">
      <c r="A6865" s="373">
        <v>97637</v>
      </c>
      <c r="B6865" s="373" t="s">
        <v>8809</v>
      </c>
      <c r="C6865" s="373" t="s">
        <v>3</v>
      </c>
      <c r="D6865" s="374">
        <v>2.88</v>
      </c>
      <c r="E6865" s="371"/>
    </row>
    <row r="6866" spans="1:5" customFormat="1" x14ac:dyDescent="0.25">
      <c r="A6866" s="373">
        <v>97638</v>
      </c>
      <c r="B6866" s="373" t="s">
        <v>8810</v>
      </c>
      <c r="C6866" s="373" t="s">
        <v>3</v>
      </c>
      <c r="D6866" s="374">
        <v>8.4</v>
      </c>
      <c r="E6866" s="371"/>
    </row>
    <row r="6867" spans="1:5" customFormat="1" x14ac:dyDescent="0.25">
      <c r="A6867" s="373">
        <v>97639</v>
      </c>
      <c r="B6867" s="373" t="s">
        <v>8811</v>
      </c>
      <c r="C6867" s="373" t="s">
        <v>3</v>
      </c>
      <c r="D6867" s="374">
        <v>21.46</v>
      </c>
      <c r="E6867" s="371"/>
    </row>
    <row r="6868" spans="1:5" customFormat="1" x14ac:dyDescent="0.25">
      <c r="A6868" s="373">
        <v>97640</v>
      </c>
      <c r="B6868" s="373" t="s">
        <v>8812</v>
      </c>
      <c r="C6868" s="373" t="s">
        <v>3</v>
      </c>
      <c r="D6868" s="374">
        <v>1.95</v>
      </c>
      <c r="E6868" s="371"/>
    </row>
    <row r="6869" spans="1:5" customFormat="1" x14ac:dyDescent="0.25">
      <c r="A6869" s="373">
        <v>97641</v>
      </c>
      <c r="B6869" s="373" t="s">
        <v>8813</v>
      </c>
      <c r="C6869" s="373" t="s">
        <v>3</v>
      </c>
      <c r="D6869" s="374">
        <v>3.06</v>
      </c>
      <c r="E6869" s="371"/>
    </row>
    <row r="6870" spans="1:5" customFormat="1" x14ac:dyDescent="0.25">
      <c r="A6870" s="373">
        <v>97642</v>
      </c>
      <c r="B6870" s="373" t="s">
        <v>8814</v>
      </c>
      <c r="C6870" s="373" t="s">
        <v>3</v>
      </c>
      <c r="D6870" s="374">
        <v>2.81</v>
      </c>
      <c r="E6870" s="371"/>
    </row>
    <row r="6871" spans="1:5" customFormat="1" x14ac:dyDescent="0.25">
      <c r="A6871" s="373">
        <v>97643</v>
      </c>
      <c r="B6871" s="373" t="s">
        <v>8815</v>
      </c>
      <c r="C6871" s="373" t="s">
        <v>3</v>
      </c>
      <c r="D6871" s="374">
        <v>26.32</v>
      </c>
      <c r="E6871" s="371"/>
    </row>
    <row r="6872" spans="1:5" customFormat="1" x14ac:dyDescent="0.25">
      <c r="A6872" s="373">
        <v>97644</v>
      </c>
      <c r="B6872" s="373" t="s">
        <v>8816</v>
      </c>
      <c r="C6872" s="373" t="s">
        <v>3</v>
      </c>
      <c r="D6872" s="374">
        <v>9.93</v>
      </c>
      <c r="E6872" s="371"/>
    </row>
    <row r="6873" spans="1:5" customFormat="1" x14ac:dyDescent="0.25">
      <c r="A6873" s="373">
        <v>97645</v>
      </c>
      <c r="B6873" s="373" t="s">
        <v>8817</v>
      </c>
      <c r="C6873" s="373" t="s">
        <v>3</v>
      </c>
      <c r="D6873" s="374">
        <v>25.66</v>
      </c>
      <c r="E6873" s="371"/>
    </row>
    <row r="6874" spans="1:5" customFormat="1" x14ac:dyDescent="0.25">
      <c r="A6874" s="373">
        <v>97647</v>
      </c>
      <c r="B6874" s="373" t="s">
        <v>8818</v>
      </c>
      <c r="C6874" s="373" t="s">
        <v>3</v>
      </c>
      <c r="D6874" s="374">
        <v>3.69</v>
      </c>
      <c r="E6874" s="371"/>
    </row>
    <row r="6875" spans="1:5" customFormat="1" x14ac:dyDescent="0.25">
      <c r="A6875" s="373">
        <v>97648</v>
      </c>
      <c r="B6875" s="373" t="s">
        <v>8819</v>
      </c>
      <c r="C6875" s="373" t="s">
        <v>3</v>
      </c>
      <c r="D6875" s="374">
        <v>2.12</v>
      </c>
      <c r="E6875" s="371"/>
    </row>
    <row r="6876" spans="1:5" customFormat="1" x14ac:dyDescent="0.25">
      <c r="A6876" s="373">
        <v>97649</v>
      </c>
      <c r="B6876" s="373" t="s">
        <v>8820</v>
      </c>
      <c r="C6876" s="373" t="s">
        <v>3</v>
      </c>
      <c r="D6876" s="374">
        <v>4.63</v>
      </c>
      <c r="E6876" s="371"/>
    </row>
    <row r="6877" spans="1:5" customFormat="1" x14ac:dyDescent="0.25">
      <c r="A6877" s="373">
        <v>97650</v>
      </c>
      <c r="B6877" s="373" t="s">
        <v>8821</v>
      </c>
      <c r="C6877" s="373" t="s">
        <v>3</v>
      </c>
      <c r="D6877" s="374">
        <v>7.97</v>
      </c>
      <c r="E6877" s="371"/>
    </row>
    <row r="6878" spans="1:5" customFormat="1" x14ac:dyDescent="0.25">
      <c r="A6878" s="373">
        <v>97651</v>
      </c>
      <c r="B6878" s="373" t="s">
        <v>8822</v>
      </c>
      <c r="C6878" s="373" t="s">
        <v>6</v>
      </c>
      <c r="D6878" s="374">
        <v>86.95</v>
      </c>
      <c r="E6878" s="371"/>
    </row>
    <row r="6879" spans="1:5" customFormat="1" x14ac:dyDescent="0.25">
      <c r="A6879" s="373">
        <v>97652</v>
      </c>
      <c r="B6879" s="373" t="s">
        <v>8823</v>
      </c>
      <c r="C6879" s="373" t="s">
        <v>6</v>
      </c>
      <c r="D6879" s="374">
        <v>197.11</v>
      </c>
      <c r="E6879" s="371"/>
    </row>
    <row r="6880" spans="1:5" customFormat="1" x14ac:dyDescent="0.25">
      <c r="A6880" s="373">
        <v>97653</v>
      </c>
      <c r="B6880" s="373" t="s">
        <v>8824</v>
      </c>
      <c r="C6880" s="373" t="s">
        <v>6</v>
      </c>
      <c r="D6880" s="374">
        <v>137.6</v>
      </c>
      <c r="E6880" s="371"/>
    </row>
    <row r="6881" spans="1:5" customFormat="1" x14ac:dyDescent="0.25">
      <c r="A6881" s="373">
        <v>97654</v>
      </c>
      <c r="B6881" s="373" t="s">
        <v>8825</v>
      </c>
      <c r="C6881" s="373" t="s">
        <v>6</v>
      </c>
      <c r="D6881" s="374">
        <v>173.66</v>
      </c>
      <c r="E6881" s="371"/>
    </row>
    <row r="6882" spans="1:5" customFormat="1" x14ac:dyDescent="0.25">
      <c r="A6882" s="373">
        <v>97655</v>
      </c>
      <c r="B6882" s="373" t="s">
        <v>8826</v>
      </c>
      <c r="C6882" s="373" t="s">
        <v>3</v>
      </c>
      <c r="D6882" s="374">
        <v>33.32</v>
      </c>
      <c r="E6882" s="371"/>
    </row>
    <row r="6883" spans="1:5" customFormat="1" x14ac:dyDescent="0.25">
      <c r="A6883" s="373">
        <v>97656</v>
      </c>
      <c r="B6883" s="373" t="s">
        <v>8827</v>
      </c>
      <c r="C6883" s="373" t="s">
        <v>6</v>
      </c>
      <c r="D6883" s="374">
        <v>309.64999999999998</v>
      </c>
      <c r="E6883" s="371"/>
    </row>
    <row r="6884" spans="1:5" customFormat="1" x14ac:dyDescent="0.25">
      <c r="A6884" s="373">
        <v>97657</v>
      </c>
      <c r="B6884" s="373" t="s">
        <v>8828</v>
      </c>
      <c r="C6884" s="373" t="s">
        <v>6</v>
      </c>
      <c r="D6884" s="374">
        <v>613.74</v>
      </c>
      <c r="E6884" s="371"/>
    </row>
    <row r="6885" spans="1:5" customFormat="1" x14ac:dyDescent="0.25">
      <c r="A6885" s="373">
        <v>97658</v>
      </c>
      <c r="B6885" s="373" t="s">
        <v>8829</v>
      </c>
      <c r="C6885" s="373" t="s">
        <v>6</v>
      </c>
      <c r="D6885" s="374">
        <v>209.73</v>
      </c>
      <c r="E6885" s="371"/>
    </row>
    <row r="6886" spans="1:5" customFormat="1" x14ac:dyDescent="0.25">
      <c r="A6886" s="373">
        <v>97659</v>
      </c>
      <c r="B6886" s="373" t="s">
        <v>8830</v>
      </c>
      <c r="C6886" s="373" t="s">
        <v>6</v>
      </c>
      <c r="D6886" s="374">
        <v>290.79000000000002</v>
      </c>
      <c r="E6886" s="371"/>
    </row>
    <row r="6887" spans="1:5" customFormat="1" x14ac:dyDescent="0.25">
      <c r="A6887" s="373">
        <v>97660</v>
      </c>
      <c r="B6887" s="373" t="s">
        <v>8831</v>
      </c>
      <c r="C6887" s="373" t="s">
        <v>6</v>
      </c>
      <c r="D6887" s="374">
        <v>0.69</v>
      </c>
      <c r="E6887" s="371"/>
    </row>
    <row r="6888" spans="1:5" customFormat="1" x14ac:dyDescent="0.25">
      <c r="A6888" s="373">
        <v>97661</v>
      </c>
      <c r="B6888" s="373" t="s">
        <v>8832</v>
      </c>
      <c r="C6888" s="373" t="s">
        <v>16</v>
      </c>
      <c r="D6888" s="374">
        <v>0.74</v>
      </c>
      <c r="E6888" s="371"/>
    </row>
    <row r="6889" spans="1:5" customFormat="1" x14ac:dyDescent="0.25">
      <c r="A6889" s="373">
        <v>97662</v>
      </c>
      <c r="B6889" s="373" t="s">
        <v>8833</v>
      </c>
      <c r="C6889" s="373" t="s">
        <v>16</v>
      </c>
      <c r="D6889" s="374">
        <v>0.52</v>
      </c>
      <c r="E6889" s="371"/>
    </row>
    <row r="6890" spans="1:5" customFormat="1" x14ac:dyDescent="0.25">
      <c r="A6890" s="373">
        <v>97663</v>
      </c>
      <c r="B6890" s="373" t="s">
        <v>8834</v>
      </c>
      <c r="C6890" s="373" t="s">
        <v>6</v>
      </c>
      <c r="D6890" s="374">
        <v>13.13</v>
      </c>
      <c r="E6890" s="371"/>
    </row>
    <row r="6891" spans="1:5" customFormat="1" x14ac:dyDescent="0.25">
      <c r="A6891" s="373">
        <v>97664</v>
      </c>
      <c r="B6891" s="373" t="s">
        <v>8835</v>
      </c>
      <c r="C6891" s="373" t="s">
        <v>6</v>
      </c>
      <c r="D6891" s="374">
        <v>1.64</v>
      </c>
      <c r="E6891" s="371"/>
    </row>
    <row r="6892" spans="1:5" customFormat="1" x14ac:dyDescent="0.25">
      <c r="A6892" s="373">
        <v>97665</v>
      </c>
      <c r="B6892" s="373" t="s">
        <v>8836</v>
      </c>
      <c r="C6892" s="373" t="s">
        <v>6</v>
      </c>
      <c r="D6892" s="374">
        <v>1.88</v>
      </c>
      <c r="E6892" s="371"/>
    </row>
    <row r="6893" spans="1:5" customFormat="1" x14ac:dyDescent="0.25">
      <c r="A6893" s="373">
        <v>97666</v>
      </c>
      <c r="B6893" s="373" t="s">
        <v>8837</v>
      </c>
      <c r="C6893" s="373" t="s">
        <v>6</v>
      </c>
      <c r="D6893" s="374">
        <v>9.57</v>
      </c>
      <c r="E6893" s="371"/>
    </row>
    <row r="6894" spans="1:5" customFormat="1" x14ac:dyDescent="0.25">
      <c r="A6894" s="373">
        <v>104789</v>
      </c>
      <c r="B6894" s="373" t="s">
        <v>8838</v>
      </c>
      <c r="C6894" s="373" t="s">
        <v>12</v>
      </c>
      <c r="D6894" s="374">
        <v>206.08</v>
      </c>
      <c r="E6894" s="371"/>
    </row>
    <row r="6895" spans="1:5" customFormat="1" x14ac:dyDescent="0.25">
      <c r="A6895" s="373">
        <v>104790</v>
      </c>
      <c r="B6895" s="373" t="s">
        <v>8839</v>
      </c>
      <c r="C6895" s="373" t="s">
        <v>12</v>
      </c>
      <c r="D6895" s="374">
        <v>109.85</v>
      </c>
      <c r="E6895" s="371"/>
    </row>
    <row r="6896" spans="1:5" customFormat="1" x14ac:dyDescent="0.25">
      <c r="A6896" s="373">
        <v>104791</v>
      </c>
      <c r="B6896" s="373" t="s">
        <v>8840</v>
      </c>
      <c r="C6896" s="373" t="s">
        <v>3</v>
      </c>
      <c r="D6896" s="374">
        <v>6.19</v>
      </c>
      <c r="E6896" s="371"/>
    </row>
    <row r="6897" spans="1:5" customFormat="1" x14ac:dyDescent="0.25">
      <c r="A6897" s="373">
        <v>104792</v>
      </c>
      <c r="B6897" s="373" t="s">
        <v>8841</v>
      </c>
      <c r="C6897" s="373" t="s">
        <v>16</v>
      </c>
      <c r="D6897" s="374">
        <v>0.41</v>
      </c>
      <c r="E6897" s="371"/>
    </row>
    <row r="6898" spans="1:5" customFormat="1" x14ac:dyDescent="0.25">
      <c r="A6898" s="373">
        <v>104793</v>
      </c>
      <c r="B6898" s="373" t="s">
        <v>8842</v>
      </c>
      <c r="C6898" s="373" t="s">
        <v>16</v>
      </c>
      <c r="D6898" s="374">
        <v>0.56000000000000005</v>
      </c>
      <c r="E6898" s="371"/>
    </row>
    <row r="6899" spans="1:5" customFormat="1" x14ac:dyDescent="0.25">
      <c r="A6899" s="373">
        <v>104794</v>
      </c>
      <c r="B6899" s="373" t="s">
        <v>8843</v>
      </c>
      <c r="C6899" s="373" t="s">
        <v>16</v>
      </c>
      <c r="D6899" s="374">
        <v>1</v>
      </c>
      <c r="E6899" s="371"/>
    </row>
    <row r="6900" spans="1:5" customFormat="1" x14ac:dyDescent="0.25">
      <c r="A6900" s="373">
        <v>104795</v>
      </c>
      <c r="B6900" s="373" t="s">
        <v>8844</v>
      </c>
      <c r="C6900" s="373" t="s">
        <v>16</v>
      </c>
      <c r="D6900" s="374">
        <v>1.41</v>
      </c>
      <c r="E6900" s="371"/>
    </row>
    <row r="6901" spans="1:5" customFormat="1" x14ac:dyDescent="0.25">
      <c r="A6901" s="373">
        <v>104796</v>
      </c>
      <c r="B6901" s="373" t="s">
        <v>8845</v>
      </c>
      <c r="C6901" s="373" t="s">
        <v>16</v>
      </c>
      <c r="D6901" s="374">
        <v>14.42</v>
      </c>
      <c r="E6901" s="371"/>
    </row>
    <row r="6902" spans="1:5" customFormat="1" x14ac:dyDescent="0.25">
      <c r="A6902" s="373">
        <v>104797</v>
      </c>
      <c r="B6902" s="373" t="s">
        <v>8846</v>
      </c>
      <c r="C6902" s="373" t="s">
        <v>16</v>
      </c>
      <c r="D6902" s="374">
        <v>18.03</v>
      </c>
      <c r="E6902" s="371"/>
    </row>
    <row r="6903" spans="1:5" customFormat="1" x14ac:dyDescent="0.25">
      <c r="A6903" s="373">
        <v>104798</v>
      </c>
      <c r="B6903" s="373" t="s">
        <v>8847</v>
      </c>
      <c r="C6903" s="373" t="s">
        <v>6</v>
      </c>
      <c r="D6903" s="374">
        <v>13.81</v>
      </c>
      <c r="E6903" s="371"/>
    </row>
    <row r="6904" spans="1:5" customFormat="1" x14ac:dyDescent="0.25">
      <c r="A6904" s="373">
        <v>104799</v>
      </c>
      <c r="B6904" s="373" t="s">
        <v>8848</v>
      </c>
      <c r="C6904" s="373" t="s">
        <v>3</v>
      </c>
      <c r="D6904" s="374">
        <v>10.85</v>
      </c>
      <c r="E6904" s="371"/>
    </row>
    <row r="6905" spans="1:5" customFormat="1" x14ac:dyDescent="0.25">
      <c r="A6905" s="373">
        <v>104800</v>
      </c>
      <c r="B6905" s="373" t="s">
        <v>8849</v>
      </c>
      <c r="C6905" s="373" t="s">
        <v>16</v>
      </c>
      <c r="D6905" s="374">
        <v>9.86</v>
      </c>
      <c r="E6905" s="371"/>
    </row>
    <row r="6906" spans="1:5" customFormat="1" x14ac:dyDescent="0.25">
      <c r="A6906" s="373">
        <v>104801</v>
      </c>
      <c r="B6906" s="373" t="s">
        <v>8850</v>
      </c>
      <c r="C6906" s="373" t="s">
        <v>3</v>
      </c>
      <c r="D6906" s="374">
        <v>14.97</v>
      </c>
      <c r="E6906" s="371"/>
    </row>
    <row r="6907" spans="1:5" customFormat="1" x14ac:dyDescent="0.25">
      <c r="A6907" s="373">
        <v>104802</v>
      </c>
      <c r="B6907" s="373" t="s">
        <v>8851</v>
      </c>
      <c r="C6907" s="373" t="s">
        <v>3</v>
      </c>
      <c r="D6907" s="374">
        <v>9.9600000000000009</v>
      </c>
      <c r="E6907" s="371"/>
    </row>
    <row r="6908" spans="1:5" customFormat="1" x14ac:dyDescent="0.25">
      <c r="A6908" s="373">
        <v>104803</v>
      </c>
      <c r="B6908" s="373" t="s">
        <v>8852</v>
      </c>
      <c r="C6908" s="373" t="s">
        <v>16</v>
      </c>
      <c r="D6908" s="374">
        <v>4.82</v>
      </c>
      <c r="E6908" s="371"/>
    </row>
    <row r="6909" spans="1:5" customFormat="1" x14ac:dyDescent="0.25">
      <c r="A6909" s="373">
        <v>95967</v>
      </c>
      <c r="B6909" s="373" t="s">
        <v>3103</v>
      </c>
      <c r="C6909" s="373" t="s">
        <v>517</v>
      </c>
      <c r="D6909" s="374">
        <v>155.05000000000001</v>
      </c>
      <c r="E6909" s="371"/>
    </row>
    <row r="6910" spans="1:5" customFormat="1" x14ac:dyDescent="0.25">
      <c r="A6910" s="373">
        <v>99058</v>
      </c>
      <c r="B6910" s="373" t="s">
        <v>3104</v>
      </c>
      <c r="C6910" s="373" t="s">
        <v>6</v>
      </c>
      <c r="D6910" s="374">
        <v>7.9</v>
      </c>
      <c r="E6910" s="371"/>
    </row>
    <row r="6911" spans="1:5" customFormat="1" x14ac:dyDescent="0.25">
      <c r="A6911" s="373">
        <v>99059</v>
      </c>
      <c r="B6911" s="373" t="s">
        <v>3105</v>
      </c>
      <c r="C6911" s="373" t="s">
        <v>16</v>
      </c>
      <c r="D6911" s="374">
        <v>62.57</v>
      </c>
      <c r="E6911" s="371"/>
    </row>
    <row r="6912" spans="1:5" customFormat="1" x14ac:dyDescent="0.25">
      <c r="A6912" s="373">
        <v>99060</v>
      </c>
      <c r="B6912" s="373" t="s">
        <v>3106</v>
      </c>
      <c r="C6912" s="373" t="s">
        <v>6</v>
      </c>
      <c r="D6912" s="374">
        <v>168.71</v>
      </c>
      <c r="E6912" s="371"/>
    </row>
    <row r="6913" spans="1:5" customFormat="1" x14ac:dyDescent="0.25">
      <c r="A6913" s="373">
        <v>99061</v>
      </c>
      <c r="B6913" s="373" t="s">
        <v>3107</v>
      </c>
      <c r="C6913" s="373" t="s">
        <v>6</v>
      </c>
      <c r="D6913" s="374">
        <v>111.39</v>
      </c>
      <c r="E6913" s="371"/>
    </row>
    <row r="6914" spans="1:5" customFormat="1" x14ac:dyDescent="0.25">
      <c r="A6914" s="373">
        <v>99062</v>
      </c>
      <c r="B6914" s="373" t="s">
        <v>3108</v>
      </c>
      <c r="C6914" s="373" t="s">
        <v>6</v>
      </c>
      <c r="D6914" s="374">
        <v>2.66</v>
      </c>
      <c r="E6914" s="371"/>
    </row>
    <row r="6915" spans="1:5" customFormat="1" x14ac:dyDescent="0.25">
      <c r="A6915" s="373">
        <v>99063</v>
      </c>
      <c r="B6915" s="373" t="s">
        <v>3109</v>
      </c>
      <c r="C6915" s="373" t="s">
        <v>16</v>
      </c>
      <c r="D6915" s="374">
        <v>5.56</v>
      </c>
      <c r="E6915" s="371"/>
    </row>
    <row r="6916" spans="1:5" customFormat="1" x14ac:dyDescent="0.25">
      <c r="A6916" s="373">
        <v>99064</v>
      </c>
      <c r="B6916" s="373" t="s">
        <v>3110</v>
      </c>
      <c r="C6916" s="373" t="s">
        <v>16</v>
      </c>
      <c r="D6916" s="374">
        <v>0.39</v>
      </c>
      <c r="E6916" s="371"/>
    </row>
    <row r="6917" spans="1:5" customFormat="1" x14ac:dyDescent="0.25">
      <c r="A6917" s="373">
        <v>93588</v>
      </c>
      <c r="B6917" s="373" t="s">
        <v>3111</v>
      </c>
      <c r="C6917" s="373" t="s">
        <v>2978</v>
      </c>
      <c r="D6917" s="374">
        <v>3.17</v>
      </c>
      <c r="E6917" s="371"/>
    </row>
    <row r="6918" spans="1:5" customFormat="1" x14ac:dyDescent="0.25">
      <c r="A6918" s="373">
        <v>93589</v>
      </c>
      <c r="B6918" s="373" t="s">
        <v>3112</v>
      </c>
      <c r="C6918" s="373" t="s">
        <v>2978</v>
      </c>
      <c r="D6918" s="374">
        <v>2.73</v>
      </c>
      <c r="E6918" s="371"/>
    </row>
    <row r="6919" spans="1:5" customFormat="1" x14ac:dyDescent="0.25">
      <c r="A6919" s="373">
        <v>93590</v>
      </c>
      <c r="B6919" s="373" t="s">
        <v>3113</v>
      </c>
      <c r="C6919" s="373" t="s">
        <v>2978</v>
      </c>
      <c r="D6919" s="374">
        <v>0.99</v>
      </c>
      <c r="E6919" s="371"/>
    </row>
    <row r="6920" spans="1:5" customFormat="1" x14ac:dyDescent="0.25">
      <c r="A6920" s="373">
        <v>93591</v>
      </c>
      <c r="B6920" s="373" t="s">
        <v>3114</v>
      </c>
      <c r="C6920" s="373" t="s">
        <v>2978</v>
      </c>
      <c r="D6920" s="374">
        <v>2.73</v>
      </c>
      <c r="E6920" s="371"/>
    </row>
    <row r="6921" spans="1:5" customFormat="1" x14ac:dyDescent="0.25">
      <c r="A6921" s="373">
        <v>93592</v>
      </c>
      <c r="B6921" s="373" t="s">
        <v>3115</v>
      </c>
      <c r="C6921" s="373" t="s">
        <v>2978</v>
      </c>
      <c r="D6921" s="374">
        <v>2.37</v>
      </c>
      <c r="E6921" s="371"/>
    </row>
    <row r="6922" spans="1:5" customFormat="1" x14ac:dyDescent="0.25">
      <c r="A6922" s="373">
        <v>93593</v>
      </c>
      <c r="B6922" s="373" t="s">
        <v>3116</v>
      </c>
      <c r="C6922" s="373" t="s">
        <v>2978</v>
      </c>
      <c r="D6922" s="374">
        <v>0.86</v>
      </c>
      <c r="E6922" s="371"/>
    </row>
    <row r="6923" spans="1:5" customFormat="1" x14ac:dyDescent="0.25">
      <c r="A6923" s="373">
        <v>93594</v>
      </c>
      <c r="B6923" s="373" t="s">
        <v>3117</v>
      </c>
      <c r="C6923" s="373" t="s">
        <v>13</v>
      </c>
      <c r="D6923" s="374">
        <v>2.11</v>
      </c>
      <c r="E6923" s="371"/>
    </row>
    <row r="6924" spans="1:5" customFormat="1" x14ac:dyDescent="0.25">
      <c r="A6924" s="373">
        <v>93595</v>
      </c>
      <c r="B6924" s="373" t="s">
        <v>3118</v>
      </c>
      <c r="C6924" s="373" t="s">
        <v>13</v>
      </c>
      <c r="D6924" s="374">
        <v>1.84</v>
      </c>
      <c r="E6924" s="371"/>
    </row>
    <row r="6925" spans="1:5" customFormat="1" x14ac:dyDescent="0.25">
      <c r="A6925" s="373">
        <v>93596</v>
      </c>
      <c r="B6925" s="373" t="s">
        <v>3119</v>
      </c>
      <c r="C6925" s="373" t="s">
        <v>13</v>
      </c>
      <c r="D6925" s="374">
        <v>0.66</v>
      </c>
      <c r="E6925" s="371"/>
    </row>
    <row r="6926" spans="1:5" customFormat="1" x14ac:dyDescent="0.25">
      <c r="A6926" s="373">
        <v>93597</v>
      </c>
      <c r="B6926" s="373" t="s">
        <v>3120</v>
      </c>
      <c r="C6926" s="373" t="s">
        <v>13</v>
      </c>
      <c r="D6926" s="374">
        <v>1.82</v>
      </c>
      <c r="E6926" s="371"/>
    </row>
    <row r="6927" spans="1:5" customFormat="1" x14ac:dyDescent="0.25">
      <c r="A6927" s="373">
        <v>93598</v>
      </c>
      <c r="B6927" s="373" t="s">
        <v>3121</v>
      </c>
      <c r="C6927" s="373" t="s">
        <v>13</v>
      </c>
      <c r="D6927" s="374">
        <v>1.57</v>
      </c>
      <c r="E6927" s="371"/>
    </row>
    <row r="6928" spans="1:5" customFormat="1" x14ac:dyDescent="0.25">
      <c r="A6928" s="373">
        <v>93599</v>
      </c>
      <c r="B6928" s="373" t="s">
        <v>3122</v>
      </c>
      <c r="C6928" s="373" t="s">
        <v>13</v>
      </c>
      <c r="D6928" s="374">
        <v>0.57999999999999996</v>
      </c>
      <c r="E6928" s="371"/>
    </row>
    <row r="6929" spans="1:5" customFormat="1" x14ac:dyDescent="0.25">
      <c r="A6929" s="373">
        <v>95425</v>
      </c>
      <c r="B6929" s="373" t="s">
        <v>3123</v>
      </c>
      <c r="C6929" s="373" t="s">
        <v>2978</v>
      </c>
      <c r="D6929" s="374">
        <v>2.3199999999999998</v>
      </c>
      <c r="E6929" s="371"/>
    </row>
    <row r="6930" spans="1:5" customFormat="1" x14ac:dyDescent="0.25">
      <c r="A6930" s="373">
        <v>95426</v>
      </c>
      <c r="B6930" s="373" t="s">
        <v>3124</v>
      </c>
      <c r="C6930" s="373" t="s">
        <v>2978</v>
      </c>
      <c r="D6930" s="374">
        <v>2</v>
      </c>
      <c r="E6930" s="371"/>
    </row>
    <row r="6931" spans="1:5" customFormat="1" x14ac:dyDescent="0.25">
      <c r="A6931" s="373">
        <v>95427</v>
      </c>
      <c r="B6931" s="373" t="s">
        <v>3125</v>
      </c>
      <c r="C6931" s="373" t="s">
        <v>2978</v>
      </c>
      <c r="D6931" s="374">
        <v>0.76</v>
      </c>
      <c r="E6931" s="371"/>
    </row>
    <row r="6932" spans="1:5" customFormat="1" x14ac:dyDescent="0.25">
      <c r="A6932" s="373">
        <v>95428</v>
      </c>
      <c r="B6932" s="373" t="s">
        <v>3126</v>
      </c>
      <c r="C6932" s="373" t="s">
        <v>13</v>
      </c>
      <c r="D6932" s="374">
        <v>1.56</v>
      </c>
      <c r="E6932" s="371"/>
    </row>
    <row r="6933" spans="1:5" customFormat="1" x14ac:dyDescent="0.25">
      <c r="A6933" s="373">
        <v>95429</v>
      </c>
      <c r="B6933" s="373" t="s">
        <v>3127</v>
      </c>
      <c r="C6933" s="373" t="s">
        <v>13</v>
      </c>
      <c r="D6933" s="374">
        <v>1.35</v>
      </c>
      <c r="E6933" s="371"/>
    </row>
    <row r="6934" spans="1:5" customFormat="1" x14ac:dyDescent="0.25">
      <c r="A6934" s="373">
        <v>95430</v>
      </c>
      <c r="B6934" s="373" t="s">
        <v>3128</v>
      </c>
      <c r="C6934" s="373" t="s">
        <v>13</v>
      </c>
      <c r="D6934" s="374">
        <v>0.47</v>
      </c>
      <c r="E6934" s="371"/>
    </row>
    <row r="6935" spans="1:5" customFormat="1" x14ac:dyDescent="0.25">
      <c r="A6935" s="373">
        <v>95875</v>
      </c>
      <c r="B6935" s="373" t="s">
        <v>3129</v>
      </c>
      <c r="C6935" s="373" t="s">
        <v>2978</v>
      </c>
      <c r="D6935" s="374">
        <v>2.52</v>
      </c>
      <c r="E6935" s="371"/>
    </row>
    <row r="6936" spans="1:5" customFormat="1" x14ac:dyDescent="0.25">
      <c r="A6936" s="373">
        <v>95876</v>
      </c>
      <c r="B6936" s="373" t="s">
        <v>3130</v>
      </c>
      <c r="C6936" s="373" t="s">
        <v>2978</v>
      </c>
      <c r="D6936" s="374">
        <v>2.15</v>
      </c>
      <c r="E6936" s="371"/>
    </row>
    <row r="6937" spans="1:5" customFormat="1" x14ac:dyDescent="0.25">
      <c r="A6937" s="373">
        <v>95877</v>
      </c>
      <c r="B6937" s="373" t="s">
        <v>3131</v>
      </c>
      <c r="C6937" s="373" t="s">
        <v>2978</v>
      </c>
      <c r="D6937" s="374">
        <v>1.84</v>
      </c>
      <c r="E6937" s="371"/>
    </row>
    <row r="6938" spans="1:5" customFormat="1" x14ac:dyDescent="0.25">
      <c r="A6938" s="373">
        <v>95878</v>
      </c>
      <c r="B6938" s="373" t="s">
        <v>3132</v>
      </c>
      <c r="C6938" s="373" t="s">
        <v>13</v>
      </c>
      <c r="D6938" s="374">
        <v>1.69</v>
      </c>
      <c r="E6938" s="371"/>
    </row>
    <row r="6939" spans="1:5" customFormat="1" x14ac:dyDescent="0.25">
      <c r="A6939" s="373">
        <v>95879</v>
      </c>
      <c r="B6939" s="373" t="s">
        <v>3133</v>
      </c>
      <c r="C6939" s="373" t="s">
        <v>13</v>
      </c>
      <c r="D6939" s="374">
        <v>1.45</v>
      </c>
      <c r="E6939" s="371"/>
    </row>
    <row r="6940" spans="1:5" customFormat="1" x14ac:dyDescent="0.25">
      <c r="A6940" s="373">
        <v>95880</v>
      </c>
      <c r="B6940" s="373" t="s">
        <v>3134</v>
      </c>
      <c r="C6940" s="373" t="s">
        <v>13</v>
      </c>
      <c r="D6940" s="374">
        <v>1.23</v>
      </c>
      <c r="E6940" s="371"/>
    </row>
    <row r="6941" spans="1:5" customFormat="1" x14ac:dyDescent="0.25">
      <c r="A6941" s="373">
        <v>97912</v>
      </c>
      <c r="B6941" s="373" t="s">
        <v>3135</v>
      </c>
      <c r="C6941" s="373" t="s">
        <v>2978</v>
      </c>
      <c r="D6941" s="374">
        <v>3.79</v>
      </c>
      <c r="E6941" s="371"/>
    </row>
    <row r="6942" spans="1:5" customFormat="1" x14ac:dyDescent="0.25">
      <c r="A6942" s="373">
        <v>97913</v>
      </c>
      <c r="B6942" s="373" t="s">
        <v>3136</v>
      </c>
      <c r="C6942" s="373" t="s">
        <v>2978</v>
      </c>
      <c r="D6942" s="374">
        <v>3.3</v>
      </c>
      <c r="E6942" s="371"/>
    </row>
    <row r="6943" spans="1:5" customFormat="1" x14ac:dyDescent="0.25">
      <c r="A6943" s="373">
        <v>97914</v>
      </c>
      <c r="B6943" s="373" t="s">
        <v>3137</v>
      </c>
      <c r="C6943" s="373" t="s">
        <v>2978</v>
      </c>
      <c r="D6943" s="374">
        <v>3.02</v>
      </c>
      <c r="E6943" s="371"/>
    </row>
    <row r="6944" spans="1:5" customFormat="1" x14ac:dyDescent="0.25">
      <c r="A6944" s="373">
        <v>97915</v>
      </c>
      <c r="B6944" s="373" t="s">
        <v>3138</v>
      </c>
      <c r="C6944" s="373" t="s">
        <v>2978</v>
      </c>
      <c r="D6944" s="374">
        <v>1.21</v>
      </c>
      <c r="E6944" s="371"/>
    </row>
    <row r="6945" spans="1:5" customFormat="1" x14ac:dyDescent="0.25">
      <c r="A6945" s="373">
        <v>100937</v>
      </c>
      <c r="B6945" s="373" t="s">
        <v>3139</v>
      </c>
      <c r="C6945" s="373" t="s">
        <v>2978</v>
      </c>
      <c r="D6945" s="374">
        <v>9.06</v>
      </c>
      <c r="E6945" s="371"/>
    </row>
    <row r="6946" spans="1:5" customFormat="1" x14ac:dyDescent="0.25">
      <c r="A6946" s="373">
        <v>100938</v>
      </c>
      <c r="B6946" s="373" t="s">
        <v>3140</v>
      </c>
      <c r="C6946" s="373" t="s">
        <v>2978</v>
      </c>
      <c r="D6946" s="374">
        <v>7.57</v>
      </c>
      <c r="E6946" s="371"/>
    </row>
    <row r="6947" spans="1:5" customFormat="1" x14ac:dyDescent="0.25">
      <c r="A6947" s="373">
        <v>100939</v>
      </c>
      <c r="B6947" s="373" t="s">
        <v>3141</v>
      </c>
      <c r="C6947" s="373" t="s">
        <v>2978</v>
      </c>
      <c r="D6947" s="374">
        <v>6.55</v>
      </c>
      <c r="E6947" s="371"/>
    </row>
    <row r="6948" spans="1:5" customFormat="1" x14ac:dyDescent="0.25">
      <c r="A6948" s="373">
        <v>100940</v>
      </c>
      <c r="B6948" s="373" t="s">
        <v>3142</v>
      </c>
      <c r="C6948" s="373" t="s">
        <v>2978</v>
      </c>
      <c r="D6948" s="374">
        <v>5.58</v>
      </c>
      <c r="E6948" s="371"/>
    </row>
    <row r="6949" spans="1:5" customFormat="1" x14ac:dyDescent="0.25">
      <c r="A6949" s="373">
        <v>100941</v>
      </c>
      <c r="B6949" s="373" t="s">
        <v>3143</v>
      </c>
      <c r="C6949" s="373" t="s">
        <v>13</v>
      </c>
      <c r="D6949" s="374">
        <v>6.03</v>
      </c>
      <c r="E6949" s="371"/>
    </row>
    <row r="6950" spans="1:5" customFormat="1" x14ac:dyDescent="0.25">
      <c r="A6950" s="373">
        <v>100942</v>
      </c>
      <c r="B6950" s="373" t="s">
        <v>3144</v>
      </c>
      <c r="C6950" s="373" t="s">
        <v>13</v>
      </c>
      <c r="D6950" s="374">
        <v>5.05</v>
      </c>
      <c r="E6950" s="371"/>
    </row>
    <row r="6951" spans="1:5" customFormat="1" x14ac:dyDescent="0.25">
      <c r="A6951" s="373">
        <v>100943</v>
      </c>
      <c r="B6951" s="373" t="s">
        <v>3145</v>
      </c>
      <c r="C6951" s="373" t="s">
        <v>13</v>
      </c>
      <c r="D6951" s="374">
        <v>4.3499999999999996</v>
      </c>
      <c r="E6951" s="371"/>
    </row>
    <row r="6952" spans="1:5" customFormat="1" x14ac:dyDescent="0.25">
      <c r="A6952" s="373">
        <v>100944</v>
      </c>
      <c r="B6952" s="373" t="s">
        <v>3146</v>
      </c>
      <c r="C6952" s="373" t="s">
        <v>13</v>
      </c>
      <c r="D6952" s="374">
        <v>3.73</v>
      </c>
      <c r="E6952" s="371"/>
    </row>
    <row r="6953" spans="1:5" customFormat="1" x14ac:dyDescent="0.25">
      <c r="A6953" s="373">
        <v>100945</v>
      </c>
      <c r="B6953" s="373" t="s">
        <v>3147</v>
      </c>
      <c r="C6953" s="373" t="s">
        <v>13</v>
      </c>
      <c r="D6953" s="374">
        <v>2.87</v>
      </c>
      <c r="E6953" s="371"/>
    </row>
    <row r="6954" spans="1:5" customFormat="1" x14ac:dyDescent="0.25">
      <c r="A6954" s="373">
        <v>100946</v>
      </c>
      <c r="B6954" s="373" t="s">
        <v>3148</v>
      </c>
      <c r="C6954" s="373" t="s">
        <v>13</v>
      </c>
      <c r="D6954" s="374">
        <v>2.4700000000000002</v>
      </c>
      <c r="E6954" s="371"/>
    </row>
    <row r="6955" spans="1:5" customFormat="1" x14ac:dyDescent="0.25">
      <c r="A6955" s="373">
        <v>100947</v>
      </c>
      <c r="B6955" s="373" t="s">
        <v>3149</v>
      </c>
      <c r="C6955" s="373" t="s">
        <v>13</v>
      </c>
      <c r="D6955" s="374">
        <v>2.27</v>
      </c>
      <c r="E6955" s="371"/>
    </row>
    <row r="6956" spans="1:5" customFormat="1" x14ac:dyDescent="0.25">
      <c r="A6956" s="373">
        <v>100948</v>
      </c>
      <c r="B6956" s="373" t="s">
        <v>3150</v>
      </c>
      <c r="C6956" s="373" t="s">
        <v>13</v>
      </c>
      <c r="D6956" s="374">
        <v>0.89</v>
      </c>
      <c r="E6956" s="371"/>
    </row>
    <row r="6957" spans="1:5" customFormat="1" x14ac:dyDescent="0.25">
      <c r="A6957" s="373">
        <v>100949</v>
      </c>
      <c r="B6957" s="373" t="s">
        <v>3151</v>
      </c>
      <c r="C6957" s="373" t="s">
        <v>13</v>
      </c>
      <c r="D6957" s="374">
        <v>6.82</v>
      </c>
      <c r="E6957" s="371"/>
    </row>
    <row r="6958" spans="1:5" customFormat="1" x14ac:dyDescent="0.25">
      <c r="A6958" s="373">
        <v>100950</v>
      </c>
      <c r="B6958" s="373" t="s">
        <v>3152</v>
      </c>
      <c r="C6958" s="373" t="s">
        <v>13</v>
      </c>
      <c r="D6958" s="374">
        <v>3.61</v>
      </c>
      <c r="E6958" s="371"/>
    </row>
    <row r="6959" spans="1:5" customFormat="1" x14ac:dyDescent="0.25">
      <c r="A6959" s="373">
        <v>100951</v>
      </c>
      <c r="B6959" s="373" t="s">
        <v>3153</v>
      </c>
      <c r="C6959" s="373" t="s">
        <v>13</v>
      </c>
      <c r="D6959" s="374">
        <v>3.1</v>
      </c>
      <c r="E6959" s="371"/>
    </row>
    <row r="6960" spans="1:5" customFormat="1" x14ac:dyDescent="0.25">
      <c r="A6960" s="373">
        <v>100952</v>
      </c>
      <c r="B6960" s="373" t="s">
        <v>3154</v>
      </c>
      <c r="C6960" s="373" t="s">
        <v>13</v>
      </c>
      <c r="D6960" s="374">
        <v>2.86</v>
      </c>
      <c r="E6960" s="371"/>
    </row>
    <row r="6961" spans="1:5" customFormat="1" x14ac:dyDescent="0.25">
      <c r="A6961" s="373">
        <v>100953</v>
      </c>
      <c r="B6961" s="373" t="s">
        <v>3155</v>
      </c>
      <c r="C6961" s="373" t="s">
        <v>13</v>
      </c>
      <c r="D6961" s="374">
        <v>1.1299999999999999</v>
      </c>
      <c r="E6961" s="371"/>
    </row>
    <row r="6962" spans="1:5" customFormat="1" x14ac:dyDescent="0.25">
      <c r="A6962" s="373">
        <v>100954</v>
      </c>
      <c r="B6962" s="373" t="s">
        <v>3156</v>
      </c>
      <c r="C6962" s="373" t="s">
        <v>13</v>
      </c>
      <c r="D6962" s="374">
        <v>8.57</v>
      </c>
      <c r="E6962" s="371"/>
    </row>
    <row r="6963" spans="1:5" customFormat="1" x14ac:dyDescent="0.25">
      <c r="A6963" s="373">
        <v>100955</v>
      </c>
      <c r="B6963" s="373" t="s">
        <v>3157</v>
      </c>
      <c r="C6963" s="373" t="s">
        <v>2978</v>
      </c>
      <c r="D6963" s="374">
        <v>4.97</v>
      </c>
      <c r="E6963" s="371"/>
    </row>
    <row r="6964" spans="1:5" customFormat="1" x14ac:dyDescent="0.25">
      <c r="A6964" s="373">
        <v>100956</v>
      </c>
      <c r="B6964" s="373" t="s">
        <v>3158</v>
      </c>
      <c r="C6964" s="373" t="s">
        <v>2978</v>
      </c>
      <c r="D6964" s="374">
        <v>4.3099999999999996</v>
      </c>
      <c r="E6964" s="371"/>
    </row>
    <row r="6965" spans="1:5" customFormat="1" x14ac:dyDescent="0.25">
      <c r="A6965" s="373">
        <v>100957</v>
      </c>
      <c r="B6965" s="373" t="s">
        <v>3159</v>
      </c>
      <c r="C6965" s="373" t="s">
        <v>2978</v>
      </c>
      <c r="D6965" s="374">
        <v>3.94</v>
      </c>
      <c r="E6965" s="371"/>
    </row>
    <row r="6966" spans="1:5" customFormat="1" x14ac:dyDescent="0.25">
      <c r="A6966" s="373">
        <v>100958</v>
      </c>
      <c r="B6966" s="373" t="s">
        <v>3160</v>
      </c>
      <c r="C6966" s="373" t="s">
        <v>2978</v>
      </c>
      <c r="D6966" s="374">
        <v>1.58</v>
      </c>
      <c r="E6966" s="371"/>
    </row>
    <row r="6967" spans="1:5" customFormat="1" x14ac:dyDescent="0.25">
      <c r="A6967" s="373">
        <v>100959</v>
      </c>
      <c r="B6967" s="373" t="s">
        <v>3161</v>
      </c>
      <c r="C6967" s="373" t="s">
        <v>2978</v>
      </c>
      <c r="D6967" s="374">
        <v>11.84</v>
      </c>
      <c r="E6967" s="371"/>
    </row>
    <row r="6968" spans="1:5" customFormat="1" x14ac:dyDescent="0.25">
      <c r="A6968" s="373">
        <v>100960</v>
      </c>
      <c r="B6968" s="373" t="s">
        <v>3162</v>
      </c>
      <c r="C6968" s="373" t="s">
        <v>2978</v>
      </c>
      <c r="D6968" s="374">
        <v>3.69</v>
      </c>
      <c r="E6968" s="371"/>
    </row>
    <row r="6969" spans="1:5" customFormat="1" x14ac:dyDescent="0.25">
      <c r="A6969" s="373">
        <v>100961</v>
      </c>
      <c r="B6969" s="373" t="s">
        <v>3163</v>
      </c>
      <c r="C6969" s="373" t="s">
        <v>2978</v>
      </c>
      <c r="D6969" s="374">
        <v>3.21</v>
      </c>
      <c r="E6969" s="371"/>
    </row>
    <row r="6970" spans="1:5" customFormat="1" x14ac:dyDescent="0.25">
      <c r="A6970" s="373">
        <v>100962</v>
      </c>
      <c r="B6970" s="373" t="s">
        <v>3164</v>
      </c>
      <c r="C6970" s="373" t="s">
        <v>2978</v>
      </c>
      <c r="D6970" s="374">
        <v>2.92</v>
      </c>
      <c r="E6970" s="371"/>
    </row>
    <row r="6971" spans="1:5" customFormat="1" x14ac:dyDescent="0.25">
      <c r="A6971" s="373">
        <v>100963</v>
      </c>
      <c r="B6971" s="373" t="s">
        <v>3165</v>
      </c>
      <c r="C6971" s="373" t="s">
        <v>2978</v>
      </c>
      <c r="D6971" s="374">
        <v>1.1499999999999999</v>
      </c>
      <c r="E6971" s="371"/>
    </row>
    <row r="6972" spans="1:5" customFormat="1" x14ac:dyDescent="0.25">
      <c r="A6972" s="373">
        <v>100964</v>
      </c>
      <c r="B6972" s="373" t="s">
        <v>3166</v>
      </c>
      <c r="C6972" s="373" t="s">
        <v>2978</v>
      </c>
      <c r="D6972" s="374">
        <v>8.8699999999999992</v>
      </c>
      <c r="E6972" s="371"/>
    </row>
    <row r="6973" spans="1:5" customFormat="1" x14ac:dyDescent="0.25">
      <c r="A6973" s="373">
        <v>100973</v>
      </c>
      <c r="B6973" s="373" t="s">
        <v>3167</v>
      </c>
      <c r="C6973" s="373" t="s">
        <v>12</v>
      </c>
      <c r="D6973" s="374">
        <v>8.9</v>
      </c>
      <c r="E6973" s="371"/>
    </row>
    <row r="6974" spans="1:5" customFormat="1" x14ac:dyDescent="0.25">
      <c r="A6974" s="373">
        <v>100974</v>
      </c>
      <c r="B6974" s="373" t="s">
        <v>3168</v>
      </c>
      <c r="C6974" s="373" t="s">
        <v>12</v>
      </c>
      <c r="D6974" s="374">
        <v>8.6</v>
      </c>
      <c r="E6974" s="371"/>
    </row>
    <row r="6975" spans="1:5" customFormat="1" x14ac:dyDescent="0.25">
      <c r="A6975" s="373">
        <v>100975</v>
      </c>
      <c r="B6975" s="373" t="s">
        <v>3169</v>
      </c>
      <c r="C6975" s="373" t="s">
        <v>12</v>
      </c>
      <c r="D6975" s="374">
        <v>8.58</v>
      </c>
      <c r="E6975" s="371"/>
    </row>
    <row r="6976" spans="1:5" customFormat="1" x14ac:dyDescent="0.25">
      <c r="A6976" s="373">
        <v>100965</v>
      </c>
      <c r="B6976" s="373" t="s">
        <v>3170</v>
      </c>
      <c r="C6976" s="373" t="s">
        <v>13</v>
      </c>
      <c r="D6976" s="374">
        <v>1.79</v>
      </c>
      <c r="E6976" s="371"/>
    </row>
    <row r="6977" spans="1:5" customFormat="1" x14ac:dyDescent="0.25">
      <c r="A6977" s="373">
        <v>100966</v>
      </c>
      <c r="B6977" s="373" t="s">
        <v>3171</v>
      </c>
      <c r="C6977" s="373" t="s">
        <v>13</v>
      </c>
      <c r="D6977" s="374">
        <v>1.53</v>
      </c>
      <c r="E6977" s="371"/>
    </row>
    <row r="6978" spans="1:5" customFormat="1" x14ac:dyDescent="0.25">
      <c r="A6978" s="373">
        <v>100969</v>
      </c>
      <c r="B6978" s="373" t="s">
        <v>3174</v>
      </c>
      <c r="C6978" s="373" t="s">
        <v>13</v>
      </c>
      <c r="D6978" s="374">
        <v>2.34</v>
      </c>
      <c r="E6978" s="371"/>
    </row>
    <row r="6979" spans="1:5" customFormat="1" x14ac:dyDescent="0.25">
      <c r="A6979" s="373">
        <v>100970</v>
      </c>
      <c r="B6979" s="373" t="s">
        <v>3175</v>
      </c>
      <c r="C6979" s="373" t="s">
        <v>13</v>
      </c>
      <c r="D6979" s="374">
        <v>1.99</v>
      </c>
      <c r="E6979" s="371"/>
    </row>
    <row r="6980" spans="1:5" customFormat="1" x14ac:dyDescent="0.25">
      <c r="A6980" s="373">
        <v>102330</v>
      </c>
      <c r="B6980" s="373" t="s">
        <v>3172</v>
      </c>
      <c r="C6980" s="373" t="s">
        <v>13</v>
      </c>
      <c r="D6980" s="374">
        <v>1.43</v>
      </c>
      <c r="E6980" s="371"/>
    </row>
    <row r="6981" spans="1:5" customFormat="1" x14ac:dyDescent="0.25">
      <c r="A6981" s="373">
        <v>102331</v>
      </c>
      <c r="B6981" s="373" t="s">
        <v>3173</v>
      </c>
      <c r="C6981" s="373" t="s">
        <v>13</v>
      </c>
      <c r="D6981" s="374">
        <v>0.55000000000000004</v>
      </c>
      <c r="E6981" s="371"/>
    </row>
    <row r="6982" spans="1:5" customFormat="1" x14ac:dyDescent="0.25">
      <c r="A6982" s="373">
        <v>102332</v>
      </c>
      <c r="B6982" s="373" t="s">
        <v>3176</v>
      </c>
      <c r="C6982" s="373" t="s">
        <v>13</v>
      </c>
      <c r="D6982" s="374">
        <v>1.85</v>
      </c>
      <c r="E6982" s="371"/>
    </row>
    <row r="6983" spans="1:5" customFormat="1" x14ac:dyDescent="0.25">
      <c r="A6983" s="373">
        <v>102333</v>
      </c>
      <c r="B6983" s="373" t="s">
        <v>3177</v>
      </c>
      <c r="C6983" s="373" t="s">
        <v>13</v>
      </c>
      <c r="D6983" s="374">
        <v>0.74</v>
      </c>
      <c r="E6983" s="371"/>
    </row>
    <row r="6984" spans="1:5" customFormat="1" x14ac:dyDescent="0.25">
      <c r="A6984" s="373">
        <v>101019</v>
      </c>
      <c r="B6984" s="373" t="s">
        <v>3178</v>
      </c>
      <c r="C6984" s="373" t="s">
        <v>2662</v>
      </c>
      <c r="D6984" s="374">
        <v>582.49</v>
      </c>
      <c r="E6984" s="371"/>
    </row>
    <row r="6985" spans="1:5" customFormat="1" x14ac:dyDescent="0.25">
      <c r="A6985" s="373">
        <v>101479</v>
      </c>
      <c r="B6985" s="373" t="s">
        <v>3179</v>
      </c>
      <c r="C6985" s="373" t="s">
        <v>2662</v>
      </c>
      <c r="D6985" s="374">
        <v>169.71</v>
      </c>
      <c r="E6985" s="371"/>
    </row>
    <row r="6986" spans="1:5" customFormat="1" x14ac:dyDescent="0.25">
      <c r="A6986" s="373">
        <v>102568</v>
      </c>
      <c r="B6986" s="373" t="s">
        <v>4435</v>
      </c>
      <c r="C6986" s="373" t="s">
        <v>2662</v>
      </c>
      <c r="D6986" s="374">
        <v>289.11</v>
      </c>
      <c r="E6986" s="371"/>
    </row>
    <row r="6987" spans="1:5" customFormat="1" x14ac:dyDescent="0.25">
      <c r="A6987" s="373">
        <v>100976</v>
      </c>
      <c r="B6987" s="373" t="s">
        <v>3180</v>
      </c>
      <c r="C6987" s="373" t="s">
        <v>12</v>
      </c>
      <c r="D6987" s="374">
        <v>8.4</v>
      </c>
      <c r="E6987" s="371"/>
    </row>
    <row r="6988" spans="1:5" customFormat="1" x14ac:dyDescent="0.25">
      <c r="A6988" s="373">
        <v>100977</v>
      </c>
      <c r="B6988" s="373" t="s">
        <v>3181</v>
      </c>
      <c r="C6988" s="373" t="s">
        <v>12</v>
      </c>
      <c r="D6988" s="374">
        <v>7.72</v>
      </c>
      <c r="E6988" s="371"/>
    </row>
    <row r="6989" spans="1:5" customFormat="1" x14ac:dyDescent="0.25">
      <c r="A6989" s="373">
        <v>100978</v>
      </c>
      <c r="B6989" s="373" t="s">
        <v>3182</v>
      </c>
      <c r="C6989" s="373" t="s">
        <v>12</v>
      </c>
      <c r="D6989" s="374">
        <v>6.98</v>
      </c>
      <c r="E6989" s="371"/>
    </row>
    <row r="6990" spans="1:5" customFormat="1" x14ac:dyDescent="0.25">
      <c r="A6990" s="373">
        <v>100979</v>
      </c>
      <c r="B6990" s="373" t="s">
        <v>3183</v>
      </c>
      <c r="C6990" s="373" t="s">
        <v>12</v>
      </c>
      <c r="D6990" s="374">
        <v>6.62</v>
      </c>
      <c r="E6990" s="371"/>
    </row>
    <row r="6991" spans="1:5" customFormat="1" x14ac:dyDescent="0.25">
      <c r="A6991" s="373">
        <v>100980</v>
      </c>
      <c r="B6991" s="373" t="s">
        <v>3184</v>
      </c>
      <c r="C6991" s="373" t="s">
        <v>12</v>
      </c>
      <c r="D6991" s="374">
        <v>6.26</v>
      </c>
      <c r="E6991" s="371"/>
    </row>
    <row r="6992" spans="1:5" customFormat="1" x14ac:dyDescent="0.25">
      <c r="A6992" s="373">
        <v>100981</v>
      </c>
      <c r="B6992" s="373" t="s">
        <v>3185</v>
      </c>
      <c r="C6992" s="373" t="s">
        <v>12</v>
      </c>
      <c r="D6992" s="374">
        <v>9.39</v>
      </c>
      <c r="E6992" s="371"/>
    </row>
    <row r="6993" spans="1:5" customFormat="1" x14ac:dyDescent="0.25">
      <c r="A6993" s="373">
        <v>100982</v>
      </c>
      <c r="B6993" s="373" t="s">
        <v>3186</v>
      </c>
      <c r="C6993" s="373" t="s">
        <v>12</v>
      </c>
      <c r="D6993" s="374">
        <v>9.01</v>
      </c>
      <c r="E6993" s="371"/>
    </row>
    <row r="6994" spans="1:5" customFormat="1" x14ac:dyDescent="0.25">
      <c r="A6994" s="373">
        <v>100983</v>
      </c>
      <c r="B6994" s="373" t="s">
        <v>3187</v>
      </c>
      <c r="C6994" s="373" t="s">
        <v>12</v>
      </c>
      <c r="D6994" s="374">
        <v>8.9600000000000009</v>
      </c>
      <c r="E6994" s="371"/>
    </row>
    <row r="6995" spans="1:5" customFormat="1" x14ac:dyDescent="0.25">
      <c r="A6995" s="373">
        <v>100984</v>
      </c>
      <c r="B6995" s="373" t="s">
        <v>3188</v>
      </c>
      <c r="C6995" s="373" t="s">
        <v>12</v>
      </c>
      <c r="D6995" s="374">
        <v>8.76</v>
      </c>
      <c r="E6995" s="371"/>
    </row>
    <row r="6996" spans="1:5" customFormat="1" x14ac:dyDescent="0.25">
      <c r="A6996" s="373">
        <v>100985</v>
      </c>
      <c r="B6996" s="373" t="s">
        <v>3189</v>
      </c>
      <c r="C6996" s="373" t="s">
        <v>12</v>
      </c>
      <c r="D6996" s="374">
        <v>7.63</v>
      </c>
      <c r="E6996" s="371"/>
    </row>
    <row r="6997" spans="1:5" customFormat="1" x14ac:dyDescent="0.25">
      <c r="A6997" s="373">
        <v>100986</v>
      </c>
      <c r="B6997" s="373" t="s">
        <v>3190</v>
      </c>
      <c r="C6997" s="373" t="s">
        <v>12</v>
      </c>
      <c r="D6997" s="374">
        <v>9.18</v>
      </c>
      <c r="E6997" s="371"/>
    </row>
    <row r="6998" spans="1:5" customFormat="1" x14ac:dyDescent="0.25">
      <c r="A6998" s="373">
        <v>100987</v>
      </c>
      <c r="B6998" s="373" t="s">
        <v>3191</v>
      </c>
      <c r="C6998" s="373" t="s">
        <v>12</v>
      </c>
      <c r="D6998" s="374">
        <v>10.39</v>
      </c>
      <c r="E6998" s="371"/>
    </row>
    <row r="6999" spans="1:5" customFormat="1" x14ac:dyDescent="0.25">
      <c r="A6999" s="373">
        <v>100988</v>
      </c>
      <c r="B6999" s="373" t="s">
        <v>3192</v>
      </c>
      <c r="C6999" s="373" t="s">
        <v>12</v>
      </c>
      <c r="D6999" s="374">
        <v>10.99</v>
      </c>
      <c r="E6999" s="371"/>
    </row>
    <row r="7000" spans="1:5" customFormat="1" x14ac:dyDescent="0.25">
      <c r="A7000" s="373">
        <v>100989</v>
      </c>
      <c r="B7000" s="373" t="s">
        <v>3193</v>
      </c>
      <c r="C7000" s="373" t="s">
        <v>2662</v>
      </c>
      <c r="D7000" s="374">
        <v>5.94</v>
      </c>
      <c r="E7000" s="371"/>
    </row>
    <row r="7001" spans="1:5" customFormat="1" x14ac:dyDescent="0.25">
      <c r="A7001" s="373">
        <v>100990</v>
      </c>
      <c r="B7001" s="373" t="s">
        <v>3194</v>
      </c>
      <c r="C7001" s="373" t="s">
        <v>2662</v>
      </c>
      <c r="D7001" s="374">
        <v>5.74</v>
      </c>
      <c r="E7001" s="371"/>
    </row>
    <row r="7002" spans="1:5" customFormat="1" x14ac:dyDescent="0.25">
      <c r="A7002" s="373">
        <v>100991</v>
      </c>
      <c r="B7002" s="373" t="s">
        <v>3195</v>
      </c>
      <c r="C7002" s="373" t="s">
        <v>2662</v>
      </c>
      <c r="D7002" s="374">
        <v>5.73</v>
      </c>
      <c r="E7002" s="371"/>
    </row>
    <row r="7003" spans="1:5" customFormat="1" x14ac:dyDescent="0.25">
      <c r="A7003" s="373">
        <v>100992</v>
      </c>
      <c r="B7003" s="373" t="s">
        <v>3196</v>
      </c>
      <c r="C7003" s="373" t="s">
        <v>2662</v>
      </c>
      <c r="D7003" s="374">
        <v>5.6</v>
      </c>
      <c r="E7003" s="371"/>
    </row>
    <row r="7004" spans="1:5" customFormat="1" x14ac:dyDescent="0.25">
      <c r="A7004" s="373">
        <v>100993</v>
      </c>
      <c r="B7004" s="373" t="s">
        <v>3197</v>
      </c>
      <c r="C7004" s="373" t="s">
        <v>2662</v>
      </c>
      <c r="D7004" s="374">
        <v>5.15</v>
      </c>
      <c r="E7004" s="371"/>
    </row>
    <row r="7005" spans="1:5" customFormat="1" x14ac:dyDescent="0.25">
      <c r="A7005" s="373">
        <v>100994</v>
      </c>
      <c r="B7005" s="373" t="s">
        <v>3198</v>
      </c>
      <c r="C7005" s="373" t="s">
        <v>2662</v>
      </c>
      <c r="D7005" s="374">
        <v>4.63</v>
      </c>
      <c r="E7005" s="371"/>
    </row>
    <row r="7006" spans="1:5" customFormat="1" x14ac:dyDescent="0.25">
      <c r="A7006" s="373">
        <v>100995</v>
      </c>
      <c r="B7006" s="373" t="s">
        <v>3199</v>
      </c>
      <c r="C7006" s="373" t="s">
        <v>2662</v>
      </c>
      <c r="D7006" s="374">
        <v>4.42</v>
      </c>
      <c r="E7006" s="371"/>
    </row>
    <row r="7007" spans="1:5" customFormat="1" x14ac:dyDescent="0.25">
      <c r="A7007" s="373">
        <v>100996</v>
      </c>
      <c r="B7007" s="373" t="s">
        <v>3200</v>
      </c>
      <c r="C7007" s="373" t="s">
        <v>2662</v>
      </c>
      <c r="D7007" s="374">
        <v>4.17</v>
      </c>
      <c r="E7007" s="371"/>
    </row>
    <row r="7008" spans="1:5" customFormat="1" x14ac:dyDescent="0.25">
      <c r="A7008" s="373">
        <v>100997</v>
      </c>
      <c r="B7008" s="373" t="s">
        <v>3201</v>
      </c>
      <c r="C7008" s="373" t="s">
        <v>2662</v>
      </c>
      <c r="D7008" s="374">
        <v>6.27</v>
      </c>
      <c r="E7008" s="371"/>
    </row>
    <row r="7009" spans="1:5" customFormat="1" x14ac:dyDescent="0.25">
      <c r="A7009" s="373">
        <v>100998</v>
      </c>
      <c r="B7009" s="373" t="s">
        <v>3202</v>
      </c>
      <c r="C7009" s="373" t="s">
        <v>2662</v>
      </c>
      <c r="D7009" s="374">
        <v>6.02</v>
      </c>
      <c r="E7009" s="371"/>
    </row>
    <row r="7010" spans="1:5" customFormat="1" x14ac:dyDescent="0.25">
      <c r="A7010" s="373">
        <v>100999</v>
      </c>
      <c r="B7010" s="373" t="s">
        <v>3203</v>
      </c>
      <c r="C7010" s="373" t="s">
        <v>2662</v>
      </c>
      <c r="D7010" s="374">
        <v>5.99</v>
      </c>
      <c r="E7010" s="371"/>
    </row>
    <row r="7011" spans="1:5" customFormat="1" x14ac:dyDescent="0.25">
      <c r="A7011" s="373">
        <v>101000</v>
      </c>
      <c r="B7011" s="373" t="s">
        <v>3204</v>
      </c>
      <c r="C7011" s="373" t="s">
        <v>2662</v>
      </c>
      <c r="D7011" s="374">
        <v>5.84</v>
      </c>
      <c r="E7011" s="371"/>
    </row>
    <row r="7012" spans="1:5" customFormat="1" x14ac:dyDescent="0.25">
      <c r="A7012" s="373">
        <v>101001</v>
      </c>
      <c r="B7012" s="373" t="s">
        <v>3205</v>
      </c>
      <c r="C7012" s="373" t="s">
        <v>2662</v>
      </c>
      <c r="D7012" s="374">
        <v>5.0999999999999996</v>
      </c>
      <c r="E7012" s="371"/>
    </row>
    <row r="7013" spans="1:5" customFormat="1" x14ac:dyDescent="0.25">
      <c r="A7013" s="373">
        <v>101002</v>
      </c>
      <c r="B7013" s="373" t="s">
        <v>3206</v>
      </c>
      <c r="C7013" s="373" t="s">
        <v>2662</v>
      </c>
      <c r="D7013" s="374">
        <v>6.11</v>
      </c>
      <c r="E7013" s="371"/>
    </row>
    <row r="7014" spans="1:5" customFormat="1" x14ac:dyDescent="0.25">
      <c r="A7014" s="373">
        <v>101003</v>
      </c>
      <c r="B7014" s="373" t="s">
        <v>3207</v>
      </c>
      <c r="C7014" s="373" t="s">
        <v>2662</v>
      </c>
      <c r="D7014" s="374">
        <v>6.91</v>
      </c>
      <c r="E7014" s="371"/>
    </row>
    <row r="7015" spans="1:5" customFormat="1" x14ac:dyDescent="0.25">
      <c r="A7015" s="373">
        <v>101004</v>
      </c>
      <c r="B7015" s="373" t="s">
        <v>3208</v>
      </c>
      <c r="C7015" s="373" t="s">
        <v>2662</v>
      </c>
      <c r="D7015" s="374">
        <v>7.33</v>
      </c>
      <c r="E7015" s="371"/>
    </row>
    <row r="7016" spans="1:5" customFormat="1" x14ac:dyDescent="0.25">
      <c r="A7016" s="373">
        <v>101005</v>
      </c>
      <c r="B7016" s="373" t="s">
        <v>3209</v>
      </c>
      <c r="C7016" s="373" t="s">
        <v>12</v>
      </c>
      <c r="D7016" s="374">
        <v>18.899999999999999</v>
      </c>
      <c r="E7016" s="371"/>
    </row>
    <row r="7017" spans="1:5" customFormat="1" x14ac:dyDescent="0.25">
      <c r="A7017" s="373">
        <v>101006</v>
      </c>
      <c r="B7017" s="373" t="s">
        <v>3210</v>
      </c>
      <c r="C7017" s="373" t="s">
        <v>12</v>
      </c>
      <c r="D7017" s="374">
        <v>21.07</v>
      </c>
      <c r="E7017" s="371"/>
    </row>
    <row r="7018" spans="1:5" customFormat="1" x14ac:dyDescent="0.25">
      <c r="A7018" s="373">
        <v>101007</v>
      </c>
      <c r="B7018" s="373" t="s">
        <v>3211</v>
      </c>
      <c r="C7018" s="373" t="s">
        <v>12</v>
      </c>
      <c r="D7018" s="374">
        <v>5.47</v>
      </c>
      <c r="E7018" s="371"/>
    </row>
    <row r="7019" spans="1:5" customFormat="1" x14ac:dyDescent="0.25">
      <c r="A7019" s="373">
        <v>101008</v>
      </c>
      <c r="B7019" s="373" t="s">
        <v>3212</v>
      </c>
      <c r="C7019" s="373" t="s">
        <v>12</v>
      </c>
      <c r="D7019" s="374">
        <v>5.57</v>
      </c>
      <c r="E7019" s="371"/>
    </row>
    <row r="7020" spans="1:5" customFormat="1" x14ac:dyDescent="0.25">
      <c r="A7020" s="373">
        <v>101009</v>
      </c>
      <c r="B7020" s="373" t="s">
        <v>3213</v>
      </c>
      <c r="C7020" s="373" t="s">
        <v>2662</v>
      </c>
      <c r="D7020" s="374">
        <v>43.45</v>
      </c>
      <c r="E7020" s="371"/>
    </row>
    <row r="7021" spans="1:5" customFormat="1" x14ac:dyDescent="0.25">
      <c r="A7021" s="373">
        <v>101010</v>
      </c>
      <c r="B7021" s="373" t="s">
        <v>3214</v>
      </c>
      <c r="C7021" s="373" t="s">
        <v>2662</v>
      </c>
      <c r="D7021" s="374">
        <v>27.36</v>
      </c>
      <c r="E7021" s="371"/>
    </row>
    <row r="7022" spans="1:5" customFormat="1" x14ac:dyDescent="0.25">
      <c r="A7022" s="373">
        <v>101013</v>
      </c>
      <c r="B7022" s="373" t="s">
        <v>3215</v>
      </c>
      <c r="C7022" s="373" t="s">
        <v>2662</v>
      </c>
      <c r="D7022" s="374">
        <v>45.64</v>
      </c>
      <c r="E7022" s="371"/>
    </row>
    <row r="7023" spans="1:5" customFormat="1" x14ac:dyDescent="0.25">
      <c r="A7023" s="373">
        <v>101014</v>
      </c>
      <c r="B7023" s="373" t="s">
        <v>3216</v>
      </c>
      <c r="C7023" s="373" t="s">
        <v>2662</v>
      </c>
      <c r="D7023" s="374">
        <v>41.82</v>
      </c>
      <c r="E7023" s="371"/>
    </row>
    <row r="7024" spans="1:5" customFormat="1" x14ac:dyDescent="0.25">
      <c r="A7024" s="373">
        <v>101015</v>
      </c>
      <c r="B7024" s="373" t="s">
        <v>3217</v>
      </c>
      <c r="C7024" s="373" t="s">
        <v>2662</v>
      </c>
      <c r="D7024" s="374">
        <v>34.35</v>
      </c>
      <c r="E7024" s="371"/>
    </row>
    <row r="7025" spans="1:5" customFormat="1" x14ac:dyDescent="0.25">
      <c r="A7025" s="373">
        <v>101016</v>
      </c>
      <c r="B7025" s="373" t="s">
        <v>3218</v>
      </c>
      <c r="C7025" s="373" t="s">
        <v>2662</v>
      </c>
      <c r="D7025" s="374">
        <v>39.770000000000003</v>
      </c>
      <c r="E7025" s="371"/>
    </row>
    <row r="7026" spans="1:5" customFormat="1" x14ac:dyDescent="0.25">
      <c r="A7026" s="373">
        <v>101017</v>
      </c>
      <c r="B7026" s="373" t="s">
        <v>3219</v>
      </c>
      <c r="C7026" s="373" t="s">
        <v>2662</v>
      </c>
      <c r="D7026" s="374">
        <v>30.15</v>
      </c>
      <c r="E7026" s="371"/>
    </row>
    <row r="7027" spans="1:5" customFormat="1" x14ac:dyDescent="0.25">
      <c r="A7027" s="373">
        <v>101018</v>
      </c>
      <c r="B7027" s="373" t="s">
        <v>3220</v>
      </c>
      <c r="C7027" s="373" t="s">
        <v>2662</v>
      </c>
      <c r="D7027" s="374">
        <v>24.76</v>
      </c>
      <c r="E7027" s="371"/>
    </row>
    <row r="7028" spans="1:5" customFormat="1" x14ac:dyDescent="0.25">
      <c r="A7028" s="373">
        <v>101463</v>
      </c>
      <c r="B7028" s="373" t="s">
        <v>3221</v>
      </c>
      <c r="C7028" s="373" t="s">
        <v>2662</v>
      </c>
      <c r="D7028" s="374">
        <v>45.78</v>
      </c>
      <c r="E7028" s="371"/>
    </row>
    <row r="7029" spans="1:5" customFormat="1" x14ac:dyDescent="0.25">
      <c r="A7029" s="373">
        <v>101464</v>
      </c>
      <c r="B7029" s="373" t="s">
        <v>3222</v>
      </c>
      <c r="C7029" s="373" t="s">
        <v>2662</v>
      </c>
      <c r="D7029" s="374">
        <v>35.159999999999997</v>
      </c>
      <c r="E7029" s="371"/>
    </row>
    <row r="7030" spans="1:5" customFormat="1" x14ac:dyDescent="0.25">
      <c r="A7030" s="373">
        <v>101465</v>
      </c>
      <c r="B7030" s="373" t="s">
        <v>3223</v>
      </c>
      <c r="C7030" s="373" t="s">
        <v>2662</v>
      </c>
      <c r="D7030" s="374">
        <v>26.88</v>
      </c>
      <c r="E7030" s="371"/>
    </row>
    <row r="7031" spans="1:5" customFormat="1" x14ac:dyDescent="0.25">
      <c r="A7031" s="373">
        <v>101466</v>
      </c>
      <c r="B7031" s="373" t="s">
        <v>3224</v>
      </c>
      <c r="C7031" s="373" t="s">
        <v>2662</v>
      </c>
      <c r="D7031" s="374">
        <v>21.87</v>
      </c>
      <c r="E7031" s="371"/>
    </row>
    <row r="7032" spans="1:5" customFormat="1" x14ac:dyDescent="0.25">
      <c r="A7032" s="373">
        <v>101467</v>
      </c>
      <c r="B7032" s="373" t="s">
        <v>3225</v>
      </c>
      <c r="C7032" s="373" t="s">
        <v>2662</v>
      </c>
      <c r="D7032" s="374">
        <v>18.29</v>
      </c>
      <c r="E7032" s="371"/>
    </row>
    <row r="7033" spans="1:5" customFormat="1" x14ac:dyDescent="0.25">
      <c r="A7033" s="373">
        <v>101468</v>
      </c>
      <c r="B7033" s="373" t="s">
        <v>3226</v>
      </c>
      <c r="C7033" s="373" t="s">
        <v>2662</v>
      </c>
      <c r="D7033" s="374">
        <v>16.73</v>
      </c>
      <c r="E7033" s="371"/>
    </row>
    <row r="7034" spans="1:5" customFormat="1" x14ac:dyDescent="0.25">
      <c r="A7034" s="373">
        <v>101469</v>
      </c>
      <c r="B7034" s="373" t="s">
        <v>3227</v>
      </c>
      <c r="C7034" s="373" t="s">
        <v>2662</v>
      </c>
      <c r="D7034" s="374">
        <v>37.47</v>
      </c>
      <c r="E7034" s="371"/>
    </row>
    <row r="7035" spans="1:5" customFormat="1" x14ac:dyDescent="0.25">
      <c r="A7035" s="373">
        <v>101470</v>
      </c>
      <c r="B7035" s="373" t="s">
        <v>3228</v>
      </c>
      <c r="C7035" s="373" t="s">
        <v>2662</v>
      </c>
      <c r="D7035" s="374">
        <v>29.73</v>
      </c>
      <c r="E7035" s="371"/>
    </row>
    <row r="7036" spans="1:5" customFormat="1" x14ac:dyDescent="0.25">
      <c r="A7036" s="373">
        <v>101471</v>
      </c>
      <c r="B7036" s="373" t="s">
        <v>3229</v>
      </c>
      <c r="C7036" s="373" t="s">
        <v>2662</v>
      </c>
      <c r="D7036" s="374">
        <v>25.51</v>
      </c>
      <c r="E7036" s="371"/>
    </row>
    <row r="7037" spans="1:5" customFormat="1" x14ac:dyDescent="0.25">
      <c r="A7037" s="373">
        <v>101472</v>
      </c>
      <c r="B7037" s="373" t="s">
        <v>3230</v>
      </c>
      <c r="C7037" s="373" t="s">
        <v>2662</v>
      </c>
      <c r="D7037" s="374">
        <v>19.86</v>
      </c>
      <c r="E7037" s="371"/>
    </row>
    <row r="7038" spans="1:5" customFormat="1" x14ac:dyDescent="0.25">
      <c r="A7038" s="373">
        <v>101473</v>
      </c>
      <c r="B7038" s="373" t="s">
        <v>3231</v>
      </c>
      <c r="C7038" s="373" t="s">
        <v>2662</v>
      </c>
      <c r="D7038" s="374">
        <v>28.59</v>
      </c>
      <c r="E7038" s="371"/>
    </row>
    <row r="7039" spans="1:5" customFormat="1" x14ac:dyDescent="0.25">
      <c r="A7039" s="373">
        <v>101474</v>
      </c>
      <c r="B7039" s="373" t="s">
        <v>3232</v>
      </c>
      <c r="C7039" s="373" t="s">
        <v>2662</v>
      </c>
      <c r="D7039" s="374">
        <v>20.45</v>
      </c>
      <c r="E7039" s="371"/>
    </row>
    <row r="7040" spans="1:5" customFormat="1" x14ac:dyDescent="0.25">
      <c r="A7040" s="373">
        <v>101475</v>
      </c>
      <c r="B7040" s="373" t="s">
        <v>3233</v>
      </c>
      <c r="C7040" s="373" t="s">
        <v>2662</v>
      </c>
      <c r="D7040" s="374">
        <v>18.14</v>
      </c>
      <c r="E7040" s="371"/>
    </row>
    <row r="7041" spans="1:5" customFormat="1" x14ac:dyDescent="0.25">
      <c r="A7041" s="373">
        <v>101476</v>
      </c>
      <c r="B7041" s="373" t="s">
        <v>3234</v>
      </c>
      <c r="C7041" s="373" t="s">
        <v>2662</v>
      </c>
      <c r="D7041" s="374">
        <v>16.18</v>
      </c>
      <c r="E7041" s="371"/>
    </row>
    <row r="7042" spans="1:5" customFormat="1" x14ac:dyDescent="0.25">
      <c r="A7042" s="373">
        <v>101477</v>
      </c>
      <c r="B7042" s="373" t="s">
        <v>3235</v>
      </c>
      <c r="C7042" s="373" t="s">
        <v>2662</v>
      </c>
      <c r="D7042" s="374">
        <v>13.25</v>
      </c>
      <c r="E7042" s="371"/>
    </row>
    <row r="7043" spans="1:5" customFormat="1" x14ac:dyDescent="0.25">
      <c r="A7043" s="373">
        <v>101478</v>
      </c>
      <c r="B7043" s="373" t="s">
        <v>3236</v>
      </c>
      <c r="C7043" s="373" t="s">
        <v>2662</v>
      </c>
      <c r="D7043" s="374">
        <v>11.28</v>
      </c>
      <c r="E7043" s="371"/>
    </row>
    <row r="7044" spans="1:5" customFormat="1" x14ac:dyDescent="0.25">
      <c r="A7044" s="373">
        <v>101480</v>
      </c>
      <c r="B7044" s="373" t="s">
        <v>3237</v>
      </c>
      <c r="C7044" s="373" t="s">
        <v>2662</v>
      </c>
      <c r="D7044" s="374">
        <v>67</v>
      </c>
      <c r="E7044" s="371"/>
    </row>
    <row r="7045" spans="1:5" customFormat="1" x14ac:dyDescent="0.25">
      <c r="A7045" s="373">
        <v>101481</v>
      </c>
      <c r="B7045" s="373" t="s">
        <v>3238</v>
      </c>
      <c r="C7045" s="373" t="s">
        <v>2662</v>
      </c>
      <c r="D7045" s="374">
        <v>48.39</v>
      </c>
      <c r="E7045" s="371"/>
    </row>
    <row r="7046" spans="1:5" customFormat="1" x14ac:dyDescent="0.25">
      <c r="A7046" s="373">
        <v>101482</v>
      </c>
      <c r="B7046" s="373" t="s">
        <v>4718</v>
      </c>
      <c r="C7046" s="373" t="s">
        <v>2662</v>
      </c>
      <c r="D7046" s="374">
        <v>36.159999999999997</v>
      </c>
      <c r="E7046" s="371"/>
    </row>
    <row r="7047" spans="1:5" customFormat="1" x14ac:dyDescent="0.25">
      <c r="A7047" s="373">
        <v>101483</v>
      </c>
      <c r="B7047" s="373" t="s">
        <v>3239</v>
      </c>
      <c r="C7047" s="373" t="s">
        <v>2662</v>
      </c>
      <c r="D7047" s="374">
        <v>37.53</v>
      </c>
      <c r="E7047" s="371"/>
    </row>
    <row r="7048" spans="1:5" customFormat="1" x14ac:dyDescent="0.25">
      <c r="A7048" s="373">
        <v>101484</v>
      </c>
      <c r="B7048" s="373" t="s">
        <v>3240</v>
      </c>
      <c r="C7048" s="373" t="s">
        <v>2662</v>
      </c>
      <c r="D7048" s="374">
        <v>194.56</v>
      </c>
      <c r="E7048" s="371"/>
    </row>
    <row r="7049" spans="1:5" customFormat="1" x14ac:dyDescent="0.25">
      <c r="A7049" s="373">
        <v>101485</v>
      </c>
      <c r="B7049" s="373" t="s">
        <v>3241</v>
      </c>
      <c r="C7049" s="373" t="s">
        <v>2662</v>
      </c>
      <c r="D7049" s="374">
        <v>149.34</v>
      </c>
      <c r="E7049" s="371"/>
    </row>
    <row r="7050" spans="1:5" customFormat="1" x14ac:dyDescent="0.25">
      <c r="A7050" s="373">
        <v>101486</v>
      </c>
      <c r="B7050" s="373" t="s">
        <v>3242</v>
      </c>
      <c r="C7050" s="373" t="s">
        <v>2662</v>
      </c>
      <c r="D7050" s="374">
        <v>134.53</v>
      </c>
      <c r="E7050" s="371"/>
    </row>
    <row r="7051" spans="1:5" customFormat="1" x14ac:dyDescent="0.25">
      <c r="A7051" s="373">
        <v>101487</v>
      </c>
      <c r="B7051" s="373" t="s">
        <v>3243</v>
      </c>
      <c r="C7051" s="373" t="s">
        <v>2662</v>
      </c>
      <c r="D7051" s="374">
        <v>98.5</v>
      </c>
      <c r="E7051" s="371"/>
    </row>
    <row r="7052" spans="1:5" customFormat="1" x14ac:dyDescent="0.25">
      <c r="A7052" s="373">
        <v>101488</v>
      </c>
      <c r="B7052" s="373" t="s">
        <v>3244</v>
      </c>
      <c r="C7052" s="373" t="s">
        <v>2662</v>
      </c>
      <c r="D7052" s="374">
        <v>85.23</v>
      </c>
      <c r="E7052" s="371"/>
    </row>
    <row r="7053" spans="1:5" customFormat="1" x14ac:dyDescent="0.25">
      <c r="A7053" s="373">
        <v>101188</v>
      </c>
      <c r="B7053" s="373" t="s">
        <v>3245</v>
      </c>
      <c r="C7053" s="373" t="s">
        <v>16</v>
      </c>
      <c r="D7053" s="374">
        <v>5.89</v>
      </c>
      <c r="E7053" s="371"/>
    </row>
    <row r="7054" spans="1:5" customFormat="1" x14ac:dyDescent="0.25">
      <c r="A7054" s="373">
        <v>101189</v>
      </c>
      <c r="B7054" s="373" t="s">
        <v>3246</v>
      </c>
      <c r="C7054" s="373" t="s">
        <v>16</v>
      </c>
      <c r="D7054" s="374">
        <v>66.680000000000007</v>
      </c>
      <c r="E7054" s="371"/>
    </row>
    <row r="7055" spans="1:5" customFormat="1" x14ac:dyDescent="0.25">
      <c r="A7055" s="373">
        <v>101190</v>
      </c>
      <c r="B7055" s="373" t="s">
        <v>3247</v>
      </c>
      <c r="C7055" s="373" t="s">
        <v>16</v>
      </c>
      <c r="D7055" s="374">
        <v>66.16</v>
      </c>
      <c r="E7055" s="371"/>
    </row>
    <row r="7056" spans="1:5" customFormat="1" x14ac:dyDescent="0.25">
      <c r="A7056" s="373">
        <v>101191</v>
      </c>
      <c r="B7056" s="373" t="s">
        <v>3248</v>
      </c>
      <c r="C7056" s="373" t="s">
        <v>16</v>
      </c>
      <c r="D7056" s="374">
        <v>66.42</v>
      </c>
      <c r="E7056" s="371"/>
    </row>
    <row r="7057" spans="1:5" customFormat="1" x14ac:dyDescent="0.25">
      <c r="A7057" s="373">
        <v>101192</v>
      </c>
      <c r="B7057" s="373" t="s">
        <v>3249</v>
      </c>
      <c r="C7057" s="373" t="s">
        <v>16</v>
      </c>
      <c r="D7057" s="374">
        <v>65.489999999999995</v>
      </c>
      <c r="E7057" s="371"/>
    </row>
    <row r="7058" spans="1:5" customFormat="1" x14ac:dyDescent="0.25">
      <c r="A7058" s="373">
        <v>101193</v>
      </c>
      <c r="B7058" s="373" t="s">
        <v>3250</v>
      </c>
      <c r="C7058" s="373" t="s">
        <v>16</v>
      </c>
      <c r="D7058" s="374">
        <v>60.65</v>
      </c>
      <c r="E7058" s="371"/>
    </row>
    <row r="7059" spans="1:5" customFormat="1" x14ac:dyDescent="0.25">
      <c r="A7059" s="373">
        <v>101194</v>
      </c>
      <c r="B7059" s="373" t="s">
        <v>3251</v>
      </c>
      <c r="C7059" s="373" t="s">
        <v>16</v>
      </c>
      <c r="D7059" s="374">
        <v>60.91</v>
      </c>
      <c r="E7059" s="371"/>
    </row>
    <row r="7060" spans="1:5" customFormat="1" x14ac:dyDescent="0.25">
      <c r="A7060" s="373">
        <v>101197</v>
      </c>
      <c r="B7060" s="373" t="s">
        <v>3252</v>
      </c>
      <c r="C7060" s="373" t="s">
        <v>16</v>
      </c>
      <c r="D7060" s="374">
        <v>131.08000000000001</v>
      </c>
      <c r="E7060" s="371"/>
    </row>
    <row r="7061" spans="1:5" customFormat="1" x14ac:dyDescent="0.25">
      <c r="A7061" s="373">
        <v>101198</v>
      </c>
      <c r="B7061" s="373" t="s">
        <v>3253</v>
      </c>
      <c r="C7061" s="373" t="s">
        <v>16</v>
      </c>
      <c r="D7061" s="374">
        <v>89.16</v>
      </c>
      <c r="E7061" s="371"/>
    </row>
    <row r="7062" spans="1:5" customFormat="1" x14ac:dyDescent="0.25">
      <c r="A7062" s="373">
        <v>101199</v>
      </c>
      <c r="B7062" s="373" t="s">
        <v>3254</v>
      </c>
      <c r="C7062" s="373" t="s">
        <v>16</v>
      </c>
      <c r="D7062" s="374">
        <v>89.81</v>
      </c>
      <c r="E7062" s="371"/>
    </row>
    <row r="7063" spans="1:5" customFormat="1" x14ac:dyDescent="0.25">
      <c r="A7063" s="373">
        <v>101200</v>
      </c>
      <c r="B7063" s="373" t="s">
        <v>3255</v>
      </c>
      <c r="C7063" s="373" t="s">
        <v>16</v>
      </c>
      <c r="D7063" s="374">
        <v>60.02</v>
      </c>
      <c r="E7063" s="371"/>
    </row>
    <row r="7064" spans="1:5" customFormat="1" x14ac:dyDescent="0.25">
      <c r="A7064" s="373">
        <v>101201</v>
      </c>
      <c r="B7064" s="373" t="s">
        <v>3256</v>
      </c>
      <c r="C7064" s="373" t="s">
        <v>16</v>
      </c>
      <c r="D7064" s="374">
        <v>71.900000000000006</v>
      </c>
      <c r="E7064" s="371"/>
    </row>
    <row r="7065" spans="1:5" customFormat="1" x14ac:dyDescent="0.25">
      <c r="A7065" s="373">
        <v>101202</v>
      </c>
      <c r="B7065" s="373" t="s">
        <v>3257</v>
      </c>
      <c r="C7065" s="373" t="s">
        <v>16</v>
      </c>
      <c r="D7065" s="374">
        <v>41.82</v>
      </c>
      <c r="E7065" s="371"/>
    </row>
    <row r="7066" spans="1:5" customFormat="1" x14ac:dyDescent="0.25">
      <c r="A7066" s="373">
        <v>101203</v>
      </c>
      <c r="B7066" s="373" t="s">
        <v>3258</v>
      </c>
      <c r="C7066" s="373" t="s">
        <v>16</v>
      </c>
      <c r="D7066" s="374">
        <v>41.17</v>
      </c>
      <c r="E7066" s="371"/>
    </row>
    <row r="7067" spans="1:5" customFormat="1" x14ac:dyDescent="0.25">
      <c r="A7067" s="373">
        <v>101204</v>
      </c>
      <c r="B7067" s="373" t="s">
        <v>3259</v>
      </c>
      <c r="C7067" s="373" t="s">
        <v>16</v>
      </c>
      <c r="D7067" s="374">
        <v>41.43</v>
      </c>
      <c r="E7067" s="371"/>
    </row>
    <row r="7068" spans="1:5" customFormat="1" x14ac:dyDescent="0.25">
      <c r="A7068" s="373">
        <v>101205</v>
      </c>
      <c r="B7068" s="373" t="s">
        <v>3260</v>
      </c>
      <c r="C7068" s="373" t="s">
        <v>16</v>
      </c>
      <c r="D7068" s="374">
        <v>41.82</v>
      </c>
      <c r="E7068" s="371"/>
    </row>
    <row r="7069" spans="1:5" customFormat="1" x14ac:dyDescent="0.25">
      <c r="A7069" s="373">
        <v>102362</v>
      </c>
      <c r="B7069" s="373" t="s">
        <v>4377</v>
      </c>
      <c r="C7069" s="373" t="s">
        <v>3</v>
      </c>
      <c r="D7069" s="374">
        <v>162.16</v>
      </c>
      <c r="E7069" s="371"/>
    </row>
    <row r="7070" spans="1:5" customFormat="1" x14ac:dyDescent="0.25">
      <c r="A7070" s="373">
        <v>102363</v>
      </c>
      <c r="B7070" s="373" t="s">
        <v>4378</v>
      </c>
      <c r="C7070" s="373" t="s">
        <v>3</v>
      </c>
      <c r="D7070" s="374">
        <v>173.79</v>
      </c>
      <c r="E7070" s="371"/>
    </row>
    <row r="7071" spans="1:5" customFormat="1" x14ac:dyDescent="0.25">
      <c r="A7071" s="373">
        <v>102364</v>
      </c>
      <c r="B7071" s="373" t="s">
        <v>4379</v>
      </c>
      <c r="C7071" s="373" t="s">
        <v>3</v>
      </c>
      <c r="D7071" s="374">
        <v>195.11</v>
      </c>
      <c r="E7071" s="371"/>
    </row>
    <row r="7072" spans="1:5" customFormat="1" x14ac:dyDescent="0.25">
      <c r="A7072" s="373">
        <v>98509</v>
      </c>
      <c r="B7072" s="373" t="s">
        <v>3261</v>
      </c>
      <c r="C7072" s="373" t="s">
        <v>6</v>
      </c>
      <c r="D7072" s="374">
        <v>47.25</v>
      </c>
      <c r="E7072" s="371"/>
    </row>
    <row r="7073" spans="1:5" customFormat="1" x14ac:dyDescent="0.25">
      <c r="A7073" s="373">
        <v>98510</v>
      </c>
      <c r="B7073" s="373" t="s">
        <v>45</v>
      </c>
      <c r="C7073" s="373" t="s">
        <v>6</v>
      </c>
      <c r="D7073" s="374">
        <v>73.599999999999994</v>
      </c>
      <c r="E7073" s="371"/>
    </row>
    <row r="7074" spans="1:5" customFormat="1" x14ac:dyDescent="0.25">
      <c r="A7074" s="373">
        <v>98511</v>
      </c>
      <c r="B7074" s="373" t="s">
        <v>3262</v>
      </c>
      <c r="C7074" s="373" t="s">
        <v>6</v>
      </c>
      <c r="D7074" s="374">
        <v>138.29</v>
      </c>
      <c r="E7074" s="371"/>
    </row>
    <row r="7075" spans="1:5" customFormat="1" x14ac:dyDescent="0.25">
      <c r="A7075" s="373">
        <v>98516</v>
      </c>
      <c r="B7075" s="373" t="s">
        <v>3263</v>
      </c>
      <c r="C7075" s="373" t="s">
        <v>6</v>
      </c>
      <c r="D7075" s="374">
        <v>379.52</v>
      </c>
      <c r="E7075" s="371"/>
    </row>
    <row r="7076" spans="1:5" customFormat="1" x14ac:dyDescent="0.25">
      <c r="A7076" s="373">
        <v>98519</v>
      </c>
      <c r="B7076" s="373" t="s">
        <v>3264</v>
      </c>
      <c r="C7076" s="373" t="s">
        <v>3</v>
      </c>
      <c r="D7076" s="374">
        <v>2.15</v>
      </c>
      <c r="E7076" s="371"/>
    </row>
    <row r="7077" spans="1:5" customFormat="1" x14ac:dyDescent="0.25">
      <c r="A7077" s="373">
        <v>98520</v>
      </c>
      <c r="B7077" s="373" t="s">
        <v>3265</v>
      </c>
      <c r="C7077" s="373" t="s">
        <v>3</v>
      </c>
      <c r="D7077" s="374">
        <v>4.7</v>
      </c>
      <c r="E7077" s="371"/>
    </row>
    <row r="7078" spans="1:5" customFormat="1" x14ac:dyDescent="0.25">
      <c r="A7078" s="373">
        <v>98521</v>
      </c>
      <c r="B7078" s="373" t="s">
        <v>3266</v>
      </c>
      <c r="C7078" s="373" t="s">
        <v>3</v>
      </c>
      <c r="D7078" s="374">
        <v>0.41</v>
      </c>
      <c r="E7078" s="371"/>
    </row>
    <row r="7079" spans="1:5" customFormat="1" x14ac:dyDescent="0.25">
      <c r="A7079" s="373">
        <v>98522</v>
      </c>
      <c r="B7079" s="373" t="s">
        <v>3267</v>
      </c>
      <c r="C7079" s="373" t="s">
        <v>16</v>
      </c>
      <c r="D7079" s="374">
        <v>165.32</v>
      </c>
      <c r="E7079" s="371"/>
    </row>
    <row r="7080" spans="1:5" customFormat="1" x14ac:dyDescent="0.25">
      <c r="A7080" s="373">
        <v>98524</v>
      </c>
      <c r="B7080" s="373" t="s">
        <v>3268</v>
      </c>
      <c r="C7080" s="373" t="s">
        <v>3</v>
      </c>
      <c r="D7080" s="374">
        <v>3.43</v>
      </c>
      <c r="E7080" s="371"/>
    </row>
    <row r="7081" spans="1:5" customFormat="1" x14ac:dyDescent="0.25">
      <c r="A7081" s="373">
        <v>98503</v>
      </c>
      <c r="B7081" s="373" t="s">
        <v>3269</v>
      </c>
      <c r="C7081" s="373" t="s">
        <v>3</v>
      </c>
      <c r="D7081" s="374">
        <v>22.24</v>
      </c>
      <c r="E7081" s="371"/>
    </row>
    <row r="7082" spans="1:5" customFormat="1" x14ac:dyDescent="0.25">
      <c r="A7082" s="373">
        <v>98504</v>
      </c>
      <c r="B7082" s="373" t="s">
        <v>6981</v>
      </c>
      <c r="C7082" s="373" t="s">
        <v>3</v>
      </c>
      <c r="D7082" s="374">
        <v>16.5</v>
      </c>
      <c r="E7082" s="371"/>
    </row>
    <row r="7083" spans="1:5" customFormat="1" x14ac:dyDescent="0.25">
      <c r="A7083" s="373">
        <v>98505</v>
      </c>
      <c r="B7083" s="373" t="s">
        <v>3270</v>
      </c>
      <c r="C7083" s="373" t="s">
        <v>3</v>
      </c>
      <c r="D7083" s="374">
        <v>68.239999999999995</v>
      </c>
      <c r="E7083" s="371"/>
    </row>
    <row r="7084" spans="1:5" customFormat="1" x14ac:dyDescent="0.25">
      <c r="A7084" s="373">
        <v>103946</v>
      </c>
      <c r="B7084" s="373" t="s">
        <v>6982</v>
      </c>
      <c r="C7084" s="373" t="s">
        <v>3</v>
      </c>
      <c r="D7084" s="374">
        <v>21.33</v>
      </c>
      <c r="E7084" s="371"/>
    </row>
    <row r="7085" spans="1:5" customFormat="1" x14ac:dyDescent="0.25">
      <c r="A7085" s="373">
        <v>103185</v>
      </c>
      <c r="B7085" s="373" t="s">
        <v>5033</v>
      </c>
      <c r="C7085" s="373" t="s">
        <v>6</v>
      </c>
      <c r="D7085" s="375">
        <v>6160.82</v>
      </c>
      <c r="E7085" s="371"/>
    </row>
    <row r="7086" spans="1:5" customFormat="1" x14ac:dyDescent="0.25">
      <c r="A7086" s="373">
        <v>103186</v>
      </c>
      <c r="B7086" s="373" t="s">
        <v>5034</v>
      </c>
      <c r="C7086" s="373" t="s">
        <v>6</v>
      </c>
      <c r="D7086" s="375">
        <v>6489.82</v>
      </c>
      <c r="E7086" s="371"/>
    </row>
    <row r="7087" spans="1:5" customFormat="1" x14ac:dyDescent="0.25">
      <c r="A7087" s="373">
        <v>103187</v>
      </c>
      <c r="B7087" s="373" t="s">
        <v>5035</v>
      </c>
      <c r="C7087" s="373" t="s">
        <v>6</v>
      </c>
      <c r="D7087" s="375">
        <v>4882.0200000000004</v>
      </c>
      <c r="E7087" s="371"/>
    </row>
    <row r="7088" spans="1:5" customFormat="1" x14ac:dyDescent="0.25">
      <c r="A7088" s="373">
        <v>103188</v>
      </c>
      <c r="B7088" s="373" t="s">
        <v>5036</v>
      </c>
      <c r="C7088" s="373" t="s">
        <v>6</v>
      </c>
      <c r="D7088" s="375">
        <v>5246.8</v>
      </c>
      <c r="E7088" s="371"/>
    </row>
    <row r="7089" spans="1:5" customFormat="1" x14ac:dyDescent="0.25">
      <c r="A7089" s="373">
        <v>103189</v>
      </c>
      <c r="B7089" s="373" t="s">
        <v>5037</v>
      </c>
      <c r="C7089" s="373" t="s">
        <v>6</v>
      </c>
      <c r="D7089" s="375">
        <v>2630.73</v>
      </c>
      <c r="E7089" s="371"/>
    </row>
    <row r="7090" spans="1:5" customFormat="1" x14ac:dyDescent="0.25">
      <c r="A7090" s="373">
        <v>103190</v>
      </c>
      <c r="B7090" s="373" t="s">
        <v>5038</v>
      </c>
      <c r="C7090" s="373" t="s">
        <v>6</v>
      </c>
      <c r="D7090" s="375">
        <v>4102.5200000000004</v>
      </c>
      <c r="E7090" s="371"/>
    </row>
    <row r="7091" spans="1:5" customFormat="1" x14ac:dyDescent="0.25">
      <c r="A7091" s="373">
        <v>103191</v>
      </c>
      <c r="B7091" s="373" t="s">
        <v>5039</v>
      </c>
      <c r="C7091" s="373" t="s">
        <v>6</v>
      </c>
      <c r="D7091" s="375">
        <v>2398.73</v>
      </c>
      <c r="E7091" s="371"/>
    </row>
    <row r="7092" spans="1:5" customFormat="1" x14ac:dyDescent="0.25">
      <c r="A7092" s="373">
        <v>103192</v>
      </c>
      <c r="B7092" s="373" t="s">
        <v>5040</v>
      </c>
      <c r="C7092" s="373" t="s">
        <v>6</v>
      </c>
      <c r="D7092" s="375">
        <v>2552.37</v>
      </c>
      <c r="E7092" s="371"/>
    </row>
    <row r="7093" spans="1:5" customFormat="1" x14ac:dyDescent="0.25">
      <c r="A7093" s="373">
        <v>103193</v>
      </c>
      <c r="B7093" s="373" t="s">
        <v>5041</v>
      </c>
      <c r="C7093" s="373" t="s">
        <v>6</v>
      </c>
      <c r="D7093" s="375">
        <v>1971.1</v>
      </c>
      <c r="E7093" s="371"/>
    </row>
    <row r="7094" spans="1:5" customFormat="1" x14ac:dyDescent="0.25">
      <c r="A7094" s="373">
        <v>103194</v>
      </c>
      <c r="B7094" s="373" t="s">
        <v>5042</v>
      </c>
      <c r="C7094" s="373" t="s">
        <v>6</v>
      </c>
      <c r="D7094" s="375">
        <v>2829.07</v>
      </c>
      <c r="E7094" s="371"/>
    </row>
    <row r="7095" spans="1:5" customFormat="1" x14ac:dyDescent="0.25">
      <c r="A7095" s="373">
        <v>103195</v>
      </c>
      <c r="B7095" s="373" t="s">
        <v>5043</v>
      </c>
      <c r="C7095" s="373" t="s">
        <v>6</v>
      </c>
      <c r="D7095" s="375">
        <v>2211.3200000000002</v>
      </c>
      <c r="E7095" s="371"/>
    </row>
    <row r="7096" spans="1:5" customFormat="1" x14ac:dyDescent="0.25">
      <c r="A7096" s="373">
        <v>103205</v>
      </c>
      <c r="B7096" s="373" t="s">
        <v>5044</v>
      </c>
      <c r="C7096" s="373" t="s">
        <v>6</v>
      </c>
      <c r="D7096" s="375">
        <v>4113.67</v>
      </c>
      <c r="E7096" s="371"/>
    </row>
    <row r="7097" spans="1:5" customFormat="1" x14ac:dyDescent="0.25">
      <c r="A7097" s="373">
        <v>103206</v>
      </c>
      <c r="B7097" s="373" t="s">
        <v>5045</v>
      </c>
      <c r="C7097" s="373" t="s">
        <v>6</v>
      </c>
      <c r="D7097" s="375">
        <v>2409.88</v>
      </c>
      <c r="E7097" s="371"/>
    </row>
    <row r="7098" spans="1:5" customFormat="1" x14ac:dyDescent="0.25">
      <c r="A7098" s="373">
        <v>103207</v>
      </c>
      <c r="B7098" s="373" t="s">
        <v>5046</v>
      </c>
      <c r="C7098" s="373" t="s">
        <v>6</v>
      </c>
      <c r="D7098" s="375">
        <v>2563.52</v>
      </c>
      <c r="E7098" s="371"/>
    </row>
    <row r="7099" spans="1:5" customFormat="1" x14ac:dyDescent="0.25">
      <c r="A7099" s="373">
        <v>103208</v>
      </c>
      <c r="B7099" s="373" t="s">
        <v>5047</v>
      </c>
      <c r="C7099" s="373" t="s">
        <v>6</v>
      </c>
      <c r="D7099" s="375">
        <v>1982.25</v>
      </c>
      <c r="E7099" s="371"/>
    </row>
    <row r="7100" spans="1:5" customFormat="1" x14ac:dyDescent="0.25">
      <c r="A7100" s="373">
        <v>103209</v>
      </c>
      <c r="B7100" s="373" t="s">
        <v>5048</v>
      </c>
      <c r="C7100" s="373" t="s">
        <v>6</v>
      </c>
      <c r="D7100" s="375">
        <v>2840.22</v>
      </c>
      <c r="E7100" s="371"/>
    </row>
    <row r="7101" spans="1:5" customFormat="1" x14ac:dyDescent="0.25">
      <c r="A7101" s="373">
        <v>103210</v>
      </c>
      <c r="B7101" s="373" t="s">
        <v>5049</v>
      </c>
      <c r="C7101" s="373" t="s">
        <v>6</v>
      </c>
      <c r="D7101" s="375">
        <v>2320.13</v>
      </c>
      <c r="E7101" s="371"/>
    </row>
    <row r="7102" spans="1:5" customFormat="1" x14ac:dyDescent="0.25">
      <c r="A7102" s="373">
        <v>103304</v>
      </c>
      <c r="B7102" s="373" t="s">
        <v>6983</v>
      </c>
      <c r="C7102" s="373" t="s">
        <v>6</v>
      </c>
      <c r="D7102" s="375">
        <v>1250.6300000000001</v>
      </c>
      <c r="E7102" s="371"/>
    </row>
    <row r="7103" spans="1:5" customFormat="1" x14ac:dyDescent="0.25">
      <c r="A7103" s="373">
        <v>103307</v>
      </c>
      <c r="B7103" s="373" t="s">
        <v>6984</v>
      </c>
      <c r="C7103" s="373" t="s">
        <v>6</v>
      </c>
      <c r="D7103" s="375">
        <v>1346.56</v>
      </c>
      <c r="E7103" s="371"/>
    </row>
    <row r="7104" spans="1:5" customFormat="1" x14ac:dyDescent="0.25">
      <c r="A7104" s="373">
        <v>103310</v>
      </c>
      <c r="B7104" s="373" t="s">
        <v>6985</v>
      </c>
      <c r="C7104" s="373" t="s">
        <v>6</v>
      </c>
      <c r="D7104" s="375">
        <v>1293.31</v>
      </c>
      <c r="E7104" s="371"/>
    </row>
    <row r="7105" spans="1:5" customFormat="1" x14ac:dyDescent="0.25">
      <c r="A7105" s="373">
        <v>103314</v>
      </c>
      <c r="B7105" s="373" t="s">
        <v>6986</v>
      </c>
      <c r="C7105" s="373" t="s">
        <v>3</v>
      </c>
      <c r="D7105" s="374">
        <v>304.43</v>
      </c>
      <c r="E7105" s="371"/>
    </row>
    <row r="7106" spans="1:5" customFormat="1" x14ac:dyDescent="0.25">
      <c r="A7106" s="373">
        <v>103315</v>
      </c>
      <c r="B7106" s="373" t="s">
        <v>6987</v>
      </c>
      <c r="C7106" s="373" t="s">
        <v>3</v>
      </c>
      <c r="D7106" s="374">
        <v>295.64</v>
      </c>
      <c r="E7106" s="371"/>
    </row>
    <row r="7107" spans="1:5" customFormat="1" x14ac:dyDescent="0.25">
      <c r="A7107" s="373">
        <v>103769</v>
      </c>
      <c r="B7107" s="373" t="s">
        <v>6988</v>
      </c>
      <c r="C7107" s="373" t="s">
        <v>6</v>
      </c>
      <c r="D7107" s="375">
        <v>3123.79</v>
      </c>
      <c r="E7107" s="371"/>
    </row>
    <row r="7108" spans="1:5" customFormat="1" x14ac:dyDescent="0.25">
      <c r="A7108" s="373">
        <v>98525</v>
      </c>
      <c r="B7108" s="373" t="s">
        <v>11</v>
      </c>
      <c r="C7108" s="373" t="s">
        <v>3</v>
      </c>
      <c r="D7108" s="374">
        <v>0.39</v>
      </c>
      <c r="E7108" s="371"/>
    </row>
    <row r="7109" spans="1:5" customFormat="1" x14ac:dyDescent="0.25">
      <c r="A7109" s="373">
        <v>98526</v>
      </c>
      <c r="B7109" s="373" t="s">
        <v>3271</v>
      </c>
      <c r="C7109" s="373" t="s">
        <v>6</v>
      </c>
      <c r="D7109" s="374">
        <v>83.32</v>
      </c>
      <c r="E7109" s="371"/>
    </row>
    <row r="7110" spans="1:5" customFormat="1" x14ac:dyDescent="0.25">
      <c r="A7110" s="373">
        <v>98527</v>
      </c>
      <c r="B7110" s="373" t="s">
        <v>3272</v>
      </c>
      <c r="C7110" s="373" t="s">
        <v>6</v>
      </c>
      <c r="D7110" s="374">
        <v>179.37</v>
      </c>
      <c r="E7110" s="371"/>
    </row>
    <row r="7111" spans="1:5" customFormat="1" x14ac:dyDescent="0.25">
      <c r="A7111" s="373">
        <v>98528</v>
      </c>
      <c r="B7111" s="373" t="s">
        <v>3273</v>
      </c>
      <c r="C7111" s="373" t="s">
        <v>6</v>
      </c>
      <c r="D7111" s="374">
        <v>262.3</v>
      </c>
      <c r="E7111" s="371"/>
    </row>
    <row r="7112" spans="1:5" customFormat="1" x14ac:dyDescent="0.25">
      <c r="A7112" s="373">
        <v>98529</v>
      </c>
      <c r="B7112" s="373" t="s">
        <v>3274</v>
      </c>
      <c r="C7112" s="373" t="s">
        <v>6</v>
      </c>
      <c r="D7112" s="374">
        <v>74.010000000000005</v>
      </c>
      <c r="E7112" s="371"/>
    </row>
    <row r="7113" spans="1:5" customFormat="1" x14ac:dyDescent="0.25">
      <c r="A7113" s="373">
        <v>98530</v>
      </c>
      <c r="B7113" s="373" t="s">
        <v>3275</v>
      </c>
      <c r="C7113" s="373" t="s">
        <v>6</v>
      </c>
      <c r="D7113" s="374">
        <v>131.85</v>
      </c>
      <c r="E7113" s="371"/>
    </row>
    <row r="7114" spans="1:5" customFormat="1" x14ac:dyDescent="0.25">
      <c r="A7114" s="373">
        <v>98531</v>
      </c>
      <c r="B7114" s="373" t="s">
        <v>3276</v>
      </c>
      <c r="C7114" s="373" t="s">
        <v>6</v>
      </c>
      <c r="D7114" s="374">
        <v>295.27</v>
      </c>
      <c r="E7114" s="371"/>
    </row>
    <row r="7115" spans="1:5" customFormat="1" x14ac:dyDescent="0.25">
      <c r="A7115" s="373">
        <v>98532</v>
      </c>
      <c r="B7115" s="373" t="s">
        <v>3277</v>
      </c>
      <c r="C7115" s="373" t="s">
        <v>6</v>
      </c>
      <c r="D7115" s="374">
        <v>125.17</v>
      </c>
      <c r="E7115" s="371"/>
    </row>
    <row r="7116" spans="1:5" customFormat="1" x14ac:dyDescent="0.25">
      <c r="A7116" s="373">
        <v>98533</v>
      </c>
      <c r="B7116" s="373" t="s">
        <v>3278</v>
      </c>
      <c r="C7116" s="373" t="s">
        <v>6</v>
      </c>
      <c r="D7116" s="374">
        <v>343.39</v>
      </c>
      <c r="E7116" s="371"/>
    </row>
    <row r="7117" spans="1:5" customFormat="1" x14ac:dyDescent="0.25">
      <c r="A7117" s="373">
        <v>98534</v>
      </c>
      <c r="B7117" s="373" t="s">
        <v>3279</v>
      </c>
      <c r="C7117" s="373" t="s">
        <v>6</v>
      </c>
      <c r="D7117" s="374">
        <v>879.03</v>
      </c>
      <c r="E7117" s="371"/>
    </row>
    <row r="7118" spans="1:5" customFormat="1" x14ac:dyDescent="0.25">
      <c r="A7118" s="373">
        <v>98535</v>
      </c>
      <c r="B7118" s="373" t="s">
        <v>3280</v>
      </c>
      <c r="C7118" s="373" t="s">
        <v>6</v>
      </c>
      <c r="D7118" s="375">
        <v>1392.48</v>
      </c>
      <c r="E7118" s="371"/>
    </row>
    <row r="7119" spans="1:5" customFormat="1" x14ac:dyDescent="0.25">
      <c r="A7119" s="373">
        <v>88238</v>
      </c>
      <c r="B7119" s="373" t="s">
        <v>3281</v>
      </c>
      <c r="C7119" s="373" t="s">
        <v>517</v>
      </c>
      <c r="D7119" s="374">
        <v>22.75</v>
      </c>
      <c r="E7119" s="371"/>
    </row>
    <row r="7120" spans="1:5" customFormat="1" x14ac:dyDescent="0.25">
      <c r="A7120" s="373">
        <v>88239</v>
      </c>
      <c r="B7120" s="373" t="s">
        <v>3282</v>
      </c>
      <c r="C7120" s="373" t="s">
        <v>517</v>
      </c>
      <c r="D7120" s="374">
        <v>22.62</v>
      </c>
      <c r="E7120" s="371"/>
    </row>
    <row r="7121" spans="1:5" customFormat="1" x14ac:dyDescent="0.25">
      <c r="A7121" s="373">
        <v>88240</v>
      </c>
      <c r="B7121" s="373" t="s">
        <v>3283</v>
      </c>
      <c r="C7121" s="373" t="s">
        <v>517</v>
      </c>
      <c r="D7121" s="374">
        <v>21.57</v>
      </c>
      <c r="E7121" s="371"/>
    </row>
    <row r="7122" spans="1:5" customFormat="1" x14ac:dyDescent="0.25">
      <c r="A7122" s="373">
        <v>88241</v>
      </c>
      <c r="B7122" s="373" t="s">
        <v>3284</v>
      </c>
      <c r="C7122" s="373" t="s">
        <v>517</v>
      </c>
      <c r="D7122" s="374">
        <v>22.69</v>
      </c>
      <c r="E7122" s="371"/>
    </row>
    <row r="7123" spans="1:5" customFormat="1" x14ac:dyDescent="0.25">
      <c r="A7123" s="373">
        <v>88242</v>
      </c>
      <c r="B7123" s="373" t="s">
        <v>3285</v>
      </c>
      <c r="C7123" s="373" t="s">
        <v>517</v>
      </c>
      <c r="D7123" s="374">
        <v>22.8</v>
      </c>
      <c r="E7123" s="371"/>
    </row>
    <row r="7124" spans="1:5" customFormat="1" x14ac:dyDescent="0.25">
      <c r="A7124" s="373">
        <v>88243</v>
      </c>
      <c r="B7124" s="373" t="s">
        <v>3286</v>
      </c>
      <c r="C7124" s="373" t="s">
        <v>517</v>
      </c>
      <c r="D7124" s="374">
        <v>22.52</v>
      </c>
      <c r="E7124" s="371"/>
    </row>
    <row r="7125" spans="1:5" customFormat="1" x14ac:dyDescent="0.25">
      <c r="A7125" s="373">
        <v>88245</v>
      </c>
      <c r="B7125" s="373" t="s">
        <v>3287</v>
      </c>
      <c r="C7125" s="373" t="s">
        <v>517</v>
      </c>
      <c r="D7125" s="374">
        <v>29.32</v>
      </c>
      <c r="E7125" s="371"/>
    </row>
    <row r="7126" spans="1:5" customFormat="1" x14ac:dyDescent="0.25">
      <c r="A7126" s="373">
        <v>88246</v>
      </c>
      <c r="B7126" s="373" t="s">
        <v>3288</v>
      </c>
      <c r="C7126" s="373" t="s">
        <v>517</v>
      </c>
      <c r="D7126" s="374">
        <v>23.82</v>
      </c>
      <c r="E7126" s="371"/>
    </row>
    <row r="7127" spans="1:5" customFormat="1" x14ac:dyDescent="0.25">
      <c r="A7127" s="373">
        <v>88247</v>
      </c>
      <c r="B7127" s="373" t="s">
        <v>3289</v>
      </c>
      <c r="C7127" s="373" t="s">
        <v>517</v>
      </c>
      <c r="D7127" s="374">
        <v>23.14</v>
      </c>
      <c r="E7127" s="371"/>
    </row>
    <row r="7128" spans="1:5" customFormat="1" x14ac:dyDescent="0.25">
      <c r="A7128" s="373">
        <v>88248</v>
      </c>
      <c r="B7128" s="373" t="s">
        <v>3290</v>
      </c>
      <c r="C7128" s="373" t="s">
        <v>517</v>
      </c>
      <c r="D7128" s="374">
        <v>22.17</v>
      </c>
      <c r="E7128" s="371"/>
    </row>
    <row r="7129" spans="1:5" customFormat="1" x14ac:dyDescent="0.25">
      <c r="A7129" s="373">
        <v>88249</v>
      </c>
      <c r="B7129" s="373" t="s">
        <v>3291</v>
      </c>
      <c r="C7129" s="373" t="s">
        <v>517</v>
      </c>
      <c r="D7129" s="374">
        <v>33.26</v>
      </c>
      <c r="E7129" s="371"/>
    </row>
    <row r="7130" spans="1:5" customFormat="1" x14ac:dyDescent="0.25">
      <c r="A7130" s="373">
        <v>88250</v>
      </c>
      <c r="B7130" s="373" t="s">
        <v>3292</v>
      </c>
      <c r="C7130" s="373" t="s">
        <v>517</v>
      </c>
      <c r="D7130" s="374">
        <v>21.57</v>
      </c>
      <c r="E7130" s="371"/>
    </row>
    <row r="7131" spans="1:5" customFormat="1" x14ac:dyDescent="0.25">
      <c r="A7131" s="373">
        <v>88251</v>
      </c>
      <c r="B7131" s="373" t="s">
        <v>3293</v>
      </c>
      <c r="C7131" s="373" t="s">
        <v>517</v>
      </c>
      <c r="D7131" s="374">
        <v>22.75</v>
      </c>
      <c r="E7131" s="371"/>
    </row>
    <row r="7132" spans="1:5" customFormat="1" x14ac:dyDescent="0.25">
      <c r="A7132" s="373">
        <v>88252</v>
      </c>
      <c r="B7132" s="373" t="s">
        <v>3294</v>
      </c>
      <c r="C7132" s="373" t="s">
        <v>517</v>
      </c>
      <c r="D7132" s="374">
        <v>21.77</v>
      </c>
      <c r="E7132" s="371"/>
    </row>
    <row r="7133" spans="1:5" customFormat="1" x14ac:dyDescent="0.25">
      <c r="A7133" s="373">
        <v>88253</v>
      </c>
      <c r="B7133" s="373" t="s">
        <v>3295</v>
      </c>
      <c r="C7133" s="373" t="s">
        <v>517</v>
      </c>
      <c r="D7133" s="374">
        <v>11.52</v>
      </c>
      <c r="E7133" s="371"/>
    </row>
    <row r="7134" spans="1:5" customFormat="1" x14ac:dyDescent="0.25">
      <c r="A7134" s="373">
        <v>88255</v>
      </c>
      <c r="B7134" s="373" t="s">
        <v>3296</v>
      </c>
      <c r="C7134" s="373" t="s">
        <v>517</v>
      </c>
      <c r="D7134" s="374">
        <v>31.82</v>
      </c>
      <c r="E7134" s="371"/>
    </row>
    <row r="7135" spans="1:5" customFormat="1" x14ac:dyDescent="0.25">
      <c r="A7135" s="373">
        <v>88256</v>
      </c>
      <c r="B7135" s="373" t="s">
        <v>3297</v>
      </c>
      <c r="C7135" s="373" t="s">
        <v>517</v>
      </c>
      <c r="D7135" s="374">
        <v>29.39</v>
      </c>
      <c r="E7135" s="371"/>
    </row>
    <row r="7136" spans="1:5" customFormat="1" x14ac:dyDescent="0.25">
      <c r="A7136" s="373">
        <v>88257</v>
      </c>
      <c r="B7136" s="373" t="s">
        <v>3298</v>
      </c>
      <c r="C7136" s="373" t="s">
        <v>517</v>
      </c>
      <c r="D7136" s="374">
        <v>22.06</v>
      </c>
      <c r="E7136" s="371"/>
    </row>
    <row r="7137" spans="1:5" customFormat="1" x14ac:dyDescent="0.25">
      <c r="A7137" s="373">
        <v>88258</v>
      </c>
      <c r="B7137" s="373" t="s">
        <v>3299</v>
      </c>
      <c r="C7137" s="373" t="s">
        <v>517</v>
      </c>
      <c r="D7137" s="374">
        <v>28.33</v>
      </c>
      <c r="E7137" s="371"/>
    </row>
    <row r="7138" spans="1:5" customFormat="1" x14ac:dyDescent="0.25">
      <c r="A7138" s="373">
        <v>88260</v>
      </c>
      <c r="B7138" s="373" t="s">
        <v>3300</v>
      </c>
      <c r="C7138" s="373" t="s">
        <v>517</v>
      </c>
      <c r="D7138" s="374">
        <v>27.3</v>
      </c>
      <c r="E7138" s="371"/>
    </row>
    <row r="7139" spans="1:5" customFormat="1" x14ac:dyDescent="0.25">
      <c r="A7139" s="373">
        <v>88261</v>
      </c>
      <c r="B7139" s="373" t="s">
        <v>3301</v>
      </c>
      <c r="C7139" s="373" t="s">
        <v>517</v>
      </c>
      <c r="D7139" s="374">
        <v>27.95</v>
      </c>
      <c r="E7139" s="371"/>
    </row>
    <row r="7140" spans="1:5" customFormat="1" x14ac:dyDescent="0.25">
      <c r="A7140" s="373">
        <v>88262</v>
      </c>
      <c r="B7140" s="373" t="s">
        <v>3302</v>
      </c>
      <c r="C7140" s="373" t="s">
        <v>517</v>
      </c>
      <c r="D7140" s="374">
        <v>29.14</v>
      </c>
      <c r="E7140" s="371"/>
    </row>
    <row r="7141" spans="1:5" customFormat="1" x14ac:dyDescent="0.25">
      <c r="A7141" s="373">
        <v>88263</v>
      </c>
      <c r="B7141" s="373" t="s">
        <v>3303</v>
      </c>
      <c r="C7141" s="373" t="s">
        <v>517</v>
      </c>
      <c r="D7141" s="374">
        <v>23.94</v>
      </c>
      <c r="E7141" s="371"/>
    </row>
    <row r="7142" spans="1:5" customFormat="1" x14ac:dyDescent="0.25">
      <c r="A7142" s="373">
        <v>88264</v>
      </c>
      <c r="B7142" s="373" t="s">
        <v>3304</v>
      </c>
      <c r="C7142" s="373" t="s">
        <v>517</v>
      </c>
      <c r="D7142" s="374">
        <v>29.88</v>
      </c>
      <c r="E7142" s="371"/>
    </row>
    <row r="7143" spans="1:5" customFormat="1" x14ac:dyDescent="0.25">
      <c r="A7143" s="373">
        <v>88265</v>
      </c>
      <c r="B7143" s="373" t="s">
        <v>3305</v>
      </c>
      <c r="C7143" s="373" t="s">
        <v>517</v>
      </c>
      <c r="D7143" s="374">
        <v>29.88</v>
      </c>
      <c r="E7143" s="371"/>
    </row>
    <row r="7144" spans="1:5" customFormat="1" x14ac:dyDescent="0.25">
      <c r="A7144" s="373">
        <v>88266</v>
      </c>
      <c r="B7144" s="373" t="s">
        <v>3306</v>
      </c>
      <c r="C7144" s="373" t="s">
        <v>517</v>
      </c>
      <c r="D7144" s="374">
        <v>36.22</v>
      </c>
      <c r="E7144" s="371"/>
    </row>
    <row r="7145" spans="1:5" customFormat="1" x14ac:dyDescent="0.25">
      <c r="A7145" s="373">
        <v>88267</v>
      </c>
      <c r="B7145" s="373" t="s">
        <v>3307</v>
      </c>
      <c r="C7145" s="373" t="s">
        <v>517</v>
      </c>
      <c r="D7145" s="374">
        <v>28.78</v>
      </c>
      <c r="E7145" s="371"/>
    </row>
    <row r="7146" spans="1:5" customFormat="1" x14ac:dyDescent="0.25">
      <c r="A7146" s="373">
        <v>88269</v>
      </c>
      <c r="B7146" s="373" t="s">
        <v>3308</v>
      </c>
      <c r="C7146" s="373" t="s">
        <v>517</v>
      </c>
      <c r="D7146" s="374">
        <v>29.32</v>
      </c>
      <c r="E7146" s="371"/>
    </row>
    <row r="7147" spans="1:5" customFormat="1" x14ac:dyDescent="0.25">
      <c r="A7147" s="373">
        <v>88270</v>
      </c>
      <c r="B7147" s="373" t="s">
        <v>3309</v>
      </c>
      <c r="C7147" s="373" t="s">
        <v>517</v>
      </c>
      <c r="D7147" s="374">
        <v>29.53</v>
      </c>
      <c r="E7147" s="371"/>
    </row>
    <row r="7148" spans="1:5" customFormat="1" x14ac:dyDescent="0.25">
      <c r="A7148" s="373">
        <v>88272</v>
      </c>
      <c r="B7148" s="373" t="s">
        <v>3310</v>
      </c>
      <c r="C7148" s="373" t="s">
        <v>517</v>
      </c>
      <c r="D7148" s="374">
        <v>29.75</v>
      </c>
      <c r="E7148" s="371"/>
    </row>
    <row r="7149" spans="1:5" customFormat="1" x14ac:dyDescent="0.25">
      <c r="A7149" s="373">
        <v>88273</v>
      </c>
      <c r="B7149" s="373" t="s">
        <v>3311</v>
      </c>
      <c r="C7149" s="373" t="s">
        <v>517</v>
      </c>
      <c r="D7149" s="374">
        <v>27.63</v>
      </c>
      <c r="E7149" s="371"/>
    </row>
    <row r="7150" spans="1:5" customFormat="1" x14ac:dyDescent="0.25">
      <c r="A7150" s="373">
        <v>88274</v>
      </c>
      <c r="B7150" s="373" t="s">
        <v>3312</v>
      </c>
      <c r="C7150" s="373" t="s">
        <v>517</v>
      </c>
      <c r="D7150" s="374">
        <v>29.39</v>
      </c>
      <c r="E7150" s="371"/>
    </row>
    <row r="7151" spans="1:5" customFormat="1" x14ac:dyDescent="0.25">
      <c r="A7151" s="373">
        <v>88275</v>
      </c>
      <c r="B7151" s="373" t="s">
        <v>3313</v>
      </c>
      <c r="C7151" s="373" t="s">
        <v>517</v>
      </c>
      <c r="D7151" s="374">
        <v>33.75</v>
      </c>
      <c r="E7151" s="371"/>
    </row>
    <row r="7152" spans="1:5" customFormat="1" x14ac:dyDescent="0.25">
      <c r="A7152" s="373">
        <v>88277</v>
      </c>
      <c r="B7152" s="373" t="s">
        <v>3314</v>
      </c>
      <c r="C7152" s="373" t="s">
        <v>517</v>
      </c>
      <c r="D7152" s="374">
        <v>23.51</v>
      </c>
      <c r="E7152" s="371"/>
    </row>
    <row r="7153" spans="1:5" customFormat="1" x14ac:dyDescent="0.25">
      <c r="A7153" s="373">
        <v>88278</v>
      </c>
      <c r="B7153" s="373" t="s">
        <v>3315</v>
      </c>
      <c r="C7153" s="373" t="s">
        <v>517</v>
      </c>
      <c r="D7153" s="374">
        <v>24.01</v>
      </c>
      <c r="E7153" s="371"/>
    </row>
    <row r="7154" spans="1:5" customFormat="1" x14ac:dyDescent="0.25">
      <c r="A7154" s="373">
        <v>88279</v>
      </c>
      <c r="B7154" s="373" t="s">
        <v>3316</v>
      </c>
      <c r="C7154" s="373" t="s">
        <v>517</v>
      </c>
      <c r="D7154" s="374">
        <v>25.92</v>
      </c>
      <c r="E7154" s="371"/>
    </row>
    <row r="7155" spans="1:5" customFormat="1" x14ac:dyDescent="0.25">
      <c r="A7155" s="373">
        <v>88281</v>
      </c>
      <c r="B7155" s="373" t="s">
        <v>3317</v>
      </c>
      <c r="C7155" s="373" t="s">
        <v>517</v>
      </c>
      <c r="D7155" s="374">
        <v>28.83</v>
      </c>
      <c r="E7155" s="371"/>
    </row>
    <row r="7156" spans="1:5" customFormat="1" x14ac:dyDescent="0.25">
      <c r="A7156" s="373">
        <v>88282</v>
      </c>
      <c r="B7156" s="373" t="s">
        <v>3318</v>
      </c>
      <c r="C7156" s="373" t="s">
        <v>517</v>
      </c>
      <c r="D7156" s="374">
        <v>28</v>
      </c>
      <c r="E7156" s="371"/>
    </row>
    <row r="7157" spans="1:5" customFormat="1" x14ac:dyDescent="0.25">
      <c r="A7157" s="373">
        <v>88283</v>
      </c>
      <c r="B7157" s="373" t="s">
        <v>3319</v>
      </c>
      <c r="C7157" s="373" t="s">
        <v>517</v>
      </c>
      <c r="D7157" s="374">
        <v>33.14</v>
      </c>
      <c r="E7157" s="371"/>
    </row>
    <row r="7158" spans="1:5" customFormat="1" x14ac:dyDescent="0.25">
      <c r="A7158" s="373">
        <v>88284</v>
      </c>
      <c r="B7158" s="373" t="s">
        <v>8853</v>
      </c>
      <c r="C7158" s="373" t="s">
        <v>517</v>
      </c>
      <c r="D7158" s="374">
        <v>25.78</v>
      </c>
      <c r="E7158" s="371"/>
    </row>
    <row r="7159" spans="1:5" customFormat="1" x14ac:dyDescent="0.25">
      <c r="A7159" s="373">
        <v>88286</v>
      </c>
      <c r="B7159" s="373" t="s">
        <v>3320</v>
      </c>
      <c r="C7159" s="373" t="s">
        <v>517</v>
      </c>
      <c r="D7159" s="374">
        <v>29.47</v>
      </c>
      <c r="E7159" s="371"/>
    </row>
    <row r="7160" spans="1:5" customFormat="1" x14ac:dyDescent="0.25">
      <c r="A7160" s="373">
        <v>88288</v>
      </c>
      <c r="B7160" s="373" t="s">
        <v>3321</v>
      </c>
      <c r="C7160" s="373" t="s">
        <v>517</v>
      </c>
      <c r="D7160" s="374">
        <v>16.649999999999999</v>
      </c>
      <c r="E7160" s="371"/>
    </row>
    <row r="7161" spans="1:5" customFormat="1" x14ac:dyDescent="0.25">
      <c r="A7161" s="373">
        <v>88291</v>
      </c>
      <c r="B7161" s="373" t="s">
        <v>3322</v>
      </c>
      <c r="C7161" s="373" t="s">
        <v>517</v>
      </c>
      <c r="D7161" s="374">
        <v>24.36</v>
      </c>
      <c r="E7161" s="371"/>
    </row>
    <row r="7162" spans="1:5" customFormat="1" x14ac:dyDescent="0.25">
      <c r="A7162" s="373">
        <v>88292</v>
      </c>
      <c r="B7162" s="373" t="s">
        <v>3323</v>
      </c>
      <c r="C7162" s="373" t="s">
        <v>517</v>
      </c>
      <c r="D7162" s="374">
        <v>21.4</v>
      </c>
      <c r="E7162" s="371"/>
    </row>
    <row r="7163" spans="1:5" customFormat="1" x14ac:dyDescent="0.25">
      <c r="A7163" s="373">
        <v>88293</v>
      </c>
      <c r="B7163" s="373" t="s">
        <v>3324</v>
      </c>
      <c r="C7163" s="373" t="s">
        <v>517</v>
      </c>
      <c r="D7163" s="374">
        <v>24.36</v>
      </c>
      <c r="E7163" s="371"/>
    </row>
    <row r="7164" spans="1:5" customFormat="1" x14ac:dyDescent="0.25">
      <c r="A7164" s="373">
        <v>88294</v>
      </c>
      <c r="B7164" s="373" t="s">
        <v>3325</v>
      </c>
      <c r="C7164" s="373" t="s">
        <v>517</v>
      </c>
      <c r="D7164" s="374">
        <v>28.14</v>
      </c>
      <c r="E7164" s="371"/>
    </row>
    <row r="7165" spans="1:5" customFormat="1" x14ac:dyDescent="0.25">
      <c r="A7165" s="373">
        <v>88295</v>
      </c>
      <c r="B7165" s="373" t="s">
        <v>3326</v>
      </c>
      <c r="C7165" s="373" t="s">
        <v>517</v>
      </c>
      <c r="D7165" s="374">
        <v>24.48</v>
      </c>
      <c r="E7165" s="371"/>
    </row>
    <row r="7166" spans="1:5" customFormat="1" x14ac:dyDescent="0.25">
      <c r="A7166" s="373">
        <v>88296</v>
      </c>
      <c r="B7166" s="373" t="s">
        <v>3327</v>
      </c>
      <c r="C7166" s="373" t="s">
        <v>517</v>
      </c>
      <c r="D7166" s="374">
        <v>24.48</v>
      </c>
      <c r="E7166" s="371"/>
    </row>
    <row r="7167" spans="1:5" customFormat="1" x14ac:dyDescent="0.25">
      <c r="A7167" s="373">
        <v>88297</v>
      </c>
      <c r="B7167" s="373" t="s">
        <v>3328</v>
      </c>
      <c r="C7167" s="373" t="s">
        <v>517</v>
      </c>
      <c r="D7167" s="374">
        <v>24.4</v>
      </c>
      <c r="E7167" s="371"/>
    </row>
    <row r="7168" spans="1:5" customFormat="1" x14ac:dyDescent="0.25">
      <c r="A7168" s="373">
        <v>88298</v>
      </c>
      <c r="B7168" s="373" t="s">
        <v>3329</v>
      </c>
      <c r="C7168" s="373" t="s">
        <v>517</v>
      </c>
      <c r="D7168" s="374">
        <v>24.34</v>
      </c>
      <c r="E7168" s="371"/>
    </row>
    <row r="7169" spans="1:5" customFormat="1" x14ac:dyDescent="0.25">
      <c r="A7169" s="373">
        <v>88299</v>
      </c>
      <c r="B7169" s="373" t="s">
        <v>3330</v>
      </c>
      <c r="C7169" s="373" t="s">
        <v>517</v>
      </c>
      <c r="D7169" s="374">
        <v>38.04</v>
      </c>
      <c r="E7169" s="371"/>
    </row>
    <row r="7170" spans="1:5" customFormat="1" x14ac:dyDescent="0.25">
      <c r="A7170" s="373">
        <v>88300</v>
      </c>
      <c r="B7170" s="373" t="s">
        <v>3331</v>
      </c>
      <c r="C7170" s="373" t="s">
        <v>517</v>
      </c>
      <c r="D7170" s="374">
        <v>38.04</v>
      </c>
      <c r="E7170" s="371"/>
    </row>
    <row r="7171" spans="1:5" customFormat="1" x14ac:dyDescent="0.25">
      <c r="A7171" s="373">
        <v>88301</v>
      </c>
      <c r="B7171" s="373" t="s">
        <v>3332</v>
      </c>
      <c r="C7171" s="373" t="s">
        <v>517</v>
      </c>
      <c r="D7171" s="374">
        <v>24.36</v>
      </c>
      <c r="E7171" s="371"/>
    </row>
    <row r="7172" spans="1:5" customFormat="1" x14ac:dyDescent="0.25">
      <c r="A7172" s="373">
        <v>88302</v>
      </c>
      <c r="B7172" s="373" t="s">
        <v>3333</v>
      </c>
      <c r="C7172" s="373" t="s">
        <v>517</v>
      </c>
      <c r="D7172" s="374">
        <v>24.36</v>
      </c>
      <c r="E7172" s="371"/>
    </row>
    <row r="7173" spans="1:5" customFormat="1" x14ac:dyDescent="0.25">
      <c r="A7173" s="373">
        <v>88303</v>
      </c>
      <c r="B7173" s="373" t="s">
        <v>3334</v>
      </c>
      <c r="C7173" s="373" t="s">
        <v>517</v>
      </c>
      <c r="D7173" s="374">
        <v>24.34</v>
      </c>
      <c r="E7173" s="371"/>
    </row>
    <row r="7174" spans="1:5" customFormat="1" x14ac:dyDescent="0.25">
      <c r="A7174" s="373">
        <v>88304</v>
      </c>
      <c r="B7174" s="373" t="s">
        <v>3335</v>
      </c>
      <c r="C7174" s="373" t="s">
        <v>517</v>
      </c>
      <c r="D7174" s="374">
        <v>38.04</v>
      </c>
      <c r="E7174" s="371"/>
    </row>
    <row r="7175" spans="1:5" customFormat="1" x14ac:dyDescent="0.25">
      <c r="A7175" s="373">
        <v>88306</v>
      </c>
      <c r="B7175" s="373" t="s">
        <v>3336</v>
      </c>
      <c r="C7175" s="373" t="s">
        <v>517</v>
      </c>
      <c r="D7175" s="374">
        <v>22.36</v>
      </c>
      <c r="E7175" s="371"/>
    </row>
    <row r="7176" spans="1:5" customFormat="1" x14ac:dyDescent="0.25">
      <c r="A7176" s="373">
        <v>88307</v>
      </c>
      <c r="B7176" s="373" t="s">
        <v>3337</v>
      </c>
      <c r="C7176" s="373" t="s">
        <v>517</v>
      </c>
      <c r="D7176" s="374">
        <v>25.8</v>
      </c>
      <c r="E7176" s="371"/>
    </row>
    <row r="7177" spans="1:5" customFormat="1" x14ac:dyDescent="0.25">
      <c r="A7177" s="373">
        <v>88308</v>
      </c>
      <c r="B7177" s="373" t="s">
        <v>3338</v>
      </c>
      <c r="C7177" s="373" t="s">
        <v>517</v>
      </c>
      <c r="D7177" s="374">
        <v>29.39</v>
      </c>
      <c r="E7177" s="371"/>
    </row>
    <row r="7178" spans="1:5" customFormat="1" x14ac:dyDescent="0.25">
      <c r="A7178" s="373">
        <v>88309</v>
      </c>
      <c r="B7178" s="373" t="s">
        <v>3339</v>
      </c>
      <c r="C7178" s="373" t="s">
        <v>517</v>
      </c>
      <c r="D7178" s="374">
        <v>29.53</v>
      </c>
      <c r="E7178" s="371"/>
    </row>
    <row r="7179" spans="1:5" customFormat="1" x14ac:dyDescent="0.25">
      <c r="A7179" s="373">
        <v>88310</v>
      </c>
      <c r="B7179" s="373" t="s">
        <v>3340</v>
      </c>
      <c r="C7179" s="373" t="s">
        <v>517</v>
      </c>
      <c r="D7179" s="374">
        <v>30.74</v>
      </c>
      <c r="E7179" s="371"/>
    </row>
    <row r="7180" spans="1:5" customFormat="1" x14ac:dyDescent="0.25">
      <c r="A7180" s="373">
        <v>88311</v>
      </c>
      <c r="B7180" s="373" t="s">
        <v>3341</v>
      </c>
      <c r="C7180" s="373" t="s">
        <v>517</v>
      </c>
      <c r="D7180" s="374">
        <v>30.12</v>
      </c>
      <c r="E7180" s="371"/>
    </row>
    <row r="7181" spans="1:5" customFormat="1" x14ac:dyDescent="0.25">
      <c r="A7181" s="373">
        <v>88312</v>
      </c>
      <c r="B7181" s="373" t="s">
        <v>3342</v>
      </c>
      <c r="C7181" s="373" t="s">
        <v>517</v>
      </c>
      <c r="D7181" s="374">
        <v>30.74</v>
      </c>
      <c r="E7181" s="371"/>
    </row>
    <row r="7182" spans="1:5" customFormat="1" x14ac:dyDescent="0.25">
      <c r="A7182" s="373">
        <v>88313</v>
      </c>
      <c r="B7182" s="373" t="s">
        <v>3343</v>
      </c>
      <c r="C7182" s="373" t="s">
        <v>517</v>
      </c>
      <c r="D7182" s="374">
        <v>24.57</v>
      </c>
      <c r="E7182" s="371"/>
    </row>
    <row r="7183" spans="1:5" customFormat="1" x14ac:dyDescent="0.25">
      <c r="A7183" s="373">
        <v>88314</v>
      </c>
      <c r="B7183" s="373" t="s">
        <v>3344</v>
      </c>
      <c r="C7183" s="373" t="s">
        <v>517</v>
      </c>
      <c r="D7183" s="374">
        <v>25.99</v>
      </c>
      <c r="E7183" s="371"/>
    </row>
    <row r="7184" spans="1:5" customFormat="1" x14ac:dyDescent="0.25">
      <c r="A7184" s="373">
        <v>88315</v>
      </c>
      <c r="B7184" s="373" t="s">
        <v>3345</v>
      </c>
      <c r="C7184" s="373" t="s">
        <v>517</v>
      </c>
      <c r="D7184" s="374">
        <v>29.32</v>
      </c>
      <c r="E7184" s="371"/>
    </row>
    <row r="7185" spans="1:5" customFormat="1" x14ac:dyDescent="0.25">
      <c r="A7185" s="373">
        <v>88316</v>
      </c>
      <c r="B7185" s="373" t="s">
        <v>3346</v>
      </c>
      <c r="C7185" s="373" t="s">
        <v>517</v>
      </c>
      <c r="D7185" s="374">
        <v>21.91</v>
      </c>
      <c r="E7185" s="371"/>
    </row>
    <row r="7186" spans="1:5" customFormat="1" x14ac:dyDescent="0.25">
      <c r="A7186" s="373">
        <v>88317</v>
      </c>
      <c r="B7186" s="373" t="s">
        <v>3347</v>
      </c>
      <c r="C7186" s="373" t="s">
        <v>517</v>
      </c>
      <c r="D7186" s="374">
        <v>30.16</v>
      </c>
      <c r="E7186" s="371"/>
    </row>
    <row r="7187" spans="1:5" customFormat="1" x14ac:dyDescent="0.25">
      <c r="A7187" s="373">
        <v>88318</v>
      </c>
      <c r="B7187" s="373" t="s">
        <v>3348</v>
      </c>
      <c r="C7187" s="373" t="s">
        <v>517</v>
      </c>
      <c r="D7187" s="374">
        <v>33.89</v>
      </c>
      <c r="E7187" s="371"/>
    </row>
    <row r="7188" spans="1:5" customFormat="1" x14ac:dyDescent="0.25">
      <c r="A7188" s="373">
        <v>88320</v>
      </c>
      <c r="B7188" s="373" t="s">
        <v>3349</v>
      </c>
      <c r="C7188" s="373" t="s">
        <v>517</v>
      </c>
      <c r="D7188" s="374">
        <v>29.14</v>
      </c>
      <c r="E7188" s="371"/>
    </row>
    <row r="7189" spans="1:5" customFormat="1" x14ac:dyDescent="0.25">
      <c r="A7189" s="373">
        <v>88321</v>
      </c>
      <c r="B7189" s="373" t="s">
        <v>3350</v>
      </c>
      <c r="C7189" s="373" t="s">
        <v>517</v>
      </c>
      <c r="D7189" s="374">
        <v>50.64</v>
      </c>
      <c r="E7189" s="371"/>
    </row>
    <row r="7190" spans="1:5" customFormat="1" x14ac:dyDescent="0.25">
      <c r="A7190" s="373">
        <v>88322</v>
      </c>
      <c r="B7190" s="373" t="s">
        <v>3351</v>
      </c>
      <c r="C7190" s="373" t="s">
        <v>517</v>
      </c>
      <c r="D7190" s="374">
        <v>32.76</v>
      </c>
      <c r="E7190" s="371"/>
    </row>
    <row r="7191" spans="1:5" customFormat="1" x14ac:dyDescent="0.25">
      <c r="A7191" s="373">
        <v>88323</v>
      </c>
      <c r="B7191" s="373" t="s">
        <v>3352</v>
      </c>
      <c r="C7191" s="373" t="s">
        <v>517</v>
      </c>
      <c r="D7191" s="374">
        <v>28.89</v>
      </c>
      <c r="E7191" s="371"/>
    </row>
    <row r="7192" spans="1:5" customFormat="1" x14ac:dyDescent="0.25">
      <c r="A7192" s="373">
        <v>88324</v>
      </c>
      <c r="B7192" s="373" t="s">
        <v>3353</v>
      </c>
      <c r="C7192" s="373" t="s">
        <v>517</v>
      </c>
      <c r="D7192" s="374">
        <v>24.4</v>
      </c>
      <c r="E7192" s="371"/>
    </row>
    <row r="7193" spans="1:5" customFormat="1" x14ac:dyDescent="0.25">
      <c r="A7193" s="373">
        <v>88325</v>
      </c>
      <c r="B7193" s="373" t="s">
        <v>3354</v>
      </c>
      <c r="C7193" s="373" t="s">
        <v>517</v>
      </c>
      <c r="D7193" s="374">
        <v>27.24</v>
      </c>
      <c r="E7193" s="371"/>
    </row>
    <row r="7194" spans="1:5" customFormat="1" x14ac:dyDescent="0.25">
      <c r="A7194" s="373">
        <v>88326</v>
      </c>
      <c r="B7194" s="373" t="s">
        <v>3355</v>
      </c>
      <c r="C7194" s="373" t="s">
        <v>517</v>
      </c>
      <c r="D7194" s="374">
        <v>28.08</v>
      </c>
      <c r="E7194" s="371"/>
    </row>
    <row r="7195" spans="1:5" customFormat="1" x14ac:dyDescent="0.25">
      <c r="A7195" s="373">
        <v>88377</v>
      </c>
      <c r="B7195" s="373" t="s">
        <v>3356</v>
      </c>
      <c r="C7195" s="373" t="s">
        <v>517</v>
      </c>
      <c r="D7195" s="374">
        <v>24.34</v>
      </c>
      <c r="E7195" s="371"/>
    </row>
    <row r="7196" spans="1:5" customFormat="1" x14ac:dyDescent="0.25">
      <c r="A7196" s="373">
        <v>88441</v>
      </c>
      <c r="B7196" s="373" t="s">
        <v>3357</v>
      </c>
      <c r="C7196" s="373" t="s">
        <v>517</v>
      </c>
      <c r="D7196" s="374">
        <v>26.02</v>
      </c>
      <c r="E7196" s="371"/>
    </row>
    <row r="7197" spans="1:5" customFormat="1" x14ac:dyDescent="0.25">
      <c r="A7197" s="373">
        <v>88597</v>
      </c>
      <c r="B7197" s="373" t="s">
        <v>3358</v>
      </c>
      <c r="C7197" s="373" t="s">
        <v>517</v>
      </c>
      <c r="D7197" s="374">
        <v>22.03</v>
      </c>
      <c r="E7197" s="371"/>
    </row>
    <row r="7198" spans="1:5" customFormat="1" x14ac:dyDescent="0.25">
      <c r="A7198" s="373">
        <v>90766</v>
      </c>
      <c r="B7198" s="373" t="s">
        <v>3359</v>
      </c>
      <c r="C7198" s="373" t="s">
        <v>517</v>
      </c>
      <c r="D7198" s="374">
        <v>35.03</v>
      </c>
      <c r="E7198" s="371"/>
    </row>
    <row r="7199" spans="1:5" customFormat="1" x14ac:dyDescent="0.25">
      <c r="A7199" s="373">
        <v>90767</v>
      </c>
      <c r="B7199" s="373" t="s">
        <v>3360</v>
      </c>
      <c r="C7199" s="373" t="s">
        <v>517</v>
      </c>
      <c r="D7199" s="374">
        <v>33.97</v>
      </c>
      <c r="E7199" s="371"/>
    </row>
    <row r="7200" spans="1:5" customFormat="1" x14ac:dyDescent="0.25">
      <c r="A7200" s="373">
        <v>90768</v>
      </c>
      <c r="B7200" s="373" t="s">
        <v>3361</v>
      </c>
      <c r="C7200" s="373" t="s">
        <v>517</v>
      </c>
      <c r="D7200" s="374">
        <v>109.82</v>
      </c>
      <c r="E7200" s="371"/>
    </row>
    <row r="7201" spans="1:5" customFormat="1" x14ac:dyDescent="0.25">
      <c r="A7201" s="373">
        <v>90769</v>
      </c>
      <c r="B7201" s="373" t="s">
        <v>3362</v>
      </c>
      <c r="C7201" s="373" t="s">
        <v>517</v>
      </c>
      <c r="D7201" s="374">
        <v>114.62</v>
      </c>
      <c r="E7201" s="371"/>
    </row>
    <row r="7202" spans="1:5" customFormat="1" x14ac:dyDescent="0.25">
      <c r="A7202" s="373">
        <v>90770</v>
      </c>
      <c r="B7202" s="373" t="s">
        <v>3363</v>
      </c>
      <c r="C7202" s="373" t="s">
        <v>517</v>
      </c>
      <c r="D7202" s="374">
        <v>120.03</v>
      </c>
      <c r="E7202" s="371"/>
    </row>
    <row r="7203" spans="1:5" customFormat="1" x14ac:dyDescent="0.25">
      <c r="A7203" s="373">
        <v>90771</v>
      </c>
      <c r="B7203" s="373" t="s">
        <v>3364</v>
      </c>
      <c r="C7203" s="373" t="s">
        <v>517</v>
      </c>
      <c r="D7203" s="374">
        <v>14.07</v>
      </c>
      <c r="E7203" s="371"/>
    </row>
    <row r="7204" spans="1:5" customFormat="1" x14ac:dyDescent="0.25">
      <c r="A7204" s="373">
        <v>90772</v>
      </c>
      <c r="B7204" s="373" t="s">
        <v>3365</v>
      </c>
      <c r="C7204" s="373" t="s">
        <v>517</v>
      </c>
      <c r="D7204" s="374">
        <v>26.54</v>
      </c>
      <c r="E7204" s="371"/>
    </row>
    <row r="7205" spans="1:5" customFormat="1" x14ac:dyDescent="0.25">
      <c r="A7205" s="373">
        <v>90773</v>
      </c>
      <c r="B7205" s="373" t="s">
        <v>3366</v>
      </c>
      <c r="C7205" s="373" t="s">
        <v>517</v>
      </c>
      <c r="D7205" s="374">
        <v>10.19</v>
      </c>
      <c r="E7205" s="371"/>
    </row>
    <row r="7206" spans="1:5" customFormat="1" x14ac:dyDescent="0.25">
      <c r="A7206" s="373">
        <v>90775</v>
      </c>
      <c r="B7206" s="373" t="s">
        <v>3367</v>
      </c>
      <c r="C7206" s="373" t="s">
        <v>517</v>
      </c>
      <c r="D7206" s="374">
        <v>17.46</v>
      </c>
      <c r="E7206" s="371"/>
    </row>
    <row r="7207" spans="1:5" customFormat="1" x14ac:dyDescent="0.25">
      <c r="A7207" s="373">
        <v>90776</v>
      </c>
      <c r="B7207" s="373" t="s">
        <v>3368</v>
      </c>
      <c r="C7207" s="373" t="s">
        <v>517</v>
      </c>
      <c r="D7207" s="374">
        <v>24.01</v>
      </c>
      <c r="E7207" s="371"/>
    </row>
    <row r="7208" spans="1:5" customFormat="1" x14ac:dyDescent="0.25">
      <c r="A7208" s="373">
        <v>90777</v>
      </c>
      <c r="B7208" s="373" t="s">
        <v>91</v>
      </c>
      <c r="C7208" s="373" t="s">
        <v>517</v>
      </c>
      <c r="D7208" s="374">
        <v>111.04</v>
      </c>
      <c r="E7208" s="371"/>
    </row>
    <row r="7209" spans="1:5" customFormat="1" x14ac:dyDescent="0.25">
      <c r="A7209" s="373">
        <v>90778</v>
      </c>
      <c r="B7209" s="373" t="s">
        <v>3369</v>
      </c>
      <c r="C7209" s="373" t="s">
        <v>517</v>
      </c>
      <c r="D7209" s="374">
        <v>131.04</v>
      </c>
      <c r="E7209" s="371"/>
    </row>
    <row r="7210" spans="1:5" customFormat="1" x14ac:dyDescent="0.25">
      <c r="A7210" s="373">
        <v>90779</v>
      </c>
      <c r="B7210" s="373" t="s">
        <v>3370</v>
      </c>
      <c r="C7210" s="373" t="s">
        <v>517</v>
      </c>
      <c r="D7210" s="374">
        <v>183.61</v>
      </c>
      <c r="E7210" s="371"/>
    </row>
    <row r="7211" spans="1:5" customFormat="1" x14ac:dyDescent="0.25">
      <c r="A7211" s="373">
        <v>90780</v>
      </c>
      <c r="B7211" s="373" t="s">
        <v>89</v>
      </c>
      <c r="C7211" s="373" t="s">
        <v>517</v>
      </c>
      <c r="D7211" s="374">
        <v>48.96</v>
      </c>
      <c r="E7211" s="371"/>
    </row>
    <row r="7212" spans="1:5" customFormat="1" x14ac:dyDescent="0.25">
      <c r="A7212" s="373">
        <v>90781</v>
      </c>
      <c r="B7212" s="373" t="s">
        <v>3371</v>
      </c>
      <c r="C7212" s="373" t="s">
        <v>517</v>
      </c>
      <c r="D7212" s="374">
        <v>23.2</v>
      </c>
      <c r="E7212" s="371"/>
    </row>
    <row r="7213" spans="1:5" customFormat="1" x14ac:dyDescent="0.25">
      <c r="A7213" s="373">
        <v>93558</v>
      </c>
      <c r="B7213" s="373" t="s">
        <v>3372</v>
      </c>
      <c r="C7213" s="373" t="s">
        <v>90</v>
      </c>
      <c r="D7213" s="375">
        <v>5050.09</v>
      </c>
      <c r="E7213" s="371"/>
    </row>
    <row r="7214" spans="1:5" customFormat="1" x14ac:dyDescent="0.25">
      <c r="A7214" s="373">
        <v>93559</v>
      </c>
      <c r="B7214" s="373" t="s">
        <v>3358</v>
      </c>
      <c r="C7214" s="373" t="s">
        <v>90</v>
      </c>
      <c r="D7214" s="375">
        <v>3939.74</v>
      </c>
      <c r="E7214" s="371"/>
    </row>
    <row r="7215" spans="1:5" customFormat="1" x14ac:dyDescent="0.25">
      <c r="A7215" s="373">
        <v>93560</v>
      </c>
      <c r="B7215" s="373" t="s">
        <v>3366</v>
      </c>
      <c r="C7215" s="373" t="s">
        <v>90</v>
      </c>
      <c r="D7215" s="375">
        <v>1835.97</v>
      </c>
      <c r="E7215" s="371"/>
    </row>
    <row r="7216" spans="1:5" customFormat="1" x14ac:dyDescent="0.25">
      <c r="A7216" s="373">
        <v>93561</v>
      </c>
      <c r="B7216" s="373" t="s">
        <v>3367</v>
      </c>
      <c r="C7216" s="373" t="s">
        <v>90</v>
      </c>
      <c r="D7216" s="375">
        <v>3125.82</v>
      </c>
      <c r="E7216" s="371"/>
    </row>
    <row r="7217" spans="1:5" customFormat="1" x14ac:dyDescent="0.25">
      <c r="A7217" s="373">
        <v>93562</v>
      </c>
      <c r="B7217" s="373" t="s">
        <v>3364</v>
      </c>
      <c r="C7217" s="373" t="s">
        <v>90</v>
      </c>
      <c r="D7217" s="375">
        <v>2524.13</v>
      </c>
      <c r="E7217" s="371"/>
    </row>
    <row r="7218" spans="1:5" customFormat="1" x14ac:dyDescent="0.25">
      <c r="A7218" s="373">
        <v>93563</v>
      </c>
      <c r="B7218" s="373" t="s">
        <v>3359</v>
      </c>
      <c r="C7218" s="373" t="s">
        <v>90</v>
      </c>
      <c r="D7218" s="375">
        <v>6247.6</v>
      </c>
      <c r="E7218" s="371"/>
    </row>
    <row r="7219" spans="1:5" customFormat="1" x14ac:dyDescent="0.25">
      <c r="A7219" s="373">
        <v>93564</v>
      </c>
      <c r="B7219" s="373" t="s">
        <v>3360</v>
      </c>
      <c r="C7219" s="373" t="s">
        <v>90</v>
      </c>
      <c r="D7219" s="375">
        <v>6036.83</v>
      </c>
      <c r="E7219" s="371"/>
    </row>
    <row r="7220" spans="1:5" customFormat="1" x14ac:dyDescent="0.25">
      <c r="A7220" s="373">
        <v>93565</v>
      </c>
      <c r="B7220" s="373" t="s">
        <v>91</v>
      </c>
      <c r="C7220" s="373" t="s">
        <v>90</v>
      </c>
      <c r="D7220" s="375">
        <v>19706.240000000002</v>
      </c>
      <c r="E7220" s="371"/>
    </row>
    <row r="7221" spans="1:5" customFormat="1" x14ac:dyDescent="0.25">
      <c r="A7221" s="373">
        <v>93566</v>
      </c>
      <c r="B7221" s="373" t="s">
        <v>3365</v>
      </c>
      <c r="C7221" s="373" t="s">
        <v>90</v>
      </c>
      <c r="D7221" s="375">
        <v>4741.51</v>
      </c>
      <c r="E7221" s="371"/>
    </row>
    <row r="7222" spans="1:5" customFormat="1" x14ac:dyDescent="0.25">
      <c r="A7222" s="373">
        <v>93567</v>
      </c>
      <c r="B7222" s="373" t="s">
        <v>3369</v>
      </c>
      <c r="C7222" s="373" t="s">
        <v>90</v>
      </c>
      <c r="D7222" s="375">
        <v>23255.01</v>
      </c>
      <c r="E7222" s="371"/>
    </row>
    <row r="7223" spans="1:5" customFormat="1" x14ac:dyDescent="0.25">
      <c r="A7223" s="373">
        <v>93568</v>
      </c>
      <c r="B7223" s="373" t="s">
        <v>3370</v>
      </c>
      <c r="C7223" s="373" t="s">
        <v>90</v>
      </c>
      <c r="D7223" s="375">
        <v>32570.59</v>
      </c>
      <c r="E7223" s="371"/>
    </row>
    <row r="7224" spans="1:5" customFormat="1" x14ac:dyDescent="0.25">
      <c r="A7224" s="373">
        <v>93569</v>
      </c>
      <c r="B7224" s="373" t="s">
        <v>3373</v>
      </c>
      <c r="C7224" s="373" t="s">
        <v>90</v>
      </c>
      <c r="D7224" s="375">
        <v>19523.34</v>
      </c>
      <c r="E7224" s="371"/>
    </row>
    <row r="7225" spans="1:5" customFormat="1" x14ac:dyDescent="0.25">
      <c r="A7225" s="373">
        <v>93570</v>
      </c>
      <c r="B7225" s="373" t="s">
        <v>3374</v>
      </c>
      <c r="C7225" s="373" t="s">
        <v>90</v>
      </c>
      <c r="D7225" s="375">
        <v>20375.310000000001</v>
      </c>
      <c r="E7225" s="371"/>
    </row>
    <row r="7226" spans="1:5" customFormat="1" x14ac:dyDescent="0.25">
      <c r="A7226" s="373">
        <v>93571</v>
      </c>
      <c r="B7226" s="373" t="s">
        <v>3375</v>
      </c>
      <c r="C7226" s="373" t="s">
        <v>90</v>
      </c>
      <c r="D7226" s="375">
        <v>21336.46</v>
      </c>
      <c r="E7226" s="371"/>
    </row>
    <row r="7227" spans="1:5" customFormat="1" x14ac:dyDescent="0.25">
      <c r="A7227" s="373">
        <v>93572</v>
      </c>
      <c r="B7227" s="373" t="s">
        <v>3376</v>
      </c>
      <c r="C7227" s="373" t="s">
        <v>90</v>
      </c>
      <c r="D7227" s="375">
        <v>4283.04</v>
      </c>
      <c r="E7227" s="371"/>
    </row>
    <row r="7228" spans="1:5" customFormat="1" x14ac:dyDescent="0.25">
      <c r="A7228" s="373">
        <v>94295</v>
      </c>
      <c r="B7228" s="373" t="s">
        <v>89</v>
      </c>
      <c r="C7228" s="373" t="s">
        <v>90</v>
      </c>
      <c r="D7228" s="375">
        <v>8697.9500000000007</v>
      </c>
      <c r="E7228" s="371"/>
    </row>
    <row r="7229" spans="1:5" customFormat="1" x14ac:dyDescent="0.25">
      <c r="A7229" s="373">
        <v>94296</v>
      </c>
      <c r="B7229" s="373" t="s">
        <v>3371</v>
      </c>
      <c r="C7229" s="373" t="s">
        <v>90</v>
      </c>
      <c r="D7229" s="375">
        <v>4143.75</v>
      </c>
      <c r="E7229" s="371"/>
    </row>
    <row r="7230" spans="1:5" customFormat="1" x14ac:dyDescent="0.25">
      <c r="A7230" s="373">
        <v>95308</v>
      </c>
      <c r="B7230" s="373" t="s">
        <v>3377</v>
      </c>
      <c r="C7230" s="373" t="s">
        <v>517</v>
      </c>
      <c r="D7230" s="374">
        <v>0.17</v>
      </c>
      <c r="E7230" s="371"/>
    </row>
    <row r="7231" spans="1:5" customFormat="1" x14ac:dyDescent="0.25">
      <c r="A7231" s="373">
        <v>95309</v>
      </c>
      <c r="B7231" s="373" t="s">
        <v>3378</v>
      </c>
      <c r="C7231" s="373" t="s">
        <v>517</v>
      </c>
      <c r="D7231" s="374">
        <v>0.22</v>
      </c>
      <c r="E7231" s="371"/>
    </row>
    <row r="7232" spans="1:5" customFormat="1" x14ac:dyDescent="0.25">
      <c r="A7232" s="373">
        <v>95310</v>
      </c>
      <c r="B7232" s="373" t="s">
        <v>3379</v>
      </c>
      <c r="C7232" s="373" t="s">
        <v>517</v>
      </c>
      <c r="D7232" s="374">
        <v>0.17</v>
      </c>
      <c r="E7232" s="371"/>
    </row>
    <row r="7233" spans="1:5" customFormat="1" x14ac:dyDescent="0.25">
      <c r="A7233" s="373">
        <v>95311</v>
      </c>
      <c r="B7233" s="373" t="s">
        <v>3380</v>
      </c>
      <c r="C7233" s="373" t="s">
        <v>517</v>
      </c>
      <c r="D7233" s="374">
        <v>0.17</v>
      </c>
      <c r="E7233" s="371"/>
    </row>
    <row r="7234" spans="1:5" customFormat="1" x14ac:dyDescent="0.25">
      <c r="A7234" s="373">
        <v>95312</v>
      </c>
      <c r="B7234" s="373" t="s">
        <v>3381</v>
      </c>
      <c r="C7234" s="373" t="s">
        <v>517</v>
      </c>
      <c r="D7234" s="374">
        <v>0.22</v>
      </c>
      <c r="E7234" s="371"/>
    </row>
    <row r="7235" spans="1:5" customFormat="1" x14ac:dyDescent="0.25">
      <c r="A7235" s="373">
        <v>95313</v>
      </c>
      <c r="B7235" s="373" t="s">
        <v>3382</v>
      </c>
      <c r="C7235" s="373" t="s">
        <v>517</v>
      </c>
      <c r="D7235" s="374">
        <v>0.17</v>
      </c>
      <c r="E7235" s="371"/>
    </row>
    <row r="7236" spans="1:5" customFormat="1" x14ac:dyDescent="0.25">
      <c r="A7236" s="373">
        <v>95314</v>
      </c>
      <c r="B7236" s="373" t="s">
        <v>3383</v>
      </c>
      <c r="C7236" s="373" t="s">
        <v>517</v>
      </c>
      <c r="D7236" s="374">
        <v>0.25</v>
      </c>
      <c r="E7236" s="371"/>
    </row>
    <row r="7237" spans="1:5" customFormat="1" x14ac:dyDescent="0.25">
      <c r="A7237" s="373">
        <v>95315</v>
      </c>
      <c r="B7237" s="373" t="s">
        <v>3384</v>
      </c>
      <c r="C7237" s="373" t="s">
        <v>517</v>
      </c>
      <c r="D7237" s="374">
        <v>0.25</v>
      </c>
      <c r="E7237" s="371"/>
    </row>
    <row r="7238" spans="1:5" customFormat="1" x14ac:dyDescent="0.25">
      <c r="A7238" s="373">
        <v>95316</v>
      </c>
      <c r="B7238" s="373" t="s">
        <v>3385</v>
      </c>
      <c r="C7238" s="373" t="s">
        <v>517</v>
      </c>
      <c r="D7238" s="374">
        <v>0.56999999999999995</v>
      </c>
      <c r="E7238" s="371"/>
    </row>
    <row r="7239" spans="1:5" customFormat="1" x14ac:dyDescent="0.25">
      <c r="A7239" s="373">
        <v>95317</v>
      </c>
      <c r="B7239" s="373" t="s">
        <v>3386</v>
      </c>
      <c r="C7239" s="373" t="s">
        <v>517</v>
      </c>
      <c r="D7239" s="374">
        <v>0.27</v>
      </c>
      <c r="E7239" s="371"/>
    </row>
    <row r="7240" spans="1:5" customFormat="1" x14ac:dyDescent="0.25">
      <c r="A7240" s="373">
        <v>95318</v>
      </c>
      <c r="B7240" s="373" t="s">
        <v>3387</v>
      </c>
      <c r="C7240" s="373" t="s">
        <v>517</v>
      </c>
      <c r="D7240" s="374">
        <v>0.27</v>
      </c>
      <c r="E7240" s="371"/>
    </row>
    <row r="7241" spans="1:5" customFormat="1" x14ac:dyDescent="0.25">
      <c r="A7241" s="373">
        <v>95319</v>
      </c>
      <c r="B7241" s="373" t="s">
        <v>3388</v>
      </c>
      <c r="C7241" s="373" t="s">
        <v>517</v>
      </c>
      <c r="D7241" s="374">
        <v>0.17</v>
      </c>
      <c r="E7241" s="371"/>
    </row>
    <row r="7242" spans="1:5" customFormat="1" x14ac:dyDescent="0.25">
      <c r="A7242" s="373">
        <v>95320</v>
      </c>
      <c r="B7242" s="373" t="s">
        <v>3389</v>
      </c>
      <c r="C7242" s="373" t="s">
        <v>517</v>
      </c>
      <c r="D7242" s="374">
        <v>0.17</v>
      </c>
      <c r="E7242" s="371"/>
    </row>
    <row r="7243" spans="1:5" customFormat="1" x14ac:dyDescent="0.25">
      <c r="A7243" s="373">
        <v>95321</v>
      </c>
      <c r="B7243" s="373" t="s">
        <v>3390</v>
      </c>
      <c r="C7243" s="373" t="s">
        <v>517</v>
      </c>
      <c r="D7243" s="374">
        <v>0.16</v>
      </c>
      <c r="E7243" s="371"/>
    </row>
    <row r="7244" spans="1:5" customFormat="1" x14ac:dyDescent="0.25">
      <c r="A7244" s="373">
        <v>95322</v>
      </c>
      <c r="B7244" s="373" t="s">
        <v>3391</v>
      </c>
      <c r="C7244" s="373" t="s">
        <v>517</v>
      </c>
      <c r="D7244" s="374">
        <v>0.08</v>
      </c>
      <c r="E7244" s="371"/>
    </row>
    <row r="7245" spans="1:5" customFormat="1" x14ac:dyDescent="0.25">
      <c r="A7245" s="373">
        <v>95323</v>
      </c>
      <c r="B7245" s="373" t="s">
        <v>3392</v>
      </c>
      <c r="C7245" s="373" t="s">
        <v>517</v>
      </c>
      <c r="D7245" s="374">
        <v>0.25</v>
      </c>
      <c r="E7245" s="371"/>
    </row>
    <row r="7246" spans="1:5" customFormat="1" x14ac:dyDescent="0.25">
      <c r="A7246" s="373">
        <v>95324</v>
      </c>
      <c r="B7246" s="373" t="s">
        <v>3393</v>
      </c>
      <c r="C7246" s="373" t="s">
        <v>517</v>
      </c>
      <c r="D7246" s="374">
        <v>0.32</v>
      </c>
      <c r="E7246" s="371"/>
    </row>
    <row r="7247" spans="1:5" customFormat="1" x14ac:dyDescent="0.25">
      <c r="A7247" s="373">
        <v>95325</v>
      </c>
      <c r="B7247" s="373" t="s">
        <v>3394</v>
      </c>
      <c r="C7247" s="373" t="s">
        <v>517</v>
      </c>
      <c r="D7247" s="374">
        <v>0.28000000000000003</v>
      </c>
      <c r="E7247" s="371"/>
    </row>
    <row r="7248" spans="1:5" customFormat="1" x14ac:dyDescent="0.25">
      <c r="A7248" s="373">
        <v>95326</v>
      </c>
      <c r="B7248" s="373" t="s">
        <v>3395</v>
      </c>
      <c r="C7248" s="373" t="s">
        <v>517</v>
      </c>
      <c r="D7248" s="374">
        <v>0.13</v>
      </c>
      <c r="E7248" s="371"/>
    </row>
    <row r="7249" spans="1:5" customFormat="1" x14ac:dyDescent="0.25">
      <c r="A7249" s="373">
        <v>95328</v>
      </c>
      <c r="B7249" s="373" t="s">
        <v>3396</v>
      </c>
      <c r="C7249" s="373" t="s">
        <v>517</v>
      </c>
      <c r="D7249" s="374">
        <v>0.23</v>
      </c>
      <c r="E7249" s="371"/>
    </row>
    <row r="7250" spans="1:5" customFormat="1" x14ac:dyDescent="0.25">
      <c r="A7250" s="373">
        <v>95329</v>
      </c>
      <c r="B7250" s="373" t="s">
        <v>3397</v>
      </c>
      <c r="C7250" s="373" t="s">
        <v>517</v>
      </c>
      <c r="D7250" s="374">
        <v>0.3</v>
      </c>
      <c r="E7250" s="371"/>
    </row>
    <row r="7251" spans="1:5" customFormat="1" x14ac:dyDescent="0.25">
      <c r="A7251" s="373">
        <v>95330</v>
      </c>
      <c r="B7251" s="373" t="s">
        <v>3398</v>
      </c>
      <c r="C7251" s="373" t="s">
        <v>517</v>
      </c>
      <c r="D7251" s="374">
        <v>0.25</v>
      </c>
      <c r="E7251" s="371"/>
    </row>
    <row r="7252" spans="1:5" customFormat="1" x14ac:dyDescent="0.25">
      <c r="A7252" s="373">
        <v>95331</v>
      </c>
      <c r="B7252" s="373" t="s">
        <v>3399</v>
      </c>
      <c r="C7252" s="373" t="s">
        <v>517</v>
      </c>
      <c r="D7252" s="374">
        <v>0.2</v>
      </c>
      <c r="E7252" s="371"/>
    </row>
    <row r="7253" spans="1:5" customFormat="1" x14ac:dyDescent="0.25">
      <c r="A7253" s="373">
        <v>95332</v>
      </c>
      <c r="B7253" s="373" t="s">
        <v>3400</v>
      </c>
      <c r="C7253" s="373" t="s">
        <v>517</v>
      </c>
      <c r="D7253" s="374">
        <v>0.82</v>
      </c>
      <c r="E7253" s="371"/>
    </row>
    <row r="7254" spans="1:5" customFormat="1" x14ac:dyDescent="0.25">
      <c r="A7254" s="373">
        <v>95333</v>
      </c>
      <c r="B7254" s="373" t="s">
        <v>3401</v>
      </c>
      <c r="C7254" s="373" t="s">
        <v>517</v>
      </c>
      <c r="D7254" s="374">
        <v>0.82</v>
      </c>
      <c r="E7254" s="371"/>
    </row>
    <row r="7255" spans="1:5" customFormat="1" x14ac:dyDescent="0.25">
      <c r="A7255" s="373">
        <v>95334</v>
      </c>
      <c r="B7255" s="373" t="s">
        <v>3402</v>
      </c>
      <c r="C7255" s="373" t="s">
        <v>517</v>
      </c>
      <c r="D7255" s="374">
        <v>0.88</v>
      </c>
      <c r="E7255" s="371"/>
    </row>
    <row r="7256" spans="1:5" customFormat="1" x14ac:dyDescent="0.25">
      <c r="A7256" s="373">
        <v>95335</v>
      </c>
      <c r="B7256" s="373" t="s">
        <v>3403</v>
      </c>
      <c r="C7256" s="373" t="s">
        <v>517</v>
      </c>
      <c r="D7256" s="374">
        <v>0.39</v>
      </c>
      <c r="E7256" s="371"/>
    </row>
    <row r="7257" spans="1:5" customFormat="1" x14ac:dyDescent="0.25">
      <c r="A7257" s="373">
        <v>95337</v>
      </c>
      <c r="B7257" s="373" t="s">
        <v>3404</v>
      </c>
      <c r="C7257" s="373" t="s">
        <v>517</v>
      </c>
      <c r="D7257" s="374">
        <v>0.25</v>
      </c>
      <c r="E7257" s="371"/>
    </row>
    <row r="7258" spans="1:5" customFormat="1" x14ac:dyDescent="0.25">
      <c r="A7258" s="373">
        <v>95338</v>
      </c>
      <c r="B7258" s="373" t="s">
        <v>3405</v>
      </c>
      <c r="C7258" s="373" t="s">
        <v>517</v>
      </c>
      <c r="D7258" s="374">
        <v>0.46</v>
      </c>
      <c r="E7258" s="371"/>
    </row>
    <row r="7259" spans="1:5" customFormat="1" x14ac:dyDescent="0.25">
      <c r="A7259" s="373">
        <v>95339</v>
      </c>
      <c r="B7259" s="373" t="s">
        <v>3406</v>
      </c>
      <c r="C7259" s="373" t="s">
        <v>517</v>
      </c>
      <c r="D7259" s="374">
        <v>0.38</v>
      </c>
      <c r="E7259" s="371"/>
    </row>
    <row r="7260" spans="1:5" customFormat="1" x14ac:dyDescent="0.25">
      <c r="A7260" s="373">
        <v>95340</v>
      </c>
      <c r="B7260" s="373" t="s">
        <v>3407</v>
      </c>
      <c r="C7260" s="373" t="s">
        <v>517</v>
      </c>
      <c r="D7260" s="374">
        <v>0.3</v>
      </c>
      <c r="E7260" s="371"/>
    </row>
    <row r="7261" spans="1:5" customFormat="1" x14ac:dyDescent="0.25">
      <c r="A7261" s="373">
        <v>95341</v>
      </c>
      <c r="B7261" s="373" t="s">
        <v>3408</v>
      </c>
      <c r="C7261" s="373" t="s">
        <v>517</v>
      </c>
      <c r="D7261" s="374">
        <v>0.32</v>
      </c>
      <c r="E7261" s="371"/>
    </row>
    <row r="7262" spans="1:5" customFormat="1" x14ac:dyDescent="0.25">
      <c r="A7262" s="373">
        <v>95342</v>
      </c>
      <c r="B7262" s="373" t="s">
        <v>3409</v>
      </c>
      <c r="C7262" s="373" t="s">
        <v>517</v>
      </c>
      <c r="D7262" s="374">
        <v>0.23</v>
      </c>
      <c r="E7262" s="371"/>
    </row>
    <row r="7263" spans="1:5" customFormat="1" x14ac:dyDescent="0.25">
      <c r="A7263" s="373">
        <v>95343</v>
      </c>
      <c r="B7263" s="373" t="s">
        <v>3410</v>
      </c>
      <c r="C7263" s="373" t="s">
        <v>517</v>
      </c>
      <c r="D7263" s="374">
        <v>0.25</v>
      </c>
      <c r="E7263" s="371"/>
    </row>
    <row r="7264" spans="1:5" customFormat="1" x14ac:dyDescent="0.25">
      <c r="A7264" s="373">
        <v>95344</v>
      </c>
      <c r="B7264" s="373" t="s">
        <v>3411</v>
      </c>
      <c r="C7264" s="373" t="s">
        <v>517</v>
      </c>
      <c r="D7264" s="374">
        <v>0.2</v>
      </c>
      <c r="E7264" s="371"/>
    </row>
    <row r="7265" spans="1:5" customFormat="1" x14ac:dyDescent="0.25">
      <c r="A7265" s="373">
        <v>95345</v>
      </c>
      <c r="B7265" s="373" t="s">
        <v>3412</v>
      </c>
      <c r="C7265" s="373" t="s">
        <v>517</v>
      </c>
      <c r="D7265" s="374">
        <v>0.56000000000000005</v>
      </c>
      <c r="E7265" s="371"/>
    </row>
    <row r="7266" spans="1:5" customFormat="1" x14ac:dyDescent="0.25">
      <c r="A7266" s="373">
        <v>95346</v>
      </c>
      <c r="B7266" s="373" t="s">
        <v>3413</v>
      </c>
      <c r="C7266" s="373" t="s">
        <v>517</v>
      </c>
      <c r="D7266" s="374">
        <v>0.11</v>
      </c>
      <c r="E7266" s="371"/>
    </row>
    <row r="7267" spans="1:5" customFormat="1" x14ac:dyDescent="0.25">
      <c r="A7267" s="373">
        <v>95347</v>
      </c>
      <c r="B7267" s="373" t="s">
        <v>3414</v>
      </c>
      <c r="C7267" s="373" t="s">
        <v>517</v>
      </c>
      <c r="D7267" s="374">
        <v>0.11</v>
      </c>
      <c r="E7267" s="371"/>
    </row>
    <row r="7268" spans="1:5" customFormat="1" x14ac:dyDescent="0.25">
      <c r="A7268" s="373">
        <v>95348</v>
      </c>
      <c r="B7268" s="373" t="s">
        <v>3415</v>
      </c>
      <c r="C7268" s="373" t="s">
        <v>517</v>
      </c>
      <c r="D7268" s="374">
        <v>0.13</v>
      </c>
      <c r="E7268" s="371"/>
    </row>
    <row r="7269" spans="1:5" customFormat="1" x14ac:dyDescent="0.25">
      <c r="A7269" s="373">
        <v>95349</v>
      </c>
      <c r="B7269" s="373" t="s">
        <v>3416</v>
      </c>
      <c r="C7269" s="373" t="s">
        <v>517</v>
      </c>
      <c r="D7269" s="374">
        <v>0.1</v>
      </c>
      <c r="E7269" s="371"/>
    </row>
    <row r="7270" spans="1:5" customFormat="1" x14ac:dyDescent="0.25">
      <c r="A7270" s="373">
        <v>95351</v>
      </c>
      <c r="B7270" s="373" t="s">
        <v>3417</v>
      </c>
      <c r="C7270" s="373" t="s">
        <v>517</v>
      </c>
      <c r="D7270" s="374">
        <v>0.38</v>
      </c>
      <c r="E7270" s="371"/>
    </row>
    <row r="7271" spans="1:5" customFormat="1" x14ac:dyDescent="0.25">
      <c r="A7271" s="373">
        <v>95352</v>
      </c>
      <c r="B7271" s="373" t="s">
        <v>3418</v>
      </c>
      <c r="C7271" s="373" t="s">
        <v>517</v>
      </c>
      <c r="D7271" s="374">
        <v>0.12</v>
      </c>
      <c r="E7271" s="371"/>
    </row>
    <row r="7272" spans="1:5" customFormat="1" x14ac:dyDescent="0.25">
      <c r="A7272" s="373">
        <v>95354</v>
      </c>
      <c r="B7272" s="373" t="s">
        <v>3419</v>
      </c>
      <c r="C7272" s="373" t="s">
        <v>517</v>
      </c>
      <c r="D7272" s="374">
        <v>0.15</v>
      </c>
      <c r="E7272" s="371"/>
    </row>
    <row r="7273" spans="1:5" customFormat="1" x14ac:dyDescent="0.25">
      <c r="A7273" s="373">
        <v>95355</v>
      </c>
      <c r="B7273" s="373" t="s">
        <v>3420</v>
      </c>
      <c r="C7273" s="373" t="s">
        <v>517</v>
      </c>
      <c r="D7273" s="374">
        <v>0.12</v>
      </c>
      <c r="E7273" s="371"/>
    </row>
    <row r="7274" spans="1:5" customFormat="1" x14ac:dyDescent="0.25">
      <c r="A7274" s="373">
        <v>95356</v>
      </c>
      <c r="B7274" s="373" t="s">
        <v>3421</v>
      </c>
      <c r="C7274" s="373" t="s">
        <v>517</v>
      </c>
      <c r="D7274" s="374">
        <v>0.15</v>
      </c>
      <c r="E7274" s="371"/>
    </row>
    <row r="7275" spans="1:5" customFormat="1" x14ac:dyDescent="0.25">
      <c r="A7275" s="373">
        <v>95357</v>
      </c>
      <c r="B7275" s="373" t="s">
        <v>3422</v>
      </c>
      <c r="C7275" s="373" t="s">
        <v>517</v>
      </c>
      <c r="D7275" s="374">
        <v>0.25</v>
      </c>
      <c r="E7275" s="371"/>
    </row>
    <row r="7276" spans="1:5" customFormat="1" x14ac:dyDescent="0.25">
      <c r="A7276" s="373">
        <v>95358</v>
      </c>
      <c r="B7276" s="373" t="s">
        <v>3423</v>
      </c>
      <c r="C7276" s="373" t="s">
        <v>517</v>
      </c>
      <c r="D7276" s="374">
        <v>0.28999999999999998</v>
      </c>
      <c r="E7276" s="371"/>
    </row>
    <row r="7277" spans="1:5" customFormat="1" x14ac:dyDescent="0.25">
      <c r="A7277" s="373">
        <v>95359</v>
      </c>
      <c r="B7277" s="373" t="s">
        <v>3424</v>
      </c>
      <c r="C7277" s="373" t="s">
        <v>517</v>
      </c>
      <c r="D7277" s="374">
        <v>0.28999999999999998</v>
      </c>
      <c r="E7277" s="371"/>
    </row>
    <row r="7278" spans="1:5" customFormat="1" x14ac:dyDescent="0.25">
      <c r="A7278" s="373">
        <v>95360</v>
      </c>
      <c r="B7278" s="373" t="s">
        <v>3425</v>
      </c>
      <c r="C7278" s="373" t="s">
        <v>517</v>
      </c>
      <c r="D7278" s="374">
        <v>0.21</v>
      </c>
      <c r="E7278" s="371"/>
    </row>
    <row r="7279" spans="1:5" customFormat="1" x14ac:dyDescent="0.25">
      <c r="A7279" s="373">
        <v>95361</v>
      </c>
      <c r="B7279" s="373" t="s">
        <v>3426</v>
      </c>
      <c r="C7279" s="373" t="s">
        <v>517</v>
      </c>
      <c r="D7279" s="374">
        <v>0.15</v>
      </c>
      <c r="E7279" s="371"/>
    </row>
    <row r="7280" spans="1:5" customFormat="1" x14ac:dyDescent="0.25">
      <c r="A7280" s="373">
        <v>95362</v>
      </c>
      <c r="B7280" s="373" t="s">
        <v>3427</v>
      </c>
      <c r="C7280" s="373" t="s">
        <v>517</v>
      </c>
      <c r="D7280" s="374">
        <v>0.26</v>
      </c>
      <c r="E7280" s="371"/>
    </row>
    <row r="7281" spans="1:5" customFormat="1" x14ac:dyDescent="0.25">
      <c r="A7281" s="373">
        <v>95363</v>
      </c>
      <c r="B7281" s="373" t="s">
        <v>3428</v>
      </c>
      <c r="C7281" s="373" t="s">
        <v>517</v>
      </c>
      <c r="D7281" s="374">
        <v>0.26</v>
      </c>
      <c r="E7281" s="371"/>
    </row>
    <row r="7282" spans="1:5" customFormat="1" x14ac:dyDescent="0.25">
      <c r="A7282" s="373">
        <v>95364</v>
      </c>
      <c r="B7282" s="373" t="s">
        <v>3429</v>
      </c>
      <c r="C7282" s="373" t="s">
        <v>517</v>
      </c>
      <c r="D7282" s="374">
        <v>0.15</v>
      </c>
      <c r="E7282" s="371"/>
    </row>
    <row r="7283" spans="1:5" customFormat="1" x14ac:dyDescent="0.25">
      <c r="A7283" s="373">
        <v>95365</v>
      </c>
      <c r="B7283" s="373" t="s">
        <v>3430</v>
      </c>
      <c r="C7283" s="373" t="s">
        <v>517</v>
      </c>
      <c r="D7283" s="374">
        <v>0.15</v>
      </c>
      <c r="E7283" s="371"/>
    </row>
    <row r="7284" spans="1:5" customFormat="1" x14ac:dyDescent="0.25">
      <c r="A7284" s="373">
        <v>95366</v>
      </c>
      <c r="B7284" s="373" t="s">
        <v>3431</v>
      </c>
      <c r="C7284" s="373" t="s">
        <v>517</v>
      </c>
      <c r="D7284" s="374">
        <v>0.15</v>
      </c>
      <c r="E7284" s="371"/>
    </row>
    <row r="7285" spans="1:5" customFormat="1" x14ac:dyDescent="0.25">
      <c r="A7285" s="373">
        <v>95367</v>
      </c>
      <c r="B7285" s="373" t="s">
        <v>3432</v>
      </c>
      <c r="C7285" s="373" t="s">
        <v>517</v>
      </c>
      <c r="D7285" s="374">
        <v>0.26</v>
      </c>
      <c r="E7285" s="371"/>
    </row>
    <row r="7286" spans="1:5" customFormat="1" x14ac:dyDescent="0.25">
      <c r="A7286" s="373">
        <v>95368</v>
      </c>
      <c r="B7286" s="373" t="s">
        <v>3433</v>
      </c>
      <c r="C7286" s="373" t="s">
        <v>517</v>
      </c>
      <c r="D7286" s="374">
        <v>0.18</v>
      </c>
      <c r="E7286" s="371"/>
    </row>
    <row r="7287" spans="1:5" customFormat="1" x14ac:dyDescent="0.25">
      <c r="A7287" s="373">
        <v>95369</v>
      </c>
      <c r="B7287" s="373" t="s">
        <v>3434</v>
      </c>
      <c r="C7287" s="373" t="s">
        <v>517</v>
      </c>
      <c r="D7287" s="374">
        <v>0.16</v>
      </c>
      <c r="E7287" s="371"/>
    </row>
    <row r="7288" spans="1:5" customFormat="1" x14ac:dyDescent="0.25">
      <c r="A7288" s="373">
        <v>95370</v>
      </c>
      <c r="B7288" s="373" t="s">
        <v>3435</v>
      </c>
      <c r="C7288" s="373" t="s">
        <v>517</v>
      </c>
      <c r="D7288" s="374">
        <v>0.32</v>
      </c>
      <c r="E7288" s="371"/>
    </row>
    <row r="7289" spans="1:5" customFormat="1" x14ac:dyDescent="0.25">
      <c r="A7289" s="373">
        <v>95371</v>
      </c>
      <c r="B7289" s="373" t="s">
        <v>3436</v>
      </c>
      <c r="C7289" s="373" t="s">
        <v>517</v>
      </c>
      <c r="D7289" s="374">
        <v>0.46</v>
      </c>
      <c r="E7289" s="371"/>
    </row>
    <row r="7290" spans="1:5" customFormat="1" x14ac:dyDescent="0.25">
      <c r="A7290" s="373">
        <v>95372</v>
      </c>
      <c r="B7290" s="373" t="s">
        <v>3437</v>
      </c>
      <c r="C7290" s="373" t="s">
        <v>517</v>
      </c>
      <c r="D7290" s="374">
        <v>0.32</v>
      </c>
      <c r="E7290" s="371"/>
    </row>
    <row r="7291" spans="1:5" customFormat="1" x14ac:dyDescent="0.25">
      <c r="A7291" s="373">
        <v>95373</v>
      </c>
      <c r="B7291" s="373" t="s">
        <v>3438</v>
      </c>
      <c r="C7291" s="373" t="s">
        <v>517</v>
      </c>
      <c r="D7291" s="374">
        <v>0.31</v>
      </c>
      <c r="E7291" s="371"/>
    </row>
    <row r="7292" spans="1:5" customFormat="1" x14ac:dyDescent="0.25">
      <c r="A7292" s="373">
        <v>95374</v>
      </c>
      <c r="B7292" s="373" t="s">
        <v>3439</v>
      </c>
      <c r="C7292" s="373" t="s">
        <v>517</v>
      </c>
      <c r="D7292" s="374">
        <v>0.32</v>
      </c>
      <c r="E7292" s="371"/>
    </row>
    <row r="7293" spans="1:5" customFormat="1" x14ac:dyDescent="0.25">
      <c r="A7293" s="373">
        <v>95375</v>
      </c>
      <c r="B7293" s="373" t="s">
        <v>3440</v>
      </c>
      <c r="C7293" s="373" t="s">
        <v>517</v>
      </c>
      <c r="D7293" s="374">
        <v>0.38</v>
      </c>
      <c r="E7293" s="371"/>
    </row>
    <row r="7294" spans="1:5" customFormat="1" x14ac:dyDescent="0.25">
      <c r="A7294" s="373">
        <v>95376</v>
      </c>
      <c r="B7294" s="373" t="s">
        <v>3441</v>
      </c>
      <c r="C7294" s="373" t="s">
        <v>517</v>
      </c>
      <c r="D7294" s="374">
        <v>0.1</v>
      </c>
      <c r="E7294" s="371"/>
    </row>
    <row r="7295" spans="1:5" customFormat="1" x14ac:dyDescent="0.25">
      <c r="A7295" s="373">
        <v>95377</v>
      </c>
      <c r="B7295" s="373" t="s">
        <v>3442</v>
      </c>
      <c r="C7295" s="373" t="s">
        <v>517</v>
      </c>
      <c r="D7295" s="374">
        <v>0.25</v>
      </c>
      <c r="E7295" s="371"/>
    </row>
    <row r="7296" spans="1:5" customFormat="1" x14ac:dyDescent="0.25">
      <c r="A7296" s="373">
        <v>95378</v>
      </c>
      <c r="B7296" s="373" t="s">
        <v>3443</v>
      </c>
      <c r="C7296" s="373" t="s">
        <v>517</v>
      </c>
      <c r="D7296" s="374">
        <v>0.3</v>
      </c>
      <c r="E7296" s="371"/>
    </row>
    <row r="7297" spans="1:5" customFormat="1" x14ac:dyDescent="0.25">
      <c r="A7297" s="373">
        <v>95379</v>
      </c>
      <c r="B7297" s="373" t="s">
        <v>3444</v>
      </c>
      <c r="C7297" s="373" t="s">
        <v>517</v>
      </c>
      <c r="D7297" s="374">
        <v>0.25</v>
      </c>
      <c r="E7297" s="371"/>
    </row>
    <row r="7298" spans="1:5" customFormat="1" x14ac:dyDescent="0.25">
      <c r="A7298" s="373">
        <v>95380</v>
      </c>
      <c r="B7298" s="373" t="s">
        <v>3445</v>
      </c>
      <c r="C7298" s="373" t="s">
        <v>517</v>
      </c>
      <c r="D7298" s="374">
        <v>0.28999999999999998</v>
      </c>
      <c r="E7298" s="371"/>
    </row>
    <row r="7299" spans="1:5" customFormat="1" x14ac:dyDescent="0.25">
      <c r="A7299" s="373">
        <v>95382</v>
      </c>
      <c r="B7299" s="373" t="s">
        <v>3446</v>
      </c>
      <c r="C7299" s="373" t="s">
        <v>517</v>
      </c>
      <c r="D7299" s="374">
        <v>0.25</v>
      </c>
      <c r="E7299" s="371"/>
    </row>
    <row r="7300" spans="1:5" customFormat="1" x14ac:dyDescent="0.25">
      <c r="A7300" s="373">
        <v>95383</v>
      </c>
      <c r="B7300" s="373" t="s">
        <v>3447</v>
      </c>
      <c r="C7300" s="373" t="s">
        <v>517</v>
      </c>
      <c r="D7300" s="374">
        <v>0.42</v>
      </c>
      <c r="E7300" s="371"/>
    </row>
    <row r="7301" spans="1:5" customFormat="1" x14ac:dyDescent="0.25">
      <c r="A7301" s="373">
        <v>95384</v>
      </c>
      <c r="B7301" s="373" t="s">
        <v>3448</v>
      </c>
      <c r="C7301" s="373" t="s">
        <v>517</v>
      </c>
      <c r="D7301" s="374">
        <v>0.36</v>
      </c>
      <c r="E7301" s="371"/>
    </row>
    <row r="7302" spans="1:5" customFormat="1" x14ac:dyDescent="0.25">
      <c r="A7302" s="373">
        <v>95385</v>
      </c>
      <c r="B7302" s="373" t="s">
        <v>3449</v>
      </c>
      <c r="C7302" s="373" t="s">
        <v>517</v>
      </c>
      <c r="D7302" s="374">
        <v>0.25</v>
      </c>
      <c r="E7302" s="371"/>
    </row>
    <row r="7303" spans="1:5" customFormat="1" x14ac:dyDescent="0.25">
      <c r="A7303" s="373">
        <v>95386</v>
      </c>
      <c r="B7303" s="373" t="s">
        <v>3450</v>
      </c>
      <c r="C7303" s="373" t="s">
        <v>517</v>
      </c>
      <c r="D7303" s="374">
        <v>0.21</v>
      </c>
      <c r="E7303" s="371"/>
    </row>
    <row r="7304" spans="1:5" customFormat="1" x14ac:dyDescent="0.25">
      <c r="A7304" s="373">
        <v>95387</v>
      </c>
      <c r="B7304" s="373" t="s">
        <v>3451</v>
      </c>
      <c r="C7304" s="373" t="s">
        <v>517</v>
      </c>
      <c r="D7304" s="374">
        <v>0.28999999999999998</v>
      </c>
      <c r="E7304" s="371"/>
    </row>
    <row r="7305" spans="1:5" customFormat="1" x14ac:dyDescent="0.25">
      <c r="A7305" s="373">
        <v>95388</v>
      </c>
      <c r="B7305" s="373" t="s">
        <v>3452</v>
      </c>
      <c r="C7305" s="373" t="s">
        <v>517</v>
      </c>
      <c r="D7305" s="374">
        <v>0.1</v>
      </c>
      <c r="E7305" s="371"/>
    </row>
    <row r="7306" spans="1:5" customFormat="1" x14ac:dyDescent="0.25">
      <c r="A7306" s="373">
        <v>95389</v>
      </c>
      <c r="B7306" s="373" t="s">
        <v>3453</v>
      </c>
      <c r="C7306" s="373" t="s">
        <v>517</v>
      </c>
      <c r="D7306" s="374">
        <v>0.15</v>
      </c>
      <c r="E7306" s="371"/>
    </row>
    <row r="7307" spans="1:5" customFormat="1" x14ac:dyDescent="0.25">
      <c r="A7307" s="373">
        <v>95390</v>
      </c>
      <c r="B7307" s="373" t="s">
        <v>3454</v>
      </c>
      <c r="C7307" s="373" t="s">
        <v>517</v>
      </c>
      <c r="D7307" s="374">
        <v>0.09</v>
      </c>
      <c r="E7307" s="371"/>
    </row>
    <row r="7308" spans="1:5" customFormat="1" x14ac:dyDescent="0.25">
      <c r="A7308" s="373">
        <v>95391</v>
      </c>
      <c r="B7308" s="373" t="s">
        <v>3455</v>
      </c>
      <c r="C7308" s="373" t="s">
        <v>517</v>
      </c>
      <c r="D7308" s="374">
        <v>0.1</v>
      </c>
      <c r="E7308" s="371"/>
    </row>
    <row r="7309" spans="1:5" customFormat="1" x14ac:dyDescent="0.25">
      <c r="A7309" s="373">
        <v>95392</v>
      </c>
      <c r="B7309" s="373" t="s">
        <v>3456</v>
      </c>
      <c r="C7309" s="373" t="s">
        <v>517</v>
      </c>
      <c r="D7309" s="374">
        <v>0.17</v>
      </c>
      <c r="E7309" s="371"/>
    </row>
    <row r="7310" spans="1:5" customFormat="1" x14ac:dyDescent="0.25">
      <c r="A7310" s="373">
        <v>95393</v>
      </c>
      <c r="B7310" s="373" t="s">
        <v>3457</v>
      </c>
      <c r="C7310" s="373" t="s">
        <v>517</v>
      </c>
      <c r="D7310" s="374">
        <v>0.69</v>
      </c>
      <c r="E7310" s="371"/>
    </row>
    <row r="7311" spans="1:5" customFormat="1" x14ac:dyDescent="0.25">
      <c r="A7311" s="373">
        <v>95394</v>
      </c>
      <c r="B7311" s="373" t="s">
        <v>3458</v>
      </c>
      <c r="C7311" s="373" t="s">
        <v>517</v>
      </c>
      <c r="D7311" s="374">
        <v>0.93</v>
      </c>
      <c r="E7311" s="371"/>
    </row>
    <row r="7312" spans="1:5" customFormat="1" x14ac:dyDescent="0.25">
      <c r="A7312" s="373">
        <v>95395</v>
      </c>
      <c r="B7312" s="373" t="s">
        <v>3459</v>
      </c>
      <c r="C7312" s="373" t="s">
        <v>517</v>
      </c>
      <c r="D7312" s="374">
        <v>0.97</v>
      </c>
      <c r="E7312" s="371"/>
    </row>
    <row r="7313" spans="1:5" customFormat="1" x14ac:dyDescent="0.25">
      <c r="A7313" s="373">
        <v>95396</v>
      </c>
      <c r="B7313" s="373" t="s">
        <v>3460</v>
      </c>
      <c r="C7313" s="373" t="s">
        <v>517</v>
      </c>
      <c r="D7313" s="374">
        <v>1.02</v>
      </c>
      <c r="E7313" s="371"/>
    </row>
    <row r="7314" spans="1:5" customFormat="1" x14ac:dyDescent="0.25">
      <c r="A7314" s="373">
        <v>95397</v>
      </c>
      <c r="B7314" s="373" t="s">
        <v>3461</v>
      </c>
      <c r="C7314" s="373" t="s">
        <v>517</v>
      </c>
      <c r="D7314" s="374">
        <v>0.06</v>
      </c>
      <c r="E7314" s="371"/>
    </row>
    <row r="7315" spans="1:5" customFormat="1" x14ac:dyDescent="0.25">
      <c r="A7315" s="373">
        <v>95398</v>
      </c>
      <c r="B7315" s="373" t="s">
        <v>3462</v>
      </c>
      <c r="C7315" s="373" t="s">
        <v>517</v>
      </c>
      <c r="D7315" s="374">
        <v>0.13</v>
      </c>
      <c r="E7315" s="371"/>
    </row>
    <row r="7316" spans="1:5" customFormat="1" x14ac:dyDescent="0.25">
      <c r="A7316" s="373">
        <v>95399</v>
      </c>
      <c r="B7316" s="373" t="s">
        <v>3463</v>
      </c>
      <c r="C7316" s="373" t="s">
        <v>517</v>
      </c>
      <c r="D7316" s="374">
        <v>0.04</v>
      </c>
      <c r="E7316" s="371"/>
    </row>
    <row r="7317" spans="1:5" customFormat="1" x14ac:dyDescent="0.25">
      <c r="A7317" s="373">
        <v>95400</v>
      </c>
      <c r="B7317" s="373" t="s">
        <v>3464</v>
      </c>
      <c r="C7317" s="373" t="s">
        <v>517</v>
      </c>
      <c r="D7317" s="374">
        <v>0.08</v>
      </c>
      <c r="E7317" s="371"/>
    </row>
    <row r="7318" spans="1:5" customFormat="1" x14ac:dyDescent="0.25">
      <c r="A7318" s="373">
        <v>95401</v>
      </c>
      <c r="B7318" s="373" t="s">
        <v>3465</v>
      </c>
      <c r="C7318" s="373" t="s">
        <v>517</v>
      </c>
      <c r="D7318" s="374">
        <v>0.46</v>
      </c>
      <c r="E7318" s="371"/>
    </row>
    <row r="7319" spans="1:5" customFormat="1" x14ac:dyDescent="0.25">
      <c r="A7319" s="373">
        <v>95402</v>
      </c>
      <c r="B7319" s="373" t="s">
        <v>3466</v>
      </c>
      <c r="C7319" s="373" t="s">
        <v>517</v>
      </c>
      <c r="D7319" s="374">
        <v>1.66</v>
      </c>
      <c r="E7319" s="371"/>
    </row>
    <row r="7320" spans="1:5" customFormat="1" x14ac:dyDescent="0.25">
      <c r="A7320" s="373">
        <v>95403</v>
      </c>
      <c r="B7320" s="373" t="s">
        <v>3467</v>
      </c>
      <c r="C7320" s="373" t="s">
        <v>517</v>
      </c>
      <c r="D7320" s="374">
        <v>1.96</v>
      </c>
      <c r="E7320" s="371"/>
    </row>
    <row r="7321" spans="1:5" customFormat="1" x14ac:dyDescent="0.25">
      <c r="A7321" s="373">
        <v>95404</v>
      </c>
      <c r="B7321" s="373" t="s">
        <v>3468</v>
      </c>
      <c r="C7321" s="373" t="s">
        <v>517</v>
      </c>
      <c r="D7321" s="374">
        <v>2.77</v>
      </c>
      <c r="E7321" s="371"/>
    </row>
    <row r="7322" spans="1:5" customFormat="1" x14ac:dyDescent="0.25">
      <c r="A7322" s="373">
        <v>95405</v>
      </c>
      <c r="B7322" s="373" t="s">
        <v>3469</v>
      </c>
      <c r="C7322" s="373" t="s">
        <v>517</v>
      </c>
      <c r="D7322" s="374">
        <v>1.01</v>
      </c>
      <c r="E7322" s="371"/>
    </row>
    <row r="7323" spans="1:5" customFormat="1" x14ac:dyDescent="0.25">
      <c r="A7323" s="373">
        <v>95406</v>
      </c>
      <c r="B7323" s="373" t="s">
        <v>3470</v>
      </c>
      <c r="C7323" s="373" t="s">
        <v>517</v>
      </c>
      <c r="D7323" s="374">
        <v>0.18</v>
      </c>
      <c r="E7323" s="371"/>
    </row>
    <row r="7324" spans="1:5" customFormat="1" x14ac:dyDescent="0.25">
      <c r="A7324" s="373">
        <v>95408</v>
      </c>
      <c r="B7324" s="373" t="s">
        <v>3471</v>
      </c>
      <c r="C7324" s="373" t="s">
        <v>90</v>
      </c>
      <c r="D7324" s="374">
        <v>15.07</v>
      </c>
      <c r="E7324" s="371"/>
    </row>
    <row r="7325" spans="1:5" customFormat="1" x14ac:dyDescent="0.25">
      <c r="A7325" s="373">
        <v>95409</v>
      </c>
      <c r="B7325" s="373" t="s">
        <v>3472</v>
      </c>
      <c r="C7325" s="373" t="s">
        <v>90</v>
      </c>
      <c r="D7325" s="374">
        <v>14.29</v>
      </c>
      <c r="E7325" s="371"/>
    </row>
    <row r="7326" spans="1:5" customFormat="1" x14ac:dyDescent="0.25">
      <c r="A7326" s="373">
        <v>95410</v>
      </c>
      <c r="B7326" s="373" t="s">
        <v>3473</v>
      </c>
      <c r="C7326" s="373" t="s">
        <v>90</v>
      </c>
      <c r="D7326" s="374">
        <v>5.86</v>
      </c>
      <c r="E7326" s="371"/>
    </row>
    <row r="7327" spans="1:5" customFormat="1" x14ac:dyDescent="0.25">
      <c r="A7327" s="373">
        <v>95411</v>
      </c>
      <c r="B7327" s="373" t="s">
        <v>3474</v>
      </c>
      <c r="C7327" s="373" t="s">
        <v>90</v>
      </c>
      <c r="D7327" s="374">
        <v>11.03</v>
      </c>
      <c r="E7327" s="371"/>
    </row>
    <row r="7328" spans="1:5" customFormat="1" x14ac:dyDescent="0.25">
      <c r="A7328" s="373">
        <v>95412</v>
      </c>
      <c r="B7328" s="373" t="s">
        <v>3475</v>
      </c>
      <c r="C7328" s="373" t="s">
        <v>90</v>
      </c>
      <c r="D7328" s="374">
        <v>8.6199999999999992</v>
      </c>
      <c r="E7328" s="371"/>
    </row>
    <row r="7329" spans="1:5" customFormat="1" x14ac:dyDescent="0.25">
      <c r="A7329" s="373">
        <v>95413</v>
      </c>
      <c r="B7329" s="373" t="s">
        <v>3476</v>
      </c>
      <c r="C7329" s="373" t="s">
        <v>90</v>
      </c>
      <c r="D7329" s="374">
        <v>23.49</v>
      </c>
      <c r="E7329" s="371"/>
    </row>
    <row r="7330" spans="1:5" customFormat="1" x14ac:dyDescent="0.25">
      <c r="A7330" s="373">
        <v>95414</v>
      </c>
      <c r="B7330" s="373" t="s">
        <v>3477</v>
      </c>
      <c r="C7330" s="373" t="s">
        <v>90</v>
      </c>
      <c r="D7330" s="374">
        <v>93.19</v>
      </c>
      <c r="E7330" s="371"/>
    </row>
    <row r="7331" spans="1:5" customFormat="1" x14ac:dyDescent="0.25">
      <c r="A7331" s="373">
        <v>95415</v>
      </c>
      <c r="B7331" s="373" t="s">
        <v>3478</v>
      </c>
      <c r="C7331" s="373" t="s">
        <v>90</v>
      </c>
      <c r="D7331" s="374">
        <v>222.92</v>
      </c>
      <c r="E7331" s="371"/>
    </row>
    <row r="7332" spans="1:5" customFormat="1" x14ac:dyDescent="0.25">
      <c r="A7332" s="373">
        <v>95416</v>
      </c>
      <c r="B7332" s="373" t="s">
        <v>3479</v>
      </c>
      <c r="C7332" s="373" t="s">
        <v>90</v>
      </c>
      <c r="D7332" s="374">
        <v>17.46</v>
      </c>
      <c r="E7332" s="371"/>
    </row>
    <row r="7333" spans="1:5" customFormat="1" x14ac:dyDescent="0.25">
      <c r="A7333" s="373">
        <v>95417</v>
      </c>
      <c r="B7333" s="373" t="s">
        <v>3480</v>
      </c>
      <c r="C7333" s="373" t="s">
        <v>90</v>
      </c>
      <c r="D7333" s="374">
        <v>263.82</v>
      </c>
      <c r="E7333" s="371"/>
    </row>
    <row r="7334" spans="1:5" customFormat="1" x14ac:dyDescent="0.25">
      <c r="A7334" s="373">
        <v>95418</v>
      </c>
      <c r="B7334" s="373" t="s">
        <v>3481</v>
      </c>
      <c r="C7334" s="373" t="s">
        <v>90</v>
      </c>
      <c r="D7334" s="374">
        <v>371.19</v>
      </c>
      <c r="E7334" s="371"/>
    </row>
    <row r="7335" spans="1:5" customFormat="1" x14ac:dyDescent="0.25">
      <c r="A7335" s="373">
        <v>95419</v>
      </c>
      <c r="B7335" s="373" t="s">
        <v>3482</v>
      </c>
      <c r="C7335" s="373" t="s">
        <v>90</v>
      </c>
      <c r="D7335" s="374">
        <v>125.05</v>
      </c>
      <c r="E7335" s="371"/>
    </row>
    <row r="7336" spans="1:5" customFormat="1" x14ac:dyDescent="0.25">
      <c r="A7336" s="373">
        <v>95420</v>
      </c>
      <c r="B7336" s="373" t="s">
        <v>3483</v>
      </c>
      <c r="C7336" s="373" t="s">
        <v>90</v>
      </c>
      <c r="D7336" s="374">
        <v>130.61000000000001</v>
      </c>
      <c r="E7336" s="371"/>
    </row>
    <row r="7337" spans="1:5" customFormat="1" x14ac:dyDescent="0.25">
      <c r="A7337" s="373">
        <v>95421</v>
      </c>
      <c r="B7337" s="373" t="s">
        <v>3484</v>
      </c>
      <c r="C7337" s="373" t="s">
        <v>90</v>
      </c>
      <c r="D7337" s="374">
        <v>136.88</v>
      </c>
      <c r="E7337" s="371"/>
    </row>
    <row r="7338" spans="1:5" customFormat="1" x14ac:dyDescent="0.25">
      <c r="A7338" s="373">
        <v>95422</v>
      </c>
      <c r="B7338" s="373" t="s">
        <v>3485</v>
      </c>
      <c r="C7338" s="373" t="s">
        <v>90</v>
      </c>
      <c r="D7338" s="374">
        <v>62.79</v>
      </c>
      <c r="E7338" s="371"/>
    </row>
    <row r="7339" spans="1:5" customFormat="1" x14ac:dyDescent="0.25">
      <c r="A7339" s="373">
        <v>95423</v>
      </c>
      <c r="B7339" s="373" t="s">
        <v>3486</v>
      </c>
      <c r="C7339" s="373" t="s">
        <v>90</v>
      </c>
      <c r="D7339" s="374">
        <v>135.52000000000001</v>
      </c>
      <c r="E7339" s="371"/>
    </row>
    <row r="7340" spans="1:5" customFormat="1" x14ac:dyDescent="0.25">
      <c r="A7340" s="373">
        <v>95424</v>
      </c>
      <c r="B7340" s="373" t="s">
        <v>3487</v>
      </c>
      <c r="C7340" s="373" t="s">
        <v>90</v>
      </c>
      <c r="D7340" s="374">
        <v>24.62</v>
      </c>
      <c r="E7340" s="371"/>
    </row>
    <row r="7341" spans="1:5" customFormat="1" x14ac:dyDescent="0.25">
      <c r="A7341" s="373">
        <v>100288</v>
      </c>
      <c r="B7341" s="373" t="s">
        <v>3488</v>
      </c>
      <c r="C7341" s="373" t="s">
        <v>517</v>
      </c>
      <c r="D7341" s="374">
        <v>7.0000000000000007E-2</v>
      </c>
      <c r="E7341" s="371"/>
    </row>
    <row r="7342" spans="1:5" customFormat="1" x14ac:dyDescent="0.25">
      <c r="A7342" s="373">
        <v>100289</v>
      </c>
      <c r="B7342" s="373" t="s">
        <v>3489</v>
      </c>
      <c r="C7342" s="373" t="s">
        <v>517</v>
      </c>
      <c r="D7342" s="374">
        <v>22.59</v>
      </c>
      <c r="E7342" s="371"/>
    </row>
    <row r="7343" spans="1:5" customFormat="1" x14ac:dyDescent="0.25">
      <c r="A7343" s="373">
        <v>100290</v>
      </c>
      <c r="B7343" s="373" t="s">
        <v>3490</v>
      </c>
      <c r="C7343" s="373" t="s">
        <v>517</v>
      </c>
      <c r="D7343" s="374">
        <v>0.11</v>
      </c>
      <c r="E7343" s="371"/>
    </row>
    <row r="7344" spans="1:5" customFormat="1" x14ac:dyDescent="0.25">
      <c r="A7344" s="373">
        <v>100291</v>
      </c>
      <c r="B7344" s="373" t="s">
        <v>3491</v>
      </c>
      <c r="C7344" s="373" t="s">
        <v>517</v>
      </c>
      <c r="D7344" s="374">
        <v>0.22</v>
      </c>
      <c r="E7344" s="371"/>
    </row>
    <row r="7345" spans="1:5" customFormat="1" x14ac:dyDescent="0.25">
      <c r="A7345" s="373">
        <v>100292</v>
      </c>
      <c r="B7345" s="373" t="s">
        <v>3492</v>
      </c>
      <c r="C7345" s="373" t="s">
        <v>517</v>
      </c>
      <c r="D7345" s="374">
        <v>0.23</v>
      </c>
      <c r="E7345" s="371"/>
    </row>
    <row r="7346" spans="1:5" customFormat="1" x14ac:dyDescent="0.25">
      <c r="A7346" s="373">
        <v>100293</v>
      </c>
      <c r="B7346" s="373" t="s">
        <v>3493</v>
      </c>
      <c r="C7346" s="373" t="s">
        <v>517</v>
      </c>
      <c r="D7346" s="374">
        <v>0.21</v>
      </c>
      <c r="E7346" s="371"/>
    </row>
    <row r="7347" spans="1:5" customFormat="1" x14ac:dyDescent="0.25">
      <c r="A7347" s="373">
        <v>100295</v>
      </c>
      <c r="B7347" s="373" t="s">
        <v>3494</v>
      </c>
      <c r="C7347" s="373" t="s">
        <v>517</v>
      </c>
      <c r="D7347" s="374">
        <v>0.56999999999999995</v>
      </c>
      <c r="E7347" s="371"/>
    </row>
    <row r="7348" spans="1:5" customFormat="1" x14ac:dyDescent="0.25">
      <c r="A7348" s="373">
        <v>100298</v>
      </c>
      <c r="B7348" s="373" t="s">
        <v>3495</v>
      </c>
      <c r="C7348" s="373" t="s">
        <v>517</v>
      </c>
      <c r="D7348" s="374">
        <v>0.65</v>
      </c>
      <c r="E7348" s="371"/>
    </row>
    <row r="7349" spans="1:5" customFormat="1" x14ac:dyDescent="0.25">
      <c r="A7349" s="373">
        <v>100299</v>
      </c>
      <c r="B7349" s="373" t="s">
        <v>3496</v>
      </c>
      <c r="C7349" s="373" t="s">
        <v>517</v>
      </c>
      <c r="D7349" s="374">
        <v>0.87</v>
      </c>
      <c r="E7349" s="371"/>
    </row>
    <row r="7350" spans="1:5" customFormat="1" x14ac:dyDescent="0.25">
      <c r="A7350" s="373">
        <v>100300</v>
      </c>
      <c r="B7350" s="373" t="s">
        <v>3497</v>
      </c>
      <c r="C7350" s="373" t="s">
        <v>517</v>
      </c>
      <c r="D7350" s="374">
        <v>23.55</v>
      </c>
      <c r="E7350" s="371"/>
    </row>
    <row r="7351" spans="1:5" customFormat="1" x14ac:dyDescent="0.25">
      <c r="A7351" s="373">
        <v>100301</v>
      </c>
      <c r="B7351" s="373" t="s">
        <v>3498</v>
      </c>
      <c r="C7351" s="373" t="s">
        <v>517</v>
      </c>
      <c r="D7351" s="374">
        <v>24.15</v>
      </c>
      <c r="E7351" s="371"/>
    </row>
    <row r="7352" spans="1:5" customFormat="1" x14ac:dyDescent="0.25">
      <c r="A7352" s="373">
        <v>100302</v>
      </c>
      <c r="B7352" s="373" t="s">
        <v>3499</v>
      </c>
      <c r="C7352" s="373" t="s">
        <v>517</v>
      </c>
      <c r="D7352" s="374">
        <v>46.25</v>
      </c>
      <c r="E7352" s="371"/>
    </row>
    <row r="7353" spans="1:5" customFormat="1" x14ac:dyDescent="0.25">
      <c r="A7353" s="373">
        <v>100303</v>
      </c>
      <c r="B7353" s="373" t="s">
        <v>3500</v>
      </c>
      <c r="C7353" s="373" t="s">
        <v>517</v>
      </c>
      <c r="D7353" s="374">
        <v>21.93</v>
      </c>
      <c r="E7353" s="371"/>
    </row>
    <row r="7354" spans="1:5" customFormat="1" x14ac:dyDescent="0.25">
      <c r="A7354" s="373">
        <v>100307</v>
      </c>
      <c r="B7354" s="373" t="s">
        <v>3501</v>
      </c>
      <c r="C7354" s="373" t="s">
        <v>517</v>
      </c>
      <c r="D7354" s="374">
        <v>26.39</v>
      </c>
      <c r="E7354" s="371"/>
    </row>
    <row r="7355" spans="1:5" customFormat="1" x14ac:dyDescent="0.25">
      <c r="A7355" s="373">
        <v>100308</v>
      </c>
      <c r="B7355" s="373" t="s">
        <v>3502</v>
      </c>
      <c r="C7355" s="373" t="s">
        <v>517</v>
      </c>
      <c r="D7355" s="374">
        <v>31.17</v>
      </c>
      <c r="E7355" s="371"/>
    </row>
    <row r="7356" spans="1:5" customFormat="1" x14ac:dyDescent="0.25">
      <c r="A7356" s="373">
        <v>100309</v>
      </c>
      <c r="B7356" s="373" t="s">
        <v>92</v>
      </c>
      <c r="C7356" s="373" t="s">
        <v>517</v>
      </c>
      <c r="D7356" s="374">
        <v>49.36</v>
      </c>
      <c r="E7356" s="371"/>
    </row>
    <row r="7357" spans="1:5" customFormat="1" x14ac:dyDescent="0.25">
      <c r="A7357" s="373">
        <v>100310</v>
      </c>
      <c r="B7357" s="373" t="s">
        <v>3503</v>
      </c>
      <c r="C7357" s="373" t="s">
        <v>90</v>
      </c>
      <c r="D7357" s="374">
        <v>15.34</v>
      </c>
      <c r="E7357" s="371"/>
    </row>
    <row r="7358" spans="1:5" customFormat="1" x14ac:dyDescent="0.25">
      <c r="A7358" s="373">
        <v>100311</v>
      </c>
      <c r="B7358" s="373" t="s">
        <v>3504</v>
      </c>
      <c r="C7358" s="373" t="s">
        <v>90</v>
      </c>
      <c r="D7358" s="374">
        <v>31.54</v>
      </c>
      <c r="E7358" s="371"/>
    </row>
    <row r="7359" spans="1:5" customFormat="1" x14ac:dyDescent="0.25">
      <c r="A7359" s="373">
        <v>100315</v>
      </c>
      <c r="B7359" s="373" t="s">
        <v>3505</v>
      </c>
      <c r="C7359" s="373" t="s">
        <v>90</v>
      </c>
      <c r="D7359" s="374">
        <v>117.45</v>
      </c>
      <c r="E7359" s="371"/>
    </row>
    <row r="7360" spans="1:5" customFormat="1" x14ac:dyDescent="0.25">
      <c r="A7360" s="373">
        <v>100316</v>
      </c>
      <c r="B7360" s="373" t="s">
        <v>3497</v>
      </c>
      <c r="C7360" s="373" t="s">
        <v>90</v>
      </c>
      <c r="D7360" s="375">
        <v>4211.1000000000004</v>
      </c>
      <c r="E7360" s="371"/>
    </row>
    <row r="7361" spans="1:5" customFormat="1" x14ac:dyDescent="0.25">
      <c r="A7361" s="373">
        <v>100317</v>
      </c>
      <c r="B7361" s="373" t="s">
        <v>3506</v>
      </c>
      <c r="C7361" s="373" t="s">
        <v>90</v>
      </c>
      <c r="D7361" s="375">
        <v>8243.9699999999993</v>
      </c>
      <c r="E7361" s="371"/>
    </row>
    <row r="7362" spans="1:5" customFormat="1" x14ac:dyDescent="0.25">
      <c r="A7362" s="373">
        <v>100321</v>
      </c>
      <c r="B7362" s="373" t="s">
        <v>92</v>
      </c>
      <c r="C7362" s="373" t="s">
        <v>90</v>
      </c>
      <c r="D7362" s="375">
        <v>8768.9599999999991</v>
      </c>
      <c r="E7362" s="371"/>
    </row>
    <row r="7363" spans="1:5" customFormat="1" x14ac:dyDescent="0.25">
      <c r="A7363" s="373">
        <v>100533</v>
      </c>
      <c r="B7363" s="373" t="s">
        <v>3507</v>
      </c>
      <c r="C7363" s="373" t="s">
        <v>517</v>
      </c>
      <c r="D7363" s="374">
        <v>18.91</v>
      </c>
      <c r="E7363" s="371"/>
    </row>
    <row r="7364" spans="1:5" customFormat="1" x14ac:dyDescent="0.25">
      <c r="A7364" s="373">
        <v>100534</v>
      </c>
      <c r="B7364" s="373" t="s">
        <v>3507</v>
      </c>
      <c r="C7364" s="373" t="s">
        <v>90</v>
      </c>
      <c r="D7364" s="375">
        <v>3383.81</v>
      </c>
      <c r="E7364" s="371"/>
    </row>
    <row r="7365" spans="1:5" customFormat="1" x14ac:dyDescent="0.25">
      <c r="A7365" s="373">
        <v>100535</v>
      </c>
      <c r="B7365" s="373" t="s">
        <v>3508</v>
      </c>
      <c r="C7365" s="373" t="s">
        <v>517</v>
      </c>
      <c r="D7365" s="374">
        <v>0.31</v>
      </c>
      <c r="E7365" s="371"/>
    </row>
    <row r="7366" spans="1:5" customFormat="1" x14ac:dyDescent="0.25">
      <c r="A7366" s="373">
        <v>100536</v>
      </c>
      <c r="B7366" s="373" t="s">
        <v>3509</v>
      </c>
      <c r="C7366" s="373" t="s">
        <v>90</v>
      </c>
      <c r="D7366" s="374">
        <v>42.06</v>
      </c>
      <c r="E7366" s="371"/>
    </row>
    <row r="7367" spans="1:5" customFormat="1" x14ac:dyDescent="0.25">
      <c r="A7367" s="373">
        <v>101286</v>
      </c>
      <c r="B7367" s="373" t="s">
        <v>3510</v>
      </c>
      <c r="C7367" s="373" t="s">
        <v>90</v>
      </c>
      <c r="D7367" s="374">
        <v>23.66</v>
      </c>
      <c r="E7367" s="371"/>
    </row>
    <row r="7368" spans="1:5" customFormat="1" x14ac:dyDescent="0.25">
      <c r="A7368" s="373">
        <v>101287</v>
      </c>
      <c r="B7368" s="373" t="s">
        <v>3511</v>
      </c>
      <c r="C7368" s="373" t="s">
        <v>90</v>
      </c>
      <c r="D7368" s="374">
        <v>76.55</v>
      </c>
      <c r="E7368" s="371"/>
    </row>
    <row r="7369" spans="1:5" customFormat="1" x14ac:dyDescent="0.25">
      <c r="A7369" s="373">
        <v>101288</v>
      </c>
      <c r="B7369" s="373" t="s">
        <v>3512</v>
      </c>
      <c r="C7369" s="373" t="s">
        <v>90</v>
      </c>
      <c r="D7369" s="374">
        <v>23.66</v>
      </c>
      <c r="E7369" s="371"/>
    </row>
    <row r="7370" spans="1:5" customFormat="1" x14ac:dyDescent="0.25">
      <c r="A7370" s="373">
        <v>101289</v>
      </c>
      <c r="B7370" s="373" t="s">
        <v>3513</v>
      </c>
      <c r="C7370" s="373" t="s">
        <v>90</v>
      </c>
      <c r="D7370" s="374">
        <v>23.55</v>
      </c>
      <c r="E7370" s="371"/>
    </row>
    <row r="7371" spans="1:5" customFormat="1" x14ac:dyDescent="0.25">
      <c r="A7371" s="373">
        <v>101290</v>
      </c>
      <c r="B7371" s="373" t="s">
        <v>3514</v>
      </c>
      <c r="C7371" s="373" t="s">
        <v>90</v>
      </c>
      <c r="D7371" s="374">
        <v>30.28</v>
      </c>
      <c r="E7371" s="371"/>
    </row>
    <row r="7372" spans="1:5" customFormat="1" x14ac:dyDescent="0.25">
      <c r="A7372" s="373">
        <v>101291</v>
      </c>
      <c r="B7372" s="373" t="s">
        <v>3515</v>
      </c>
      <c r="C7372" s="373" t="s">
        <v>90</v>
      </c>
      <c r="D7372" s="374">
        <v>23.66</v>
      </c>
      <c r="E7372" s="371"/>
    </row>
    <row r="7373" spans="1:5" customFormat="1" x14ac:dyDescent="0.25">
      <c r="A7373" s="373">
        <v>101292</v>
      </c>
      <c r="B7373" s="373" t="s">
        <v>3516</v>
      </c>
      <c r="C7373" s="373" t="s">
        <v>90</v>
      </c>
      <c r="D7373" s="374">
        <v>23.55</v>
      </c>
      <c r="E7373" s="371"/>
    </row>
    <row r="7374" spans="1:5" customFormat="1" x14ac:dyDescent="0.25">
      <c r="A7374" s="373">
        <v>101293</v>
      </c>
      <c r="B7374" s="373" t="s">
        <v>3517</v>
      </c>
      <c r="C7374" s="373" t="s">
        <v>90</v>
      </c>
      <c r="D7374" s="374">
        <v>34.15</v>
      </c>
      <c r="E7374" s="371"/>
    </row>
    <row r="7375" spans="1:5" customFormat="1" x14ac:dyDescent="0.25">
      <c r="A7375" s="373">
        <v>101294</v>
      </c>
      <c r="B7375" s="373" t="s">
        <v>3518</v>
      </c>
      <c r="C7375" s="373" t="s">
        <v>90</v>
      </c>
      <c r="D7375" s="374">
        <v>34.78</v>
      </c>
      <c r="E7375" s="371"/>
    </row>
    <row r="7376" spans="1:5" customFormat="1" x14ac:dyDescent="0.25">
      <c r="A7376" s="373">
        <v>101295</v>
      </c>
      <c r="B7376" s="373" t="s">
        <v>3519</v>
      </c>
      <c r="C7376" s="373" t="s">
        <v>90</v>
      </c>
      <c r="D7376" s="374">
        <v>28.46</v>
      </c>
      <c r="E7376" s="371"/>
    </row>
    <row r="7377" spans="1:5" customFormat="1" x14ac:dyDescent="0.25">
      <c r="A7377" s="373">
        <v>101296</v>
      </c>
      <c r="B7377" s="373" t="s">
        <v>3520</v>
      </c>
      <c r="C7377" s="373" t="s">
        <v>90</v>
      </c>
      <c r="D7377" s="374">
        <v>36.880000000000003</v>
      </c>
      <c r="E7377" s="371"/>
    </row>
    <row r="7378" spans="1:5" customFormat="1" x14ac:dyDescent="0.25">
      <c r="A7378" s="373">
        <v>101297</v>
      </c>
      <c r="B7378" s="373" t="s">
        <v>3521</v>
      </c>
      <c r="C7378" s="373" t="s">
        <v>90</v>
      </c>
      <c r="D7378" s="374">
        <v>36.200000000000003</v>
      </c>
      <c r="E7378" s="371"/>
    </row>
    <row r="7379" spans="1:5" customFormat="1" x14ac:dyDescent="0.25">
      <c r="A7379" s="373">
        <v>101298</v>
      </c>
      <c r="B7379" s="373" t="s">
        <v>3522</v>
      </c>
      <c r="C7379" s="373" t="s">
        <v>90</v>
      </c>
      <c r="D7379" s="374">
        <v>23.66</v>
      </c>
      <c r="E7379" s="371"/>
    </row>
    <row r="7380" spans="1:5" customFormat="1" x14ac:dyDescent="0.25">
      <c r="A7380" s="373">
        <v>101299</v>
      </c>
      <c r="B7380" s="373" t="s">
        <v>3523</v>
      </c>
      <c r="C7380" s="373" t="s">
        <v>90</v>
      </c>
      <c r="D7380" s="374">
        <v>30.28</v>
      </c>
      <c r="E7380" s="371"/>
    </row>
    <row r="7381" spans="1:5" customFormat="1" x14ac:dyDescent="0.25">
      <c r="A7381" s="373">
        <v>101300</v>
      </c>
      <c r="B7381" s="373" t="s">
        <v>3524</v>
      </c>
      <c r="C7381" s="373" t="s">
        <v>90</v>
      </c>
      <c r="D7381" s="374">
        <v>22.33</v>
      </c>
      <c r="E7381" s="371"/>
    </row>
    <row r="7382" spans="1:5" customFormat="1" x14ac:dyDescent="0.25">
      <c r="A7382" s="373">
        <v>101301</v>
      </c>
      <c r="B7382" s="373" t="s">
        <v>3525</v>
      </c>
      <c r="C7382" s="373" t="s">
        <v>90</v>
      </c>
      <c r="D7382" s="374">
        <v>11.08</v>
      </c>
      <c r="E7382" s="371"/>
    </row>
    <row r="7383" spans="1:5" customFormat="1" x14ac:dyDescent="0.25">
      <c r="A7383" s="373">
        <v>101302</v>
      </c>
      <c r="B7383" s="373" t="s">
        <v>3526</v>
      </c>
      <c r="C7383" s="373" t="s">
        <v>90</v>
      </c>
      <c r="D7383" s="374">
        <v>34.65</v>
      </c>
      <c r="E7383" s="371"/>
    </row>
    <row r="7384" spans="1:5" customFormat="1" x14ac:dyDescent="0.25">
      <c r="A7384" s="373">
        <v>101303</v>
      </c>
      <c r="B7384" s="373" t="s">
        <v>3527</v>
      </c>
      <c r="C7384" s="373" t="s">
        <v>90</v>
      </c>
      <c r="D7384" s="374">
        <v>77.400000000000006</v>
      </c>
      <c r="E7384" s="371"/>
    </row>
    <row r="7385" spans="1:5" customFormat="1" x14ac:dyDescent="0.25">
      <c r="A7385" s="373">
        <v>101304</v>
      </c>
      <c r="B7385" s="373" t="s">
        <v>3528</v>
      </c>
      <c r="C7385" s="373" t="s">
        <v>90</v>
      </c>
      <c r="D7385" s="374">
        <v>43.71</v>
      </c>
      <c r="E7385" s="371"/>
    </row>
    <row r="7386" spans="1:5" customFormat="1" x14ac:dyDescent="0.25">
      <c r="A7386" s="373">
        <v>101305</v>
      </c>
      <c r="B7386" s="373" t="s">
        <v>3529</v>
      </c>
      <c r="C7386" s="373" t="s">
        <v>90</v>
      </c>
      <c r="D7386" s="374">
        <v>37.840000000000003</v>
      </c>
      <c r="E7386" s="371"/>
    </row>
    <row r="7387" spans="1:5" customFormat="1" x14ac:dyDescent="0.25">
      <c r="A7387" s="373">
        <v>101307</v>
      </c>
      <c r="B7387" s="373" t="s">
        <v>3530</v>
      </c>
      <c r="C7387" s="373" t="s">
        <v>90</v>
      </c>
      <c r="D7387" s="374">
        <v>30.93</v>
      </c>
      <c r="E7387" s="371"/>
    </row>
    <row r="7388" spans="1:5" customFormat="1" x14ac:dyDescent="0.25">
      <c r="A7388" s="373">
        <v>101308</v>
      </c>
      <c r="B7388" s="373" t="s">
        <v>3531</v>
      </c>
      <c r="C7388" s="373" t="s">
        <v>90</v>
      </c>
      <c r="D7388" s="374">
        <v>27.52</v>
      </c>
      <c r="E7388" s="371"/>
    </row>
    <row r="7389" spans="1:5" customFormat="1" x14ac:dyDescent="0.25">
      <c r="A7389" s="373">
        <v>101309</v>
      </c>
      <c r="B7389" s="373" t="s">
        <v>3532</v>
      </c>
      <c r="C7389" s="373" t="s">
        <v>90</v>
      </c>
      <c r="D7389" s="374">
        <v>30.28</v>
      </c>
      <c r="E7389" s="371"/>
    </row>
    <row r="7390" spans="1:5" customFormat="1" x14ac:dyDescent="0.25">
      <c r="A7390" s="373">
        <v>101310</v>
      </c>
      <c r="B7390" s="373" t="s">
        <v>3533</v>
      </c>
      <c r="C7390" s="373" t="s">
        <v>90</v>
      </c>
      <c r="D7390" s="374">
        <v>41.16</v>
      </c>
      <c r="E7390" s="371"/>
    </row>
    <row r="7391" spans="1:5" customFormat="1" x14ac:dyDescent="0.25">
      <c r="A7391" s="373">
        <v>101311</v>
      </c>
      <c r="B7391" s="373" t="s">
        <v>3534</v>
      </c>
      <c r="C7391" s="373" t="s">
        <v>90</v>
      </c>
      <c r="D7391" s="374">
        <v>34.15</v>
      </c>
      <c r="E7391" s="371"/>
    </row>
    <row r="7392" spans="1:5" customFormat="1" x14ac:dyDescent="0.25">
      <c r="A7392" s="373">
        <v>101312</v>
      </c>
      <c r="B7392" s="373" t="s">
        <v>3535</v>
      </c>
      <c r="C7392" s="373" t="s">
        <v>90</v>
      </c>
      <c r="D7392" s="374">
        <v>27.43</v>
      </c>
      <c r="E7392" s="371"/>
    </row>
    <row r="7393" spans="1:5" customFormat="1" x14ac:dyDescent="0.25">
      <c r="A7393" s="373">
        <v>101313</v>
      </c>
      <c r="B7393" s="373" t="s">
        <v>3536</v>
      </c>
      <c r="C7393" s="373" t="s">
        <v>90</v>
      </c>
      <c r="D7393" s="374">
        <v>110.47</v>
      </c>
      <c r="E7393" s="371"/>
    </row>
    <row r="7394" spans="1:5" customFormat="1" x14ac:dyDescent="0.25">
      <c r="A7394" s="373">
        <v>101314</v>
      </c>
      <c r="B7394" s="373" t="s">
        <v>3537</v>
      </c>
      <c r="C7394" s="373" t="s">
        <v>90</v>
      </c>
      <c r="D7394" s="374">
        <v>110.47</v>
      </c>
      <c r="E7394" s="371"/>
    </row>
    <row r="7395" spans="1:5" customFormat="1" x14ac:dyDescent="0.25">
      <c r="A7395" s="373">
        <v>101315</v>
      </c>
      <c r="B7395" s="373" t="s">
        <v>3538</v>
      </c>
      <c r="C7395" s="373" t="s">
        <v>90</v>
      </c>
      <c r="D7395" s="374">
        <v>118.64</v>
      </c>
      <c r="E7395" s="371"/>
    </row>
    <row r="7396" spans="1:5" customFormat="1" x14ac:dyDescent="0.25">
      <c r="A7396" s="373">
        <v>101316</v>
      </c>
      <c r="B7396" s="373" t="s">
        <v>3539</v>
      </c>
      <c r="C7396" s="373" t="s">
        <v>90</v>
      </c>
      <c r="D7396" s="374">
        <v>53.23</v>
      </c>
      <c r="E7396" s="371"/>
    </row>
    <row r="7397" spans="1:5" customFormat="1" x14ac:dyDescent="0.25">
      <c r="A7397" s="373">
        <v>101320</v>
      </c>
      <c r="B7397" s="373" t="s">
        <v>3540</v>
      </c>
      <c r="C7397" s="373" t="s">
        <v>90</v>
      </c>
      <c r="D7397" s="374">
        <v>20.309999999999999</v>
      </c>
      <c r="E7397" s="371"/>
    </row>
    <row r="7398" spans="1:5" customFormat="1" x14ac:dyDescent="0.25">
      <c r="A7398" s="373">
        <v>101322</v>
      </c>
      <c r="B7398" s="373" t="s">
        <v>3541</v>
      </c>
      <c r="C7398" s="373" t="s">
        <v>90</v>
      </c>
      <c r="D7398" s="374">
        <v>34.15</v>
      </c>
      <c r="E7398" s="371"/>
    </row>
    <row r="7399" spans="1:5" customFormat="1" x14ac:dyDescent="0.25">
      <c r="A7399" s="373">
        <v>101323</v>
      </c>
      <c r="B7399" s="373" t="s">
        <v>3542</v>
      </c>
      <c r="C7399" s="373" t="s">
        <v>90</v>
      </c>
      <c r="D7399" s="374">
        <v>62.79</v>
      </c>
      <c r="E7399" s="371"/>
    </row>
    <row r="7400" spans="1:5" customFormat="1" x14ac:dyDescent="0.25">
      <c r="A7400" s="373">
        <v>101324</v>
      </c>
      <c r="B7400" s="373" t="s">
        <v>3543</v>
      </c>
      <c r="C7400" s="373" t="s">
        <v>90</v>
      </c>
      <c r="D7400" s="374">
        <v>15.66</v>
      </c>
      <c r="E7400" s="371"/>
    </row>
    <row r="7401" spans="1:5" customFormat="1" x14ac:dyDescent="0.25">
      <c r="A7401" s="373">
        <v>101325</v>
      </c>
      <c r="B7401" s="373" t="s">
        <v>3544</v>
      </c>
      <c r="C7401" s="373" t="s">
        <v>90</v>
      </c>
      <c r="D7401" s="374">
        <v>34.119999999999997</v>
      </c>
      <c r="E7401" s="371"/>
    </row>
    <row r="7402" spans="1:5" customFormat="1" x14ac:dyDescent="0.25">
      <c r="A7402" s="373">
        <v>101326</v>
      </c>
      <c r="B7402" s="373" t="s">
        <v>3545</v>
      </c>
      <c r="C7402" s="373" t="s">
        <v>90</v>
      </c>
      <c r="D7402" s="374">
        <v>12.82</v>
      </c>
      <c r="E7402" s="371"/>
    </row>
    <row r="7403" spans="1:5" customFormat="1" x14ac:dyDescent="0.25">
      <c r="A7403" s="373">
        <v>101327</v>
      </c>
      <c r="B7403" s="373" t="s">
        <v>3546</v>
      </c>
      <c r="C7403" s="373" t="s">
        <v>90</v>
      </c>
      <c r="D7403" s="374">
        <v>18.73</v>
      </c>
      <c r="E7403" s="371"/>
    </row>
    <row r="7404" spans="1:5" customFormat="1" x14ac:dyDescent="0.25">
      <c r="A7404" s="373">
        <v>101328</v>
      </c>
      <c r="B7404" s="373" t="s">
        <v>3547</v>
      </c>
      <c r="C7404" s="373" t="s">
        <v>90</v>
      </c>
      <c r="D7404" s="374">
        <v>18.739999999999998</v>
      </c>
      <c r="E7404" s="371"/>
    </row>
    <row r="7405" spans="1:5" customFormat="1" x14ac:dyDescent="0.25">
      <c r="A7405" s="373">
        <v>101329</v>
      </c>
      <c r="B7405" s="373" t="s">
        <v>3548</v>
      </c>
      <c r="C7405" s="373" t="s">
        <v>90</v>
      </c>
      <c r="D7405" s="374">
        <v>51.89</v>
      </c>
      <c r="E7405" s="371"/>
    </row>
    <row r="7406" spans="1:5" customFormat="1" x14ac:dyDescent="0.25">
      <c r="A7406" s="373">
        <v>101330</v>
      </c>
      <c r="B7406" s="373" t="s">
        <v>3549</v>
      </c>
      <c r="C7406" s="373" t="s">
        <v>90</v>
      </c>
      <c r="D7406" s="374">
        <v>40.51</v>
      </c>
      <c r="E7406" s="371"/>
    </row>
    <row r="7407" spans="1:5" customFormat="1" x14ac:dyDescent="0.25">
      <c r="A7407" s="373">
        <v>101331</v>
      </c>
      <c r="B7407" s="373" t="s">
        <v>3550</v>
      </c>
      <c r="C7407" s="373" t="s">
        <v>90</v>
      </c>
      <c r="D7407" s="374">
        <v>43.71</v>
      </c>
      <c r="E7407" s="371"/>
    </row>
    <row r="7408" spans="1:5" customFormat="1" x14ac:dyDescent="0.25">
      <c r="A7408" s="373">
        <v>101332</v>
      </c>
      <c r="B7408" s="373" t="s">
        <v>3551</v>
      </c>
      <c r="C7408" s="373" t="s">
        <v>90</v>
      </c>
      <c r="D7408" s="374">
        <v>13.49</v>
      </c>
      <c r="E7408" s="371"/>
    </row>
    <row r="7409" spans="1:5" customFormat="1" x14ac:dyDescent="0.25">
      <c r="A7409" s="373">
        <v>101333</v>
      </c>
      <c r="B7409" s="373" t="s">
        <v>3552</v>
      </c>
      <c r="C7409" s="373" t="s">
        <v>90</v>
      </c>
      <c r="D7409" s="374">
        <v>31.22</v>
      </c>
      <c r="E7409" s="371"/>
    </row>
    <row r="7410" spans="1:5" customFormat="1" x14ac:dyDescent="0.25">
      <c r="A7410" s="373">
        <v>101334</v>
      </c>
      <c r="B7410" s="373" t="s">
        <v>3553</v>
      </c>
      <c r="C7410" s="373" t="s">
        <v>90</v>
      </c>
      <c r="D7410" s="374">
        <v>87.53</v>
      </c>
      <c r="E7410" s="371"/>
    </row>
    <row r="7411" spans="1:5" customFormat="1" x14ac:dyDescent="0.25">
      <c r="A7411" s="373">
        <v>101336</v>
      </c>
      <c r="B7411" s="373" t="s">
        <v>3554</v>
      </c>
      <c r="C7411" s="373" t="s">
        <v>90</v>
      </c>
      <c r="D7411" s="374">
        <v>51.25</v>
      </c>
      <c r="E7411" s="371"/>
    </row>
    <row r="7412" spans="1:5" customFormat="1" x14ac:dyDescent="0.25">
      <c r="A7412" s="373">
        <v>101337</v>
      </c>
      <c r="B7412" s="373" t="s">
        <v>3555</v>
      </c>
      <c r="C7412" s="373" t="s">
        <v>90</v>
      </c>
      <c r="D7412" s="374">
        <v>17.059999999999999</v>
      </c>
      <c r="E7412" s="371"/>
    </row>
    <row r="7413" spans="1:5" customFormat="1" x14ac:dyDescent="0.25">
      <c r="A7413" s="373">
        <v>101338</v>
      </c>
      <c r="B7413" s="373" t="s">
        <v>3556</v>
      </c>
      <c r="C7413" s="373" t="s">
        <v>90</v>
      </c>
      <c r="D7413" s="374">
        <v>22</v>
      </c>
      <c r="E7413" s="371"/>
    </row>
    <row r="7414" spans="1:5" customFormat="1" x14ac:dyDescent="0.25">
      <c r="A7414" s="373">
        <v>101339</v>
      </c>
      <c r="B7414" s="373" t="s">
        <v>3557</v>
      </c>
      <c r="C7414" s="373" t="s">
        <v>90</v>
      </c>
      <c r="D7414" s="374">
        <v>20.329999999999998</v>
      </c>
      <c r="E7414" s="371"/>
    </row>
    <row r="7415" spans="1:5" customFormat="1" x14ac:dyDescent="0.25">
      <c r="A7415" s="373">
        <v>101340</v>
      </c>
      <c r="B7415" s="373" t="s">
        <v>3558</v>
      </c>
      <c r="C7415" s="373" t="s">
        <v>90</v>
      </c>
      <c r="D7415" s="374">
        <v>20.309999999999999</v>
      </c>
      <c r="E7415" s="371"/>
    </row>
    <row r="7416" spans="1:5" customFormat="1" x14ac:dyDescent="0.25">
      <c r="A7416" s="373">
        <v>101341</v>
      </c>
      <c r="B7416" s="373" t="s">
        <v>3559</v>
      </c>
      <c r="C7416" s="373" t="s">
        <v>90</v>
      </c>
      <c r="D7416" s="374">
        <v>16.899999999999999</v>
      </c>
      <c r="E7416" s="371"/>
    </row>
    <row r="7417" spans="1:5" customFormat="1" x14ac:dyDescent="0.25">
      <c r="A7417" s="373">
        <v>101342</v>
      </c>
      <c r="B7417" s="373" t="s">
        <v>3560</v>
      </c>
      <c r="C7417" s="373" t="s">
        <v>90</v>
      </c>
      <c r="D7417" s="374">
        <v>20.329999999999998</v>
      </c>
      <c r="E7417" s="371"/>
    </row>
    <row r="7418" spans="1:5" customFormat="1" x14ac:dyDescent="0.25">
      <c r="A7418" s="373">
        <v>101343</v>
      </c>
      <c r="B7418" s="373" t="s">
        <v>3561</v>
      </c>
      <c r="C7418" s="373" t="s">
        <v>90</v>
      </c>
      <c r="D7418" s="374">
        <v>34.15</v>
      </c>
      <c r="E7418" s="371"/>
    </row>
    <row r="7419" spans="1:5" customFormat="1" x14ac:dyDescent="0.25">
      <c r="A7419" s="373">
        <v>101344</v>
      </c>
      <c r="B7419" s="373" t="s">
        <v>3562</v>
      </c>
      <c r="C7419" s="373" t="s">
        <v>90</v>
      </c>
      <c r="D7419" s="374">
        <v>39.979999999999997</v>
      </c>
      <c r="E7419" s="371"/>
    </row>
    <row r="7420" spans="1:5" customFormat="1" x14ac:dyDescent="0.25">
      <c r="A7420" s="373">
        <v>101345</v>
      </c>
      <c r="B7420" s="373" t="s">
        <v>3563</v>
      </c>
      <c r="C7420" s="373" t="s">
        <v>90</v>
      </c>
      <c r="D7420" s="374">
        <v>39.979999999999997</v>
      </c>
      <c r="E7420" s="371"/>
    </row>
    <row r="7421" spans="1:5" customFormat="1" x14ac:dyDescent="0.25">
      <c r="A7421" s="373">
        <v>101346</v>
      </c>
      <c r="B7421" s="373" t="s">
        <v>3564</v>
      </c>
      <c r="C7421" s="373" t="s">
        <v>90</v>
      </c>
      <c r="D7421" s="374">
        <v>24.91</v>
      </c>
      <c r="E7421" s="371"/>
    </row>
    <row r="7422" spans="1:5" customFormat="1" x14ac:dyDescent="0.25">
      <c r="A7422" s="373">
        <v>101347</v>
      </c>
      <c r="B7422" s="373" t="s">
        <v>3565</v>
      </c>
      <c r="C7422" s="373" t="s">
        <v>90</v>
      </c>
      <c r="D7422" s="374">
        <v>28.17</v>
      </c>
      <c r="E7422" s="371"/>
    </row>
    <row r="7423" spans="1:5" customFormat="1" x14ac:dyDescent="0.25">
      <c r="A7423" s="373">
        <v>101348</v>
      </c>
      <c r="B7423" s="373" t="s">
        <v>3566</v>
      </c>
      <c r="C7423" s="373" t="s">
        <v>90</v>
      </c>
      <c r="D7423" s="374">
        <v>20.309999999999999</v>
      </c>
      <c r="E7423" s="371"/>
    </row>
    <row r="7424" spans="1:5" customFormat="1" x14ac:dyDescent="0.25">
      <c r="A7424" s="373">
        <v>101349</v>
      </c>
      <c r="B7424" s="373" t="s">
        <v>3567</v>
      </c>
      <c r="C7424" s="373" t="s">
        <v>90</v>
      </c>
      <c r="D7424" s="374">
        <v>36.19</v>
      </c>
      <c r="E7424" s="371"/>
    </row>
    <row r="7425" spans="1:5" customFormat="1" x14ac:dyDescent="0.25">
      <c r="A7425" s="373">
        <v>101350</v>
      </c>
      <c r="B7425" s="373" t="s">
        <v>3568</v>
      </c>
      <c r="C7425" s="373" t="s">
        <v>90</v>
      </c>
      <c r="D7425" s="374">
        <v>36.19</v>
      </c>
      <c r="E7425" s="371"/>
    </row>
    <row r="7426" spans="1:5" customFormat="1" x14ac:dyDescent="0.25">
      <c r="A7426" s="373">
        <v>101351</v>
      </c>
      <c r="B7426" s="373" t="s">
        <v>3569</v>
      </c>
      <c r="C7426" s="373" t="s">
        <v>90</v>
      </c>
      <c r="D7426" s="374">
        <v>20.329999999999998</v>
      </c>
      <c r="E7426" s="371"/>
    </row>
    <row r="7427" spans="1:5" customFormat="1" x14ac:dyDescent="0.25">
      <c r="A7427" s="373">
        <v>101352</v>
      </c>
      <c r="B7427" s="373" t="s">
        <v>3570</v>
      </c>
      <c r="C7427" s="373" t="s">
        <v>90</v>
      </c>
      <c r="D7427" s="374">
        <v>20.329999999999998</v>
      </c>
      <c r="E7427" s="371"/>
    </row>
    <row r="7428" spans="1:5" customFormat="1" x14ac:dyDescent="0.25">
      <c r="A7428" s="373">
        <v>101353</v>
      </c>
      <c r="B7428" s="373" t="s">
        <v>3571</v>
      </c>
      <c r="C7428" s="373" t="s">
        <v>90</v>
      </c>
      <c r="D7428" s="374">
        <v>20.309999999999999</v>
      </c>
      <c r="E7428" s="371"/>
    </row>
    <row r="7429" spans="1:5" customFormat="1" x14ac:dyDescent="0.25">
      <c r="A7429" s="373">
        <v>101355</v>
      </c>
      <c r="B7429" s="373" t="s">
        <v>3572</v>
      </c>
      <c r="C7429" s="373" t="s">
        <v>90</v>
      </c>
      <c r="D7429" s="374">
        <v>36.19</v>
      </c>
      <c r="E7429" s="371"/>
    </row>
    <row r="7430" spans="1:5" customFormat="1" x14ac:dyDescent="0.25">
      <c r="A7430" s="373">
        <v>101356</v>
      </c>
      <c r="B7430" s="373" t="s">
        <v>3573</v>
      </c>
      <c r="C7430" s="373" t="s">
        <v>90</v>
      </c>
      <c r="D7430" s="374">
        <v>43.71</v>
      </c>
      <c r="E7430" s="371"/>
    </row>
    <row r="7431" spans="1:5" customFormat="1" x14ac:dyDescent="0.25">
      <c r="A7431" s="373">
        <v>101357</v>
      </c>
      <c r="B7431" s="373" t="s">
        <v>3574</v>
      </c>
      <c r="C7431" s="373" t="s">
        <v>90</v>
      </c>
      <c r="D7431" s="374">
        <v>62.79</v>
      </c>
      <c r="E7431" s="371"/>
    </row>
    <row r="7432" spans="1:5" customFormat="1" x14ac:dyDescent="0.25">
      <c r="A7432" s="373">
        <v>101358</v>
      </c>
      <c r="B7432" s="373" t="s">
        <v>3575</v>
      </c>
      <c r="C7432" s="373" t="s">
        <v>90</v>
      </c>
      <c r="D7432" s="374">
        <v>43.71</v>
      </c>
      <c r="E7432" s="371"/>
    </row>
    <row r="7433" spans="1:5" customFormat="1" x14ac:dyDescent="0.25">
      <c r="A7433" s="373">
        <v>101359</v>
      </c>
      <c r="B7433" s="373" t="s">
        <v>3576</v>
      </c>
      <c r="C7433" s="373" t="s">
        <v>90</v>
      </c>
      <c r="D7433" s="374">
        <v>42.44</v>
      </c>
      <c r="E7433" s="371"/>
    </row>
    <row r="7434" spans="1:5" customFormat="1" x14ac:dyDescent="0.25">
      <c r="A7434" s="373">
        <v>101360</v>
      </c>
      <c r="B7434" s="373" t="s">
        <v>3577</v>
      </c>
      <c r="C7434" s="373" t="s">
        <v>90</v>
      </c>
      <c r="D7434" s="374">
        <v>43.71</v>
      </c>
      <c r="E7434" s="371"/>
    </row>
    <row r="7435" spans="1:5" customFormat="1" x14ac:dyDescent="0.25">
      <c r="A7435" s="373">
        <v>101361</v>
      </c>
      <c r="B7435" s="373" t="s">
        <v>3578</v>
      </c>
      <c r="C7435" s="373" t="s">
        <v>90</v>
      </c>
      <c r="D7435" s="374">
        <v>51.79</v>
      </c>
      <c r="E7435" s="371"/>
    </row>
    <row r="7436" spans="1:5" customFormat="1" x14ac:dyDescent="0.25">
      <c r="A7436" s="373">
        <v>101363</v>
      </c>
      <c r="B7436" s="373" t="s">
        <v>3579</v>
      </c>
      <c r="C7436" s="373" t="s">
        <v>90</v>
      </c>
      <c r="D7436" s="374">
        <v>34.15</v>
      </c>
      <c r="E7436" s="371"/>
    </row>
    <row r="7437" spans="1:5" customFormat="1" x14ac:dyDescent="0.25">
      <c r="A7437" s="373">
        <v>101364</v>
      </c>
      <c r="B7437" s="373" t="s">
        <v>3580</v>
      </c>
      <c r="C7437" s="373" t="s">
        <v>90</v>
      </c>
      <c r="D7437" s="374">
        <v>41.06</v>
      </c>
      <c r="E7437" s="371"/>
    </row>
    <row r="7438" spans="1:5" customFormat="1" x14ac:dyDescent="0.25">
      <c r="A7438" s="373">
        <v>101365</v>
      </c>
      <c r="B7438" s="373" t="s">
        <v>3581</v>
      </c>
      <c r="C7438" s="373" t="s">
        <v>90</v>
      </c>
      <c r="D7438" s="374">
        <v>34.15</v>
      </c>
      <c r="E7438" s="371"/>
    </row>
    <row r="7439" spans="1:5" customFormat="1" x14ac:dyDescent="0.25">
      <c r="A7439" s="373">
        <v>101366</v>
      </c>
      <c r="B7439" s="373" t="s">
        <v>3582</v>
      </c>
      <c r="C7439" s="373" t="s">
        <v>90</v>
      </c>
      <c r="D7439" s="374">
        <v>40.130000000000003</v>
      </c>
      <c r="E7439" s="371"/>
    </row>
    <row r="7440" spans="1:5" customFormat="1" x14ac:dyDescent="0.25">
      <c r="A7440" s="373">
        <v>101367</v>
      </c>
      <c r="B7440" s="373" t="s">
        <v>3583</v>
      </c>
      <c r="C7440" s="373" t="s">
        <v>90</v>
      </c>
      <c r="D7440" s="374">
        <v>34.15</v>
      </c>
      <c r="E7440" s="371"/>
    </row>
    <row r="7441" spans="1:5" customFormat="1" x14ac:dyDescent="0.25">
      <c r="A7441" s="373">
        <v>101368</v>
      </c>
      <c r="B7441" s="373" t="s">
        <v>3584</v>
      </c>
      <c r="C7441" s="373" t="s">
        <v>90</v>
      </c>
      <c r="D7441" s="374">
        <v>56.35</v>
      </c>
      <c r="E7441" s="371"/>
    </row>
    <row r="7442" spans="1:5" customFormat="1" x14ac:dyDescent="0.25">
      <c r="A7442" s="373">
        <v>101369</v>
      </c>
      <c r="B7442" s="373" t="s">
        <v>3585</v>
      </c>
      <c r="C7442" s="373" t="s">
        <v>90</v>
      </c>
      <c r="D7442" s="374">
        <v>49.23</v>
      </c>
      <c r="E7442" s="371"/>
    </row>
    <row r="7443" spans="1:5" customFormat="1" x14ac:dyDescent="0.25">
      <c r="A7443" s="373">
        <v>101370</v>
      </c>
      <c r="B7443" s="373" t="s">
        <v>3586</v>
      </c>
      <c r="C7443" s="373" t="s">
        <v>90</v>
      </c>
      <c r="D7443" s="374">
        <v>33.74</v>
      </c>
      <c r="E7443" s="371"/>
    </row>
    <row r="7444" spans="1:5" customFormat="1" x14ac:dyDescent="0.25">
      <c r="A7444" s="373">
        <v>101371</v>
      </c>
      <c r="B7444" s="373" t="s">
        <v>3587</v>
      </c>
      <c r="C7444" s="373" t="s">
        <v>90</v>
      </c>
      <c r="D7444" s="374">
        <v>39.31</v>
      </c>
      <c r="E7444" s="371"/>
    </row>
    <row r="7445" spans="1:5" customFormat="1" x14ac:dyDescent="0.25">
      <c r="A7445" s="373">
        <v>101372</v>
      </c>
      <c r="B7445" s="373" t="s">
        <v>3588</v>
      </c>
      <c r="C7445" s="373" t="s">
        <v>90</v>
      </c>
      <c r="D7445" s="374">
        <v>10.51</v>
      </c>
      <c r="E7445" s="371"/>
    </row>
    <row r="7446" spans="1:5" customFormat="1" x14ac:dyDescent="0.25">
      <c r="A7446" s="373">
        <v>101374</v>
      </c>
      <c r="B7446" s="373" t="s">
        <v>3281</v>
      </c>
      <c r="C7446" s="373" t="s">
        <v>90</v>
      </c>
      <c r="D7446" s="375">
        <v>4132.54</v>
      </c>
      <c r="E7446" s="371"/>
    </row>
    <row r="7447" spans="1:5" customFormat="1" x14ac:dyDescent="0.25">
      <c r="A7447" s="373">
        <v>101375</v>
      </c>
      <c r="B7447" s="373" t="s">
        <v>3589</v>
      </c>
      <c r="C7447" s="373" t="s">
        <v>90</v>
      </c>
      <c r="D7447" s="375">
        <v>4181.99</v>
      </c>
      <c r="E7447" s="371"/>
    </row>
    <row r="7448" spans="1:5" customFormat="1" x14ac:dyDescent="0.25">
      <c r="A7448" s="373">
        <v>101376</v>
      </c>
      <c r="B7448" s="373" t="s">
        <v>3590</v>
      </c>
      <c r="C7448" s="373" t="s">
        <v>90</v>
      </c>
      <c r="D7448" s="375">
        <v>3907.45</v>
      </c>
      <c r="E7448" s="371"/>
    </row>
    <row r="7449" spans="1:5" customFormat="1" x14ac:dyDescent="0.25">
      <c r="A7449" s="373">
        <v>101377</v>
      </c>
      <c r="B7449" s="373" t="s">
        <v>3284</v>
      </c>
      <c r="C7449" s="373" t="s">
        <v>90</v>
      </c>
      <c r="D7449" s="375">
        <v>4121.0200000000004</v>
      </c>
      <c r="E7449" s="371"/>
    </row>
    <row r="7450" spans="1:5" customFormat="1" x14ac:dyDescent="0.25">
      <c r="A7450" s="373">
        <v>101378</v>
      </c>
      <c r="B7450" s="373" t="s">
        <v>3498</v>
      </c>
      <c r="C7450" s="373" t="s">
        <v>90</v>
      </c>
      <c r="D7450" s="375">
        <v>4391.66</v>
      </c>
      <c r="E7450" s="371"/>
    </row>
    <row r="7451" spans="1:5" customFormat="1" x14ac:dyDescent="0.25">
      <c r="A7451" s="373">
        <v>101379</v>
      </c>
      <c r="B7451" s="373" t="s">
        <v>3591</v>
      </c>
      <c r="C7451" s="373" t="s">
        <v>90</v>
      </c>
      <c r="D7451" s="375">
        <v>4132.54</v>
      </c>
      <c r="E7451" s="371"/>
    </row>
    <row r="7452" spans="1:5" customFormat="1" x14ac:dyDescent="0.25">
      <c r="A7452" s="373">
        <v>101380</v>
      </c>
      <c r="B7452" s="373" t="s">
        <v>3286</v>
      </c>
      <c r="C7452" s="373" t="s">
        <v>90</v>
      </c>
      <c r="D7452" s="375">
        <v>4087.53</v>
      </c>
      <c r="E7452" s="371"/>
    </row>
    <row r="7453" spans="1:5" customFormat="1" x14ac:dyDescent="0.25">
      <c r="A7453" s="373">
        <v>101381</v>
      </c>
      <c r="B7453" s="373" t="s">
        <v>3287</v>
      </c>
      <c r="C7453" s="373" t="s">
        <v>90</v>
      </c>
      <c r="D7453" s="375">
        <v>5294.26</v>
      </c>
      <c r="E7453" s="371"/>
    </row>
    <row r="7454" spans="1:5" customFormat="1" x14ac:dyDescent="0.25">
      <c r="A7454" s="373">
        <v>101382</v>
      </c>
      <c r="B7454" s="373" t="s">
        <v>3592</v>
      </c>
      <c r="C7454" s="373" t="s">
        <v>90</v>
      </c>
      <c r="D7454" s="375">
        <v>4304.17</v>
      </c>
      <c r="E7454" s="371"/>
    </row>
    <row r="7455" spans="1:5" customFormat="1" x14ac:dyDescent="0.25">
      <c r="A7455" s="373">
        <v>101383</v>
      </c>
      <c r="B7455" s="373" t="s">
        <v>3500</v>
      </c>
      <c r="C7455" s="373" t="s">
        <v>90</v>
      </c>
      <c r="D7455" s="375">
        <v>3980.61</v>
      </c>
      <c r="E7455" s="371"/>
    </row>
    <row r="7456" spans="1:5" customFormat="1" x14ac:dyDescent="0.25">
      <c r="A7456" s="373">
        <v>101384</v>
      </c>
      <c r="B7456" s="373" t="s">
        <v>3290</v>
      </c>
      <c r="C7456" s="373" t="s">
        <v>90</v>
      </c>
      <c r="D7456" s="375">
        <v>4016.41</v>
      </c>
      <c r="E7456" s="371"/>
    </row>
    <row r="7457" spans="1:5" customFormat="1" x14ac:dyDescent="0.25">
      <c r="A7457" s="373">
        <v>101385</v>
      </c>
      <c r="B7457" s="373" t="s">
        <v>3593</v>
      </c>
      <c r="C7457" s="373" t="s">
        <v>90</v>
      </c>
      <c r="D7457" s="375">
        <v>5926.77</v>
      </c>
      <c r="E7457" s="371"/>
    </row>
    <row r="7458" spans="1:5" customFormat="1" x14ac:dyDescent="0.25">
      <c r="A7458" s="373">
        <v>101386</v>
      </c>
      <c r="B7458" s="373" t="s">
        <v>3292</v>
      </c>
      <c r="C7458" s="373" t="s">
        <v>90</v>
      </c>
      <c r="D7458" s="375">
        <v>3907.45</v>
      </c>
      <c r="E7458" s="371"/>
    </row>
    <row r="7459" spans="1:5" customFormat="1" x14ac:dyDescent="0.25">
      <c r="A7459" s="373">
        <v>101387</v>
      </c>
      <c r="B7459" s="373" t="s">
        <v>3594</v>
      </c>
      <c r="C7459" s="373" t="s">
        <v>90</v>
      </c>
      <c r="D7459" s="375">
        <v>4139.16</v>
      </c>
      <c r="E7459" s="371"/>
    </row>
    <row r="7460" spans="1:5" customFormat="1" x14ac:dyDescent="0.25">
      <c r="A7460" s="373">
        <v>101388</v>
      </c>
      <c r="B7460" s="373" t="s">
        <v>3294</v>
      </c>
      <c r="C7460" s="373" t="s">
        <v>90</v>
      </c>
      <c r="D7460" s="375">
        <v>3951.86</v>
      </c>
      <c r="E7460" s="371"/>
    </row>
    <row r="7461" spans="1:5" customFormat="1" x14ac:dyDescent="0.25">
      <c r="A7461" s="373">
        <v>101389</v>
      </c>
      <c r="B7461" s="373" t="s">
        <v>3295</v>
      </c>
      <c r="C7461" s="373" t="s">
        <v>90</v>
      </c>
      <c r="D7461" s="375">
        <v>2068.4699999999998</v>
      </c>
      <c r="E7461" s="371"/>
    </row>
    <row r="7462" spans="1:5" customFormat="1" x14ac:dyDescent="0.25">
      <c r="A7462" s="373">
        <v>101390</v>
      </c>
      <c r="B7462" s="373" t="s">
        <v>3595</v>
      </c>
      <c r="C7462" s="373" t="s">
        <v>90</v>
      </c>
      <c r="D7462" s="375">
        <v>5674.33</v>
      </c>
      <c r="E7462" s="371"/>
    </row>
    <row r="7463" spans="1:5" customFormat="1" x14ac:dyDescent="0.25">
      <c r="A7463" s="373">
        <v>101391</v>
      </c>
      <c r="B7463" s="373" t="s">
        <v>3596</v>
      </c>
      <c r="C7463" s="373" t="s">
        <v>90</v>
      </c>
      <c r="D7463" s="375">
        <v>5303.82</v>
      </c>
      <c r="E7463" s="371"/>
    </row>
    <row r="7464" spans="1:5" customFormat="1" x14ac:dyDescent="0.25">
      <c r="A7464" s="373">
        <v>101392</v>
      </c>
      <c r="B7464" s="373" t="s">
        <v>3597</v>
      </c>
      <c r="C7464" s="373" t="s">
        <v>90</v>
      </c>
      <c r="D7464" s="375">
        <v>3989.15</v>
      </c>
      <c r="E7464" s="371"/>
    </row>
    <row r="7465" spans="1:5" customFormat="1" x14ac:dyDescent="0.25">
      <c r="A7465" s="373">
        <v>101394</v>
      </c>
      <c r="B7465" s="373" t="s">
        <v>3300</v>
      </c>
      <c r="C7465" s="373" t="s">
        <v>90</v>
      </c>
      <c r="D7465" s="375">
        <v>4937.66</v>
      </c>
      <c r="E7465" s="371"/>
    </row>
    <row r="7466" spans="1:5" customFormat="1" x14ac:dyDescent="0.25">
      <c r="A7466" s="373">
        <v>101395</v>
      </c>
      <c r="B7466" s="373" t="s">
        <v>3598</v>
      </c>
      <c r="C7466" s="373" t="s">
        <v>90</v>
      </c>
      <c r="D7466" s="375">
        <v>4105.8900000000003</v>
      </c>
      <c r="E7466" s="371"/>
    </row>
    <row r="7467" spans="1:5" customFormat="1" x14ac:dyDescent="0.25">
      <c r="A7467" s="373">
        <v>101396</v>
      </c>
      <c r="B7467" s="373" t="s">
        <v>3599</v>
      </c>
      <c r="C7467" s="373" t="s">
        <v>90</v>
      </c>
      <c r="D7467" s="375">
        <v>5049.25</v>
      </c>
      <c r="E7467" s="371"/>
    </row>
    <row r="7468" spans="1:5" customFormat="1" x14ac:dyDescent="0.25">
      <c r="A7468" s="373">
        <v>101397</v>
      </c>
      <c r="B7468" s="373" t="s">
        <v>3302</v>
      </c>
      <c r="C7468" s="373" t="s">
        <v>90</v>
      </c>
      <c r="D7468" s="375">
        <v>5260.99</v>
      </c>
      <c r="E7468" s="371"/>
    </row>
    <row r="7469" spans="1:5" customFormat="1" x14ac:dyDescent="0.25">
      <c r="A7469" s="373">
        <v>101398</v>
      </c>
      <c r="B7469" s="373" t="s">
        <v>3600</v>
      </c>
      <c r="C7469" s="373" t="s">
        <v>90</v>
      </c>
      <c r="D7469" s="375">
        <v>4325.57</v>
      </c>
      <c r="E7469" s="371"/>
    </row>
    <row r="7470" spans="1:5" customFormat="1" x14ac:dyDescent="0.25">
      <c r="A7470" s="373">
        <v>101399</v>
      </c>
      <c r="B7470" s="373" t="s">
        <v>3304</v>
      </c>
      <c r="C7470" s="373" t="s">
        <v>90</v>
      </c>
      <c r="D7470" s="375">
        <v>5367.14</v>
      </c>
      <c r="E7470" s="371"/>
    </row>
    <row r="7471" spans="1:5" customFormat="1" x14ac:dyDescent="0.25">
      <c r="A7471" s="373">
        <v>101400</v>
      </c>
      <c r="B7471" s="373" t="s">
        <v>3601</v>
      </c>
      <c r="C7471" s="373" t="s">
        <v>90</v>
      </c>
      <c r="D7471" s="375">
        <v>5367.14</v>
      </c>
      <c r="E7471" s="371"/>
    </row>
    <row r="7472" spans="1:5" customFormat="1" x14ac:dyDescent="0.25">
      <c r="A7472" s="373">
        <v>101401</v>
      </c>
      <c r="B7472" s="373" t="s">
        <v>3306</v>
      </c>
      <c r="C7472" s="373" t="s">
        <v>90</v>
      </c>
      <c r="D7472" s="375">
        <v>6493.13</v>
      </c>
      <c r="E7472" s="371"/>
    </row>
    <row r="7473" spans="1:5" customFormat="1" x14ac:dyDescent="0.25">
      <c r="A7473" s="373">
        <v>101402</v>
      </c>
      <c r="B7473" s="373" t="s">
        <v>3307</v>
      </c>
      <c r="C7473" s="373" t="s">
        <v>90</v>
      </c>
      <c r="D7473" s="375">
        <v>5183.99</v>
      </c>
      <c r="E7473" s="371"/>
    </row>
    <row r="7474" spans="1:5" customFormat="1" x14ac:dyDescent="0.25">
      <c r="A7474" s="373">
        <v>101407</v>
      </c>
      <c r="B7474" s="373" t="s">
        <v>3308</v>
      </c>
      <c r="C7474" s="373" t="s">
        <v>90</v>
      </c>
      <c r="D7474" s="375">
        <v>5294.26</v>
      </c>
      <c r="E7474" s="371"/>
    </row>
    <row r="7475" spans="1:5" customFormat="1" x14ac:dyDescent="0.25">
      <c r="A7475" s="373">
        <v>101408</v>
      </c>
      <c r="B7475" s="373" t="s">
        <v>3309</v>
      </c>
      <c r="C7475" s="373" t="s">
        <v>90</v>
      </c>
      <c r="D7475" s="375">
        <v>5322.9</v>
      </c>
      <c r="E7475" s="371"/>
    </row>
    <row r="7476" spans="1:5" customFormat="1" x14ac:dyDescent="0.25">
      <c r="A7476" s="373">
        <v>101409</v>
      </c>
      <c r="B7476" s="373" t="s">
        <v>3602</v>
      </c>
      <c r="C7476" s="373" t="s">
        <v>90</v>
      </c>
      <c r="D7476" s="375">
        <v>4247.28</v>
      </c>
      <c r="E7476" s="371"/>
    </row>
    <row r="7477" spans="1:5" customFormat="1" x14ac:dyDescent="0.25">
      <c r="A7477" s="373">
        <v>101410</v>
      </c>
      <c r="B7477" s="373" t="s">
        <v>3357</v>
      </c>
      <c r="C7477" s="373" t="s">
        <v>90</v>
      </c>
      <c r="D7477" s="375">
        <v>4715.4399999999996</v>
      </c>
      <c r="E7477" s="371"/>
    </row>
    <row r="7478" spans="1:5" customFormat="1" x14ac:dyDescent="0.25">
      <c r="A7478" s="373">
        <v>101411</v>
      </c>
      <c r="B7478" s="373" t="s">
        <v>3603</v>
      </c>
      <c r="C7478" s="373" t="s">
        <v>90</v>
      </c>
      <c r="D7478" s="375">
        <v>5059.13</v>
      </c>
      <c r="E7478" s="371"/>
    </row>
    <row r="7479" spans="1:5" customFormat="1" x14ac:dyDescent="0.25">
      <c r="A7479" s="373">
        <v>101412</v>
      </c>
      <c r="B7479" s="373" t="s">
        <v>3604</v>
      </c>
      <c r="C7479" s="373" t="s">
        <v>90</v>
      </c>
      <c r="D7479" s="375">
        <v>5376.45</v>
      </c>
      <c r="E7479" s="371"/>
    </row>
    <row r="7480" spans="1:5" customFormat="1" x14ac:dyDescent="0.25">
      <c r="A7480" s="373">
        <v>101413</v>
      </c>
      <c r="B7480" s="373" t="s">
        <v>3311</v>
      </c>
      <c r="C7480" s="373" t="s">
        <v>90</v>
      </c>
      <c r="D7480" s="375">
        <v>4992.88</v>
      </c>
      <c r="E7480" s="371"/>
    </row>
    <row r="7481" spans="1:5" customFormat="1" x14ac:dyDescent="0.25">
      <c r="A7481" s="373">
        <v>101414</v>
      </c>
      <c r="B7481" s="373" t="s">
        <v>3605</v>
      </c>
      <c r="C7481" s="373" t="s">
        <v>90</v>
      </c>
      <c r="D7481" s="375">
        <v>5303.82</v>
      </c>
      <c r="E7481" s="371"/>
    </row>
    <row r="7482" spans="1:5" customFormat="1" x14ac:dyDescent="0.25">
      <c r="A7482" s="373">
        <v>101415</v>
      </c>
      <c r="B7482" s="373" t="s">
        <v>3606</v>
      </c>
      <c r="C7482" s="373" t="s">
        <v>90</v>
      </c>
      <c r="D7482" s="375">
        <v>6069.43</v>
      </c>
      <c r="E7482" s="371"/>
    </row>
    <row r="7483" spans="1:5" customFormat="1" x14ac:dyDescent="0.25">
      <c r="A7483" s="373">
        <v>101416</v>
      </c>
      <c r="B7483" s="373" t="s">
        <v>3502</v>
      </c>
      <c r="C7483" s="373" t="s">
        <v>90</v>
      </c>
      <c r="D7483" s="375">
        <v>5603.46</v>
      </c>
      <c r="E7483" s="371"/>
    </row>
    <row r="7484" spans="1:5" customFormat="1" x14ac:dyDescent="0.25">
      <c r="A7484" s="373">
        <v>101417</v>
      </c>
      <c r="B7484" s="373" t="s">
        <v>3607</v>
      </c>
      <c r="C7484" s="373" t="s">
        <v>90</v>
      </c>
      <c r="D7484" s="375">
        <v>4760.1400000000003</v>
      </c>
      <c r="E7484" s="371"/>
    </row>
    <row r="7485" spans="1:5" customFormat="1" x14ac:dyDescent="0.25">
      <c r="A7485" s="373">
        <v>101418</v>
      </c>
      <c r="B7485" s="373" t="s">
        <v>3608</v>
      </c>
      <c r="C7485" s="373" t="s">
        <v>90</v>
      </c>
      <c r="D7485" s="375">
        <v>4335.59</v>
      </c>
      <c r="E7485" s="371"/>
    </row>
    <row r="7486" spans="1:5" customFormat="1" x14ac:dyDescent="0.25">
      <c r="A7486" s="373">
        <v>101419</v>
      </c>
      <c r="B7486" s="373" t="s">
        <v>3609</v>
      </c>
      <c r="C7486" s="373" t="s">
        <v>90</v>
      </c>
      <c r="D7486" s="375">
        <v>4620.49</v>
      </c>
      <c r="E7486" s="371"/>
    </row>
    <row r="7487" spans="1:5" customFormat="1" x14ac:dyDescent="0.25">
      <c r="A7487" s="373">
        <v>101420</v>
      </c>
      <c r="B7487" s="373" t="s">
        <v>3610</v>
      </c>
      <c r="C7487" s="373" t="s">
        <v>90</v>
      </c>
      <c r="D7487" s="375">
        <v>5197.6499999999996</v>
      </c>
      <c r="E7487" s="371"/>
    </row>
    <row r="7488" spans="1:5" customFormat="1" x14ac:dyDescent="0.25">
      <c r="A7488" s="373">
        <v>101421</v>
      </c>
      <c r="B7488" s="373" t="s">
        <v>3611</v>
      </c>
      <c r="C7488" s="373" t="s">
        <v>90</v>
      </c>
      <c r="D7488" s="375">
        <v>5967.8</v>
      </c>
      <c r="E7488" s="371"/>
    </row>
    <row r="7489" spans="1:5" customFormat="1" x14ac:dyDescent="0.25">
      <c r="A7489" s="373">
        <v>101422</v>
      </c>
      <c r="B7489" s="373" t="s">
        <v>3612</v>
      </c>
      <c r="C7489" s="373" t="s">
        <v>90</v>
      </c>
      <c r="D7489" s="375">
        <v>4657.05</v>
      </c>
      <c r="E7489" s="371"/>
    </row>
    <row r="7490" spans="1:5" customFormat="1" x14ac:dyDescent="0.25">
      <c r="A7490" s="373">
        <v>101424</v>
      </c>
      <c r="B7490" s="373" t="s">
        <v>3613</v>
      </c>
      <c r="C7490" s="373" t="s">
        <v>90</v>
      </c>
      <c r="D7490" s="375">
        <v>5301.79</v>
      </c>
      <c r="E7490" s="371"/>
    </row>
    <row r="7491" spans="1:5" customFormat="1" x14ac:dyDescent="0.25">
      <c r="A7491" s="373">
        <v>101425</v>
      </c>
      <c r="B7491" s="373" t="s">
        <v>3614</v>
      </c>
      <c r="C7491" s="373" t="s">
        <v>90</v>
      </c>
      <c r="D7491" s="375">
        <v>2984.96</v>
      </c>
      <c r="E7491" s="371"/>
    </row>
    <row r="7492" spans="1:5" customFormat="1" x14ac:dyDescent="0.25">
      <c r="A7492" s="373">
        <v>101426</v>
      </c>
      <c r="B7492" s="373" t="s">
        <v>3615</v>
      </c>
      <c r="C7492" s="373" t="s">
        <v>90</v>
      </c>
      <c r="D7492" s="375">
        <v>4657.9399999999996</v>
      </c>
      <c r="E7492" s="371"/>
    </row>
    <row r="7493" spans="1:5" customFormat="1" x14ac:dyDescent="0.25">
      <c r="A7493" s="373">
        <v>101427</v>
      </c>
      <c r="B7493" s="373" t="s">
        <v>3322</v>
      </c>
      <c r="C7493" s="373" t="s">
        <v>90</v>
      </c>
      <c r="D7493" s="375">
        <v>4401.13</v>
      </c>
      <c r="E7493" s="371"/>
    </row>
    <row r="7494" spans="1:5" customFormat="1" x14ac:dyDescent="0.25">
      <c r="A7494" s="373">
        <v>101428</v>
      </c>
      <c r="B7494" s="373" t="s">
        <v>3616</v>
      </c>
      <c r="C7494" s="373" t="s">
        <v>90</v>
      </c>
      <c r="D7494" s="375">
        <v>4398.84</v>
      </c>
      <c r="E7494" s="371"/>
    </row>
    <row r="7495" spans="1:5" customFormat="1" x14ac:dyDescent="0.25">
      <c r="A7495" s="373">
        <v>101429</v>
      </c>
      <c r="B7495" s="373" t="s">
        <v>3617</v>
      </c>
      <c r="C7495" s="373" t="s">
        <v>90</v>
      </c>
      <c r="D7495" s="375">
        <v>3876.16</v>
      </c>
      <c r="E7495" s="371"/>
    </row>
    <row r="7496" spans="1:5" customFormat="1" x14ac:dyDescent="0.25">
      <c r="A7496" s="373">
        <v>101430</v>
      </c>
      <c r="B7496" s="373" t="s">
        <v>3618</v>
      </c>
      <c r="C7496" s="373" t="s">
        <v>90</v>
      </c>
      <c r="D7496" s="375">
        <v>4401.13</v>
      </c>
      <c r="E7496" s="371"/>
    </row>
    <row r="7497" spans="1:5" customFormat="1" x14ac:dyDescent="0.25">
      <c r="A7497" s="373">
        <v>101431</v>
      </c>
      <c r="B7497" s="373" t="s">
        <v>3325</v>
      </c>
      <c r="C7497" s="373" t="s">
        <v>90</v>
      </c>
      <c r="D7497" s="375">
        <v>5069.17</v>
      </c>
      <c r="E7497" s="371"/>
    </row>
    <row r="7498" spans="1:5" customFormat="1" x14ac:dyDescent="0.25">
      <c r="A7498" s="373">
        <v>101432</v>
      </c>
      <c r="B7498" s="373" t="s">
        <v>3619</v>
      </c>
      <c r="C7498" s="373" t="s">
        <v>90</v>
      </c>
      <c r="D7498" s="375">
        <v>4418.51</v>
      </c>
      <c r="E7498" s="371"/>
    </row>
    <row r="7499" spans="1:5" customFormat="1" x14ac:dyDescent="0.25">
      <c r="A7499" s="373">
        <v>101433</v>
      </c>
      <c r="B7499" s="373" t="s">
        <v>3327</v>
      </c>
      <c r="C7499" s="373" t="s">
        <v>90</v>
      </c>
      <c r="D7499" s="375">
        <v>4418.51</v>
      </c>
      <c r="E7499" s="371"/>
    </row>
    <row r="7500" spans="1:5" customFormat="1" x14ac:dyDescent="0.25">
      <c r="A7500" s="373">
        <v>101434</v>
      </c>
      <c r="B7500" s="373" t="s">
        <v>3620</v>
      </c>
      <c r="C7500" s="373" t="s">
        <v>90</v>
      </c>
      <c r="D7500" s="375">
        <v>4045.69</v>
      </c>
      <c r="E7500" s="371"/>
    </row>
    <row r="7501" spans="1:5" customFormat="1" x14ac:dyDescent="0.25">
      <c r="A7501" s="373">
        <v>101435</v>
      </c>
      <c r="B7501" s="373" t="s">
        <v>3621</v>
      </c>
      <c r="C7501" s="373" t="s">
        <v>90</v>
      </c>
      <c r="D7501" s="375">
        <v>4406.7</v>
      </c>
      <c r="E7501" s="371"/>
    </row>
    <row r="7502" spans="1:5" customFormat="1" x14ac:dyDescent="0.25">
      <c r="A7502" s="373">
        <v>101436</v>
      </c>
      <c r="B7502" s="373" t="s">
        <v>3329</v>
      </c>
      <c r="C7502" s="373" t="s">
        <v>90</v>
      </c>
      <c r="D7502" s="375">
        <v>4398.84</v>
      </c>
      <c r="E7502" s="371"/>
    </row>
    <row r="7503" spans="1:5" customFormat="1" x14ac:dyDescent="0.25">
      <c r="A7503" s="373">
        <v>101437</v>
      </c>
      <c r="B7503" s="373" t="s">
        <v>3622</v>
      </c>
      <c r="C7503" s="373" t="s">
        <v>90</v>
      </c>
      <c r="D7503" s="375">
        <v>6831.85</v>
      </c>
      <c r="E7503" s="371"/>
    </row>
    <row r="7504" spans="1:5" customFormat="1" x14ac:dyDescent="0.25">
      <c r="A7504" s="373">
        <v>101438</v>
      </c>
      <c r="B7504" s="373" t="s">
        <v>3331</v>
      </c>
      <c r="C7504" s="373" t="s">
        <v>90</v>
      </c>
      <c r="D7504" s="375">
        <v>6831.85</v>
      </c>
      <c r="E7504" s="371"/>
    </row>
    <row r="7505" spans="1:5" customFormat="1" x14ac:dyDescent="0.25">
      <c r="A7505" s="373">
        <v>101439</v>
      </c>
      <c r="B7505" s="373" t="s">
        <v>3332</v>
      </c>
      <c r="C7505" s="373" t="s">
        <v>90</v>
      </c>
      <c r="D7505" s="375">
        <v>4401.13</v>
      </c>
      <c r="E7505" s="371"/>
    </row>
    <row r="7506" spans="1:5" customFormat="1" x14ac:dyDescent="0.25">
      <c r="A7506" s="373">
        <v>101440</v>
      </c>
      <c r="B7506" s="373" t="s">
        <v>3623</v>
      </c>
      <c r="C7506" s="373" t="s">
        <v>90</v>
      </c>
      <c r="D7506" s="375">
        <v>4401.13</v>
      </c>
      <c r="E7506" s="371"/>
    </row>
    <row r="7507" spans="1:5" customFormat="1" x14ac:dyDescent="0.25">
      <c r="A7507" s="373">
        <v>101441</v>
      </c>
      <c r="B7507" s="373" t="s">
        <v>3334</v>
      </c>
      <c r="C7507" s="373" t="s">
        <v>90</v>
      </c>
      <c r="D7507" s="375">
        <v>4398.84</v>
      </c>
      <c r="E7507" s="371"/>
    </row>
    <row r="7508" spans="1:5" customFormat="1" x14ac:dyDescent="0.25">
      <c r="A7508" s="373">
        <v>101443</v>
      </c>
      <c r="B7508" s="373" t="s">
        <v>3335</v>
      </c>
      <c r="C7508" s="373" t="s">
        <v>90</v>
      </c>
      <c r="D7508" s="375">
        <v>6831.85</v>
      </c>
      <c r="E7508" s="371"/>
    </row>
    <row r="7509" spans="1:5" customFormat="1" x14ac:dyDescent="0.25">
      <c r="A7509" s="373">
        <v>101444</v>
      </c>
      <c r="B7509" s="373" t="s">
        <v>3338</v>
      </c>
      <c r="C7509" s="373" t="s">
        <v>90</v>
      </c>
      <c r="D7509" s="375">
        <v>5303.82</v>
      </c>
      <c r="E7509" s="371"/>
    </row>
    <row r="7510" spans="1:5" customFormat="1" x14ac:dyDescent="0.25">
      <c r="A7510" s="373">
        <v>101445</v>
      </c>
      <c r="B7510" s="373" t="s">
        <v>3339</v>
      </c>
      <c r="C7510" s="373" t="s">
        <v>90</v>
      </c>
      <c r="D7510" s="375">
        <v>5322.9</v>
      </c>
      <c r="E7510" s="371"/>
    </row>
    <row r="7511" spans="1:5" customFormat="1" x14ac:dyDescent="0.25">
      <c r="A7511" s="373">
        <v>101446</v>
      </c>
      <c r="B7511" s="373" t="s">
        <v>3340</v>
      </c>
      <c r="C7511" s="373" t="s">
        <v>90</v>
      </c>
      <c r="D7511" s="375">
        <v>5556.32</v>
      </c>
      <c r="E7511" s="371"/>
    </row>
    <row r="7512" spans="1:5" customFormat="1" x14ac:dyDescent="0.25">
      <c r="A7512" s="373">
        <v>101447</v>
      </c>
      <c r="B7512" s="373" t="s">
        <v>3341</v>
      </c>
      <c r="C7512" s="373" t="s">
        <v>90</v>
      </c>
      <c r="D7512" s="375">
        <v>5446.59</v>
      </c>
      <c r="E7512" s="371"/>
    </row>
    <row r="7513" spans="1:5" customFormat="1" x14ac:dyDescent="0.25">
      <c r="A7513" s="373">
        <v>101448</v>
      </c>
      <c r="B7513" s="373" t="s">
        <v>3342</v>
      </c>
      <c r="C7513" s="373" t="s">
        <v>90</v>
      </c>
      <c r="D7513" s="375">
        <v>5556.32</v>
      </c>
      <c r="E7513" s="371"/>
    </row>
    <row r="7514" spans="1:5" customFormat="1" x14ac:dyDescent="0.25">
      <c r="A7514" s="373">
        <v>101449</v>
      </c>
      <c r="B7514" s="373" t="s">
        <v>3624</v>
      </c>
      <c r="C7514" s="373" t="s">
        <v>90</v>
      </c>
      <c r="D7514" s="375">
        <v>4430.32</v>
      </c>
      <c r="E7514" s="371"/>
    </row>
    <row r="7515" spans="1:5" customFormat="1" x14ac:dyDescent="0.25">
      <c r="A7515" s="373">
        <v>101451</v>
      </c>
      <c r="B7515" s="373" t="s">
        <v>3345</v>
      </c>
      <c r="C7515" s="373" t="s">
        <v>90</v>
      </c>
      <c r="D7515" s="375">
        <v>5294.26</v>
      </c>
      <c r="E7515" s="371"/>
    </row>
    <row r="7516" spans="1:5" customFormat="1" x14ac:dyDescent="0.25">
      <c r="A7516" s="373">
        <v>101452</v>
      </c>
      <c r="B7516" s="373" t="s">
        <v>3625</v>
      </c>
      <c r="C7516" s="373" t="s">
        <v>90</v>
      </c>
      <c r="D7516" s="375">
        <v>3970.59</v>
      </c>
      <c r="E7516" s="371"/>
    </row>
    <row r="7517" spans="1:5" customFormat="1" x14ac:dyDescent="0.25">
      <c r="A7517" s="373">
        <v>101453</v>
      </c>
      <c r="B7517" s="373" t="s">
        <v>3347</v>
      </c>
      <c r="C7517" s="373" t="s">
        <v>90</v>
      </c>
      <c r="D7517" s="375">
        <v>5453.05</v>
      </c>
      <c r="E7517" s="371"/>
    </row>
    <row r="7518" spans="1:5" customFormat="1" x14ac:dyDescent="0.25">
      <c r="A7518" s="373">
        <v>101454</v>
      </c>
      <c r="B7518" s="373" t="s">
        <v>3626</v>
      </c>
      <c r="C7518" s="373" t="s">
        <v>90</v>
      </c>
      <c r="D7518" s="375">
        <v>6115.54</v>
      </c>
      <c r="E7518" s="371"/>
    </row>
    <row r="7519" spans="1:5" customFormat="1" x14ac:dyDescent="0.25">
      <c r="A7519" s="373">
        <v>101455</v>
      </c>
      <c r="B7519" s="373" t="s">
        <v>3349</v>
      </c>
      <c r="C7519" s="373" t="s">
        <v>90</v>
      </c>
      <c r="D7519" s="375">
        <v>5260.99</v>
      </c>
      <c r="E7519" s="371"/>
    </row>
    <row r="7520" spans="1:5" customFormat="1" x14ac:dyDescent="0.25">
      <c r="A7520" s="373">
        <v>101456</v>
      </c>
      <c r="B7520" s="373" t="s">
        <v>3627</v>
      </c>
      <c r="C7520" s="373" t="s">
        <v>90</v>
      </c>
      <c r="D7520" s="375">
        <v>9013.5400000000009</v>
      </c>
      <c r="E7520" s="371"/>
    </row>
    <row r="7521" spans="1:5" customFormat="1" x14ac:dyDescent="0.25">
      <c r="A7521" s="373">
        <v>101457</v>
      </c>
      <c r="B7521" s="373" t="s">
        <v>3628</v>
      </c>
      <c r="C7521" s="373" t="s">
        <v>90</v>
      </c>
      <c r="D7521" s="375">
        <v>6739.95</v>
      </c>
      <c r="E7521" s="371"/>
    </row>
    <row r="7522" spans="1:5" customFormat="1" x14ac:dyDescent="0.25">
      <c r="A7522" s="373">
        <v>101458</v>
      </c>
      <c r="B7522" s="373" t="s">
        <v>3629</v>
      </c>
      <c r="C7522" s="373" t="s">
        <v>90</v>
      </c>
      <c r="D7522" s="375">
        <v>5216.0200000000004</v>
      </c>
      <c r="E7522" s="371"/>
    </row>
    <row r="7523" spans="1:5" customFormat="1" x14ac:dyDescent="0.25">
      <c r="A7523" s="373">
        <v>101459</v>
      </c>
      <c r="B7523" s="373" t="s">
        <v>3354</v>
      </c>
      <c r="C7523" s="373" t="s">
        <v>90</v>
      </c>
      <c r="D7523" s="375">
        <v>4922.83</v>
      </c>
      <c r="E7523" s="371"/>
    </row>
    <row r="7524" spans="1:5" ht="13.5" x14ac:dyDescent="0.25">
      <c r="A7524" s="373">
        <v>101460</v>
      </c>
      <c r="B7524" s="373" t="s">
        <v>3489</v>
      </c>
      <c r="C7524" s="373" t="s">
        <v>90</v>
      </c>
      <c r="D7524" s="375">
        <v>4103.6899999999996</v>
      </c>
    </row>
  </sheetData>
  <pageMargins left="0.78740157499999996" right="0.78740157499999996" top="0.984251969" bottom="0.984251969" header="0.5" footer="0.5"/>
  <pageSetup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5211"/>
  <sheetViews>
    <sheetView zoomScale="85" zoomScaleNormal="85" workbookViewId="0">
      <selection activeCell="A341" sqref="A341:XFD341"/>
    </sheetView>
  </sheetViews>
  <sheetFormatPr defaultColWidth="9.140625" defaultRowHeight="15" x14ac:dyDescent="0.25"/>
  <cols>
    <col min="1" max="1" width="10.5703125" style="371" customWidth="1"/>
    <col min="2" max="2" width="78.140625" style="371" customWidth="1"/>
    <col min="3" max="3" width="21.140625" style="371" customWidth="1"/>
    <col min="4" max="4" width="22.28515625" style="371" customWidth="1"/>
    <col min="5" max="16384" width="9.140625" style="199"/>
  </cols>
  <sheetData>
    <row r="1" spans="1:4" customFormat="1" x14ac:dyDescent="0.25">
      <c r="A1" s="371" t="s">
        <v>8854</v>
      </c>
      <c r="B1" s="371"/>
      <c r="C1" s="371"/>
      <c r="D1" s="371"/>
    </row>
    <row r="2" spans="1:4" customFormat="1" x14ac:dyDescent="0.25">
      <c r="A2" s="371" t="s">
        <v>3630</v>
      </c>
      <c r="B2" s="371"/>
      <c r="C2" s="371"/>
      <c r="D2" s="371"/>
    </row>
    <row r="3" spans="1:4" customFormat="1" x14ac:dyDescent="0.25">
      <c r="A3" s="371" t="s">
        <v>8855</v>
      </c>
      <c r="B3" s="371"/>
      <c r="C3" s="371"/>
      <c r="D3" s="371"/>
    </row>
    <row r="4" spans="1:4" customFormat="1" x14ac:dyDescent="0.25">
      <c r="A4" s="371" t="s">
        <v>3631</v>
      </c>
      <c r="B4" s="371"/>
      <c r="C4" s="371"/>
      <c r="D4" s="371"/>
    </row>
    <row r="5" spans="1:4" customFormat="1" x14ac:dyDescent="0.25">
      <c r="A5" s="371" t="s">
        <v>7871</v>
      </c>
      <c r="B5" s="371"/>
      <c r="C5" s="371"/>
      <c r="D5" s="371"/>
    </row>
    <row r="6" spans="1:4" customFormat="1" x14ac:dyDescent="0.25">
      <c r="A6" s="371" t="s">
        <v>3630</v>
      </c>
      <c r="B6" s="371"/>
      <c r="C6" s="371"/>
      <c r="D6" s="371"/>
    </row>
    <row r="7" spans="1:4" customFormat="1" x14ac:dyDescent="0.25">
      <c r="A7" s="371" t="s">
        <v>3632</v>
      </c>
      <c r="B7" s="371" t="s">
        <v>3633</v>
      </c>
      <c r="C7" s="371" t="s">
        <v>8857</v>
      </c>
      <c r="D7" s="371" t="s">
        <v>8858</v>
      </c>
    </row>
    <row r="8" spans="1:4" customFormat="1" x14ac:dyDescent="0.25">
      <c r="A8" s="371">
        <v>38605</v>
      </c>
      <c r="B8" s="371" t="s">
        <v>8859</v>
      </c>
      <c r="C8" s="371" t="s">
        <v>3635</v>
      </c>
      <c r="D8" s="218">
        <v>106.61</v>
      </c>
    </row>
    <row r="9" spans="1:4" customFormat="1" x14ac:dyDescent="0.25">
      <c r="A9" s="371">
        <v>11270</v>
      </c>
      <c r="B9" s="371" t="s">
        <v>8860</v>
      </c>
      <c r="C9" s="371" t="s">
        <v>3635</v>
      </c>
      <c r="D9" s="218">
        <v>2.91</v>
      </c>
    </row>
    <row r="10" spans="1:4" customFormat="1" x14ac:dyDescent="0.25">
      <c r="A10" s="371">
        <v>412</v>
      </c>
      <c r="B10" s="371" t="s">
        <v>8861</v>
      </c>
      <c r="C10" s="371" t="s">
        <v>3635</v>
      </c>
      <c r="D10" s="218">
        <v>1.08</v>
      </c>
    </row>
    <row r="11" spans="1:4" customFormat="1" x14ac:dyDescent="0.25">
      <c r="A11" s="371">
        <v>414</v>
      </c>
      <c r="B11" s="371" t="s">
        <v>8862</v>
      </c>
      <c r="C11" s="371" t="s">
        <v>3635</v>
      </c>
      <c r="D11" s="218">
        <v>0.06</v>
      </c>
    </row>
    <row r="12" spans="1:4" customFormat="1" x14ac:dyDescent="0.25">
      <c r="A12" s="371">
        <v>410</v>
      </c>
      <c r="B12" s="371" t="s">
        <v>8863</v>
      </c>
      <c r="C12" s="371" t="s">
        <v>3635</v>
      </c>
      <c r="D12" s="218">
        <v>0.16</v>
      </c>
    </row>
    <row r="13" spans="1:4" customFormat="1" x14ac:dyDescent="0.25">
      <c r="A13" s="371">
        <v>411</v>
      </c>
      <c r="B13" s="371" t="s">
        <v>8864</v>
      </c>
      <c r="C13" s="371" t="s">
        <v>3635</v>
      </c>
      <c r="D13" s="218">
        <v>0.21</v>
      </c>
    </row>
    <row r="14" spans="1:4" customFormat="1" x14ac:dyDescent="0.25">
      <c r="A14" s="371">
        <v>408</v>
      </c>
      <c r="B14" s="371" t="s">
        <v>8865</v>
      </c>
      <c r="C14" s="371" t="s">
        <v>3635</v>
      </c>
      <c r="D14" s="218">
        <v>1.04</v>
      </c>
    </row>
    <row r="15" spans="1:4" customFormat="1" x14ac:dyDescent="0.25">
      <c r="A15" s="371">
        <v>39131</v>
      </c>
      <c r="B15" s="371" t="s">
        <v>8866</v>
      </c>
      <c r="C15" s="371" t="s">
        <v>3635</v>
      </c>
      <c r="D15" s="218">
        <v>3.55</v>
      </c>
    </row>
    <row r="16" spans="1:4" customFormat="1" x14ac:dyDescent="0.25">
      <c r="A16" s="371">
        <v>394</v>
      </c>
      <c r="B16" s="371" t="s">
        <v>8867</v>
      </c>
      <c r="C16" s="371" t="s">
        <v>3635</v>
      </c>
      <c r="D16" s="218">
        <v>3.6</v>
      </c>
    </row>
    <row r="17" spans="1:4" customFormat="1" x14ac:dyDescent="0.25">
      <c r="A17" s="371">
        <v>39130</v>
      </c>
      <c r="B17" s="371" t="s">
        <v>8868</v>
      </c>
      <c r="C17" s="371" t="s">
        <v>3635</v>
      </c>
      <c r="D17" s="218">
        <v>3.24</v>
      </c>
    </row>
    <row r="18" spans="1:4" customFormat="1" x14ac:dyDescent="0.25">
      <c r="A18" s="371">
        <v>395</v>
      </c>
      <c r="B18" s="371" t="s">
        <v>8869</v>
      </c>
      <c r="C18" s="371" t="s">
        <v>3635</v>
      </c>
      <c r="D18" s="218">
        <v>3.46</v>
      </c>
    </row>
    <row r="19" spans="1:4" customFormat="1" x14ac:dyDescent="0.25">
      <c r="A19" s="371">
        <v>39127</v>
      </c>
      <c r="B19" s="371" t="s">
        <v>8870</v>
      </c>
      <c r="C19" s="371" t="s">
        <v>3635</v>
      </c>
      <c r="D19" s="218">
        <v>1.71</v>
      </c>
    </row>
    <row r="20" spans="1:4" customFormat="1" x14ac:dyDescent="0.25">
      <c r="A20" s="371">
        <v>392</v>
      </c>
      <c r="B20" s="371" t="s">
        <v>8871</v>
      </c>
      <c r="C20" s="371" t="s">
        <v>3635</v>
      </c>
      <c r="D20" s="218">
        <v>1.75</v>
      </c>
    </row>
    <row r="21" spans="1:4" customFormat="1" x14ac:dyDescent="0.25">
      <c r="A21" s="371">
        <v>39129</v>
      </c>
      <c r="B21" s="371" t="s">
        <v>8872</v>
      </c>
      <c r="C21" s="371" t="s">
        <v>3635</v>
      </c>
      <c r="D21" s="218">
        <v>2</v>
      </c>
    </row>
    <row r="22" spans="1:4" customFormat="1" x14ac:dyDescent="0.25">
      <c r="A22" s="371">
        <v>393</v>
      </c>
      <c r="B22" s="371" t="s">
        <v>8873</v>
      </c>
      <c r="C22" s="371" t="s">
        <v>3635</v>
      </c>
      <c r="D22" s="218">
        <v>2.09</v>
      </c>
    </row>
    <row r="23" spans="1:4" customFormat="1" x14ac:dyDescent="0.25">
      <c r="A23" s="371">
        <v>39133</v>
      </c>
      <c r="B23" s="371" t="s">
        <v>8874</v>
      </c>
      <c r="C23" s="371" t="s">
        <v>3635</v>
      </c>
      <c r="D23" s="218">
        <v>4.66</v>
      </c>
    </row>
    <row r="24" spans="1:4" customFormat="1" x14ac:dyDescent="0.25">
      <c r="A24" s="371">
        <v>397</v>
      </c>
      <c r="B24" s="371" t="s">
        <v>8875</v>
      </c>
      <c r="C24" s="371" t="s">
        <v>3635</v>
      </c>
      <c r="D24" s="218">
        <v>5.15</v>
      </c>
    </row>
    <row r="25" spans="1:4" customFormat="1" x14ac:dyDescent="0.25">
      <c r="A25" s="371">
        <v>39132</v>
      </c>
      <c r="B25" s="371" t="s">
        <v>8876</v>
      </c>
      <c r="C25" s="371" t="s">
        <v>3635</v>
      </c>
      <c r="D25" s="218">
        <v>3.73</v>
      </c>
    </row>
    <row r="26" spans="1:4" customFormat="1" x14ac:dyDescent="0.25">
      <c r="A26" s="371">
        <v>396</v>
      </c>
      <c r="B26" s="371" t="s">
        <v>8877</v>
      </c>
      <c r="C26" s="371" t="s">
        <v>3635</v>
      </c>
      <c r="D26" s="218">
        <v>4</v>
      </c>
    </row>
    <row r="27" spans="1:4" customFormat="1" x14ac:dyDescent="0.25">
      <c r="A27" s="371">
        <v>39135</v>
      </c>
      <c r="B27" s="371" t="s">
        <v>8878</v>
      </c>
      <c r="C27" s="371" t="s">
        <v>3635</v>
      </c>
      <c r="D27" s="218">
        <v>7.47</v>
      </c>
    </row>
    <row r="28" spans="1:4" customFormat="1" x14ac:dyDescent="0.25">
      <c r="A28" s="371">
        <v>39128</v>
      </c>
      <c r="B28" s="371" t="s">
        <v>8879</v>
      </c>
      <c r="C28" s="371" t="s">
        <v>3635</v>
      </c>
      <c r="D28" s="218">
        <v>1.86</v>
      </c>
    </row>
    <row r="29" spans="1:4" customFormat="1" x14ac:dyDescent="0.25">
      <c r="A29" s="371">
        <v>400</v>
      </c>
      <c r="B29" s="371" t="s">
        <v>8880</v>
      </c>
      <c r="C29" s="371" t="s">
        <v>3635</v>
      </c>
      <c r="D29" s="218">
        <v>1.82</v>
      </c>
    </row>
    <row r="30" spans="1:4" customFormat="1" x14ac:dyDescent="0.25">
      <c r="A30" s="371">
        <v>39125</v>
      </c>
      <c r="B30" s="371" t="s">
        <v>8881</v>
      </c>
      <c r="C30" s="371" t="s">
        <v>3635</v>
      </c>
      <c r="D30" s="218">
        <v>1.86</v>
      </c>
    </row>
    <row r="31" spans="1:4" customFormat="1" x14ac:dyDescent="0.25">
      <c r="A31" s="371">
        <v>39134</v>
      </c>
      <c r="B31" s="371" t="s">
        <v>8882</v>
      </c>
      <c r="C31" s="371" t="s">
        <v>3635</v>
      </c>
      <c r="D31" s="218">
        <v>6.22</v>
      </c>
    </row>
    <row r="32" spans="1:4" customFormat="1" x14ac:dyDescent="0.25">
      <c r="A32" s="371">
        <v>398</v>
      </c>
      <c r="B32" s="371" t="s">
        <v>8883</v>
      </c>
      <c r="C32" s="371" t="s">
        <v>3635</v>
      </c>
      <c r="D32" s="218">
        <v>5.73</v>
      </c>
    </row>
    <row r="33" spans="1:4" customFormat="1" x14ac:dyDescent="0.25">
      <c r="A33" s="371">
        <v>39126</v>
      </c>
      <c r="B33" s="371" t="s">
        <v>8884</v>
      </c>
      <c r="C33" s="371" t="s">
        <v>3635</v>
      </c>
      <c r="D33" s="218">
        <v>8.4</v>
      </c>
    </row>
    <row r="34" spans="1:4" customFormat="1" x14ac:dyDescent="0.25">
      <c r="A34" s="371">
        <v>399</v>
      </c>
      <c r="B34" s="371" t="s">
        <v>8885</v>
      </c>
      <c r="C34" s="371" t="s">
        <v>3635</v>
      </c>
      <c r="D34" s="218">
        <v>7.4</v>
      </c>
    </row>
    <row r="35" spans="1:4" customFormat="1" x14ac:dyDescent="0.25">
      <c r="A35" s="371">
        <v>39158</v>
      </c>
      <c r="B35" s="371" t="s">
        <v>8886</v>
      </c>
      <c r="C35" s="371" t="s">
        <v>3635</v>
      </c>
      <c r="D35" s="218">
        <v>19.87</v>
      </c>
    </row>
    <row r="36" spans="1:4" customFormat="1" x14ac:dyDescent="0.25">
      <c r="A36" s="371">
        <v>39141</v>
      </c>
      <c r="B36" s="371" t="s">
        <v>8887</v>
      </c>
      <c r="C36" s="371" t="s">
        <v>3635</v>
      </c>
      <c r="D36" s="218">
        <v>1.44</v>
      </c>
    </row>
    <row r="37" spans="1:4" customFormat="1" x14ac:dyDescent="0.25">
      <c r="A37" s="371">
        <v>39140</v>
      </c>
      <c r="B37" s="371" t="s">
        <v>8888</v>
      </c>
      <c r="C37" s="371" t="s">
        <v>3635</v>
      </c>
      <c r="D37" s="218">
        <v>1.31</v>
      </c>
    </row>
    <row r="38" spans="1:4" customFormat="1" x14ac:dyDescent="0.25">
      <c r="A38" s="371">
        <v>39137</v>
      </c>
      <c r="B38" s="371" t="s">
        <v>8889</v>
      </c>
      <c r="C38" s="371" t="s">
        <v>3635</v>
      </c>
      <c r="D38" s="218">
        <v>0.75</v>
      </c>
    </row>
    <row r="39" spans="1:4" customFormat="1" x14ac:dyDescent="0.25">
      <c r="A39" s="371">
        <v>39139</v>
      </c>
      <c r="B39" s="371" t="s">
        <v>8890</v>
      </c>
      <c r="C39" s="371" t="s">
        <v>3635</v>
      </c>
      <c r="D39" s="218">
        <v>1.08</v>
      </c>
    </row>
    <row r="40" spans="1:4" customFormat="1" x14ac:dyDescent="0.25">
      <c r="A40" s="371">
        <v>39143</v>
      </c>
      <c r="B40" s="371" t="s">
        <v>8891</v>
      </c>
      <c r="C40" s="371" t="s">
        <v>3635</v>
      </c>
      <c r="D40" s="218">
        <v>2.97</v>
      </c>
    </row>
    <row r="41" spans="1:4" customFormat="1" x14ac:dyDescent="0.25">
      <c r="A41" s="371">
        <v>39142</v>
      </c>
      <c r="B41" s="371" t="s">
        <v>8892</v>
      </c>
      <c r="C41" s="371" t="s">
        <v>3635</v>
      </c>
      <c r="D41" s="218">
        <v>2.13</v>
      </c>
    </row>
    <row r="42" spans="1:4" customFormat="1" x14ac:dyDescent="0.25">
      <c r="A42" s="371">
        <v>39138</v>
      </c>
      <c r="B42" s="371" t="s">
        <v>8893</v>
      </c>
      <c r="C42" s="371" t="s">
        <v>3635</v>
      </c>
      <c r="D42" s="218">
        <v>0.8</v>
      </c>
    </row>
    <row r="43" spans="1:4" customFormat="1" x14ac:dyDescent="0.25">
      <c r="A43" s="371">
        <v>39136</v>
      </c>
      <c r="B43" s="371" t="s">
        <v>8894</v>
      </c>
      <c r="C43" s="371" t="s">
        <v>3635</v>
      </c>
      <c r="D43" s="218">
        <v>0.53</v>
      </c>
    </row>
    <row r="44" spans="1:4" customFormat="1" x14ac:dyDescent="0.25">
      <c r="A44" s="371">
        <v>39144</v>
      </c>
      <c r="B44" s="371" t="s">
        <v>8895</v>
      </c>
      <c r="C44" s="371" t="s">
        <v>3635</v>
      </c>
      <c r="D44" s="218">
        <v>3.46</v>
      </c>
    </row>
    <row r="45" spans="1:4" customFormat="1" x14ac:dyDescent="0.25">
      <c r="A45" s="371">
        <v>39145</v>
      </c>
      <c r="B45" s="371" t="s">
        <v>8896</v>
      </c>
      <c r="C45" s="371" t="s">
        <v>3635</v>
      </c>
      <c r="D45" s="218">
        <v>5.71</v>
      </c>
    </row>
    <row r="46" spans="1:4" customFormat="1" x14ac:dyDescent="0.25">
      <c r="A46" s="371">
        <v>12615</v>
      </c>
      <c r="B46" s="371" t="s">
        <v>8897</v>
      </c>
      <c r="C46" s="371" t="s">
        <v>3635</v>
      </c>
      <c r="D46" s="218">
        <v>11.12</v>
      </c>
    </row>
    <row r="47" spans="1:4" customFormat="1" x14ac:dyDescent="0.25">
      <c r="A47" s="371">
        <v>11927</v>
      </c>
      <c r="B47" s="371" t="s">
        <v>8898</v>
      </c>
      <c r="C47" s="371" t="s">
        <v>3635</v>
      </c>
      <c r="D47" s="218">
        <v>8.6999999999999993</v>
      </c>
    </row>
    <row r="48" spans="1:4" customFormat="1" x14ac:dyDescent="0.25">
      <c r="A48" s="371">
        <v>11928</v>
      </c>
      <c r="B48" s="371" t="s">
        <v>8899</v>
      </c>
      <c r="C48" s="371" t="s">
        <v>3635</v>
      </c>
      <c r="D48" s="218">
        <v>9.9700000000000006</v>
      </c>
    </row>
    <row r="49" spans="1:4" customFormat="1" x14ac:dyDescent="0.25">
      <c r="A49" s="371">
        <v>11929</v>
      </c>
      <c r="B49" s="371" t="s">
        <v>8900</v>
      </c>
      <c r="C49" s="371" t="s">
        <v>3635</v>
      </c>
      <c r="D49" s="218">
        <v>15.42</v>
      </c>
    </row>
    <row r="50" spans="1:4" customFormat="1" x14ac:dyDescent="0.25">
      <c r="A50" s="371">
        <v>36801</v>
      </c>
      <c r="B50" s="371" t="s">
        <v>8901</v>
      </c>
      <c r="C50" s="371" t="s">
        <v>3635</v>
      </c>
      <c r="D50" s="218">
        <v>32.06</v>
      </c>
    </row>
    <row r="51" spans="1:4" customFormat="1" x14ac:dyDescent="0.25">
      <c r="A51" s="371">
        <v>36246</v>
      </c>
      <c r="B51" s="371" t="s">
        <v>8902</v>
      </c>
      <c r="C51" s="371" t="s">
        <v>3640</v>
      </c>
      <c r="D51" s="218">
        <v>3.93</v>
      </c>
    </row>
    <row r="52" spans="1:4" customFormat="1" x14ac:dyDescent="0.25">
      <c r="A52" s="371">
        <v>37600</v>
      </c>
      <c r="B52" s="371" t="s">
        <v>8903</v>
      </c>
      <c r="C52" s="371" t="s">
        <v>3635</v>
      </c>
      <c r="D52" s="218">
        <v>104.86</v>
      </c>
    </row>
    <row r="53" spans="1:4" customFormat="1" x14ac:dyDescent="0.25">
      <c r="A53" s="371">
        <v>37599</v>
      </c>
      <c r="B53" s="371" t="s">
        <v>8904</v>
      </c>
      <c r="C53" s="371" t="s">
        <v>3635</v>
      </c>
      <c r="D53" s="218">
        <v>97.6</v>
      </c>
    </row>
    <row r="54" spans="1:4" customFormat="1" x14ac:dyDescent="0.25">
      <c r="A54" s="371">
        <v>1</v>
      </c>
      <c r="B54" s="371" t="s">
        <v>8905</v>
      </c>
      <c r="C54" s="371" t="s">
        <v>3639</v>
      </c>
      <c r="D54" s="218">
        <v>78.400000000000006</v>
      </c>
    </row>
    <row r="55" spans="1:4" customFormat="1" x14ac:dyDescent="0.25">
      <c r="A55" s="371">
        <v>3</v>
      </c>
      <c r="B55" s="371" t="s">
        <v>8906</v>
      </c>
      <c r="C55" s="371" t="s">
        <v>3634</v>
      </c>
      <c r="D55" s="218">
        <v>13.92</v>
      </c>
    </row>
    <row r="56" spans="1:4" customFormat="1" x14ac:dyDescent="0.25">
      <c r="A56" s="371">
        <v>43054</v>
      </c>
      <c r="B56" s="371" t="s">
        <v>8907</v>
      </c>
      <c r="C56" s="371" t="s">
        <v>3639</v>
      </c>
      <c r="D56" s="218">
        <v>10.01</v>
      </c>
    </row>
    <row r="57" spans="1:4" customFormat="1" x14ac:dyDescent="0.25">
      <c r="A57" s="371">
        <v>42402</v>
      </c>
      <c r="B57" s="371" t="s">
        <v>8908</v>
      </c>
      <c r="C57" s="371" t="s">
        <v>3639</v>
      </c>
      <c r="D57" s="218">
        <v>9.57</v>
      </c>
    </row>
    <row r="58" spans="1:4" customFormat="1" x14ac:dyDescent="0.25">
      <c r="A58" s="371">
        <v>42403</v>
      </c>
      <c r="B58" s="371" t="s">
        <v>8909</v>
      </c>
      <c r="C58" s="371" t="s">
        <v>3639</v>
      </c>
      <c r="D58" s="218">
        <v>12.27</v>
      </c>
    </row>
    <row r="59" spans="1:4" customFormat="1" x14ac:dyDescent="0.25">
      <c r="A59" s="371">
        <v>42404</v>
      </c>
      <c r="B59" s="371" t="s">
        <v>8910</v>
      </c>
      <c r="C59" s="371" t="s">
        <v>3639</v>
      </c>
      <c r="D59" s="218">
        <v>12.2</v>
      </c>
    </row>
    <row r="60" spans="1:4" customFormat="1" x14ac:dyDescent="0.25">
      <c r="A60" s="371">
        <v>42405</v>
      </c>
      <c r="B60" s="371" t="s">
        <v>8911</v>
      </c>
      <c r="C60" s="371" t="s">
        <v>3639</v>
      </c>
      <c r="D60" s="218">
        <v>13</v>
      </c>
    </row>
    <row r="61" spans="1:4" customFormat="1" x14ac:dyDescent="0.25">
      <c r="A61" s="371">
        <v>34341</v>
      </c>
      <c r="B61" s="371" t="s">
        <v>8912</v>
      </c>
      <c r="C61" s="371" t="s">
        <v>3639</v>
      </c>
      <c r="D61" s="218">
        <v>11.28</v>
      </c>
    </row>
    <row r="62" spans="1:4" customFormat="1" x14ac:dyDescent="0.25">
      <c r="A62" s="371">
        <v>43053</v>
      </c>
      <c r="B62" s="371" t="s">
        <v>8913</v>
      </c>
      <c r="C62" s="371" t="s">
        <v>3639</v>
      </c>
      <c r="D62" s="218">
        <v>8.94</v>
      </c>
    </row>
    <row r="63" spans="1:4" customFormat="1" x14ac:dyDescent="0.25">
      <c r="A63" s="371">
        <v>43058</v>
      </c>
      <c r="B63" s="371" t="s">
        <v>8914</v>
      </c>
      <c r="C63" s="371" t="s">
        <v>3639</v>
      </c>
      <c r="D63" s="218">
        <v>9.27</v>
      </c>
    </row>
    <row r="64" spans="1:4" customFormat="1" x14ac:dyDescent="0.25">
      <c r="A64" s="371">
        <v>34</v>
      </c>
      <c r="B64" s="371" t="s">
        <v>8915</v>
      </c>
      <c r="C64" s="371" t="s">
        <v>3639</v>
      </c>
      <c r="D64" s="218">
        <v>9.32</v>
      </c>
    </row>
    <row r="65" spans="1:4" customFormat="1" x14ac:dyDescent="0.25">
      <c r="A65" s="371">
        <v>43055</v>
      </c>
      <c r="B65" s="371" t="s">
        <v>8916</v>
      </c>
      <c r="C65" s="371" t="s">
        <v>3639</v>
      </c>
      <c r="D65" s="218">
        <v>8.07</v>
      </c>
    </row>
    <row r="66" spans="1:4" customFormat="1" x14ac:dyDescent="0.25">
      <c r="A66" s="371">
        <v>43056</v>
      </c>
      <c r="B66" s="371" t="s">
        <v>8917</v>
      </c>
      <c r="C66" s="371" t="s">
        <v>3639</v>
      </c>
      <c r="D66" s="218">
        <v>9.3000000000000007</v>
      </c>
    </row>
    <row r="67" spans="1:4" customFormat="1" x14ac:dyDescent="0.25">
      <c r="A67" s="371">
        <v>43057</v>
      </c>
      <c r="B67" s="371" t="s">
        <v>8918</v>
      </c>
      <c r="C67" s="371" t="s">
        <v>3639</v>
      </c>
      <c r="D67" s="218">
        <v>10.220000000000001</v>
      </c>
    </row>
    <row r="68" spans="1:4" customFormat="1" x14ac:dyDescent="0.25">
      <c r="A68" s="371">
        <v>34449</v>
      </c>
      <c r="B68" s="371" t="s">
        <v>8919</v>
      </c>
      <c r="C68" s="371" t="s">
        <v>3639</v>
      </c>
      <c r="D68" s="218">
        <v>10.93</v>
      </c>
    </row>
    <row r="69" spans="1:4" customFormat="1" x14ac:dyDescent="0.25">
      <c r="A69" s="371">
        <v>32</v>
      </c>
      <c r="B69" s="371" t="s">
        <v>8920</v>
      </c>
      <c r="C69" s="371" t="s">
        <v>3639</v>
      </c>
      <c r="D69" s="218">
        <v>9.83</v>
      </c>
    </row>
    <row r="70" spans="1:4" customFormat="1" x14ac:dyDescent="0.25">
      <c r="A70" s="371">
        <v>33</v>
      </c>
      <c r="B70" s="371" t="s">
        <v>8921</v>
      </c>
      <c r="C70" s="371" t="s">
        <v>3639</v>
      </c>
      <c r="D70" s="218">
        <v>9.8800000000000008</v>
      </c>
    </row>
    <row r="71" spans="1:4" customFormat="1" x14ac:dyDescent="0.25">
      <c r="A71" s="371">
        <v>43061</v>
      </c>
      <c r="B71" s="371" t="s">
        <v>8922</v>
      </c>
      <c r="C71" s="371" t="s">
        <v>3639</v>
      </c>
      <c r="D71" s="218">
        <v>9.24</v>
      </c>
    </row>
    <row r="72" spans="1:4" customFormat="1" x14ac:dyDescent="0.25">
      <c r="A72" s="371">
        <v>43059</v>
      </c>
      <c r="B72" s="371" t="s">
        <v>8923</v>
      </c>
      <c r="C72" s="371" t="s">
        <v>3639</v>
      </c>
      <c r="D72" s="218">
        <v>8.82</v>
      </c>
    </row>
    <row r="73" spans="1:4" customFormat="1" x14ac:dyDescent="0.25">
      <c r="A73" s="371">
        <v>43062</v>
      </c>
      <c r="B73" s="371" t="s">
        <v>8924</v>
      </c>
      <c r="C73" s="371" t="s">
        <v>3639</v>
      </c>
      <c r="D73" s="218">
        <v>9.77</v>
      </c>
    </row>
    <row r="74" spans="1:4" customFormat="1" x14ac:dyDescent="0.25">
      <c r="A74" s="371">
        <v>43060</v>
      </c>
      <c r="B74" s="371" t="s">
        <v>8925</v>
      </c>
      <c r="C74" s="371" t="s">
        <v>3639</v>
      </c>
      <c r="D74" s="218">
        <v>7.68</v>
      </c>
    </row>
    <row r="75" spans="1:4" customFormat="1" x14ac:dyDescent="0.25">
      <c r="A75" s="371">
        <v>40410</v>
      </c>
      <c r="B75" s="371" t="s">
        <v>8926</v>
      </c>
      <c r="C75" s="371" t="s">
        <v>3635</v>
      </c>
      <c r="D75" s="218">
        <v>23.72</v>
      </c>
    </row>
    <row r="76" spans="1:4" customFormat="1" x14ac:dyDescent="0.25">
      <c r="A76" s="371">
        <v>40411</v>
      </c>
      <c r="B76" s="371" t="s">
        <v>8927</v>
      </c>
      <c r="C76" s="371" t="s">
        <v>3635</v>
      </c>
      <c r="D76" s="218">
        <v>25.74</v>
      </c>
    </row>
    <row r="77" spans="1:4" customFormat="1" x14ac:dyDescent="0.25">
      <c r="A77" s="371">
        <v>40412</v>
      </c>
      <c r="B77" s="371" t="s">
        <v>8928</v>
      </c>
      <c r="C77" s="371" t="s">
        <v>3635</v>
      </c>
      <c r="D77" s="218">
        <v>28.89</v>
      </c>
    </row>
    <row r="78" spans="1:4" customFormat="1" x14ac:dyDescent="0.25">
      <c r="A78" s="371">
        <v>44254</v>
      </c>
      <c r="B78" s="371" t="s">
        <v>8929</v>
      </c>
      <c r="C78" s="371" t="s">
        <v>3635</v>
      </c>
      <c r="D78" s="218">
        <v>22.59</v>
      </c>
    </row>
    <row r="79" spans="1:4" customFormat="1" x14ac:dyDescent="0.25">
      <c r="A79" s="371">
        <v>44255</v>
      </c>
      <c r="B79" s="371" t="s">
        <v>8930</v>
      </c>
      <c r="C79" s="371" t="s">
        <v>3635</v>
      </c>
      <c r="D79" s="218">
        <v>25.04</v>
      </c>
    </row>
    <row r="80" spans="1:4" customFormat="1" x14ac:dyDescent="0.25">
      <c r="A80" s="371">
        <v>44256</v>
      </c>
      <c r="B80" s="371" t="s">
        <v>8931</v>
      </c>
      <c r="C80" s="371" t="s">
        <v>3635</v>
      </c>
      <c r="D80" s="218">
        <v>28.29</v>
      </c>
    </row>
    <row r="81" spans="1:4" customFormat="1" x14ac:dyDescent="0.25">
      <c r="A81" s="371">
        <v>44257</v>
      </c>
      <c r="B81" s="371" t="s">
        <v>8932</v>
      </c>
      <c r="C81" s="371" t="s">
        <v>3635</v>
      </c>
      <c r="D81" s="218">
        <v>44.75</v>
      </c>
    </row>
    <row r="82" spans="1:4" customFormat="1" x14ac:dyDescent="0.25">
      <c r="A82" s="371">
        <v>44258</v>
      </c>
      <c r="B82" s="371" t="s">
        <v>8933</v>
      </c>
      <c r="C82" s="371" t="s">
        <v>3635</v>
      </c>
      <c r="D82" s="218">
        <v>51.14</v>
      </c>
    </row>
    <row r="83" spans="1:4" customFormat="1" x14ac:dyDescent="0.25">
      <c r="A83" s="371">
        <v>44259</v>
      </c>
      <c r="B83" s="371" t="s">
        <v>8934</v>
      </c>
      <c r="C83" s="371" t="s">
        <v>3635</v>
      </c>
      <c r="D83" s="218">
        <v>70.2</v>
      </c>
    </row>
    <row r="84" spans="1:4" customFormat="1" x14ac:dyDescent="0.25">
      <c r="A84" s="371">
        <v>37997</v>
      </c>
      <c r="B84" s="371" t="s">
        <v>8935</v>
      </c>
      <c r="C84" s="371" t="s">
        <v>3635</v>
      </c>
      <c r="D84" s="218">
        <v>13.46</v>
      </c>
    </row>
    <row r="85" spans="1:4" customFormat="1" x14ac:dyDescent="0.25">
      <c r="A85" s="371">
        <v>37998</v>
      </c>
      <c r="B85" s="371" t="s">
        <v>8936</v>
      </c>
      <c r="C85" s="371" t="s">
        <v>3635</v>
      </c>
      <c r="D85" s="218">
        <v>18.02</v>
      </c>
    </row>
    <row r="86" spans="1:4" customFormat="1" x14ac:dyDescent="0.25">
      <c r="A86" s="371">
        <v>55</v>
      </c>
      <c r="B86" s="371" t="s">
        <v>8937</v>
      </c>
      <c r="C86" s="371" t="s">
        <v>3635</v>
      </c>
      <c r="D86" s="218">
        <v>4.2</v>
      </c>
    </row>
    <row r="87" spans="1:4" customFormat="1" x14ac:dyDescent="0.25">
      <c r="A87" s="371">
        <v>61</v>
      </c>
      <c r="B87" s="371" t="s">
        <v>8938</v>
      </c>
      <c r="C87" s="371" t="s">
        <v>3635</v>
      </c>
      <c r="D87" s="218">
        <v>3.97</v>
      </c>
    </row>
    <row r="88" spans="1:4" customFormat="1" x14ac:dyDescent="0.25">
      <c r="A88" s="371">
        <v>62</v>
      </c>
      <c r="B88" s="371" t="s">
        <v>8939</v>
      </c>
      <c r="C88" s="371" t="s">
        <v>3635</v>
      </c>
      <c r="D88" s="218">
        <v>8.23</v>
      </c>
    </row>
    <row r="89" spans="1:4" customFormat="1" x14ac:dyDescent="0.25">
      <c r="A89" s="371">
        <v>10899</v>
      </c>
      <c r="B89" s="371" t="s">
        <v>8940</v>
      </c>
      <c r="C89" s="371" t="s">
        <v>3635</v>
      </c>
      <c r="D89" s="218">
        <v>87.61</v>
      </c>
    </row>
    <row r="90" spans="1:4" customFormat="1" x14ac:dyDescent="0.25">
      <c r="A90" s="371">
        <v>10900</v>
      </c>
      <c r="B90" s="371" t="s">
        <v>8941</v>
      </c>
      <c r="C90" s="371" t="s">
        <v>3635</v>
      </c>
      <c r="D90" s="218">
        <v>68.569999999999993</v>
      </c>
    </row>
    <row r="91" spans="1:4" customFormat="1" x14ac:dyDescent="0.25">
      <c r="A91" s="371">
        <v>103</v>
      </c>
      <c r="B91" s="371" t="s">
        <v>8942</v>
      </c>
      <c r="C91" s="371" t="s">
        <v>3635</v>
      </c>
      <c r="D91" s="218">
        <v>43.74</v>
      </c>
    </row>
    <row r="92" spans="1:4" customFormat="1" x14ac:dyDescent="0.25">
      <c r="A92" s="371">
        <v>107</v>
      </c>
      <c r="B92" s="371" t="s">
        <v>8943</v>
      </c>
      <c r="C92" s="371" t="s">
        <v>3635</v>
      </c>
      <c r="D92" s="218">
        <v>0.82</v>
      </c>
    </row>
    <row r="93" spans="1:4" customFormat="1" x14ac:dyDescent="0.25">
      <c r="A93" s="371">
        <v>65</v>
      </c>
      <c r="B93" s="371" t="s">
        <v>8944</v>
      </c>
      <c r="C93" s="371" t="s">
        <v>3635</v>
      </c>
      <c r="D93" s="218">
        <v>0.9</v>
      </c>
    </row>
    <row r="94" spans="1:4" customFormat="1" x14ac:dyDescent="0.25">
      <c r="A94" s="371">
        <v>108</v>
      </c>
      <c r="B94" s="371" t="s">
        <v>8945</v>
      </c>
      <c r="C94" s="371" t="s">
        <v>3635</v>
      </c>
      <c r="D94" s="218">
        <v>1.81</v>
      </c>
    </row>
    <row r="95" spans="1:4" customFormat="1" x14ac:dyDescent="0.25">
      <c r="A95" s="371">
        <v>110</v>
      </c>
      <c r="B95" s="371" t="s">
        <v>8946</v>
      </c>
      <c r="C95" s="371" t="s">
        <v>3635</v>
      </c>
      <c r="D95" s="218">
        <v>6.29</v>
      </c>
    </row>
    <row r="96" spans="1:4" customFormat="1" x14ac:dyDescent="0.25">
      <c r="A96" s="371">
        <v>109</v>
      </c>
      <c r="B96" s="371" t="s">
        <v>8947</v>
      </c>
      <c r="C96" s="371" t="s">
        <v>3635</v>
      </c>
      <c r="D96" s="218">
        <v>3.75</v>
      </c>
    </row>
    <row r="97" spans="1:4" customFormat="1" x14ac:dyDescent="0.25">
      <c r="A97" s="371">
        <v>111</v>
      </c>
      <c r="B97" s="371" t="s">
        <v>8948</v>
      </c>
      <c r="C97" s="371" t="s">
        <v>3635</v>
      </c>
      <c r="D97" s="218">
        <v>8.51</v>
      </c>
    </row>
    <row r="98" spans="1:4" customFormat="1" x14ac:dyDescent="0.25">
      <c r="A98" s="371">
        <v>112</v>
      </c>
      <c r="B98" s="371" t="s">
        <v>8949</v>
      </c>
      <c r="C98" s="371" t="s">
        <v>3635</v>
      </c>
      <c r="D98" s="218">
        <v>4.51</v>
      </c>
    </row>
    <row r="99" spans="1:4" customFormat="1" x14ac:dyDescent="0.25">
      <c r="A99" s="371">
        <v>113</v>
      </c>
      <c r="B99" s="371" t="s">
        <v>8950</v>
      </c>
      <c r="C99" s="371" t="s">
        <v>3635</v>
      </c>
      <c r="D99" s="218">
        <v>11.3</v>
      </c>
    </row>
    <row r="100" spans="1:4" customFormat="1" x14ac:dyDescent="0.25">
      <c r="A100" s="371">
        <v>104</v>
      </c>
      <c r="B100" s="371" t="s">
        <v>8951</v>
      </c>
      <c r="C100" s="371" t="s">
        <v>3635</v>
      </c>
      <c r="D100" s="218">
        <v>19.66</v>
      </c>
    </row>
    <row r="101" spans="1:4" customFormat="1" x14ac:dyDescent="0.25">
      <c r="A101" s="371">
        <v>102</v>
      </c>
      <c r="B101" s="371" t="s">
        <v>8952</v>
      </c>
      <c r="C101" s="371" t="s">
        <v>3635</v>
      </c>
      <c r="D101" s="218">
        <v>27.1</v>
      </c>
    </row>
    <row r="102" spans="1:4" customFormat="1" x14ac:dyDescent="0.25">
      <c r="A102" s="371">
        <v>95</v>
      </c>
      <c r="B102" s="371" t="s">
        <v>8953</v>
      </c>
      <c r="C102" s="371" t="s">
        <v>3635</v>
      </c>
      <c r="D102" s="218">
        <v>11.45</v>
      </c>
    </row>
    <row r="103" spans="1:4" customFormat="1" x14ac:dyDescent="0.25">
      <c r="A103" s="371">
        <v>96</v>
      </c>
      <c r="B103" s="371" t="s">
        <v>8954</v>
      </c>
      <c r="C103" s="371" t="s">
        <v>3635</v>
      </c>
      <c r="D103" s="218">
        <v>12.46</v>
      </c>
    </row>
    <row r="104" spans="1:4" customFormat="1" x14ac:dyDescent="0.25">
      <c r="A104" s="371">
        <v>97</v>
      </c>
      <c r="B104" s="371" t="s">
        <v>8955</v>
      </c>
      <c r="C104" s="371" t="s">
        <v>3635</v>
      </c>
      <c r="D104" s="218">
        <v>18.739999999999998</v>
      </c>
    </row>
    <row r="105" spans="1:4" customFormat="1" x14ac:dyDescent="0.25">
      <c r="A105" s="371">
        <v>98</v>
      </c>
      <c r="B105" s="371" t="s">
        <v>8956</v>
      </c>
      <c r="C105" s="371" t="s">
        <v>3635</v>
      </c>
      <c r="D105" s="218">
        <v>28.06</v>
      </c>
    </row>
    <row r="106" spans="1:4" customFormat="1" x14ac:dyDescent="0.25">
      <c r="A106" s="371">
        <v>99</v>
      </c>
      <c r="B106" s="371" t="s">
        <v>8957</v>
      </c>
      <c r="C106" s="371" t="s">
        <v>3635</v>
      </c>
      <c r="D106" s="218">
        <v>26.52</v>
      </c>
    </row>
    <row r="107" spans="1:4" customFormat="1" x14ac:dyDescent="0.25">
      <c r="A107" s="371">
        <v>100</v>
      </c>
      <c r="B107" s="371" t="s">
        <v>8958</v>
      </c>
      <c r="C107" s="371" t="s">
        <v>3635</v>
      </c>
      <c r="D107" s="218">
        <v>46.33</v>
      </c>
    </row>
    <row r="108" spans="1:4" customFormat="1" x14ac:dyDescent="0.25">
      <c r="A108" s="371">
        <v>75</v>
      </c>
      <c r="B108" s="371" t="s">
        <v>8959</v>
      </c>
      <c r="C108" s="371" t="s">
        <v>3635</v>
      </c>
      <c r="D108" s="218">
        <v>270.14</v>
      </c>
    </row>
    <row r="109" spans="1:4" customFormat="1" x14ac:dyDescent="0.25">
      <c r="A109" s="371">
        <v>83</v>
      </c>
      <c r="B109" s="371" t="s">
        <v>8960</v>
      </c>
      <c r="C109" s="371" t="s">
        <v>3635</v>
      </c>
      <c r="D109" s="218">
        <v>215.97</v>
      </c>
    </row>
    <row r="110" spans="1:4" customFormat="1" x14ac:dyDescent="0.25">
      <c r="A110" s="371">
        <v>74</v>
      </c>
      <c r="B110" s="371" t="s">
        <v>8961</v>
      </c>
      <c r="C110" s="371" t="s">
        <v>3635</v>
      </c>
      <c r="D110" s="218">
        <v>308.77999999999997</v>
      </c>
    </row>
    <row r="111" spans="1:4" customFormat="1" x14ac:dyDescent="0.25">
      <c r="A111" s="371">
        <v>106</v>
      </c>
      <c r="B111" s="371" t="s">
        <v>8962</v>
      </c>
      <c r="C111" s="371" t="s">
        <v>3635</v>
      </c>
      <c r="D111" s="218">
        <v>390.47</v>
      </c>
    </row>
    <row r="112" spans="1:4" customFormat="1" x14ac:dyDescent="0.25">
      <c r="A112" s="371">
        <v>88</v>
      </c>
      <c r="B112" s="371" t="s">
        <v>8963</v>
      </c>
      <c r="C112" s="371" t="s">
        <v>3635</v>
      </c>
      <c r="D112" s="218">
        <v>10.97</v>
      </c>
    </row>
    <row r="113" spans="1:4" customFormat="1" x14ac:dyDescent="0.25">
      <c r="A113" s="371">
        <v>82</v>
      </c>
      <c r="B113" s="371" t="s">
        <v>8964</v>
      </c>
      <c r="C113" s="371" t="s">
        <v>3635</v>
      </c>
      <c r="D113" s="218">
        <v>205.48</v>
      </c>
    </row>
    <row r="114" spans="1:4" customFormat="1" x14ac:dyDescent="0.25">
      <c r="A114" s="371">
        <v>105</v>
      </c>
      <c r="B114" s="371" t="s">
        <v>8965</v>
      </c>
      <c r="C114" s="371" t="s">
        <v>3635</v>
      </c>
      <c r="D114" s="218">
        <v>291.16000000000003</v>
      </c>
    </row>
    <row r="115" spans="1:4" customFormat="1" x14ac:dyDescent="0.25">
      <c r="A115" s="371">
        <v>60</v>
      </c>
      <c r="B115" s="371" t="s">
        <v>8966</v>
      </c>
      <c r="C115" s="371" t="s">
        <v>3635</v>
      </c>
      <c r="D115" s="218">
        <v>5.45</v>
      </c>
    </row>
    <row r="116" spans="1:4" customFormat="1" x14ac:dyDescent="0.25">
      <c r="A116" s="371">
        <v>72</v>
      </c>
      <c r="B116" s="371" t="s">
        <v>8967</v>
      </c>
      <c r="C116" s="371" t="s">
        <v>3635</v>
      </c>
      <c r="D116" s="218">
        <v>50.86</v>
      </c>
    </row>
    <row r="117" spans="1:4" customFormat="1" x14ac:dyDescent="0.25">
      <c r="A117" s="371">
        <v>67</v>
      </c>
      <c r="B117" s="371" t="s">
        <v>8968</v>
      </c>
      <c r="C117" s="371" t="s">
        <v>3635</v>
      </c>
      <c r="D117" s="218">
        <v>16.440000000000001</v>
      </c>
    </row>
    <row r="118" spans="1:4" customFormat="1" x14ac:dyDescent="0.25">
      <c r="A118" s="371">
        <v>71</v>
      </c>
      <c r="B118" s="371" t="s">
        <v>8969</v>
      </c>
      <c r="C118" s="371" t="s">
        <v>3635</v>
      </c>
      <c r="D118" s="218">
        <v>31.41</v>
      </c>
    </row>
    <row r="119" spans="1:4" customFormat="1" x14ac:dyDescent="0.25">
      <c r="A119" s="371">
        <v>73</v>
      </c>
      <c r="B119" s="371" t="s">
        <v>8970</v>
      </c>
      <c r="C119" s="371" t="s">
        <v>3635</v>
      </c>
      <c r="D119" s="218">
        <v>15.74</v>
      </c>
    </row>
    <row r="120" spans="1:4" customFormat="1" x14ac:dyDescent="0.25">
      <c r="A120" s="371">
        <v>46</v>
      </c>
      <c r="B120" s="371" t="s">
        <v>8971</v>
      </c>
      <c r="C120" s="371" t="s">
        <v>3635</v>
      </c>
      <c r="D120" s="218">
        <v>38.06</v>
      </c>
    </row>
    <row r="121" spans="1:4" customFormat="1" x14ac:dyDescent="0.25">
      <c r="A121" s="371">
        <v>47</v>
      </c>
      <c r="B121" s="371" t="s">
        <v>8972</v>
      </c>
      <c r="C121" s="371" t="s">
        <v>3635</v>
      </c>
      <c r="D121" s="218">
        <v>65.069999999999993</v>
      </c>
    </row>
    <row r="122" spans="1:4" customFormat="1" x14ac:dyDescent="0.25">
      <c r="A122" s="371">
        <v>48</v>
      </c>
      <c r="B122" s="371" t="s">
        <v>8973</v>
      </c>
      <c r="C122" s="371" t="s">
        <v>3635</v>
      </c>
      <c r="D122" s="218">
        <v>16.97</v>
      </c>
    </row>
    <row r="123" spans="1:4" customFormat="1" x14ac:dyDescent="0.25">
      <c r="A123" s="371">
        <v>52</v>
      </c>
      <c r="B123" s="371" t="s">
        <v>8974</v>
      </c>
      <c r="C123" s="371" t="s">
        <v>3635</v>
      </c>
      <c r="D123" s="218">
        <v>12.89</v>
      </c>
    </row>
    <row r="124" spans="1:4" customFormat="1" x14ac:dyDescent="0.25">
      <c r="A124" s="371">
        <v>43</v>
      </c>
      <c r="B124" s="371" t="s">
        <v>8975</v>
      </c>
      <c r="C124" s="371" t="s">
        <v>3635</v>
      </c>
      <c r="D124" s="218">
        <v>43.52</v>
      </c>
    </row>
    <row r="125" spans="1:4" customFormat="1" x14ac:dyDescent="0.25">
      <c r="A125" s="371">
        <v>39719</v>
      </c>
      <c r="B125" s="371" t="s">
        <v>8976</v>
      </c>
      <c r="C125" s="371" t="s">
        <v>3634</v>
      </c>
      <c r="D125" s="218">
        <v>173.93</v>
      </c>
    </row>
    <row r="126" spans="1:4" customFormat="1" x14ac:dyDescent="0.25">
      <c r="A126" s="371">
        <v>3410</v>
      </c>
      <c r="B126" s="371" t="s">
        <v>8977</v>
      </c>
      <c r="C126" s="371" t="s">
        <v>3639</v>
      </c>
      <c r="D126" s="218">
        <v>39.119999999999997</v>
      </c>
    </row>
    <row r="127" spans="1:4" customFormat="1" x14ac:dyDescent="0.25">
      <c r="A127" s="371">
        <v>4791</v>
      </c>
      <c r="B127" s="371" t="s">
        <v>8978</v>
      </c>
      <c r="C127" s="371" t="s">
        <v>3639</v>
      </c>
      <c r="D127" s="218">
        <v>50.28</v>
      </c>
    </row>
    <row r="128" spans="1:4" customFormat="1" x14ac:dyDescent="0.25">
      <c r="A128" s="371">
        <v>157</v>
      </c>
      <c r="B128" s="371" t="s">
        <v>8979</v>
      </c>
      <c r="C128" s="371" t="s">
        <v>3639</v>
      </c>
      <c r="D128" s="218">
        <v>166.94</v>
      </c>
    </row>
    <row r="129" spans="1:4" customFormat="1" x14ac:dyDescent="0.25">
      <c r="A129" s="371">
        <v>156</v>
      </c>
      <c r="B129" s="371" t="s">
        <v>8980</v>
      </c>
      <c r="C129" s="371" t="s">
        <v>3639</v>
      </c>
      <c r="D129" s="218">
        <v>59.44</v>
      </c>
    </row>
    <row r="130" spans="1:4" customFormat="1" x14ac:dyDescent="0.25">
      <c r="A130" s="371">
        <v>131</v>
      </c>
      <c r="B130" s="371" t="s">
        <v>8981</v>
      </c>
      <c r="C130" s="371" t="s">
        <v>3639</v>
      </c>
      <c r="D130" s="218">
        <v>50.83</v>
      </c>
    </row>
    <row r="131" spans="1:4" customFormat="1" x14ac:dyDescent="0.25">
      <c r="A131" s="371">
        <v>21114</v>
      </c>
      <c r="B131" s="371" t="s">
        <v>8982</v>
      </c>
      <c r="C131" s="371" t="s">
        <v>3635</v>
      </c>
      <c r="D131" s="218">
        <v>34.28</v>
      </c>
    </row>
    <row r="132" spans="1:4" customFormat="1" x14ac:dyDescent="0.25">
      <c r="A132" s="371">
        <v>119</v>
      </c>
      <c r="B132" s="371" t="s">
        <v>8983</v>
      </c>
      <c r="C132" s="371" t="s">
        <v>3635</v>
      </c>
      <c r="D132" s="218">
        <v>8.69</v>
      </c>
    </row>
    <row r="133" spans="1:4" customFormat="1" x14ac:dyDescent="0.25">
      <c r="A133" s="371">
        <v>122</v>
      </c>
      <c r="B133" s="371" t="s">
        <v>8984</v>
      </c>
      <c r="C133" s="371" t="s">
        <v>3635</v>
      </c>
      <c r="D133" s="218">
        <v>66.86</v>
      </c>
    </row>
    <row r="134" spans="1:4" customFormat="1" x14ac:dyDescent="0.25">
      <c r="A134" s="371">
        <v>20080</v>
      </c>
      <c r="B134" s="371" t="s">
        <v>8985</v>
      </c>
      <c r="C134" s="371" t="s">
        <v>3635</v>
      </c>
      <c r="D134" s="218">
        <v>21.82</v>
      </c>
    </row>
    <row r="135" spans="1:4" customFormat="1" x14ac:dyDescent="0.25">
      <c r="A135" s="371">
        <v>124</v>
      </c>
      <c r="B135" s="371" t="s">
        <v>8986</v>
      </c>
      <c r="C135" s="371" t="s">
        <v>3634</v>
      </c>
      <c r="D135" s="218">
        <v>19.600000000000001</v>
      </c>
    </row>
    <row r="136" spans="1:4" customFormat="1" x14ac:dyDescent="0.25">
      <c r="A136" s="371">
        <v>7334</v>
      </c>
      <c r="B136" s="371" t="s">
        <v>8987</v>
      </c>
      <c r="C136" s="371" t="s">
        <v>3634</v>
      </c>
      <c r="D136" s="218">
        <v>16.72</v>
      </c>
    </row>
    <row r="137" spans="1:4" customFormat="1" x14ac:dyDescent="0.25">
      <c r="A137" s="371">
        <v>123</v>
      </c>
      <c r="B137" s="371" t="s">
        <v>8988</v>
      </c>
      <c r="C137" s="371" t="s">
        <v>3634</v>
      </c>
      <c r="D137" s="218">
        <v>8.02</v>
      </c>
    </row>
    <row r="138" spans="1:4" customFormat="1" x14ac:dyDescent="0.25">
      <c r="A138" s="371">
        <v>127</v>
      </c>
      <c r="B138" s="371" t="s">
        <v>8989</v>
      </c>
      <c r="C138" s="371" t="s">
        <v>3634</v>
      </c>
      <c r="D138" s="218">
        <v>19.149999999999999</v>
      </c>
    </row>
    <row r="139" spans="1:4" customFormat="1" x14ac:dyDescent="0.25">
      <c r="A139" s="371">
        <v>41373</v>
      </c>
      <c r="B139" s="371" t="s">
        <v>8990</v>
      </c>
      <c r="C139" s="371" t="s">
        <v>3634</v>
      </c>
      <c r="D139" s="218">
        <v>26.68</v>
      </c>
    </row>
    <row r="140" spans="1:4" customFormat="1" x14ac:dyDescent="0.25">
      <c r="A140" s="371">
        <v>133</v>
      </c>
      <c r="B140" s="371" t="s">
        <v>8991</v>
      </c>
      <c r="C140" s="371" t="s">
        <v>3634</v>
      </c>
      <c r="D140" s="218">
        <v>7.95</v>
      </c>
    </row>
    <row r="141" spans="1:4" customFormat="1" x14ac:dyDescent="0.25">
      <c r="A141" s="371">
        <v>43617</v>
      </c>
      <c r="B141" s="371" t="s">
        <v>8992</v>
      </c>
      <c r="C141" s="371" t="s">
        <v>3634</v>
      </c>
      <c r="D141" s="218">
        <v>8.8800000000000008</v>
      </c>
    </row>
    <row r="142" spans="1:4" customFormat="1" x14ac:dyDescent="0.25">
      <c r="A142" s="371">
        <v>132</v>
      </c>
      <c r="B142" s="371" t="s">
        <v>8993</v>
      </c>
      <c r="C142" s="371" t="s">
        <v>3634</v>
      </c>
      <c r="D142" s="218">
        <v>8.24</v>
      </c>
    </row>
    <row r="143" spans="1:4" customFormat="1" x14ac:dyDescent="0.25">
      <c r="A143" s="371">
        <v>43618</v>
      </c>
      <c r="B143" s="371" t="s">
        <v>8994</v>
      </c>
      <c r="C143" s="371" t="s">
        <v>3639</v>
      </c>
      <c r="D143" s="218">
        <v>20.75</v>
      </c>
    </row>
    <row r="144" spans="1:4" customFormat="1" x14ac:dyDescent="0.25">
      <c r="A144" s="371">
        <v>37476</v>
      </c>
      <c r="B144" s="371" t="s">
        <v>8995</v>
      </c>
      <c r="C144" s="371" t="s">
        <v>3635</v>
      </c>
      <c r="D144" s="219">
        <v>3732.71</v>
      </c>
    </row>
    <row r="145" spans="1:4" customFormat="1" x14ac:dyDescent="0.25">
      <c r="A145" s="371">
        <v>37478</v>
      </c>
      <c r="B145" s="371" t="s">
        <v>8996</v>
      </c>
      <c r="C145" s="371" t="s">
        <v>3635</v>
      </c>
      <c r="D145" s="219">
        <v>4675.32</v>
      </c>
    </row>
    <row r="146" spans="1:4" customFormat="1" x14ac:dyDescent="0.25">
      <c r="A146" s="371">
        <v>37477</v>
      </c>
      <c r="B146" s="371" t="s">
        <v>8997</v>
      </c>
      <c r="C146" s="371" t="s">
        <v>3635</v>
      </c>
      <c r="D146" s="219">
        <v>6334.3</v>
      </c>
    </row>
    <row r="147" spans="1:4" customFormat="1" x14ac:dyDescent="0.25">
      <c r="A147" s="371">
        <v>37479</v>
      </c>
      <c r="B147" s="371" t="s">
        <v>8998</v>
      </c>
      <c r="C147" s="371" t="s">
        <v>3635</v>
      </c>
      <c r="D147" s="219">
        <v>7512.56</v>
      </c>
    </row>
    <row r="148" spans="1:4" customFormat="1" x14ac:dyDescent="0.25">
      <c r="A148" s="371">
        <v>4319</v>
      </c>
      <c r="B148" s="371" t="s">
        <v>8999</v>
      </c>
      <c r="C148" s="371" t="s">
        <v>3635</v>
      </c>
      <c r="D148" s="218">
        <v>2.44</v>
      </c>
    </row>
    <row r="149" spans="1:4" customFormat="1" x14ac:dyDescent="0.25">
      <c r="A149" s="371">
        <v>42409</v>
      </c>
      <c r="B149" s="371" t="s">
        <v>9000</v>
      </c>
      <c r="C149" s="371" t="s">
        <v>3639</v>
      </c>
      <c r="D149" s="218">
        <v>13.07</v>
      </c>
    </row>
    <row r="150" spans="1:4" customFormat="1" x14ac:dyDescent="0.25">
      <c r="A150" s="371">
        <v>40553</v>
      </c>
      <c r="B150" s="371" t="s">
        <v>9001</v>
      </c>
      <c r="C150" s="371" t="s">
        <v>3641</v>
      </c>
      <c r="D150" s="218">
        <v>52.5</v>
      </c>
    </row>
    <row r="151" spans="1:4" customFormat="1" x14ac:dyDescent="0.25">
      <c r="A151" s="371">
        <v>6114</v>
      </c>
      <c r="B151" s="371" t="s">
        <v>9002</v>
      </c>
      <c r="C151" s="371" t="s">
        <v>3638</v>
      </c>
      <c r="D151" s="218">
        <v>14.57</v>
      </c>
    </row>
    <row r="152" spans="1:4" customFormat="1" x14ac:dyDescent="0.25">
      <c r="A152" s="371">
        <v>40912</v>
      </c>
      <c r="B152" s="371" t="s">
        <v>9003</v>
      </c>
      <c r="C152" s="371" t="s">
        <v>3642</v>
      </c>
      <c r="D152" s="219">
        <v>2597.5700000000002</v>
      </c>
    </row>
    <row r="153" spans="1:4" customFormat="1" x14ac:dyDescent="0.25">
      <c r="A153" s="371">
        <v>247</v>
      </c>
      <c r="B153" s="371" t="s">
        <v>9004</v>
      </c>
      <c r="C153" s="371" t="s">
        <v>3638</v>
      </c>
      <c r="D153" s="218">
        <v>14.57</v>
      </c>
    </row>
    <row r="154" spans="1:4" customFormat="1" x14ac:dyDescent="0.25">
      <c r="A154" s="371">
        <v>40919</v>
      </c>
      <c r="B154" s="371" t="s">
        <v>9005</v>
      </c>
      <c r="C154" s="371" t="s">
        <v>3642</v>
      </c>
      <c r="D154" s="219">
        <v>2597.5700000000002</v>
      </c>
    </row>
    <row r="155" spans="1:4" customFormat="1" x14ac:dyDescent="0.25">
      <c r="A155" s="371">
        <v>44499</v>
      </c>
      <c r="B155" s="371" t="s">
        <v>9006</v>
      </c>
      <c r="C155" s="371" t="s">
        <v>3638</v>
      </c>
      <c r="D155" s="218">
        <v>14.57</v>
      </c>
    </row>
    <row r="156" spans="1:4" customFormat="1" x14ac:dyDescent="0.25">
      <c r="A156" s="371">
        <v>40984</v>
      </c>
      <c r="B156" s="371" t="s">
        <v>9007</v>
      </c>
      <c r="C156" s="371" t="s">
        <v>3642</v>
      </c>
      <c r="D156" s="219">
        <v>2597.5700000000002</v>
      </c>
    </row>
    <row r="157" spans="1:4" customFormat="1" x14ac:dyDescent="0.25">
      <c r="A157" s="371">
        <v>248</v>
      </c>
      <c r="B157" s="371" t="s">
        <v>9008</v>
      </c>
      <c r="C157" s="371" t="s">
        <v>3638</v>
      </c>
      <c r="D157" s="218">
        <v>14.51</v>
      </c>
    </row>
    <row r="158" spans="1:4" customFormat="1" x14ac:dyDescent="0.25">
      <c r="A158" s="371">
        <v>41086</v>
      </c>
      <c r="B158" s="371" t="s">
        <v>9009</v>
      </c>
      <c r="C158" s="371" t="s">
        <v>3642</v>
      </c>
      <c r="D158" s="219">
        <v>2586.16</v>
      </c>
    </row>
    <row r="159" spans="1:4" customFormat="1" x14ac:dyDescent="0.25">
      <c r="A159" s="371">
        <v>34466</v>
      </c>
      <c r="B159" s="371" t="s">
        <v>9010</v>
      </c>
      <c r="C159" s="371" t="s">
        <v>3638</v>
      </c>
      <c r="D159" s="218">
        <v>14.57</v>
      </c>
    </row>
    <row r="160" spans="1:4" customFormat="1" x14ac:dyDescent="0.25">
      <c r="A160" s="371">
        <v>41083</v>
      </c>
      <c r="B160" s="371" t="s">
        <v>9011</v>
      </c>
      <c r="C160" s="371" t="s">
        <v>3642</v>
      </c>
      <c r="D160" s="219">
        <v>2597.5700000000002</v>
      </c>
    </row>
    <row r="161" spans="1:4" customFormat="1" x14ac:dyDescent="0.25">
      <c r="A161" s="371">
        <v>252</v>
      </c>
      <c r="B161" s="371" t="s">
        <v>9012</v>
      </c>
      <c r="C161" s="371" t="s">
        <v>3638</v>
      </c>
      <c r="D161" s="218">
        <v>14.57</v>
      </c>
    </row>
    <row r="162" spans="1:4" customFormat="1" x14ac:dyDescent="0.25">
      <c r="A162" s="371">
        <v>40909</v>
      </c>
      <c r="B162" s="371" t="s">
        <v>9013</v>
      </c>
      <c r="C162" s="371" t="s">
        <v>3642</v>
      </c>
      <c r="D162" s="219">
        <v>2597.5700000000002</v>
      </c>
    </row>
    <row r="163" spans="1:4" customFormat="1" x14ac:dyDescent="0.25">
      <c r="A163" s="371">
        <v>242</v>
      </c>
      <c r="B163" s="371" t="s">
        <v>9014</v>
      </c>
      <c r="C163" s="371" t="s">
        <v>3638</v>
      </c>
      <c r="D163" s="218">
        <v>14.51</v>
      </c>
    </row>
    <row r="164" spans="1:4" customFormat="1" x14ac:dyDescent="0.25">
      <c r="A164" s="371">
        <v>41085</v>
      </c>
      <c r="B164" s="371" t="s">
        <v>9015</v>
      </c>
      <c r="C164" s="371" t="s">
        <v>3642</v>
      </c>
      <c r="D164" s="219">
        <v>2586.16</v>
      </c>
    </row>
    <row r="165" spans="1:4" customFormat="1" x14ac:dyDescent="0.25">
      <c r="A165" s="371">
        <v>427</v>
      </c>
      <c r="B165" s="371" t="s">
        <v>9016</v>
      </c>
      <c r="C165" s="371" t="s">
        <v>3635</v>
      </c>
      <c r="D165" s="218">
        <v>9.26</v>
      </c>
    </row>
    <row r="166" spans="1:4" customFormat="1" x14ac:dyDescent="0.25">
      <c r="A166" s="371">
        <v>417</v>
      </c>
      <c r="B166" s="371" t="s">
        <v>9017</v>
      </c>
      <c r="C166" s="371" t="s">
        <v>3635</v>
      </c>
      <c r="D166" s="218">
        <v>4.37</v>
      </c>
    </row>
    <row r="167" spans="1:4" customFormat="1" x14ac:dyDescent="0.25">
      <c r="A167" s="371">
        <v>11273</v>
      </c>
      <c r="B167" s="371" t="s">
        <v>9018</v>
      </c>
      <c r="C167" s="371" t="s">
        <v>3635</v>
      </c>
      <c r="D167" s="218">
        <v>13.55</v>
      </c>
    </row>
    <row r="168" spans="1:4" customFormat="1" x14ac:dyDescent="0.25">
      <c r="A168" s="371">
        <v>11272</v>
      </c>
      <c r="B168" s="371" t="s">
        <v>9019</v>
      </c>
      <c r="C168" s="371" t="s">
        <v>3635</v>
      </c>
      <c r="D168" s="218">
        <v>8.18</v>
      </c>
    </row>
    <row r="169" spans="1:4" customFormat="1" x14ac:dyDescent="0.25">
      <c r="A169" s="371">
        <v>11275</v>
      </c>
      <c r="B169" s="371" t="s">
        <v>9020</v>
      </c>
      <c r="C169" s="371" t="s">
        <v>3635</v>
      </c>
      <c r="D169" s="218">
        <v>3.28</v>
      </c>
    </row>
    <row r="170" spans="1:4" customFormat="1" x14ac:dyDescent="0.25">
      <c r="A170" s="371">
        <v>11274</v>
      </c>
      <c r="B170" s="371" t="s">
        <v>9021</v>
      </c>
      <c r="C170" s="371" t="s">
        <v>3635</v>
      </c>
      <c r="D170" s="218">
        <v>2.5</v>
      </c>
    </row>
    <row r="171" spans="1:4" customFormat="1" x14ac:dyDescent="0.25">
      <c r="A171" s="371">
        <v>38470</v>
      </c>
      <c r="B171" s="371" t="s">
        <v>9022</v>
      </c>
      <c r="C171" s="371" t="s">
        <v>3635</v>
      </c>
      <c r="D171" s="218">
        <v>41.38</v>
      </c>
    </row>
    <row r="172" spans="1:4" customFormat="1" x14ac:dyDescent="0.25">
      <c r="A172" s="371">
        <v>38547</v>
      </c>
      <c r="B172" s="371" t="s">
        <v>9023</v>
      </c>
      <c r="C172" s="371" t="s">
        <v>3635</v>
      </c>
      <c r="D172" s="218">
        <v>112.92</v>
      </c>
    </row>
    <row r="173" spans="1:4" customFormat="1" x14ac:dyDescent="0.25">
      <c r="A173" s="371">
        <v>38469</v>
      </c>
      <c r="B173" s="371" t="s">
        <v>9024</v>
      </c>
      <c r="C173" s="371" t="s">
        <v>3635</v>
      </c>
      <c r="D173" s="218">
        <v>121.42</v>
      </c>
    </row>
    <row r="174" spans="1:4" customFormat="1" x14ac:dyDescent="0.25">
      <c r="A174" s="371">
        <v>38467</v>
      </c>
      <c r="B174" s="371" t="s">
        <v>9025</v>
      </c>
      <c r="C174" s="371" t="s">
        <v>3635</v>
      </c>
      <c r="D174" s="218">
        <v>68.319999999999993</v>
      </c>
    </row>
    <row r="175" spans="1:4" customFormat="1" x14ac:dyDescent="0.25">
      <c r="A175" s="371">
        <v>38468</v>
      </c>
      <c r="B175" s="371" t="s">
        <v>9026</v>
      </c>
      <c r="C175" s="371" t="s">
        <v>3635</v>
      </c>
      <c r="D175" s="218">
        <v>75.180000000000007</v>
      </c>
    </row>
    <row r="176" spans="1:4" customFormat="1" x14ac:dyDescent="0.25">
      <c r="A176" s="371">
        <v>38471</v>
      </c>
      <c r="B176" s="371" t="s">
        <v>9027</v>
      </c>
      <c r="C176" s="371" t="s">
        <v>3635</v>
      </c>
      <c r="D176" s="218">
        <v>97.63</v>
      </c>
    </row>
    <row r="177" spans="1:4" customFormat="1" x14ac:dyDescent="0.25">
      <c r="A177" s="371">
        <v>37370</v>
      </c>
      <c r="B177" s="371" t="s">
        <v>9028</v>
      </c>
      <c r="C177" s="371" t="s">
        <v>3638</v>
      </c>
      <c r="D177" s="218">
        <v>3.29</v>
      </c>
    </row>
    <row r="178" spans="1:4" customFormat="1" x14ac:dyDescent="0.25">
      <c r="A178" s="371">
        <v>40862</v>
      </c>
      <c r="B178" s="371" t="s">
        <v>9029</v>
      </c>
      <c r="C178" s="371" t="s">
        <v>3642</v>
      </c>
      <c r="D178" s="218">
        <v>620.25</v>
      </c>
    </row>
    <row r="179" spans="1:4" customFormat="1" x14ac:dyDescent="0.25">
      <c r="A179" s="371">
        <v>10658</v>
      </c>
      <c r="B179" s="371" t="s">
        <v>9030</v>
      </c>
      <c r="C179" s="371" t="s">
        <v>3635</v>
      </c>
      <c r="D179" s="219">
        <v>8127.9</v>
      </c>
    </row>
    <row r="180" spans="1:4" customFormat="1" x14ac:dyDescent="0.25">
      <c r="A180" s="371">
        <v>253</v>
      </c>
      <c r="B180" s="371" t="s">
        <v>9031</v>
      </c>
      <c r="C180" s="371" t="s">
        <v>3638</v>
      </c>
      <c r="D180" s="218">
        <v>32.840000000000003</v>
      </c>
    </row>
    <row r="181" spans="1:4" customFormat="1" x14ac:dyDescent="0.25">
      <c r="A181" s="371">
        <v>40809</v>
      </c>
      <c r="B181" s="371" t="s">
        <v>9032</v>
      </c>
      <c r="C181" s="371" t="s">
        <v>3642</v>
      </c>
      <c r="D181" s="219">
        <v>5844.37</v>
      </c>
    </row>
    <row r="182" spans="1:4" customFormat="1" x14ac:dyDescent="0.25">
      <c r="A182" s="371">
        <v>42428</v>
      </c>
      <c r="B182" s="371" t="s">
        <v>9033</v>
      </c>
      <c r="C182" s="371" t="s">
        <v>3635</v>
      </c>
      <c r="D182" s="219">
        <v>2271</v>
      </c>
    </row>
    <row r="183" spans="1:4" customFormat="1" x14ac:dyDescent="0.25">
      <c r="A183" s="371">
        <v>301</v>
      </c>
      <c r="B183" s="371" t="s">
        <v>9034</v>
      </c>
      <c r="C183" s="371" t="s">
        <v>3635</v>
      </c>
      <c r="D183" s="218">
        <v>2.98</v>
      </c>
    </row>
    <row r="184" spans="1:4" customFormat="1" x14ac:dyDescent="0.25">
      <c r="A184" s="371">
        <v>296</v>
      </c>
      <c r="B184" s="371" t="s">
        <v>9035</v>
      </c>
      <c r="C184" s="371" t="s">
        <v>3635</v>
      </c>
      <c r="D184" s="218">
        <v>1.68</v>
      </c>
    </row>
    <row r="185" spans="1:4" customFormat="1" x14ac:dyDescent="0.25">
      <c r="A185" s="371">
        <v>297</v>
      </c>
      <c r="B185" s="371" t="s">
        <v>9036</v>
      </c>
      <c r="C185" s="371" t="s">
        <v>3635</v>
      </c>
      <c r="D185" s="218">
        <v>2.4700000000000002</v>
      </c>
    </row>
    <row r="186" spans="1:4" customFormat="1" x14ac:dyDescent="0.25">
      <c r="A186" s="371">
        <v>299</v>
      </c>
      <c r="B186" s="371" t="s">
        <v>9037</v>
      </c>
      <c r="C186" s="371" t="s">
        <v>3635</v>
      </c>
      <c r="D186" s="218">
        <v>3.49</v>
      </c>
    </row>
    <row r="187" spans="1:4" customFormat="1" x14ac:dyDescent="0.25">
      <c r="A187" s="371">
        <v>300</v>
      </c>
      <c r="B187" s="371" t="s">
        <v>9038</v>
      </c>
      <c r="C187" s="371" t="s">
        <v>3635</v>
      </c>
      <c r="D187" s="218">
        <v>12.09</v>
      </c>
    </row>
    <row r="188" spans="1:4" customFormat="1" x14ac:dyDescent="0.25">
      <c r="A188" s="371">
        <v>20085</v>
      </c>
      <c r="B188" s="371" t="s">
        <v>9039</v>
      </c>
      <c r="C188" s="371" t="s">
        <v>3635</v>
      </c>
      <c r="D188" s="218">
        <v>2.21</v>
      </c>
    </row>
    <row r="189" spans="1:4" customFormat="1" x14ac:dyDescent="0.25">
      <c r="A189" s="371">
        <v>298</v>
      </c>
      <c r="B189" s="371" t="s">
        <v>9040</v>
      </c>
      <c r="C189" s="371" t="s">
        <v>3635</v>
      </c>
      <c r="D189" s="218">
        <v>2.69</v>
      </c>
    </row>
    <row r="190" spans="1:4" customFormat="1" x14ac:dyDescent="0.25">
      <c r="A190" s="371">
        <v>311</v>
      </c>
      <c r="B190" s="371" t="s">
        <v>9041</v>
      </c>
      <c r="C190" s="371" t="s">
        <v>3635</v>
      </c>
      <c r="D190" s="218">
        <v>9.9700000000000006</v>
      </c>
    </row>
    <row r="191" spans="1:4" customFormat="1" x14ac:dyDescent="0.25">
      <c r="A191" s="371">
        <v>318</v>
      </c>
      <c r="B191" s="371" t="s">
        <v>9042</v>
      </c>
      <c r="C191" s="371" t="s">
        <v>3635</v>
      </c>
      <c r="D191" s="218">
        <v>20.09</v>
      </c>
    </row>
    <row r="192" spans="1:4" customFormat="1" x14ac:dyDescent="0.25">
      <c r="A192" s="371">
        <v>319</v>
      </c>
      <c r="B192" s="371" t="s">
        <v>9043</v>
      </c>
      <c r="C192" s="371" t="s">
        <v>3635</v>
      </c>
      <c r="D192" s="218">
        <v>31.5</v>
      </c>
    </row>
    <row r="193" spans="1:4" customFormat="1" x14ac:dyDescent="0.25">
      <c r="A193" s="371">
        <v>303</v>
      </c>
      <c r="B193" s="371" t="s">
        <v>9044</v>
      </c>
      <c r="C193" s="371" t="s">
        <v>3635</v>
      </c>
      <c r="D193" s="218">
        <v>3.3</v>
      </c>
    </row>
    <row r="194" spans="1:4" customFormat="1" x14ac:dyDescent="0.25">
      <c r="A194" s="371">
        <v>305</v>
      </c>
      <c r="B194" s="371" t="s">
        <v>9045</v>
      </c>
      <c r="C194" s="371" t="s">
        <v>3635</v>
      </c>
      <c r="D194" s="218">
        <v>10.38</v>
      </c>
    </row>
    <row r="195" spans="1:4" customFormat="1" x14ac:dyDescent="0.25">
      <c r="A195" s="371">
        <v>306</v>
      </c>
      <c r="B195" s="371" t="s">
        <v>9046</v>
      </c>
      <c r="C195" s="371" t="s">
        <v>3635</v>
      </c>
      <c r="D195" s="218">
        <v>15.75</v>
      </c>
    </row>
    <row r="196" spans="1:4" customFormat="1" x14ac:dyDescent="0.25">
      <c r="A196" s="371">
        <v>307</v>
      </c>
      <c r="B196" s="371" t="s">
        <v>9047</v>
      </c>
      <c r="C196" s="371" t="s">
        <v>3635</v>
      </c>
      <c r="D196" s="218">
        <v>39.79</v>
      </c>
    </row>
    <row r="197" spans="1:4" customFormat="1" x14ac:dyDescent="0.25">
      <c r="A197" s="371">
        <v>309</v>
      </c>
      <c r="B197" s="371" t="s">
        <v>9048</v>
      </c>
      <c r="C197" s="371" t="s">
        <v>3635</v>
      </c>
      <c r="D197" s="218">
        <v>65.180000000000007</v>
      </c>
    </row>
    <row r="198" spans="1:4" customFormat="1" x14ac:dyDescent="0.25">
      <c r="A198" s="371">
        <v>310</v>
      </c>
      <c r="B198" s="371" t="s">
        <v>9049</v>
      </c>
      <c r="C198" s="371" t="s">
        <v>3635</v>
      </c>
      <c r="D198" s="218">
        <v>90.34</v>
      </c>
    </row>
    <row r="199" spans="1:4" customFormat="1" x14ac:dyDescent="0.25">
      <c r="A199" s="371">
        <v>328</v>
      </c>
      <c r="B199" s="371" t="s">
        <v>9050</v>
      </c>
      <c r="C199" s="371" t="s">
        <v>3635</v>
      </c>
      <c r="D199" s="218">
        <v>7.9</v>
      </c>
    </row>
    <row r="200" spans="1:4" customFormat="1" x14ac:dyDescent="0.25">
      <c r="A200" s="371">
        <v>325</v>
      </c>
      <c r="B200" s="371" t="s">
        <v>9051</v>
      </c>
      <c r="C200" s="371" t="s">
        <v>3635</v>
      </c>
      <c r="D200" s="218">
        <v>2.33</v>
      </c>
    </row>
    <row r="201" spans="1:4" customFormat="1" x14ac:dyDescent="0.25">
      <c r="A201" s="371">
        <v>20326</v>
      </c>
      <c r="B201" s="371" t="s">
        <v>9052</v>
      </c>
      <c r="C201" s="371" t="s">
        <v>3635</v>
      </c>
      <c r="D201" s="218">
        <v>4.26</v>
      </c>
    </row>
    <row r="202" spans="1:4" customFormat="1" x14ac:dyDescent="0.25">
      <c r="A202" s="371">
        <v>329</v>
      </c>
      <c r="B202" s="371" t="s">
        <v>9053</v>
      </c>
      <c r="C202" s="371" t="s">
        <v>3635</v>
      </c>
      <c r="D202" s="218">
        <v>6.6</v>
      </c>
    </row>
    <row r="203" spans="1:4" customFormat="1" x14ac:dyDescent="0.25">
      <c r="A203" s="371">
        <v>308</v>
      </c>
      <c r="B203" s="371" t="s">
        <v>9054</v>
      </c>
      <c r="C203" s="371" t="s">
        <v>3635</v>
      </c>
      <c r="D203" s="218">
        <v>88.81</v>
      </c>
    </row>
    <row r="204" spans="1:4" customFormat="1" x14ac:dyDescent="0.25">
      <c r="A204" s="371">
        <v>39642</v>
      </c>
      <c r="B204" s="371" t="s">
        <v>9055</v>
      </c>
      <c r="C204" s="371" t="s">
        <v>3635</v>
      </c>
      <c r="D204" s="218">
        <v>2.92</v>
      </c>
    </row>
    <row r="205" spans="1:4" customFormat="1" x14ac:dyDescent="0.25">
      <c r="A205" s="371">
        <v>39641</v>
      </c>
      <c r="B205" s="371" t="s">
        <v>9056</v>
      </c>
      <c r="C205" s="371" t="s">
        <v>3635</v>
      </c>
      <c r="D205" s="218">
        <v>2.57</v>
      </c>
    </row>
    <row r="206" spans="1:4" customFormat="1" x14ac:dyDescent="0.25">
      <c r="A206" s="371">
        <v>39643</v>
      </c>
      <c r="B206" s="371" t="s">
        <v>9057</v>
      </c>
      <c r="C206" s="371" t="s">
        <v>3635</v>
      </c>
      <c r="D206" s="218">
        <v>3.43</v>
      </c>
    </row>
    <row r="207" spans="1:4" customFormat="1" x14ac:dyDescent="0.25">
      <c r="A207" s="371">
        <v>39644</v>
      </c>
      <c r="B207" s="371" t="s">
        <v>9058</v>
      </c>
      <c r="C207" s="371" t="s">
        <v>3635</v>
      </c>
      <c r="D207" s="218">
        <v>5.32</v>
      </c>
    </row>
    <row r="208" spans="1:4" customFormat="1" x14ac:dyDescent="0.25">
      <c r="A208" s="371">
        <v>39645</v>
      </c>
      <c r="B208" s="371" t="s">
        <v>9059</v>
      </c>
      <c r="C208" s="371" t="s">
        <v>3635</v>
      </c>
      <c r="D208" s="218">
        <v>5.84</v>
      </c>
    </row>
    <row r="209" spans="1:4" customFormat="1" x14ac:dyDescent="0.25">
      <c r="A209" s="371">
        <v>41610</v>
      </c>
      <c r="B209" s="371" t="s">
        <v>9060</v>
      </c>
      <c r="C209" s="371" t="s">
        <v>3635</v>
      </c>
      <c r="D209" s="218">
        <v>692.51</v>
      </c>
    </row>
    <row r="210" spans="1:4" customFormat="1" x14ac:dyDescent="0.25">
      <c r="A210" s="371">
        <v>41611</v>
      </c>
      <c r="B210" s="371" t="s">
        <v>9061</v>
      </c>
      <c r="C210" s="371" t="s">
        <v>3635</v>
      </c>
      <c r="D210" s="219">
        <v>1091.53</v>
      </c>
    </row>
    <row r="211" spans="1:4" customFormat="1" x14ac:dyDescent="0.25">
      <c r="A211" s="371">
        <v>41612</v>
      </c>
      <c r="B211" s="371" t="s">
        <v>9062</v>
      </c>
      <c r="C211" s="371" t="s">
        <v>3635</v>
      </c>
      <c r="D211" s="219">
        <v>1532.67</v>
      </c>
    </row>
    <row r="212" spans="1:4" customFormat="1" x14ac:dyDescent="0.25">
      <c r="A212" s="371">
        <v>41637</v>
      </c>
      <c r="B212" s="371" t="s">
        <v>9063</v>
      </c>
      <c r="C212" s="371" t="s">
        <v>3635</v>
      </c>
      <c r="D212" s="218">
        <v>143.27000000000001</v>
      </c>
    </row>
    <row r="213" spans="1:4" customFormat="1" x14ac:dyDescent="0.25">
      <c r="A213" s="371">
        <v>41638</v>
      </c>
      <c r="B213" s="371" t="s">
        <v>9064</v>
      </c>
      <c r="C213" s="371" t="s">
        <v>3635</v>
      </c>
      <c r="D213" s="218">
        <v>186.63</v>
      </c>
    </row>
    <row r="214" spans="1:4" customFormat="1" x14ac:dyDescent="0.25">
      <c r="A214" s="371">
        <v>41639</v>
      </c>
      <c r="B214" s="371" t="s">
        <v>9065</v>
      </c>
      <c r="C214" s="371" t="s">
        <v>3635</v>
      </c>
      <c r="D214" s="218">
        <v>451.5</v>
      </c>
    </row>
    <row r="215" spans="1:4" customFormat="1" x14ac:dyDescent="0.25">
      <c r="A215" s="371">
        <v>11789</v>
      </c>
      <c r="B215" s="371" t="s">
        <v>9066</v>
      </c>
      <c r="C215" s="371" t="s">
        <v>3635</v>
      </c>
      <c r="D215" s="218">
        <v>1.23</v>
      </c>
    </row>
    <row r="216" spans="1:4" customFormat="1" x14ac:dyDescent="0.25">
      <c r="A216" s="371">
        <v>20975</v>
      </c>
      <c r="B216" s="371" t="s">
        <v>9067</v>
      </c>
      <c r="C216" s="371" t="s">
        <v>3635</v>
      </c>
      <c r="D216" s="218">
        <v>13.74</v>
      </c>
    </row>
    <row r="217" spans="1:4" customFormat="1" x14ac:dyDescent="0.25">
      <c r="A217" s="371">
        <v>20976</v>
      </c>
      <c r="B217" s="371" t="s">
        <v>9068</v>
      </c>
      <c r="C217" s="371" t="s">
        <v>3635</v>
      </c>
      <c r="D217" s="218">
        <v>20.76</v>
      </c>
    </row>
    <row r="218" spans="1:4" customFormat="1" x14ac:dyDescent="0.25">
      <c r="A218" s="371">
        <v>40340</v>
      </c>
      <c r="B218" s="371" t="s">
        <v>9069</v>
      </c>
      <c r="C218" s="371" t="s">
        <v>3635</v>
      </c>
      <c r="D218" s="218">
        <v>21.92</v>
      </c>
    </row>
    <row r="219" spans="1:4" customFormat="1" x14ac:dyDescent="0.25">
      <c r="A219" s="371">
        <v>40341</v>
      </c>
      <c r="B219" s="371" t="s">
        <v>9070</v>
      </c>
      <c r="C219" s="371" t="s">
        <v>3635</v>
      </c>
      <c r="D219" s="218">
        <v>26.16</v>
      </c>
    </row>
    <row r="220" spans="1:4" customFormat="1" x14ac:dyDescent="0.25">
      <c r="A220" s="371">
        <v>40342</v>
      </c>
      <c r="B220" s="371" t="s">
        <v>9071</v>
      </c>
      <c r="C220" s="371" t="s">
        <v>3635</v>
      </c>
      <c r="D220" s="218">
        <v>31.2</v>
      </c>
    </row>
    <row r="221" spans="1:4" customFormat="1" x14ac:dyDescent="0.25">
      <c r="A221" s="371">
        <v>40343</v>
      </c>
      <c r="B221" s="371" t="s">
        <v>9072</v>
      </c>
      <c r="C221" s="371" t="s">
        <v>3635</v>
      </c>
      <c r="D221" s="218">
        <v>37.01</v>
      </c>
    </row>
    <row r="222" spans="1:4" customFormat="1" x14ac:dyDescent="0.25">
      <c r="A222" s="371">
        <v>40344</v>
      </c>
      <c r="B222" s="371" t="s">
        <v>9073</v>
      </c>
      <c r="C222" s="371" t="s">
        <v>3635</v>
      </c>
      <c r="D222" s="218">
        <v>50.45</v>
      </c>
    </row>
    <row r="223" spans="1:4" customFormat="1" x14ac:dyDescent="0.25">
      <c r="A223" s="371">
        <v>40345</v>
      </c>
      <c r="B223" s="371" t="s">
        <v>9074</v>
      </c>
      <c r="C223" s="371" t="s">
        <v>3635</v>
      </c>
      <c r="D223" s="218">
        <v>62.17</v>
      </c>
    </row>
    <row r="224" spans="1:4" customFormat="1" x14ac:dyDescent="0.25">
      <c r="A224" s="371">
        <v>40346</v>
      </c>
      <c r="B224" s="371" t="s">
        <v>9075</v>
      </c>
      <c r="C224" s="371" t="s">
        <v>3635</v>
      </c>
      <c r="D224" s="218">
        <v>72.11</v>
      </c>
    </row>
    <row r="225" spans="1:4" customFormat="1" x14ac:dyDescent="0.25">
      <c r="A225" s="371">
        <v>40347</v>
      </c>
      <c r="B225" s="371" t="s">
        <v>9076</v>
      </c>
      <c r="C225" s="371" t="s">
        <v>3635</v>
      </c>
      <c r="D225" s="218">
        <v>90.6</v>
      </c>
    </row>
    <row r="226" spans="1:4" customFormat="1" x14ac:dyDescent="0.25">
      <c r="A226" s="371">
        <v>6138</v>
      </c>
      <c r="B226" s="371" t="s">
        <v>9077</v>
      </c>
      <c r="C226" s="371" t="s">
        <v>3635</v>
      </c>
      <c r="D226" s="218">
        <v>15.14</v>
      </c>
    </row>
    <row r="227" spans="1:4" customFormat="1" x14ac:dyDescent="0.25">
      <c r="A227" s="371">
        <v>43424</v>
      </c>
      <c r="B227" s="371" t="s">
        <v>9078</v>
      </c>
      <c r="C227" s="371" t="s">
        <v>3635</v>
      </c>
      <c r="D227" s="218">
        <v>580.21</v>
      </c>
    </row>
    <row r="228" spans="1:4" customFormat="1" x14ac:dyDescent="0.25">
      <c r="A228" s="371">
        <v>43426</v>
      </c>
      <c r="B228" s="371" t="s">
        <v>9079</v>
      </c>
      <c r="C228" s="371" t="s">
        <v>3635</v>
      </c>
      <c r="D228" s="219">
        <v>2001.15</v>
      </c>
    </row>
    <row r="229" spans="1:4" customFormat="1" x14ac:dyDescent="0.25">
      <c r="A229" s="371">
        <v>12565</v>
      </c>
      <c r="B229" s="371" t="s">
        <v>9080</v>
      </c>
      <c r="C229" s="371" t="s">
        <v>3635</v>
      </c>
      <c r="D229" s="218">
        <v>701.77</v>
      </c>
    </row>
    <row r="230" spans="1:4" customFormat="1" x14ac:dyDescent="0.25">
      <c r="A230" s="371">
        <v>12567</v>
      </c>
      <c r="B230" s="371" t="s">
        <v>9081</v>
      </c>
      <c r="C230" s="371" t="s">
        <v>3635</v>
      </c>
      <c r="D230" s="218">
        <v>942.6</v>
      </c>
    </row>
    <row r="231" spans="1:4" customFormat="1" x14ac:dyDescent="0.25">
      <c r="A231" s="371">
        <v>12568</v>
      </c>
      <c r="B231" s="371" t="s">
        <v>9082</v>
      </c>
      <c r="C231" s="371" t="s">
        <v>3635</v>
      </c>
      <c r="D231" s="219">
        <v>1319.64</v>
      </c>
    </row>
    <row r="232" spans="1:4" customFormat="1" x14ac:dyDescent="0.25">
      <c r="A232" s="371">
        <v>43441</v>
      </c>
      <c r="B232" s="371" t="s">
        <v>9083</v>
      </c>
      <c r="C232" s="371" t="s">
        <v>3635</v>
      </c>
      <c r="D232" s="218">
        <v>169.66</v>
      </c>
    </row>
    <row r="233" spans="1:4" customFormat="1" x14ac:dyDescent="0.25">
      <c r="A233" s="371">
        <v>43423</v>
      </c>
      <c r="B233" s="371" t="s">
        <v>9084</v>
      </c>
      <c r="C233" s="371" t="s">
        <v>3635</v>
      </c>
      <c r="D233" s="218">
        <v>79.17</v>
      </c>
    </row>
    <row r="234" spans="1:4" customFormat="1" x14ac:dyDescent="0.25">
      <c r="A234" s="371">
        <v>12532</v>
      </c>
      <c r="B234" s="371" t="s">
        <v>9085</v>
      </c>
      <c r="C234" s="371" t="s">
        <v>3635</v>
      </c>
      <c r="D234" s="218">
        <v>122.11</v>
      </c>
    </row>
    <row r="235" spans="1:4" customFormat="1" x14ac:dyDescent="0.25">
      <c r="A235" s="371">
        <v>43444</v>
      </c>
      <c r="B235" s="371" t="s">
        <v>9086</v>
      </c>
      <c r="C235" s="371" t="s">
        <v>3635</v>
      </c>
      <c r="D235" s="218">
        <v>410.03</v>
      </c>
    </row>
    <row r="236" spans="1:4" customFormat="1" x14ac:dyDescent="0.25">
      <c r="A236" s="371">
        <v>12551</v>
      </c>
      <c r="B236" s="371" t="s">
        <v>9087</v>
      </c>
      <c r="C236" s="371" t="s">
        <v>3635</v>
      </c>
      <c r="D236" s="218">
        <v>292.54000000000002</v>
      </c>
    </row>
    <row r="237" spans="1:4" customFormat="1" x14ac:dyDescent="0.25">
      <c r="A237" s="371">
        <v>43442</v>
      </c>
      <c r="B237" s="371" t="s">
        <v>9088</v>
      </c>
      <c r="C237" s="371" t="s">
        <v>3635</v>
      </c>
      <c r="D237" s="218">
        <v>226.22</v>
      </c>
    </row>
    <row r="238" spans="1:4" customFormat="1" x14ac:dyDescent="0.25">
      <c r="A238" s="371">
        <v>43443</v>
      </c>
      <c r="B238" s="371" t="s">
        <v>9089</v>
      </c>
      <c r="C238" s="371" t="s">
        <v>3635</v>
      </c>
      <c r="D238" s="218">
        <v>296.92</v>
      </c>
    </row>
    <row r="239" spans="1:4" customFormat="1" x14ac:dyDescent="0.25">
      <c r="A239" s="371">
        <v>12544</v>
      </c>
      <c r="B239" s="371" t="s">
        <v>9090</v>
      </c>
      <c r="C239" s="371" t="s">
        <v>3635</v>
      </c>
      <c r="D239" s="218">
        <v>160.24</v>
      </c>
    </row>
    <row r="240" spans="1:4" customFormat="1" x14ac:dyDescent="0.25">
      <c r="A240" s="371">
        <v>12547</v>
      </c>
      <c r="B240" s="371" t="s">
        <v>9091</v>
      </c>
      <c r="C240" s="371" t="s">
        <v>3635</v>
      </c>
      <c r="D240" s="218">
        <v>215.51</v>
      </c>
    </row>
    <row r="241" spans="1:4" customFormat="1" x14ac:dyDescent="0.25">
      <c r="A241" s="371">
        <v>43445</v>
      </c>
      <c r="B241" s="371" t="s">
        <v>9092</v>
      </c>
      <c r="C241" s="371" t="s">
        <v>3635</v>
      </c>
      <c r="D241" s="218">
        <v>565.55999999999995</v>
      </c>
    </row>
    <row r="242" spans="1:4" customFormat="1" x14ac:dyDescent="0.25">
      <c r="A242" s="371">
        <v>12563</v>
      </c>
      <c r="B242" s="371" t="s">
        <v>9093</v>
      </c>
      <c r="C242" s="371" t="s">
        <v>3635</v>
      </c>
      <c r="D242" s="218">
        <v>404.64</v>
      </c>
    </row>
    <row r="243" spans="1:4" customFormat="1" x14ac:dyDescent="0.25">
      <c r="A243" s="371">
        <v>43425</v>
      </c>
      <c r="B243" s="371" t="s">
        <v>9094</v>
      </c>
      <c r="C243" s="371" t="s">
        <v>3635</v>
      </c>
      <c r="D243" s="218">
        <v>254.5</v>
      </c>
    </row>
    <row r="244" spans="1:4" customFormat="1" x14ac:dyDescent="0.25">
      <c r="A244" s="371">
        <v>43446</v>
      </c>
      <c r="B244" s="371" t="s">
        <v>9095</v>
      </c>
      <c r="C244" s="371" t="s">
        <v>3635</v>
      </c>
      <c r="D244" s="218">
        <v>537.28</v>
      </c>
    </row>
    <row r="245" spans="1:4" customFormat="1" x14ac:dyDescent="0.25">
      <c r="A245" s="371">
        <v>43447</v>
      </c>
      <c r="B245" s="371" t="s">
        <v>9096</v>
      </c>
      <c r="C245" s="371" t="s">
        <v>3635</v>
      </c>
      <c r="D245" s="218">
        <v>659.82</v>
      </c>
    </row>
    <row r="246" spans="1:4" customFormat="1" x14ac:dyDescent="0.25">
      <c r="A246" s="371">
        <v>43448</v>
      </c>
      <c r="B246" s="371" t="s">
        <v>9097</v>
      </c>
      <c r="C246" s="371" t="s">
        <v>3635</v>
      </c>
      <c r="D246" s="218">
        <v>923.75</v>
      </c>
    </row>
    <row r="247" spans="1:4" customFormat="1" x14ac:dyDescent="0.25">
      <c r="A247" s="371">
        <v>13761</v>
      </c>
      <c r="B247" s="371" t="s">
        <v>9098</v>
      </c>
      <c r="C247" s="371" t="s">
        <v>3635</v>
      </c>
      <c r="D247" s="219">
        <v>2260.16</v>
      </c>
    </row>
    <row r="248" spans="1:4" customFormat="1" x14ac:dyDescent="0.25">
      <c r="A248" s="371">
        <v>4814</v>
      </c>
      <c r="B248" s="371" t="s">
        <v>9099</v>
      </c>
      <c r="C248" s="371" t="s">
        <v>3635</v>
      </c>
      <c r="D248" s="218">
        <v>77.27</v>
      </c>
    </row>
    <row r="249" spans="1:4" customFormat="1" x14ac:dyDescent="0.25">
      <c r="A249" s="371">
        <v>44473</v>
      </c>
      <c r="B249" s="371" t="s">
        <v>9100</v>
      </c>
      <c r="C249" s="371" t="s">
        <v>3635</v>
      </c>
      <c r="D249" s="219">
        <v>2643.01</v>
      </c>
    </row>
    <row r="250" spans="1:4" customFormat="1" x14ac:dyDescent="0.25">
      <c r="A250" s="371">
        <v>6122</v>
      </c>
      <c r="B250" s="371" t="s">
        <v>9101</v>
      </c>
      <c r="C250" s="371" t="s">
        <v>3638</v>
      </c>
      <c r="D250" s="218">
        <v>31.26</v>
      </c>
    </row>
    <row r="251" spans="1:4" customFormat="1" x14ac:dyDescent="0.25">
      <c r="A251" s="371">
        <v>40810</v>
      </c>
      <c r="B251" s="371" t="s">
        <v>9102</v>
      </c>
      <c r="C251" s="371" t="s">
        <v>3642</v>
      </c>
      <c r="D251" s="219">
        <v>5563.9</v>
      </c>
    </row>
    <row r="252" spans="1:4" customFormat="1" x14ac:dyDescent="0.25">
      <c r="A252" s="371">
        <v>21100</v>
      </c>
      <c r="B252" s="371" t="s">
        <v>9103</v>
      </c>
      <c r="C252" s="371" t="s">
        <v>3635</v>
      </c>
      <c r="D252" s="219">
        <v>3845.1</v>
      </c>
    </row>
    <row r="253" spans="1:4" customFormat="1" x14ac:dyDescent="0.25">
      <c r="A253" s="371">
        <v>11816</v>
      </c>
      <c r="B253" s="371" t="s">
        <v>9104</v>
      </c>
      <c r="C253" s="371" t="s">
        <v>3635</v>
      </c>
      <c r="D253" s="219">
        <v>4100</v>
      </c>
    </row>
    <row r="254" spans="1:4" customFormat="1" x14ac:dyDescent="0.25">
      <c r="A254" s="371">
        <v>11814</v>
      </c>
      <c r="B254" s="371" t="s">
        <v>9105</v>
      </c>
      <c r="C254" s="371" t="s">
        <v>3635</v>
      </c>
      <c r="D254" s="219">
        <v>8924.67</v>
      </c>
    </row>
    <row r="255" spans="1:4" customFormat="1" x14ac:dyDescent="0.25">
      <c r="A255" s="371">
        <v>14186</v>
      </c>
      <c r="B255" s="371" t="s">
        <v>9106</v>
      </c>
      <c r="C255" s="371" t="s">
        <v>3635</v>
      </c>
      <c r="D255" s="219">
        <v>11206.13</v>
      </c>
    </row>
    <row r="256" spans="1:4" customFormat="1" x14ac:dyDescent="0.25">
      <c r="A256" s="371">
        <v>14185</v>
      </c>
      <c r="B256" s="371" t="s">
        <v>9107</v>
      </c>
      <c r="C256" s="371" t="s">
        <v>3635</v>
      </c>
      <c r="D256" s="219">
        <v>14516.3</v>
      </c>
    </row>
    <row r="257" spans="1:4" customFormat="1" x14ac:dyDescent="0.25">
      <c r="A257" s="371">
        <v>11811</v>
      </c>
      <c r="B257" s="371" t="s">
        <v>9108</v>
      </c>
      <c r="C257" s="371" t="s">
        <v>3635</v>
      </c>
      <c r="D257" s="219">
        <v>5550.48</v>
      </c>
    </row>
    <row r="258" spans="1:4" customFormat="1" x14ac:dyDescent="0.25">
      <c r="A258" s="371">
        <v>44498</v>
      </c>
      <c r="B258" s="371" t="s">
        <v>9109</v>
      </c>
      <c r="C258" s="371" t="s">
        <v>3635</v>
      </c>
      <c r="D258" s="219">
        <v>318204.48</v>
      </c>
    </row>
    <row r="259" spans="1:4" customFormat="1" x14ac:dyDescent="0.25">
      <c r="A259" s="371">
        <v>34469</v>
      </c>
      <c r="B259" s="371" t="s">
        <v>9110</v>
      </c>
      <c r="C259" s="371" t="s">
        <v>3635</v>
      </c>
      <c r="D259" s="219">
        <v>10372.16</v>
      </c>
    </row>
    <row r="260" spans="1:4" customFormat="1" x14ac:dyDescent="0.25">
      <c r="A260" s="371">
        <v>34476</v>
      </c>
      <c r="B260" s="371" t="s">
        <v>9111</v>
      </c>
      <c r="C260" s="371" t="s">
        <v>3635</v>
      </c>
      <c r="D260" s="219">
        <v>5409.52</v>
      </c>
    </row>
    <row r="261" spans="1:4" customFormat="1" x14ac:dyDescent="0.25">
      <c r="A261" s="371">
        <v>34477</v>
      </c>
      <c r="B261" s="371" t="s">
        <v>9112</v>
      </c>
      <c r="C261" s="371" t="s">
        <v>3635</v>
      </c>
      <c r="D261" s="219">
        <v>7179.48</v>
      </c>
    </row>
    <row r="262" spans="1:4" customFormat="1" x14ac:dyDescent="0.25">
      <c r="A262" s="371">
        <v>34482</v>
      </c>
      <c r="B262" s="371" t="s">
        <v>9113</v>
      </c>
      <c r="C262" s="371" t="s">
        <v>3635</v>
      </c>
      <c r="D262" s="219">
        <v>6705.24</v>
      </c>
    </row>
    <row r="263" spans="1:4" customFormat="1" x14ac:dyDescent="0.25">
      <c r="A263" s="371">
        <v>34472</v>
      </c>
      <c r="B263" s="371" t="s">
        <v>9114</v>
      </c>
      <c r="C263" s="371" t="s">
        <v>3635</v>
      </c>
      <c r="D263" s="219">
        <v>3191.19</v>
      </c>
    </row>
    <row r="264" spans="1:4" customFormat="1" x14ac:dyDescent="0.25">
      <c r="A264" s="371">
        <v>42425</v>
      </c>
      <c r="B264" s="371" t="s">
        <v>9115</v>
      </c>
      <c r="C264" s="371" t="s">
        <v>3635</v>
      </c>
      <c r="D264" s="219">
        <v>2289.61</v>
      </c>
    </row>
    <row r="265" spans="1:4" customFormat="1" x14ac:dyDescent="0.25">
      <c r="A265" s="371">
        <v>42422</v>
      </c>
      <c r="B265" s="371" t="s">
        <v>9116</v>
      </c>
      <c r="C265" s="371" t="s">
        <v>3635</v>
      </c>
      <c r="D265" s="219">
        <v>3399</v>
      </c>
    </row>
    <row r="266" spans="1:4" customFormat="1" x14ac:dyDescent="0.25">
      <c r="A266" s="371">
        <v>43184</v>
      </c>
      <c r="B266" s="371" t="s">
        <v>9117</v>
      </c>
      <c r="C266" s="371" t="s">
        <v>3635</v>
      </c>
      <c r="D266" s="219">
        <v>4697.74</v>
      </c>
    </row>
    <row r="267" spans="1:4" customFormat="1" x14ac:dyDescent="0.25">
      <c r="A267" s="371">
        <v>42424</v>
      </c>
      <c r="B267" s="371" t="s">
        <v>9118</v>
      </c>
      <c r="C267" s="371" t="s">
        <v>3635</v>
      </c>
      <c r="D267" s="219">
        <v>2044.82</v>
      </c>
    </row>
    <row r="268" spans="1:4" customFormat="1" x14ac:dyDescent="0.25">
      <c r="A268" s="371">
        <v>42421</v>
      </c>
      <c r="B268" s="371" t="s">
        <v>9119</v>
      </c>
      <c r="C268" s="371" t="s">
        <v>3635</v>
      </c>
      <c r="D268" s="219">
        <v>18617.86</v>
      </c>
    </row>
    <row r="269" spans="1:4" customFormat="1" x14ac:dyDescent="0.25">
      <c r="A269" s="371">
        <v>42416</v>
      </c>
      <c r="B269" s="371" t="s">
        <v>9120</v>
      </c>
      <c r="C269" s="371" t="s">
        <v>3635</v>
      </c>
      <c r="D269" s="219">
        <v>8814.98</v>
      </c>
    </row>
    <row r="270" spans="1:4" customFormat="1" x14ac:dyDescent="0.25">
      <c r="A270" s="371">
        <v>42417</v>
      </c>
      <c r="B270" s="371" t="s">
        <v>9121</v>
      </c>
      <c r="C270" s="371" t="s">
        <v>3635</v>
      </c>
      <c r="D270" s="219">
        <v>9882.31</v>
      </c>
    </row>
    <row r="271" spans="1:4" customFormat="1" x14ac:dyDescent="0.25">
      <c r="A271" s="371">
        <v>42419</v>
      </c>
      <c r="B271" s="371" t="s">
        <v>9122</v>
      </c>
      <c r="C271" s="371" t="s">
        <v>3635</v>
      </c>
      <c r="D271" s="219">
        <v>11164.92</v>
      </c>
    </row>
    <row r="272" spans="1:4" customFormat="1" x14ac:dyDescent="0.25">
      <c r="A272" s="371">
        <v>42420</v>
      </c>
      <c r="B272" s="371" t="s">
        <v>9123</v>
      </c>
      <c r="C272" s="371" t="s">
        <v>3635</v>
      </c>
      <c r="D272" s="219">
        <v>15345.35</v>
      </c>
    </row>
    <row r="273" spans="1:4" customFormat="1" x14ac:dyDescent="0.25">
      <c r="A273" s="371">
        <v>43195</v>
      </c>
      <c r="B273" s="371" t="s">
        <v>9124</v>
      </c>
      <c r="C273" s="371" t="s">
        <v>3635</v>
      </c>
      <c r="D273" s="219">
        <v>5403.32</v>
      </c>
    </row>
    <row r="274" spans="1:4" customFormat="1" x14ac:dyDescent="0.25">
      <c r="A274" s="371">
        <v>43196</v>
      </c>
      <c r="B274" s="371" t="s">
        <v>9125</v>
      </c>
      <c r="C274" s="371" t="s">
        <v>3635</v>
      </c>
      <c r="D274" s="219">
        <v>6696.63</v>
      </c>
    </row>
    <row r="275" spans="1:4" customFormat="1" x14ac:dyDescent="0.25">
      <c r="A275" s="371">
        <v>43198</v>
      </c>
      <c r="B275" s="371" t="s">
        <v>9126</v>
      </c>
      <c r="C275" s="371" t="s">
        <v>3635</v>
      </c>
      <c r="D275" s="219">
        <v>9951.0400000000009</v>
      </c>
    </row>
    <row r="276" spans="1:4" customFormat="1" x14ac:dyDescent="0.25">
      <c r="A276" s="371">
        <v>43199</v>
      </c>
      <c r="B276" s="371" t="s">
        <v>9127</v>
      </c>
      <c r="C276" s="371" t="s">
        <v>3635</v>
      </c>
      <c r="D276" s="219">
        <v>10315.68</v>
      </c>
    </row>
    <row r="277" spans="1:4" customFormat="1" x14ac:dyDescent="0.25">
      <c r="A277" s="371">
        <v>43200</v>
      </c>
      <c r="B277" s="371" t="s">
        <v>9128</v>
      </c>
      <c r="C277" s="371" t="s">
        <v>3635</v>
      </c>
      <c r="D277" s="219">
        <v>11837.99</v>
      </c>
    </row>
    <row r="278" spans="1:4" customFormat="1" x14ac:dyDescent="0.25">
      <c r="A278" s="371">
        <v>39556</v>
      </c>
      <c r="B278" s="371" t="s">
        <v>9129</v>
      </c>
      <c r="C278" s="371" t="s">
        <v>3635</v>
      </c>
      <c r="D278" s="219">
        <v>6465.56</v>
      </c>
    </row>
    <row r="279" spans="1:4" customFormat="1" x14ac:dyDescent="0.25">
      <c r="A279" s="371">
        <v>39557</v>
      </c>
      <c r="B279" s="371" t="s">
        <v>9130</v>
      </c>
      <c r="C279" s="371" t="s">
        <v>3635</v>
      </c>
      <c r="D279" s="219">
        <v>6962</v>
      </c>
    </row>
    <row r="280" spans="1:4" customFormat="1" x14ac:dyDescent="0.25">
      <c r="A280" s="371">
        <v>39559</v>
      </c>
      <c r="B280" s="371" t="s">
        <v>9131</v>
      </c>
      <c r="C280" s="371" t="s">
        <v>3635</v>
      </c>
      <c r="D280" s="219">
        <v>10288.5</v>
      </c>
    </row>
    <row r="281" spans="1:4" customFormat="1" x14ac:dyDescent="0.25">
      <c r="A281" s="371">
        <v>39560</v>
      </c>
      <c r="B281" s="371" t="s">
        <v>9132</v>
      </c>
      <c r="C281" s="371" t="s">
        <v>3635</v>
      </c>
      <c r="D281" s="219">
        <v>11902.79</v>
      </c>
    </row>
    <row r="282" spans="1:4" customFormat="1" x14ac:dyDescent="0.25">
      <c r="A282" s="371">
        <v>39561</v>
      </c>
      <c r="B282" s="371" t="s">
        <v>9133</v>
      </c>
      <c r="C282" s="371" t="s">
        <v>3635</v>
      </c>
      <c r="D282" s="219">
        <v>12451.84</v>
      </c>
    </row>
    <row r="283" spans="1:4" customFormat="1" x14ac:dyDescent="0.25">
      <c r="A283" s="371">
        <v>43190</v>
      </c>
      <c r="B283" s="371" t="s">
        <v>9134</v>
      </c>
      <c r="C283" s="371" t="s">
        <v>3635</v>
      </c>
      <c r="D283" s="219">
        <v>1837.56</v>
      </c>
    </row>
    <row r="284" spans="1:4" customFormat="1" x14ac:dyDescent="0.25">
      <c r="A284" s="371">
        <v>39555</v>
      </c>
      <c r="B284" s="371" t="s">
        <v>9135</v>
      </c>
      <c r="C284" s="371" t="s">
        <v>3635</v>
      </c>
      <c r="D284" s="219">
        <v>1987.77</v>
      </c>
    </row>
    <row r="285" spans="1:4" customFormat="1" x14ac:dyDescent="0.25">
      <c r="A285" s="371">
        <v>43191</v>
      </c>
      <c r="B285" s="371" t="s">
        <v>9136</v>
      </c>
      <c r="C285" s="371" t="s">
        <v>3635</v>
      </c>
      <c r="D285" s="219">
        <v>2644</v>
      </c>
    </row>
    <row r="286" spans="1:4" customFormat="1" x14ac:dyDescent="0.25">
      <c r="A286" s="371">
        <v>39548</v>
      </c>
      <c r="B286" s="371" t="s">
        <v>9137</v>
      </c>
      <c r="C286" s="371" t="s">
        <v>3635</v>
      </c>
      <c r="D286" s="219">
        <v>2948.47</v>
      </c>
    </row>
    <row r="287" spans="1:4" customFormat="1" x14ac:dyDescent="0.25">
      <c r="A287" s="371">
        <v>43192</v>
      </c>
      <c r="B287" s="371" t="s">
        <v>9138</v>
      </c>
      <c r="C287" s="371" t="s">
        <v>3635</v>
      </c>
      <c r="D287" s="219">
        <v>3463.41</v>
      </c>
    </row>
    <row r="288" spans="1:4" customFormat="1" x14ac:dyDescent="0.25">
      <c r="A288" s="371">
        <v>39554</v>
      </c>
      <c r="B288" s="371" t="s">
        <v>9139</v>
      </c>
      <c r="C288" s="371" t="s">
        <v>3635</v>
      </c>
      <c r="D288" s="219">
        <v>3898.91</v>
      </c>
    </row>
    <row r="289" spans="1:4" customFormat="1" x14ac:dyDescent="0.25">
      <c r="A289" s="371">
        <v>43194</v>
      </c>
      <c r="B289" s="371" t="s">
        <v>9140</v>
      </c>
      <c r="C289" s="371" t="s">
        <v>3635</v>
      </c>
      <c r="D289" s="219">
        <v>1574.18</v>
      </c>
    </row>
    <row r="290" spans="1:4" customFormat="1" x14ac:dyDescent="0.25">
      <c r="A290" s="371">
        <v>39551</v>
      </c>
      <c r="B290" s="371" t="s">
        <v>9141</v>
      </c>
      <c r="C290" s="371" t="s">
        <v>3635</v>
      </c>
      <c r="D290" s="219">
        <v>1733.34</v>
      </c>
    </row>
    <row r="291" spans="1:4" customFormat="1" x14ac:dyDescent="0.25">
      <c r="A291" s="371">
        <v>43185</v>
      </c>
      <c r="B291" s="371" t="s">
        <v>9142</v>
      </c>
      <c r="C291" s="371" t="s">
        <v>3635</v>
      </c>
      <c r="D291" s="219">
        <v>4925.8500000000004</v>
      </c>
    </row>
    <row r="292" spans="1:4" customFormat="1" x14ac:dyDescent="0.25">
      <c r="A292" s="371">
        <v>43186</v>
      </c>
      <c r="B292" s="371" t="s">
        <v>9143</v>
      </c>
      <c r="C292" s="371" t="s">
        <v>3635</v>
      </c>
      <c r="D292" s="219">
        <v>5195.78</v>
      </c>
    </row>
    <row r="293" spans="1:4" customFormat="1" x14ac:dyDescent="0.25">
      <c r="A293" s="371">
        <v>43187</v>
      </c>
      <c r="B293" s="371" t="s">
        <v>9144</v>
      </c>
      <c r="C293" s="371" t="s">
        <v>3635</v>
      </c>
      <c r="D293" s="219">
        <v>6894.85</v>
      </c>
    </row>
    <row r="294" spans="1:4" customFormat="1" x14ac:dyDescent="0.25">
      <c r="A294" s="371">
        <v>43188</v>
      </c>
      <c r="B294" s="371" t="s">
        <v>9145</v>
      </c>
      <c r="C294" s="371" t="s">
        <v>3635</v>
      </c>
      <c r="D294" s="219">
        <v>8354.0300000000007</v>
      </c>
    </row>
    <row r="295" spans="1:4" customFormat="1" x14ac:dyDescent="0.25">
      <c r="A295" s="371">
        <v>43189</v>
      </c>
      <c r="B295" s="371" t="s">
        <v>9146</v>
      </c>
      <c r="C295" s="371" t="s">
        <v>3635</v>
      </c>
      <c r="D295" s="219">
        <v>9396.89</v>
      </c>
    </row>
    <row r="296" spans="1:4" customFormat="1" x14ac:dyDescent="0.25">
      <c r="A296" s="371">
        <v>39580</v>
      </c>
      <c r="B296" s="371" t="s">
        <v>9147</v>
      </c>
      <c r="C296" s="371" t="s">
        <v>3635</v>
      </c>
      <c r="D296" s="219">
        <v>74051.360000000001</v>
      </c>
    </row>
    <row r="297" spans="1:4" customFormat="1" x14ac:dyDescent="0.25">
      <c r="A297" s="371">
        <v>39577</v>
      </c>
      <c r="B297" s="371" t="s">
        <v>9148</v>
      </c>
      <c r="C297" s="371" t="s">
        <v>3635</v>
      </c>
      <c r="D297" s="219">
        <v>23177.919999999998</v>
      </c>
    </row>
    <row r="298" spans="1:4" customFormat="1" x14ac:dyDescent="0.25">
      <c r="A298" s="371">
        <v>39578</v>
      </c>
      <c r="B298" s="371" t="s">
        <v>9149</v>
      </c>
      <c r="C298" s="371" t="s">
        <v>3635</v>
      </c>
      <c r="D298" s="219">
        <v>29911.56</v>
      </c>
    </row>
    <row r="299" spans="1:4" customFormat="1" x14ac:dyDescent="0.25">
      <c r="A299" s="371">
        <v>39579</v>
      </c>
      <c r="B299" s="371" t="s">
        <v>9150</v>
      </c>
      <c r="C299" s="371" t="s">
        <v>3635</v>
      </c>
      <c r="D299" s="219">
        <v>43518.98</v>
      </c>
    </row>
    <row r="300" spans="1:4" customFormat="1" x14ac:dyDescent="0.25">
      <c r="A300" s="371">
        <v>39826</v>
      </c>
      <c r="B300" s="371" t="s">
        <v>9151</v>
      </c>
      <c r="C300" s="371" t="s">
        <v>3635</v>
      </c>
      <c r="D300" s="219">
        <v>5344.92</v>
      </c>
    </row>
    <row r="301" spans="1:4" customFormat="1" x14ac:dyDescent="0.25">
      <c r="A301" s="371">
        <v>10700</v>
      </c>
      <c r="B301" s="371" t="s">
        <v>9152</v>
      </c>
      <c r="C301" s="371" t="s">
        <v>3635</v>
      </c>
      <c r="D301" s="219">
        <v>24370.16</v>
      </c>
    </row>
    <row r="302" spans="1:4" customFormat="1" x14ac:dyDescent="0.25">
      <c r="A302" s="371">
        <v>346</v>
      </c>
      <c r="B302" s="371" t="s">
        <v>9153</v>
      </c>
      <c r="C302" s="371" t="s">
        <v>3639</v>
      </c>
      <c r="D302" s="218">
        <v>19.78</v>
      </c>
    </row>
    <row r="303" spans="1:4" customFormat="1" x14ac:dyDescent="0.25">
      <c r="A303" s="371">
        <v>3312</v>
      </c>
      <c r="B303" s="371" t="s">
        <v>9154</v>
      </c>
      <c r="C303" s="371" t="s">
        <v>3639</v>
      </c>
      <c r="D303" s="218">
        <v>17.52</v>
      </c>
    </row>
    <row r="304" spans="1:4" customFormat="1" x14ac:dyDescent="0.25">
      <c r="A304" s="371">
        <v>339</v>
      </c>
      <c r="B304" s="371" t="s">
        <v>9155</v>
      </c>
      <c r="C304" s="371" t="s">
        <v>3640</v>
      </c>
      <c r="D304" s="218">
        <v>1.02</v>
      </c>
    </row>
    <row r="305" spans="1:4" customFormat="1" x14ac:dyDescent="0.25">
      <c r="A305" s="371">
        <v>340</v>
      </c>
      <c r="B305" s="371" t="s">
        <v>9156</v>
      </c>
      <c r="C305" s="371" t="s">
        <v>3640</v>
      </c>
      <c r="D305" s="218">
        <v>0.92</v>
      </c>
    </row>
    <row r="306" spans="1:4" customFormat="1" x14ac:dyDescent="0.25">
      <c r="A306" s="371">
        <v>43130</v>
      </c>
      <c r="B306" s="371" t="s">
        <v>9157</v>
      </c>
      <c r="C306" s="371" t="s">
        <v>3639</v>
      </c>
      <c r="D306" s="218">
        <v>16.7</v>
      </c>
    </row>
    <row r="307" spans="1:4" customFormat="1" x14ac:dyDescent="0.25">
      <c r="A307" s="371">
        <v>344</v>
      </c>
      <c r="B307" s="371" t="s">
        <v>9158</v>
      </c>
      <c r="C307" s="371" t="s">
        <v>3639</v>
      </c>
      <c r="D307" s="218">
        <v>21.95</v>
      </c>
    </row>
    <row r="308" spans="1:4" customFormat="1" x14ac:dyDescent="0.25">
      <c r="A308" s="371">
        <v>345</v>
      </c>
      <c r="B308" s="371" t="s">
        <v>9159</v>
      </c>
      <c r="C308" s="371" t="s">
        <v>3639</v>
      </c>
      <c r="D308" s="218">
        <v>23.82</v>
      </c>
    </row>
    <row r="309" spans="1:4" customFormat="1" x14ac:dyDescent="0.25">
      <c r="A309" s="371">
        <v>43131</v>
      </c>
      <c r="B309" s="371" t="s">
        <v>9160</v>
      </c>
      <c r="C309" s="371" t="s">
        <v>3639</v>
      </c>
      <c r="D309" s="218">
        <v>19.399999999999999</v>
      </c>
    </row>
    <row r="310" spans="1:4" customFormat="1" x14ac:dyDescent="0.25">
      <c r="A310" s="371">
        <v>3313</v>
      </c>
      <c r="B310" s="371" t="s">
        <v>9161</v>
      </c>
      <c r="C310" s="371" t="s">
        <v>3639</v>
      </c>
      <c r="D310" s="218">
        <v>22.54</v>
      </c>
    </row>
    <row r="311" spans="1:4" customFormat="1" x14ac:dyDescent="0.25">
      <c r="A311" s="371">
        <v>43132</v>
      </c>
      <c r="B311" s="371" t="s">
        <v>9162</v>
      </c>
      <c r="C311" s="371" t="s">
        <v>3639</v>
      </c>
      <c r="D311" s="218">
        <v>16.7</v>
      </c>
    </row>
    <row r="312" spans="1:4" customFormat="1" x14ac:dyDescent="0.25">
      <c r="A312" s="371">
        <v>366</v>
      </c>
      <c r="B312" s="371" t="s">
        <v>9163</v>
      </c>
      <c r="C312" s="371" t="s">
        <v>3641</v>
      </c>
      <c r="D312" s="218">
        <v>202.98</v>
      </c>
    </row>
    <row r="313" spans="1:4" customFormat="1" x14ac:dyDescent="0.25">
      <c r="A313" s="371">
        <v>367</v>
      </c>
      <c r="B313" s="371" t="s">
        <v>9164</v>
      </c>
      <c r="C313" s="371" t="s">
        <v>3641</v>
      </c>
      <c r="D313" s="218">
        <v>205.63</v>
      </c>
    </row>
    <row r="314" spans="1:4" customFormat="1" x14ac:dyDescent="0.25">
      <c r="A314" s="371">
        <v>370</v>
      </c>
      <c r="B314" s="371" t="s">
        <v>9165</v>
      </c>
      <c r="C314" s="371" t="s">
        <v>3641</v>
      </c>
      <c r="D314" s="218">
        <v>202.98</v>
      </c>
    </row>
    <row r="315" spans="1:4" customFormat="1" x14ac:dyDescent="0.25">
      <c r="A315" s="371">
        <v>368</v>
      </c>
      <c r="B315" s="371" t="s">
        <v>9166</v>
      </c>
      <c r="C315" s="371" t="s">
        <v>3641</v>
      </c>
      <c r="D315" s="218">
        <v>101.49</v>
      </c>
    </row>
    <row r="316" spans="1:4" customFormat="1" x14ac:dyDescent="0.25">
      <c r="A316" s="371">
        <v>11075</v>
      </c>
      <c r="B316" s="371" t="s">
        <v>9167</v>
      </c>
      <c r="C316" s="371" t="s">
        <v>3641</v>
      </c>
      <c r="D316" s="219">
        <v>2329.58</v>
      </c>
    </row>
    <row r="317" spans="1:4" customFormat="1" x14ac:dyDescent="0.25">
      <c r="A317" s="371">
        <v>1381</v>
      </c>
      <c r="B317" s="371" t="s">
        <v>9168</v>
      </c>
      <c r="C317" s="371" t="s">
        <v>3639</v>
      </c>
      <c r="D317" s="218">
        <v>0.65</v>
      </c>
    </row>
    <row r="318" spans="1:4" customFormat="1" x14ac:dyDescent="0.25">
      <c r="A318" s="371">
        <v>34353</v>
      </c>
      <c r="B318" s="371" t="s">
        <v>9169</v>
      </c>
      <c r="C318" s="371" t="s">
        <v>3639</v>
      </c>
      <c r="D318" s="218">
        <v>1.21</v>
      </c>
    </row>
    <row r="319" spans="1:4" customFormat="1" x14ac:dyDescent="0.25">
      <c r="A319" s="371">
        <v>37595</v>
      </c>
      <c r="B319" s="371" t="s">
        <v>9170</v>
      </c>
      <c r="C319" s="371" t="s">
        <v>3639</v>
      </c>
      <c r="D319" s="218">
        <v>1.99</v>
      </c>
    </row>
    <row r="320" spans="1:4" customFormat="1" x14ac:dyDescent="0.25">
      <c r="A320" s="371">
        <v>37596</v>
      </c>
      <c r="B320" s="371" t="s">
        <v>9171</v>
      </c>
      <c r="C320" s="371" t="s">
        <v>3639</v>
      </c>
      <c r="D320" s="218">
        <v>2.29</v>
      </c>
    </row>
    <row r="321" spans="1:4" customFormat="1" x14ac:dyDescent="0.25">
      <c r="A321" s="371">
        <v>371</v>
      </c>
      <c r="B321" s="371" t="s">
        <v>9172</v>
      </c>
      <c r="C321" s="371" t="s">
        <v>3639</v>
      </c>
      <c r="D321" s="218">
        <v>0.71</v>
      </c>
    </row>
    <row r="322" spans="1:4" customFormat="1" x14ac:dyDescent="0.25">
      <c r="A322" s="371">
        <v>37553</v>
      </c>
      <c r="B322" s="371" t="s">
        <v>9173</v>
      </c>
      <c r="C322" s="371" t="s">
        <v>3639</v>
      </c>
      <c r="D322" s="218">
        <v>1.32</v>
      </c>
    </row>
    <row r="323" spans="1:4" customFormat="1" x14ac:dyDescent="0.25">
      <c r="A323" s="371">
        <v>37552</v>
      </c>
      <c r="B323" s="371" t="s">
        <v>9174</v>
      </c>
      <c r="C323" s="371" t="s">
        <v>3639</v>
      </c>
      <c r="D323" s="218">
        <v>2.13</v>
      </c>
    </row>
    <row r="324" spans="1:4" customFormat="1" x14ac:dyDescent="0.25">
      <c r="A324" s="371">
        <v>36880</v>
      </c>
      <c r="B324" s="371" t="s">
        <v>9175</v>
      </c>
      <c r="C324" s="371" t="s">
        <v>3639</v>
      </c>
      <c r="D324" s="218">
        <v>2.17</v>
      </c>
    </row>
    <row r="325" spans="1:4" customFormat="1" x14ac:dyDescent="0.25">
      <c r="A325" s="371">
        <v>34355</v>
      </c>
      <c r="B325" s="371" t="s">
        <v>9176</v>
      </c>
      <c r="C325" s="371" t="s">
        <v>3639</v>
      </c>
      <c r="D325" s="218">
        <v>1.86</v>
      </c>
    </row>
    <row r="326" spans="1:4" customFormat="1" x14ac:dyDescent="0.25">
      <c r="A326" s="371">
        <v>130</v>
      </c>
      <c r="B326" s="371" t="s">
        <v>9177</v>
      </c>
      <c r="C326" s="371" t="s">
        <v>3639</v>
      </c>
      <c r="D326" s="218">
        <v>4.57</v>
      </c>
    </row>
    <row r="327" spans="1:4" customFormat="1" x14ac:dyDescent="0.25">
      <c r="A327" s="371">
        <v>135</v>
      </c>
      <c r="B327" s="371" t="s">
        <v>9178</v>
      </c>
      <c r="C327" s="371" t="s">
        <v>3639</v>
      </c>
      <c r="D327" s="218">
        <v>3.68</v>
      </c>
    </row>
    <row r="328" spans="1:4" customFormat="1" x14ac:dyDescent="0.25">
      <c r="A328" s="371">
        <v>36886</v>
      </c>
      <c r="B328" s="371" t="s">
        <v>9179</v>
      </c>
      <c r="C328" s="371" t="s">
        <v>3639</v>
      </c>
      <c r="D328" s="218">
        <v>0.67</v>
      </c>
    </row>
    <row r="329" spans="1:4" customFormat="1" x14ac:dyDescent="0.25">
      <c r="A329" s="371">
        <v>38546</v>
      </c>
      <c r="B329" s="371" t="s">
        <v>9180</v>
      </c>
      <c r="C329" s="371" t="s">
        <v>3641</v>
      </c>
      <c r="D329" s="218">
        <v>496.47</v>
      </c>
    </row>
    <row r="330" spans="1:4" customFormat="1" x14ac:dyDescent="0.25">
      <c r="A330" s="371">
        <v>34549</v>
      </c>
      <c r="B330" s="371" t="s">
        <v>9181</v>
      </c>
      <c r="C330" s="371" t="s">
        <v>3641</v>
      </c>
      <c r="D330" s="218">
        <v>730.33</v>
      </c>
    </row>
    <row r="331" spans="1:4" customFormat="1" x14ac:dyDescent="0.25">
      <c r="A331" s="371">
        <v>6081</v>
      </c>
      <c r="B331" s="371" t="s">
        <v>9182</v>
      </c>
      <c r="C331" s="371" t="s">
        <v>3641</v>
      </c>
      <c r="D331" s="218">
        <v>51.12</v>
      </c>
    </row>
    <row r="332" spans="1:4" customFormat="1" x14ac:dyDescent="0.25">
      <c r="A332" s="371">
        <v>6077</v>
      </c>
      <c r="B332" s="371" t="s">
        <v>9183</v>
      </c>
      <c r="C332" s="371" t="s">
        <v>3641</v>
      </c>
      <c r="D332" s="218">
        <v>36.51</v>
      </c>
    </row>
    <row r="333" spans="1:4" customFormat="1" x14ac:dyDescent="0.25">
      <c r="A333" s="371">
        <v>6079</v>
      </c>
      <c r="B333" s="371" t="s">
        <v>9184</v>
      </c>
      <c r="C333" s="371" t="s">
        <v>3641</v>
      </c>
      <c r="D333" s="218">
        <v>36.51</v>
      </c>
    </row>
    <row r="334" spans="1:4" customFormat="1" x14ac:dyDescent="0.25">
      <c r="A334" s="371">
        <v>1091</v>
      </c>
      <c r="B334" s="371" t="s">
        <v>9185</v>
      </c>
      <c r="C334" s="371" t="s">
        <v>3635</v>
      </c>
      <c r="D334" s="218">
        <v>36.909999999999997</v>
      </c>
    </row>
    <row r="335" spans="1:4" customFormat="1" x14ac:dyDescent="0.25">
      <c r="A335" s="371">
        <v>1094</v>
      </c>
      <c r="B335" s="371" t="s">
        <v>9186</v>
      </c>
      <c r="C335" s="371" t="s">
        <v>3635</v>
      </c>
      <c r="D335" s="218">
        <v>25.81</v>
      </c>
    </row>
    <row r="336" spans="1:4" customFormat="1" x14ac:dyDescent="0.25">
      <c r="A336" s="371">
        <v>1095</v>
      </c>
      <c r="B336" s="371" t="s">
        <v>9187</v>
      </c>
      <c r="C336" s="371" t="s">
        <v>3635</v>
      </c>
      <c r="D336" s="218">
        <v>54.86</v>
      </c>
    </row>
    <row r="337" spans="1:4" customFormat="1" x14ac:dyDescent="0.25">
      <c r="A337" s="371">
        <v>1092</v>
      </c>
      <c r="B337" s="371" t="s">
        <v>9188</v>
      </c>
      <c r="C337" s="371" t="s">
        <v>3635</v>
      </c>
      <c r="D337" s="218">
        <v>42.45</v>
      </c>
    </row>
    <row r="338" spans="1:4" customFormat="1" x14ac:dyDescent="0.25">
      <c r="A338" s="371">
        <v>1093</v>
      </c>
      <c r="B338" s="371" t="s">
        <v>9189</v>
      </c>
      <c r="C338" s="371" t="s">
        <v>3635</v>
      </c>
      <c r="D338" s="218">
        <v>99.13</v>
      </c>
    </row>
    <row r="339" spans="1:4" customFormat="1" x14ac:dyDescent="0.25">
      <c r="A339" s="371">
        <v>1090</v>
      </c>
      <c r="B339" s="371" t="s">
        <v>9190</v>
      </c>
      <c r="C339" s="371" t="s">
        <v>3635</v>
      </c>
      <c r="D339" s="218">
        <v>70.98</v>
      </c>
    </row>
    <row r="340" spans="1:4" customFormat="1" x14ac:dyDescent="0.25">
      <c r="A340" s="371">
        <v>1096</v>
      </c>
      <c r="B340" s="371" t="s">
        <v>9191</v>
      </c>
      <c r="C340" s="371" t="s">
        <v>3635</v>
      </c>
      <c r="D340" s="218">
        <v>127.73</v>
      </c>
    </row>
    <row r="341" spans="1:4" customFormat="1" x14ac:dyDescent="0.25">
      <c r="A341" s="371">
        <v>1097</v>
      </c>
      <c r="B341" s="371" t="s">
        <v>9192</v>
      </c>
      <c r="C341" s="371" t="s">
        <v>3635</v>
      </c>
      <c r="D341" s="218">
        <v>108.43</v>
      </c>
    </row>
    <row r="342" spans="1:4" customFormat="1" x14ac:dyDescent="0.25">
      <c r="A342" s="371">
        <v>378</v>
      </c>
      <c r="B342" s="371" t="s">
        <v>9193</v>
      </c>
      <c r="C342" s="371" t="s">
        <v>3638</v>
      </c>
      <c r="D342" s="218">
        <v>21.06</v>
      </c>
    </row>
    <row r="343" spans="1:4" customFormat="1" x14ac:dyDescent="0.25">
      <c r="A343" s="371">
        <v>40911</v>
      </c>
      <c r="B343" s="371" t="s">
        <v>9194</v>
      </c>
      <c r="C343" s="371" t="s">
        <v>3642</v>
      </c>
      <c r="D343" s="219">
        <v>3748.8</v>
      </c>
    </row>
    <row r="344" spans="1:4" customFormat="1" x14ac:dyDescent="0.25">
      <c r="A344" s="371">
        <v>33939</v>
      </c>
      <c r="B344" s="371" t="s">
        <v>9195</v>
      </c>
      <c r="C344" s="371" t="s">
        <v>3638</v>
      </c>
      <c r="D344" s="218">
        <v>106.96</v>
      </c>
    </row>
    <row r="345" spans="1:4" customFormat="1" x14ac:dyDescent="0.25">
      <c r="A345" s="371">
        <v>40815</v>
      </c>
      <c r="B345" s="371" t="s">
        <v>9196</v>
      </c>
      <c r="C345" s="371" t="s">
        <v>3642</v>
      </c>
      <c r="D345" s="219">
        <v>19033.849999999999</v>
      </c>
    </row>
    <row r="346" spans="1:4" customFormat="1" x14ac:dyDescent="0.25">
      <c r="A346" s="371">
        <v>33952</v>
      </c>
      <c r="B346" s="371" t="s">
        <v>9197</v>
      </c>
      <c r="C346" s="371" t="s">
        <v>3638</v>
      </c>
      <c r="D346" s="218">
        <v>111.72</v>
      </c>
    </row>
    <row r="347" spans="1:4" customFormat="1" x14ac:dyDescent="0.25">
      <c r="A347" s="371">
        <v>40816</v>
      </c>
      <c r="B347" s="371" t="s">
        <v>9198</v>
      </c>
      <c r="C347" s="371" t="s">
        <v>3642</v>
      </c>
      <c r="D347" s="219">
        <v>19880.259999999998</v>
      </c>
    </row>
    <row r="348" spans="1:4" customFormat="1" x14ac:dyDescent="0.25">
      <c r="A348" s="371">
        <v>33953</v>
      </c>
      <c r="B348" s="371" t="s">
        <v>9199</v>
      </c>
      <c r="C348" s="371" t="s">
        <v>3638</v>
      </c>
      <c r="D348" s="218">
        <v>117.08</v>
      </c>
    </row>
    <row r="349" spans="1:4" customFormat="1" x14ac:dyDescent="0.25">
      <c r="A349" s="371">
        <v>40817</v>
      </c>
      <c r="B349" s="371" t="s">
        <v>9200</v>
      </c>
      <c r="C349" s="371" t="s">
        <v>3642</v>
      </c>
      <c r="D349" s="219">
        <v>20835.14</v>
      </c>
    </row>
    <row r="350" spans="1:4" customFormat="1" x14ac:dyDescent="0.25">
      <c r="A350" s="371">
        <v>13348</v>
      </c>
      <c r="B350" s="371" t="s">
        <v>9201</v>
      </c>
      <c r="C350" s="371" t="s">
        <v>3635</v>
      </c>
      <c r="D350" s="218">
        <v>1.79</v>
      </c>
    </row>
    <row r="351" spans="1:4" customFormat="1" x14ac:dyDescent="0.25">
      <c r="A351" s="371">
        <v>39211</v>
      </c>
      <c r="B351" s="371" t="s">
        <v>9202</v>
      </c>
      <c r="C351" s="371" t="s">
        <v>3635</v>
      </c>
      <c r="D351" s="218">
        <v>1.38</v>
      </c>
    </row>
    <row r="352" spans="1:4" customFormat="1" x14ac:dyDescent="0.25">
      <c r="A352" s="371">
        <v>39212</v>
      </c>
      <c r="B352" s="371" t="s">
        <v>9203</v>
      </c>
      <c r="C352" s="371" t="s">
        <v>3635</v>
      </c>
      <c r="D352" s="218">
        <v>1.54</v>
      </c>
    </row>
    <row r="353" spans="1:4" customFormat="1" x14ac:dyDescent="0.25">
      <c r="A353" s="371">
        <v>39208</v>
      </c>
      <c r="B353" s="371" t="s">
        <v>9204</v>
      </c>
      <c r="C353" s="371" t="s">
        <v>3635</v>
      </c>
      <c r="D353" s="218">
        <v>0.42</v>
      </c>
    </row>
    <row r="354" spans="1:4" customFormat="1" x14ac:dyDescent="0.25">
      <c r="A354" s="371">
        <v>39210</v>
      </c>
      <c r="B354" s="371" t="s">
        <v>9205</v>
      </c>
      <c r="C354" s="371" t="s">
        <v>3635</v>
      </c>
      <c r="D354" s="218">
        <v>0.77</v>
      </c>
    </row>
    <row r="355" spans="1:4" customFormat="1" x14ac:dyDescent="0.25">
      <c r="A355" s="371">
        <v>39214</v>
      </c>
      <c r="B355" s="371" t="s">
        <v>9206</v>
      </c>
      <c r="C355" s="371" t="s">
        <v>3635</v>
      </c>
      <c r="D355" s="218">
        <v>2.86</v>
      </c>
    </row>
    <row r="356" spans="1:4" customFormat="1" x14ac:dyDescent="0.25">
      <c r="A356" s="371">
        <v>39213</v>
      </c>
      <c r="B356" s="371" t="s">
        <v>9207</v>
      </c>
      <c r="C356" s="371" t="s">
        <v>3635</v>
      </c>
      <c r="D356" s="218">
        <v>2.02</v>
      </c>
    </row>
    <row r="357" spans="1:4" customFormat="1" x14ac:dyDescent="0.25">
      <c r="A357" s="371">
        <v>39209</v>
      </c>
      <c r="B357" s="371" t="s">
        <v>9208</v>
      </c>
      <c r="C357" s="371" t="s">
        <v>3635</v>
      </c>
      <c r="D357" s="218">
        <v>0.5</v>
      </c>
    </row>
    <row r="358" spans="1:4" customFormat="1" x14ac:dyDescent="0.25">
      <c r="A358" s="371">
        <v>39207</v>
      </c>
      <c r="B358" s="371" t="s">
        <v>9209</v>
      </c>
      <c r="C358" s="371" t="s">
        <v>3635</v>
      </c>
      <c r="D358" s="218">
        <v>0.77</v>
      </c>
    </row>
    <row r="359" spans="1:4" customFormat="1" x14ac:dyDescent="0.25">
      <c r="A359" s="371">
        <v>39215</v>
      </c>
      <c r="B359" s="371" t="s">
        <v>9210</v>
      </c>
      <c r="C359" s="371" t="s">
        <v>3635</v>
      </c>
      <c r="D359" s="218">
        <v>5.21</v>
      </c>
    </row>
    <row r="360" spans="1:4" customFormat="1" x14ac:dyDescent="0.25">
      <c r="A360" s="371">
        <v>39216</v>
      </c>
      <c r="B360" s="371" t="s">
        <v>9211</v>
      </c>
      <c r="C360" s="371" t="s">
        <v>3635</v>
      </c>
      <c r="D360" s="218">
        <v>7.27</v>
      </c>
    </row>
    <row r="361" spans="1:4" customFormat="1" x14ac:dyDescent="0.25">
      <c r="A361" s="371">
        <v>11267</v>
      </c>
      <c r="B361" s="371" t="s">
        <v>9212</v>
      </c>
      <c r="C361" s="371" t="s">
        <v>3635</v>
      </c>
      <c r="D361" s="218">
        <v>1.56</v>
      </c>
    </row>
    <row r="362" spans="1:4" customFormat="1" x14ac:dyDescent="0.25">
      <c r="A362" s="371">
        <v>379</v>
      </c>
      <c r="B362" s="371" t="s">
        <v>9213</v>
      </c>
      <c r="C362" s="371" t="s">
        <v>3635</v>
      </c>
      <c r="D362" s="218">
        <v>1.57</v>
      </c>
    </row>
    <row r="363" spans="1:4" customFormat="1" x14ac:dyDescent="0.25">
      <c r="A363" s="371">
        <v>510</v>
      </c>
      <c r="B363" s="371" t="s">
        <v>9214</v>
      </c>
      <c r="C363" s="371" t="s">
        <v>3639</v>
      </c>
      <c r="D363" s="218">
        <v>12.38</v>
      </c>
    </row>
    <row r="364" spans="1:4" customFormat="1" x14ac:dyDescent="0.25">
      <c r="A364" s="371">
        <v>516</v>
      </c>
      <c r="B364" s="371" t="s">
        <v>9215</v>
      </c>
      <c r="C364" s="371" t="s">
        <v>3639</v>
      </c>
      <c r="D364" s="218">
        <v>14.67</v>
      </c>
    </row>
    <row r="365" spans="1:4" customFormat="1" x14ac:dyDescent="0.25">
      <c r="A365" s="371">
        <v>509</v>
      </c>
      <c r="B365" s="371" t="s">
        <v>9216</v>
      </c>
      <c r="C365" s="371" t="s">
        <v>3639</v>
      </c>
      <c r="D365" s="218">
        <v>16.47</v>
      </c>
    </row>
    <row r="366" spans="1:4" customFormat="1" x14ac:dyDescent="0.25">
      <c r="A366" s="371">
        <v>40331</v>
      </c>
      <c r="B366" s="371" t="s">
        <v>9217</v>
      </c>
      <c r="C366" s="371" t="s">
        <v>3638</v>
      </c>
      <c r="D366" s="218">
        <v>16.739999999999998</v>
      </c>
    </row>
    <row r="367" spans="1:4" customFormat="1" x14ac:dyDescent="0.25">
      <c r="A367" s="371">
        <v>40930</v>
      </c>
      <c r="B367" s="371" t="s">
        <v>9218</v>
      </c>
      <c r="C367" s="371" t="s">
        <v>3642</v>
      </c>
      <c r="D367" s="219">
        <v>2983.17</v>
      </c>
    </row>
    <row r="368" spans="1:4" customFormat="1" x14ac:dyDescent="0.25">
      <c r="A368" s="371">
        <v>11761</v>
      </c>
      <c r="B368" s="371" t="s">
        <v>9219</v>
      </c>
      <c r="C368" s="371" t="s">
        <v>3635</v>
      </c>
      <c r="D368" s="218">
        <v>106.3</v>
      </c>
    </row>
    <row r="369" spans="1:4" customFormat="1" x14ac:dyDescent="0.25">
      <c r="A369" s="371">
        <v>377</v>
      </c>
      <c r="B369" s="371" t="s">
        <v>9220</v>
      </c>
      <c r="C369" s="371" t="s">
        <v>3635</v>
      </c>
      <c r="D369" s="218">
        <v>49.95</v>
      </c>
    </row>
    <row r="370" spans="1:4" customFormat="1" x14ac:dyDescent="0.25">
      <c r="A370" s="371">
        <v>7588</v>
      </c>
      <c r="B370" s="371" t="s">
        <v>9221</v>
      </c>
      <c r="C370" s="371" t="s">
        <v>3635</v>
      </c>
      <c r="D370" s="218">
        <v>55</v>
      </c>
    </row>
    <row r="371" spans="1:4" customFormat="1" x14ac:dyDescent="0.25">
      <c r="A371" s="371">
        <v>34392</v>
      </c>
      <c r="B371" s="371" t="s">
        <v>9222</v>
      </c>
      <c r="C371" s="371" t="s">
        <v>3638</v>
      </c>
      <c r="D371" s="218">
        <v>21.42</v>
      </c>
    </row>
    <row r="372" spans="1:4" customFormat="1" x14ac:dyDescent="0.25">
      <c r="A372" s="371">
        <v>40908</v>
      </c>
      <c r="B372" s="371" t="s">
        <v>9223</v>
      </c>
      <c r="C372" s="371" t="s">
        <v>3642</v>
      </c>
      <c r="D372" s="219">
        <v>3816.02</v>
      </c>
    </row>
    <row r="373" spans="1:4" customFormat="1" x14ac:dyDescent="0.25">
      <c r="A373" s="371">
        <v>34551</v>
      </c>
      <c r="B373" s="371" t="s">
        <v>9224</v>
      </c>
      <c r="C373" s="371" t="s">
        <v>3638</v>
      </c>
      <c r="D373" s="218">
        <v>13.71</v>
      </c>
    </row>
    <row r="374" spans="1:4" customFormat="1" x14ac:dyDescent="0.25">
      <c r="A374" s="371">
        <v>41078</v>
      </c>
      <c r="B374" s="371" t="s">
        <v>9225</v>
      </c>
      <c r="C374" s="371" t="s">
        <v>3642</v>
      </c>
      <c r="D374" s="219">
        <v>2440.84</v>
      </c>
    </row>
    <row r="375" spans="1:4" customFormat="1" x14ac:dyDescent="0.25">
      <c r="A375" s="371">
        <v>246</v>
      </c>
      <c r="B375" s="371" t="s">
        <v>9226</v>
      </c>
      <c r="C375" s="371" t="s">
        <v>3638</v>
      </c>
      <c r="D375" s="218">
        <v>14.57</v>
      </c>
    </row>
    <row r="376" spans="1:4" customFormat="1" x14ac:dyDescent="0.25">
      <c r="A376" s="371">
        <v>40927</v>
      </c>
      <c r="B376" s="371" t="s">
        <v>9227</v>
      </c>
      <c r="C376" s="371" t="s">
        <v>3642</v>
      </c>
      <c r="D376" s="219">
        <v>2597.5700000000002</v>
      </c>
    </row>
    <row r="377" spans="1:4" customFormat="1" x14ac:dyDescent="0.25">
      <c r="A377" s="371">
        <v>2350</v>
      </c>
      <c r="B377" s="371" t="s">
        <v>9228</v>
      </c>
      <c r="C377" s="371" t="s">
        <v>3638</v>
      </c>
      <c r="D377" s="218">
        <v>24.39</v>
      </c>
    </row>
    <row r="378" spans="1:4" customFormat="1" x14ac:dyDescent="0.25">
      <c r="A378" s="371">
        <v>40812</v>
      </c>
      <c r="B378" s="371" t="s">
        <v>9229</v>
      </c>
      <c r="C378" s="371" t="s">
        <v>3642</v>
      </c>
      <c r="D378" s="219">
        <v>4344.3100000000004</v>
      </c>
    </row>
    <row r="379" spans="1:4" customFormat="1" x14ac:dyDescent="0.25">
      <c r="A379" s="371">
        <v>245</v>
      </c>
      <c r="B379" s="371" t="s">
        <v>9230</v>
      </c>
      <c r="C379" s="371" t="s">
        <v>3638</v>
      </c>
      <c r="D379" s="218">
        <v>30.97</v>
      </c>
    </row>
    <row r="380" spans="1:4" customFormat="1" x14ac:dyDescent="0.25">
      <c r="A380" s="371">
        <v>41090</v>
      </c>
      <c r="B380" s="371" t="s">
        <v>9231</v>
      </c>
      <c r="C380" s="371" t="s">
        <v>3642</v>
      </c>
      <c r="D380" s="219">
        <v>5510.83</v>
      </c>
    </row>
    <row r="381" spans="1:4" customFormat="1" x14ac:dyDescent="0.25">
      <c r="A381" s="371">
        <v>251</v>
      </c>
      <c r="B381" s="371" t="s">
        <v>9232</v>
      </c>
      <c r="C381" s="371" t="s">
        <v>3638</v>
      </c>
      <c r="D381" s="218">
        <v>14.57</v>
      </c>
    </row>
    <row r="382" spans="1:4" customFormat="1" x14ac:dyDescent="0.25">
      <c r="A382" s="371">
        <v>40975</v>
      </c>
      <c r="B382" s="371" t="s">
        <v>9233</v>
      </c>
      <c r="C382" s="371" t="s">
        <v>3642</v>
      </c>
      <c r="D382" s="219">
        <v>2597.5700000000002</v>
      </c>
    </row>
    <row r="383" spans="1:4" customFormat="1" x14ac:dyDescent="0.25">
      <c r="A383" s="371">
        <v>6127</v>
      </c>
      <c r="B383" s="371" t="s">
        <v>9234</v>
      </c>
      <c r="C383" s="371" t="s">
        <v>3638</v>
      </c>
      <c r="D383" s="218">
        <v>14.57</v>
      </c>
    </row>
    <row r="384" spans="1:4" customFormat="1" x14ac:dyDescent="0.25">
      <c r="A384" s="371">
        <v>41072</v>
      </c>
      <c r="B384" s="371" t="s">
        <v>9235</v>
      </c>
      <c r="C384" s="371" t="s">
        <v>3642</v>
      </c>
      <c r="D384" s="219">
        <v>2597.5700000000002</v>
      </c>
    </row>
    <row r="385" spans="1:4" customFormat="1" x14ac:dyDescent="0.25">
      <c r="A385" s="371">
        <v>6121</v>
      </c>
      <c r="B385" s="371" t="s">
        <v>9236</v>
      </c>
      <c r="C385" s="371" t="s">
        <v>3638</v>
      </c>
      <c r="D385" s="218">
        <v>13.77</v>
      </c>
    </row>
    <row r="386" spans="1:4" customFormat="1" x14ac:dyDescent="0.25">
      <c r="A386" s="371">
        <v>41071</v>
      </c>
      <c r="B386" s="371" t="s">
        <v>9237</v>
      </c>
      <c r="C386" s="371" t="s">
        <v>3642</v>
      </c>
      <c r="D386" s="219">
        <v>2451.71</v>
      </c>
    </row>
    <row r="387" spans="1:4" customFormat="1" x14ac:dyDescent="0.25">
      <c r="A387" s="371">
        <v>244</v>
      </c>
      <c r="B387" s="371" t="s">
        <v>9238</v>
      </c>
      <c r="C387" s="371" t="s">
        <v>3638</v>
      </c>
      <c r="D387" s="218">
        <v>9.48</v>
      </c>
    </row>
    <row r="388" spans="1:4" customFormat="1" x14ac:dyDescent="0.25">
      <c r="A388" s="371">
        <v>41093</v>
      </c>
      <c r="B388" s="371" t="s">
        <v>9239</v>
      </c>
      <c r="C388" s="371" t="s">
        <v>3642</v>
      </c>
      <c r="D388" s="219">
        <v>1687.06</v>
      </c>
    </row>
    <row r="389" spans="1:4" customFormat="1" x14ac:dyDescent="0.25">
      <c r="A389" s="371">
        <v>532</v>
      </c>
      <c r="B389" s="371" t="s">
        <v>9240</v>
      </c>
      <c r="C389" s="371" t="s">
        <v>3638</v>
      </c>
      <c r="D389" s="218">
        <v>29.64</v>
      </c>
    </row>
    <row r="390" spans="1:4" customFormat="1" x14ac:dyDescent="0.25">
      <c r="A390" s="371">
        <v>40931</v>
      </c>
      <c r="B390" s="371" t="s">
        <v>9241</v>
      </c>
      <c r="C390" s="371" t="s">
        <v>3642</v>
      </c>
      <c r="D390" s="219">
        <v>5275.24</v>
      </c>
    </row>
    <row r="391" spans="1:4" customFormat="1" x14ac:dyDescent="0.25">
      <c r="A391" s="371">
        <v>36150</v>
      </c>
      <c r="B391" s="371" t="s">
        <v>9242</v>
      </c>
      <c r="C391" s="371" t="s">
        <v>3635</v>
      </c>
      <c r="D391" s="218">
        <v>45.58</v>
      </c>
    </row>
    <row r="392" spans="1:4" customFormat="1" x14ac:dyDescent="0.25">
      <c r="A392" s="371">
        <v>4760</v>
      </c>
      <c r="B392" s="371" t="s">
        <v>9243</v>
      </c>
      <c r="C392" s="371" t="s">
        <v>3638</v>
      </c>
      <c r="D392" s="218">
        <v>21.06</v>
      </c>
    </row>
    <row r="393" spans="1:4" customFormat="1" x14ac:dyDescent="0.25">
      <c r="A393" s="371">
        <v>41069</v>
      </c>
      <c r="B393" s="371" t="s">
        <v>9244</v>
      </c>
      <c r="C393" s="371" t="s">
        <v>3642</v>
      </c>
      <c r="D393" s="219">
        <v>3748.8</v>
      </c>
    </row>
    <row r="394" spans="1:4" customFormat="1" x14ac:dyDescent="0.25">
      <c r="A394" s="371">
        <v>10422</v>
      </c>
      <c r="B394" s="371" t="s">
        <v>9245</v>
      </c>
      <c r="C394" s="371" t="s">
        <v>3635</v>
      </c>
      <c r="D394" s="218">
        <v>393.84</v>
      </c>
    </row>
    <row r="395" spans="1:4" customFormat="1" x14ac:dyDescent="0.25">
      <c r="A395" s="371">
        <v>44019</v>
      </c>
      <c r="B395" s="371" t="s">
        <v>9246</v>
      </c>
      <c r="C395" s="371" t="s">
        <v>3635</v>
      </c>
      <c r="D395" s="218">
        <v>545.16999999999996</v>
      </c>
    </row>
    <row r="396" spans="1:4" customFormat="1" x14ac:dyDescent="0.25">
      <c r="A396" s="371">
        <v>36520</v>
      </c>
      <c r="B396" s="371" t="s">
        <v>9247</v>
      </c>
      <c r="C396" s="371" t="s">
        <v>3635</v>
      </c>
      <c r="D396" s="218">
        <v>662.87</v>
      </c>
    </row>
    <row r="397" spans="1:4" customFormat="1" x14ac:dyDescent="0.25">
      <c r="A397" s="371">
        <v>42319</v>
      </c>
      <c r="B397" s="371" t="s">
        <v>9248</v>
      </c>
      <c r="C397" s="371" t="s">
        <v>3635</v>
      </c>
      <c r="D397" s="218">
        <v>593.96</v>
      </c>
    </row>
    <row r="398" spans="1:4" customFormat="1" x14ac:dyDescent="0.25">
      <c r="A398" s="371">
        <v>10420</v>
      </c>
      <c r="B398" s="371" t="s">
        <v>9249</v>
      </c>
      <c r="C398" s="371" t="s">
        <v>3635</v>
      </c>
      <c r="D398" s="218">
        <v>210.7</v>
      </c>
    </row>
    <row r="399" spans="1:4" customFormat="1" x14ac:dyDescent="0.25">
      <c r="A399" s="371">
        <v>10421</v>
      </c>
      <c r="B399" s="371" t="s">
        <v>9250</v>
      </c>
      <c r="C399" s="371" t="s">
        <v>3635</v>
      </c>
      <c r="D399" s="218">
        <v>231.53</v>
      </c>
    </row>
    <row r="400" spans="1:4" customFormat="1" x14ac:dyDescent="0.25">
      <c r="A400" s="371">
        <v>11786</v>
      </c>
      <c r="B400" s="371" t="s">
        <v>9251</v>
      </c>
      <c r="C400" s="371" t="s">
        <v>3635</v>
      </c>
      <c r="D400" s="218">
        <v>466.86</v>
      </c>
    </row>
    <row r="401" spans="1:4" customFormat="1" x14ac:dyDescent="0.25">
      <c r="A401" s="371">
        <v>10</v>
      </c>
      <c r="B401" s="371" t="s">
        <v>9252</v>
      </c>
      <c r="C401" s="371" t="s">
        <v>3635</v>
      </c>
      <c r="D401" s="218">
        <v>9.59</v>
      </c>
    </row>
    <row r="402" spans="1:4" customFormat="1" x14ac:dyDescent="0.25">
      <c r="A402" s="371">
        <v>4815</v>
      </c>
      <c r="B402" s="371" t="s">
        <v>9253</v>
      </c>
      <c r="C402" s="371" t="s">
        <v>3635</v>
      </c>
      <c r="D402" s="218">
        <v>6.44</v>
      </c>
    </row>
    <row r="403" spans="1:4" customFormat="1" x14ac:dyDescent="0.25">
      <c r="A403" s="371">
        <v>541</v>
      </c>
      <c r="B403" s="371" t="s">
        <v>9254</v>
      </c>
      <c r="C403" s="371" t="s">
        <v>3635</v>
      </c>
      <c r="D403" s="218">
        <v>227.16</v>
      </c>
    </row>
    <row r="404" spans="1:4" customFormat="1" x14ac:dyDescent="0.25">
      <c r="A404" s="371">
        <v>542</v>
      </c>
      <c r="B404" s="371" t="s">
        <v>9255</v>
      </c>
      <c r="C404" s="371" t="s">
        <v>3635</v>
      </c>
      <c r="D404" s="218">
        <v>284.74</v>
      </c>
    </row>
    <row r="405" spans="1:4" customFormat="1" x14ac:dyDescent="0.25">
      <c r="A405" s="371">
        <v>540</v>
      </c>
      <c r="B405" s="371" t="s">
        <v>9256</v>
      </c>
      <c r="C405" s="371" t="s">
        <v>3635</v>
      </c>
      <c r="D405" s="218">
        <v>641.66999999999996</v>
      </c>
    </row>
    <row r="406" spans="1:4" customFormat="1" x14ac:dyDescent="0.25">
      <c r="A406" s="371">
        <v>38364</v>
      </c>
      <c r="B406" s="371" t="s">
        <v>9257</v>
      </c>
      <c r="C406" s="371" t="s">
        <v>3635</v>
      </c>
      <c r="D406" s="218">
        <v>719.37</v>
      </c>
    </row>
    <row r="407" spans="1:4" customFormat="1" x14ac:dyDescent="0.25">
      <c r="A407" s="371">
        <v>11692</v>
      </c>
      <c r="B407" s="371" t="s">
        <v>9258</v>
      </c>
      <c r="C407" s="371" t="s">
        <v>3636</v>
      </c>
      <c r="D407" s="218">
        <v>360.85</v>
      </c>
    </row>
    <row r="408" spans="1:4" customFormat="1" x14ac:dyDescent="0.25">
      <c r="A408" s="371">
        <v>1746</v>
      </c>
      <c r="B408" s="371" t="s">
        <v>9259</v>
      </c>
      <c r="C408" s="371" t="s">
        <v>3635</v>
      </c>
      <c r="D408" s="218">
        <v>261.99</v>
      </c>
    </row>
    <row r="409" spans="1:4" customFormat="1" x14ac:dyDescent="0.25">
      <c r="A409" s="371">
        <v>1748</v>
      </c>
      <c r="B409" s="371" t="s">
        <v>9260</v>
      </c>
      <c r="C409" s="371" t="s">
        <v>3635</v>
      </c>
      <c r="D409" s="218">
        <v>348.38</v>
      </c>
    </row>
    <row r="410" spans="1:4" customFormat="1" x14ac:dyDescent="0.25">
      <c r="A410" s="371">
        <v>1749</v>
      </c>
      <c r="B410" s="371" t="s">
        <v>9261</v>
      </c>
      <c r="C410" s="371" t="s">
        <v>3635</v>
      </c>
      <c r="D410" s="218">
        <v>504.74</v>
      </c>
    </row>
    <row r="411" spans="1:4" customFormat="1" x14ac:dyDescent="0.25">
      <c r="A411" s="371">
        <v>37412</v>
      </c>
      <c r="B411" s="371" t="s">
        <v>9262</v>
      </c>
      <c r="C411" s="371" t="s">
        <v>3635</v>
      </c>
      <c r="D411" s="218">
        <v>256.08999999999997</v>
      </c>
    </row>
    <row r="412" spans="1:4" customFormat="1" x14ac:dyDescent="0.25">
      <c r="A412" s="371">
        <v>1745</v>
      </c>
      <c r="B412" s="371" t="s">
        <v>9263</v>
      </c>
      <c r="C412" s="371" t="s">
        <v>3635</v>
      </c>
      <c r="D412" s="218">
        <v>304.52999999999997</v>
      </c>
    </row>
    <row r="413" spans="1:4" customFormat="1" x14ac:dyDescent="0.25">
      <c r="A413" s="371">
        <v>1750</v>
      </c>
      <c r="B413" s="371" t="s">
        <v>9264</v>
      </c>
      <c r="C413" s="371" t="s">
        <v>3635</v>
      </c>
      <c r="D413" s="218">
        <v>711.64</v>
      </c>
    </row>
    <row r="414" spans="1:4" customFormat="1" x14ac:dyDescent="0.25">
      <c r="A414" s="371">
        <v>11687</v>
      </c>
      <c r="B414" s="371" t="s">
        <v>9265</v>
      </c>
      <c r="C414" s="371" t="s">
        <v>3640</v>
      </c>
      <c r="D414" s="219">
        <v>1133.8599999999999</v>
      </c>
    </row>
    <row r="415" spans="1:4" customFormat="1" x14ac:dyDescent="0.25">
      <c r="A415" s="371">
        <v>11689</v>
      </c>
      <c r="B415" s="371" t="s">
        <v>9266</v>
      </c>
      <c r="C415" s="371" t="s">
        <v>3640</v>
      </c>
      <c r="D415" s="219">
        <v>1420.66</v>
      </c>
    </row>
    <row r="416" spans="1:4" customFormat="1" x14ac:dyDescent="0.25">
      <c r="A416" s="371">
        <v>11693</v>
      </c>
      <c r="B416" s="371" t="s">
        <v>9267</v>
      </c>
      <c r="C416" s="371" t="s">
        <v>3636</v>
      </c>
      <c r="D416" s="218">
        <v>251.87</v>
      </c>
    </row>
    <row r="417" spans="1:4" customFormat="1" x14ac:dyDescent="0.25">
      <c r="A417" s="371">
        <v>36215</v>
      </c>
      <c r="B417" s="371" t="s">
        <v>9268</v>
      </c>
      <c r="C417" s="371" t="s">
        <v>3635</v>
      </c>
      <c r="D417" s="218">
        <v>848.33</v>
      </c>
    </row>
    <row r="418" spans="1:4" customFormat="1" x14ac:dyDescent="0.25">
      <c r="A418" s="371">
        <v>42439</v>
      </c>
      <c r="B418" s="371" t="s">
        <v>9269</v>
      </c>
      <c r="C418" s="371" t="s">
        <v>3635</v>
      </c>
      <c r="D418" s="219">
        <v>1207.8399999999999</v>
      </c>
    </row>
    <row r="419" spans="1:4" customFormat="1" x14ac:dyDescent="0.25">
      <c r="A419" s="371">
        <v>38381</v>
      </c>
      <c r="B419" s="371" t="s">
        <v>9270</v>
      </c>
      <c r="C419" s="371" t="s">
        <v>3635</v>
      </c>
      <c r="D419" s="218">
        <v>10.35</v>
      </c>
    </row>
    <row r="420" spans="1:4" customFormat="1" x14ac:dyDescent="0.25">
      <c r="A420" s="371">
        <v>39621</v>
      </c>
      <c r="B420" s="371" t="s">
        <v>9271</v>
      </c>
      <c r="C420" s="371" t="s">
        <v>3643</v>
      </c>
      <c r="D420" s="219">
        <v>1345.43</v>
      </c>
    </row>
    <row r="421" spans="1:4" customFormat="1" x14ac:dyDescent="0.25">
      <c r="A421" s="371">
        <v>39624</v>
      </c>
      <c r="B421" s="371" t="s">
        <v>9272</v>
      </c>
      <c r="C421" s="371" t="s">
        <v>3643</v>
      </c>
      <c r="D421" s="219">
        <v>1484.15</v>
      </c>
    </row>
    <row r="422" spans="1:4" customFormat="1" x14ac:dyDescent="0.25">
      <c r="A422" s="371">
        <v>39615</v>
      </c>
      <c r="B422" s="371" t="s">
        <v>9273</v>
      </c>
      <c r="C422" s="371" t="s">
        <v>3635</v>
      </c>
      <c r="D422" s="218">
        <v>599.73</v>
      </c>
    </row>
    <row r="423" spans="1:4" customFormat="1" x14ac:dyDescent="0.25">
      <c r="A423" s="371">
        <v>39620</v>
      </c>
      <c r="B423" s="371" t="s">
        <v>9274</v>
      </c>
      <c r="C423" s="371" t="s">
        <v>3635</v>
      </c>
      <c r="D423" s="218">
        <v>915.96</v>
      </c>
    </row>
    <row r="424" spans="1:4" customFormat="1" x14ac:dyDescent="0.25">
      <c r="A424" s="371">
        <v>39623</v>
      </c>
      <c r="B424" s="371" t="s">
        <v>9275</v>
      </c>
      <c r="C424" s="371" t="s">
        <v>3635</v>
      </c>
      <c r="D424" s="218">
        <v>981.07</v>
      </c>
    </row>
    <row r="425" spans="1:4" customFormat="1" x14ac:dyDescent="0.25">
      <c r="A425" s="371">
        <v>546</v>
      </c>
      <c r="B425" s="371" t="s">
        <v>9276</v>
      </c>
      <c r="C425" s="371" t="s">
        <v>3639</v>
      </c>
      <c r="D425" s="218">
        <v>9.9700000000000006</v>
      </c>
    </row>
    <row r="426" spans="1:4" customFormat="1" x14ac:dyDescent="0.25">
      <c r="A426" s="371">
        <v>566</v>
      </c>
      <c r="B426" s="371" t="s">
        <v>9277</v>
      </c>
      <c r="C426" s="371" t="s">
        <v>3640</v>
      </c>
      <c r="D426" s="218">
        <v>4.7300000000000004</v>
      </c>
    </row>
    <row r="427" spans="1:4" customFormat="1" x14ac:dyDescent="0.25">
      <c r="A427" s="371">
        <v>565</v>
      </c>
      <c r="B427" s="371" t="s">
        <v>9278</v>
      </c>
      <c r="C427" s="371" t="s">
        <v>3640</v>
      </c>
      <c r="D427" s="218">
        <v>17.239999999999998</v>
      </c>
    </row>
    <row r="428" spans="1:4" customFormat="1" x14ac:dyDescent="0.25">
      <c r="A428" s="371">
        <v>555</v>
      </c>
      <c r="B428" s="371" t="s">
        <v>9279</v>
      </c>
      <c r="C428" s="371" t="s">
        <v>3640</v>
      </c>
      <c r="D428" s="218">
        <v>12.22</v>
      </c>
    </row>
    <row r="429" spans="1:4" customFormat="1" x14ac:dyDescent="0.25">
      <c r="A429" s="371">
        <v>557</v>
      </c>
      <c r="B429" s="371" t="s">
        <v>9280</v>
      </c>
      <c r="C429" s="371" t="s">
        <v>3640</v>
      </c>
      <c r="D429" s="218">
        <v>38.36</v>
      </c>
    </row>
    <row r="430" spans="1:4" customFormat="1" x14ac:dyDescent="0.25">
      <c r="A430" s="371">
        <v>552</v>
      </c>
      <c r="B430" s="371" t="s">
        <v>9281</v>
      </c>
      <c r="C430" s="371" t="s">
        <v>3640</v>
      </c>
      <c r="D430" s="218">
        <v>19.03</v>
      </c>
    </row>
    <row r="431" spans="1:4" customFormat="1" x14ac:dyDescent="0.25">
      <c r="A431" s="371">
        <v>563</v>
      </c>
      <c r="B431" s="371" t="s">
        <v>9282</v>
      </c>
      <c r="C431" s="371" t="s">
        <v>3640</v>
      </c>
      <c r="D431" s="218">
        <v>28.6</v>
      </c>
    </row>
    <row r="432" spans="1:4" customFormat="1" x14ac:dyDescent="0.25">
      <c r="A432" s="371">
        <v>549</v>
      </c>
      <c r="B432" s="371" t="s">
        <v>9283</v>
      </c>
      <c r="C432" s="371" t="s">
        <v>3640</v>
      </c>
      <c r="D432" s="218">
        <v>51.47</v>
      </c>
    </row>
    <row r="433" spans="1:4" customFormat="1" x14ac:dyDescent="0.25">
      <c r="A433" s="371">
        <v>551</v>
      </c>
      <c r="B433" s="371" t="s">
        <v>9284</v>
      </c>
      <c r="C433" s="371" t="s">
        <v>3640</v>
      </c>
      <c r="D433" s="218">
        <v>101.92</v>
      </c>
    </row>
    <row r="434" spans="1:4" customFormat="1" x14ac:dyDescent="0.25">
      <c r="A434" s="371">
        <v>559</v>
      </c>
      <c r="B434" s="371" t="s">
        <v>9285</v>
      </c>
      <c r="C434" s="371" t="s">
        <v>3640</v>
      </c>
      <c r="D434" s="218">
        <v>25.48</v>
      </c>
    </row>
    <row r="435" spans="1:4" customFormat="1" x14ac:dyDescent="0.25">
      <c r="A435" s="371">
        <v>560</v>
      </c>
      <c r="B435" s="371" t="s">
        <v>9286</v>
      </c>
      <c r="C435" s="371" t="s">
        <v>3640</v>
      </c>
      <c r="D435" s="218">
        <v>31.87</v>
      </c>
    </row>
    <row r="436" spans="1:4" customFormat="1" x14ac:dyDescent="0.25">
      <c r="A436" s="371">
        <v>547</v>
      </c>
      <c r="B436" s="371" t="s">
        <v>9287</v>
      </c>
      <c r="C436" s="371" t="s">
        <v>3640</v>
      </c>
      <c r="D436" s="218">
        <v>38.17</v>
      </c>
    </row>
    <row r="437" spans="1:4" customFormat="1" x14ac:dyDescent="0.25">
      <c r="A437" s="371">
        <v>36207</v>
      </c>
      <c r="B437" s="371" t="s">
        <v>9288</v>
      </c>
      <c r="C437" s="371" t="s">
        <v>3635</v>
      </c>
      <c r="D437" s="218">
        <v>375.75</v>
      </c>
    </row>
    <row r="438" spans="1:4" customFormat="1" x14ac:dyDescent="0.25">
      <c r="A438" s="371">
        <v>36209</v>
      </c>
      <c r="B438" s="371" t="s">
        <v>9289</v>
      </c>
      <c r="C438" s="371" t="s">
        <v>3635</v>
      </c>
      <c r="D438" s="218">
        <v>431.23</v>
      </c>
    </row>
    <row r="439" spans="1:4" customFormat="1" x14ac:dyDescent="0.25">
      <c r="A439" s="371">
        <v>36210</v>
      </c>
      <c r="B439" s="371" t="s">
        <v>9290</v>
      </c>
      <c r="C439" s="371" t="s">
        <v>3635</v>
      </c>
      <c r="D439" s="218">
        <v>466.58</v>
      </c>
    </row>
    <row r="440" spans="1:4" customFormat="1" x14ac:dyDescent="0.25">
      <c r="A440" s="371">
        <v>36204</v>
      </c>
      <c r="B440" s="371" t="s">
        <v>9291</v>
      </c>
      <c r="C440" s="371" t="s">
        <v>3635</v>
      </c>
      <c r="D440" s="218">
        <v>165.43</v>
      </c>
    </row>
    <row r="441" spans="1:4" customFormat="1" x14ac:dyDescent="0.25">
      <c r="A441" s="371">
        <v>36205</v>
      </c>
      <c r="B441" s="371" t="s">
        <v>9292</v>
      </c>
      <c r="C441" s="371" t="s">
        <v>3635</v>
      </c>
      <c r="D441" s="218">
        <v>183.73</v>
      </c>
    </row>
    <row r="442" spans="1:4" customFormat="1" x14ac:dyDescent="0.25">
      <c r="A442" s="371">
        <v>36081</v>
      </c>
      <c r="B442" s="371" t="s">
        <v>9293</v>
      </c>
      <c r="C442" s="371" t="s">
        <v>3635</v>
      </c>
      <c r="D442" s="218">
        <v>195.9</v>
      </c>
    </row>
    <row r="443" spans="1:4" customFormat="1" x14ac:dyDescent="0.25">
      <c r="A443" s="371">
        <v>36206</v>
      </c>
      <c r="B443" s="371" t="s">
        <v>9294</v>
      </c>
      <c r="C443" s="371" t="s">
        <v>3635</v>
      </c>
      <c r="D443" s="218">
        <v>205.24</v>
      </c>
    </row>
    <row r="444" spans="1:4" customFormat="1" x14ac:dyDescent="0.25">
      <c r="A444" s="371">
        <v>36218</v>
      </c>
      <c r="B444" s="371" t="s">
        <v>9295</v>
      </c>
      <c r="C444" s="371" t="s">
        <v>3635</v>
      </c>
      <c r="D444" s="218">
        <v>173.34</v>
      </c>
    </row>
    <row r="445" spans="1:4" customFormat="1" x14ac:dyDescent="0.25">
      <c r="A445" s="371">
        <v>36220</v>
      </c>
      <c r="B445" s="371" t="s">
        <v>9296</v>
      </c>
      <c r="C445" s="371" t="s">
        <v>3635</v>
      </c>
      <c r="D445" s="218">
        <v>198.76</v>
      </c>
    </row>
    <row r="446" spans="1:4" customFormat="1" x14ac:dyDescent="0.25">
      <c r="A446" s="371">
        <v>36080</v>
      </c>
      <c r="B446" s="371" t="s">
        <v>9297</v>
      </c>
      <c r="C446" s="371" t="s">
        <v>3635</v>
      </c>
      <c r="D446" s="218">
        <v>214.99</v>
      </c>
    </row>
    <row r="447" spans="1:4" customFormat="1" x14ac:dyDescent="0.25">
      <c r="A447" s="371">
        <v>36223</v>
      </c>
      <c r="B447" s="371" t="s">
        <v>9298</v>
      </c>
      <c r="C447" s="371" t="s">
        <v>3635</v>
      </c>
      <c r="D447" s="218">
        <v>225.13</v>
      </c>
    </row>
    <row r="448" spans="1:4" customFormat="1" x14ac:dyDescent="0.25">
      <c r="A448" s="371">
        <v>38127</v>
      </c>
      <c r="B448" s="371" t="s">
        <v>9299</v>
      </c>
      <c r="C448" s="371" t="s">
        <v>3635</v>
      </c>
      <c r="D448" s="218">
        <v>408.23</v>
      </c>
    </row>
    <row r="449" spans="1:4" customFormat="1" x14ac:dyDescent="0.25">
      <c r="A449" s="371">
        <v>38060</v>
      </c>
      <c r="B449" s="371" t="s">
        <v>9300</v>
      </c>
      <c r="C449" s="371" t="s">
        <v>3635</v>
      </c>
      <c r="D449" s="218">
        <v>46.05</v>
      </c>
    </row>
    <row r="450" spans="1:4" customFormat="1" x14ac:dyDescent="0.25">
      <c r="A450" s="371">
        <v>10956</v>
      </c>
      <c r="B450" s="371" t="s">
        <v>9301</v>
      </c>
      <c r="C450" s="371" t="s">
        <v>3635</v>
      </c>
      <c r="D450" s="218">
        <v>50.5</v>
      </c>
    </row>
    <row r="451" spans="1:4" customFormat="1" x14ac:dyDescent="0.25">
      <c r="A451" s="371">
        <v>39380</v>
      </c>
      <c r="B451" s="371" t="s">
        <v>9302</v>
      </c>
      <c r="C451" s="371" t="s">
        <v>3635</v>
      </c>
      <c r="D451" s="218">
        <v>17.600000000000001</v>
      </c>
    </row>
    <row r="452" spans="1:4" customFormat="1" x14ac:dyDescent="0.25">
      <c r="A452" s="371">
        <v>44172</v>
      </c>
      <c r="B452" s="371" t="s">
        <v>9303</v>
      </c>
      <c r="C452" s="371" t="s">
        <v>3635</v>
      </c>
      <c r="D452" s="218">
        <v>6.17</v>
      </c>
    </row>
    <row r="453" spans="1:4" customFormat="1" x14ac:dyDescent="0.25">
      <c r="A453" s="371">
        <v>37597</v>
      </c>
      <c r="B453" s="371" t="s">
        <v>9304</v>
      </c>
      <c r="C453" s="371" t="s">
        <v>3635</v>
      </c>
      <c r="D453" s="219">
        <v>632675.78</v>
      </c>
    </row>
    <row r="454" spans="1:4" customFormat="1" x14ac:dyDescent="0.25">
      <c r="A454" s="371">
        <v>183</v>
      </c>
      <c r="B454" s="371" t="s">
        <v>9305</v>
      </c>
      <c r="C454" s="371" t="s">
        <v>3644</v>
      </c>
      <c r="D454" s="218">
        <v>260</v>
      </c>
    </row>
    <row r="455" spans="1:4" customFormat="1" x14ac:dyDescent="0.25">
      <c r="A455" s="371">
        <v>184</v>
      </c>
      <c r="B455" s="371" t="s">
        <v>9306</v>
      </c>
      <c r="C455" s="371" t="s">
        <v>3644</v>
      </c>
      <c r="D455" s="218">
        <v>161.03</v>
      </c>
    </row>
    <row r="456" spans="1:4" customFormat="1" x14ac:dyDescent="0.25">
      <c r="A456" s="371">
        <v>181</v>
      </c>
      <c r="B456" s="371" t="s">
        <v>9307</v>
      </c>
      <c r="C456" s="371" t="s">
        <v>3644</v>
      </c>
      <c r="D456" s="218">
        <v>347.22</v>
      </c>
    </row>
    <row r="457" spans="1:4" customFormat="1" x14ac:dyDescent="0.25">
      <c r="A457" s="371">
        <v>20001</v>
      </c>
      <c r="B457" s="371" t="s">
        <v>9308</v>
      </c>
      <c r="C457" s="371" t="s">
        <v>3644</v>
      </c>
      <c r="D457" s="218">
        <v>201.29</v>
      </c>
    </row>
    <row r="458" spans="1:4" customFormat="1" x14ac:dyDescent="0.25">
      <c r="A458" s="371">
        <v>39837</v>
      </c>
      <c r="B458" s="371" t="s">
        <v>9309</v>
      </c>
      <c r="C458" s="371" t="s">
        <v>3644</v>
      </c>
      <c r="D458" s="218">
        <v>384.54</v>
      </c>
    </row>
    <row r="459" spans="1:4" customFormat="1" x14ac:dyDescent="0.25">
      <c r="A459" s="371">
        <v>43366</v>
      </c>
      <c r="B459" s="371" t="s">
        <v>9310</v>
      </c>
      <c r="C459" s="371" t="s">
        <v>3639</v>
      </c>
      <c r="D459" s="218">
        <v>1.54</v>
      </c>
    </row>
    <row r="460" spans="1:4" customFormat="1" x14ac:dyDescent="0.25">
      <c r="A460" s="371">
        <v>10535</v>
      </c>
      <c r="B460" s="371" t="s">
        <v>9311</v>
      </c>
      <c r="C460" s="371" t="s">
        <v>3635</v>
      </c>
      <c r="D460" s="219">
        <v>5900</v>
      </c>
    </row>
    <row r="461" spans="1:4" customFormat="1" x14ac:dyDescent="0.25">
      <c r="A461" s="371">
        <v>10537</v>
      </c>
      <c r="B461" s="371" t="s">
        <v>9312</v>
      </c>
      <c r="C461" s="371" t="s">
        <v>3635</v>
      </c>
      <c r="D461" s="219">
        <v>8045.99</v>
      </c>
    </row>
    <row r="462" spans="1:4" customFormat="1" x14ac:dyDescent="0.25">
      <c r="A462" s="371">
        <v>13891</v>
      </c>
      <c r="B462" s="371" t="s">
        <v>9313</v>
      </c>
      <c r="C462" s="371" t="s">
        <v>3635</v>
      </c>
      <c r="D462" s="219">
        <v>7379.99</v>
      </c>
    </row>
    <row r="463" spans="1:4" customFormat="1" x14ac:dyDescent="0.25">
      <c r="A463" s="371">
        <v>44492</v>
      </c>
      <c r="B463" s="371" t="s">
        <v>9314</v>
      </c>
      <c r="C463" s="371" t="s">
        <v>3635</v>
      </c>
      <c r="D463" s="219">
        <v>32099.99</v>
      </c>
    </row>
    <row r="464" spans="1:4" customFormat="1" x14ac:dyDescent="0.25">
      <c r="A464" s="371">
        <v>36396</v>
      </c>
      <c r="B464" s="371" t="s">
        <v>9315</v>
      </c>
      <c r="C464" s="371" t="s">
        <v>3635</v>
      </c>
      <c r="D464" s="219">
        <v>6749.99</v>
      </c>
    </row>
    <row r="465" spans="1:4" customFormat="1" x14ac:dyDescent="0.25">
      <c r="A465" s="371">
        <v>36397</v>
      </c>
      <c r="B465" s="371" t="s">
        <v>9316</v>
      </c>
      <c r="C465" s="371" t="s">
        <v>3635</v>
      </c>
      <c r="D465" s="219">
        <v>23999.99</v>
      </c>
    </row>
    <row r="466" spans="1:4" customFormat="1" x14ac:dyDescent="0.25">
      <c r="A466" s="371">
        <v>36398</v>
      </c>
      <c r="B466" s="371" t="s">
        <v>9317</v>
      </c>
      <c r="C466" s="371" t="s">
        <v>3635</v>
      </c>
      <c r="D466" s="219">
        <v>29169.99</v>
      </c>
    </row>
    <row r="467" spans="1:4" customFormat="1" x14ac:dyDescent="0.25">
      <c r="A467" s="371">
        <v>647</v>
      </c>
      <c r="B467" s="371" t="s">
        <v>9318</v>
      </c>
      <c r="C467" s="371" t="s">
        <v>3638</v>
      </c>
      <c r="D467" s="218">
        <v>14.95</v>
      </c>
    </row>
    <row r="468" spans="1:4" customFormat="1" x14ac:dyDescent="0.25">
      <c r="A468" s="371">
        <v>40920</v>
      </c>
      <c r="B468" s="371" t="s">
        <v>9319</v>
      </c>
      <c r="C468" s="371" t="s">
        <v>3642</v>
      </c>
      <c r="D468" s="219">
        <v>2665.09</v>
      </c>
    </row>
    <row r="469" spans="1:4" customFormat="1" x14ac:dyDescent="0.25">
      <c r="A469" s="371">
        <v>715</v>
      </c>
      <c r="B469" s="371" t="s">
        <v>9320</v>
      </c>
      <c r="C469" s="371" t="s">
        <v>3635</v>
      </c>
      <c r="D469" s="218">
        <v>21.08</v>
      </c>
    </row>
    <row r="470" spans="1:4" customFormat="1" x14ac:dyDescent="0.25">
      <c r="A470" s="371">
        <v>716</v>
      </c>
      <c r="B470" s="371" t="s">
        <v>9321</v>
      </c>
      <c r="C470" s="371" t="s">
        <v>3635</v>
      </c>
      <c r="D470" s="218">
        <v>23.84</v>
      </c>
    </row>
    <row r="471" spans="1:4" customFormat="1" x14ac:dyDescent="0.25">
      <c r="A471" s="371">
        <v>38783</v>
      </c>
      <c r="B471" s="371" t="s">
        <v>9322</v>
      </c>
      <c r="C471" s="371" t="s">
        <v>3635</v>
      </c>
      <c r="D471" s="218">
        <v>1</v>
      </c>
    </row>
    <row r="472" spans="1:4" customFormat="1" x14ac:dyDescent="0.25">
      <c r="A472" s="371">
        <v>37593</v>
      </c>
      <c r="B472" s="371" t="s">
        <v>9323</v>
      </c>
      <c r="C472" s="371" t="s">
        <v>3635</v>
      </c>
      <c r="D472" s="218">
        <v>2.46</v>
      </c>
    </row>
    <row r="473" spans="1:4" customFormat="1" x14ac:dyDescent="0.25">
      <c r="A473" s="371">
        <v>37594</v>
      </c>
      <c r="B473" s="371" t="s">
        <v>9324</v>
      </c>
      <c r="C473" s="371" t="s">
        <v>3635</v>
      </c>
      <c r="D473" s="218">
        <v>3.06</v>
      </c>
    </row>
    <row r="474" spans="1:4" customFormat="1" x14ac:dyDescent="0.25">
      <c r="A474" s="371">
        <v>37592</v>
      </c>
      <c r="B474" s="371" t="s">
        <v>9325</v>
      </c>
      <c r="C474" s="371" t="s">
        <v>3635</v>
      </c>
      <c r="D474" s="218">
        <v>1.94</v>
      </c>
    </row>
    <row r="475" spans="1:4" customFormat="1" x14ac:dyDescent="0.25">
      <c r="A475" s="371">
        <v>7270</v>
      </c>
      <c r="B475" s="371" t="s">
        <v>9326</v>
      </c>
      <c r="C475" s="371" t="s">
        <v>3635</v>
      </c>
      <c r="D475" s="218">
        <v>0.87</v>
      </c>
    </row>
    <row r="476" spans="1:4" customFormat="1" x14ac:dyDescent="0.25">
      <c r="A476" s="371">
        <v>7267</v>
      </c>
      <c r="B476" s="371" t="s">
        <v>9327</v>
      </c>
      <c r="C476" s="371" t="s">
        <v>3635</v>
      </c>
      <c r="D476" s="218">
        <v>0.68</v>
      </c>
    </row>
    <row r="477" spans="1:4" customFormat="1" x14ac:dyDescent="0.25">
      <c r="A477" s="371">
        <v>7271</v>
      </c>
      <c r="B477" s="371" t="s">
        <v>9328</v>
      </c>
      <c r="C477" s="371" t="s">
        <v>3635</v>
      </c>
      <c r="D477" s="218">
        <v>0.75</v>
      </c>
    </row>
    <row r="478" spans="1:4" customFormat="1" x14ac:dyDescent="0.25">
      <c r="A478" s="371">
        <v>7268</v>
      </c>
      <c r="B478" s="371" t="s">
        <v>9329</v>
      </c>
      <c r="C478" s="371" t="s">
        <v>3635</v>
      </c>
      <c r="D478" s="218">
        <v>1.04</v>
      </c>
    </row>
    <row r="479" spans="1:4" customFormat="1" x14ac:dyDescent="0.25">
      <c r="A479" s="371">
        <v>41372</v>
      </c>
      <c r="B479" s="371" t="s">
        <v>9330</v>
      </c>
      <c r="C479" s="371" t="s">
        <v>3636</v>
      </c>
      <c r="D479" s="218">
        <v>119.29</v>
      </c>
    </row>
    <row r="480" spans="1:4" customFormat="1" x14ac:dyDescent="0.25">
      <c r="A480" s="371">
        <v>41371</v>
      </c>
      <c r="B480" s="371" t="s">
        <v>9331</v>
      </c>
      <c r="C480" s="371" t="s">
        <v>3636</v>
      </c>
      <c r="D480" s="218">
        <v>70.510000000000005</v>
      </c>
    </row>
    <row r="481" spans="1:4" customFormat="1" x14ac:dyDescent="0.25">
      <c r="A481" s="371">
        <v>34556</v>
      </c>
      <c r="B481" s="371" t="s">
        <v>9332</v>
      </c>
      <c r="C481" s="371" t="s">
        <v>3635</v>
      </c>
      <c r="D481" s="218">
        <v>5</v>
      </c>
    </row>
    <row r="482" spans="1:4" customFormat="1" x14ac:dyDescent="0.25">
      <c r="A482" s="371">
        <v>37873</v>
      </c>
      <c r="B482" s="371" t="s">
        <v>9333</v>
      </c>
      <c r="C482" s="371" t="s">
        <v>3635</v>
      </c>
      <c r="D482" s="218">
        <v>5.09</v>
      </c>
    </row>
    <row r="483" spans="1:4" customFormat="1" x14ac:dyDescent="0.25">
      <c r="A483" s="371">
        <v>34564</v>
      </c>
      <c r="B483" s="371" t="s">
        <v>9334</v>
      </c>
      <c r="C483" s="371" t="s">
        <v>3635</v>
      </c>
      <c r="D483" s="218">
        <v>5.33</v>
      </c>
    </row>
    <row r="484" spans="1:4" customFormat="1" x14ac:dyDescent="0.25">
      <c r="A484" s="371">
        <v>34565</v>
      </c>
      <c r="B484" s="371" t="s">
        <v>9335</v>
      </c>
      <c r="C484" s="371" t="s">
        <v>3635</v>
      </c>
      <c r="D484" s="218">
        <v>5.64</v>
      </c>
    </row>
    <row r="485" spans="1:4" customFormat="1" x14ac:dyDescent="0.25">
      <c r="A485" s="371">
        <v>38590</v>
      </c>
      <c r="B485" s="371" t="s">
        <v>9336</v>
      </c>
      <c r="C485" s="371" t="s">
        <v>3635</v>
      </c>
      <c r="D485" s="218">
        <v>4.17</v>
      </c>
    </row>
    <row r="486" spans="1:4" customFormat="1" x14ac:dyDescent="0.25">
      <c r="A486" s="371">
        <v>34566</v>
      </c>
      <c r="B486" s="371" t="s">
        <v>9337</v>
      </c>
      <c r="C486" s="371" t="s">
        <v>3635</v>
      </c>
      <c r="D486" s="218">
        <v>4.38</v>
      </c>
    </row>
    <row r="487" spans="1:4" customFormat="1" x14ac:dyDescent="0.25">
      <c r="A487" s="371">
        <v>34567</v>
      </c>
      <c r="B487" s="371" t="s">
        <v>9338</v>
      </c>
      <c r="C487" s="371" t="s">
        <v>3635</v>
      </c>
      <c r="D487" s="218">
        <v>4.6399999999999997</v>
      </c>
    </row>
    <row r="488" spans="1:4" customFormat="1" x14ac:dyDescent="0.25">
      <c r="A488" s="371">
        <v>38591</v>
      </c>
      <c r="B488" s="371" t="s">
        <v>9339</v>
      </c>
      <c r="C488" s="371" t="s">
        <v>3635</v>
      </c>
      <c r="D488" s="218">
        <v>4.21</v>
      </c>
    </row>
    <row r="489" spans="1:4" customFormat="1" x14ac:dyDescent="0.25">
      <c r="A489" s="371">
        <v>34568</v>
      </c>
      <c r="B489" s="371" t="s">
        <v>9340</v>
      </c>
      <c r="C489" s="371" t="s">
        <v>3635</v>
      </c>
      <c r="D489" s="218">
        <v>5.49</v>
      </c>
    </row>
    <row r="490" spans="1:4" customFormat="1" x14ac:dyDescent="0.25">
      <c r="A490" s="371">
        <v>34569</v>
      </c>
      <c r="B490" s="371" t="s">
        <v>9341</v>
      </c>
      <c r="C490" s="371" t="s">
        <v>3635</v>
      </c>
      <c r="D490" s="218">
        <v>5.64</v>
      </c>
    </row>
    <row r="491" spans="1:4" customFormat="1" x14ac:dyDescent="0.25">
      <c r="A491" s="371">
        <v>34570</v>
      </c>
      <c r="B491" s="371" t="s">
        <v>9342</v>
      </c>
      <c r="C491" s="371" t="s">
        <v>3635</v>
      </c>
      <c r="D491" s="218">
        <v>6.13</v>
      </c>
    </row>
    <row r="492" spans="1:4" customFormat="1" x14ac:dyDescent="0.25">
      <c r="A492" s="371">
        <v>25070</v>
      </c>
      <c r="B492" s="371" t="s">
        <v>9343</v>
      </c>
      <c r="C492" s="371" t="s">
        <v>3635</v>
      </c>
      <c r="D492" s="218">
        <v>4.6100000000000003</v>
      </c>
    </row>
    <row r="493" spans="1:4" customFormat="1" x14ac:dyDescent="0.25">
      <c r="A493" s="371">
        <v>34571</v>
      </c>
      <c r="B493" s="371" t="s">
        <v>9344</v>
      </c>
      <c r="C493" s="371" t="s">
        <v>3635</v>
      </c>
      <c r="D493" s="218">
        <v>4.6500000000000004</v>
      </c>
    </row>
    <row r="494" spans="1:4" customFormat="1" x14ac:dyDescent="0.25">
      <c r="A494" s="371">
        <v>34573</v>
      </c>
      <c r="B494" s="371" t="s">
        <v>9345</v>
      </c>
      <c r="C494" s="371" t="s">
        <v>3635</v>
      </c>
      <c r="D494" s="218">
        <v>4.8899999999999997</v>
      </c>
    </row>
    <row r="495" spans="1:4" customFormat="1" x14ac:dyDescent="0.25">
      <c r="A495" s="371">
        <v>37107</v>
      </c>
      <c r="B495" s="371" t="s">
        <v>9346</v>
      </c>
      <c r="C495" s="371" t="s">
        <v>3635</v>
      </c>
      <c r="D495" s="218">
        <v>6.47</v>
      </c>
    </row>
    <row r="496" spans="1:4" customFormat="1" x14ac:dyDescent="0.25">
      <c r="A496" s="371">
        <v>34576</v>
      </c>
      <c r="B496" s="371" t="s">
        <v>9347</v>
      </c>
      <c r="C496" s="371" t="s">
        <v>3635</v>
      </c>
      <c r="D496" s="218">
        <v>7.14</v>
      </c>
    </row>
    <row r="497" spans="1:4" customFormat="1" x14ac:dyDescent="0.25">
      <c r="A497" s="371">
        <v>34577</v>
      </c>
      <c r="B497" s="371" t="s">
        <v>9348</v>
      </c>
      <c r="C497" s="371" t="s">
        <v>3635</v>
      </c>
      <c r="D497" s="218">
        <v>7.44</v>
      </c>
    </row>
    <row r="498" spans="1:4" customFormat="1" x14ac:dyDescent="0.25">
      <c r="A498" s="371">
        <v>34578</v>
      </c>
      <c r="B498" s="371" t="s">
        <v>9349</v>
      </c>
      <c r="C498" s="371" t="s">
        <v>3635</v>
      </c>
      <c r="D498" s="218">
        <v>8.07</v>
      </c>
    </row>
    <row r="499" spans="1:4" customFormat="1" x14ac:dyDescent="0.25">
      <c r="A499" s="371">
        <v>34579</v>
      </c>
      <c r="B499" s="371" t="s">
        <v>9350</v>
      </c>
      <c r="C499" s="371" t="s">
        <v>3635</v>
      </c>
      <c r="D499" s="218">
        <v>8.61</v>
      </c>
    </row>
    <row r="500" spans="1:4" customFormat="1" x14ac:dyDescent="0.25">
      <c r="A500" s="371">
        <v>25067</v>
      </c>
      <c r="B500" s="371" t="s">
        <v>9351</v>
      </c>
      <c r="C500" s="371" t="s">
        <v>3635</v>
      </c>
      <c r="D500" s="218">
        <v>5.76</v>
      </c>
    </row>
    <row r="501" spans="1:4" customFormat="1" x14ac:dyDescent="0.25">
      <c r="A501" s="371">
        <v>34580</v>
      </c>
      <c r="B501" s="371" t="s">
        <v>9352</v>
      </c>
      <c r="C501" s="371" t="s">
        <v>3635</v>
      </c>
      <c r="D501" s="218">
        <v>6.43</v>
      </c>
    </row>
    <row r="502" spans="1:4" customFormat="1" x14ac:dyDescent="0.25">
      <c r="A502" s="371">
        <v>25071</v>
      </c>
      <c r="B502" s="371" t="s">
        <v>9353</v>
      </c>
      <c r="C502" s="371" t="s">
        <v>3635</v>
      </c>
      <c r="D502" s="218">
        <v>3.2</v>
      </c>
    </row>
    <row r="503" spans="1:4" customFormat="1" x14ac:dyDescent="0.25">
      <c r="A503" s="371">
        <v>44171</v>
      </c>
      <c r="B503" s="371" t="s">
        <v>9354</v>
      </c>
      <c r="C503" s="371" t="s">
        <v>3635</v>
      </c>
      <c r="D503" s="218">
        <v>17.61</v>
      </c>
    </row>
    <row r="504" spans="1:4" customFormat="1" x14ac:dyDescent="0.25">
      <c r="A504" s="371">
        <v>38395</v>
      </c>
      <c r="B504" s="371" t="s">
        <v>9355</v>
      </c>
      <c r="C504" s="371" t="s">
        <v>3635</v>
      </c>
      <c r="D504" s="218">
        <v>8.64</v>
      </c>
    </row>
    <row r="505" spans="1:4" customFormat="1" x14ac:dyDescent="0.25">
      <c r="A505" s="371">
        <v>34583</v>
      </c>
      <c r="B505" s="371" t="s">
        <v>9356</v>
      </c>
      <c r="C505" s="371" t="s">
        <v>3636</v>
      </c>
      <c r="D505" s="218">
        <v>52.49</v>
      </c>
    </row>
    <row r="506" spans="1:4" customFormat="1" x14ac:dyDescent="0.25">
      <c r="A506" s="371">
        <v>34584</v>
      </c>
      <c r="B506" s="371" t="s">
        <v>9357</v>
      </c>
      <c r="C506" s="371" t="s">
        <v>3636</v>
      </c>
      <c r="D506" s="218">
        <v>38.49</v>
      </c>
    </row>
    <row r="507" spans="1:4" customFormat="1" x14ac:dyDescent="0.25">
      <c r="A507" s="371">
        <v>709</v>
      </c>
      <c r="B507" s="371" t="s">
        <v>9358</v>
      </c>
      <c r="C507" s="371" t="s">
        <v>3636</v>
      </c>
      <c r="D507" s="218">
        <v>740.74</v>
      </c>
    </row>
    <row r="508" spans="1:4" customFormat="1" x14ac:dyDescent="0.25">
      <c r="A508" s="371">
        <v>34599</v>
      </c>
      <c r="B508" s="371" t="s">
        <v>9359</v>
      </c>
      <c r="C508" s="371" t="s">
        <v>3635</v>
      </c>
      <c r="D508" s="218">
        <v>3.29</v>
      </c>
    </row>
    <row r="509" spans="1:4" customFormat="1" x14ac:dyDescent="0.25">
      <c r="A509" s="371">
        <v>34592</v>
      </c>
      <c r="B509" s="371" t="s">
        <v>9360</v>
      </c>
      <c r="C509" s="371" t="s">
        <v>3635</v>
      </c>
      <c r="D509" s="218">
        <v>3.66</v>
      </c>
    </row>
    <row r="510" spans="1:4" customFormat="1" x14ac:dyDescent="0.25">
      <c r="A510" s="371">
        <v>37103</v>
      </c>
      <c r="B510" s="371" t="s">
        <v>9361</v>
      </c>
      <c r="C510" s="371" t="s">
        <v>3635</v>
      </c>
      <c r="D510" s="218">
        <v>4.1900000000000004</v>
      </c>
    </row>
    <row r="511" spans="1:4" customFormat="1" x14ac:dyDescent="0.25">
      <c r="A511" s="371">
        <v>34555</v>
      </c>
      <c r="B511" s="371" t="s">
        <v>9362</v>
      </c>
      <c r="C511" s="371" t="s">
        <v>3635</v>
      </c>
      <c r="D511" s="218">
        <v>5.32</v>
      </c>
    </row>
    <row r="512" spans="1:4" customFormat="1" x14ac:dyDescent="0.25">
      <c r="A512" s="371">
        <v>674</v>
      </c>
      <c r="B512" s="371" t="s">
        <v>9363</v>
      </c>
      <c r="C512" s="371" t="s">
        <v>3636</v>
      </c>
      <c r="D512" s="218">
        <v>85</v>
      </c>
    </row>
    <row r="513" spans="1:4" customFormat="1" x14ac:dyDescent="0.25">
      <c r="A513" s="371">
        <v>34600</v>
      </c>
      <c r="B513" s="371" t="s">
        <v>9364</v>
      </c>
      <c r="C513" s="371" t="s">
        <v>3636</v>
      </c>
      <c r="D513" s="218">
        <v>124.85</v>
      </c>
    </row>
    <row r="514" spans="1:4" customFormat="1" x14ac:dyDescent="0.25">
      <c r="A514" s="371">
        <v>652</v>
      </c>
      <c r="B514" s="371" t="s">
        <v>9365</v>
      </c>
      <c r="C514" s="371" t="s">
        <v>3636</v>
      </c>
      <c r="D514" s="218">
        <v>191.25</v>
      </c>
    </row>
    <row r="515" spans="1:4" customFormat="1" x14ac:dyDescent="0.25">
      <c r="A515" s="371">
        <v>651</v>
      </c>
      <c r="B515" s="371" t="s">
        <v>9366</v>
      </c>
      <c r="C515" s="371" t="s">
        <v>3635</v>
      </c>
      <c r="D515" s="218">
        <v>4.04</v>
      </c>
    </row>
    <row r="516" spans="1:4" customFormat="1" x14ac:dyDescent="0.25">
      <c r="A516" s="371">
        <v>654</v>
      </c>
      <c r="B516" s="371" t="s">
        <v>9367</v>
      </c>
      <c r="C516" s="371" t="s">
        <v>3635</v>
      </c>
      <c r="D516" s="218">
        <v>5</v>
      </c>
    </row>
    <row r="517" spans="1:4" customFormat="1" x14ac:dyDescent="0.25">
      <c r="A517" s="371">
        <v>650</v>
      </c>
      <c r="B517" s="371" t="s">
        <v>9368</v>
      </c>
      <c r="C517" s="371" t="s">
        <v>3635</v>
      </c>
      <c r="D517" s="218">
        <v>3.23</v>
      </c>
    </row>
    <row r="518" spans="1:4" customFormat="1" x14ac:dyDescent="0.25">
      <c r="A518" s="371">
        <v>718</v>
      </c>
      <c r="B518" s="371" t="s">
        <v>9369</v>
      </c>
      <c r="C518" s="371" t="s">
        <v>3635</v>
      </c>
      <c r="D518" s="218">
        <v>20.83</v>
      </c>
    </row>
    <row r="519" spans="1:4" customFormat="1" x14ac:dyDescent="0.25">
      <c r="A519" s="371">
        <v>11981</v>
      </c>
      <c r="B519" s="371" t="s">
        <v>9370</v>
      </c>
      <c r="C519" s="371" t="s">
        <v>3635</v>
      </c>
      <c r="D519" s="218">
        <v>20.23</v>
      </c>
    </row>
    <row r="520" spans="1:4" customFormat="1" x14ac:dyDescent="0.25">
      <c r="A520" s="371">
        <v>34586</v>
      </c>
      <c r="B520" s="371" t="s">
        <v>9371</v>
      </c>
      <c r="C520" s="371" t="s">
        <v>3635</v>
      </c>
      <c r="D520" s="218">
        <v>2.1</v>
      </c>
    </row>
    <row r="521" spans="1:4" customFormat="1" x14ac:dyDescent="0.25">
      <c r="A521" s="371">
        <v>38603</v>
      </c>
      <c r="B521" s="371" t="s">
        <v>9372</v>
      </c>
      <c r="C521" s="371" t="s">
        <v>3635</v>
      </c>
      <c r="D521" s="218">
        <v>2.5499999999999998</v>
      </c>
    </row>
    <row r="522" spans="1:4" customFormat="1" x14ac:dyDescent="0.25">
      <c r="A522" s="371">
        <v>34588</v>
      </c>
      <c r="B522" s="371" t="s">
        <v>9373</v>
      </c>
      <c r="C522" s="371" t="s">
        <v>3635</v>
      </c>
      <c r="D522" s="218">
        <v>2.75</v>
      </c>
    </row>
    <row r="523" spans="1:4" customFormat="1" x14ac:dyDescent="0.25">
      <c r="A523" s="371">
        <v>34590</v>
      </c>
      <c r="B523" s="371" t="s">
        <v>9374</v>
      </c>
      <c r="C523" s="371" t="s">
        <v>3635</v>
      </c>
      <c r="D523" s="218">
        <v>2.5099999999999998</v>
      </c>
    </row>
    <row r="524" spans="1:4" customFormat="1" x14ac:dyDescent="0.25">
      <c r="A524" s="371">
        <v>34591</v>
      </c>
      <c r="B524" s="371" t="s">
        <v>9375</v>
      </c>
      <c r="C524" s="371" t="s">
        <v>3635</v>
      </c>
      <c r="D524" s="218">
        <v>3.4</v>
      </c>
    </row>
    <row r="525" spans="1:4" customFormat="1" x14ac:dyDescent="0.25">
      <c r="A525" s="371">
        <v>40517</v>
      </c>
      <c r="B525" s="371" t="s">
        <v>9376</v>
      </c>
      <c r="C525" s="371" t="s">
        <v>3636</v>
      </c>
      <c r="D525" s="218">
        <v>67.11</v>
      </c>
    </row>
    <row r="526" spans="1:4" customFormat="1" x14ac:dyDescent="0.25">
      <c r="A526" s="371">
        <v>40515</v>
      </c>
      <c r="B526" s="371" t="s">
        <v>9377</v>
      </c>
      <c r="C526" s="371" t="s">
        <v>3636</v>
      </c>
      <c r="D526" s="218">
        <v>151.01</v>
      </c>
    </row>
    <row r="527" spans="1:4" customFormat="1" x14ac:dyDescent="0.25">
      <c r="A527" s="371">
        <v>40529</v>
      </c>
      <c r="B527" s="371" t="s">
        <v>9378</v>
      </c>
      <c r="C527" s="371" t="s">
        <v>3636</v>
      </c>
      <c r="D527" s="218">
        <v>96.48</v>
      </c>
    </row>
    <row r="528" spans="1:4" customFormat="1" x14ac:dyDescent="0.25">
      <c r="A528" s="371">
        <v>36170</v>
      </c>
      <c r="B528" s="371" t="s">
        <v>9379</v>
      </c>
      <c r="C528" s="371" t="s">
        <v>3636</v>
      </c>
      <c r="D528" s="218">
        <v>80.05</v>
      </c>
    </row>
    <row r="529" spans="1:4" customFormat="1" x14ac:dyDescent="0.25">
      <c r="A529" s="371">
        <v>40524</v>
      </c>
      <c r="B529" s="371" t="s">
        <v>9380</v>
      </c>
      <c r="C529" s="371" t="s">
        <v>3636</v>
      </c>
      <c r="D529" s="218">
        <v>94.38</v>
      </c>
    </row>
    <row r="530" spans="1:4" customFormat="1" x14ac:dyDescent="0.25">
      <c r="A530" s="371">
        <v>36156</v>
      </c>
      <c r="B530" s="371" t="s">
        <v>9381</v>
      </c>
      <c r="C530" s="371" t="s">
        <v>3636</v>
      </c>
      <c r="D530" s="218">
        <v>73.41</v>
      </c>
    </row>
    <row r="531" spans="1:4" customFormat="1" x14ac:dyDescent="0.25">
      <c r="A531" s="371">
        <v>36155</v>
      </c>
      <c r="B531" s="371" t="s">
        <v>9382</v>
      </c>
      <c r="C531" s="371" t="s">
        <v>3636</v>
      </c>
      <c r="D531" s="218">
        <v>63.37</v>
      </c>
    </row>
    <row r="532" spans="1:4" customFormat="1" x14ac:dyDescent="0.25">
      <c r="A532" s="371">
        <v>36154</v>
      </c>
      <c r="B532" s="371" t="s">
        <v>9383</v>
      </c>
      <c r="C532" s="371" t="s">
        <v>3636</v>
      </c>
      <c r="D532" s="218">
        <v>88.09</v>
      </c>
    </row>
    <row r="533" spans="1:4" customFormat="1" x14ac:dyDescent="0.25">
      <c r="A533" s="371">
        <v>695</v>
      </c>
      <c r="B533" s="371" t="s">
        <v>9384</v>
      </c>
      <c r="C533" s="371" t="s">
        <v>3636</v>
      </c>
      <c r="D533" s="218">
        <v>64.7</v>
      </c>
    </row>
    <row r="534" spans="1:4" customFormat="1" x14ac:dyDescent="0.25">
      <c r="A534" s="371">
        <v>679</v>
      </c>
      <c r="B534" s="371" t="s">
        <v>9385</v>
      </c>
      <c r="C534" s="371" t="s">
        <v>3636</v>
      </c>
      <c r="D534" s="218">
        <v>96.48</v>
      </c>
    </row>
    <row r="535" spans="1:4" customFormat="1" x14ac:dyDescent="0.25">
      <c r="A535" s="371">
        <v>711</v>
      </c>
      <c r="B535" s="371" t="s">
        <v>9386</v>
      </c>
      <c r="C535" s="371" t="s">
        <v>3636</v>
      </c>
      <c r="D535" s="218">
        <v>63.82</v>
      </c>
    </row>
    <row r="536" spans="1:4" customFormat="1" x14ac:dyDescent="0.25">
      <c r="A536" s="371">
        <v>712</v>
      </c>
      <c r="B536" s="371" t="s">
        <v>9387</v>
      </c>
      <c r="C536" s="371" t="s">
        <v>3636</v>
      </c>
      <c r="D536" s="218">
        <v>80.39</v>
      </c>
    </row>
    <row r="537" spans="1:4" customFormat="1" x14ac:dyDescent="0.25">
      <c r="A537" s="371">
        <v>12614</v>
      </c>
      <c r="B537" s="371" t="s">
        <v>9388</v>
      </c>
      <c r="C537" s="371" t="s">
        <v>3635</v>
      </c>
      <c r="D537" s="218">
        <v>47.97</v>
      </c>
    </row>
    <row r="538" spans="1:4" customFormat="1" x14ac:dyDescent="0.25">
      <c r="A538" s="371">
        <v>6140</v>
      </c>
      <c r="B538" s="371" t="s">
        <v>9389</v>
      </c>
      <c r="C538" s="371" t="s">
        <v>3635</v>
      </c>
      <c r="D538" s="218">
        <v>4.38</v>
      </c>
    </row>
    <row r="539" spans="1:4" customFormat="1" x14ac:dyDescent="0.25">
      <c r="A539" s="371">
        <v>38399</v>
      </c>
      <c r="B539" s="371" t="s">
        <v>9390</v>
      </c>
      <c r="C539" s="371" t="s">
        <v>3635</v>
      </c>
      <c r="D539" s="218">
        <v>283.49</v>
      </c>
    </row>
    <row r="540" spans="1:4" customFormat="1" x14ac:dyDescent="0.25">
      <c r="A540" s="371">
        <v>735</v>
      </c>
      <c r="B540" s="371" t="s">
        <v>9391</v>
      </c>
      <c r="C540" s="371" t="s">
        <v>3635</v>
      </c>
      <c r="D540" s="219">
        <v>3146.13</v>
      </c>
    </row>
    <row r="541" spans="1:4" customFormat="1" x14ac:dyDescent="0.25">
      <c r="A541" s="371">
        <v>736</v>
      </c>
      <c r="B541" s="371" t="s">
        <v>9392</v>
      </c>
      <c r="C541" s="371" t="s">
        <v>3635</v>
      </c>
      <c r="D541" s="219">
        <v>2645.33</v>
      </c>
    </row>
    <row r="542" spans="1:4" customFormat="1" x14ac:dyDescent="0.25">
      <c r="A542" s="371">
        <v>729</v>
      </c>
      <c r="B542" s="371" t="s">
        <v>9393</v>
      </c>
      <c r="C542" s="371" t="s">
        <v>3635</v>
      </c>
      <c r="D542" s="219">
        <v>1078</v>
      </c>
    </row>
    <row r="543" spans="1:4" customFormat="1" x14ac:dyDescent="0.25">
      <c r="A543" s="371">
        <v>39925</v>
      </c>
      <c r="B543" s="371" t="s">
        <v>9394</v>
      </c>
      <c r="C543" s="371" t="s">
        <v>3635</v>
      </c>
      <c r="D543" s="219">
        <v>15577</v>
      </c>
    </row>
    <row r="544" spans="1:4" customFormat="1" x14ac:dyDescent="0.25">
      <c r="A544" s="371">
        <v>731</v>
      </c>
      <c r="B544" s="371" t="s">
        <v>9395</v>
      </c>
      <c r="C544" s="371" t="s">
        <v>3635</v>
      </c>
      <c r="D544" s="219">
        <v>1049.1600000000001</v>
      </c>
    </row>
    <row r="545" spans="1:4" customFormat="1" x14ac:dyDescent="0.25">
      <c r="A545" s="371">
        <v>10575</v>
      </c>
      <c r="B545" s="371" t="s">
        <v>9396</v>
      </c>
      <c r="C545" s="371" t="s">
        <v>3635</v>
      </c>
      <c r="D545" s="219">
        <v>1637.29</v>
      </c>
    </row>
    <row r="546" spans="1:4" customFormat="1" x14ac:dyDescent="0.25">
      <c r="A546" s="371">
        <v>733</v>
      </c>
      <c r="B546" s="371" t="s">
        <v>9397</v>
      </c>
      <c r="C546" s="371" t="s">
        <v>3635</v>
      </c>
      <c r="D546" s="219">
        <v>1792.64</v>
      </c>
    </row>
    <row r="547" spans="1:4" customFormat="1" x14ac:dyDescent="0.25">
      <c r="A547" s="371">
        <v>732</v>
      </c>
      <c r="B547" s="371" t="s">
        <v>9398</v>
      </c>
      <c r="C547" s="371" t="s">
        <v>3635</v>
      </c>
      <c r="D547" s="219">
        <v>1768.53</v>
      </c>
    </row>
    <row r="548" spans="1:4" customFormat="1" x14ac:dyDescent="0.25">
      <c r="A548" s="371">
        <v>737</v>
      </c>
      <c r="B548" s="371" t="s">
        <v>9399</v>
      </c>
      <c r="C548" s="371" t="s">
        <v>3635</v>
      </c>
      <c r="D548" s="219">
        <v>9917.42</v>
      </c>
    </row>
    <row r="549" spans="1:4" customFormat="1" x14ac:dyDescent="0.25">
      <c r="A549" s="371">
        <v>738</v>
      </c>
      <c r="B549" s="371" t="s">
        <v>9400</v>
      </c>
      <c r="C549" s="371" t="s">
        <v>3635</v>
      </c>
      <c r="D549" s="219">
        <v>4598.6400000000003</v>
      </c>
    </row>
    <row r="550" spans="1:4" customFormat="1" x14ac:dyDescent="0.25">
      <c r="A550" s="371">
        <v>740</v>
      </c>
      <c r="B550" s="371" t="s">
        <v>9401</v>
      </c>
      <c r="C550" s="371" t="s">
        <v>3635</v>
      </c>
      <c r="D550" s="219">
        <v>9329.68</v>
      </c>
    </row>
    <row r="551" spans="1:4" customFormat="1" x14ac:dyDescent="0.25">
      <c r="A551" s="371">
        <v>734</v>
      </c>
      <c r="B551" s="371" t="s">
        <v>9402</v>
      </c>
      <c r="C551" s="371" t="s">
        <v>3635</v>
      </c>
      <c r="D551" s="219">
        <v>1895.87</v>
      </c>
    </row>
    <row r="552" spans="1:4" customFormat="1" x14ac:dyDescent="0.25">
      <c r="A552" s="371">
        <v>39008</v>
      </c>
      <c r="B552" s="371" t="s">
        <v>9403</v>
      </c>
      <c r="C552" s="371" t="s">
        <v>3635</v>
      </c>
      <c r="D552" s="219">
        <v>71922.8</v>
      </c>
    </row>
    <row r="553" spans="1:4" customFormat="1" x14ac:dyDescent="0.25">
      <c r="A553" s="371">
        <v>39009</v>
      </c>
      <c r="B553" s="371" t="s">
        <v>9404</v>
      </c>
      <c r="C553" s="371" t="s">
        <v>3635</v>
      </c>
      <c r="D553" s="219">
        <v>77056.37</v>
      </c>
    </row>
    <row r="554" spans="1:4" customFormat="1" x14ac:dyDescent="0.25">
      <c r="A554" s="371">
        <v>10587</v>
      </c>
      <c r="B554" s="371" t="s">
        <v>9405</v>
      </c>
      <c r="C554" s="371" t="s">
        <v>3635</v>
      </c>
      <c r="D554" s="219">
        <v>3839.16</v>
      </c>
    </row>
    <row r="555" spans="1:4" customFormat="1" x14ac:dyDescent="0.25">
      <c r="A555" s="371">
        <v>759</v>
      </c>
      <c r="B555" s="371" t="s">
        <v>9406</v>
      </c>
      <c r="C555" s="371" t="s">
        <v>3635</v>
      </c>
      <c r="D555" s="219">
        <v>5519.95</v>
      </c>
    </row>
    <row r="556" spans="1:4" customFormat="1" x14ac:dyDescent="0.25">
      <c r="A556" s="371">
        <v>761</v>
      </c>
      <c r="B556" s="371" t="s">
        <v>9407</v>
      </c>
      <c r="C556" s="371" t="s">
        <v>3635</v>
      </c>
      <c r="D556" s="219">
        <v>9356.7900000000009</v>
      </c>
    </row>
    <row r="557" spans="1:4" customFormat="1" x14ac:dyDescent="0.25">
      <c r="A557" s="371">
        <v>750</v>
      </c>
      <c r="B557" s="371" t="s">
        <v>9408</v>
      </c>
      <c r="C557" s="371" t="s">
        <v>3635</v>
      </c>
      <c r="D557" s="219">
        <v>8883.52</v>
      </c>
    </row>
    <row r="558" spans="1:4" customFormat="1" x14ac:dyDescent="0.25">
      <c r="A558" s="371">
        <v>755</v>
      </c>
      <c r="B558" s="371" t="s">
        <v>9409</v>
      </c>
      <c r="C558" s="371" t="s">
        <v>3635</v>
      </c>
      <c r="D558" s="219">
        <v>36453.68</v>
      </c>
    </row>
    <row r="559" spans="1:4" customFormat="1" x14ac:dyDescent="0.25">
      <c r="A559" s="371">
        <v>749</v>
      </c>
      <c r="B559" s="371" t="s">
        <v>9410</v>
      </c>
      <c r="C559" s="371" t="s">
        <v>3635</v>
      </c>
      <c r="D559" s="219">
        <v>13406.99</v>
      </c>
    </row>
    <row r="560" spans="1:4" customFormat="1" x14ac:dyDescent="0.25">
      <c r="A560" s="371">
        <v>756</v>
      </c>
      <c r="B560" s="371" t="s">
        <v>9411</v>
      </c>
      <c r="C560" s="371" t="s">
        <v>3635</v>
      </c>
      <c r="D560" s="219">
        <v>39757.620000000003</v>
      </c>
    </row>
    <row r="561" spans="1:4" customFormat="1" x14ac:dyDescent="0.25">
      <c r="A561" s="371">
        <v>757</v>
      </c>
      <c r="B561" s="371" t="s">
        <v>9412</v>
      </c>
      <c r="C561" s="371" t="s">
        <v>3635</v>
      </c>
      <c r="D561" s="219">
        <v>18052.5</v>
      </c>
    </row>
    <row r="562" spans="1:4" customFormat="1" x14ac:dyDescent="0.25">
      <c r="A562" s="371">
        <v>10588</v>
      </c>
      <c r="B562" s="371" t="s">
        <v>9413</v>
      </c>
      <c r="C562" s="371" t="s">
        <v>3635</v>
      </c>
      <c r="D562" s="219">
        <v>3985.54</v>
      </c>
    </row>
    <row r="563" spans="1:4" customFormat="1" x14ac:dyDescent="0.25">
      <c r="A563" s="371">
        <v>10592</v>
      </c>
      <c r="B563" s="371" t="s">
        <v>9414</v>
      </c>
      <c r="C563" s="371" t="s">
        <v>3635</v>
      </c>
      <c r="D563" s="219">
        <v>4814</v>
      </c>
    </row>
    <row r="564" spans="1:4" customFormat="1" x14ac:dyDescent="0.25">
      <c r="A564" s="371">
        <v>10589</v>
      </c>
      <c r="B564" s="371" t="s">
        <v>9415</v>
      </c>
      <c r="C564" s="371" t="s">
        <v>3635</v>
      </c>
      <c r="D564" s="219">
        <v>6467.3</v>
      </c>
    </row>
    <row r="565" spans="1:4" customFormat="1" x14ac:dyDescent="0.25">
      <c r="A565" s="371">
        <v>760</v>
      </c>
      <c r="B565" s="371" t="s">
        <v>9416</v>
      </c>
      <c r="C565" s="371" t="s">
        <v>3635</v>
      </c>
      <c r="D565" s="219">
        <v>36105</v>
      </c>
    </row>
    <row r="566" spans="1:4" customFormat="1" x14ac:dyDescent="0.25">
      <c r="A566" s="371">
        <v>751</v>
      </c>
      <c r="B566" s="371" t="s">
        <v>9417</v>
      </c>
      <c r="C566" s="371" t="s">
        <v>3635</v>
      </c>
      <c r="D566" s="219">
        <v>5686.53</v>
      </c>
    </row>
    <row r="567" spans="1:4" customFormat="1" x14ac:dyDescent="0.25">
      <c r="A567" s="371">
        <v>754</v>
      </c>
      <c r="B567" s="371" t="s">
        <v>9418</v>
      </c>
      <c r="C567" s="371" t="s">
        <v>3635</v>
      </c>
      <c r="D567" s="219">
        <v>9026.25</v>
      </c>
    </row>
    <row r="568" spans="1:4" customFormat="1" x14ac:dyDescent="0.25">
      <c r="A568" s="371">
        <v>44489</v>
      </c>
      <c r="B568" s="371" t="s">
        <v>9419</v>
      </c>
      <c r="C568" s="371" t="s">
        <v>3635</v>
      </c>
      <c r="D568" s="219">
        <v>267990.32</v>
      </c>
    </row>
    <row r="569" spans="1:4" customFormat="1" x14ac:dyDescent="0.25">
      <c r="A569" s="371">
        <v>39917</v>
      </c>
      <c r="B569" s="371" t="s">
        <v>9420</v>
      </c>
      <c r="C569" s="371" t="s">
        <v>3635</v>
      </c>
      <c r="D569" s="219">
        <v>110478.61</v>
      </c>
    </row>
    <row r="570" spans="1:4" customFormat="1" x14ac:dyDescent="0.25">
      <c r="A570" s="371">
        <v>38167</v>
      </c>
      <c r="B570" s="371" t="s">
        <v>9421</v>
      </c>
      <c r="C570" s="371" t="s">
        <v>3643</v>
      </c>
      <c r="D570" s="218">
        <v>27.25</v>
      </c>
    </row>
    <row r="571" spans="1:4" customFormat="1" x14ac:dyDescent="0.25">
      <c r="A571" s="371">
        <v>36145</v>
      </c>
      <c r="B571" s="371" t="s">
        <v>9422</v>
      </c>
      <c r="C571" s="371" t="s">
        <v>3643</v>
      </c>
      <c r="D571" s="218">
        <v>44.2</v>
      </c>
    </row>
    <row r="572" spans="1:4" customFormat="1" x14ac:dyDescent="0.25">
      <c r="A572" s="371">
        <v>12893</v>
      </c>
      <c r="B572" s="371" t="s">
        <v>9423</v>
      </c>
      <c r="C572" s="371" t="s">
        <v>3643</v>
      </c>
      <c r="D572" s="218">
        <v>73.680000000000007</v>
      </c>
    </row>
    <row r="573" spans="1:4" customFormat="1" x14ac:dyDescent="0.25">
      <c r="A573" s="371">
        <v>11685</v>
      </c>
      <c r="B573" s="371" t="s">
        <v>9424</v>
      </c>
      <c r="C573" s="371" t="s">
        <v>3635</v>
      </c>
      <c r="D573" s="218">
        <v>26.27</v>
      </c>
    </row>
    <row r="574" spans="1:4" customFormat="1" x14ac:dyDescent="0.25">
      <c r="A574" s="371">
        <v>11680</v>
      </c>
      <c r="B574" s="371" t="s">
        <v>9425</v>
      </c>
      <c r="C574" s="371" t="s">
        <v>3635</v>
      </c>
      <c r="D574" s="218">
        <v>23.17</v>
      </c>
    </row>
    <row r="575" spans="1:4" customFormat="1" x14ac:dyDescent="0.25">
      <c r="A575" s="371">
        <v>11679</v>
      </c>
      <c r="B575" s="371" t="s">
        <v>9426</v>
      </c>
      <c r="C575" s="371" t="s">
        <v>3635</v>
      </c>
      <c r="D575" s="218">
        <v>31.42</v>
      </c>
    </row>
    <row r="576" spans="1:4" customFormat="1" x14ac:dyDescent="0.25">
      <c r="A576" s="371">
        <v>2512</v>
      </c>
      <c r="B576" s="371" t="s">
        <v>9427</v>
      </c>
      <c r="C576" s="371" t="s">
        <v>3635</v>
      </c>
      <c r="D576" s="218">
        <v>33.840000000000003</v>
      </c>
    </row>
    <row r="577" spans="1:4" customFormat="1" x14ac:dyDescent="0.25">
      <c r="A577" s="371">
        <v>4374</v>
      </c>
      <c r="B577" s="371" t="s">
        <v>9428</v>
      </c>
      <c r="C577" s="371" t="s">
        <v>3635</v>
      </c>
      <c r="D577" s="218">
        <v>0.7</v>
      </c>
    </row>
    <row r="578" spans="1:4" customFormat="1" x14ac:dyDescent="0.25">
      <c r="A578" s="371">
        <v>7568</v>
      </c>
      <c r="B578" s="371" t="s">
        <v>9429</v>
      </c>
      <c r="C578" s="371" t="s">
        <v>3635</v>
      </c>
      <c r="D578" s="218">
        <v>1.1599999999999999</v>
      </c>
    </row>
    <row r="579" spans="1:4" customFormat="1" x14ac:dyDescent="0.25">
      <c r="A579" s="371">
        <v>7584</v>
      </c>
      <c r="B579" s="371" t="s">
        <v>9430</v>
      </c>
      <c r="C579" s="371" t="s">
        <v>3635</v>
      </c>
      <c r="D579" s="218">
        <v>1.77</v>
      </c>
    </row>
    <row r="580" spans="1:4" customFormat="1" x14ac:dyDescent="0.25">
      <c r="A580" s="371">
        <v>11945</v>
      </c>
      <c r="B580" s="371" t="s">
        <v>9431</v>
      </c>
      <c r="C580" s="371" t="s">
        <v>3635</v>
      </c>
      <c r="D580" s="218">
        <v>0.11</v>
      </c>
    </row>
    <row r="581" spans="1:4" customFormat="1" x14ac:dyDescent="0.25">
      <c r="A581" s="371">
        <v>11946</v>
      </c>
      <c r="B581" s="371" t="s">
        <v>9432</v>
      </c>
      <c r="C581" s="371" t="s">
        <v>3635</v>
      </c>
      <c r="D581" s="218">
        <v>0.13</v>
      </c>
    </row>
    <row r="582" spans="1:4" customFormat="1" x14ac:dyDescent="0.25">
      <c r="A582" s="371">
        <v>4375</v>
      </c>
      <c r="B582" s="371" t="s">
        <v>9433</v>
      </c>
      <c r="C582" s="371" t="s">
        <v>3635</v>
      </c>
      <c r="D582" s="218">
        <v>0.19</v>
      </c>
    </row>
    <row r="583" spans="1:4" customFormat="1" x14ac:dyDescent="0.25">
      <c r="A583" s="371">
        <v>11950</v>
      </c>
      <c r="B583" s="371" t="s">
        <v>9434</v>
      </c>
      <c r="C583" s="371" t="s">
        <v>3635</v>
      </c>
      <c r="D583" s="218">
        <v>0.39</v>
      </c>
    </row>
    <row r="584" spans="1:4" customFormat="1" x14ac:dyDescent="0.25">
      <c r="A584" s="371">
        <v>4376</v>
      </c>
      <c r="B584" s="371" t="s">
        <v>9435</v>
      </c>
      <c r="C584" s="371" t="s">
        <v>3635</v>
      </c>
      <c r="D584" s="218">
        <v>0.37</v>
      </c>
    </row>
    <row r="585" spans="1:4" customFormat="1" x14ac:dyDescent="0.25">
      <c r="A585" s="371">
        <v>7583</v>
      </c>
      <c r="B585" s="371" t="s">
        <v>9436</v>
      </c>
      <c r="C585" s="371" t="s">
        <v>3635</v>
      </c>
      <c r="D585" s="218">
        <v>0.79</v>
      </c>
    </row>
    <row r="586" spans="1:4" customFormat="1" x14ac:dyDescent="0.25">
      <c r="A586" s="371">
        <v>4350</v>
      </c>
      <c r="B586" s="371" t="s">
        <v>9437</v>
      </c>
      <c r="C586" s="371" t="s">
        <v>3635</v>
      </c>
      <c r="D586" s="218">
        <v>0.71</v>
      </c>
    </row>
    <row r="587" spans="1:4" customFormat="1" x14ac:dyDescent="0.25">
      <c r="A587" s="371">
        <v>44400</v>
      </c>
      <c r="B587" s="371" t="s">
        <v>9438</v>
      </c>
      <c r="C587" s="371" t="s">
        <v>3635</v>
      </c>
      <c r="D587" s="218">
        <v>24.95</v>
      </c>
    </row>
    <row r="588" spans="1:4" customFormat="1" x14ac:dyDescent="0.25">
      <c r="A588" s="371">
        <v>39886</v>
      </c>
      <c r="B588" s="371" t="s">
        <v>9439</v>
      </c>
      <c r="C588" s="371" t="s">
        <v>3635</v>
      </c>
      <c r="D588" s="218">
        <v>6.48</v>
      </c>
    </row>
    <row r="589" spans="1:4" customFormat="1" x14ac:dyDescent="0.25">
      <c r="A589" s="371">
        <v>39887</v>
      </c>
      <c r="B589" s="371" t="s">
        <v>9440</v>
      </c>
      <c r="C589" s="371" t="s">
        <v>3635</v>
      </c>
      <c r="D589" s="218">
        <v>9.73</v>
      </c>
    </row>
    <row r="590" spans="1:4" customFormat="1" x14ac:dyDescent="0.25">
      <c r="A590" s="371">
        <v>39888</v>
      </c>
      <c r="B590" s="371" t="s">
        <v>9441</v>
      </c>
      <c r="C590" s="371" t="s">
        <v>3635</v>
      </c>
      <c r="D590" s="218">
        <v>22.24</v>
      </c>
    </row>
    <row r="591" spans="1:4" customFormat="1" x14ac:dyDescent="0.25">
      <c r="A591" s="371">
        <v>39890</v>
      </c>
      <c r="B591" s="371" t="s">
        <v>9442</v>
      </c>
      <c r="C591" s="371" t="s">
        <v>3635</v>
      </c>
      <c r="D591" s="218">
        <v>37.97</v>
      </c>
    </row>
    <row r="592" spans="1:4" customFormat="1" x14ac:dyDescent="0.25">
      <c r="A592" s="371">
        <v>39891</v>
      </c>
      <c r="B592" s="371" t="s">
        <v>9443</v>
      </c>
      <c r="C592" s="371" t="s">
        <v>3635</v>
      </c>
      <c r="D592" s="218">
        <v>53.53</v>
      </c>
    </row>
    <row r="593" spans="1:4" customFormat="1" x14ac:dyDescent="0.25">
      <c r="A593" s="371">
        <v>39892</v>
      </c>
      <c r="B593" s="371" t="s">
        <v>9444</v>
      </c>
      <c r="C593" s="371" t="s">
        <v>3635</v>
      </c>
      <c r="D593" s="218">
        <v>166.86</v>
      </c>
    </row>
    <row r="594" spans="1:4" customFormat="1" x14ac:dyDescent="0.25">
      <c r="A594" s="371">
        <v>790</v>
      </c>
      <c r="B594" s="371" t="s">
        <v>9445</v>
      </c>
      <c r="C594" s="371" t="s">
        <v>3635</v>
      </c>
      <c r="D594" s="218">
        <v>23.11</v>
      </c>
    </row>
    <row r="595" spans="1:4" customFormat="1" x14ac:dyDescent="0.25">
      <c r="A595" s="371">
        <v>766</v>
      </c>
      <c r="B595" s="371" t="s">
        <v>9446</v>
      </c>
      <c r="C595" s="371" t="s">
        <v>3635</v>
      </c>
      <c r="D595" s="218">
        <v>23.11</v>
      </c>
    </row>
    <row r="596" spans="1:4" customFormat="1" x14ac:dyDescent="0.25">
      <c r="A596" s="371">
        <v>791</v>
      </c>
      <c r="B596" s="371" t="s">
        <v>9447</v>
      </c>
      <c r="C596" s="371" t="s">
        <v>3635</v>
      </c>
      <c r="D596" s="218">
        <v>23.11</v>
      </c>
    </row>
    <row r="597" spans="1:4" customFormat="1" x14ac:dyDescent="0.25">
      <c r="A597" s="371">
        <v>767</v>
      </c>
      <c r="B597" s="371" t="s">
        <v>9448</v>
      </c>
      <c r="C597" s="371" t="s">
        <v>3635</v>
      </c>
      <c r="D597" s="218">
        <v>23.11</v>
      </c>
    </row>
    <row r="598" spans="1:4" customFormat="1" x14ac:dyDescent="0.25">
      <c r="A598" s="371">
        <v>768</v>
      </c>
      <c r="B598" s="371" t="s">
        <v>9449</v>
      </c>
      <c r="C598" s="371" t="s">
        <v>3635</v>
      </c>
      <c r="D598" s="218">
        <v>18.149999999999999</v>
      </c>
    </row>
    <row r="599" spans="1:4" customFormat="1" x14ac:dyDescent="0.25">
      <c r="A599" s="371">
        <v>789</v>
      </c>
      <c r="B599" s="371" t="s">
        <v>9450</v>
      </c>
      <c r="C599" s="371" t="s">
        <v>3635</v>
      </c>
      <c r="D599" s="218">
        <v>17.760000000000002</v>
      </c>
    </row>
    <row r="600" spans="1:4" customFormat="1" x14ac:dyDescent="0.25">
      <c r="A600" s="371">
        <v>769</v>
      </c>
      <c r="B600" s="371" t="s">
        <v>9451</v>
      </c>
      <c r="C600" s="371" t="s">
        <v>3635</v>
      </c>
      <c r="D600" s="218">
        <v>18.149999999999999</v>
      </c>
    </row>
    <row r="601" spans="1:4" customFormat="1" x14ac:dyDescent="0.25">
      <c r="A601" s="371">
        <v>770</v>
      </c>
      <c r="B601" s="371" t="s">
        <v>9452</v>
      </c>
      <c r="C601" s="371" t="s">
        <v>3635</v>
      </c>
      <c r="D601" s="218">
        <v>6.4</v>
      </c>
    </row>
    <row r="602" spans="1:4" customFormat="1" x14ac:dyDescent="0.25">
      <c r="A602" s="371">
        <v>12394</v>
      </c>
      <c r="B602" s="371" t="s">
        <v>9453</v>
      </c>
      <c r="C602" s="371" t="s">
        <v>3635</v>
      </c>
      <c r="D602" s="218">
        <v>6.4</v>
      </c>
    </row>
    <row r="603" spans="1:4" customFormat="1" x14ac:dyDescent="0.25">
      <c r="A603" s="371">
        <v>764</v>
      </c>
      <c r="B603" s="371" t="s">
        <v>9454</v>
      </c>
      <c r="C603" s="371" t="s">
        <v>3635</v>
      </c>
      <c r="D603" s="218">
        <v>11.17</v>
      </c>
    </row>
    <row r="604" spans="1:4" customFormat="1" x14ac:dyDescent="0.25">
      <c r="A604" s="371">
        <v>765</v>
      </c>
      <c r="B604" s="371" t="s">
        <v>9455</v>
      </c>
      <c r="C604" s="371" t="s">
        <v>3635</v>
      </c>
      <c r="D604" s="218">
        <v>11.17</v>
      </c>
    </row>
    <row r="605" spans="1:4" customFormat="1" x14ac:dyDescent="0.25">
      <c r="A605" s="371">
        <v>787</v>
      </c>
      <c r="B605" s="371" t="s">
        <v>9456</v>
      </c>
      <c r="C605" s="371" t="s">
        <v>3635</v>
      </c>
      <c r="D605" s="218">
        <v>49.89</v>
      </c>
    </row>
    <row r="606" spans="1:4" customFormat="1" x14ac:dyDescent="0.25">
      <c r="A606" s="371">
        <v>774</v>
      </c>
      <c r="B606" s="371" t="s">
        <v>9457</v>
      </c>
      <c r="C606" s="371" t="s">
        <v>3635</v>
      </c>
      <c r="D606" s="218">
        <v>49.89</v>
      </c>
    </row>
    <row r="607" spans="1:4" customFormat="1" x14ac:dyDescent="0.25">
      <c r="A607" s="371">
        <v>773</v>
      </c>
      <c r="B607" s="371" t="s">
        <v>9458</v>
      </c>
      <c r="C607" s="371" t="s">
        <v>3635</v>
      </c>
      <c r="D607" s="218">
        <v>49.89</v>
      </c>
    </row>
    <row r="608" spans="1:4" customFormat="1" x14ac:dyDescent="0.25">
      <c r="A608" s="371">
        <v>775</v>
      </c>
      <c r="B608" s="371" t="s">
        <v>9459</v>
      </c>
      <c r="C608" s="371" t="s">
        <v>3635</v>
      </c>
      <c r="D608" s="218">
        <v>49.89</v>
      </c>
    </row>
    <row r="609" spans="1:4" customFormat="1" x14ac:dyDescent="0.25">
      <c r="A609" s="371">
        <v>788</v>
      </c>
      <c r="B609" s="371" t="s">
        <v>9460</v>
      </c>
      <c r="C609" s="371" t="s">
        <v>3635</v>
      </c>
      <c r="D609" s="218">
        <v>31.01</v>
      </c>
    </row>
    <row r="610" spans="1:4" customFormat="1" x14ac:dyDescent="0.25">
      <c r="A610" s="371">
        <v>772</v>
      </c>
      <c r="B610" s="371" t="s">
        <v>9461</v>
      </c>
      <c r="C610" s="371" t="s">
        <v>3635</v>
      </c>
      <c r="D610" s="218">
        <v>31.01</v>
      </c>
    </row>
    <row r="611" spans="1:4" customFormat="1" x14ac:dyDescent="0.25">
      <c r="A611" s="371">
        <v>771</v>
      </c>
      <c r="B611" s="371" t="s">
        <v>9462</v>
      </c>
      <c r="C611" s="371" t="s">
        <v>3635</v>
      </c>
      <c r="D611" s="218">
        <v>31.01</v>
      </c>
    </row>
    <row r="612" spans="1:4" customFormat="1" x14ac:dyDescent="0.25">
      <c r="A612" s="371">
        <v>779</v>
      </c>
      <c r="B612" s="371" t="s">
        <v>9463</v>
      </c>
      <c r="C612" s="371" t="s">
        <v>3635</v>
      </c>
      <c r="D612" s="218">
        <v>7.71</v>
      </c>
    </row>
    <row r="613" spans="1:4" customFormat="1" x14ac:dyDescent="0.25">
      <c r="A613" s="371">
        <v>776</v>
      </c>
      <c r="B613" s="371" t="s">
        <v>9464</v>
      </c>
      <c r="C613" s="371" t="s">
        <v>3635</v>
      </c>
      <c r="D613" s="218">
        <v>73.55</v>
      </c>
    </row>
    <row r="614" spans="1:4" customFormat="1" x14ac:dyDescent="0.25">
      <c r="A614" s="371">
        <v>777</v>
      </c>
      <c r="B614" s="371" t="s">
        <v>9465</v>
      </c>
      <c r="C614" s="371" t="s">
        <v>3635</v>
      </c>
      <c r="D614" s="218">
        <v>71.5</v>
      </c>
    </row>
    <row r="615" spans="1:4" customFormat="1" x14ac:dyDescent="0.25">
      <c r="A615" s="371">
        <v>780</v>
      </c>
      <c r="B615" s="371" t="s">
        <v>9466</v>
      </c>
      <c r="C615" s="371" t="s">
        <v>3635</v>
      </c>
      <c r="D615" s="218">
        <v>71.86</v>
      </c>
    </row>
    <row r="616" spans="1:4" customFormat="1" x14ac:dyDescent="0.25">
      <c r="A616" s="371">
        <v>778</v>
      </c>
      <c r="B616" s="371" t="s">
        <v>9467</v>
      </c>
      <c r="C616" s="371" t="s">
        <v>3635</v>
      </c>
      <c r="D616" s="218">
        <v>73.55</v>
      </c>
    </row>
    <row r="617" spans="1:4" customFormat="1" x14ac:dyDescent="0.25">
      <c r="A617" s="371">
        <v>781</v>
      </c>
      <c r="B617" s="371" t="s">
        <v>9468</v>
      </c>
      <c r="C617" s="371" t="s">
        <v>3635</v>
      </c>
      <c r="D617" s="218">
        <v>135.9</v>
      </c>
    </row>
    <row r="618" spans="1:4" customFormat="1" x14ac:dyDescent="0.25">
      <c r="A618" s="371">
        <v>786</v>
      </c>
      <c r="B618" s="371" t="s">
        <v>9469</v>
      </c>
      <c r="C618" s="371" t="s">
        <v>3635</v>
      </c>
      <c r="D618" s="218">
        <v>135.9</v>
      </c>
    </row>
    <row r="619" spans="1:4" customFormat="1" x14ac:dyDescent="0.25">
      <c r="A619" s="371">
        <v>782</v>
      </c>
      <c r="B619" s="371" t="s">
        <v>9470</v>
      </c>
      <c r="C619" s="371" t="s">
        <v>3635</v>
      </c>
      <c r="D619" s="218">
        <v>135.9</v>
      </c>
    </row>
    <row r="620" spans="1:4" customFormat="1" x14ac:dyDescent="0.25">
      <c r="A620" s="371">
        <v>783</v>
      </c>
      <c r="B620" s="371" t="s">
        <v>9471</v>
      </c>
      <c r="C620" s="371" t="s">
        <v>3635</v>
      </c>
      <c r="D620" s="218">
        <v>371.95</v>
      </c>
    </row>
    <row r="621" spans="1:4" customFormat="1" x14ac:dyDescent="0.25">
      <c r="A621" s="371">
        <v>785</v>
      </c>
      <c r="B621" s="371" t="s">
        <v>9472</v>
      </c>
      <c r="C621" s="371" t="s">
        <v>3635</v>
      </c>
      <c r="D621" s="218">
        <v>393</v>
      </c>
    </row>
    <row r="622" spans="1:4" customFormat="1" x14ac:dyDescent="0.25">
      <c r="A622" s="371">
        <v>784</v>
      </c>
      <c r="B622" s="371" t="s">
        <v>9473</v>
      </c>
      <c r="C622" s="371" t="s">
        <v>3635</v>
      </c>
      <c r="D622" s="218">
        <v>421.59</v>
      </c>
    </row>
    <row r="623" spans="1:4" customFormat="1" x14ac:dyDescent="0.25">
      <c r="A623" s="371">
        <v>828</v>
      </c>
      <c r="B623" s="371" t="s">
        <v>9474</v>
      </c>
      <c r="C623" s="371" t="s">
        <v>3635</v>
      </c>
      <c r="D623" s="218">
        <v>0.6</v>
      </c>
    </row>
    <row r="624" spans="1:4" customFormat="1" x14ac:dyDescent="0.25">
      <c r="A624" s="371">
        <v>829</v>
      </c>
      <c r="B624" s="371" t="s">
        <v>9475</v>
      </c>
      <c r="C624" s="371" t="s">
        <v>3635</v>
      </c>
      <c r="D624" s="218">
        <v>0.96</v>
      </c>
    </row>
    <row r="625" spans="1:4" customFormat="1" x14ac:dyDescent="0.25">
      <c r="A625" s="371">
        <v>812</v>
      </c>
      <c r="B625" s="371" t="s">
        <v>9476</v>
      </c>
      <c r="C625" s="371" t="s">
        <v>3635</v>
      </c>
      <c r="D625" s="218">
        <v>2.13</v>
      </c>
    </row>
    <row r="626" spans="1:4" customFormat="1" x14ac:dyDescent="0.25">
      <c r="A626" s="371">
        <v>819</v>
      </c>
      <c r="B626" s="371" t="s">
        <v>9477</v>
      </c>
      <c r="C626" s="371" t="s">
        <v>3635</v>
      </c>
      <c r="D626" s="218">
        <v>3.69</v>
      </c>
    </row>
    <row r="627" spans="1:4" customFormat="1" x14ac:dyDescent="0.25">
      <c r="A627" s="371">
        <v>818</v>
      </c>
      <c r="B627" s="371" t="s">
        <v>9478</v>
      </c>
      <c r="C627" s="371" t="s">
        <v>3635</v>
      </c>
      <c r="D627" s="218">
        <v>6.89</v>
      </c>
    </row>
    <row r="628" spans="1:4" customFormat="1" x14ac:dyDescent="0.25">
      <c r="A628" s="371">
        <v>832</v>
      </c>
      <c r="B628" s="371" t="s">
        <v>9479</v>
      </c>
      <c r="C628" s="371" t="s">
        <v>3635</v>
      </c>
      <c r="D628" s="218">
        <v>2.85</v>
      </c>
    </row>
    <row r="629" spans="1:4" customFormat="1" x14ac:dyDescent="0.25">
      <c r="A629" s="371">
        <v>834</v>
      </c>
      <c r="B629" s="371" t="s">
        <v>9480</v>
      </c>
      <c r="C629" s="371" t="s">
        <v>3635</v>
      </c>
      <c r="D629" s="218">
        <v>3.69</v>
      </c>
    </row>
    <row r="630" spans="1:4" customFormat="1" x14ac:dyDescent="0.25">
      <c r="A630" s="371">
        <v>813</v>
      </c>
      <c r="B630" s="371" t="s">
        <v>9481</v>
      </c>
      <c r="C630" s="371" t="s">
        <v>3635</v>
      </c>
      <c r="D630" s="218">
        <v>4.29</v>
      </c>
    </row>
    <row r="631" spans="1:4" customFormat="1" x14ac:dyDescent="0.25">
      <c r="A631" s="371">
        <v>820</v>
      </c>
      <c r="B631" s="371" t="s">
        <v>9482</v>
      </c>
      <c r="C631" s="371" t="s">
        <v>3635</v>
      </c>
      <c r="D631" s="218">
        <v>5.77</v>
      </c>
    </row>
    <row r="632" spans="1:4" customFormat="1" x14ac:dyDescent="0.25">
      <c r="A632" s="371">
        <v>816</v>
      </c>
      <c r="B632" s="371" t="s">
        <v>9483</v>
      </c>
      <c r="C632" s="371" t="s">
        <v>3635</v>
      </c>
      <c r="D632" s="218">
        <v>10.29</v>
      </c>
    </row>
    <row r="633" spans="1:4" customFormat="1" x14ac:dyDescent="0.25">
      <c r="A633" s="371">
        <v>814</v>
      </c>
      <c r="B633" s="371" t="s">
        <v>9484</v>
      </c>
      <c r="C633" s="371" t="s">
        <v>3635</v>
      </c>
      <c r="D633" s="218">
        <v>12.78</v>
      </c>
    </row>
    <row r="634" spans="1:4" customFormat="1" x14ac:dyDescent="0.25">
      <c r="A634" s="371">
        <v>822</v>
      </c>
      <c r="B634" s="371" t="s">
        <v>9485</v>
      </c>
      <c r="C634" s="371" t="s">
        <v>3635</v>
      </c>
      <c r="D634" s="218">
        <v>16.690000000000001</v>
      </c>
    </row>
    <row r="635" spans="1:4" customFormat="1" x14ac:dyDescent="0.25">
      <c r="A635" s="371">
        <v>821</v>
      </c>
      <c r="B635" s="371" t="s">
        <v>9486</v>
      </c>
      <c r="C635" s="371" t="s">
        <v>3635</v>
      </c>
      <c r="D635" s="218">
        <v>19.09</v>
      </c>
    </row>
    <row r="636" spans="1:4" customFormat="1" x14ac:dyDescent="0.25">
      <c r="A636" s="371">
        <v>20086</v>
      </c>
      <c r="B636" s="371" t="s">
        <v>9487</v>
      </c>
      <c r="C636" s="371" t="s">
        <v>3635</v>
      </c>
      <c r="D636" s="218">
        <v>2.74</v>
      </c>
    </row>
    <row r="637" spans="1:4" customFormat="1" x14ac:dyDescent="0.25">
      <c r="A637" s="371">
        <v>39191</v>
      </c>
      <c r="B637" s="371" t="s">
        <v>9488</v>
      </c>
      <c r="C637" s="371" t="s">
        <v>3635</v>
      </c>
      <c r="D637" s="218">
        <v>16.239999999999998</v>
      </c>
    </row>
    <row r="638" spans="1:4" customFormat="1" x14ac:dyDescent="0.25">
      <c r="A638" s="371">
        <v>39190</v>
      </c>
      <c r="B638" s="371" t="s">
        <v>9489</v>
      </c>
      <c r="C638" s="371" t="s">
        <v>3635</v>
      </c>
      <c r="D638" s="218">
        <v>16.97</v>
      </c>
    </row>
    <row r="639" spans="1:4" customFormat="1" x14ac:dyDescent="0.25">
      <c r="A639" s="371">
        <v>39189</v>
      </c>
      <c r="B639" s="371" t="s">
        <v>9490</v>
      </c>
      <c r="C639" s="371" t="s">
        <v>3635</v>
      </c>
      <c r="D639" s="218">
        <v>17.96</v>
      </c>
    </row>
    <row r="640" spans="1:4" customFormat="1" x14ac:dyDescent="0.25">
      <c r="A640" s="371">
        <v>39186</v>
      </c>
      <c r="B640" s="371" t="s">
        <v>9491</v>
      </c>
      <c r="C640" s="371" t="s">
        <v>3635</v>
      </c>
      <c r="D640" s="218">
        <v>16.059999999999999</v>
      </c>
    </row>
    <row r="641" spans="1:4" customFormat="1" x14ac:dyDescent="0.25">
      <c r="A641" s="371">
        <v>39188</v>
      </c>
      <c r="B641" s="371" t="s">
        <v>9492</v>
      </c>
      <c r="C641" s="371" t="s">
        <v>3635</v>
      </c>
      <c r="D641" s="218">
        <v>13.22</v>
      </c>
    </row>
    <row r="642" spans="1:4" customFormat="1" x14ac:dyDescent="0.25">
      <c r="A642" s="371">
        <v>39187</v>
      </c>
      <c r="B642" s="371" t="s">
        <v>9493</v>
      </c>
      <c r="C642" s="371" t="s">
        <v>3635</v>
      </c>
      <c r="D642" s="218">
        <v>13.85</v>
      </c>
    </row>
    <row r="643" spans="1:4" customFormat="1" x14ac:dyDescent="0.25">
      <c r="A643" s="371">
        <v>39184</v>
      </c>
      <c r="B643" s="371" t="s">
        <v>9494</v>
      </c>
      <c r="C643" s="371" t="s">
        <v>3635</v>
      </c>
      <c r="D643" s="218">
        <v>5.21</v>
      </c>
    </row>
    <row r="644" spans="1:4" customFormat="1" x14ac:dyDescent="0.25">
      <c r="A644" s="371">
        <v>39185</v>
      </c>
      <c r="B644" s="371" t="s">
        <v>9495</v>
      </c>
      <c r="C644" s="371" t="s">
        <v>3635</v>
      </c>
      <c r="D644" s="218">
        <v>4.75</v>
      </c>
    </row>
    <row r="645" spans="1:4" customFormat="1" x14ac:dyDescent="0.25">
      <c r="A645" s="371">
        <v>39198</v>
      </c>
      <c r="B645" s="371" t="s">
        <v>9496</v>
      </c>
      <c r="C645" s="371" t="s">
        <v>3635</v>
      </c>
      <c r="D645" s="218">
        <v>53.28</v>
      </c>
    </row>
    <row r="646" spans="1:4" customFormat="1" x14ac:dyDescent="0.25">
      <c r="A646" s="371">
        <v>39197</v>
      </c>
      <c r="B646" s="371" t="s">
        <v>9497</v>
      </c>
      <c r="C646" s="371" t="s">
        <v>3635</v>
      </c>
      <c r="D646" s="218">
        <v>55.66</v>
      </c>
    </row>
    <row r="647" spans="1:4" customFormat="1" x14ac:dyDescent="0.25">
      <c r="A647" s="371">
        <v>39196</v>
      </c>
      <c r="B647" s="371" t="s">
        <v>9498</v>
      </c>
      <c r="C647" s="371" t="s">
        <v>3635</v>
      </c>
      <c r="D647" s="218">
        <v>57.4</v>
      </c>
    </row>
    <row r="648" spans="1:4" customFormat="1" x14ac:dyDescent="0.25">
      <c r="A648" s="371">
        <v>39199</v>
      </c>
      <c r="B648" s="371" t="s">
        <v>9499</v>
      </c>
      <c r="C648" s="371" t="s">
        <v>3635</v>
      </c>
      <c r="D648" s="218">
        <v>51.28</v>
      </c>
    </row>
    <row r="649" spans="1:4" customFormat="1" x14ac:dyDescent="0.25">
      <c r="A649" s="371">
        <v>39195</v>
      </c>
      <c r="B649" s="371" t="s">
        <v>9500</v>
      </c>
      <c r="C649" s="371" t="s">
        <v>3635</v>
      </c>
      <c r="D649" s="218">
        <v>29.6</v>
      </c>
    </row>
    <row r="650" spans="1:4" customFormat="1" x14ac:dyDescent="0.25">
      <c r="A650" s="371">
        <v>39194</v>
      </c>
      <c r="B650" s="371" t="s">
        <v>9501</v>
      </c>
      <c r="C650" s="371" t="s">
        <v>3635</v>
      </c>
      <c r="D650" s="218">
        <v>31.67</v>
      </c>
    </row>
    <row r="651" spans="1:4" customFormat="1" x14ac:dyDescent="0.25">
      <c r="A651" s="371">
        <v>39193</v>
      </c>
      <c r="B651" s="371" t="s">
        <v>9502</v>
      </c>
      <c r="C651" s="371" t="s">
        <v>3635</v>
      </c>
      <c r="D651" s="218">
        <v>34.71</v>
      </c>
    </row>
    <row r="652" spans="1:4" customFormat="1" x14ac:dyDescent="0.25">
      <c r="A652" s="371">
        <v>39192</v>
      </c>
      <c r="B652" s="371" t="s">
        <v>9503</v>
      </c>
      <c r="C652" s="371" t="s">
        <v>3635</v>
      </c>
      <c r="D652" s="218">
        <v>36.11</v>
      </c>
    </row>
    <row r="653" spans="1:4" customFormat="1" x14ac:dyDescent="0.25">
      <c r="A653" s="371">
        <v>39920</v>
      </c>
      <c r="B653" s="371" t="s">
        <v>9504</v>
      </c>
      <c r="C653" s="371" t="s">
        <v>3635</v>
      </c>
      <c r="D653" s="218">
        <v>4.37</v>
      </c>
    </row>
    <row r="654" spans="1:4" customFormat="1" x14ac:dyDescent="0.25">
      <c r="A654" s="371">
        <v>39201</v>
      </c>
      <c r="B654" s="371" t="s">
        <v>9505</v>
      </c>
      <c r="C654" s="371" t="s">
        <v>3635</v>
      </c>
      <c r="D654" s="218">
        <v>63.71</v>
      </c>
    </row>
    <row r="655" spans="1:4" customFormat="1" x14ac:dyDescent="0.25">
      <c r="A655" s="371">
        <v>39200</v>
      </c>
      <c r="B655" s="371" t="s">
        <v>9506</v>
      </c>
      <c r="C655" s="371" t="s">
        <v>3635</v>
      </c>
      <c r="D655" s="218">
        <v>64.22</v>
      </c>
    </row>
    <row r="656" spans="1:4" customFormat="1" x14ac:dyDescent="0.25">
      <c r="A656" s="371">
        <v>39203</v>
      </c>
      <c r="B656" s="371" t="s">
        <v>9507</v>
      </c>
      <c r="C656" s="371" t="s">
        <v>3635</v>
      </c>
      <c r="D656" s="218">
        <v>51.85</v>
      </c>
    </row>
    <row r="657" spans="1:4" customFormat="1" x14ac:dyDescent="0.25">
      <c r="A657" s="371">
        <v>39202</v>
      </c>
      <c r="B657" s="371" t="s">
        <v>9508</v>
      </c>
      <c r="C657" s="371" t="s">
        <v>3635</v>
      </c>
      <c r="D657" s="218">
        <v>60.91</v>
      </c>
    </row>
    <row r="658" spans="1:4" customFormat="1" x14ac:dyDescent="0.25">
      <c r="A658" s="371">
        <v>39205</v>
      </c>
      <c r="B658" s="371" t="s">
        <v>9509</v>
      </c>
      <c r="C658" s="371" t="s">
        <v>3635</v>
      </c>
      <c r="D658" s="218">
        <v>101.62</v>
      </c>
    </row>
    <row r="659" spans="1:4" customFormat="1" x14ac:dyDescent="0.25">
      <c r="A659" s="371">
        <v>39204</v>
      </c>
      <c r="B659" s="371" t="s">
        <v>9510</v>
      </c>
      <c r="C659" s="371" t="s">
        <v>3635</v>
      </c>
      <c r="D659" s="218">
        <v>104.08</v>
      </c>
    </row>
    <row r="660" spans="1:4" customFormat="1" x14ac:dyDescent="0.25">
      <c r="A660" s="371">
        <v>39206</v>
      </c>
      <c r="B660" s="371" t="s">
        <v>9511</v>
      </c>
      <c r="C660" s="371" t="s">
        <v>3635</v>
      </c>
      <c r="D660" s="218">
        <v>98.74</v>
      </c>
    </row>
    <row r="661" spans="1:4" customFormat="1" x14ac:dyDescent="0.25">
      <c r="A661" s="371">
        <v>798</v>
      </c>
      <c r="B661" s="371" t="s">
        <v>9512</v>
      </c>
      <c r="C661" s="371" t="s">
        <v>3635</v>
      </c>
      <c r="D661" s="218">
        <v>1.19</v>
      </c>
    </row>
    <row r="662" spans="1:4" customFormat="1" x14ac:dyDescent="0.25">
      <c r="A662" s="371">
        <v>797</v>
      </c>
      <c r="B662" s="371" t="s">
        <v>9513</v>
      </c>
      <c r="C662" s="371" t="s">
        <v>3635</v>
      </c>
      <c r="D662" s="218">
        <v>8.64</v>
      </c>
    </row>
    <row r="663" spans="1:4" customFormat="1" x14ac:dyDescent="0.25">
      <c r="A663" s="371">
        <v>796</v>
      </c>
      <c r="B663" s="371" t="s">
        <v>9514</v>
      </c>
      <c r="C663" s="371" t="s">
        <v>3635</v>
      </c>
      <c r="D663" s="218">
        <v>7.34</v>
      </c>
    </row>
    <row r="664" spans="1:4" customFormat="1" x14ac:dyDescent="0.25">
      <c r="A664" s="371">
        <v>799</v>
      </c>
      <c r="B664" s="371" t="s">
        <v>9515</v>
      </c>
      <c r="C664" s="371" t="s">
        <v>3635</v>
      </c>
      <c r="D664" s="218">
        <v>3.55</v>
      </c>
    </row>
    <row r="665" spans="1:4" customFormat="1" x14ac:dyDescent="0.25">
      <c r="A665" s="371">
        <v>792</v>
      </c>
      <c r="B665" s="371" t="s">
        <v>9516</v>
      </c>
      <c r="C665" s="371" t="s">
        <v>3635</v>
      </c>
      <c r="D665" s="218">
        <v>3.44</v>
      </c>
    </row>
    <row r="666" spans="1:4" customFormat="1" x14ac:dyDescent="0.25">
      <c r="A666" s="371">
        <v>38001</v>
      </c>
      <c r="B666" s="371" t="s">
        <v>9517</v>
      </c>
      <c r="C666" s="371" t="s">
        <v>3635</v>
      </c>
      <c r="D666" s="218">
        <v>0.92</v>
      </c>
    </row>
    <row r="667" spans="1:4" customFormat="1" x14ac:dyDescent="0.25">
      <c r="A667" s="371">
        <v>38002</v>
      </c>
      <c r="B667" s="371" t="s">
        <v>9518</v>
      </c>
      <c r="C667" s="371" t="s">
        <v>3635</v>
      </c>
      <c r="D667" s="218">
        <v>3.22</v>
      </c>
    </row>
    <row r="668" spans="1:4" customFormat="1" x14ac:dyDescent="0.25">
      <c r="A668" s="371">
        <v>38003</v>
      </c>
      <c r="B668" s="371" t="s">
        <v>9519</v>
      </c>
      <c r="C668" s="371" t="s">
        <v>3635</v>
      </c>
      <c r="D668" s="218">
        <v>22</v>
      </c>
    </row>
    <row r="669" spans="1:4" customFormat="1" x14ac:dyDescent="0.25">
      <c r="A669" s="371">
        <v>38004</v>
      </c>
      <c r="B669" s="371" t="s">
        <v>9520</v>
      </c>
      <c r="C669" s="371" t="s">
        <v>3635</v>
      </c>
      <c r="D669" s="218">
        <v>25.3</v>
      </c>
    </row>
    <row r="670" spans="1:4" customFormat="1" x14ac:dyDescent="0.25">
      <c r="A670" s="371">
        <v>44263</v>
      </c>
      <c r="B670" s="371" t="s">
        <v>9521</v>
      </c>
      <c r="C670" s="371" t="s">
        <v>3635</v>
      </c>
      <c r="D670" s="218">
        <v>45.42</v>
      </c>
    </row>
    <row r="671" spans="1:4" customFormat="1" x14ac:dyDescent="0.25">
      <c r="A671" s="371">
        <v>36327</v>
      </c>
      <c r="B671" s="371" t="s">
        <v>9522</v>
      </c>
      <c r="C671" s="371" t="s">
        <v>3635</v>
      </c>
      <c r="D671" s="218">
        <v>4.25</v>
      </c>
    </row>
    <row r="672" spans="1:4" customFormat="1" x14ac:dyDescent="0.25">
      <c r="A672" s="371">
        <v>38992</v>
      </c>
      <c r="B672" s="371" t="s">
        <v>9523</v>
      </c>
      <c r="C672" s="371" t="s">
        <v>3635</v>
      </c>
      <c r="D672" s="218">
        <v>5.16</v>
      </c>
    </row>
    <row r="673" spans="1:4" customFormat="1" x14ac:dyDescent="0.25">
      <c r="A673" s="371">
        <v>38993</v>
      </c>
      <c r="B673" s="371" t="s">
        <v>9524</v>
      </c>
      <c r="C673" s="371" t="s">
        <v>3635</v>
      </c>
      <c r="D673" s="218">
        <v>13.42</v>
      </c>
    </row>
    <row r="674" spans="1:4" customFormat="1" x14ac:dyDescent="0.25">
      <c r="A674" s="371">
        <v>44175</v>
      </c>
      <c r="B674" s="371" t="s">
        <v>9525</v>
      </c>
      <c r="C674" s="371" t="s">
        <v>3635</v>
      </c>
      <c r="D674" s="218">
        <v>23.41</v>
      </c>
    </row>
    <row r="675" spans="1:4" customFormat="1" x14ac:dyDescent="0.25">
      <c r="A675" s="371">
        <v>44177</v>
      </c>
      <c r="B675" s="371" t="s">
        <v>9526</v>
      </c>
      <c r="C675" s="371" t="s">
        <v>3635</v>
      </c>
      <c r="D675" s="218">
        <v>17.489999999999998</v>
      </c>
    </row>
    <row r="676" spans="1:4" customFormat="1" x14ac:dyDescent="0.25">
      <c r="A676" s="371">
        <v>38418</v>
      </c>
      <c r="B676" s="371" t="s">
        <v>9527</v>
      </c>
      <c r="C676" s="371" t="s">
        <v>3635</v>
      </c>
      <c r="D676" s="218">
        <v>4.71</v>
      </c>
    </row>
    <row r="677" spans="1:4" customFormat="1" x14ac:dyDescent="0.25">
      <c r="A677" s="371">
        <v>39178</v>
      </c>
      <c r="B677" s="371" t="s">
        <v>9528</v>
      </c>
      <c r="C677" s="371" t="s">
        <v>3635</v>
      </c>
      <c r="D677" s="218">
        <v>1.75</v>
      </c>
    </row>
    <row r="678" spans="1:4" customFormat="1" x14ac:dyDescent="0.25">
      <c r="A678" s="371">
        <v>39177</v>
      </c>
      <c r="B678" s="371" t="s">
        <v>9529</v>
      </c>
      <c r="C678" s="371" t="s">
        <v>3635</v>
      </c>
      <c r="D678" s="218">
        <v>1.59</v>
      </c>
    </row>
    <row r="679" spans="1:4" customFormat="1" x14ac:dyDescent="0.25">
      <c r="A679" s="371">
        <v>39174</v>
      </c>
      <c r="B679" s="371" t="s">
        <v>9530</v>
      </c>
      <c r="C679" s="371" t="s">
        <v>3635</v>
      </c>
      <c r="D679" s="218">
        <v>0.79</v>
      </c>
    </row>
    <row r="680" spans="1:4" customFormat="1" x14ac:dyDescent="0.25">
      <c r="A680" s="371">
        <v>39176</v>
      </c>
      <c r="B680" s="371" t="s">
        <v>9531</v>
      </c>
      <c r="C680" s="371" t="s">
        <v>3635</v>
      </c>
      <c r="D680" s="218">
        <v>1.04</v>
      </c>
    </row>
    <row r="681" spans="1:4" customFormat="1" x14ac:dyDescent="0.25">
      <c r="A681" s="371">
        <v>39180</v>
      </c>
      <c r="B681" s="371" t="s">
        <v>9532</v>
      </c>
      <c r="C681" s="371" t="s">
        <v>3635</v>
      </c>
      <c r="D681" s="218">
        <v>4.7699999999999996</v>
      </c>
    </row>
    <row r="682" spans="1:4" customFormat="1" x14ac:dyDescent="0.25">
      <c r="A682" s="371">
        <v>39179</v>
      </c>
      <c r="B682" s="371" t="s">
        <v>9533</v>
      </c>
      <c r="C682" s="371" t="s">
        <v>3635</v>
      </c>
      <c r="D682" s="218">
        <v>4.22</v>
      </c>
    </row>
    <row r="683" spans="1:4" customFormat="1" x14ac:dyDescent="0.25">
      <c r="A683" s="371">
        <v>39175</v>
      </c>
      <c r="B683" s="371" t="s">
        <v>9534</v>
      </c>
      <c r="C683" s="371" t="s">
        <v>3635</v>
      </c>
      <c r="D683" s="218">
        <v>0.97</v>
      </c>
    </row>
    <row r="684" spans="1:4" customFormat="1" x14ac:dyDescent="0.25">
      <c r="A684" s="371">
        <v>39217</v>
      </c>
      <c r="B684" s="371" t="s">
        <v>9535</v>
      </c>
      <c r="C684" s="371" t="s">
        <v>3635</v>
      </c>
      <c r="D684" s="218">
        <v>0.75</v>
      </c>
    </row>
    <row r="685" spans="1:4" customFormat="1" x14ac:dyDescent="0.25">
      <c r="A685" s="371">
        <v>39181</v>
      </c>
      <c r="B685" s="371" t="s">
        <v>9536</v>
      </c>
      <c r="C685" s="371" t="s">
        <v>3635</v>
      </c>
      <c r="D685" s="218">
        <v>6.39</v>
      </c>
    </row>
    <row r="686" spans="1:4" customFormat="1" x14ac:dyDescent="0.25">
      <c r="A686" s="371">
        <v>39182</v>
      </c>
      <c r="B686" s="371" t="s">
        <v>9537</v>
      </c>
      <c r="C686" s="371" t="s">
        <v>3635</v>
      </c>
      <c r="D686" s="218">
        <v>8.99</v>
      </c>
    </row>
    <row r="687" spans="1:4" customFormat="1" x14ac:dyDescent="0.25">
      <c r="A687" s="371">
        <v>12616</v>
      </c>
      <c r="B687" s="371" t="s">
        <v>9538</v>
      </c>
      <c r="C687" s="371" t="s">
        <v>3635</v>
      </c>
      <c r="D687" s="218">
        <v>14.55</v>
      </c>
    </row>
    <row r="688" spans="1:4" customFormat="1" x14ac:dyDescent="0.25">
      <c r="A688" s="371">
        <v>1049</v>
      </c>
      <c r="B688" s="371" t="s">
        <v>9539</v>
      </c>
      <c r="C688" s="371" t="s">
        <v>3635</v>
      </c>
      <c r="D688" s="218">
        <v>7.53</v>
      </c>
    </row>
    <row r="689" spans="1:4" customFormat="1" x14ac:dyDescent="0.25">
      <c r="A689" s="371">
        <v>1099</v>
      </c>
      <c r="B689" s="371" t="s">
        <v>9540</v>
      </c>
      <c r="C689" s="371" t="s">
        <v>3635</v>
      </c>
      <c r="D689" s="218">
        <v>5.76</v>
      </c>
    </row>
    <row r="690" spans="1:4" customFormat="1" x14ac:dyDescent="0.25">
      <c r="A690" s="371">
        <v>39678</v>
      </c>
      <c r="B690" s="371" t="s">
        <v>9541</v>
      </c>
      <c r="C690" s="371" t="s">
        <v>3635</v>
      </c>
      <c r="D690" s="218">
        <v>2.3199999999999998</v>
      </c>
    </row>
    <row r="691" spans="1:4" customFormat="1" x14ac:dyDescent="0.25">
      <c r="A691" s="371">
        <v>1050</v>
      </c>
      <c r="B691" s="371" t="s">
        <v>9542</v>
      </c>
      <c r="C691" s="371" t="s">
        <v>3635</v>
      </c>
      <c r="D691" s="218">
        <v>3.94</v>
      </c>
    </row>
    <row r="692" spans="1:4" customFormat="1" x14ac:dyDescent="0.25">
      <c r="A692" s="371">
        <v>1101</v>
      </c>
      <c r="B692" s="371" t="s">
        <v>9543</v>
      </c>
      <c r="C692" s="371" t="s">
        <v>3635</v>
      </c>
      <c r="D692" s="218">
        <v>24.83</v>
      </c>
    </row>
    <row r="693" spans="1:4" customFormat="1" x14ac:dyDescent="0.25">
      <c r="A693" s="371">
        <v>1100</v>
      </c>
      <c r="B693" s="371" t="s">
        <v>9544</v>
      </c>
      <c r="C693" s="371" t="s">
        <v>3635</v>
      </c>
      <c r="D693" s="218">
        <v>12.81</v>
      </c>
    </row>
    <row r="694" spans="1:4" customFormat="1" x14ac:dyDescent="0.25">
      <c r="A694" s="371">
        <v>39679</v>
      </c>
      <c r="B694" s="371" t="s">
        <v>9545</v>
      </c>
      <c r="C694" s="371" t="s">
        <v>3635</v>
      </c>
      <c r="D694" s="218">
        <v>49.49</v>
      </c>
    </row>
    <row r="695" spans="1:4" customFormat="1" x14ac:dyDescent="0.25">
      <c r="A695" s="371">
        <v>1098</v>
      </c>
      <c r="B695" s="371" t="s">
        <v>9546</v>
      </c>
      <c r="C695" s="371" t="s">
        <v>3635</v>
      </c>
      <c r="D695" s="218">
        <v>3.07</v>
      </c>
    </row>
    <row r="696" spans="1:4" customFormat="1" x14ac:dyDescent="0.25">
      <c r="A696" s="371">
        <v>1102</v>
      </c>
      <c r="B696" s="371" t="s">
        <v>9547</v>
      </c>
      <c r="C696" s="371" t="s">
        <v>3635</v>
      </c>
      <c r="D696" s="218">
        <v>37.03</v>
      </c>
    </row>
    <row r="697" spans="1:4" customFormat="1" x14ac:dyDescent="0.25">
      <c r="A697" s="371">
        <v>1051</v>
      </c>
      <c r="B697" s="371" t="s">
        <v>9548</v>
      </c>
      <c r="C697" s="371" t="s">
        <v>3635</v>
      </c>
      <c r="D697" s="218">
        <v>53.82</v>
      </c>
    </row>
    <row r="698" spans="1:4" customFormat="1" x14ac:dyDescent="0.25">
      <c r="A698" s="371">
        <v>37399</v>
      </c>
      <c r="B698" s="371" t="s">
        <v>9549</v>
      </c>
      <c r="C698" s="371" t="s">
        <v>3635</v>
      </c>
      <c r="D698" s="218">
        <v>37.729999999999997</v>
      </c>
    </row>
    <row r="699" spans="1:4" customFormat="1" x14ac:dyDescent="0.25">
      <c r="A699" s="371">
        <v>43834</v>
      </c>
      <c r="B699" s="371" t="s">
        <v>9550</v>
      </c>
      <c r="C699" s="371" t="s">
        <v>3640</v>
      </c>
      <c r="D699" s="218">
        <v>17.97</v>
      </c>
    </row>
    <row r="700" spans="1:4" customFormat="1" x14ac:dyDescent="0.25">
      <c r="A700" s="371">
        <v>43835</v>
      </c>
      <c r="B700" s="371" t="s">
        <v>9551</v>
      </c>
      <c r="C700" s="371" t="s">
        <v>3640</v>
      </c>
      <c r="D700" s="218">
        <v>1.61</v>
      </c>
    </row>
    <row r="701" spans="1:4" customFormat="1" x14ac:dyDescent="0.25">
      <c r="A701" s="371">
        <v>43833</v>
      </c>
      <c r="B701" s="371" t="s">
        <v>9552</v>
      </c>
      <c r="C701" s="371" t="s">
        <v>3640</v>
      </c>
      <c r="D701" s="218">
        <v>1.67</v>
      </c>
    </row>
    <row r="702" spans="1:4" customFormat="1" x14ac:dyDescent="0.25">
      <c r="A702" s="371">
        <v>41955</v>
      </c>
      <c r="B702" s="371" t="s">
        <v>9553</v>
      </c>
      <c r="C702" s="371" t="s">
        <v>3639</v>
      </c>
      <c r="D702" s="218">
        <v>55.89</v>
      </c>
    </row>
    <row r="703" spans="1:4" customFormat="1" x14ac:dyDescent="0.25">
      <c r="A703" s="371">
        <v>41953</v>
      </c>
      <c r="B703" s="371" t="s">
        <v>9554</v>
      </c>
      <c r="C703" s="371" t="s">
        <v>3639</v>
      </c>
      <c r="D703" s="218">
        <v>53.34</v>
      </c>
    </row>
    <row r="704" spans="1:4" customFormat="1" x14ac:dyDescent="0.25">
      <c r="A704" s="371">
        <v>41954</v>
      </c>
      <c r="B704" s="371" t="s">
        <v>9555</v>
      </c>
      <c r="C704" s="371" t="s">
        <v>3639</v>
      </c>
      <c r="D704" s="218">
        <v>52.83</v>
      </c>
    </row>
    <row r="705" spans="1:4" customFormat="1" x14ac:dyDescent="0.25">
      <c r="A705" s="371">
        <v>25004</v>
      </c>
      <c r="B705" s="371" t="s">
        <v>9556</v>
      </c>
      <c r="C705" s="371" t="s">
        <v>3639</v>
      </c>
      <c r="D705" s="218">
        <v>52.65</v>
      </c>
    </row>
    <row r="706" spans="1:4" customFormat="1" x14ac:dyDescent="0.25">
      <c r="A706" s="371">
        <v>25002</v>
      </c>
      <c r="B706" s="371" t="s">
        <v>9557</v>
      </c>
      <c r="C706" s="371" t="s">
        <v>3639</v>
      </c>
      <c r="D706" s="218">
        <v>52.65</v>
      </c>
    </row>
    <row r="707" spans="1:4" customFormat="1" x14ac:dyDescent="0.25">
      <c r="A707" s="371">
        <v>37409</v>
      </c>
      <c r="B707" s="371" t="s">
        <v>9558</v>
      </c>
      <c r="C707" s="371" t="s">
        <v>3639</v>
      </c>
      <c r="D707" s="218">
        <v>52.65</v>
      </c>
    </row>
    <row r="708" spans="1:4" customFormat="1" x14ac:dyDescent="0.25">
      <c r="A708" s="371">
        <v>841</v>
      </c>
      <c r="B708" s="371" t="s">
        <v>9559</v>
      </c>
      <c r="C708" s="371" t="s">
        <v>3639</v>
      </c>
      <c r="D708" s="218">
        <v>53.3</v>
      </c>
    </row>
    <row r="709" spans="1:4" customFormat="1" x14ac:dyDescent="0.25">
      <c r="A709" s="371">
        <v>25005</v>
      </c>
      <c r="B709" s="371" t="s">
        <v>9560</v>
      </c>
      <c r="C709" s="371" t="s">
        <v>3639</v>
      </c>
      <c r="D709" s="218">
        <v>57.77</v>
      </c>
    </row>
    <row r="710" spans="1:4" customFormat="1" x14ac:dyDescent="0.25">
      <c r="A710" s="371">
        <v>25003</v>
      </c>
      <c r="B710" s="371" t="s">
        <v>9561</v>
      </c>
      <c r="C710" s="371" t="s">
        <v>3639</v>
      </c>
      <c r="D710" s="218">
        <v>58.64</v>
      </c>
    </row>
    <row r="711" spans="1:4" customFormat="1" x14ac:dyDescent="0.25">
      <c r="A711" s="371">
        <v>37410</v>
      </c>
      <c r="B711" s="371" t="s">
        <v>9562</v>
      </c>
      <c r="C711" s="371" t="s">
        <v>3639</v>
      </c>
      <c r="D711" s="218">
        <v>57.77</v>
      </c>
    </row>
    <row r="712" spans="1:4" customFormat="1" x14ac:dyDescent="0.25">
      <c r="A712" s="371">
        <v>842</v>
      </c>
      <c r="B712" s="371" t="s">
        <v>9563</v>
      </c>
      <c r="C712" s="371" t="s">
        <v>3639</v>
      </c>
      <c r="D712" s="218">
        <v>58.6</v>
      </c>
    </row>
    <row r="713" spans="1:4" customFormat="1" x14ac:dyDescent="0.25">
      <c r="A713" s="371">
        <v>44391</v>
      </c>
      <c r="B713" s="371" t="s">
        <v>9564</v>
      </c>
      <c r="C713" s="371" t="s">
        <v>3640</v>
      </c>
      <c r="D713" s="218">
        <v>124.86</v>
      </c>
    </row>
    <row r="714" spans="1:4" customFormat="1" x14ac:dyDescent="0.25">
      <c r="A714" s="371">
        <v>44388</v>
      </c>
      <c r="B714" s="371" t="s">
        <v>9565</v>
      </c>
      <c r="C714" s="371" t="s">
        <v>3640</v>
      </c>
      <c r="D714" s="218">
        <v>2.7</v>
      </c>
    </row>
    <row r="715" spans="1:4" customFormat="1" x14ac:dyDescent="0.25">
      <c r="A715" s="371">
        <v>44392</v>
      </c>
      <c r="B715" s="371" t="s">
        <v>9566</v>
      </c>
      <c r="C715" s="371" t="s">
        <v>3640</v>
      </c>
      <c r="D715" s="218">
        <v>248.61</v>
      </c>
    </row>
    <row r="716" spans="1:4" customFormat="1" x14ac:dyDescent="0.25">
      <c r="A716" s="371">
        <v>44390</v>
      </c>
      <c r="B716" s="371" t="s">
        <v>9567</v>
      </c>
      <c r="C716" s="371" t="s">
        <v>3640</v>
      </c>
      <c r="D716" s="218">
        <v>52.67</v>
      </c>
    </row>
    <row r="717" spans="1:4" customFormat="1" x14ac:dyDescent="0.25">
      <c r="A717" s="371">
        <v>44389</v>
      </c>
      <c r="B717" s="371" t="s">
        <v>9568</v>
      </c>
      <c r="C717" s="371" t="s">
        <v>3640</v>
      </c>
      <c r="D717" s="218">
        <v>6.22</v>
      </c>
    </row>
    <row r="718" spans="1:4" customFormat="1" x14ac:dyDescent="0.25">
      <c r="A718" s="371">
        <v>862</v>
      </c>
      <c r="B718" s="371" t="s">
        <v>9569</v>
      </c>
      <c r="C718" s="371" t="s">
        <v>3640</v>
      </c>
      <c r="D718" s="218">
        <v>11.39</v>
      </c>
    </row>
    <row r="719" spans="1:4" customFormat="1" x14ac:dyDescent="0.25">
      <c r="A719" s="371">
        <v>866</v>
      </c>
      <c r="B719" s="371" t="s">
        <v>9570</v>
      </c>
      <c r="C719" s="371" t="s">
        <v>3640</v>
      </c>
      <c r="D719" s="218">
        <v>144.77000000000001</v>
      </c>
    </row>
    <row r="720" spans="1:4" customFormat="1" x14ac:dyDescent="0.25">
      <c r="A720" s="371">
        <v>892</v>
      </c>
      <c r="B720" s="371" t="s">
        <v>9571</v>
      </c>
      <c r="C720" s="371" t="s">
        <v>3640</v>
      </c>
      <c r="D720" s="218">
        <v>175.24</v>
      </c>
    </row>
    <row r="721" spans="1:4" customFormat="1" x14ac:dyDescent="0.25">
      <c r="A721" s="371">
        <v>857</v>
      </c>
      <c r="B721" s="371" t="s">
        <v>9572</v>
      </c>
      <c r="C721" s="371" t="s">
        <v>3640</v>
      </c>
      <c r="D721" s="218">
        <v>19.059999999999999</v>
      </c>
    </row>
    <row r="722" spans="1:4" customFormat="1" x14ac:dyDescent="0.25">
      <c r="A722" s="371">
        <v>37404</v>
      </c>
      <c r="B722" s="371" t="s">
        <v>9573</v>
      </c>
      <c r="C722" s="371" t="s">
        <v>3640</v>
      </c>
      <c r="D722" s="218">
        <v>202.75</v>
      </c>
    </row>
    <row r="723" spans="1:4" customFormat="1" x14ac:dyDescent="0.25">
      <c r="A723" s="371">
        <v>868</v>
      </c>
      <c r="B723" s="371" t="s">
        <v>9574</v>
      </c>
      <c r="C723" s="371" t="s">
        <v>3640</v>
      </c>
      <c r="D723" s="218">
        <v>27.16</v>
      </c>
    </row>
    <row r="724" spans="1:4" customFormat="1" x14ac:dyDescent="0.25">
      <c r="A724" s="371">
        <v>863</v>
      </c>
      <c r="B724" s="371" t="s">
        <v>9575</v>
      </c>
      <c r="C724" s="371" t="s">
        <v>3640</v>
      </c>
      <c r="D724" s="218">
        <v>40</v>
      </c>
    </row>
    <row r="725" spans="1:4" customFormat="1" x14ac:dyDescent="0.25">
      <c r="A725" s="371">
        <v>867</v>
      </c>
      <c r="B725" s="371" t="s">
        <v>9576</v>
      </c>
      <c r="C725" s="371" t="s">
        <v>3640</v>
      </c>
      <c r="D725" s="218">
        <v>56.98</v>
      </c>
    </row>
    <row r="726" spans="1:4" customFormat="1" x14ac:dyDescent="0.25">
      <c r="A726" s="371">
        <v>864</v>
      </c>
      <c r="B726" s="371" t="s">
        <v>9577</v>
      </c>
      <c r="C726" s="371" t="s">
        <v>3640</v>
      </c>
      <c r="D726" s="218">
        <v>75.27</v>
      </c>
    </row>
    <row r="727" spans="1:4" customFormat="1" x14ac:dyDescent="0.25">
      <c r="A727" s="371">
        <v>865</v>
      </c>
      <c r="B727" s="371" t="s">
        <v>9578</v>
      </c>
      <c r="C727" s="371" t="s">
        <v>3640</v>
      </c>
      <c r="D727" s="218">
        <v>108.27</v>
      </c>
    </row>
    <row r="728" spans="1:4" customFormat="1" x14ac:dyDescent="0.25">
      <c r="A728" s="371">
        <v>993</v>
      </c>
      <c r="B728" s="371" t="s">
        <v>9579</v>
      </c>
      <c r="C728" s="371" t="s">
        <v>3640</v>
      </c>
      <c r="D728" s="218">
        <v>2.06</v>
      </c>
    </row>
    <row r="729" spans="1:4" customFormat="1" x14ac:dyDescent="0.25">
      <c r="A729" s="371">
        <v>1020</v>
      </c>
      <c r="B729" s="371" t="s">
        <v>9580</v>
      </c>
      <c r="C729" s="371" t="s">
        <v>3640</v>
      </c>
      <c r="D729" s="218">
        <v>10.5</v>
      </c>
    </row>
    <row r="730" spans="1:4" customFormat="1" x14ac:dyDescent="0.25">
      <c r="A730" s="371">
        <v>1017</v>
      </c>
      <c r="B730" s="371" t="s">
        <v>9581</v>
      </c>
      <c r="C730" s="371" t="s">
        <v>3640</v>
      </c>
      <c r="D730" s="218">
        <v>128.72999999999999</v>
      </c>
    </row>
    <row r="731" spans="1:4" customFormat="1" x14ac:dyDescent="0.25">
      <c r="A731" s="371">
        <v>999</v>
      </c>
      <c r="B731" s="371" t="s">
        <v>9582</v>
      </c>
      <c r="C731" s="371" t="s">
        <v>3640</v>
      </c>
      <c r="D731" s="218">
        <v>155.96</v>
      </c>
    </row>
    <row r="732" spans="1:4" customFormat="1" x14ac:dyDescent="0.25">
      <c r="A732" s="371">
        <v>995</v>
      </c>
      <c r="B732" s="371" t="s">
        <v>9583</v>
      </c>
      <c r="C732" s="371" t="s">
        <v>3640</v>
      </c>
      <c r="D732" s="218">
        <v>16.73</v>
      </c>
    </row>
    <row r="733" spans="1:4" customFormat="1" x14ac:dyDescent="0.25">
      <c r="A733" s="371">
        <v>1000</v>
      </c>
      <c r="B733" s="371" t="s">
        <v>9584</v>
      </c>
      <c r="C733" s="371" t="s">
        <v>3640</v>
      </c>
      <c r="D733" s="218">
        <v>191.57</v>
      </c>
    </row>
    <row r="734" spans="1:4" customFormat="1" x14ac:dyDescent="0.25">
      <c r="A734" s="371">
        <v>1022</v>
      </c>
      <c r="B734" s="371" t="s">
        <v>9585</v>
      </c>
      <c r="C734" s="371" t="s">
        <v>3640</v>
      </c>
      <c r="D734" s="218">
        <v>2.87</v>
      </c>
    </row>
    <row r="735" spans="1:4" customFormat="1" x14ac:dyDescent="0.25">
      <c r="A735" s="371">
        <v>1015</v>
      </c>
      <c r="B735" s="371" t="s">
        <v>9586</v>
      </c>
      <c r="C735" s="371" t="s">
        <v>3640</v>
      </c>
      <c r="D735" s="218">
        <v>254.57</v>
      </c>
    </row>
    <row r="736" spans="1:4" customFormat="1" x14ac:dyDescent="0.25">
      <c r="A736" s="371">
        <v>996</v>
      </c>
      <c r="B736" s="371" t="s">
        <v>9587</v>
      </c>
      <c r="C736" s="371" t="s">
        <v>3640</v>
      </c>
      <c r="D736" s="218">
        <v>25.94</v>
      </c>
    </row>
    <row r="737" spans="1:4" customFormat="1" x14ac:dyDescent="0.25">
      <c r="A737" s="371">
        <v>1001</v>
      </c>
      <c r="B737" s="371" t="s">
        <v>9588</v>
      </c>
      <c r="C737" s="371" t="s">
        <v>3640</v>
      </c>
      <c r="D737" s="218">
        <v>330.3</v>
      </c>
    </row>
    <row r="738" spans="1:4" customFormat="1" x14ac:dyDescent="0.25">
      <c r="A738" s="371">
        <v>1019</v>
      </c>
      <c r="B738" s="371" t="s">
        <v>9589</v>
      </c>
      <c r="C738" s="371" t="s">
        <v>3640</v>
      </c>
      <c r="D738" s="218">
        <v>36.65</v>
      </c>
    </row>
    <row r="739" spans="1:4" customFormat="1" x14ac:dyDescent="0.25">
      <c r="A739" s="371">
        <v>1021</v>
      </c>
      <c r="B739" s="371" t="s">
        <v>9590</v>
      </c>
      <c r="C739" s="371" t="s">
        <v>3640</v>
      </c>
      <c r="D739" s="218">
        <v>4.41</v>
      </c>
    </row>
    <row r="740" spans="1:4" customFormat="1" x14ac:dyDescent="0.25">
      <c r="A740" s="371">
        <v>39249</v>
      </c>
      <c r="B740" s="371" t="s">
        <v>9591</v>
      </c>
      <c r="C740" s="371" t="s">
        <v>3640</v>
      </c>
      <c r="D740" s="218">
        <v>444.11</v>
      </c>
    </row>
    <row r="741" spans="1:4" customFormat="1" x14ac:dyDescent="0.25">
      <c r="A741" s="371">
        <v>1018</v>
      </c>
      <c r="B741" s="371" t="s">
        <v>9592</v>
      </c>
      <c r="C741" s="371" t="s">
        <v>3640</v>
      </c>
      <c r="D741" s="218">
        <v>54.2</v>
      </c>
    </row>
    <row r="742" spans="1:4" customFormat="1" x14ac:dyDescent="0.25">
      <c r="A742" s="371">
        <v>39250</v>
      </c>
      <c r="B742" s="371" t="s">
        <v>9593</v>
      </c>
      <c r="C742" s="371" t="s">
        <v>3640</v>
      </c>
      <c r="D742" s="218">
        <v>531.26</v>
      </c>
    </row>
    <row r="743" spans="1:4" customFormat="1" x14ac:dyDescent="0.25">
      <c r="A743" s="371">
        <v>994</v>
      </c>
      <c r="B743" s="371" t="s">
        <v>9594</v>
      </c>
      <c r="C743" s="371" t="s">
        <v>3640</v>
      </c>
      <c r="D743" s="218">
        <v>6.41</v>
      </c>
    </row>
    <row r="744" spans="1:4" customFormat="1" x14ac:dyDescent="0.25">
      <c r="A744" s="371">
        <v>977</v>
      </c>
      <c r="B744" s="371" t="s">
        <v>9595</v>
      </c>
      <c r="C744" s="371" t="s">
        <v>3640</v>
      </c>
      <c r="D744" s="218">
        <v>75.819999999999993</v>
      </c>
    </row>
    <row r="745" spans="1:4" customFormat="1" x14ac:dyDescent="0.25">
      <c r="A745" s="371">
        <v>998</v>
      </c>
      <c r="B745" s="371" t="s">
        <v>9596</v>
      </c>
      <c r="C745" s="371" t="s">
        <v>3640</v>
      </c>
      <c r="D745" s="218">
        <v>98.44</v>
      </c>
    </row>
    <row r="746" spans="1:4" customFormat="1" x14ac:dyDescent="0.25">
      <c r="A746" s="371">
        <v>39251</v>
      </c>
      <c r="B746" s="371" t="s">
        <v>9597</v>
      </c>
      <c r="C746" s="371" t="s">
        <v>3640</v>
      </c>
      <c r="D746" s="218">
        <v>0.71</v>
      </c>
    </row>
    <row r="747" spans="1:4" customFormat="1" x14ac:dyDescent="0.25">
      <c r="A747" s="371">
        <v>1011</v>
      </c>
      <c r="B747" s="371" t="s">
        <v>9598</v>
      </c>
      <c r="C747" s="371" t="s">
        <v>3640</v>
      </c>
      <c r="D747" s="218">
        <v>0.97</v>
      </c>
    </row>
    <row r="748" spans="1:4" customFormat="1" x14ac:dyDescent="0.25">
      <c r="A748" s="371">
        <v>39252</v>
      </c>
      <c r="B748" s="371" t="s">
        <v>9599</v>
      </c>
      <c r="C748" s="371" t="s">
        <v>3640</v>
      </c>
      <c r="D748" s="218">
        <v>1.27</v>
      </c>
    </row>
    <row r="749" spans="1:4" customFormat="1" x14ac:dyDescent="0.25">
      <c r="A749" s="371">
        <v>1013</v>
      </c>
      <c r="B749" s="371" t="s">
        <v>9600</v>
      </c>
      <c r="C749" s="371" t="s">
        <v>3640</v>
      </c>
      <c r="D749" s="218">
        <v>1.53</v>
      </c>
    </row>
    <row r="750" spans="1:4" customFormat="1" x14ac:dyDescent="0.25">
      <c r="A750" s="371">
        <v>980</v>
      </c>
      <c r="B750" s="371" t="s">
        <v>9601</v>
      </c>
      <c r="C750" s="371" t="s">
        <v>3640</v>
      </c>
      <c r="D750" s="218">
        <v>11.02</v>
      </c>
    </row>
    <row r="751" spans="1:4" customFormat="1" x14ac:dyDescent="0.25">
      <c r="A751" s="371">
        <v>39237</v>
      </c>
      <c r="B751" s="371" t="s">
        <v>9602</v>
      </c>
      <c r="C751" s="371" t="s">
        <v>3640</v>
      </c>
      <c r="D751" s="218">
        <v>117.2</v>
      </c>
    </row>
    <row r="752" spans="1:4" customFormat="1" x14ac:dyDescent="0.25">
      <c r="A752" s="371">
        <v>39238</v>
      </c>
      <c r="B752" s="371" t="s">
        <v>9603</v>
      </c>
      <c r="C752" s="371" t="s">
        <v>3640</v>
      </c>
      <c r="D752" s="218">
        <v>147.81</v>
      </c>
    </row>
    <row r="753" spans="1:4" customFormat="1" x14ac:dyDescent="0.25">
      <c r="A753" s="371">
        <v>979</v>
      </c>
      <c r="B753" s="371" t="s">
        <v>9604</v>
      </c>
      <c r="C753" s="371" t="s">
        <v>3640</v>
      </c>
      <c r="D753" s="218">
        <v>15.74</v>
      </c>
    </row>
    <row r="754" spans="1:4" customFormat="1" x14ac:dyDescent="0.25">
      <c r="A754" s="371">
        <v>39239</v>
      </c>
      <c r="B754" s="371" t="s">
        <v>9605</v>
      </c>
      <c r="C754" s="371" t="s">
        <v>3640</v>
      </c>
      <c r="D754" s="218">
        <v>178.57</v>
      </c>
    </row>
    <row r="755" spans="1:4" customFormat="1" x14ac:dyDescent="0.25">
      <c r="A755" s="371">
        <v>1014</v>
      </c>
      <c r="B755" s="371" t="s">
        <v>9606</v>
      </c>
      <c r="C755" s="371" t="s">
        <v>3640</v>
      </c>
      <c r="D755" s="218">
        <v>2.42</v>
      </c>
    </row>
    <row r="756" spans="1:4" customFormat="1" x14ac:dyDescent="0.25">
      <c r="A756" s="371">
        <v>39240</v>
      </c>
      <c r="B756" s="371" t="s">
        <v>9607</v>
      </c>
      <c r="C756" s="371" t="s">
        <v>3640</v>
      </c>
      <c r="D756" s="218">
        <v>234.87</v>
      </c>
    </row>
    <row r="757" spans="1:4" customFormat="1" x14ac:dyDescent="0.25">
      <c r="A757" s="371">
        <v>39232</v>
      </c>
      <c r="B757" s="371" t="s">
        <v>9608</v>
      </c>
      <c r="C757" s="371" t="s">
        <v>3640</v>
      </c>
      <c r="D757" s="218">
        <v>24.65</v>
      </c>
    </row>
    <row r="758" spans="1:4" customFormat="1" x14ac:dyDescent="0.25">
      <c r="A758" s="371">
        <v>39233</v>
      </c>
      <c r="B758" s="371" t="s">
        <v>9609</v>
      </c>
      <c r="C758" s="371" t="s">
        <v>3640</v>
      </c>
      <c r="D758" s="218">
        <v>35.93</v>
      </c>
    </row>
    <row r="759" spans="1:4" customFormat="1" x14ac:dyDescent="0.25">
      <c r="A759" s="371">
        <v>981</v>
      </c>
      <c r="B759" s="371" t="s">
        <v>9610</v>
      </c>
      <c r="C759" s="371" t="s">
        <v>3640</v>
      </c>
      <c r="D759" s="218">
        <v>4.01</v>
      </c>
    </row>
    <row r="760" spans="1:4" customFormat="1" x14ac:dyDescent="0.25">
      <c r="A760" s="371">
        <v>39234</v>
      </c>
      <c r="B760" s="371" t="s">
        <v>9611</v>
      </c>
      <c r="C760" s="371" t="s">
        <v>3640</v>
      </c>
      <c r="D760" s="218">
        <v>50.01</v>
      </c>
    </row>
    <row r="761" spans="1:4" customFormat="1" x14ac:dyDescent="0.25">
      <c r="A761" s="371">
        <v>982</v>
      </c>
      <c r="B761" s="371" t="s">
        <v>9612</v>
      </c>
      <c r="C761" s="371" t="s">
        <v>3640</v>
      </c>
      <c r="D761" s="218">
        <v>5.76</v>
      </c>
    </row>
    <row r="762" spans="1:4" customFormat="1" x14ac:dyDescent="0.25">
      <c r="A762" s="371">
        <v>39235</v>
      </c>
      <c r="B762" s="371" t="s">
        <v>9613</v>
      </c>
      <c r="C762" s="371" t="s">
        <v>3640</v>
      </c>
      <c r="D762" s="218">
        <v>73.760000000000005</v>
      </c>
    </row>
    <row r="763" spans="1:4" customFormat="1" x14ac:dyDescent="0.25">
      <c r="A763" s="371">
        <v>39236</v>
      </c>
      <c r="B763" s="371" t="s">
        <v>9614</v>
      </c>
      <c r="C763" s="371" t="s">
        <v>3640</v>
      </c>
      <c r="D763" s="218">
        <v>97.75</v>
      </c>
    </row>
    <row r="764" spans="1:4" customFormat="1" x14ac:dyDescent="0.25">
      <c r="A764" s="371">
        <v>990</v>
      </c>
      <c r="B764" s="371" t="s">
        <v>9615</v>
      </c>
      <c r="C764" s="371" t="s">
        <v>3640</v>
      </c>
      <c r="D764" s="218">
        <v>173.45</v>
      </c>
    </row>
    <row r="765" spans="1:4" customFormat="1" x14ac:dyDescent="0.25">
      <c r="A765" s="371">
        <v>39241</v>
      </c>
      <c r="B765" s="371" t="s">
        <v>9616</v>
      </c>
      <c r="C765" s="371" t="s">
        <v>3640</v>
      </c>
      <c r="D765" s="218">
        <v>17.07</v>
      </c>
    </row>
    <row r="766" spans="1:4" customFormat="1" x14ac:dyDescent="0.25">
      <c r="A766" s="371">
        <v>1005</v>
      </c>
      <c r="B766" s="371" t="s">
        <v>9617</v>
      </c>
      <c r="C766" s="371" t="s">
        <v>3640</v>
      </c>
      <c r="D766" s="218">
        <v>215.95</v>
      </c>
    </row>
    <row r="767" spans="1:4" customFormat="1" x14ac:dyDescent="0.25">
      <c r="A767" s="371">
        <v>991</v>
      </c>
      <c r="B767" s="371" t="s">
        <v>9618</v>
      </c>
      <c r="C767" s="371" t="s">
        <v>3640</v>
      </c>
      <c r="D767" s="218">
        <v>282.85000000000002</v>
      </c>
    </row>
    <row r="768" spans="1:4" customFormat="1" x14ac:dyDescent="0.25">
      <c r="A768" s="371">
        <v>986</v>
      </c>
      <c r="B768" s="371" t="s">
        <v>9619</v>
      </c>
      <c r="C768" s="371" t="s">
        <v>3640</v>
      </c>
      <c r="D768" s="218">
        <v>26.98</v>
      </c>
    </row>
    <row r="769" spans="1:4" customFormat="1" x14ac:dyDescent="0.25">
      <c r="A769" s="371">
        <v>987</v>
      </c>
      <c r="B769" s="371" t="s">
        <v>9620</v>
      </c>
      <c r="C769" s="371" t="s">
        <v>3640</v>
      </c>
      <c r="D769" s="218">
        <v>36.93</v>
      </c>
    </row>
    <row r="770" spans="1:4" customFormat="1" x14ac:dyDescent="0.25">
      <c r="A770" s="371">
        <v>1007</v>
      </c>
      <c r="B770" s="371" t="s">
        <v>9621</v>
      </c>
      <c r="C770" s="371" t="s">
        <v>3640</v>
      </c>
      <c r="D770" s="218">
        <v>51.12</v>
      </c>
    </row>
    <row r="771" spans="1:4" customFormat="1" x14ac:dyDescent="0.25">
      <c r="A771" s="371">
        <v>1008</v>
      </c>
      <c r="B771" s="371" t="s">
        <v>9622</v>
      </c>
      <c r="C771" s="371" t="s">
        <v>3640</v>
      </c>
      <c r="D771" s="218">
        <v>6.49</v>
      </c>
    </row>
    <row r="772" spans="1:4" customFormat="1" x14ac:dyDescent="0.25">
      <c r="A772" s="371">
        <v>988</v>
      </c>
      <c r="B772" s="371" t="s">
        <v>9623</v>
      </c>
      <c r="C772" s="371" t="s">
        <v>3640</v>
      </c>
      <c r="D772" s="218">
        <v>70.489999999999995</v>
      </c>
    </row>
    <row r="773" spans="1:4" customFormat="1" x14ac:dyDescent="0.25">
      <c r="A773" s="371">
        <v>989</v>
      </c>
      <c r="B773" s="371" t="s">
        <v>9624</v>
      </c>
      <c r="C773" s="371" t="s">
        <v>3640</v>
      </c>
      <c r="D773" s="218">
        <v>97.3</v>
      </c>
    </row>
    <row r="774" spans="1:4" customFormat="1" x14ac:dyDescent="0.25">
      <c r="A774" s="371">
        <v>1006</v>
      </c>
      <c r="B774" s="371" t="s">
        <v>9625</v>
      </c>
      <c r="C774" s="371" t="s">
        <v>3640</v>
      </c>
      <c r="D774" s="218">
        <v>130.44</v>
      </c>
    </row>
    <row r="775" spans="1:4" customFormat="1" x14ac:dyDescent="0.25">
      <c r="A775" s="371">
        <v>43972</v>
      </c>
      <c r="B775" s="371" t="s">
        <v>9626</v>
      </c>
      <c r="C775" s="371" t="s">
        <v>3640</v>
      </c>
      <c r="D775" s="218">
        <v>3.43</v>
      </c>
    </row>
    <row r="776" spans="1:4" customFormat="1" x14ac:dyDescent="0.25">
      <c r="A776" s="371">
        <v>43971</v>
      </c>
      <c r="B776" s="371" t="s">
        <v>9627</v>
      </c>
      <c r="C776" s="371" t="s">
        <v>3640</v>
      </c>
      <c r="D776" s="218">
        <v>2.62</v>
      </c>
    </row>
    <row r="777" spans="1:4" customFormat="1" x14ac:dyDescent="0.25">
      <c r="A777" s="371">
        <v>39598</v>
      </c>
      <c r="B777" s="371" t="s">
        <v>9628</v>
      </c>
      <c r="C777" s="371" t="s">
        <v>3640</v>
      </c>
      <c r="D777" s="218">
        <v>4.8600000000000003</v>
      </c>
    </row>
    <row r="778" spans="1:4" customFormat="1" x14ac:dyDescent="0.25">
      <c r="A778" s="371">
        <v>43973</v>
      </c>
      <c r="B778" s="371" t="s">
        <v>9629</v>
      </c>
      <c r="C778" s="371" t="s">
        <v>3640</v>
      </c>
      <c r="D778" s="218">
        <v>3.58</v>
      </c>
    </row>
    <row r="779" spans="1:4" customFormat="1" x14ac:dyDescent="0.25">
      <c r="A779" s="371">
        <v>39599</v>
      </c>
      <c r="B779" s="371" t="s">
        <v>9630</v>
      </c>
      <c r="C779" s="371" t="s">
        <v>3640</v>
      </c>
      <c r="D779" s="218">
        <v>6.99</v>
      </c>
    </row>
    <row r="780" spans="1:4" customFormat="1" x14ac:dyDescent="0.25">
      <c r="A780" s="371">
        <v>43832</v>
      </c>
      <c r="B780" s="371" t="s">
        <v>9631</v>
      </c>
      <c r="C780" s="371" t="s">
        <v>3640</v>
      </c>
      <c r="D780" s="218">
        <v>18.41</v>
      </c>
    </row>
    <row r="781" spans="1:4" customFormat="1" x14ac:dyDescent="0.25">
      <c r="A781" s="371">
        <v>34602</v>
      </c>
      <c r="B781" s="371" t="s">
        <v>9632</v>
      </c>
      <c r="C781" s="371" t="s">
        <v>3640</v>
      </c>
      <c r="D781" s="218">
        <v>4.46</v>
      </c>
    </row>
    <row r="782" spans="1:4" customFormat="1" x14ac:dyDescent="0.25">
      <c r="A782" s="371">
        <v>34607</v>
      </c>
      <c r="B782" s="371" t="s">
        <v>9633</v>
      </c>
      <c r="C782" s="371" t="s">
        <v>3640</v>
      </c>
      <c r="D782" s="218">
        <v>10.94</v>
      </c>
    </row>
    <row r="783" spans="1:4" customFormat="1" x14ac:dyDescent="0.25">
      <c r="A783" s="371">
        <v>34609</v>
      </c>
      <c r="B783" s="371" t="s">
        <v>9634</v>
      </c>
      <c r="C783" s="371" t="s">
        <v>3640</v>
      </c>
      <c r="D783" s="218">
        <v>15.91</v>
      </c>
    </row>
    <row r="784" spans="1:4" customFormat="1" x14ac:dyDescent="0.25">
      <c r="A784" s="371">
        <v>34618</v>
      </c>
      <c r="B784" s="371" t="s">
        <v>9635</v>
      </c>
      <c r="C784" s="371" t="s">
        <v>3640</v>
      </c>
      <c r="D784" s="218">
        <v>6.08</v>
      </c>
    </row>
    <row r="785" spans="1:4" customFormat="1" x14ac:dyDescent="0.25">
      <c r="A785" s="371">
        <v>34621</v>
      </c>
      <c r="B785" s="371" t="s">
        <v>9636</v>
      </c>
      <c r="C785" s="371" t="s">
        <v>3640</v>
      </c>
      <c r="D785" s="218">
        <v>15.08</v>
      </c>
    </row>
    <row r="786" spans="1:4" customFormat="1" x14ac:dyDescent="0.25">
      <c r="A786" s="371">
        <v>34622</v>
      </c>
      <c r="B786" s="371" t="s">
        <v>9637</v>
      </c>
      <c r="C786" s="371" t="s">
        <v>3640</v>
      </c>
      <c r="D786" s="218">
        <v>22.4</v>
      </c>
    </row>
    <row r="787" spans="1:4" customFormat="1" x14ac:dyDescent="0.25">
      <c r="A787" s="371">
        <v>34624</v>
      </c>
      <c r="B787" s="371" t="s">
        <v>9638</v>
      </c>
      <c r="C787" s="371" t="s">
        <v>3640</v>
      </c>
      <c r="D787" s="218">
        <v>8.1199999999999992</v>
      </c>
    </row>
    <row r="788" spans="1:4" customFormat="1" x14ac:dyDescent="0.25">
      <c r="A788" s="371">
        <v>34627</v>
      </c>
      <c r="B788" s="371" t="s">
        <v>9639</v>
      </c>
      <c r="C788" s="371" t="s">
        <v>3640</v>
      </c>
      <c r="D788" s="218">
        <v>19.59</v>
      </c>
    </row>
    <row r="789" spans="1:4" customFormat="1" x14ac:dyDescent="0.25">
      <c r="A789" s="371">
        <v>34629</v>
      </c>
      <c r="B789" s="371" t="s">
        <v>9640</v>
      </c>
      <c r="C789" s="371" t="s">
        <v>3640</v>
      </c>
      <c r="D789" s="218">
        <v>29.93</v>
      </c>
    </row>
    <row r="790" spans="1:4" customFormat="1" x14ac:dyDescent="0.25">
      <c r="A790" s="371">
        <v>39257</v>
      </c>
      <c r="B790" s="371" t="s">
        <v>9641</v>
      </c>
      <c r="C790" s="371" t="s">
        <v>3640</v>
      </c>
      <c r="D790" s="218">
        <v>6.09</v>
      </c>
    </row>
    <row r="791" spans="1:4" customFormat="1" x14ac:dyDescent="0.25">
      <c r="A791" s="371">
        <v>39261</v>
      </c>
      <c r="B791" s="371" t="s">
        <v>9642</v>
      </c>
      <c r="C791" s="371" t="s">
        <v>3640</v>
      </c>
      <c r="D791" s="218">
        <v>34.869999999999997</v>
      </c>
    </row>
    <row r="792" spans="1:4" customFormat="1" x14ac:dyDescent="0.25">
      <c r="A792" s="371">
        <v>39268</v>
      </c>
      <c r="B792" s="371" t="s">
        <v>9643</v>
      </c>
      <c r="C792" s="371" t="s">
        <v>3640</v>
      </c>
      <c r="D792" s="218">
        <v>545.04</v>
      </c>
    </row>
    <row r="793" spans="1:4" customFormat="1" x14ac:dyDescent="0.25">
      <c r="A793" s="371">
        <v>39262</v>
      </c>
      <c r="B793" s="371" t="s">
        <v>9644</v>
      </c>
      <c r="C793" s="371" t="s">
        <v>3640</v>
      </c>
      <c r="D793" s="218">
        <v>55.53</v>
      </c>
    </row>
    <row r="794" spans="1:4" customFormat="1" x14ac:dyDescent="0.25">
      <c r="A794" s="371">
        <v>39258</v>
      </c>
      <c r="B794" s="371" t="s">
        <v>9645</v>
      </c>
      <c r="C794" s="371" t="s">
        <v>3640</v>
      </c>
      <c r="D794" s="218">
        <v>9.18</v>
      </c>
    </row>
    <row r="795" spans="1:4" customFormat="1" x14ac:dyDescent="0.25">
      <c r="A795" s="371">
        <v>39263</v>
      </c>
      <c r="B795" s="371" t="s">
        <v>9646</v>
      </c>
      <c r="C795" s="371" t="s">
        <v>3640</v>
      </c>
      <c r="D795" s="218">
        <v>96.02</v>
      </c>
    </row>
    <row r="796" spans="1:4" customFormat="1" x14ac:dyDescent="0.25">
      <c r="A796" s="371">
        <v>39264</v>
      </c>
      <c r="B796" s="371" t="s">
        <v>9647</v>
      </c>
      <c r="C796" s="371" t="s">
        <v>3640</v>
      </c>
      <c r="D796" s="218">
        <v>133.01</v>
      </c>
    </row>
    <row r="797" spans="1:4" customFormat="1" x14ac:dyDescent="0.25">
      <c r="A797" s="371">
        <v>39259</v>
      </c>
      <c r="B797" s="371" t="s">
        <v>9648</v>
      </c>
      <c r="C797" s="371" t="s">
        <v>3640</v>
      </c>
      <c r="D797" s="218">
        <v>14.14</v>
      </c>
    </row>
    <row r="798" spans="1:4" customFormat="1" x14ac:dyDescent="0.25">
      <c r="A798" s="371">
        <v>39265</v>
      </c>
      <c r="B798" s="371" t="s">
        <v>9649</v>
      </c>
      <c r="C798" s="371" t="s">
        <v>3640</v>
      </c>
      <c r="D798" s="218">
        <v>180.58</v>
      </c>
    </row>
    <row r="799" spans="1:4" customFormat="1" x14ac:dyDescent="0.25">
      <c r="A799" s="371">
        <v>39260</v>
      </c>
      <c r="B799" s="371" t="s">
        <v>9650</v>
      </c>
      <c r="C799" s="371" t="s">
        <v>3640</v>
      </c>
      <c r="D799" s="218">
        <v>21.64</v>
      </c>
    </row>
    <row r="800" spans="1:4" customFormat="1" x14ac:dyDescent="0.25">
      <c r="A800" s="371">
        <v>39266</v>
      </c>
      <c r="B800" s="371" t="s">
        <v>9651</v>
      </c>
      <c r="C800" s="371" t="s">
        <v>3640</v>
      </c>
      <c r="D800" s="218">
        <v>272.5</v>
      </c>
    </row>
    <row r="801" spans="1:4" customFormat="1" x14ac:dyDescent="0.25">
      <c r="A801" s="371">
        <v>39267</v>
      </c>
      <c r="B801" s="371" t="s">
        <v>9652</v>
      </c>
      <c r="C801" s="371" t="s">
        <v>3640</v>
      </c>
      <c r="D801" s="218">
        <v>340.69</v>
      </c>
    </row>
    <row r="802" spans="1:4" customFormat="1" x14ac:dyDescent="0.25">
      <c r="A802" s="371">
        <v>11901</v>
      </c>
      <c r="B802" s="371" t="s">
        <v>9653</v>
      </c>
      <c r="C802" s="371" t="s">
        <v>3640</v>
      </c>
      <c r="D802" s="218">
        <v>0.63</v>
      </c>
    </row>
    <row r="803" spans="1:4" customFormat="1" x14ac:dyDescent="0.25">
      <c r="A803" s="371">
        <v>11902</v>
      </c>
      <c r="B803" s="371" t="s">
        <v>9654</v>
      </c>
      <c r="C803" s="371" t="s">
        <v>3640</v>
      </c>
      <c r="D803" s="218">
        <v>1.2</v>
      </c>
    </row>
    <row r="804" spans="1:4" customFormat="1" x14ac:dyDescent="0.25">
      <c r="A804" s="371">
        <v>11903</v>
      </c>
      <c r="B804" s="371" t="s">
        <v>9655</v>
      </c>
      <c r="C804" s="371" t="s">
        <v>3640</v>
      </c>
      <c r="D804" s="218">
        <v>1.27</v>
      </c>
    </row>
    <row r="805" spans="1:4" customFormat="1" x14ac:dyDescent="0.25">
      <c r="A805" s="371">
        <v>11904</v>
      </c>
      <c r="B805" s="371" t="s">
        <v>9656</v>
      </c>
      <c r="C805" s="371" t="s">
        <v>3640</v>
      </c>
      <c r="D805" s="218">
        <v>1.93</v>
      </c>
    </row>
    <row r="806" spans="1:4" customFormat="1" x14ac:dyDescent="0.25">
      <c r="A806" s="371">
        <v>11905</v>
      </c>
      <c r="B806" s="371" t="s">
        <v>9657</v>
      </c>
      <c r="C806" s="371" t="s">
        <v>3640</v>
      </c>
      <c r="D806" s="218">
        <v>2.36</v>
      </c>
    </row>
    <row r="807" spans="1:4" customFormat="1" x14ac:dyDescent="0.25">
      <c r="A807" s="371">
        <v>11906</v>
      </c>
      <c r="B807" s="371" t="s">
        <v>9658</v>
      </c>
      <c r="C807" s="371" t="s">
        <v>3640</v>
      </c>
      <c r="D807" s="218">
        <v>3</v>
      </c>
    </row>
    <row r="808" spans="1:4" customFormat="1" x14ac:dyDescent="0.25">
      <c r="A808" s="371">
        <v>11919</v>
      </c>
      <c r="B808" s="371" t="s">
        <v>9659</v>
      </c>
      <c r="C808" s="371" t="s">
        <v>3640</v>
      </c>
      <c r="D808" s="218">
        <v>5.49</v>
      </c>
    </row>
    <row r="809" spans="1:4" customFormat="1" x14ac:dyDescent="0.25">
      <c r="A809" s="371">
        <v>11920</v>
      </c>
      <c r="B809" s="371" t="s">
        <v>9660</v>
      </c>
      <c r="C809" s="371" t="s">
        <v>3640</v>
      </c>
      <c r="D809" s="218">
        <v>10.44</v>
      </c>
    </row>
    <row r="810" spans="1:4" customFormat="1" x14ac:dyDescent="0.25">
      <c r="A810" s="371">
        <v>11924</v>
      </c>
      <c r="B810" s="371" t="s">
        <v>9661</v>
      </c>
      <c r="C810" s="371" t="s">
        <v>3640</v>
      </c>
      <c r="D810" s="218">
        <v>87.65</v>
      </c>
    </row>
    <row r="811" spans="1:4" customFormat="1" x14ac:dyDescent="0.25">
      <c r="A811" s="371">
        <v>11921</v>
      </c>
      <c r="B811" s="371" t="s">
        <v>9662</v>
      </c>
      <c r="C811" s="371" t="s">
        <v>3640</v>
      </c>
      <c r="D811" s="218">
        <v>15.28</v>
      </c>
    </row>
    <row r="812" spans="1:4" customFormat="1" x14ac:dyDescent="0.25">
      <c r="A812" s="371">
        <v>11922</v>
      </c>
      <c r="B812" s="371" t="s">
        <v>9663</v>
      </c>
      <c r="C812" s="371" t="s">
        <v>3640</v>
      </c>
      <c r="D812" s="218">
        <v>24.7</v>
      </c>
    </row>
    <row r="813" spans="1:4" customFormat="1" x14ac:dyDescent="0.25">
      <c r="A813" s="371">
        <v>11923</v>
      </c>
      <c r="B813" s="371" t="s">
        <v>9664</v>
      </c>
      <c r="C813" s="371" t="s">
        <v>3640</v>
      </c>
      <c r="D813" s="218">
        <v>36.159999999999997</v>
      </c>
    </row>
    <row r="814" spans="1:4" customFormat="1" x14ac:dyDescent="0.25">
      <c r="A814" s="371">
        <v>11916</v>
      </c>
      <c r="B814" s="371" t="s">
        <v>9665</v>
      </c>
      <c r="C814" s="371" t="s">
        <v>3640</v>
      </c>
      <c r="D814" s="218">
        <v>7.52</v>
      </c>
    </row>
    <row r="815" spans="1:4" customFormat="1" x14ac:dyDescent="0.25">
      <c r="A815" s="371">
        <v>11914</v>
      </c>
      <c r="B815" s="371" t="s">
        <v>9666</v>
      </c>
      <c r="C815" s="371" t="s">
        <v>3640</v>
      </c>
      <c r="D815" s="218">
        <v>54.18</v>
      </c>
    </row>
    <row r="816" spans="1:4" customFormat="1" x14ac:dyDescent="0.25">
      <c r="A816" s="371">
        <v>11917</v>
      </c>
      <c r="B816" s="371" t="s">
        <v>9667</v>
      </c>
      <c r="C816" s="371" t="s">
        <v>3640</v>
      </c>
      <c r="D816" s="218">
        <v>13.24</v>
      </c>
    </row>
    <row r="817" spans="1:4" customFormat="1" x14ac:dyDescent="0.25">
      <c r="A817" s="371">
        <v>11918</v>
      </c>
      <c r="B817" s="371" t="s">
        <v>9668</v>
      </c>
      <c r="C817" s="371" t="s">
        <v>3640</v>
      </c>
      <c r="D817" s="218">
        <v>15.71</v>
      </c>
    </row>
    <row r="818" spans="1:4" customFormat="1" x14ac:dyDescent="0.25">
      <c r="A818" s="371">
        <v>37734</v>
      </c>
      <c r="B818" s="371" t="s">
        <v>9669</v>
      </c>
      <c r="C818" s="371" t="s">
        <v>3635</v>
      </c>
      <c r="D818" s="219">
        <v>73298.23</v>
      </c>
    </row>
    <row r="819" spans="1:4" customFormat="1" x14ac:dyDescent="0.25">
      <c r="A819" s="371">
        <v>42251</v>
      </c>
      <c r="B819" s="371" t="s">
        <v>9670</v>
      </c>
      <c r="C819" s="371" t="s">
        <v>3635</v>
      </c>
      <c r="D819" s="219">
        <v>83234.61</v>
      </c>
    </row>
    <row r="820" spans="1:4" customFormat="1" x14ac:dyDescent="0.25">
      <c r="A820" s="371">
        <v>37733</v>
      </c>
      <c r="B820" s="371" t="s">
        <v>9671</v>
      </c>
      <c r="C820" s="371" t="s">
        <v>3635</v>
      </c>
      <c r="D820" s="219">
        <v>54958.74</v>
      </c>
    </row>
    <row r="821" spans="1:4" customFormat="1" x14ac:dyDescent="0.25">
      <c r="A821" s="371">
        <v>37735</v>
      </c>
      <c r="B821" s="371" t="s">
        <v>9672</v>
      </c>
      <c r="C821" s="371" t="s">
        <v>3635</v>
      </c>
      <c r="D821" s="219">
        <v>66225.279999999999</v>
      </c>
    </row>
    <row r="822" spans="1:4" customFormat="1" x14ac:dyDescent="0.25">
      <c r="A822" s="371">
        <v>5090</v>
      </c>
      <c r="B822" s="371" t="s">
        <v>9673</v>
      </c>
      <c r="C822" s="371" t="s">
        <v>3635</v>
      </c>
      <c r="D822" s="218">
        <v>20</v>
      </c>
    </row>
    <row r="823" spans="1:4" customFormat="1" x14ac:dyDescent="0.25">
      <c r="A823" s="371">
        <v>5085</v>
      </c>
      <c r="B823" s="371" t="s">
        <v>9674</v>
      </c>
      <c r="C823" s="371" t="s">
        <v>3635</v>
      </c>
      <c r="D823" s="218">
        <v>29.77</v>
      </c>
    </row>
    <row r="824" spans="1:4" customFormat="1" x14ac:dyDescent="0.25">
      <c r="A824" s="371">
        <v>43603</v>
      </c>
      <c r="B824" s="371" t="s">
        <v>9675</v>
      </c>
      <c r="C824" s="371" t="s">
        <v>3635</v>
      </c>
      <c r="D824" s="218">
        <v>42.53</v>
      </c>
    </row>
    <row r="825" spans="1:4" customFormat="1" x14ac:dyDescent="0.25">
      <c r="A825" s="371">
        <v>38374</v>
      </c>
      <c r="B825" s="371" t="s">
        <v>9676</v>
      </c>
      <c r="C825" s="371" t="s">
        <v>3635</v>
      </c>
      <c r="D825" s="219">
        <v>1108.19</v>
      </c>
    </row>
    <row r="826" spans="1:4" customFormat="1" x14ac:dyDescent="0.25">
      <c r="A826" s="371">
        <v>20212</v>
      </c>
      <c r="B826" s="371" t="s">
        <v>9677</v>
      </c>
      <c r="C826" s="371" t="s">
        <v>3640</v>
      </c>
      <c r="D826" s="218">
        <v>26.38</v>
      </c>
    </row>
    <row r="827" spans="1:4" customFormat="1" x14ac:dyDescent="0.25">
      <c r="A827" s="371">
        <v>20209</v>
      </c>
      <c r="B827" s="371" t="s">
        <v>9678</v>
      </c>
      <c r="C827" s="371" t="s">
        <v>3640</v>
      </c>
      <c r="D827" s="218">
        <v>31.51</v>
      </c>
    </row>
    <row r="828" spans="1:4" customFormat="1" x14ac:dyDescent="0.25">
      <c r="A828" s="371">
        <v>4430</v>
      </c>
      <c r="B828" s="371" t="s">
        <v>9679</v>
      </c>
      <c r="C828" s="371" t="s">
        <v>3640</v>
      </c>
      <c r="D828" s="218">
        <v>15.44</v>
      </c>
    </row>
    <row r="829" spans="1:4" customFormat="1" x14ac:dyDescent="0.25">
      <c r="A829" s="371">
        <v>4433</v>
      </c>
      <c r="B829" s="371" t="s">
        <v>9680</v>
      </c>
      <c r="C829" s="371" t="s">
        <v>3640</v>
      </c>
      <c r="D829" s="218">
        <v>30.19</v>
      </c>
    </row>
    <row r="830" spans="1:4" customFormat="1" x14ac:dyDescent="0.25">
      <c r="A830" s="371">
        <v>4400</v>
      </c>
      <c r="B830" s="371" t="s">
        <v>9681</v>
      </c>
      <c r="C830" s="371" t="s">
        <v>3640</v>
      </c>
      <c r="D830" s="218">
        <v>24.57</v>
      </c>
    </row>
    <row r="831" spans="1:4" customFormat="1" x14ac:dyDescent="0.25">
      <c r="A831" s="371">
        <v>2729</v>
      </c>
      <c r="B831" s="371" t="s">
        <v>9682</v>
      </c>
      <c r="C831" s="371" t="s">
        <v>3635</v>
      </c>
      <c r="D831" s="218">
        <v>29.15</v>
      </c>
    </row>
    <row r="832" spans="1:4" customFormat="1" x14ac:dyDescent="0.25">
      <c r="A832" s="371">
        <v>4513</v>
      </c>
      <c r="B832" s="371" t="s">
        <v>9683</v>
      </c>
      <c r="C832" s="371" t="s">
        <v>3640</v>
      </c>
      <c r="D832" s="218">
        <v>5.57</v>
      </c>
    </row>
    <row r="833" spans="1:4" customFormat="1" x14ac:dyDescent="0.25">
      <c r="A833" s="371">
        <v>37106</v>
      </c>
      <c r="B833" s="371" t="s">
        <v>9684</v>
      </c>
      <c r="C833" s="371" t="s">
        <v>3635</v>
      </c>
      <c r="D833" s="219">
        <v>5413.04</v>
      </c>
    </row>
    <row r="834" spans="1:4" customFormat="1" x14ac:dyDescent="0.25">
      <c r="A834" s="371">
        <v>11869</v>
      </c>
      <c r="B834" s="371" t="s">
        <v>9685</v>
      </c>
      <c r="C834" s="371" t="s">
        <v>3635</v>
      </c>
      <c r="D834" s="219">
        <v>1082.5999999999999</v>
      </c>
    </row>
    <row r="835" spans="1:4" customFormat="1" x14ac:dyDescent="0.25">
      <c r="A835" s="371">
        <v>43981</v>
      </c>
      <c r="B835" s="371" t="s">
        <v>9686</v>
      </c>
      <c r="C835" s="371" t="s">
        <v>3635</v>
      </c>
      <c r="D835" s="219">
        <v>8157.39</v>
      </c>
    </row>
    <row r="836" spans="1:4" customFormat="1" x14ac:dyDescent="0.25">
      <c r="A836" s="371">
        <v>37104</v>
      </c>
      <c r="B836" s="371" t="s">
        <v>9687</v>
      </c>
      <c r="C836" s="371" t="s">
        <v>3635</v>
      </c>
      <c r="D836" s="219">
        <v>1358.69</v>
      </c>
    </row>
    <row r="837" spans="1:4" customFormat="1" x14ac:dyDescent="0.25">
      <c r="A837" s="371">
        <v>43982</v>
      </c>
      <c r="B837" s="371" t="s">
        <v>9688</v>
      </c>
      <c r="C837" s="371" t="s">
        <v>3635</v>
      </c>
      <c r="D837" s="219">
        <v>12886.63</v>
      </c>
    </row>
    <row r="838" spans="1:4" customFormat="1" x14ac:dyDescent="0.25">
      <c r="A838" s="371">
        <v>43978</v>
      </c>
      <c r="B838" s="371" t="s">
        <v>9689</v>
      </c>
      <c r="C838" s="371" t="s">
        <v>3635</v>
      </c>
      <c r="D838" s="219">
        <v>2013.55</v>
      </c>
    </row>
    <row r="839" spans="1:4" customFormat="1" x14ac:dyDescent="0.25">
      <c r="A839" s="371">
        <v>11871</v>
      </c>
      <c r="B839" s="371" t="s">
        <v>9690</v>
      </c>
      <c r="C839" s="371" t="s">
        <v>3635</v>
      </c>
      <c r="D839" s="218">
        <v>504.66</v>
      </c>
    </row>
    <row r="840" spans="1:4" customFormat="1" x14ac:dyDescent="0.25">
      <c r="A840" s="371">
        <v>37105</v>
      </c>
      <c r="B840" s="371" t="s">
        <v>9691</v>
      </c>
      <c r="C840" s="371" t="s">
        <v>3635</v>
      </c>
      <c r="D840" s="219">
        <v>3105.13</v>
      </c>
    </row>
    <row r="841" spans="1:4" customFormat="1" x14ac:dyDescent="0.25">
      <c r="A841" s="371">
        <v>43980</v>
      </c>
      <c r="B841" s="371" t="s">
        <v>9692</v>
      </c>
      <c r="C841" s="371" t="s">
        <v>3635</v>
      </c>
      <c r="D841" s="219">
        <v>3867.11</v>
      </c>
    </row>
    <row r="842" spans="1:4" customFormat="1" x14ac:dyDescent="0.25">
      <c r="A842" s="371">
        <v>43979</v>
      </c>
      <c r="B842" s="371" t="s">
        <v>9693</v>
      </c>
      <c r="C842" s="371" t="s">
        <v>3635</v>
      </c>
      <c r="D842" s="218">
        <v>726.59</v>
      </c>
    </row>
    <row r="843" spans="1:4" customFormat="1" x14ac:dyDescent="0.25">
      <c r="A843" s="371">
        <v>11868</v>
      </c>
      <c r="B843" s="371" t="s">
        <v>9694</v>
      </c>
      <c r="C843" s="371" t="s">
        <v>3635</v>
      </c>
      <c r="D843" s="218">
        <v>702.69</v>
      </c>
    </row>
    <row r="844" spans="1:4" customFormat="1" x14ac:dyDescent="0.25">
      <c r="A844" s="371">
        <v>34636</v>
      </c>
      <c r="B844" s="371" t="s">
        <v>9695</v>
      </c>
      <c r="C844" s="371" t="s">
        <v>3635</v>
      </c>
      <c r="D844" s="218">
        <v>499</v>
      </c>
    </row>
    <row r="845" spans="1:4" customFormat="1" x14ac:dyDescent="0.25">
      <c r="A845" s="371">
        <v>34639</v>
      </c>
      <c r="B845" s="371" t="s">
        <v>9696</v>
      </c>
      <c r="C845" s="371" t="s">
        <v>3635</v>
      </c>
      <c r="D845" s="219">
        <v>1151.78</v>
      </c>
    </row>
    <row r="846" spans="1:4" customFormat="1" x14ac:dyDescent="0.25">
      <c r="A846" s="371">
        <v>34640</v>
      </c>
      <c r="B846" s="371" t="s">
        <v>9697</v>
      </c>
      <c r="C846" s="371" t="s">
        <v>3635</v>
      </c>
      <c r="D846" s="219">
        <v>1306.51</v>
      </c>
    </row>
    <row r="847" spans="1:4" customFormat="1" x14ac:dyDescent="0.25">
      <c r="A847" s="371">
        <v>43977</v>
      </c>
      <c r="B847" s="371" t="s">
        <v>9698</v>
      </c>
      <c r="C847" s="371" t="s">
        <v>3635</v>
      </c>
      <c r="D847" s="219">
        <v>2252.35</v>
      </c>
    </row>
    <row r="848" spans="1:4" customFormat="1" x14ac:dyDescent="0.25">
      <c r="A848" s="371">
        <v>34637</v>
      </c>
      <c r="B848" s="371" t="s">
        <v>9699</v>
      </c>
      <c r="C848" s="371" t="s">
        <v>3635</v>
      </c>
      <c r="D848" s="218">
        <v>301.77</v>
      </c>
    </row>
    <row r="849" spans="1:4" customFormat="1" x14ac:dyDescent="0.25">
      <c r="A849" s="371">
        <v>34638</v>
      </c>
      <c r="B849" s="371" t="s">
        <v>9700</v>
      </c>
      <c r="C849" s="371" t="s">
        <v>3635</v>
      </c>
      <c r="D849" s="218">
        <v>466.78</v>
      </c>
    </row>
    <row r="850" spans="1:4" customFormat="1" x14ac:dyDescent="0.25">
      <c r="A850" s="371">
        <v>34641</v>
      </c>
      <c r="B850" s="371" t="s">
        <v>9701</v>
      </c>
      <c r="C850" s="371" t="s">
        <v>3635</v>
      </c>
      <c r="D850" s="218">
        <v>104.61</v>
      </c>
    </row>
    <row r="851" spans="1:4" customFormat="1" x14ac:dyDescent="0.25">
      <c r="A851" s="371">
        <v>43434</v>
      </c>
      <c r="B851" s="371" t="s">
        <v>9702</v>
      </c>
      <c r="C851" s="371" t="s">
        <v>3635</v>
      </c>
      <c r="D851" s="218">
        <v>113.11</v>
      </c>
    </row>
    <row r="852" spans="1:4" customFormat="1" x14ac:dyDescent="0.25">
      <c r="A852" s="371">
        <v>43435</v>
      </c>
      <c r="B852" s="371" t="s">
        <v>9703</v>
      </c>
      <c r="C852" s="371" t="s">
        <v>3635</v>
      </c>
      <c r="D852" s="218">
        <v>207.37</v>
      </c>
    </row>
    <row r="853" spans="1:4" customFormat="1" x14ac:dyDescent="0.25">
      <c r="A853" s="371">
        <v>43436</v>
      </c>
      <c r="B853" s="371" t="s">
        <v>9704</v>
      </c>
      <c r="C853" s="371" t="s">
        <v>3635</v>
      </c>
      <c r="D853" s="218">
        <v>362.9</v>
      </c>
    </row>
    <row r="854" spans="1:4" customFormat="1" x14ac:dyDescent="0.25">
      <c r="A854" s="371">
        <v>43437</v>
      </c>
      <c r="B854" s="371" t="s">
        <v>9705</v>
      </c>
      <c r="C854" s="371" t="s">
        <v>3635</v>
      </c>
      <c r="D854" s="218">
        <v>657.93</v>
      </c>
    </row>
    <row r="855" spans="1:4" customFormat="1" x14ac:dyDescent="0.25">
      <c r="A855" s="371">
        <v>43438</v>
      </c>
      <c r="B855" s="371" t="s">
        <v>9706</v>
      </c>
      <c r="C855" s="371" t="s">
        <v>3635</v>
      </c>
      <c r="D855" s="219">
        <v>1178.25</v>
      </c>
    </row>
    <row r="856" spans="1:4" customFormat="1" x14ac:dyDescent="0.25">
      <c r="A856" s="371">
        <v>41627</v>
      </c>
      <c r="B856" s="371" t="s">
        <v>9707</v>
      </c>
      <c r="C856" s="371" t="s">
        <v>3635</v>
      </c>
      <c r="D856" s="218">
        <v>174.38</v>
      </c>
    </row>
    <row r="857" spans="1:4" customFormat="1" x14ac:dyDescent="0.25">
      <c r="A857" s="371">
        <v>41628</v>
      </c>
      <c r="B857" s="371" t="s">
        <v>9708</v>
      </c>
      <c r="C857" s="371" t="s">
        <v>3635</v>
      </c>
      <c r="D857" s="218">
        <v>320.48</v>
      </c>
    </row>
    <row r="858" spans="1:4" customFormat="1" x14ac:dyDescent="0.25">
      <c r="A858" s="371">
        <v>41629</v>
      </c>
      <c r="B858" s="371" t="s">
        <v>9709</v>
      </c>
      <c r="C858" s="371" t="s">
        <v>3635</v>
      </c>
      <c r="D858" s="218">
        <v>407.2</v>
      </c>
    </row>
    <row r="859" spans="1:4" customFormat="1" x14ac:dyDescent="0.25">
      <c r="A859" s="371">
        <v>43429</v>
      </c>
      <c r="B859" s="371" t="s">
        <v>9710</v>
      </c>
      <c r="C859" s="371" t="s">
        <v>3635</v>
      </c>
      <c r="D859" s="218">
        <v>90.22</v>
      </c>
    </row>
    <row r="860" spans="1:4" customFormat="1" x14ac:dyDescent="0.25">
      <c r="A860" s="371">
        <v>43430</v>
      </c>
      <c r="B860" s="371" t="s">
        <v>9711</v>
      </c>
      <c r="C860" s="371" t="s">
        <v>3635</v>
      </c>
      <c r="D860" s="218">
        <v>149.87</v>
      </c>
    </row>
    <row r="861" spans="1:4" customFormat="1" x14ac:dyDescent="0.25">
      <c r="A861" s="371">
        <v>43431</v>
      </c>
      <c r="B861" s="371" t="s">
        <v>9712</v>
      </c>
      <c r="C861" s="371" t="s">
        <v>3635</v>
      </c>
      <c r="D861" s="218">
        <v>290.32</v>
      </c>
    </row>
    <row r="862" spans="1:4" customFormat="1" x14ac:dyDescent="0.25">
      <c r="A862" s="371">
        <v>43432</v>
      </c>
      <c r="B862" s="371" t="s">
        <v>9713</v>
      </c>
      <c r="C862" s="371" t="s">
        <v>3635</v>
      </c>
      <c r="D862" s="218">
        <v>603.26</v>
      </c>
    </row>
    <row r="863" spans="1:4" customFormat="1" x14ac:dyDescent="0.25">
      <c r="A863" s="371">
        <v>43433</v>
      </c>
      <c r="B863" s="371" t="s">
        <v>9714</v>
      </c>
      <c r="C863" s="371" t="s">
        <v>3635</v>
      </c>
      <c r="D863" s="218">
        <v>951.08</v>
      </c>
    </row>
    <row r="864" spans="1:4" customFormat="1" x14ac:dyDescent="0.25">
      <c r="A864" s="371">
        <v>43094</v>
      </c>
      <c r="B864" s="371" t="s">
        <v>9715</v>
      </c>
      <c r="C864" s="371" t="s">
        <v>3635</v>
      </c>
      <c r="D864" s="218">
        <v>427.46</v>
      </c>
    </row>
    <row r="865" spans="1:4" customFormat="1" x14ac:dyDescent="0.25">
      <c r="A865" s="371">
        <v>43093</v>
      </c>
      <c r="B865" s="371" t="s">
        <v>9716</v>
      </c>
      <c r="C865" s="371" t="s">
        <v>3635</v>
      </c>
      <c r="D865" s="218">
        <v>454.27</v>
      </c>
    </row>
    <row r="866" spans="1:4" customFormat="1" x14ac:dyDescent="0.25">
      <c r="A866" s="371">
        <v>11694</v>
      </c>
      <c r="B866" s="371" t="s">
        <v>9717</v>
      </c>
      <c r="C866" s="371" t="s">
        <v>3635</v>
      </c>
      <c r="D866" s="219">
        <v>1113.8800000000001</v>
      </c>
    </row>
    <row r="867" spans="1:4" customFormat="1" x14ac:dyDescent="0.25">
      <c r="A867" s="371">
        <v>1030</v>
      </c>
      <c r="B867" s="371" t="s">
        <v>9718</v>
      </c>
      <c r="C867" s="371" t="s">
        <v>3635</v>
      </c>
      <c r="D867" s="218">
        <v>50.39</v>
      </c>
    </row>
    <row r="868" spans="1:4" customFormat="1" x14ac:dyDescent="0.25">
      <c r="A868" s="371">
        <v>11881</v>
      </c>
      <c r="B868" s="371" t="s">
        <v>9719</v>
      </c>
      <c r="C868" s="371" t="s">
        <v>3635</v>
      </c>
      <c r="D868" s="218">
        <v>160.24</v>
      </c>
    </row>
    <row r="869" spans="1:4" customFormat="1" x14ac:dyDescent="0.25">
      <c r="A869" s="371">
        <v>35277</v>
      </c>
      <c r="B869" s="371" t="s">
        <v>9720</v>
      </c>
      <c r="C869" s="371" t="s">
        <v>3635</v>
      </c>
      <c r="D869" s="218">
        <v>496.91</v>
      </c>
    </row>
    <row r="870" spans="1:4" customFormat="1" x14ac:dyDescent="0.25">
      <c r="A870" s="371">
        <v>10521</v>
      </c>
      <c r="B870" s="371" t="s">
        <v>9721</v>
      </c>
      <c r="C870" s="371" t="s">
        <v>3635</v>
      </c>
      <c r="D870" s="218">
        <v>276.81</v>
      </c>
    </row>
    <row r="871" spans="1:4" customFormat="1" x14ac:dyDescent="0.25">
      <c r="A871" s="371">
        <v>10885</v>
      </c>
      <c r="B871" s="371" t="s">
        <v>9722</v>
      </c>
      <c r="C871" s="371" t="s">
        <v>3635</v>
      </c>
      <c r="D871" s="218">
        <v>350.14</v>
      </c>
    </row>
    <row r="872" spans="1:4" customFormat="1" x14ac:dyDescent="0.25">
      <c r="A872" s="371">
        <v>20962</v>
      </c>
      <c r="B872" s="371" t="s">
        <v>9723</v>
      </c>
      <c r="C872" s="371" t="s">
        <v>3635</v>
      </c>
      <c r="D872" s="218">
        <v>290</v>
      </c>
    </row>
    <row r="873" spans="1:4" customFormat="1" x14ac:dyDescent="0.25">
      <c r="A873" s="371">
        <v>20963</v>
      </c>
      <c r="B873" s="371" t="s">
        <v>9724</v>
      </c>
      <c r="C873" s="371" t="s">
        <v>3635</v>
      </c>
      <c r="D873" s="218">
        <v>354.26</v>
      </c>
    </row>
    <row r="874" spans="1:4" customFormat="1" x14ac:dyDescent="0.25">
      <c r="A874" s="371">
        <v>34643</v>
      </c>
      <c r="B874" s="371" t="s">
        <v>9725</v>
      </c>
      <c r="C874" s="371" t="s">
        <v>3635</v>
      </c>
      <c r="D874" s="218">
        <v>57.23</v>
      </c>
    </row>
    <row r="875" spans="1:4" customFormat="1" x14ac:dyDescent="0.25">
      <c r="A875" s="371">
        <v>41480</v>
      </c>
      <c r="B875" s="371" t="s">
        <v>9726</v>
      </c>
      <c r="C875" s="371" t="s">
        <v>3635</v>
      </c>
      <c r="D875" s="218">
        <v>66.349999999999994</v>
      </c>
    </row>
    <row r="876" spans="1:4" customFormat="1" x14ac:dyDescent="0.25">
      <c r="A876" s="371">
        <v>41474</v>
      </c>
      <c r="B876" s="371" t="s">
        <v>9727</v>
      </c>
      <c r="C876" s="371" t="s">
        <v>3635</v>
      </c>
      <c r="D876" s="218">
        <v>105.99</v>
      </c>
    </row>
    <row r="877" spans="1:4" customFormat="1" x14ac:dyDescent="0.25">
      <c r="A877" s="371">
        <v>41475</v>
      </c>
      <c r="B877" s="371" t="s">
        <v>9728</v>
      </c>
      <c r="C877" s="371" t="s">
        <v>3635</v>
      </c>
      <c r="D877" s="218">
        <v>90.44</v>
      </c>
    </row>
    <row r="878" spans="1:4" customFormat="1" x14ac:dyDescent="0.25">
      <c r="A878" s="371">
        <v>41476</v>
      </c>
      <c r="B878" s="371" t="s">
        <v>9729</v>
      </c>
      <c r="C878" s="371" t="s">
        <v>3635</v>
      </c>
      <c r="D878" s="218">
        <v>198.02</v>
      </c>
    </row>
    <row r="879" spans="1:4" customFormat="1" x14ac:dyDescent="0.25">
      <c r="A879" s="371">
        <v>2555</v>
      </c>
      <c r="B879" s="371" t="s">
        <v>9730</v>
      </c>
      <c r="C879" s="371" t="s">
        <v>3635</v>
      </c>
      <c r="D879" s="218">
        <v>1.23</v>
      </c>
    </row>
    <row r="880" spans="1:4" customFormat="1" x14ac:dyDescent="0.25">
      <c r="A880" s="371">
        <v>2556</v>
      </c>
      <c r="B880" s="371" t="s">
        <v>9731</v>
      </c>
      <c r="C880" s="371" t="s">
        <v>3635</v>
      </c>
      <c r="D880" s="218">
        <v>1.27</v>
      </c>
    </row>
    <row r="881" spans="1:4" customFormat="1" x14ac:dyDescent="0.25">
      <c r="A881" s="371">
        <v>2557</v>
      </c>
      <c r="B881" s="371" t="s">
        <v>9732</v>
      </c>
      <c r="C881" s="371" t="s">
        <v>3635</v>
      </c>
      <c r="D881" s="218">
        <v>2.7</v>
      </c>
    </row>
    <row r="882" spans="1:4" customFormat="1" x14ac:dyDescent="0.25">
      <c r="A882" s="371">
        <v>10569</v>
      </c>
      <c r="B882" s="371" t="s">
        <v>9733</v>
      </c>
      <c r="C882" s="371" t="s">
        <v>3635</v>
      </c>
      <c r="D882" s="218">
        <v>2.7</v>
      </c>
    </row>
    <row r="883" spans="1:4" customFormat="1" x14ac:dyDescent="0.25">
      <c r="A883" s="371">
        <v>39810</v>
      </c>
      <c r="B883" s="371" t="s">
        <v>9734</v>
      </c>
      <c r="C883" s="371" t="s">
        <v>3635</v>
      </c>
      <c r="D883" s="218">
        <v>57.69</v>
      </c>
    </row>
    <row r="884" spans="1:4" customFormat="1" x14ac:dyDescent="0.25">
      <c r="A884" s="371">
        <v>39811</v>
      </c>
      <c r="B884" s="371" t="s">
        <v>9735</v>
      </c>
      <c r="C884" s="371" t="s">
        <v>3635</v>
      </c>
      <c r="D884" s="218">
        <v>70.56</v>
      </c>
    </row>
    <row r="885" spans="1:4" customFormat="1" x14ac:dyDescent="0.25">
      <c r="A885" s="371">
        <v>39812</v>
      </c>
      <c r="B885" s="371" t="s">
        <v>9736</v>
      </c>
      <c r="C885" s="371" t="s">
        <v>3635</v>
      </c>
      <c r="D885" s="218">
        <v>116.02</v>
      </c>
    </row>
    <row r="886" spans="1:4" customFormat="1" x14ac:dyDescent="0.25">
      <c r="A886" s="371">
        <v>43096</v>
      </c>
      <c r="B886" s="371" t="s">
        <v>9737</v>
      </c>
      <c r="C886" s="371" t="s">
        <v>3635</v>
      </c>
      <c r="D886" s="218">
        <v>384.58</v>
      </c>
    </row>
    <row r="887" spans="1:4" customFormat="1" x14ac:dyDescent="0.25">
      <c r="A887" s="371">
        <v>43102</v>
      </c>
      <c r="B887" s="371" t="s">
        <v>9738</v>
      </c>
      <c r="C887" s="371" t="s">
        <v>3635</v>
      </c>
      <c r="D887" s="218">
        <v>233.85</v>
      </c>
    </row>
    <row r="888" spans="1:4" customFormat="1" x14ac:dyDescent="0.25">
      <c r="A888" s="371">
        <v>43103</v>
      </c>
      <c r="B888" s="371" t="s">
        <v>9739</v>
      </c>
      <c r="C888" s="371" t="s">
        <v>3635</v>
      </c>
      <c r="D888" s="218">
        <v>344.34</v>
      </c>
    </row>
    <row r="889" spans="1:4" customFormat="1" x14ac:dyDescent="0.25">
      <c r="A889" s="371">
        <v>43098</v>
      </c>
      <c r="B889" s="371" t="s">
        <v>9740</v>
      </c>
      <c r="C889" s="371" t="s">
        <v>3635</v>
      </c>
      <c r="D889" s="218">
        <v>130.27000000000001</v>
      </c>
    </row>
    <row r="890" spans="1:4" customFormat="1" x14ac:dyDescent="0.25">
      <c r="A890" s="371">
        <v>43097</v>
      </c>
      <c r="B890" s="371" t="s">
        <v>9741</v>
      </c>
      <c r="C890" s="371" t="s">
        <v>3635</v>
      </c>
      <c r="D890" s="218">
        <v>77.180000000000007</v>
      </c>
    </row>
    <row r="891" spans="1:4" customFormat="1" x14ac:dyDescent="0.25">
      <c r="A891" s="371">
        <v>43104</v>
      </c>
      <c r="B891" s="371" t="s">
        <v>9742</v>
      </c>
      <c r="C891" s="371" t="s">
        <v>3635</v>
      </c>
      <c r="D891" s="218">
        <v>912.95</v>
      </c>
    </row>
    <row r="892" spans="1:4" customFormat="1" x14ac:dyDescent="0.25">
      <c r="A892" s="371">
        <v>39771</v>
      </c>
      <c r="B892" s="371" t="s">
        <v>9743</v>
      </c>
      <c r="C892" s="371" t="s">
        <v>3635</v>
      </c>
      <c r="D892" s="218">
        <v>25.92</v>
      </c>
    </row>
    <row r="893" spans="1:4" customFormat="1" x14ac:dyDescent="0.25">
      <c r="A893" s="371">
        <v>39772</v>
      </c>
      <c r="B893" s="371" t="s">
        <v>9744</v>
      </c>
      <c r="C893" s="371" t="s">
        <v>3635</v>
      </c>
      <c r="D893" s="218">
        <v>50.95</v>
      </c>
    </row>
    <row r="894" spans="1:4" customFormat="1" x14ac:dyDescent="0.25">
      <c r="A894" s="371">
        <v>39773</v>
      </c>
      <c r="B894" s="371" t="s">
        <v>9745</v>
      </c>
      <c r="C894" s="371" t="s">
        <v>3635</v>
      </c>
      <c r="D894" s="218">
        <v>81.900000000000006</v>
      </c>
    </row>
    <row r="895" spans="1:4" customFormat="1" x14ac:dyDescent="0.25">
      <c r="A895" s="371">
        <v>39774</v>
      </c>
      <c r="B895" s="371" t="s">
        <v>9746</v>
      </c>
      <c r="C895" s="371" t="s">
        <v>3635</v>
      </c>
      <c r="D895" s="218">
        <v>122.5</v>
      </c>
    </row>
    <row r="896" spans="1:4" customFormat="1" x14ac:dyDescent="0.25">
      <c r="A896" s="371">
        <v>39775</v>
      </c>
      <c r="B896" s="371" t="s">
        <v>9747</v>
      </c>
      <c r="C896" s="371" t="s">
        <v>3635</v>
      </c>
      <c r="D896" s="218">
        <v>163.49</v>
      </c>
    </row>
    <row r="897" spans="1:4" customFormat="1" x14ac:dyDescent="0.25">
      <c r="A897" s="371">
        <v>39776</v>
      </c>
      <c r="B897" s="371" t="s">
        <v>9748</v>
      </c>
      <c r="C897" s="371" t="s">
        <v>3635</v>
      </c>
      <c r="D897" s="218">
        <v>197.59</v>
      </c>
    </row>
    <row r="898" spans="1:4" customFormat="1" x14ac:dyDescent="0.25">
      <c r="A898" s="371">
        <v>39777</v>
      </c>
      <c r="B898" s="371" t="s">
        <v>9749</v>
      </c>
      <c r="C898" s="371" t="s">
        <v>3635</v>
      </c>
      <c r="D898" s="218">
        <v>250.44</v>
      </c>
    </row>
    <row r="899" spans="1:4" customFormat="1" x14ac:dyDescent="0.25">
      <c r="A899" s="371">
        <v>20254</v>
      </c>
      <c r="B899" s="371" t="s">
        <v>9750</v>
      </c>
      <c r="C899" s="371" t="s">
        <v>3635</v>
      </c>
      <c r="D899" s="218">
        <v>18.18</v>
      </c>
    </row>
    <row r="900" spans="1:4" customFormat="1" x14ac:dyDescent="0.25">
      <c r="A900" s="371">
        <v>20253</v>
      </c>
      <c r="B900" s="371" t="s">
        <v>9751</v>
      </c>
      <c r="C900" s="371" t="s">
        <v>3635</v>
      </c>
      <c r="D900" s="218">
        <v>59.69</v>
      </c>
    </row>
    <row r="901" spans="1:4" customFormat="1" x14ac:dyDescent="0.25">
      <c r="A901" s="371">
        <v>11247</v>
      </c>
      <c r="B901" s="371" t="s">
        <v>9752</v>
      </c>
      <c r="C901" s="371" t="s">
        <v>3635</v>
      </c>
      <c r="D901" s="219">
        <v>1147.76</v>
      </c>
    </row>
    <row r="902" spans="1:4" customFormat="1" x14ac:dyDescent="0.25">
      <c r="A902" s="371">
        <v>11250</v>
      </c>
      <c r="B902" s="371" t="s">
        <v>9753</v>
      </c>
      <c r="C902" s="371" t="s">
        <v>3635</v>
      </c>
      <c r="D902" s="218">
        <v>49.41</v>
      </c>
    </row>
    <row r="903" spans="1:4" customFormat="1" x14ac:dyDescent="0.25">
      <c r="A903" s="371">
        <v>11249</v>
      </c>
      <c r="B903" s="371" t="s">
        <v>9754</v>
      </c>
      <c r="C903" s="371" t="s">
        <v>3635</v>
      </c>
      <c r="D903" s="219">
        <v>2241.9699999999998</v>
      </c>
    </row>
    <row r="904" spans="1:4" customFormat="1" x14ac:dyDescent="0.25">
      <c r="A904" s="371">
        <v>11251</v>
      </c>
      <c r="B904" s="371" t="s">
        <v>9755</v>
      </c>
      <c r="C904" s="371" t="s">
        <v>3635</v>
      </c>
      <c r="D904" s="218">
        <v>109.45</v>
      </c>
    </row>
    <row r="905" spans="1:4" customFormat="1" x14ac:dyDescent="0.25">
      <c r="A905" s="371">
        <v>11253</v>
      </c>
      <c r="B905" s="371" t="s">
        <v>9756</v>
      </c>
      <c r="C905" s="371" t="s">
        <v>3635</v>
      </c>
      <c r="D905" s="218">
        <v>181.37</v>
      </c>
    </row>
    <row r="906" spans="1:4" customFormat="1" x14ac:dyDescent="0.25">
      <c r="A906" s="371">
        <v>11255</v>
      </c>
      <c r="B906" s="371" t="s">
        <v>9757</v>
      </c>
      <c r="C906" s="371" t="s">
        <v>3635</v>
      </c>
      <c r="D906" s="218">
        <v>271.14999999999998</v>
      </c>
    </row>
    <row r="907" spans="1:4" customFormat="1" x14ac:dyDescent="0.25">
      <c r="A907" s="371">
        <v>14055</v>
      </c>
      <c r="B907" s="371" t="s">
        <v>9758</v>
      </c>
      <c r="C907" s="371" t="s">
        <v>3635</v>
      </c>
      <c r="D907" s="218">
        <v>545.45000000000005</v>
      </c>
    </row>
    <row r="908" spans="1:4" customFormat="1" x14ac:dyDescent="0.25">
      <c r="A908" s="371">
        <v>11256</v>
      </c>
      <c r="B908" s="371" t="s">
        <v>9759</v>
      </c>
      <c r="C908" s="371" t="s">
        <v>3635</v>
      </c>
      <c r="D908" s="218">
        <v>339.64</v>
      </c>
    </row>
    <row r="909" spans="1:4" customFormat="1" x14ac:dyDescent="0.25">
      <c r="A909" s="371">
        <v>1872</v>
      </c>
      <c r="B909" s="371" t="s">
        <v>9760</v>
      </c>
      <c r="C909" s="371" t="s">
        <v>3635</v>
      </c>
      <c r="D909" s="218">
        <v>2.58</v>
      </c>
    </row>
    <row r="910" spans="1:4" customFormat="1" x14ac:dyDescent="0.25">
      <c r="A910" s="371">
        <v>1873</v>
      </c>
      <c r="B910" s="371" t="s">
        <v>9761</v>
      </c>
      <c r="C910" s="371" t="s">
        <v>3635</v>
      </c>
      <c r="D910" s="218">
        <v>5.13</v>
      </c>
    </row>
    <row r="911" spans="1:4" customFormat="1" x14ac:dyDescent="0.25">
      <c r="A911" s="371">
        <v>39693</v>
      </c>
      <c r="B911" s="371" t="s">
        <v>9762</v>
      </c>
      <c r="C911" s="371" t="s">
        <v>3635</v>
      </c>
      <c r="D911" s="219">
        <v>2133.1</v>
      </c>
    </row>
    <row r="912" spans="1:4" customFormat="1" x14ac:dyDescent="0.25">
      <c r="A912" s="371">
        <v>39692</v>
      </c>
      <c r="B912" s="371" t="s">
        <v>9763</v>
      </c>
      <c r="C912" s="371" t="s">
        <v>3635</v>
      </c>
      <c r="D912" s="218">
        <v>682.54</v>
      </c>
    </row>
    <row r="913" spans="1:4" customFormat="1" x14ac:dyDescent="0.25">
      <c r="A913" s="371">
        <v>1062</v>
      </c>
      <c r="B913" s="371" t="s">
        <v>9764</v>
      </c>
      <c r="C913" s="371" t="s">
        <v>3635</v>
      </c>
      <c r="D913" s="218">
        <v>216.31</v>
      </c>
    </row>
    <row r="914" spans="1:4" customFormat="1" x14ac:dyDescent="0.25">
      <c r="A914" s="371">
        <v>39686</v>
      </c>
      <c r="B914" s="371" t="s">
        <v>9765</v>
      </c>
      <c r="C914" s="371" t="s">
        <v>3635</v>
      </c>
      <c r="D914" s="218">
        <v>350.25</v>
      </c>
    </row>
    <row r="915" spans="1:4" customFormat="1" x14ac:dyDescent="0.25">
      <c r="A915" s="371">
        <v>43095</v>
      </c>
      <c r="B915" s="371" t="s">
        <v>9766</v>
      </c>
      <c r="C915" s="371" t="s">
        <v>3635</v>
      </c>
      <c r="D915" s="218">
        <v>253.42</v>
      </c>
    </row>
    <row r="916" spans="1:4" customFormat="1" x14ac:dyDescent="0.25">
      <c r="A916" s="371">
        <v>1871</v>
      </c>
      <c r="B916" s="371" t="s">
        <v>9767</v>
      </c>
      <c r="C916" s="371" t="s">
        <v>3635</v>
      </c>
      <c r="D916" s="218">
        <v>4.6100000000000003</v>
      </c>
    </row>
    <row r="917" spans="1:4" customFormat="1" x14ac:dyDescent="0.25">
      <c r="A917" s="371">
        <v>12001</v>
      </c>
      <c r="B917" s="371" t="s">
        <v>9768</v>
      </c>
      <c r="C917" s="371" t="s">
        <v>3635</v>
      </c>
      <c r="D917" s="218">
        <v>6.66</v>
      </c>
    </row>
    <row r="918" spans="1:4" customFormat="1" x14ac:dyDescent="0.25">
      <c r="A918" s="371">
        <v>11882</v>
      </c>
      <c r="B918" s="371" t="s">
        <v>9769</v>
      </c>
      <c r="C918" s="371" t="s">
        <v>3635</v>
      </c>
      <c r="D918" s="218">
        <v>114.99</v>
      </c>
    </row>
    <row r="919" spans="1:4" customFormat="1" x14ac:dyDescent="0.25">
      <c r="A919" s="371">
        <v>1068</v>
      </c>
      <c r="B919" s="371" t="s">
        <v>9770</v>
      </c>
      <c r="C919" s="371" t="s">
        <v>3635</v>
      </c>
      <c r="D919" s="219">
        <v>1426.79</v>
      </c>
    </row>
    <row r="920" spans="1:4" customFormat="1" x14ac:dyDescent="0.25">
      <c r="A920" s="371">
        <v>39690</v>
      </c>
      <c r="B920" s="371" t="s">
        <v>9771</v>
      </c>
      <c r="C920" s="371" t="s">
        <v>3635</v>
      </c>
      <c r="D920" s="219">
        <v>2393.6799999999998</v>
      </c>
    </row>
    <row r="921" spans="1:4" customFormat="1" x14ac:dyDescent="0.25">
      <c r="A921" s="371">
        <v>39691</v>
      </c>
      <c r="B921" s="371" t="s">
        <v>9772</v>
      </c>
      <c r="C921" s="371" t="s">
        <v>3635</v>
      </c>
      <c r="D921" s="219">
        <v>3010.58</v>
      </c>
    </row>
    <row r="922" spans="1:4" customFormat="1" x14ac:dyDescent="0.25">
      <c r="A922" s="371">
        <v>39808</v>
      </c>
      <c r="B922" s="371" t="s">
        <v>9773</v>
      </c>
      <c r="C922" s="371" t="s">
        <v>3635</v>
      </c>
      <c r="D922" s="218">
        <v>132.31</v>
      </c>
    </row>
    <row r="923" spans="1:4" customFormat="1" x14ac:dyDescent="0.25">
      <c r="A923" s="371">
        <v>39809</v>
      </c>
      <c r="B923" s="371" t="s">
        <v>9774</v>
      </c>
      <c r="C923" s="371" t="s">
        <v>3635</v>
      </c>
      <c r="D923" s="218">
        <v>313.81</v>
      </c>
    </row>
    <row r="924" spans="1:4" customFormat="1" x14ac:dyDescent="0.25">
      <c r="A924" s="371">
        <v>43439</v>
      </c>
      <c r="B924" s="371" t="s">
        <v>9775</v>
      </c>
      <c r="C924" s="371" t="s">
        <v>3635</v>
      </c>
      <c r="D924" s="218">
        <v>527.85</v>
      </c>
    </row>
    <row r="925" spans="1:4" customFormat="1" x14ac:dyDescent="0.25">
      <c r="A925" s="371">
        <v>5103</v>
      </c>
      <c r="B925" s="371" t="s">
        <v>9776</v>
      </c>
      <c r="C925" s="371" t="s">
        <v>3635</v>
      </c>
      <c r="D925" s="218">
        <v>31.46</v>
      </c>
    </row>
    <row r="926" spans="1:4" customFormat="1" x14ac:dyDescent="0.25">
      <c r="A926" s="371">
        <v>11880</v>
      </c>
      <c r="B926" s="371" t="s">
        <v>9777</v>
      </c>
      <c r="C926" s="371" t="s">
        <v>3635</v>
      </c>
      <c r="D926" s="218">
        <v>132.31</v>
      </c>
    </row>
    <row r="927" spans="1:4" customFormat="1" x14ac:dyDescent="0.25">
      <c r="A927" s="371">
        <v>11714</v>
      </c>
      <c r="B927" s="371" t="s">
        <v>9778</v>
      </c>
      <c r="C927" s="371" t="s">
        <v>3635</v>
      </c>
      <c r="D927" s="218">
        <v>90.14</v>
      </c>
    </row>
    <row r="928" spans="1:4" customFormat="1" x14ac:dyDescent="0.25">
      <c r="A928" s="371">
        <v>11712</v>
      </c>
      <c r="B928" s="371" t="s">
        <v>9779</v>
      </c>
      <c r="C928" s="371" t="s">
        <v>3635</v>
      </c>
      <c r="D928" s="218">
        <v>58.86</v>
      </c>
    </row>
    <row r="929" spans="1:4" customFormat="1" x14ac:dyDescent="0.25">
      <c r="A929" s="371">
        <v>11717</v>
      </c>
      <c r="B929" s="371" t="s">
        <v>9780</v>
      </c>
      <c r="C929" s="371" t="s">
        <v>3635</v>
      </c>
      <c r="D929" s="218">
        <v>70.95</v>
      </c>
    </row>
    <row r="930" spans="1:4" customFormat="1" x14ac:dyDescent="0.25">
      <c r="A930" s="371">
        <v>1106</v>
      </c>
      <c r="B930" s="371" t="s">
        <v>9781</v>
      </c>
      <c r="C930" s="371" t="s">
        <v>3639</v>
      </c>
      <c r="D930" s="218">
        <v>1.4</v>
      </c>
    </row>
    <row r="931" spans="1:4" customFormat="1" x14ac:dyDescent="0.25">
      <c r="A931" s="371">
        <v>11161</v>
      </c>
      <c r="B931" s="371" t="s">
        <v>9782</v>
      </c>
      <c r="C931" s="371" t="s">
        <v>3639</v>
      </c>
      <c r="D931" s="218">
        <v>2.34</v>
      </c>
    </row>
    <row r="932" spans="1:4" customFormat="1" x14ac:dyDescent="0.25">
      <c r="A932" s="371">
        <v>1107</v>
      </c>
      <c r="B932" s="371" t="s">
        <v>9783</v>
      </c>
      <c r="C932" s="371" t="s">
        <v>3639</v>
      </c>
      <c r="D932" s="218">
        <v>1.19</v>
      </c>
    </row>
    <row r="933" spans="1:4" customFormat="1" x14ac:dyDescent="0.25">
      <c r="A933" s="371">
        <v>44479</v>
      </c>
      <c r="B933" s="371" t="s">
        <v>9784</v>
      </c>
      <c r="C933" s="371" t="s">
        <v>3639</v>
      </c>
      <c r="D933" s="218">
        <v>0.28000000000000003</v>
      </c>
    </row>
    <row r="934" spans="1:4" customFormat="1" x14ac:dyDescent="0.25">
      <c r="A934" s="371">
        <v>4759</v>
      </c>
      <c r="B934" s="371" t="s">
        <v>9785</v>
      </c>
      <c r="C934" s="371" t="s">
        <v>3638</v>
      </c>
      <c r="D934" s="218">
        <v>19.059999999999999</v>
      </c>
    </row>
    <row r="935" spans="1:4" customFormat="1" x14ac:dyDescent="0.25">
      <c r="A935" s="371">
        <v>41068</v>
      </c>
      <c r="B935" s="371" t="s">
        <v>9786</v>
      </c>
      <c r="C935" s="371" t="s">
        <v>3642</v>
      </c>
      <c r="D935" s="219">
        <v>3395.42</v>
      </c>
    </row>
    <row r="936" spans="1:4" customFormat="1" x14ac:dyDescent="0.25">
      <c r="A936" s="371">
        <v>12618</v>
      </c>
      <c r="B936" s="371" t="s">
        <v>9787</v>
      </c>
      <c r="C936" s="371" t="s">
        <v>3635</v>
      </c>
      <c r="D936" s="218">
        <v>148.44999999999999</v>
      </c>
    </row>
    <row r="937" spans="1:4" customFormat="1" x14ac:dyDescent="0.25">
      <c r="A937" s="371">
        <v>1108</v>
      </c>
      <c r="B937" s="371" t="s">
        <v>9788</v>
      </c>
      <c r="C937" s="371" t="s">
        <v>3640</v>
      </c>
      <c r="D937" s="218">
        <v>23.26</v>
      </c>
    </row>
    <row r="938" spans="1:4" customFormat="1" x14ac:dyDescent="0.25">
      <c r="A938" s="371">
        <v>1117</v>
      </c>
      <c r="B938" s="371" t="s">
        <v>9789</v>
      </c>
      <c r="C938" s="371" t="s">
        <v>3640</v>
      </c>
      <c r="D938" s="218">
        <v>23.45</v>
      </c>
    </row>
    <row r="939" spans="1:4" customFormat="1" x14ac:dyDescent="0.25">
      <c r="A939" s="371">
        <v>1118</v>
      </c>
      <c r="B939" s="371" t="s">
        <v>9790</v>
      </c>
      <c r="C939" s="371" t="s">
        <v>3640</v>
      </c>
      <c r="D939" s="218">
        <v>27.71</v>
      </c>
    </row>
    <row r="940" spans="1:4" customFormat="1" x14ac:dyDescent="0.25">
      <c r="A940" s="371">
        <v>1110</v>
      </c>
      <c r="B940" s="371" t="s">
        <v>9791</v>
      </c>
      <c r="C940" s="371" t="s">
        <v>3640</v>
      </c>
      <c r="D940" s="218">
        <v>27.71</v>
      </c>
    </row>
    <row r="941" spans="1:4" customFormat="1" x14ac:dyDescent="0.25">
      <c r="A941" s="371">
        <v>40784</v>
      </c>
      <c r="B941" s="371" t="s">
        <v>9792</v>
      </c>
      <c r="C941" s="371" t="s">
        <v>3640</v>
      </c>
      <c r="D941" s="218">
        <v>76.45</v>
      </c>
    </row>
    <row r="942" spans="1:4" customFormat="1" x14ac:dyDescent="0.25">
      <c r="A942" s="371">
        <v>40782</v>
      </c>
      <c r="B942" s="371" t="s">
        <v>9793</v>
      </c>
      <c r="C942" s="371" t="s">
        <v>3640</v>
      </c>
      <c r="D942" s="218">
        <v>30</v>
      </c>
    </row>
    <row r="943" spans="1:4" customFormat="1" x14ac:dyDescent="0.25">
      <c r="A943" s="371">
        <v>40783</v>
      </c>
      <c r="B943" s="371" t="s">
        <v>9794</v>
      </c>
      <c r="C943" s="371" t="s">
        <v>3640</v>
      </c>
      <c r="D943" s="218">
        <v>39.08</v>
      </c>
    </row>
    <row r="944" spans="1:4" customFormat="1" x14ac:dyDescent="0.25">
      <c r="A944" s="371">
        <v>1109</v>
      </c>
      <c r="B944" s="371" t="s">
        <v>9795</v>
      </c>
      <c r="C944" s="371" t="s">
        <v>3640</v>
      </c>
      <c r="D944" s="218">
        <v>23.26</v>
      </c>
    </row>
    <row r="945" spans="1:4" customFormat="1" x14ac:dyDescent="0.25">
      <c r="A945" s="371">
        <v>1119</v>
      </c>
      <c r="B945" s="371" t="s">
        <v>9796</v>
      </c>
      <c r="C945" s="371" t="s">
        <v>3640</v>
      </c>
      <c r="D945" s="218">
        <v>15</v>
      </c>
    </row>
    <row r="946" spans="1:4" customFormat="1" x14ac:dyDescent="0.25">
      <c r="A946" s="371">
        <v>13115</v>
      </c>
      <c r="B946" s="371" t="s">
        <v>9797</v>
      </c>
      <c r="C946" s="371" t="s">
        <v>3640</v>
      </c>
      <c r="D946" s="218">
        <v>20.95</v>
      </c>
    </row>
    <row r="947" spans="1:4" customFormat="1" x14ac:dyDescent="0.25">
      <c r="A947" s="371">
        <v>10541</v>
      </c>
      <c r="B947" s="371" t="s">
        <v>9798</v>
      </c>
      <c r="C947" s="371" t="s">
        <v>3640</v>
      </c>
      <c r="D947" s="218">
        <v>25.6</v>
      </c>
    </row>
    <row r="948" spans="1:4" customFormat="1" x14ac:dyDescent="0.25">
      <c r="A948" s="371">
        <v>10542</v>
      </c>
      <c r="B948" s="371" t="s">
        <v>9799</v>
      </c>
      <c r="C948" s="371" t="s">
        <v>3640</v>
      </c>
      <c r="D948" s="218">
        <v>33.479999999999997</v>
      </c>
    </row>
    <row r="949" spans="1:4" customFormat="1" x14ac:dyDescent="0.25">
      <c r="A949" s="371">
        <v>10543</v>
      </c>
      <c r="B949" s="371" t="s">
        <v>9800</v>
      </c>
      <c r="C949" s="371" t="s">
        <v>3640</v>
      </c>
      <c r="D949" s="218">
        <v>54.33</v>
      </c>
    </row>
    <row r="950" spans="1:4" customFormat="1" x14ac:dyDescent="0.25">
      <c r="A950" s="371">
        <v>10544</v>
      </c>
      <c r="B950" s="371" t="s">
        <v>9801</v>
      </c>
      <c r="C950" s="371" t="s">
        <v>3640</v>
      </c>
      <c r="D950" s="218">
        <v>70.27</v>
      </c>
    </row>
    <row r="951" spans="1:4" customFormat="1" x14ac:dyDescent="0.25">
      <c r="A951" s="371">
        <v>10545</v>
      </c>
      <c r="B951" s="371" t="s">
        <v>9802</v>
      </c>
      <c r="C951" s="371" t="s">
        <v>3640</v>
      </c>
      <c r="D951" s="218">
        <v>131.32</v>
      </c>
    </row>
    <row r="952" spans="1:4" customFormat="1" x14ac:dyDescent="0.25">
      <c r="A952" s="371">
        <v>38365</v>
      </c>
      <c r="B952" s="371" t="s">
        <v>9803</v>
      </c>
      <c r="C952" s="371" t="s">
        <v>3636</v>
      </c>
      <c r="D952" s="218">
        <v>2.2999999999999998</v>
      </c>
    </row>
    <row r="953" spans="1:4" customFormat="1" x14ac:dyDescent="0.25">
      <c r="A953" s="371">
        <v>44056</v>
      </c>
      <c r="B953" s="371" t="s">
        <v>9804</v>
      </c>
      <c r="C953" s="371" t="s">
        <v>3635</v>
      </c>
      <c r="D953" s="219">
        <v>488846.82</v>
      </c>
    </row>
    <row r="954" spans="1:4" customFormat="1" x14ac:dyDescent="0.25">
      <c r="A954" s="371">
        <v>44057</v>
      </c>
      <c r="B954" s="371" t="s">
        <v>9805</v>
      </c>
      <c r="C954" s="371" t="s">
        <v>3635</v>
      </c>
      <c r="D954" s="219">
        <v>521750</v>
      </c>
    </row>
    <row r="955" spans="1:4" customFormat="1" x14ac:dyDescent="0.25">
      <c r="A955" s="371">
        <v>37754</v>
      </c>
      <c r="B955" s="371" t="s">
        <v>9806</v>
      </c>
      <c r="C955" s="371" t="s">
        <v>3635</v>
      </c>
      <c r="D955" s="219">
        <v>539423.69999999995</v>
      </c>
    </row>
    <row r="956" spans="1:4" customFormat="1" x14ac:dyDescent="0.25">
      <c r="A956" s="371">
        <v>37757</v>
      </c>
      <c r="B956" s="371" t="s">
        <v>9807</v>
      </c>
      <c r="C956" s="371" t="s">
        <v>3635</v>
      </c>
      <c r="D956" s="219">
        <v>601657.68000000005</v>
      </c>
    </row>
    <row r="957" spans="1:4" customFormat="1" x14ac:dyDescent="0.25">
      <c r="A957" s="371">
        <v>44058</v>
      </c>
      <c r="B957" s="371" t="s">
        <v>9808</v>
      </c>
      <c r="C957" s="371" t="s">
        <v>3635</v>
      </c>
      <c r="D957" s="219">
        <v>568754.5</v>
      </c>
    </row>
    <row r="958" spans="1:4" customFormat="1" x14ac:dyDescent="0.25">
      <c r="A958" s="371">
        <v>37752</v>
      </c>
      <c r="B958" s="371" t="s">
        <v>9809</v>
      </c>
      <c r="C958" s="371" t="s">
        <v>3635</v>
      </c>
      <c r="D958" s="219">
        <v>592256.73</v>
      </c>
    </row>
    <row r="959" spans="1:4" customFormat="1" x14ac:dyDescent="0.25">
      <c r="A959" s="371">
        <v>44059</v>
      </c>
      <c r="B959" s="371" t="s">
        <v>9810</v>
      </c>
      <c r="C959" s="371" t="s">
        <v>3635</v>
      </c>
      <c r="D959" s="219">
        <v>468164.86</v>
      </c>
    </row>
    <row r="960" spans="1:4" customFormat="1" x14ac:dyDescent="0.25">
      <c r="A960" s="371">
        <v>37750</v>
      </c>
      <c r="B960" s="371" t="s">
        <v>9811</v>
      </c>
      <c r="C960" s="371" t="s">
        <v>3635</v>
      </c>
      <c r="D960" s="219">
        <v>469104.95</v>
      </c>
    </row>
    <row r="961" spans="1:4" customFormat="1" x14ac:dyDescent="0.25">
      <c r="A961" s="371">
        <v>37758</v>
      </c>
      <c r="B961" s="371" t="s">
        <v>9812</v>
      </c>
      <c r="C961" s="371" t="s">
        <v>3635</v>
      </c>
      <c r="D961" s="219">
        <v>746431.51</v>
      </c>
    </row>
    <row r="962" spans="1:4" customFormat="1" x14ac:dyDescent="0.25">
      <c r="A962" s="371">
        <v>44060</v>
      </c>
      <c r="B962" s="371" t="s">
        <v>9813</v>
      </c>
      <c r="C962" s="371" t="s">
        <v>3635</v>
      </c>
      <c r="D962" s="219">
        <v>721989.19</v>
      </c>
    </row>
    <row r="963" spans="1:4" customFormat="1" x14ac:dyDescent="0.25">
      <c r="A963" s="371">
        <v>37749</v>
      </c>
      <c r="B963" s="371" t="s">
        <v>9814</v>
      </c>
      <c r="C963" s="371" t="s">
        <v>3635</v>
      </c>
      <c r="D963" s="219">
        <v>770873.88</v>
      </c>
    </row>
    <row r="964" spans="1:4" customFormat="1" x14ac:dyDescent="0.25">
      <c r="A964" s="371">
        <v>44061</v>
      </c>
      <c r="B964" s="371" t="s">
        <v>9815</v>
      </c>
      <c r="C964" s="371" t="s">
        <v>3635</v>
      </c>
      <c r="D964" s="219">
        <v>707887.86</v>
      </c>
    </row>
    <row r="965" spans="1:4" customFormat="1" x14ac:dyDescent="0.25">
      <c r="A965" s="371">
        <v>1159</v>
      </c>
      <c r="B965" s="371" t="s">
        <v>9816</v>
      </c>
      <c r="C965" s="371" t="s">
        <v>3635</v>
      </c>
      <c r="D965" s="219">
        <v>276334.67</v>
      </c>
    </row>
    <row r="966" spans="1:4" customFormat="1" x14ac:dyDescent="0.25">
      <c r="A966" s="371">
        <v>12114</v>
      </c>
      <c r="B966" s="371" t="s">
        <v>9817</v>
      </c>
      <c r="C966" s="371" t="s">
        <v>3635</v>
      </c>
      <c r="D966" s="218">
        <v>160.72999999999999</v>
      </c>
    </row>
    <row r="967" spans="1:4" customFormat="1" x14ac:dyDescent="0.25">
      <c r="A967" s="371">
        <v>38106</v>
      </c>
      <c r="B967" s="371" t="s">
        <v>9818</v>
      </c>
      <c r="C967" s="371" t="s">
        <v>3635</v>
      </c>
      <c r="D967" s="218">
        <v>21.84</v>
      </c>
    </row>
    <row r="968" spans="1:4" customFormat="1" x14ac:dyDescent="0.25">
      <c r="A968" s="371">
        <v>38085</v>
      </c>
      <c r="B968" s="371" t="s">
        <v>9819</v>
      </c>
      <c r="C968" s="371" t="s">
        <v>3635</v>
      </c>
      <c r="D968" s="218">
        <v>25.8</v>
      </c>
    </row>
    <row r="969" spans="1:4" customFormat="1" x14ac:dyDescent="0.25">
      <c r="A969" s="371">
        <v>38599</v>
      </c>
      <c r="B969" s="371" t="s">
        <v>9820</v>
      </c>
      <c r="C969" s="371" t="s">
        <v>3635</v>
      </c>
      <c r="D969" s="218">
        <v>6.21</v>
      </c>
    </row>
    <row r="970" spans="1:4" customFormat="1" x14ac:dyDescent="0.25">
      <c r="A970" s="371">
        <v>38596</v>
      </c>
      <c r="B970" s="371" t="s">
        <v>9821</v>
      </c>
      <c r="C970" s="371" t="s">
        <v>3635</v>
      </c>
      <c r="D970" s="218">
        <v>5.16</v>
      </c>
    </row>
    <row r="971" spans="1:4" customFormat="1" x14ac:dyDescent="0.25">
      <c r="A971" s="371">
        <v>38600</v>
      </c>
      <c r="B971" s="371" t="s">
        <v>9822</v>
      </c>
      <c r="C971" s="371" t="s">
        <v>3635</v>
      </c>
      <c r="D971" s="218">
        <v>6.59</v>
      </c>
    </row>
    <row r="972" spans="1:4" customFormat="1" x14ac:dyDescent="0.25">
      <c r="A972" s="371">
        <v>38597</v>
      </c>
      <c r="B972" s="371" t="s">
        <v>9823</v>
      </c>
      <c r="C972" s="371" t="s">
        <v>3635</v>
      </c>
      <c r="D972" s="218">
        <v>5.19</v>
      </c>
    </row>
    <row r="973" spans="1:4" customFormat="1" x14ac:dyDescent="0.25">
      <c r="A973" s="371">
        <v>659</v>
      </c>
      <c r="B973" s="371" t="s">
        <v>9824</v>
      </c>
      <c r="C973" s="371" t="s">
        <v>3635</v>
      </c>
      <c r="D973" s="218">
        <v>2.98</v>
      </c>
    </row>
    <row r="974" spans="1:4" customFormat="1" x14ac:dyDescent="0.25">
      <c r="A974" s="371">
        <v>660</v>
      </c>
      <c r="B974" s="371" t="s">
        <v>9825</v>
      </c>
      <c r="C974" s="371" t="s">
        <v>3635</v>
      </c>
      <c r="D974" s="218">
        <v>3.58</v>
      </c>
    </row>
    <row r="975" spans="1:4" customFormat="1" x14ac:dyDescent="0.25">
      <c r="A975" s="371">
        <v>658</v>
      </c>
      <c r="B975" s="371" t="s">
        <v>9826</v>
      </c>
      <c r="C975" s="371" t="s">
        <v>3635</v>
      </c>
      <c r="D975" s="218">
        <v>2.02</v>
      </c>
    </row>
    <row r="976" spans="1:4" customFormat="1" x14ac:dyDescent="0.25">
      <c r="A976" s="371">
        <v>38548</v>
      </c>
      <c r="B976" s="371" t="s">
        <v>9827</v>
      </c>
      <c r="C976" s="371" t="s">
        <v>3635</v>
      </c>
      <c r="D976" s="218">
        <v>1.83</v>
      </c>
    </row>
    <row r="977" spans="1:4" customFormat="1" x14ac:dyDescent="0.25">
      <c r="A977" s="371">
        <v>34649</v>
      </c>
      <c r="B977" s="371" t="s">
        <v>9828</v>
      </c>
      <c r="C977" s="371" t="s">
        <v>3635</v>
      </c>
      <c r="D977" s="218">
        <v>2.4700000000000002</v>
      </c>
    </row>
    <row r="978" spans="1:4" customFormat="1" x14ac:dyDescent="0.25">
      <c r="A978" s="371">
        <v>34655</v>
      </c>
      <c r="B978" s="371" t="s">
        <v>9829</v>
      </c>
      <c r="C978" s="371" t="s">
        <v>3635</v>
      </c>
      <c r="D978" s="218">
        <v>3.28</v>
      </c>
    </row>
    <row r="979" spans="1:4" customFormat="1" x14ac:dyDescent="0.25">
      <c r="A979" s="371">
        <v>40607</v>
      </c>
      <c r="B979" s="371" t="s">
        <v>9830</v>
      </c>
      <c r="C979" s="371" t="s">
        <v>3635</v>
      </c>
      <c r="D979" s="218">
        <v>5.72</v>
      </c>
    </row>
    <row r="980" spans="1:4" customFormat="1" x14ac:dyDescent="0.25">
      <c r="A980" s="371">
        <v>567</v>
      </c>
      <c r="B980" s="371" t="s">
        <v>9831</v>
      </c>
      <c r="C980" s="371" t="s">
        <v>3640</v>
      </c>
      <c r="D980" s="218">
        <v>12.64</v>
      </c>
    </row>
    <row r="981" spans="1:4" customFormat="1" x14ac:dyDescent="0.25">
      <c r="A981" s="371">
        <v>574</v>
      </c>
      <c r="B981" s="371" t="s">
        <v>9832</v>
      </c>
      <c r="C981" s="371" t="s">
        <v>3640</v>
      </c>
      <c r="D981" s="218">
        <v>33.24</v>
      </c>
    </row>
    <row r="982" spans="1:4" customFormat="1" x14ac:dyDescent="0.25">
      <c r="A982" s="371">
        <v>568</v>
      </c>
      <c r="B982" s="371" t="s">
        <v>9833</v>
      </c>
      <c r="C982" s="371" t="s">
        <v>3640</v>
      </c>
      <c r="D982" s="218">
        <v>70.040000000000006</v>
      </c>
    </row>
    <row r="983" spans="1:4" customFormat="1" x14ac:dyDescent="0.25">
      <c r="A983" s="371">
        <v>4777</v>
      </c>
      <c r="B983" s="371" t="s">
        <v>9834</v>
      </c>
      <c r="C983" s="371" t="s">
        <v>3639</v>
      </c>
      <c r="D983" s="218">
        <v>8.5</v>
      </c>
    </row>
    <row r="984" spans="1:4" customFormat="1" x14ac:dyDescent="0.25">
      <c r="A984" s="371">
        <v>592</v>
      </c>
      <c r="B984" s="371" t="s">
        <v>9835</v>
      </c>
      <c r="C984" s="371" t="s">
        <v>3639</v>
      </c>
      <c r="D984" s="218">
        <v>34.33</v>
      </c>
    </row>
    <row r="985" spans="1:4" customFormat="1" x14ac:dyDescent="0.25">
      <c r="A985" s="371">
        <v>586</v>
      </c>
      <c r="B985" s="371" t="s">
        <v>9836</v>
      </c>
      <c r="C985" s="371" t="s">
        <v>3640</v>
      </c>
      <c r="D985" s="218">
        <v>20.18</v>
      </c>
    </row>
    <row r="986" spans="1:4" customFormat="1" x14ac:dyDescent="0.25">
      <c r="A986" s="371">
        <v>588</v>
      </c>
      <c r="B986" s="371" t="s">
        <v>9837</v>
      </c>
      <c r="C986" s="371" t="s">
        <v>3640</v>
      </c>
      <c r="D986" s="218">
        <v>31.92</v>
      </c>
    </row>
    <row r="987" spans="1:4" customFormat="1" x14ac:dyDescent="0.25">
      <c r="A987" s="371">
        <v>591</v>
      </c>
      <c r="B987" s="371" t="s">
        <v>9838</v>
      </c>
      <c r="C987" s="371" t="s">
        <v>3639</v>
      </c>
      <c r="D987" s="218">
        <v>32.04</v>
      </c>
    </row>
    <row r="988" spans="1:4" customFormat="1" x14ac:dyDescent="0.25">
      <c r="A988" s="371">
        <v>584</v>
      </c>
      <c r="B988" s="371" t="s">
        <v>9839</v>
      </c>
      <c r="C988" s="371" t="s">
        <v>3640</v>
      </c>
      <c r="D988" s="218">
        <v>34.1</v>
      </c>
    </row>
    <row r="989" spans="1:4" customFormat="1" x14ac:dyDescent="0.25">
      <c r="A989" s="371">
        <v>589</v>
      </c>
      <c r="B989" s="371" t="s">
        <v>9840</v>
      </c>
      <c r="C989" s="371" t="s">
        <v>3640</v>
      </c>
      <c r="D989" s="218">
        <v>53.96</v>
      </c>
    </row>
    <row r="990" spans="1:4" customFormat="1" x14ac:dyDescent="0.25">
      <c r="A990" s="371">
        <v>1165</v>
      </c>
      <c r="B990" s="371" t="s">
        <v>9841</v>
      </c>
      <c r="C990" s="371" t="s">
        <v>3635</v>
      </c>
      <c r="D990" s="218">
        <v>21.42</v>
      </c>
    </row>
    <row r="991" spans="1:4" customFormat="1" x14ac:dyDescent="0.25">
      <c r="A991" s="371">
        <v>1164</v>
      </c>
      <c r="B991" s="371" t="s">
        <v>9842</v>
      </c>
      <c r="C991" s="371" t="s">
        <v>3635</v>
      </c>
      <c r="D991" s="218">
        <v>17.350000000000001</v>
      </c>
    </row>
    <row r="992" spans="1:4" customFormat="1" x14ac:dyDescent="0.25">
      <c r="A992" s="371">
        <v>1162</v>
      </c>
      <c r="B992" s="371" t="s">
        <v>9843</v>
      </c>
      <c r="C992" s="371" t="s">
        <v>3635</v>
      </c>
      <c r="D992" s="218">
        <v>6.03</v>
      </c>
    </row>
    <row r="993" spans="1:4" customFormat="1" x14ac:dyDescent="0.25">
      <c r="A993" s="371">
        <v>12395</v>
      </c>
      <c r="B993" s="371" t="s">
        <v>9844</v>
      </c>
      <c r="C993" s="371" t="s">
        <v>3635</v>
      </c>
      <c r="D993" s="218">
        <v>5.86</v>
      </c>
    </row>
    <row r="994" spans="1:4" customFormat="1" x14ac:dyDescent="0.25">
      <c r="A994" s="371">
        <v>1170</v>
      </c>
      <c r="B994" s="371" t="s">
        <v>9845</v>
      </c>
      <c r="C994" s="371" t="s">
        <v>3635</v>
      </c>
      <c r="D994" s="218">
        <v>11.37</v>
      </c>
    </row>
    <row r="995" spans="1:4" customFormat="1" x14ac:dyDescent="0.25">
      <c r="A995" s="371">
        <v>1169</v>
      </c>
      <c r="B995" s="371" t="s">
        <v>9846</v>
      </c>
      <c r="C995" s="371" t="s">
        <v>3635</v>
      </c>
      <c r="D995" s="218">
        <v>55.8</v>
      </c>
    </row>
    <row r="996" spans="1:4" customFormat="1" x14ac:dyDescent="0.25">
      <c r="A996" s="371">
        <v>1166</v>
      </c>
      <c r="B996" s="371" t="s">
        <v>9847</v>
      </c>
      <c r="C996" s="371" t="s">
        <v>3635</v>
      </c>
      <c r="D996" s="218">
        <v>30.94</v>
      </c>
    </row>
    <row r="997" spans="1:4" customFormat="1" x14ac:dyDescent="0.25">
      <c r="A997" s="371">
        <v>1163</v>
      </c>
      <c r="B997" s="371" t="s">
        <v>9848</v>
      </c>
      <c r="C997" s="371" t="s">
        <v>3635</v>
      </c>
      <c r="D997" s="218">
        <v>7.8</v>
      </c>
    </row>
    <row r="998" spans="1:4" customFormat="1" x14ac:dyDescent="0.25">
      <c r="A998" s="371">
        <v>12396</v>
      </c>
      <c r="B998" s="371" t="s">
        <v>9849</v>
      </c>
      <c r="C998" s="371" t="s">
        <v>3635</v>
      </c>
      <c r="D998" s="218">
        <v>5.86</v>
      </c>
    </row>
    <row r="999" spans="1:4" customFormat="1" x14ac:dyDescent="0.25">
      <c r="A999" s="371">
        <v>1168</v>
      </c>
      <c r="B999" s="371" t="s">
        <v>9850</v>
      </c>
      <c r="C999" s="371" t="s">
        <v>3635</v>
      </c>
      <c r="D999" s="218">
        <v>79.55</v>
      </c>
    </row>
    <row r="1000" spans="1:4" customFormat="1" x14ac:dyDescent="0.25">
      <c r="A1000" s="371">
        <v>1167</v>
      </c>
      <c r="B1000" s="371" t="s">
        <v>9851</v>
      </c>
      <c r="C1000" s="371" t="s">
        <v>3635</v>
      </c>
      <c r="D1000" s="218">
        <v>133.06</v>
      </c>
    </row>
    <row r="1001" spans="1:4" customFormat="1" x14ac:dyDescent="0.25">
      <c r="A1001" s="371">
        <v>36331</v>
      </c>
      <c r="B1001" s="371" t="s">
        <v>9852</v>
      </c>
      <c r="C1001" s="371" t="s">
        <v>3635</v>
      </c>
      <c r="D1001" s="218">
        <v>2.5099999999999998</v>
      </c>
    </row>
    <row r="1002" spans="1:4" customFormat="1" x14ac:dyDescent="0.25">
      <c r="A1002" s="371">
        <v>36346</v>
      </c>
      <c r="B1002" s="371" t="s">
        <v>9853</v>
      </c>
      <c r="C1002" s="371" t="s">
        <v>3635</v>
      </c>
      <c r="D1002" s="218">
        <v>3.76</v>
      </c>
    </row>
    <row r="1003" spans="1:4" customFormat="1" x14ac:dyDescent="0.25">
      <c r="A1003" s="371">
        <v>1197</v>
      </c>
      <c r="B1003" s="371" t="s">
        <v>9854</v>
      </c>
      <c r="C1003" s="371" t="s">
        <v>3635</v>
      </c>
      <c r="D1003" s="218">
        <v>1.77</v>
      </c>
    </row>
    <row r="1004" spans="1:4" customFormat="1" x14ac:dyDescent="0.25">
      <c r="A1004" s="371">
        <v>1202</v>
      </c>
      <c r="B1004" s="371" t="s">
        <v>9855</v>
      </c>
      <c r="C1004" s="371" t="s">
        <v>3635</v>
      </c>
      <c r="D1004" s="218">
        <v>5.03</v>
      </c>
    </row>
    <row r="1005" spans="1:4" customFormat="1" x14ac:dyDescent="0.25">
      <c r="A1005" s="371">
        <v>1198</v>
      </c>
      <c r="B1005" s="371" t="s">
        <v>9856</v>
      </c>
      <c r="C1005" s="371" t="s">
        <v>3635</v>
      </c>
      <c r="D1005" s="218">
        <v>2.3199999999999998</v>
      </c>
    </row>
    <row r="1006" spans="1:4" customFormat="1" x14ac:dyDescent="0.25">
      <c r="A1006" s="371">
        <v>20088</v>
      </c>
      <c r="B1006" s="371" t="s">
        <v>9857</v>
      </c>
      <c r="C1006" s="371" t="s">
        <v>3635</v>
      </c>
      <c r="D1006" s="218">
        <v>11.42</v>
      </c>
    </row>
    <row r="1007" spans="1:4" customFormat="1" x14ac:dyDescent="0.25">
      <c r="A1007" s="371">
        <v>20089</v>
      </c>
      <c r="B1007" s="371" t="s">
        <v>9858</v>
      </c>
      <c r="C1007" s="371" t="s">
        <v>3635</v>
      </c>
      <c r="D1007" s="218">
        <v>55.99</v>
      </c>
    </row>
    <row r="1008" spans="1:4" customFormat="1" x14ac:dyDescent="0.25">
      <c r="A1008" s="371">
        <v>20087</v>
      </c>
      <c r="B1008" s="371" t="s">
        <v>9859</v>
      </c>
      <c r="C1008" s="371" t="s">
        <v>3635</v>
      </c>
      <c r="D1008" s="218">
        <v>9.4499999999999993</v>
      </c>
    </row>
    <row r="1009" spans="1:4" customFormat="1" x14ac:dyDescent="0.25">
      <c r="A1009" s="371">
        <v>1200</v>
      </c>
      <c r="B1009" s="371" t="s">
        <v>9860</v>
      </c>
      <c r="C1009" s="371" t="s">
        <v>3635</v>
      </c>
      <c r="D1009" s="218">
        <v>8.58</v>
      </c>
    </row>
    <row r="1010" spans="1:4" customFormat="1" x14ac:dyDescent="0.25">
      <c r="A1010" s="371">
        <v>12909</v>
      </c>
      <c r="B1010" s="371" t="s">
        <v>9861</v>
      </c>
      <c r="C1010" s="371" t="s">
        <v>3635</v>
      </c>
      <c r="D1010" s="218">
        <v>3.98</v>
      </c>
    </row>
    <row r="1011" spans="1:4" customFormat="1" x14ac:dyDescent="0.25">
      <c r="A1011" s="371">
        <v>12910</v>
      </c>
      <c r="B1011" s="371" t="s">
        <v>9862</v>
      </c>
      <c r="C1011" s="371" t="s">
        <v>3635</v>
      </c>
      <c r="D1011" s="218">
        <v>7.15</v>
      </c>
    </row>
    <row r="1012" spans="1:4" customFormat="1" x14ac:dyDescent="0.25">
      <c r="A1012" s="371">
        <v>1191</v>
      </c>
      <c r="B1012" s="371" t="s">
        <v>9863</v>
      </c>
      <c r="C1012" s="371" t="s">
        <v>3635</v>
      </c>
      <c r="D1012" s="218">
        <v>1.26</v>
      </c>
    </row>
    <row r="1013" spans="1:4" customFormat="1" x14ac:dyDescent="0.25">
      <c r="A1013" s="371">
        <v>1185</v>
      </c>
      <c r="B1013" s="371" t="s">
        <v>9864</v>
      </c>
      <c r="C1013" s="371" t="s">
        <v>3635</v>
      </c>
      <c r="D1013" s="218">
        <v>1.26</v>
      </c>
    </row>
    <row r="1014" spans="1:4" customFormat="1" x14ac:dyDescent="0.25">
      <c r="A1014" s="371">
        <v>1189</v>
      </c>
      <c r="B1014" s="371" t="s">
        <v>9865</v>
      </c>
      <c r="C1014" s="371" t="s">
        <v>3635</v>
      </c>
      <c r="D1014" s="218">
        <v>2.0699999999999998</v>
      </c>
    </row>
    <row r="1015" spans="1:4" customFormat="1" x14ac:dyDescent="0.25">
      <c r="A1015" s="371">
        <v>1193</v>
      </c>
      <c r="B1015" s="371" t="s">
        <v>9866</v>
      </c>
      <c r="C1015" s="371" t="s">
        <v>3635</v>
      </c>
      <c r="D1015" s="218">
        <v>3.97</v>
      </c>
    </row>
    <row r="1016" spans="1:4" customFormat="1" x14ac:dyDescent="0.25">
      <c r="A1016" s="371">
        <v>1194</v>
      </c>
      <c r="B1016" s="371" t="s">
        <v>9867</v>
      </c>
      <c r="C1016" s="371" t="s">
        <v>3635</v>
      </c>
      <c r="D1016" s="218">
        <v>7.17</v>
      </c>
    </row>
    <row r="1017" spans="1:4" customFormat="1" x14ac:dyDescent="0.25">
      <c r="A1017" s="371">
        <v>1195</v>
      </c>
      <c r="B1017" s="371" t="s">
        <v>9868</v>
      </c>
      <c r="C1017" s="371" t="s">
        <v>3635</v>
      </c>
      <c r="D1017" s="218">
        <v>12.07</v>
      </c>
    </row>
    <row r="1018" spans="1:4" customFormat="1" x14ac:dyDescent="0.25">
      <c r="A1018" s="371">
        <v>1204</v>
      </c>
      <c r="B1018" s="371" t="s">
        <v>9869</v>
      </c>
      <c r="C1018" s="371" t="s">
        <v>3635</v>
      </c>
      <c r="D1018" s="218">
        <v>21.12</v>
      </c>
    </row>
    <row r="1019" spans="1:4" customFormat="1" x14ac:dyDescent="0.25">
      <c r="A1019" s="371">
        <v>1207</v>
      </c>
      <c r="B1019" s="371" t="s">
        <v>9870</v>
      </c>
      <c r="C1019" s="371" t="s">
        <v>3635</v>
      </c>
      <c r="D1019" s="218">
        <v>26.66</v>
      </c>
    </row>
    <row r="1020" spans="1:4" customFormat="1" x14ac:dyDescent="0.25">
      <c r="A1020" s="371">
        <v>1206</v>
      </c>
      <c r="B1020" s="371" t="s">
        <v>9871</v>
      </c>
      <c r="C1020" s="371" t="s">
        <v>3635</v>
      </c>
      <c r="D1020" s="218">
        <v>6.68</v>
      </c>
    </row>
    <row r="1021" spans="1:4" customFormat="1" x14ac:dyDescent="0.25">
      <c r="A1021" s="371">
        <v>1183</v>
      </c>
      <c r="B1021" s="371" t="s">
        <v>9872</v>
      </c>
      <c r="C1021" s="371" t="s">
        <v>3635</v>
      </c>
      <c r="D1021" s="218">
        <v>17.41</v>
      </c>
    </row>
    <row r="1022" spans="1:4" customFormat="1" x14ac:dyDescent="0.25">
      <c r="A1022" s="371">
        <v>42685</v>
      </c>
      <c r="B1022" s="371" t="s">
        <v>9873</v>
      </c>
      <c r="C1022" s="371" t="s">
        <v>3635</v>
      </c>
      <c r="D1022" s="218">
        <v>58.02</v>
      </c>
    </row>
    <row r="1023" spans="1:4" customFormat="1" x14ac:dyDescent="0.25">
      <c r="A1023" s="371">
        <v>42686</v>
      </c>
      <c r="B1023" s="371" t="s">
        <v>9874</v>
      </c>
      <c r="C1023" s="371" t="s">
        <v>3635</v>
      </c>
      <c r="D1023" s="218">
        <v>63.91</v>
      </c>
    </row>
    <row r="1024" spans="1:4" customFormat="1" x14ac:dyDescent="0.25">
      <c r="A1024" s="371">
        <v>12894</v>
      </c>
      <c r="B1024" s="371" t="s">
        <v>9875</v>
      </c>
      <c r="C1024" s="371" t="s">
        <v>3635</v>
      </c>
      <c r="D1024" s="218">
        <v>19.95</v>
      </c>
    </row>
    <row r="1025" spans="1:4" customFormat="1" x14ac:dyDescent="0.25">
      <c r="A1025" s="371">
        <v>12895</v>
      </c>
      <c r="B1025" s="371" t="s">
        <v>9876</v>
      </c>
      <c r="C1025" s="371" t="s">
        <v>3635</v>
      </c>
      <c r="D1025" s="218">
        <v>15.35</v>
      </c>
    </row>
    <row r="1026" spans="1:4" customFormat="1" x14ac:dyDescent="0.25">
      <c r="A1026" s="371">
        <v>1631</v>
      </c>
      <c r="B1026" s="371" t="s">
        <v>9877</v>
      </c>
      <c r="C1026" s="371" t="s">
        <v>3635</v>
      </c>
      <c r="D1026" s="218">
        <v>192.49</v>
      </c>
    </row>
    <row r="1027" spans="1:4" customFormat="1" x14ac:dyDescent="0.25">
      <c r="A1027" s="371">
        <v>1633</v>
      </c>
      <c r="B1027" s="371" t="s">
        <v>9878</v>
      </c>
      <c r="C1027" s="371" t="s">
        <v>3635</v>
      </c>
      <c r="D1027" s="218">
        <v>327.05</v>
      </c>
    </row>
    <row r="1028" spans="1:4" customFormat="1" x14ac:dyDescent="0.25">
      <c r="A1028" s="371">
        <v>10818</v>
      </c>
      <c r="B1028" s="371" t="s">
        <v>9879</v>
      </c>
      <c r="C1028" s="371" t="s">
        <v>3639</v>
      </c>
      <c r="D1028" s="218">
        <v>55.52</v>
      </c>
    </row>
    <row r="1029" spans="1:4" customFormat="1" x14ac:dyDescent="0.25">
      <c r="A1029" s="371">
        <v>41410</v>
      </c>
      <c r="B1029" s="371" t="s">
        <v>9880</v>
      </c>
      <c r="C1029" s="371" t="s">
        <v>3635</v>
      </c>
      <c r="D1029" s="218">
        <v>65.09</v>
      </c>
    </row>
    <row r="1030" spans="1:4" customFormat="1" x14ac:dyDescent="0.25">
      <c r="A1030" s="371">
        <v>41411</v>
      </c>
      <c r="B1030" s="371" t="s">
        <v>9881</v>
      </c>
      <c r="C1030" s="371" t="s">
        <v>3635</v>
      </c>
      <c r="D1030" s="218">
        <v>59.01</v>
      </c>
    </row>
    <row r="1031" spans="1:4" customFormat="1" x14ac:dyDescent="0.25">
      <c r="A1031" s="371">
        <v>41412</v>
      </c>
      <c r="B1031" s="371" t="s">
        <v>9882</v>
      </c>
      <c r="C1031" s="371" t="s">
        <v>3635</v>
      </c>
      <c r="D1031" s="218">
        <v>114.13</v>
      </c>
    </row>
    <row r="1032" spans="1:4" customFormat="1" x14ac:dyDescent="0.25">
      <c r="A1032" s="371">
        <v>41413</v>
      </c>
      <c r="B1032" s="371" t="s">
        <v>9883</v>
      </c>
      <c r="C1032" s="371" t="s">
        <v>3635</v>
      </c>
      <c r="D1032" s="218">
        <v>102.7</v>
      </c>
    </row>
    <row r="1033" spans="1:4" customFormat="1" x14ac:dyDescent="0.25">
      <c r="A1033" s="371">
        <v>39359</v>
      </c>
      <c r="B1033" s="371" t="s">
        <v>9884</v>
      </c>
      <c r="C1033" s="371" t="s">
        <v>3635</v>
      </c>
      <c r="D1033" s="218">
        <v>33.65</v>
      </c>
    </row>
    <row r="1034" spans="1:4" customFormat="1" x14ac:dyDescent="0.25">
      <c r="A1034" s="371">
        <v>39360</v>
      </c>
      <c r="B1034" s="371" t="s">
        <v>9885</v>
      </c>
      <c r="C1034" s="371" t="s">
        <v>3635</v>
      </c>
      <c r="D1034" s="218">
        <v>33.65</v>
      </c>
    </row>
    <row r="1035" spans="1:4" customFormat="1" x14ac:dyDescent="0.25">
      <c r="A1035" s="371">
        <v>10710</v>
      </c>
      <c r="B1035" s="371" t="s">
        <v>9886</v>
      </c>
      <c r="C1035" s="371" t="s">
        <v>3636</v>
      </c>
      <c r="D1035" s="218">
        <v>148.57</v>
      </c>
    </row>
    <row r="1036" spans="1:4" customFormat="1" x14ac:dyDescent="0.25">
      <c r="A1036" s="371">
        <v>10709</v>
      </c>
      <c r="B1036" s="371" t="s">
        <v>9887</v>
      </c>
      <c r="C1036" s="371" t="s">
        <v>3636</v>
      </c>
      <c r="D1036" s="218">
        <v>182.52</v>
      </c>
    </row>
    <row r="1037" spans="1:4" customFormat="1" x14ac:dyDescent="0.25">
      <c r="A1037" s="371">
        <v>39636</v>
      </c>
      <c r="B1037" s="371" t="s">
        <v>9888</v>
      </c>
      <c r="C1037" s="371" t="s">
        <v>3636</v>
      </c>
      <c r="D1037" s="218">
        <v>186.38</v>
      </c>
    </row>
    <row r="1038" spans="1:4" customFormat="1" x14ac:dyDescent="0.25">
      <c r="A1038" s="371">
        <v>10708</v>
      </c>
      <c r="B1038" s="371" t="s">
        <v>9889</v>
      </c>
      <c r="C1038" s="371" t="s">
        <v>3636</v>
      </c>
      <c r="D1038" s="218">
        <v>57.51</v>
      </c>
    </row>
    <row r="1039" spans="1:4" customFormat="1" x14ac:dyDescent="0.25">
      <c r="A1039" s="371">
        <v>39635</v>
      </c>
      <c r="B1039" s="371" t="s">
        <v>9890</v>
      </c>
      <c r="C1039" s="371" t="s">
        <v>3636</v>
      </c>
      <c r="D1039" s="218">
        <v>97.92</v>
      </c>
    </row>
    <row r="1040" spans="1:4" customFormat="1" x14ac:dyDescent="0.25">
      <c r="A1040" s="371">
        <v>6117</v>
      </c>
      <c r="B1040" s="371" t="s">
        <v>9891</v>
      </c>
      <c r="C1040" s="371" t="s">
        <v>3638</v>
      </c>
      <c r="D1040" s="218">
        <v>14.57</v>
      </c>
    </row>
    <row r="1041" spans="1:4" customFormat="1" x14ac:dyDescent="0.25">
      <c r="A1041" s="371">
        <v>40913</v>
      </c>
      <c r="B1041" s="371" t="s">
        <v>9892</v>
      </c>
      <c r="C1041" s="371" t="s">
        <v>3642</v>
      </c>
      <c r="D1041" s="219">
        <v>2597.5700000000002</v>
      </c>
    </row>
    <row r="1042" spans="1:4" customFormat="1" x14ac:dyDescent="0.25">
      <c r="A1042" s="371">
        <v>1214</v>
      </c>
      <c r="B1042" s="371" t="s">
        <v>9893</v>
      </c>
      <c r="C1042" s="371" t="s">
        <v>3638</v>
      </c>
      <c r="D1042" s="218">
        <v>19.82</v>
      </c>
    </row>
    <row r="1043" spans="1:4" customFormat="1" x14ac:dyDescent="0.25">
      <c r="A1043" s="371">
        <v>40915</v>
      </c>
      <c r="B1043" s="371" t="s">
        <v>9894</v>
      </c>
      <c r="C1043" s="371" t="s">
        <v>3642</v>
      </c>
      <c r="D1043" s="219">
        <v>3530.05</v>
      </c>
    </row>
    <row r="1044" spans="1:4" customFormat="1" x14ac:dyDescent="0.25">
      <c r="A1044" s="371">
        <v>1213</v>
      </c>
      <c r="B1044" s="371" t="s">
        <v>9895</v>
      </c>
      <c r="C1044" s="371" t="s">
        <v>3638</v>
      </c>
      <c r="D1044" s="218">
        <v>21.06</v>
      </c>
    </row>
    <row r="1045" spans="1:4" customFormat="1" x14ac:dyDescent="0.25">
      <c r="A1045" s="371">
        <v>40914</v>
      </c>
      <c r="B1045" s="371" t="s">
        <v>9896</v>
      </c>
      <c r="C1045" s="371" t="s">
        <v>3642</v>
      </c>
      <c r="D1045" s="219">
        <v>3748.8</v>
      </c>
    </row>
    <row r="1046" spans="1:4" customFormat="1" x14ac:dyDescent="0.25">
      <c r="A1046" s="371">
        <v>5091</v>
      </c>
      <c r="B1046" s="371" t="s">
        <v>9897</v>
      </c>
      <c r="C1046" s="371" t="s">
        <v>3635</v>
      </c>
      <c r="D1046" s="218">
        <v>19.53</v>
      </c>
    </row>
    <row r="1047" spans="1:4" customFormat="1" x14ac:dyDescent="0.25">
      <c r="A1047" s="371">
        <v>14615</v>
      </c>
      <c r="B1047" s="371" t="s">
        <v>9898</v>
      </c>
      <c r="C1047" s="371" t="s">
        <v>3635</v>
      </c>
      <c r="D1047" s="219">
        <v>3616.14</v>
      </c>
    </row>
    <row r="1048" spans="1:4" customFormat="1" x14ac:dyDescent="0.25">
      <c r="A1048" s="371">
        <v>2711</v>
      </c>
      <c r="B1048" s="371" t="s">
        <v>9899</v>
      </c>
      <c r="C1048" s="371" t="s">
        <v>3635</v>
      </c>
      <c r="D1048" s="218">
        <v>229.41</v>
      </c>
    </row>
    <row r="1049" spans="1:4" customFormat="1" x14ac:dyDescent="0.25">
      <c r="A1049" s="371">
        <v>37727</v>
      </c>
      <c r="B1049" s="371" t="s">
        <v>9900</v>
      </c>
      <c r="C1049" s="371" t="s">
        <v>3635</v>
      </c>
      <c r="D1049" s="219">
        <v>17085</v>
      </c>
    </row>
    <row r="1050" spans="1:4" customFormat="1" x14ac:dyDescent="0.25">
      <c r="A1050" s="371">
        <v>37728</v>
      </c>
      <c r="B1050" s="371" t="s">
        <v>9901</v>
      </c>
      <c r="C1050" s="371" t="s">
        <v>3635</v>
      </c>
      <c r="D1050" s="219">
        <v>23178.25</v>
      </c>
    </row>
    <row r="1051" spans="1:4" customFormat="1" x14ac:dyDescent="0.25">
      <c r="A1051" s="371">
        <v>37729</v>
      </c>
      <c r="B1051" s="371" t="s">
        <v>9902</v>
      </c>
      <c r="C1051" s="371" t="s">
        <v>3635</v>
      </c>
      <c r="D1051" s="219">
        <v>25089.86</v>
      </c>
    </row>
    <row r="1052" spans="1:4" customFormat="1" x14ac:dyDescent="0.25">
      <c r="A1052" s="371">
        <v>37730</v>
      </c>
      <c r="B1052" s="371" t="s">
        <v>9903</v>
      </c>
      <c r="C1052" s="371" t="s">
        <v>3635</v>
      </c>
      <c r="D1052" s="219">
        <v>27001.46</v>
      </c>
    </row>
    <row r="1053" spans="1:4" customFormat="1" x14ac:dyDescent="0.25">
      <c r="A1053" s="371">
        <v>37731</v>
      </c>
      <c r="B1053" s="371" t="s">
        <v>9904</v>
      </c>
      <c r="C1053" s="371" t="s">
        <v>3635</v>
      </c>
      <c r="D1053" s="219">
        <v>28913.07</v>
      </c>
    </row>
    <row r="1054" spans="1:4" customFormat="1" x14ac:dyDescent="0.25">
      <c r="A1054" s="371">
        <v>37732</v>
      </c>
      <c r="B1054" s="371" t="s">
        <v>9905</v>
      </c>
      <c r="C1054" s="371" t="s">
        <v>3635</v>
      </c>
      <c r="D1054" s="219">
        <v>32975.24</v>
      </c>
    </row>
    <row r="1055" spans="1:4" customFormat="1" x14ac:dyDescent="0.25">
      <c r="A1055" s="371">
        <v>42256</v>
      </c>
      <c r="B1055" s="371" t="s">
        <v>9906</v>
      </c>
      <c r="C1055" s="371" t="s">
        <v>3639</v>
      </c>
      <c r="D1055" s="218">
        <v>14.05</v>
      </c>
    </row>
    <row r="1056" spans="1:4" customFormat="1" x14ac:dyDescent="0.25">
      <c r="A1056" s="371">
        <v>42250</v>
      </c>
      <c r="B1056" s="371" t="s">
        <v>9907</v>
      </c>
      <c r="C1056" s="371" t="s">
        <v>3646</v>
      </c>
      <c r="D1056" s="219">
        <v>6323.87</v>
      </c>
    </row>
    <row r="1057" spans="1:4" customFormat="1" x14ac:dyDescent="0.25">
      <c r="A1057" s="371">
        <v>4743</v>
      </c>
      <c r="B1057" s="371" t="s">
        <v>9908</v>
      </c>
      <c r="C1057" s="371" t="s">
        <v>3641</v>
      </c>
      <c r="D1057" s="218">
        <v>108.3</v>
      </c>
    </row>
    <row r="1058" spans="1:4" customFormat="1" x14ac:dyDescent="0.25">
      <c r="A1058" s="371">
        <v>4744</v>
      </c>
      <c r="B1058" s="371" t="s">
        <v>9909</v>
      </c>
      <c r="C1058" s="371" t="s">
        <v>3641</v>
      </c>
      <c r="D1058" s="218">
        <v>173.29</v>
      </c>
    </row>
    <row r="1059" spans="1:4" customFormat="1" x14ac:dyDescent="0.25">
      <c r="A1059" s="371">
        <v>4745</v>
      </c>
      <c r="B1059" s="371" t="s">
        <v>9910</v>
      </c>
      <c r="C1059" s="371" t="s">
        <v>3641</v>
      </c>
      <c r="D1059" s="218">
        <v>207.83</v>
      </c>
    </row>
    <row r="1060" spans="1:4" customFormat="1" x14ac:dyDescent="0.25">
      <c r="A1060" s="371">
        <v>36496</v>
      </c>
      <c r="B1060" s="371" t="s">
        <v>9911</v>
      </c>
      <c r="C1060" s="371" t="s">
        <v>3635</v>
      </c>
      <c r="D1060" s="219">
        <v>9181.31</v>
      </c>
    </row>
    <row r="1061" spans="1:4" customFormat="1" x14ac:dyDescent="0.25">
      <c r="A1061" s="371">
        <v>10630</v>
      </c>
      <c r="B1061" s="371" t="s">
        <v>9912</v>
      </c>
      <c r="C1061" s="371" t="s">
        <v>3635</v>
      </c>
      <c r="D1061" s="219">
        <v>872588.17</v>
      </c>
    </row>
    <row r="1062" spans="1:4" customFormat="1" x14ac:dyDescent="0.25">
      <c r="A1062" s="371">
        <v>37762</v>
      </c>
      <c r="B1062" s="371" t="s">
        <v>9913</v>
      </c>
      <c r="C1062" s="371" t="s">
        <v>3635</v>
      </c>
      <c r="D1062" s="219">
        <v>748365.7</v>
      </c>
    </row>
    <row r="1063" spans="1:4" customFormat="1" x14ac:dyDescent="0.25">
      <c r="A1063" s="371">
        <v>37763</v>
      </c>
      <c r="B1063" s="371" t="s">
        <v>9914</v>
      </c>
      <c r="C1063" s="371" t="s">
        <v>3635</v>
      </c>
      <c r="D1063" s="219">
        <v>757455.04</v>
      </c>
    </row>
    <row r="1064" spans="1:4" customFormat="1" x14ac:dyDescent="0.25">
      <c r="A1064" s="371">
        <v>41992</v>
      </c>
      <c r="B1064" s="371" t="s">
        <v>9915</v>
      </c>
      <c r="C1064" s="371" t="s">
        <v>3635</v>
      </c>
      <c r="D1064" s="219">
        <v>861075</v>
      </c>
    </row>
    <row r="1065" spans="1:4" customFormat="1" x14ac:dyDescent="0.25">
      <c r="A1065" s="371">
        <v>13215</v>
      </c>
      <c r="B1065" s="371" t="s">
        <v>9916</v>
      </c>
      <c r="C1065" s="371" t="s">
        <v>3635</v>
      </c>
      <c r="D1065" s="219">
        <v>1055892.3500000001</v>
      </c>
    </row>
    <row r="1066" spans="1:4" customFormat="1" x14ac:dyDescent="0.25">
      <c r="A1066" s="371">
        <v>4235</v>
      </c>
      <c r="B1066" s="371" t="s">
        <v>9917</v>
      </c>
      <c r="C1066" s="371" t="s">
        <v>3638</v>
      </c>
      <c r="D1066" s="218">
        <v>16.91</v>
      </c>
    </row>
    <row r="1067" spans="1:4" customFormat="1" x14ac:dyDescent="0.25">
      <c r="A1067" s="371">
        <v>40976</v>
      </c>
      <c r="B1067" s="371" t="s">
        <v>9918</v>
      </c>
      <c r="C1067" s="371" t="s">
        <v>3642</v>
      </c>
      <c r="D1067" s="219">
        <v>3011.92</v>
      </c>
    </row>
    <row r="1068" spans="1:4" customFormat="1" x14ac:dyDescent="0.25">
      <c r="A1068" s="371">
        <v>43091</v>
      </c>
      <c r="B1068" s="371" t="s">
        <v>9919</v>
      </c>
      <c r="C1068" s="371" t="s">
        <v>3635</v>
      </c>
      <c r="D1068" s="219">
        <v>10584.93</v>
      </c>
    </row>
    <row r="1069" spans="1:4" customFormat="1" x14ac:dyDescent="0.25">
      <c r="A1069" s="371">
        <v>43092</v>
      </c>
      <c r="B1069" s="371" t="s">
        <v>9920</v>
      </c>
      <c r="C1069" s="371" t="s">
        <v>3635</v>
      </c>
      <c r="D1069" s="219">
        <v>14113.24</v>
      </c>
    </row>
    <row r="1070" spans="1:4" customFormat="1" x14ac:dyDescent="0.25">
      <c r="A1070" s="371">
        <v>43089</v>
      </c>
      <c r="B1070" s="371" t="s">
        <v>9921</v>
      </c>
      <c r="C1070" s="371" t="s">
        <v>3635</v>
      </c>
      <c r="D1070" s="219">
        <v>2459.63</v>
      </c>
    </row>
    <row r="1071" spans="1:4" customFormat="1" x14ac:dyDescent="0.25">
      <c r="A1071" s="371">
        <v>43090</v>
      </c>
      <c r="B1071" s="371" t="s">
        <v>9922</v>
      </c>
      <c r="C1071" s="371" t="s">
        <v>3635</v>
      </c>
      <c r="D1071" s="219">
        <v>5428.17</v>
      </c>
    </row>
    <row r="1072" spans="1:4" customFormat="1" x14ac:dyDescent="0.25">
      <c r="A1072" s="371">
        <v>41967</v>
      </c>
      <c r="B1072" s="371" t="s">
        <v>9923</v>
      </c>
      <c r="C1072" s="371" t="s">
        <v>3634</v>
      </c>
      <c r="D1072" s="218">
        <v>19.13</v>
      </c>
    </row>
    <row r="1073" spans="1:4" customFormat="1" x14ac:dyDescent="0.25">
      <c r="A1073" s="371">
        <v>12760</v>
      </c>
      <c r="B1073" s="371" t="s">
        <v>9924</v>
      </c>
      <c r="C1073" s="371" t="s">
        <v>3636</v>
      </c>
      <c r="D1073" s="219">
        <v>1523.47</v>
      </c>
    </row>
    <row r="1074" spans="1:4" customFormat="1" x14ac:dyDescent="0.25">
      <c r="A1074" s="371">
        <v>12759</v>
      </c>
      <c r="B1074" s="371" t="s">
        <v>9925</v>
      </c>
      <c r="C1074" s="371" t="s">
        <v>3636</v>
      </c>
      <c r="D1074" s="219">
        <v>1015.63</v>
      </c>
    </row>
    <row r="1075" spans="1:4" customFormat="1" x14ac:dyDescent="0.25">
      <c r="A1075" s="371">
        <v>43105</v>
      </c>
      <c r="B1075" s="371" t="s">
        <v>9926</v>
      </c>
      <c r="C1075" s="371" t="s">
        <v>3639</v>
      </c>
      <c r="D1075" s="218">
        <v>30.26</v>
      </c>
    </row>
    <row r="1076" spans="1:4" customFormat="1" x14ac:dyDescent="0.25">
      <c r="A1076" s="371">
        <v>40424</v>
      </c>
      <c r="B1076" s="371" t="s">
        <v>9927</v>
      </c>
      <c r="C1076" s="371" t="s">
        <v>3639</v>
      </c>
      <c r="D1076" s="218">
        <v>7.68</v>
      </c>
    </row>
    <row r="1077" spans="1:4" customFormat="1" x14ac:dyDescent="0.25">
      <c r="A1077" s="371">
        <v>1325</v>
      </c>
      <c r="B1077" s="371" t="s">
        <v>9928</v>
      </c>
      <c r="C1077" s="371" t="s">
        <v>3639</v>
      </c>
      <c r="D1077" s="218">
        <v>8.42</v>
      </c>
    </row>
    <row r="1078" spans="1:4" customFormat="1" x14ac:dyDescent="0.25">
      <c r="A1078" s="371">
        <v>1327</v>
      </c>
      <c r="B1078" s="371" t="s">
        <v>9929</v>
      </c>
      <c r="C1078" s="371" t="s">
        <v>3639</v>
      </c>
      <c r="D1078" s="218">
        <v>8.9600000000000009</v>
      </c>
    </row>
    <row r="1079" spans="1:4" customFormat="1" x14ac:dyDescent="0.25">
      <c r="A1079" s="371">
        <v>1328</v>
      </c>
      <c r="B1079" s="371" t="s">
        <v>9930</v>
      </c>
      <c r="C1079" s="371" t="s">
        <v>3639</v>
      </c>
      <c r="D1079" s="218">
        <v>8.44</v>
      </c>
    </row>
    <row r="1080" spans="1:4" customFormat="1" x14ac:dyDescent="0.25">
      <c r="A1080" s="371">
        <v>1321</v>
      </c>
      <c r="B1080" s="371" t="s">
        <v>9931</v>
      </c>
      <c r="C1080" s="371" t="s">
        <v>3639</v>
      </c>
      <c r="D1080" s="218">
        <v>7.81</v>
      </c>
    </row>
    <row r="1081" spans="1:4" customFormat="1" x14ac:dyDescent="0.25">
      <c r="A1081" s="371">
        <v>1318</v>
      </c>
      <c r="B1081" s="371" t="s">
        <v>9932</v>
      </c>
      <c r="C1081" s="371" t="s">
        <v>3639</v>
      </c>
      <c r="D1081" s="218">
        <v>7.82</v>
      </c>
    </row>
    <row r="1082" spans="1:4" customFormat="1" x14ac:dyDescent="0.25">
      <c r="A1082" s="371">
        <v>1322</v>
      </c>
      <c r="B1082" s="371" t="s">
        <v>9933</v>
      </c>
      <c r="C1082" s="371" t="s">
        <v>3639</v>
      </c>
      <c r="D1082" s="218">
        <v>8.26</v>
      </c>
    </row>
    <row r="1083" spans="1:4" customFormat="1" x14ac:dyDescent="0.25">
      <c r="A1083" s="371">
        <v>1323</v>
      </c>
      <c r="B1083" s="371" t="s">
        <v>9934</v>
      </c>
      <c r="C1083" s="371" t="s">
        <v>3639</v>
      </c>
      <c r="D1083" s="218">
        <v>8.26</v>
      </c>
    </row>
    <row r="1084" spans="1:4" customFormat="1" x14ac:dyDescent="0.25">
      <c r="A1084" s="371">
        <v>1319</v>
      </c>
      <c r="B1084" s="371" t="s">
        <v>9935</v>
      </c>
      <c r="C1084" s="371" t="s">
        <v>3639</v>
      </c>
      <c r="D1084" s="218">
        <v>6.96</v>
      </c>
    </row>
    <row r="1085" spans="1:4" customFormat="1" x14ac:dyDescent="0.25">
      <c r="A1085" s="371">
        <v>11026</v>
      </c>
      <c r="B1085" s="371" t="s">
        <v>9936</v>
      </c>
      <c r="C1085" s="371" t="s">
        <v>3639</v>
      </c>
      <c r="D1085" s="218">
        <v>9.58</v>
      </c>
    </row>
    <row r="1086" spans="1:4" customFormat="1" x14ac:dyDescent="0.25">
      <c r="A1086" s="371">
        <v>11027</v>
      </c>
      <c r="B1086" s="371" t="s">
        <v>9937</v>
      </c>
      <c r="C1086" s="371" t="s">
        <v>3639</v>
      </c>
      <c r="D1086" s="218">
        <v>9.9700000000000006</v>
      </c>
    </row>
    <row r="1087" spans="1:4" customFormat="1" x14ac:dyDescent="0.25">
      <c r="A1087" s="371">
        <v>11046</v>
      </c>
      <c r="B1087" s="371" t="s">
        <v>9938</v>
      </c>
      <c r="C1087" s="371" t="s">
        <v>3639</v>
      </c>
      <c r="D1087" s="218">
        <v>9.5500000000000007</v>
      </c>
    </row>
    <row r="1088" spans="1:4" customFormat="1" x14ac:dyDescent="0.25">
      <c r="A1088" s="371">
        <v>11047</v>
      </c>
      <c r="B1088" s="371" t="s">
        <v>9939</v>
      </c>
      <c r="C1088" s="371" t="s">
        <v>3639</v>
      </c>
      <c r="D1088" s="218">
        <v>10.41</v>
      </c>
    </row>
    <row r="1089" spans="1:4" customFormat="1" x14ac:dyDescent="0.25">
      <c r="A1089" s="371">
        <v>43668</v>
      </c>
      <c r="B1089" s="371" t="s">
        <v>9940</v>
      </c>
      <c r="C1089" s="371" t="s">
        <v>3639</v>
      </c>
      <c r="D1089" s="218">
        <v>9.18</v>
      </c>
    </row>
    <row r="1090" spans="1:4" customFormat="1" x14ac:dyDescent="0.25">
      <c r="A1090" s="371">
        <v>11049</v>
      </c>
      <c r="B1090" s="371" t="s">
        <v>9941</v>
      </c>
      <c r="C1090" s="371" t="s">
        <v>3639</v>
      </c>
      <c r="D1090" s="218">
        <v>9.9499999999999993</v>
      </c>
    </row>
    <row r="1091" spans="1:4" customFormat="1" x14ac:dyDescent="0.25">
      <c r="A1091" s="371">
        <v>43106</v>
      </c>
      <c r="B1091" s="371" t="s">
        <v>9942</v>
      </c>
      <c r="C1091" s="371" t="s">
        <v>3639</v>
      </c>
      <c r="D1091" s="218">
        <v>10.01</v>
      </c>
    </row>
    <row r="1092" spans="1:4" customFormat="1" x14ac:dyDescent="0.25">
      <c r="A1092" s="371">
        <v>11051</v>
      </c>
      <c r="B1092" s="371" t="s">
        <v>9943</v>
      </c>
      <c r="C1092" s="371" t="s">
        <v>3639</v>
      </c>
      <c r="D1092" s="218">
        <v>10.44</v>
      </c>
    </row>
    <row r="1093" spans="1:4" customFormat="1" x14ac:dyDescent="0.25">
      <c r="A1093" s="371">
        <v>11061</v>
      </c>
      <c r="B1093" s="371" t="s">
        <v>9944</v>
      </c>
      <c r="C1093" s="371" t="s">
        <v>3639</v>
      </c>
      <c r="D1093" s="218">
        <v>12.53</v>
      </c>
    </row>
    <row r="1094" spans="1:4" customFormat="1" x14ac:dyDescent="0.25">
      <c r="A1094" s="371">
        <v>43667</v>
      </c>
      <c r="B1094" s="371" t="s">
        <v>9945</v>
      </c>
      <c r="C1094" s="371" t="s">
        <v>3639</v>
      </c>
      <c r="D1094" s="218">
        <v>9.11</v>
      </c>
    </row>
    <row r="1095" spans="1:4" customFormat="1" x14ac:dyDescent="0.25">
      <c r="A1095" s="371">
        <v>1333</v>
      </c>
      <c r="B1095" s="371" t="s">
        <v>9946</v>
      </c>
      <c r="C1095" s="371" t="s">
        <v>3639</v>
      </c>
      <c r="D1095" s="218">
        <v>7.59</v>
      </c>
    </row>
    <row r="1096" spans="1:4" customFormat="1" x14ac:dyDescent="0.25">
      <c r="A1096" s="371">
        <v>1330</v>
      </c>
      <c r="B1096" s="371" t="s">
        <v>9947</v>
      </c>
      <c r="C1096" s="371" t="s">
        <v>3639</v>
      </c>
      <c r="D1096" s="218">
        <v>7.51</v>
      </c>
    </row>
    <row r="1097" spans="1:4" customFormat="1" x14ac:dyDescent="0.25">
      <c r="A1097" s="371">
        <v>10957</v>
      </c>
      <c r="B1097" s="371" t="s">
        <v>9948</v>
      </c>
      <c r="C1097" s="371" t="s">
        <v>3639</v>
      </c>
      <c r="D1097" s="218">
        <v>8.67</v>
      </c>
    </row>
    <row r="1098" spans="1:4" customFormat="1" x14ac:dyDescent="0.25">
      <c r="A1098" s="371">
        <v>1332</v>
      </c>
      <c r="B1098" s="371" t="s">
        <v>9949</v>
      </c>
      <c r="C1098" s="371" t="s">
        <v>3639</v>
      </c>
      <c r="D1098" s="218">
        <v>7.71</v>
      </c>
    </row>
    <row r="1099" spans="1:4" customFormat="1" x14ac:dyDescent="0.25">
      <c r="A1099" s="371">
        <v>1334</v>
      </c>
      <c r="B1099" s="371" t="s">
        <v>9950</v>
      </c>
      <c r="C1099" s="371" t="s">
        <v>3639</v>
      </c>
      <c r="D1099" s="218">
        <v>8.5399999999999991</v>
      </c>
    </row>
    <row r="1100" spans="1:4" customFormat="1" x14ac:dyDescent="0.25">
      <c r="A1100" s="371">
        <v>1335</v>
      </c>
      <c r="B1100" s="371" t="s">
        <v>9951</v>
      </c>
      <c r="C1100" s="371" t="s">
        <v>3639</v>
      </c>
      <c r="D1100" s="218">
        <v>8.83</v>
      </c>
    </row>
    <row r="1101" spans="1:4" customFormat="1" x14ac:dyDescent="0.25">
      <c r="A1101" s="371">
        <v>40425</v>
      </c>
      <c r="B1101" s="371" t="s">
        <v>9952</v>
      </c>
      <c r="C1101" s="371" t="s">
        <v>3639</v>
      </c>
      <c r="D1101" s="218">
        <v>7.56</v>
      </c>
    </row>
    <row r="1102" spans="1:4" customFormat="1" x14ac:dyDescent="0.25">
      <c r="A1102" s="371">
        <v>1337</v>
      </c>
      <c r="B1102" s="371" t="s">
        <v>9953</v>
      </c>
      <c r="C1102" s="371" t="s">
        <v>3639</v>
      </c>
      <c r="D1102" s="218">
        <v>8.67</v>
      </c>
    </row>
    <row r="1103" spans="1:4" customFormat="1" x14ac:dyDescent="0.25">
      <c r="A1103" s="371">
        <v>1338</v>
      </c>
      <c r="B1103" s="371" t="s">
        <v>9954</v>
      </c>
      <c r="C1103" s="371" t="s">
        <v>3636</v>
      </c>
      <c r="D1103" s="218">
        <v>62.14</v>
      </c>
    </row>
    <row r="1104" spans="1:4" customFormat="1" x14ac:dyDescent="0.25">
      <c r="A1104" s="371">
        <v>1340</v>
      </c>
      <c r="B1104" s="371" t="s">
        <v>9955</v>
      </c>
      <c r="C1104" s="371" t="s">
        <v>3636</v>
      </c>
      <c r="D1104" s="218">
        <v>71.84</v>
      </c>
    </row>
    <row r="1105" spans="1:4" customFormat="1" x14ac:dyDescent="0.25">
      <c r="A1105" s="371">
        <v>1341</v>
      </c>
      <c r="B1105" s="371" t="s">
        <v>9956</v>
      </c>
      <c r="C1105" s="371" t="s">
        <v>3636</v>
      </c>
      <c r="D1105" s="218">
        <v>69.19</v>
      </c>
    </row>
    <row r="1106" spans="1:4" customFormat="1" x14ac:dyDescent="0.25">
      <c r="A1106" s="371">
        <v>34659</v>
      </c>
      <c r="B1106" s="371" t="s">
        <v>9957</v>
      </c>
      <c r="C1106" s="371" t="s">
        <v>3636</v>
      </c>
      <c r="D1106" s="218">
        <v>41.33</v>
      </c>
    </row>
    <row r="1107" spans="1:4" customFormat="1" x14ac:dyDescent="0.25">
      <c r="A1107" s="371">
        <v>34514</v>
      </c>
      <c r="B1107" s="371" t="s">
        <v>9958</v>
      </c>
      <c r="C1107" s="371" t="s">
        <v>3636</v>
      </c>
      <c r="D1107" s="218">
        <v>45.78</v>
      </c>
    </row>
    <row r="1108" spans="1:4" customFormat="1" x14ac:dyDescent="0.25">
      <c r="A1108" s="371">
        <v>34660</v>
      </c>
      <c r="B1108" s="371" t="s">
        <v>9959</v>
      </c>
      <c r="C1108" s="371" t="s">
        <v>3636</v>
      </c>
      <c r="D1108" s="218">
        <v>58.1</v>
      </c>
    </row>
    <row r="1109" spans="1:4" customFormat="1" x14ac:dyDescent="0.25">
      <c r="A1109" s="371">
        <v>34661</v>
      </c>
      <c r="B1109" s="371" t="s">
        <v>9960</v>
      </c>
      <c r="C1109" s="371" t="s">
        <v>3636</v>
      </c>
      <c r="D1109" s="218">
        <v>83.44</v>
      </c>
    </row>
    <row r="1110" spans="1:4" customFormat="1" x14ac:dyDescent="0.25">
      <c r="A1110" s="371">
        <v>34667</v>
      </c>
      <c r="B1110" s="371" t="s">
        <v>9961</v>
      </c>
      <c r="C1110" s="371" t="s">
        <v>3636</v>
      </c>
      <c r="D1110" s="218">
        <v>30.22</v>
      </c>
    </row>
    <row r="1111" spans="1:4" customFormat="1" x14ac:dyDescent="0.25">
      <c r="A1111" s="371">
        <v>34668</v>
      </c>
      <c r="B1111" s="371" t="s">
        <v>9962</v>
      </c>
      <c r="C1111" s="371" t="s">
        <v>3636</v>
      </c>
      <c r="D1111" s="218">
        <v>39.49</v>
      </c>
    </row>
    <row r="1112" spans="1:4" customFormat="1" x14ac:dyDescent="0.25">
      <c r="A1112" s="371">
        <v>34741</v>
      </c>
      <c r="B1112" s="371" t="s">
        <v>9963</v>
      </c>
      <c r="C1112" s="371" t="s">
        <v>3636</v>
      </c>
      <c r="D1112" s="218">
        <v>43.45</v>
      </c>
    </row>
    <row r="1113" spans="1:4" customFormat="1" x14ac:dyDescent="0.25">
      <c r="A1113" s="371">
        <v>34664</v>
      </c>
      <c r="B1113" s="371" t="s">
        <v>9964</v>
      </c>
      <c r="C1113" s="371" t="s">
        <v>3636</v>
      </c>
      <c r="D1113" s="218">
        <v>47.41</v>
      </c>
    </row>
    <row r="1114" spans="1:4" customFormat="1" x14ac:dyDescent="0.25">
      <c r="A1114" s="371">
        <v>34665</v>
      </c>
      <c r="B1114" s="371" t="s">
        <v>9965</v>
      </c>
      <c r="C1114" s="371" t="s">
        <v>3636</v>
      </c>
      <c r="D1114" s="218">
        <v>58.86</v>
      </c>
    </row>
    <row r="1115" spans="1:4" customFormat="1" x14ac:dyDescent="0.25">
      <c r="A1115" s="371">
        <v>34666</v>
      </c>
      <c r="B1115" s="371" t="s">
        <v>9966</v>
      </c>
      <c r="C1115" s="371" t="s">
        <v>3636</v>
      </c>
      <c r="D1115" s="218">
        <v>88.9</v>
      </c>
    </row>
    <row r="1116" spans="1:4" customFormat="1" x14ac:dyDescent="0.25">
      <c r="A1116" s="371">
        <v>34669</v>
      </c>
      <c r="B1116" s="371" t="s">
        <v>9967</v>
      </c>
      <c r="C1116" s="371" t="s">
        <v>3636</v>
      </c>
      <c r="D1116" s="218">
        <v>32.590000000000003</v>
      </c>
    </row>
    <row r="1117" spans="1:4" customFormat="1" x14ac:dyDescent="0.25">
      <c r="A1117" s="371">
        <v>34670</v>
      </c>
      <c r="B1117" s="371" t="s">
        <v>9968</v>
      </c>
      <c r="C1117" s="371" t="s">
        <v>3636</v>
      </c>
      <c r="D1117" s="218">
        <v>39.869999999999997</v>
      </c>
    </row>
    <row r="1118" spans="1:4" customFormat="1" x14ac:dyDescent="0.25">
      <c r="A1118" s="371">
        <v>34671</v>
      </c>
      <c r="B1118" s="371" t="s">
        <v>9969</v>
      </c>
      <c r="C1118" s="371" t="s">
        <v>3636</v>
      </c>
      <c r="D1118" s="218">
        <v>33.28</v>
      </c>
    </row>
    <row r="1119" spans="1:4" customFormat="1" x14ac:dyDescent="0.25">
      <c r="A1119" s="371">
        <v>34672</v>
      </c>
      <c r="B1119" s="371" t="s">
        <v>9970</v>
      </c>
      <c r="C1119" s="371" t="s">
        <v>3636</v>
      </c>
      <c r="D1119" s="218">
        <v>35.090000000000003</v>
      </c>
    </row>
    <row r="1120" spans="1:4" customFormat="1" x14ac:dyDescent="0.25">
      <c r="A1120" s="371">
        <v>34673</v>
      </c>
      <c r="B1120" s="371" t="s">
        <v>9971</v>
      </c>
      <c r="C1120" s="371" t="s">
        <v>3636</v>
      </c>
      <c r="D1120" s="218">
        <v>42.82</v>
      </c>
    </row>
    <row r="1121" spans="1:4" customFormat="1" x14ac:dyDescent="0.25">
      <c r="A1121" s="371">
        <v>34674</v>
      </c>
      <c r="B1121" s="371" t="s">
        <v>9972</v>
      </c>
      <c r="C1121" s="371" t="s">
        <v>3636</v>
      </c>
      <c r="D1121" s="218">
        <v>56.93</v>
      </c>
    </row>
    <row r="1122" spans="1:4" customFormat="1" x14ac:dyDescent="0.25">
      <c r="A1122" s="371">
        <v>34675</v>
      </c>
      <c r="B1122" s="371" t="s">
        <v>9973</v>
      </c>
      <c r="C1122" s="371" t="s">
        <v>3636</v>
      </c>
      <c r="D1122" s="218">
        <v>69.41</v>
      </c>
    </row>
    <row r="1123" spans="1:4" customFormat="1" x14ac:dyDescent="0.25">
      <c r="A1123" s="371">
        <v>34676</v>
      </c>
      <c r="B1123" s="371" t="s">
        <v>9974</v>
      </c>
      <c r="C1123" s="371" t="s">
        <v>3636</v>
      </c>
      <c r="D1123" s="218">
        <v>19.98</v>
      </c>
    </row>
    <row r="1124" spans="1:4" customFormat="1" x14ac:dyDescent="0.25">
      <c r="A1124" s="371">
        <v>34677</v>
      </c>
      <c r="B1124" s="371" t="s">
        <v>9975</v>
      </c>
      <c r="C1124" s="371" t="s">
        <v>3636</v>
      </c>
      <c r="D1124" s="218">
        <v>26.86</v>
      </c>
    </row>
    <row r="1125" spans="1:4" customFormat="1" x14ac:dyDescent="0.25">
      <c r="A1125" s="371">
        <v>43126</v>
      </c>
      <c r="B1125" s="371" t="s">
        <v>9976</v>
      </c>
      <c r="C1125" s="371" t="s">
        <v>3636</v>
      </c>
      <c r="D1125" s="218">
        <v>103.42</v>
      </c>
    </row>
    <row r="1126" spans="1:4" customFormat="1" x14ac:dyDescent="0.25">
      <c r="A1126" s="371">
        <v>43124</v>
      </c>
      <c r="B1126" s="371" t="s">
        <v>9977</v>
      </c>
      <c r="C1126" s="371" t="s">
        <v>3636</v>
      </c>
      <c r="D1126" s="218">
        <v>120.76</v>
      </c>
    </row>
    <row r="1127" spans="1:4" customFormat="1" x14ac:dyDescent="0.25">
      <c r="A1127" s="371">
        <v>43125</v>
      </c>
      <c r="B1127" s="371" t="s">
        <v>9978</v>
      </c>
      <c r="C1127" s="371" t="s">
        <v>3636</v>
      </c>
      <c r="D1127" s="218">
        <v>156.61000000000001</v>
      </c>
    </row>
    <row r="1128" spans="1:4" customFormat="1" x14ac:dyDescent="0.25">
      <c r="A1128" s="371">
        <v>40623</v>
      </c>
      <c r="B1128" s="371" t="s">
        <v>9979</v>
      </c>
      <c r="C1128" s="371" t="s">
        <v>3643</v>
      </c>
      <c r="D1128" s="218">
        <v>84.39</v>
      </c>
    </row>
    <row r="1129" spans="1:4" customFormat="1" x14ac:dyDescent="0.25">
      <c r="A1129" s="371">
        <v>43701</v>
      </c>
      <c r="B1129" s="371" t="s">
        <v>9980</v>
      </c>
      <c r="C1129" s="371" t="s">
        <v>3639</v>
      </c>
      <c r="D1129" s="218">
        <v>35</v>
      </c>
    </row>
    <row r="1130" spans="1:4" customFormat="1" x14ac:dyDescent="0.25">
      <c r="A1130" s="371">
        <v>1345</v>
      </c>
      <c r="B1130" s="371" t="s">
        <v>9981</v>
      </c>
      <c r="C1130" s="371" t="s">
        <v>3636</v>
      </c>
      <c r="D1130" s="218">
        <v>73.86</v>
      </c>
    </row>
    <row r="1131" spans="1:4" customFormat="1" x14ac:dyDescent="0.25">
      <c r="A1131" s="371">
        <v>1346</v>
      </c>
      <c r="B1131" s="371" t="s">
        <v>9982</v>
      </c>
      <c r="C1131" s="371" t="s">
        <v>3636</v>
      </c>
      <c r="D1131" s="218">
        <v>42.96</v>
      </c>
    </row>
    <row r="1132" spans="1:4" customFormat="1" x14ac:dyDescent="0.25">
      <c r="A1132" s="371">
        <v>1347</v>
      </c>
      <c r="B1132" s="371" t="s">
        <v>9983</v>
      </c>
      <c r="C1132" s="371" t="s">
        <v>3636</v>
      </c>
      <c r="D1132" s="218">
        <v>53.23</v>
      </c>
    </row>
    <row r="1133" spans="1:4" customFormat="1" x14ac:dyDescent="0.25">
      <c r="A1133" s="371">
        <v>43678</v>
      </c>
      <c r="B1133" s="371" t="s">
        <v>9984</v>
      </c>
      <c r="C1133" s="371" t="s">
        <v>3636</v>
      </c>
      <c r="D1133" s="218">
        <v>61.75</v>
      </c>
    </row>
    <row r="1134" spans="1:4" customFormat="1" x14ac:dyDescent="0.25">
      <c r="A1134" s="371">
        <v>43680</v>
      </c>
      <c r="B1134" s="371" t="s">
        <v>9985</v>
      </c>
      <c r="C1134" s="371" t="s">
        <v>3636</v>
      </c>
      <c r="D1134" s="218">
        <v>88.96</v>
      </c>
    </row>
    <row r="1135" spans="1:4" customFormat="1" x14ac:dyDescent="0.25">
      <c r="A1135" s="371">
        <v>43679</v>
      </c>
      <c r="B1135" s="371" t="s">
        <v>9986</v>
      </c>
      <c r="C1135" s="371" t="s">
        <v>3636</v>
      </c>
      <c r="D1135" s="218">
        <v>31.22</v>
      </c>
    </row>
    <row r="1136" spans="1:4" customFormat="1" x14ac:dyDescent="0.25">
      <c r="A1136" s="371">
        <v>1355</v>
      </c>
      <c r="B1136" s="371" t="s">
        <v>9987</v>
      </c>
      <c r="C1136" s="371" t="s">
        <v>3636</v>
      </c>
      <c r="D1136" s="218">
        <v>35.53</v>
      </c>
    </row>
    <row r="1137" spans="1:4" customFormat="1" x14ac:dyDescent="0.25">
      <c r="A1137" s="371">
        <v>1358</v>
      </c>
      <c r="B1137" s="371" t="s">
        <v>9988</v>
      </c>
      <c r="C1137" s="371" t="s">
        <v>3636</v>
      </c>
      <c r="D1137" s="218">
        <v>43.61</v>
      </c>
    </row>
    <row r="1138" spans="1:4" customFormat="1" x14ac:dyDescent="0.25">
      <c r="A1138" s="371">
        <v>43681</v>
      </c>
      <c r="B1138" s="371" t="s">
        <v>9989</v>
      </c>
      <c r="C1138" s="371" t="s">
        <v>3636</v>
      </c>
      <c r="D1138" s="218">
        <v>27.48</v>
      </c>
    </row>
    <row r="1139" spans="1:4" customFormat="1" x14ac:dyDescent="0.25">
      <c r="A1139" s="371">
        <v>43677</v>
      </c>
      <c r="B1139" s="371" t="s">
        <v>9990</v>
      </c>
      <c r="C1139" s="371" t="s">
        <v>3636</v>
      </c>
      <c r="D1139" s="218">
        <v>54.11</v>
      </c>
    </row>
    <row r="1140" spans="1:4" customFormat="1" x14ac:dyDescent="0.25">
      <c r="A1140" s="371">
        <v>43682</v>
      </c>
      <c r="B1140" s="371" t="s">
        <v>9991</v>
      </c>
      <c r="C1140" s="371" t="s">
        <v>3636</v>
      </c>
      <c r="D1140" s="218">
        <v>16.59</v>
      </c>
    </row>
    <row r="1141" spans="1:4" customFormat="1" x14ac:dyDescent="0.25">
      <c r="A1141" s="371">
        <v>20971</v>
      </c>
      <c r="B1141" s="371" t="s">
        <v>9992</v>
      </c>
      <c r="C1141" s="371" t="s">
        <v>3635</v>
      </c>
      <c r="D1141" s="218">
        <v>19.04</v>
      </c>
    </row>
    <row r="1142" spans="1:4" customFormat="1" x14ac:dyDescent="0.25">
      <c r="A1142" s="371">
        <v>39746</v>
      </c>
      <c r="B1142" s="371" t="s">
        <v>9993</v>
      </c>
      <c r="C1142" s="371" t="s">
        <v>3635</v>
      </c>
      <c r="D1142" s="218">
        <v>91.79</v>
      </c>
    </row>
    <row r="1143" spans="1:4" customFormat="1" x14ac:dyDescent="0.25">
      <c r="A1143" s="371">
        <v>13279</v>
      </c>
      <c r="B1143" s="371" t="s">
        <v>9994</v>
      </c>
      <c r="C1143" s="371" t="s">
        <v>3639</v>
      </c>
      <c r="D1143" s="218">
        <v>23.24</v>
      </c>
    </row>
    <row r="1144" spans="1:4" customFormat="1" x14ac:dyDescent="0.25">
      <c r="A1144" s="371">
        <v>11977</v>
      </c>
      <c r="B1144" s="371" t="s">
        <v>9995</v>
      </c>
      <c r="C1144" s="371" t="s">
        <v>3635</v>
      </c>
      <c r="D1144" s="218">
        <v>12.04</v>
      </c>
    </row>
    <row r="1145" spans="1:4" customFormat="1" x14ac:dyDescent="0.25">
      <c r="A1145" s="371">
        <v>11975</v>
      </c>
      <c r="B1145" s="371" t="s">
        <v>9996</v>
      </c>
      <c r="C1145" s="371" t="s">
        <v>3635</v>
      </c>
      <c r="D1145" s="218">
        <v>26.39</v>
      </c>
    </row>
    <row r="1146" spans="1:4" customFormat="1" x14ac:dyDescent="0.25">
      <c r="A1146" s="371">
        <v>11976</v>
      </c>
      <c r="B1146" s="371" t="s">
        <v>9997</v>
      </c>
      <c r="C1146" s="371" t="s">
        <v>3635</v>
      </c>
      <c r="D1146" s="218">
        <v>1.35</v>
      </c>
    </row>
    <row r="1147" spans="1:4" customFormat="1" x14ac:dyDescent="0.25">
      <c r="A1147" s="371">
        <v>1368</v>
      </c>
      <c r="B1147" s="371" t="s">
        <v>9998</v>
      </c>
      <c r="C1147" s="371" t="s">
        <v>3635</v>
      </c>
      <c r="D1147" s="218">
        <v>94.43</v>
      </c>
    </row>
    <row r="1148" spans="1:4" customFormat="1" x14ac:dyDescent="0.25">
      <c r="A1148" s="371">
        <v>1367</v>
      </c>
      <c r="B1148" s="371" t="s">
        <v>9999</v>
      </c>
      <c r="C1148" s="371" t="s">
        <v>3635</v>
      </c>
      <c r="D1148" s="218">
        <v>305.45</v>
      </c>
    </row>
    <row r="1149" spans="1:4" customFormat="1" x14ac:dyDescent="0.25">
      <c r="A1149" s="371">
        <v>1380</v>
      </c>
      <c r="B1149" s="371" t="s">
        <v>10000</v>
      </c>
      <c r="C1149" s="371" t="s">
        <v>3639</v>
      </c>
      <c r="D1149" s="218">
        <v>4.28</v>
      </c>
    </row>
    <row r="1150" spans="1:4" customFormat="1" x14ac:dyDescent="0.25">
      <c r="A1150" s="371">
        <v>1375</v>
      </c>
      <c r="B1150" s="371" t="s">
        <v>10001</v>
      </c>
      <c r="C1150" s="371" t="s">
        <v>3639</v>
      </c>
      <c r="D1150" s="218">
        <v>18.89</v>
      </c>
    </row>
    <row r="1151" spans="1:4" customFormat="1" x14ac:dyDescent="0.25">
      <c r="A1151" s="371">
        <v>1379</v>
      </c>
      <c r="B1151" s="371" t="s">
        <v>10002</v>
      </c>
      <c r="C1151" s="371" t="s">
        <v>3639</v>
      </c>
      <c r="D1151" s="218">
        <v>0.64</v>
      </c>
    </row>
    <row r="1152" spans="1:4" customFormat="1" x14ac:dyDescent="0.25">
      <c r="A1152" s="371">
        <v>13284</v>
      </c>
      <c r="B1152" s="371" t="s">
        <v>10003</v>
      </c>
      <c r="C1152" s="371" t="s">
        <v>3639</v>
      </c>
      <c r="D1152" s="218">
        <v>0.56999999999999995</v>
      </c>
    </row>
    <row r="1153" spans="1:4" customFormat="1" x14ac:dyDescent="0.25">
      <c r="A1153" s="371">
        <v>44528</v>
      </c>
      <c r="B1153" s="371" t="s">
        <v>10004</v>
      </c>
      <c r="C1153" s="371" t="s">
        <v>3639</v>
      </c>
      <c r="D1153" s="218">
        <v>3.41</v>
      </c>
    </row>
    <row r="1154" spans="1:4" customFormat="1" x14ac:dyDescent="0.25">
      <c r="A1154" s="371">
        <v>34753</v>
      </c>
      <c r="B1154" s="371" t="s">
        <v>10005</v>
      </c>
      <c r="C1154" s="371" t="s">
        <v>3639</v>
      </c>
      <c r="D1154" s="218">
        <v>0.62</v>
      </c>
    </row>
    <row r="1155" spans="1:4" customFormat="1" x14ac:dyDescent="0.25">
      <c r="A1155" s="371">
        <v>420</v>
      </c>
      <c r="B1155" s="371" t="s">
        <v>10006</v>
      </c>
      <c r="C1155" s="371" t="s">
        <v>3635</v>
      </c>
      <c r="D1155" s="218">
        <v>38.49</v>
      </c>
    </row>
    <row r="1156" spans="1:4" customFormat="1" x14ac:dyDescent="0.25">
      <c r="A1156" s="371">
        <v>12327</v>
      </c>
      <c r="B1156" s="371" t="s">
        <v>10007</v>
      </c>
      <c r="C1156" s="371" t="s">
        <v>3635</v>
      </c>
      <c r="D1156" s="218">
        <v>45.85</v>
      </c>
    </row>
    <row r="1157" spans="1:4" customFormat="1" x14ac:dyDescent="0.25">
      <c r="A1157" s="371">
        <v>36148</v>
      </c>
      <c r="B1157" s="371" t="s">
        <v>10008</v>
      </c>
      <c r="C1157" s="371" t="s">
        <v>3635</v>
      </c>
      <c r="D1157" s="218">
        <v>73.680000000000007</v>
      </c>
    </row>
    <row r="1158" spans="1:4" customFormat="1" x14ac:dyDescent="0.25">
      <c r="A1158" s="371">
        <v>12329</v>
      </c>
      <c r="B1158" s="371" t="s">
        <v>10009</v>
      </c>
      <c r="C1158" s="371" t="s">
        <v>3639</v>
      </c>
      <c r="D1158" s="218">
        <v>137.76</v>
      </c>
    </row>
    <row r="1159" spans="1:4" customFormat="1" x14ac:dyDescent="0.25">
      <c r="A1159" s="371">
        <v>1339</v>
      </c>
      <c r="B1159" s="371" t="s">
        <v>10010</v>
      </c>
      <c r="C1159" s="371" t="s">
        <v>3639</v>
      </c>
      <c r="D1159" s="218">
        <v>62.3</v>
      </c>
    </row>
    <row r="1160" spans="1:4" customFormat="1" x14ac:dyDescent="0.25">
      <c r="A1160" s="371">
        <v>44396</v>
      </c>
      <c r="B1160" s="371" t="s">
        <v>10011</v>
      </c>
      <c r="C1160" s="371" t="s">
        <v>3639</v>
      </c>
      <c r="D1160" s="218">
        <v>45.44</v>
      </c>
    </row>
    <row r="1161" spans="1:4" customFormat="1" x14ac:dyDescent="0.25">
      <c r="A1161" s="371">
        <v>44327</v>
      </c>
      <c r="B1161" s="371" t="s">
        <v>10012</v>
      </c>
      <c r="C1161" s="371" t="s">
        <v>3634</v>
      </c>
      <c r="D1161" s="218">
        <v>154.55000000000001</v>
      </c>
    </row>
    <row r="1162" spans="1:4" customFormat="1" x14ac:dyDescent="0.25">
      <c r="A1162" s="371">
        <v>37418</v>
      </c>
      <c r="B1162" s="371" t="s">
        <v>10013</v>
      </c>
      <c r="C1162" s="371" t="s">
        <v>3635</v>
      </c>
      <c r="D1162" s="218">
        <v>16.71</v>
      </c>
    </row>
    <row r="1163" spans="1:4" customFormat="1" x14ac:dyDescent="0.25">
      <c r="A1163" s="371">
        <v>37419</v>
      </c>
      <c r="B1163" s="371" t="s">
        <v>10014</v>
      </c>
      <c r="C1163" s="371" t="s">
        <v>3635</v>
      </c>
      <c r="D1163" s="218">
        <v>17.16</v>
      </c>
    </row>
    <row r="1164" spans="1:4" customFormat="1" x14ac:dyDescent="0.25">
      <c r="A1164" s="371">
        <v>1427</v>
      </c>
      <c r="B1164" s="371" t="s">
        <v>10015</v>
      </c>
      <c r="C1164" s="371" t="s">
        <v>3635</v>
      </c>
      <c r="D1164" s="218">
        <v>15.68</v>
      </c>
    </row>
    <row r="1165" spans="1:4" customFormat="1" x14ac:dyDescent="0.25">
      <c r="A1165" s="371">
        <v>1402</v>
      </c>
      <c r="B1165" s="371" t="s">
        <v>10016</v>
      </c>
      <c r="C1165" s="371" t="s">
        <v>3635</v>
      </c>
      <c r="D1165" s="218">
        <v>5.42</v>
      </c>
    </row>
    <row r="1166" spans="1:4" customFormat="1" x14ac:dyDescent="0.25">
      <c r="A1166" s="371">
        <v>1420</v>
      </c>
      <c r="B1166" s="371" t="s">
        <v>10017</v>
      </c>
      <c r="C1166" s="371" t="s">
        <v>3635</v>
      </c>
      <c r="D1166" s="218">
        <v>6.97</v>
      </c>
    </row>
    <row r="1167" spans="1:4" customFormat="1" x14ac:dyDescent="0.25">
      <c r="A1167" s="371">
        <v>1419</v>
      </c>
      <c r="B1167" s="371" t="s">
        <v>10018</v>
      </c>
      <c r="C1167" s="371" t="s">
        <v>3635</v>
      </c>
      <c r="D1167" s="218">
        <v>8.42</v>
      </c>
    </row>
    <row r="1168" spans="1:4" customFormat="1" x14ac:dyDescent="0.25">
      <c r="A1168" s="371">
        <v>1414</v>
      </c>
      <c r="B1168" s="371" t="s">
        <v>10019</v>
      </c>
      <c r="C1168" s="371" t="s">
        <v>3635</v>
      </c>
      <c r="D1168" s="218">
        <v>8.24</v>
      </c>
    </row>
    <row r="1169" spans="1:4" customFormat="1" x14ac:dyDescent="0.25">
      <c r="A1169" s="371">
        <v>1413</v>
      </c>
      <c r="B1169" s="371" t="s">
        <v>10020</v>
      </c>
      <c r="C1169" s="371" t="s">
        <v>3635</v>
      </c>
      <c r="D1169" s="218">
        <v>12.18</v>
      </c>
    </row>
    <row r="1170" spans="1:4" customFormat="1" x14ac:dyDescent="0.25">
      <c r="A1170" s="371">
        <v>1412</v>
      </c>
      <c r="B1170" s="371" t="s">
        <v>10021</v>
      </c>
      <c r="C1170" s="371" t="s">
        <v>3635</v>
      </c>
      <c r="D1170" s="218">
        <v>10.32</v>
      </c>
    </row>
    <row r="1171" spans="1:4" customFormat="1" x14ac:dyDescent="0.25">
      <c r="A1171" s="371">
        <v>1406</v>
      </c>
      <c r="B1171" s="371" t="s">
        <v>10022</v>
      </c>
      <c r="C1171" s="371" t="s">
        <v>3635</v>
      </c>
      <c r="D1171" s="218">
        <v>12.45</v>
      </c>
    </row>
    <row r="1172" spans="1:4" customFormat="1" x14ac:dyDescent="0.25">
      <c r="A1172" s="371">
        <v>11281</v>
      </c>
      <c r="B1172" s="371" t="s">
        <v>10023</v>
      </c>
      <c r="C1172" s="371" t="s">
        <v>3635</v>
      </c>
      <c r="D1172" s="219">
        <v>10919.45</v>
      </c>
    </row>
    <row r="1173" spans="1:4" customFormat="1" x14ac:dyDescent="0.25">
      <c r="A1173" s="371">
        <v>1442</v>
      </c>
      <c r="B1173" s="371" t="s">
        <v>10024</v>
      </c>
      <c r="C1173" s="371" t="s">
        <v>3635</v>
      </c>
      <c r="D1173" s="219">
        <v>9166.7900000000009</v>
      </c>
    </row>
    <row r="1174" spans="1:4" customFormat="1" x14ac:dyDescent="0.25">
      <c r="A1174" s="371">
        <v>13457</v>
      </c>
      <c r="B1174" s="371" t="s">
        <v>10025</v>
      </c>
      <c r="C1174" s="371" t="s">
        <v>3635</v>
      </c>
      <c r="D1174" s="219">
        <v>7912.64</v>
      </c>
    </row>
    <row r="1175" spans="1:4" customFormat="1" x14ac:dyDescent="0.25">
      <c r="A1175" s="371">
        <v>40699</v>
      </c>
      <c r="B1175" s="371" t="s">
        <v>10026</v>
      </c>
      <c r="C1175" s="371" t="s">
        <v>3635</v>
      </c>
      <c r="D1175" s="219">
        <v>6116.77</v>
      </c>
    </row>
    <row r="1176" spans="1:4" customFormat="1" x14ac:dyDescent="0.25">
      <c r="A1176" s="371">
        <v>40701</v>
      </c>
      <c r="B1176" s="371" t="s">
        <v>10027</v>
      </c>
      <c r="C1176" s="371" t="s">
        <v>3635</v>
      </c>
      <c r="D1176" s="219">
        <v>108152.95</v>
      </c>
    </row>
    <row r="1177" spans="1:4" customFormat="1" x14ac:dyDescent="0.25">
      <c r="A1177" s="371">
        <v>40700</v>
      </c>
      <c r="B1177" s="371" t="s">
        <v>10028</v>
      </c>
      <c r="C1177" s="371" t="s">
        <v>3635</v>
      </c>
      <c r="D1177" s="219">
        <v>14239.05</v>
      </c>
    </row>
    <row r="1178" spans="1:4" customFormat="1" x14ac:dyDescent="0.25">
      <c r="A1178" s="371">
        <v>13458</v>
      </c>
      <c r="B1178" s="371" t="s">
        <v>10029</v>
      </c>
      <c r="C1178" s="371" t="s">
        <v>3635</v>
      </c>
      <c r="D1178" s="219">
        <v>13530.62</v>
      </c>
    </row>
    <row r="1179" spans="1:4" customFormat="1" x14ac:dyDescent="0.25">
      <c r="A1179" s="371">
        <v>11134</v>
      </c>
      <c r="B1179" s="371" t="s">
        <v>10030</v>
      </c>
      <c r="C1179" s="371" t="s">
        <v>3636</v>
      </c>
      <c r="D1179" s="218">
        <v>61.2</v>
      </c>
    </row>
    <row r="1180" spans="1:4" customFormat="1" x14ac:dyDescent="0.25">
      <c r="A1180" s="371">
        <v>11135</v>
      </c>
      <c r="B1180" s="371" t="s">
        <v>10031</v>
      </c>
      <c r="C1180" s="371" t="s">
        <v>3636</v>
      </c>
      <c r="D1180" s="218">
        <v>66.08</v>
      </c>
    </row>
    <row r="1181" spans="1:4" customFormat="1" x14ac:dyDescent="0.25">
      <c r="A1181" s="371">
        <v>11136</v>
      </c>
      <c r="B1181" s="371" t="s">
        <v>10032</v>
      </c>
      <c r="C1181" s="371" t="s">
        <v>3636</v>
      </c>
      <c r="D1181" s="218">
        <v>75.67</v>
      </c>
    </row>
    <row r="1182" spans="1:4" customFormat="1" x14ac:dyDescent="0.25">
      <c r="A1182" s="371">
        <v>34743</v>
      </c>
      <c r="B1182" s="371" t="s">
        <v>10033</v>
      </c>
      <c r="C1182" s="371" t="s">
        <v>3636</v>
      </c>
      <c r="D1182" s="218">
        <v>91.3</v>
      </c>
    </row>
    <row r="1183" spans="1:4" customFormat="1" x14ac:dyDescent="0.25">
      <c r="A1183" s="371">
        <v>11137</v>
      </c>
      <c r="B1183" s="371" t="s">
        <v>10034</v>
      </c>
      <c r="C1183" s="371" t="s">
        <v>3636</v>
      </c>
      <c r="D1183" s="218">
        <v>103.69</v>
      </c>
    </row>
    <row r="1184" spans="1:4" customFormat="1" x14ac:dyDescent="0.25">
      <c r="A1184" s="371">
        <v>34745</v>
      </c>
      <c r="B1184" s="371" t="s">
        <v>10035</v>
      </c>
      <c r="C1184" s="371" t="s">
        <v>3636</v>
      </c>
      <c r="D1184" s="218">
        <v>123.31</v>
      </c>
    </row>
    <row r="1185" spans="1:4" customFormat="1" x14ac:dyDescent="0.25">
      <c r="A1185" s="371">
        <v>34746</v>
      </c>
      <c r="B1185" s="371" t="s">
        <v>10036</v>
      </c>
      <c r="C1185" s="371" t="s">
        <v>3636</v>
      </c>
      <c r="D1185" s="218">
        <v>33.630000000000003</v>
      </c>
    </row>
    <row r="1186" spans="1:4" customFormat="1" x14ac:dyDescent="0.25">
      <c r="A1186" s="371">
        <v>1360</v>
      </c>
      <c r="B1186" s="371" t="s">
        <v>10037</v>
      </c>
      <c r="C1186" s="371" t="s">
        <v>3636</v>
      </c>
      <c r="D1186" s="218">
        <v>39.229999999999997</v>
      </c>
    </row>
    <row r="1187" spans="1:4" customFormat="1" x14ac:dyDescent="0.25">
      <c r="A1187" s="371">
        <v>36524</v>
      </c>
      <c r="B1187" s="371" t="s">
        <v>10038</v>
      </c>
      <c r="C1187" s="371" t="s">
        <v>3635</v>
      </c>
      <c r="D1187" s="219">
        <v>183803.46</v>
      </c>
    </row>
    <row r="1188" spans="1:4" customFormat="1" x14ac:dyDescent="0.25">
      <c r="A1188" s="371">
        <v>36526</v>
      </c>
      <c r="B1188" s="371" t="s">
        <v>10039</v>
      </c>
      <c r="C1188" s="371" t="s">
        <v>3635</v>
      </c>
      <c r="D1188" s="219">
        <v>148116.31</v>
      </c>
    </row>
    <row r="1189" spans="1:4" customFormat="1" x14ac:dyDescent="0.25">
      <c r="A1189" s="371">
        <v>36523</v>
      </c>
      <c r="B1189" s="371" t="s">
        <v>10040</v>
      </c>
      <c r="C1189" s="371" t="s">
        <v>3635</v>
      </c>
      <c r="D1189" s="219">
        <v>317097.03000000003</v>
      </c>
    </row>
    <row r="1190" spans="1:4" customFormat="1" x14ac:dyDescent="0.25">
      <c r="A1190" s="371">
        <v>36527</v>
      </c>
      <c r="B1190" s="371" t="s">
        <v>10041</v>
      </c>
      <c r="C1190" s="371" t="s">
        <v>3635</v>
      </c>
      <c r="D1190" s="219">
        <v>344432.69</v>
      </c>
    </row>
    <row r="1191" spans="1:4" customFormat="1" x14ac:dyDescent="0.25">
      <c r="A1191" s="371">
        <v>38642</v>
      </c>
      <c r="B1191" s="371" t="s">
        <v>10042</v>
      </c>
      <c r="C1191" s="371" t="s">
        <v>3635</v>
      </c>
      <c r="D1191" s="219">
        <v>80192.77</v>
      </c>
    </row>
    <row r="1192" spans="1:4" customFormat="1" x14ac:dyDescent="0.25">
      <c r="A1192" s="371">
        <v>36522</v>
      </c>
      <c r="B1192" s="371" t="s">
        <v>10043</v>
      </c>
      <c r="C1192" s="371" t="s">
        <v>3635</v>
      </c>
      <c r="D1192" s="219">
        <v>93263.23</v>
      </c>
    </row>
    <row r="1193" spans="1:4" customFormat="1" x14ac:dyDescent="0.25">
      <c r="A1193" s="371">
        <v>36525</v>
      </c>
      <c r="B1193" s="371" t="s">
        <v>10044</v>
      </c>
      <c r="C1193" s="371" t="s">
        <v>3635</v>
      </c>
      <c r="D1193" s="219">
        <v>124901.25</v>
      </c>
    </row>
    <row r="1194" spans="1:4" customFormat="1" x14ac:dyDescent="0.25">
      <c r="A1194" s="371">
        <v>13803</v>
      </c>
      <c r="B1194" s="371" t="s">
        <v>10045</v>
      </c>
      <c r="C1194" s="371" t="s">
        <v>3635</v>
      </c>
      <c r="D1194" s="219">
        <v>124543.86</v>
      </c>
    </row>
    <row r="1195" spans="1:4" customFormat="1" x14ac:dyDescent="0.25">
      <c r="A1195" s="371">
        <v>34348</v>
      </c>
      <c r="B1195" s="371" t="s">
        <v>10046</v>
      </c>
      <c r="C1195" s="371" t="s">
        <v>3640</v>
      </c>
      <c r="D1195" s="218">
        <v>17.489999999999998</v>
      </c>
    </row>
    <row r="1196" spans="1:4" customFormat="1" x14ac:dyDescent="0.25">
      <c r="A1196" s="371">
        <v>34347</v>
      </c>
      <c r="B1196" s="371" t="s">
        <v>10047</v>
      </c>
      <c r="C1196" s="371" t="s">
        <v>3640</v>
      </c>
      <c r="D1196" s="218">
        <v>12.5</v>
      </c>
    </row>
    <row r="1197" spans="1:4" customFormat="1" x14ac:dyDescent="0.25">
      <c r="A1197" s="371">
        <v>11146</v>
      </c>
      <c r="B1197" s="371" t="s">
        <v>10048</v>
      </c>
      <c r="C1197" s="371" t="s">
        <v>3641</v>
      </c>
      <c r="D1197" s="218">
        <v>511.99</v>
      </c>
    </row>
    <row r="1198" spans="1:4" customFormat="1" x14ac:dyDescent="0.25">
      <c r="A1198" s="371">
        <v>11147</v>
      </c>
      <c r="B1198" s="371" t="s">
        <v>10049</v>
      </c>
      <c r="C1198" s="371" t="s">
        <v>3641</v>
      </c>
      <c r="D1198" s="218">
        <v>532.02</v>
      </c>
    </row>
    <row r="1199" spans="1:4" customFormat="1" x14ac:dyDescent="0.25">
      <c r="A1199" s="371">
        <v>34872</v>
      </c>
      <c r="B1199" s="371" t="s">
        <v>10050</v>
      </c>
      <c r="C1199" s="371" t="s">
        <v>3641</v>
      </c>
      <c r="D1199" s="218">
        <v>538</v>
      </c>
    </row>
    <row r="1200" spans="1:4" customFormat="1" x14ac:dyDescent="0.25">
      <c r="A1200" s="371">
        <v>34491</v>
      </c>
      <c r="B1200" s="371" t="s">
        <v>10051</v>
      </c>
      <c r="C1200" s="371" t="s">
        <v>3641</v>
      </c>
      <c r="D1200" s="218">
        <v>553.59</v>
      </c>
    </row>
    <row r="1201" spans="1:4" customFormat="1" x14ac:dyDescent="0.25">
      <c r="A1201" s="371">
        <v>34770</v>
      </c>
      <c r="B1201" s="371" t="s">
        <v>10052</v>
      </c>
      <c r="C1201" s="371" t="s">
        <v>3646</v>
      </c>
      <c r="D1201" s="218">
        <v>598.34</v>
      </c>
    </row>
    <row r="1202" spans="1:4" customFormat="1" x14ac:dyDescent="0.25">
      <c r="A1202" s="371">
        <v>1518</v>
      </c>
      <c r="B1202" s="371" t="s">
        <v>10053</v>
      </c>
      <c r="C1202" s="371" t="s">
        <v>3646</v>
      </c>
      <c r="D1202" s="218">
        <v>610</v>
      </c>
    </row>
    <row r="1203" spans="1:4" customFormat="1" x14ac:dyDescent="0.25">
      <c r="A1203" s="371">
        <v>41965</v>
      </c>
      <c r="B1203" s="371" t="s">
        <v>10054</v>
      </c>
      <c r="C1203" s="371" t="s">
        <v>3646</v>
      </c>
      <c r="D1203" s="218">
        <v>534.87</v>
      </c>
    </row>
    <row r="1204" spans="1:4" customFormat="1" x14ac:dyDescent="0.25">
      <c r="A1204" s="371">
        <v>1524</v>
      </c>
      <c r="B1204" s="371" t="s">
        <v>10055</v>
      </c>
      <c r="C1204" s="371" t="s">
        <v>3641</v>
      </c>
      <c r="D1204" s="218">
        <v>491.21</v>
      </c>
    </row>
    <row r="1205" spans="1:4" customFormat="1" x14ac:dyDescent="0.25">
      <c r="A1205" s="371">
        <v>34492</v>
      </c>
      <c r="B1205" s="371" t="s">
        <v>10056</v>
      </c>
      <c r="C1205" s="371" t="s">
        <v>3641</v>
      </c>
      <c r="D1205" s="218">
        <v>455</v>
      </c>
    </row>
    <row r="1206" spans="1:4" customFormat="1" x14ac:dyDescent="0.25">
      <c r="A1206" s="371">
        <v>38404</v>
      </c>
      <c r="B1206" s="371" t="s">
        <v>10057</v>
      </c>
      <c r="C1206" s="371" t="s">
        <v>3641</v>
      </c>
      <c r="D1206" s="218">
        <v>471.29</v>
      </c>
    </row>
    <row r="1207" spans="1:4" customFormat="1" x14ac:dyDescent="0.25">
      <c r="A1207" s="371">
        <v>39849</v>
      </c>
      <c r="B1207" s="371" t="s">
        <v>10058</v>
      </c>
      <c r="C1207" s="371" t="s">
        <v>3641</v>
      </c>
      <c r="D1207" s="218">
        <v>540.1</v>
      </c>
    </row>
    <row r="1208" spans="1:4" customFormat="1" x14ac:dyDescent="0.25">
      <c r="A1208" s="371">
        <v>38464</v>
      </c>
      <c r="B1208" s="371" t="s">
        <v>10059</v>
      </c>
      <c r="C1208" s="371" t="s">
        <v>3641</v>
      </c>
      <c r="D1208" s="218">
        <v>547.94000000000005</v>
      </c>
    </row>
    <row r="1209" spans="1:4" customFormat="1" x14ac:dyDescent="0.25">
      <c r="A1209" s="371">
        <v>1527</v>
      </c>
      <c r="B1209" s="371" t="s">
        <v>10060</v>
      </c>
      <c r="C1209" s="371" t="s">
        <v>3641</v>
      </c>
      <c r="D1209" s="218">
        <v>506.81</v>
      </c>
    </row>
    <row r="1210" spans="1:4" customFormat="1" x14ac:dyDescent="0.25">
      <c r="A1210" s="371">
        <v>34493</v>
      </c>
      <c r="B1210" s="371" t="s">
        <v>10061</v>
      </c>
      <c r="C1210" s="371" t="s">
        <v>3641</v>
      </c>
      <c r="D1210" s="218">
        <v>467.82</v>
      </c>
    </row>
    <row r="1211" spans="1:4" customFormat="1" x14ac:dyDescent="0.25">
      <c r="A1211" s="371">
        <v>38405</v>
      </c>
      <c r="B1211" s="371" t="s">
        <v>10062</v>
      </c>
      <c r="C1211" s="371" t="s">
        <v>3641</v>
      </c>
      <c r="D1211" s="218">
        <v>485.82</v>
      </c>
    </row>
    <row r="1212" spans="1:4" customFormat="1" x14ac:dyDescent="0.25">
      <c r="A1212" s="371">
        <v>38408</v>
      </c>
      <c r="B1212" s="371" t="s">
        <v>10063</v>
      </c>
      <c r="C1212" s="371" t="s">
        <v>3641</v>
      </c>
      <c r="D1212" s="218">
        <v>537.76</v>
      </c>
    </row>
    <row r="1213" spans="1:4" customFormat="1" x14ac:dyDescent="0.25">
      <c r="A1213" s="371">
        <v>1525</v>
      </c>
      <c r="B1213" s="371" t="s">
        <v>10064</v>
      </c>
      <c r="C1213" s="371" t="s">
        <v>3641</v>
      </c>
      <c r="D1213" s="218">
        <v>522.4</v>
      </c>
    </row>
    <row r="1214" spans="1:4" customFormat="1" x14ac:dyDescent="0.25">
      <c r="A1214" s="371">
        <v>34494</v>
      </c>
      <c r="B1214" s="371" t="s">
        <v>10065</v>
      </c>
      <c r="C1214" s="371" t="s">
        <v>3641</v>
      </c>
      <c r="D1214" s="218">
        <v>483.42</v>
      </c>
    </row>
    <row r="1215" spans="1:4" customFormat="1" x14ac:dyDescent="0.25">
      <c r="A1215" s="371">
        <v>38406</v>
      </c>
      <c r="B1215" s="371" t="s">
        <v>10066</v>
      </c>
      <c r="C1215" s="371" t="s">
        <v>3641</v>
      </c>
      <c r="D1215" s="218">
        <v>513</v>
      </c>
    </row>
    <row r="1216" spans="1:4" customFormat="1" x14ac:dyDescent="0.25">
      <c r="A1216" s="371">
        <v>38409</v>
      </c>
      <c r="B1216" s="371" t="s">
        <v>10067</v>
      </c>
      <c r="C1216" s="371" t="s">
        <v>3641</v>
      </c>
      <c r="D1216" s="218">
        <v>541.41999999999996</v>
      </c>
    </row>
    <row r="1217" spans="1:4" customFormat="1" x14ac:dyDescent="0.25">
      <c r="A1217" s="371">
        <v>43360</v>
      </c>
      <c r="B1217" s="371" t="s">
        <v>10068</v>
      </c>
      <c r="C1217" s="371" t="s">
        <v>3641</v>
      </c>
      <c r="D1217" s="218">
        <v>564.54999999999995</v>
      </c>
    </row>
    <row r="1218" spans="1:4" customFormat="1" x14ac:dyDescent="0.25">
      <c r="A1218" s="371">
        <v>11145</v>
      </c>
      <c r="B1218" s="371" t="s">
        <v>10069</v>
      </c>
      <c r="C1218" s="371" t="s">
        <v>3641</v>
      </c>
      <c r="D1218" s="218">
        <v>538</v>
      </c>
    </row>
    <row r="1219" spans="1:4" customFormat="1" x14ac:dyDescent="0.25">
      <c r="A1219" s="371">
        <v>34495</v>
      </c>
      <c r="B1219" s="371" t="s">
        <v>10070</v>
      </c>
      <c r="C1219" s="371" t="s">
        <v>3641</v>
      </c>
      <c r="D1219" s="218">
        <v>499.01</v>
      </c>
    </row>
    <row r="1220" spans="1:4" customFormat="1" x14ac:dyDescent="0.25">
      <c r="A1220" s="371">
        <v>34479</v>
      </c>
      <c r="B1220" s="371" t="s">
        <v>10071</v>
      </c>
      <c r="C1220" s="371" t="s">
        <v>3641</v>
      </c>
      <c r="D1220" s="218">
        <v>553.59</v>
      </c>
    </row>
    <row r="1221" spans="1:4" customFormat="1" x14ac:dyDescent="0.25">
      <c r="A1221" s="371">
        <v>34496</v>
      </c>
      <c r="B1221" s="371" t="s">
        <v>10072</v>
      </c>
      <c r="C1221" s="371" t="s">
        <v>3641</v>
      </c>
      <c r="D1221" s="218">
        <v>520.54999999999995</v>
      </c>
    </row>
    <row r="1222" spans="1:4" customFormat="1" x14ac:dyDescent="0.25">
      <c r="A1222" s="371">
        <v>34481</v>
      </c>
      <c r="B1222" s="371" t="s">
        <v>10073</v>
      </c>
      <c r="C1222" s="371" t="s">
        <v>3641</v>
      </c>
      <c r="D1222" s="218">
        <v>578.42999999999995</v>
      </c>
    </row>
    <row r="1223" spans="1:4" customFormat="1" x14ac:dyDescent="0.25">
      <c r="A1223" s="371">
        <v>34483</v>
      </c>
      <c r="B1223" s="371" t="s">
        <v>10074</v>
      </c>
      <c r="C1223" s="371" t="s">
        <v>3641</v>
      </c>
      <c r="D1223" s="218">
        <v>618.02</v>
      </c>
    </row>
    <row r="1224" spans="1:4" customFormat="1" x14ac:dyDescent="0.25">
      <c r="A1224" s="371">
        <v>34485</v>
      </c>
      <c r="B1224" s="371" t="s">
        <v>10075</v>
      </c>
      <c r="C1224" s="371" t="s">
        <v>3641</v>
      </c>
      <c r="D1224" s="218">
        <v>660.9</v>
      </c>
    </row>
    <row r="1225" spans="1:4" customFormat="1" x14ac:dyDescent="0.25">
      <c r="A1225" s="371">
        <v>14041</v>
      </c>
      <c r="B1225" s="371" t="s">
        <v>10076</v>
      </c>
      <c r="C1225" s="371" t="s">
        <v>3641</v>
      </c>
      <c r="D1225" s="218">
        <v>429.61</v>
      </c>
    </row>
    <row r="1226" spans="1:4" customFormat="1" x14ac:dyDescent="0.25">
      <c r="A1226" s="371">
        <v>1523</v>
      </c>
      <c r="B1226" s="371" t="s">
        <v>10077</v>
      </c>
      <c r="C1226" s="371" t="s">
        <v>3641</v>
      </c>
      <c r="D1226" s="218">
        <v>436.63</v>
      </c>
    </row>
    <row r="1227" spans="1:4" customFormat="1" x14ac:dyDescent="0.25">
      <c r="A1227" s="371">
        <v>14052</v>
      </c>
      <c r="B1227" s="371" t="s">
        <v>10078</v>
      </c>
      <c r="C1227" s="371" t="s">
        <v>3635</v>
      </c>
      <c r="D1227" s="218">
        <v>10.4</v>
      </c>
    </row>
    <row r="1228" spans="1:4" customFormat="1" x14ac:dyDescent="0.25">
      <c r="A1228" s="371">
        <v>14054</v>
      </c>
      <c r="B1228" s="371" t="s">
        <v>10079</v>
      </c>
      <c r="C1228" s="371" t="s">
        <v>3635</v>
      </c>
      <c r="D1228" s="218">
        <v>13.52</v>
      </c>
    </row>
    <row r="1229" spans="1:4" customFormat="1" x14ac:dyDescent="0.25">
      <c r="A1229" s="371">
        <v>14053</v>
      </c>
      <c r="B1229" s="371" t="s">
        <v>10080</v>
      </c>
      <c r="C1229" s="371" t="s">
        <v>3635</v>
      </c>
      <c r="D1229" s="218">
        <v>10.56</v>
      </c>
    </row>
    <row r="1230" spans="1:4" customFormat="1" x14ac:dyDescent="0.25">
      <c r="A1230" s="371">
        <v>2558</v>
      </c>
      <c r="B1230" s="371" t="s">
        <v>10081</v>
      </c>
      <c r="C1230" s="371" t="s">
        <v>3635</v>
      </c>
      <c r="D1230" s="218">
        <v>7.95</v>
      </c>
    </row>
    <row r="1231" spans="1:4" customFormat="1" x14ac:dyDescent="0.25">
      <c r="A1231" s="371">
        <v>2560</v>
      </c>
      <c r="B1231" s="371" t="s">
        <v>10082</v>
      </c>
      <c r="C1231" s="371" t="s">
        <v>3635</v>
      </c>
      <c r="D1231" s="218">
        <v>13.99</v>
      </c>
    </row>
    <row r="1232" spans="1:4" customFormat="1" x14ac:dyDescent="0.25">
      <c r="A1232" s="371">
        <v>2559</v>
      </c>
      <c r="B1232" s="371" t="s">
        <v>10083</v>
      </c>
      <c r="C1232" s="371" t="s">
        <v>3635</v>
      </c>
      <c r="D1232" s="218">
        <v>11.19</v>
      </c>
    </row>
    <row r="1233" spans="1:4" customFormat="1" x14ac:dyDescent="0.25">
      <c r="A1233" s="371">
        <v>2592</v>
      </c>
      <c r="B1233" s="371" t="s">
        <v>10084</v>
      </c>
      <c r="C1233" s="371" t="s">
        <v>3635</v>
      </c>
      <c r="D1233" s="218">
        <v>185.5</v>
      </c>
    </row>
    <row r="1234" spans="1:4" customFormat="1" x14ac:dyDescent="0.25">
      <c r="A1234" s="371">
        <v>2566</v>
      </c>
      <c r="B1234" s="371" t="s">
        <v>10085</v>
      </c>
      <c r="C1234" s="371" t="s">
        <v>3635</v>
      </c>
      <c r="D1234" s="218">
        <v>18.670000000000002</v>
      </c>
    </row>
    <row r="1235" spans="1:4" customFormat="1" x14ac:dyDescent="0.25">
      <c r="A1235" s="371">
        <v>2589</v>
      </c>
      <c r="B1235" s="371" t="s">
        <v>10086</v>
      </c>
      <c r="C1235" s="371" t="s">
        <v>3635</v>
      </c>
      <c r="D1235" s="218">
        <v>24.81</v>
      </c>
    </row>
    <row r="1236" spans="1:4" customFormat="1" x14ac:dyDescent="0.25">
      <c r="A1236" s="371">
        <v>2591</v>
      </c>
      <c r="B1236" s="371" t="s">
        <v>10087</v>
      </c>
      <c r="C1236" s="371" t="s">
        <v>3635</v>
      </c>
      <c r="D1236" s="218">
        <v>9.0500000000000007</v>
      </c>
    </row>
    <row r="1237" spans="1:4" customFormat="1" x14ac:dyDescent="0.25">
      <c r="A1237" s="371">
        <v>2590</v>
      </c>
      <c r="B1237" s="371" t="s">
        <v>10088</v>
      </c>
      <c r="C1237" s="371" t="s">
        <v>3635</v>
      </c>
      <c r="D1237" s="218">
        <v>15.22</v>
      </c>
    </row>
    <row r="1238" spans="1:4" customFormat="1" x14ac:dyDescent="0.25">
      <c r="A1238" s="371">
        <v>2567</v>
      </c>
      <c r="B1238" s="371" t="s">
        <v>10089</v>
      </c>
      <c r="C1238" s="371" t="s">
        <v>3635</v>
      </c>
      <c r="D1238" s="218">
        <v>36.39</v>
      </c>
    </row>
    <row r="1239" spans="1:4" customFormat="1" x14ac:dyDescent="0.25">
      <c r="A1239" s="371">
        <v>2565</v>
      </c>
      <c r="B1239" s="371" t="s">
        <v>10090</v>
      </c>
      <c r="C1239" s="371" t="s">
        <v>3635</v>
      </c>
      <c r="D1239" s="218">
        <v>9.06</v>
      </c>
    </row>
    <row r="1240" spans="1:4" customFormat="1" x14ac:dyDescent="0.25">
      <c r="A1240" s="371">
        <v>2568</v>
      </c>
      <c r="B1240" s="371" t="s">
        <v>10091</v>
      </c>
      <c r="C1240" s="371" t="s">
        <v>3635</v>
      </c>
      <c r="D1240" s="218">
        <v>101.07</v>
      </c>
    </row>
    <row r="1241" spans="1:4" customFormat="1" x14ac:dyDescent="0.25">
      <c r="A1241" s="371">
        <v>2594</v>
      </c>
      <c r="B1241" s="371" t="s">
        <v>10092</v>
      </c>
      <c r="C1241" s="371" t="s">
        <v>3635</v>
      </c>
      <c r="D1241" s="218">
        <v>168.37</v>
      </c>
    </row>
    <row r="1242" spans="1:4" customFormat="1" x14ac:dyDescent="0.25">
      <c r="A1242" s="371">
        <v>2587</v>
      </c>
      <c r="B1242" s="371" t="s">
        <v>10093</v>
      </c>
      <c r="C1242" s="371" t="s">
        <v>3635</v>
      </c>
      <c r="D1242" s="218">
        <v>28.69</v>
      </c>
    </row>
    <row r="1243" spans="1:4" customFormat="1" x14ac:dyDescent="0.25">
      <c r="A1243" s="371">
        <v>2588</v>
      </c>
      <c r="B1243" s="371" t="s">
        <v>10094</v>
      </c>
      <c r="C1243" s="371" t="s">
        <v>3635</v>
      </c>
      <c r="D1243" s="218">
        <v>22.79</v>
      </c>
    </row>
    <row r="1244" spans="1:4" customFormat="1" x14ac:dyDescent="0.25">
      <c r="A1244" s="371">
        <v>2569</v>
      </c>
      <c r="B1244" s="371" t="s">
        <v>10095</v>
      </c>
      <c r="C1244" s="371" t="s">
        <v>3635</v>
      </c>
      <c r="D1244" s="218">
        <v>8.7799999999999994</v>
      </c>
    </row>
    <row r="1245" spans="1:4" customFormat="1" x14ac:dyDescent="0.25">
      <c r="A1245" s="371">
        <v>2570</v>
      </c>
      <c r="B1245" s="371" t="s">
        <v>10096</v>
      </c>
      <c r="C1245" s="371" t="s">
        <v>3635</v>
      </c>
      <c r="D1245" s="218">
        <v>14.72</v>
      </c>
    </row>
    <row r="1246" spans="1:4" customFormat="1" x14ac:dyDescent="0.25">
      <c r="A1246" s="371">
        <v>2571</v>
      </c>
      <c r="B1246" s="371" t="s">
        <v>10097</v>
      </c>
      <c r="C1246" s="371" t="s">
        <v>3635</v>
      </c>
      <c r="D1246" s="218">
        <v>43.7</v>
      </c>
    </row>
    <row r="1247" spans="1:4" customFormat="1" x14ac:dyDescent="0.25">
      <c r="A1247" s="371">
        <v>2593</v>
      </c>
      <c r="B1247" s="371" t="s">
        <v>10098</v>
      </c>
      <c r="C1247" s="371" t="s">
        <v>3635</v>
      </c>
      <c r="D1247" s="218">
        <v>9.36</v>
      </c>
    </row>
    <row r="1248" spans="1:4" customFormat="1" x14ac:dyDescent="0.25">
      <c r="A1248" s="371">
        <v>2572</v>
      </c>
      <c r="B1248" s="371" t="s">
        <v>10099</v>
      </c>
      <c r="C1248" s="371" t="s">
        <v>3635</v>
      </c>
      <c r="D1248" s="218">
        <v>129.25</v>
      </c>
    </row>
    <row r="1249" spans="1:4" customFormat="1" x14ac:dyDescent="0.25">
      <c r="A1249" s="371">
        <v>2595</v>
      </c>
      <c r="B1249" s="371" t="s">
        <v>10100</v>
      </c>
      <c r="C1249" s="371" t="s">
        <v>3635</v>
      </c>
      <c r="D1249" s="218">
        <v>201.65</v>
      </c>
    </row>
    <row r="1250" spans="1:4" customFormat="1" x14ac:dyDescent="0.25">
      <c r="A1250" s="371">
        <v>2576</v>
      </c>
      <c r="B1250" s="371" t="s">
        <v>10101</v>
      </c>
      <c r="C1250" s="371" t="s">
        <v>3635</v>
      </c>
      <c r="D1250" s="218">
        <v>34.369999999999997</v>
      </c>
    </row>
    <row r="1251" spans="1:4" customFormat="1" x14ac:dyDescent="0.25">
      <c r="A1251" s="371">
        <v>2575</v>
      </c>
      <c r="B1251" s="371" t="s">
        <v>10102</v>
      </c>
      <c r="C1251" s="371" t="s">
        <v>3635</v>
      </c>
      <c r="D1251" s="218">
        <v>25.84</v>
      </c>
    </row>
    <row r="1252" spans="1:4" customFormat="1" x14ac:dyDescent="0.25">
      <c r="A1252" s="371">
        <v>2573</v>
      </c>
      <c r="B1252" s="371" t="s">
        <v>10103</v>
      </c>
      <c r="C1252" s="371" t="s">
        <v>3635</v>
      </c>
      <c r="D1252" s="218">
        <v>10.73</v>
      </c>
    </row>
    <row r="1253" spans="1:4" customFormat="1" x14ac:dyDescent="0.25">
      <c r="A1253" s="371">
        <v>2586</v>
      </c>
      <c r="B1253" s="371" t="s">
        <v>10104</v>
      </c>
      <c r="C1253" s="371" t="s">
        <v>3635</v>
      </c>
      <c r="D1253" s="218">
        <v>17.39</v>
      </c>
    </row>
    <row r="1254" spans="1:4" customFormat="1" x14ac:dyDescent="0.25">
      <c r="A1254" s="371">
        <v>2577</v>
      </c>
      <c r="B1254" s="371" t="s">
        <v>10105</v>
      </c>
      <c r="C1254" s="371" t="s">
        <v>3635</v>
      </c>
      <c r="D1254" s="218">
        <v>46.58</v>
      </c>
    </row>
    <row r="1255" spans="1:4" customFormat="1" x14ac:dyDescent="0.25">
      <c r="A1255" s="371">
        <v>2574</v>
      </c>
      <c r="B1255" s="371" t="s">
        <v>10106</v>
      </c>
      <c r="C1255" s="371" t="s">
        <v>3635</v>
      </c>
      <c r="D1255" s="218">
        <v>10.8</v>
      </c>
    </row>
    <row r="1256" spans="1:4" customFormat="1" x14ac:dyDescent="0.25">
      <c r="A1256" s="371">
        <v>2578</v>
      </c>
      <c r="B1256" s="371" t="s">
        <v>10107</v>
      </c>
      <c r="C1256" s="371" t="s">
        <v>3635</v>
      </c>
      <c r="D1256" s="218">
        <v>145.43</v>
      </c>
    </row>
    <row r="1257" spans="1:4" customFormat="1" x14ac:dyDescent="0.25">
      <c r="A1257" s="371">
        <v>2585</v>
      </c>
      <c r="B1257" s="371" t="s">
        <v>10108</v>
      </c>
      <c r="C1257" s="371" t="s">
        <v>3635</v>
      </c>
      <c r="D1257" s="218">
        <v>199.56</v>
      </c>
    </row>
    <row r="1258" spans="1:4" customFormat="1" x14ac:dyDescent="0.25">
      <c r="A1258" s="371">
        <v>12008</v>
      </c>
      <c r="B1258" s="371" t="s">
        <v>10109</v>
      </c>
      <c r="C1258" s="371" t="s">
        <v>3635</v>
      </c>
      <c r="D1258" s="218">
        <v>107.07</v>
      </c>
    </row>
    <row r="1259" spans="1:4" customFormat="1" x14ac:dyDescent="0.25">
      <c r="A1259" s="371">
        <v>2582</v>
      </c>
      <c r="B1259" s="371" t="s">
        <v>10110</v>
      </c>
      <c r="C1259" s="371" t="s">
        <v>3635</v>
      </c>
      <c r="D1259" s="218">
        <v>31.88</v>
      </c>
    </row>
    <row r="1260" spans="1:4" customFormat="1" x14ac:dyDescent="0.25">
      <c r="A1260" s="371">
        <v>2597</v>
      </c>
      <c r="B1260" s="371" t="s">
        <v>10111</v>
      </c>
      <c r="C1260" s="371" t="s">
        <v>3635</v>
      </c>
      <c r="D1260" s="218">
        <v>27.33</v>
      </c>
    </row>
    <row r="1261" spans="1:4" customFormat="1" x14ac:dyDescent="0.25">
      <c r="A1261" s="371">
        <v>2579</v>
      </c>
      <c r="B1261" s="371" t="s">
        <v>10112</v>
      </c>
      <c r="C1261" s="371" t="s">
        <v>3635</v>
      </c>
      <c r="D1261" s="218">
        <v>13.01</v>
      </c>
    </row>
    <row r="1262" spans="1:4" customFormat="1" x14ac:dyDescent="0.25">
      <c r="A1262" s="371">
        <v>2581</v>
      </c>
      <c r="B1262" s="371" t="s">
        <v>10113</v>
      </c>
      <c r="C1262" s="371" t="s">
        <v>3635</v>
      </c>
      <c r="D1262" s="218">
        <v>16.649999999999999</v>
      </c>
    </row>
    <row r="1263" spans="1:4" customFormat="1" x14ac:dyDescent="0.25">
      <c r="A1263" s="371">
        <v>2596</v>
      </c>
      <c r="B1263" s="371" t="s">
        <v>10114</v>
      </c>
      <c r="C1263" s="371" t="s">
        <v>3635</v>
      </c>
      <c r="D1263" s="218">
        <v>49.23</v>
      </c>
    </row>
    <row r="1264" spans="1:4" customFormat="1" x14ac:dyDescent="0.25">
      <c r="A1264" s="371">
        <v>2580</v>
      </c>
      <c r="B1264" s="371" t="s">
        <v>10115</v>
      </c>
      <c r="C1264" s="371" t="s">
        <v>3635</v>
      </c>
      <c r="D1264" s="218">
        <v>14.26</v>
      </c>
    </row>
    <row r="1265" spans="1:4" customFormat="1" x14ac:dyDescent="0.25">
      <c r="A1265" s="371">
        <v>2583</v>
      </c>
      <c r="B1265" s="371" t="s">
        <v>10116</v>
      </c>
      <c r="C1265" s="371" t="s">
        <v>3635</v>
      </c>
      <c r="D1265" s="218">
        <v>119.75</v>
      </c>
    </row>
    <row r="1266" spans="1:4" customFormat="1" x14ac:dyDescent="0.25">
      <c r="A1266" s="371">
        <v>2584</v>
      </c>
      <c r="B1266" s="371" t="s">
        <v>10117</v>
      </c>
      <c r="C1266" s="371" t="s">
        <v>3635</v>
      </c>
      <c r="D1266" s="218">
        <v>199.36</v>
      </c>
    </row>
    <row r="1267" spans="1:4" customFormat="1" x14ac:dyDescent="0.25">
      <c r="A1267" s="371">
        <v>12010</v>
      </c>
      <c r="B1267" s="371" t="s">
        <v>10118</v>
      </c>
      <c r="C1267" s="371" t="s">
        <v>3635</v>
      </c>
      <c r="D1267" s="218">
        <v>10.84</v>
      </c>
    </row>
    <row r="1268" spans="1:4" customFormat="1" x14ac:dyDescent="0.25">
      <c r="A1268" s="371">
        <v>39329</v>
      </c>
      <c r="B1268" s="371" t="s">
        <v>10119</v>
      </c>
      <c r="C1268" s="371" t="s">
        <v>3635</v>
      </c>
      <c r="D1268" s="218">
        <v>11.33</v>
      </c>
    </row>
    <row r="1269" spans="1:4" customFormat="1" x14ac:dyDescent="0.25">
      <c r="A1269" s="371">
        <v>39330</v>
      </c>
      <c r="B1269" s="371" t="s">
        <v>10120</v>
      </c>
      <c r="C1269" s="371" t="s">
        <v>3635</v>
      </c>
      <c r="D1269" s="218">
        <v>11.92</v>
      </c>
    </row>
    <row r="1270" spans="1:4" customFormat="1" x14ac:dyDescent="0.25">
      <c r="A1270" s="371">
        <v>39332</v>
      </c>
      <c r="B1270" s="371" t="s">
        <v>10121</v>
      </c>
      <c r="C1270" s="371" t="s">
        <v>3635</v>
      </c>
      <c r="D1270" s="218">
        <v>13.33</v>
      </c>
    </row>
    <row r="1271" spans="1:4" customFormat="1" x14ac:dyDescent="0.25">
      <c r="A1271" s="371">
        <v>39331</v>
      </c>
      <c r="B1271" s="371" t="s">
        <v>10122</v>
      </c>
      <c r="C1271" s="371" t="s">
        <v>3635</v>
      </c>
      <c r="D1271" s="218">
        <v>10.61</v>
      </c>
    </row>
    <row r="1272" spans="1:4" customFormat="1" x14ac:dyDescent="0.25">
      <c r="A1272" s="371">
        <v>39333</v>
      </c>
      <c r="B1272" s="371" t="s">
        <v>10123</v>
      </c>
      <c r="C1272" s="371" t="s">
        <v>3635</v>
      </c>
      <c r="D1272" s="218">
        <v>10.34</v>
      </c>
    </row>
    <row r="1273" spans="1:4" customFormat="1" x14ac:dyDescent="0.25">
      <c r="A1273" s="371">
        <v>39335</v>
      </c>
      <c r="B1273" s="371" t="s">
        <v>10124</v>
      </c>
      <c r="C1273" s="371" t="s">
        <v>3635</v>
      </c>
      <c r="D1273" s="218">
        <v>11.97</v>
      </c>
    </row>
    <row r="1274" spans="1:4" customFormat="1" x14ac:dyDescent="0.25">
      <c r="A1274" s="371">
        <v>39334</v>
      </c>
      <c r="B1274" s="371" t="s">
        <v>10125</v>
      </c>
      <c r="C1274" s="371" t="s">
        <v>3635</v>
      </c>
      <c r="D1274" s="218">
        <v>9.51</v>
      </c>
    </row>
    <row r="1275" spans="1:4" customFormat="1" x14ac:dyDescent="0.25">
      <c r="A1275" s="371">
        <v>12016</v>
      </c>
      <c r="B1275" s="371" t="s">
        <v>10126</v>
      </c>
      <c r="C1275" s="371" t="s">
        <v>3635</v>
      </c>
      <c r="D1275" s="218">
        <v>11.94</v>
      </c>
    </row>
    <row r="1276" spans="1:4" customFormat="1" x14ac:dyDescent="0.25">
      <c r="A1276" s="371">
        <v>12015</v>
      </c>
      <c r="B1276" s="371" t="s">
        <v>10127</v>
      </c>
      <c r="C1276" s="371" t="s">
        <v>3635</v>
      </c>
      <c r="D1276" s="218">
        <v>13.9</v>
      </c>
    </row>
    <row r="1277" spans="1:4" customFormat="1" x14ac:dyDescent="0.25">
      <c r="A1277" s="371">
        <v>12020</v>
      </c>
      <c r="B1277" s="371" t="s">
        <v>10128</v>
      </c>
      <c r="C1277" s="371" t="s">
        <v>3635</v>
      </c>
      <c r="D1277" s="218">
        <v>11.94</v>
      </c>
    </row>
    <row r="1278" spans="1:4" customFormat="1" x14ac:dyDescent="0.25">
      <c r="A1278" s="371">
        <v>12019</v>
      </c>
      <c r="B1278" s="371" t="s">
        <v>10129</v>
      </c>
      <c r="C1278" s="371" t="s">
        <v>3635</v>
      </c>
      <c r="D1278" s="218">
        <v>13.9</v>
      </c>
    </row>
    <row r="1279" spans="1:4" customFormat="1" x14ac:dyDescent="0.25">
      <c r="A1279" s="371">
        <v>39336</v>
      </c>
      <c r="B1279" s="371" t="s">
        <v>10130</v>
      </c>
      <c r="C1279" s="371" t="s">
        <v>3635</v>
      </c>
      <c r="D1279" s="218">
        <v>11.92</v>
      </c>
    </row>
    <row r="1280" spans="1:4" customFormat="1" x14ac:dyDescent="0.25">
      <c r="A1280" s="371">
        <v>39338</v>
      </c>
      <c r="B1280" s="371" t="s">
        <v>10131</v>
      </c>
      <c r="C1280" s="371" t="s">
        <v>3635</v>
      </c>
      <c r="D1280" s="218">
        <v>13.33</v>
      </c>
    </row>
    <row r="1281" spans="1:4" customFormat="1" x14ac:dyDescent="0.25">
      <c r="A1281" s="371">
        <v>39337</v>
      </c>
      <c r="B1281" s="371" t="s">
        <v>10132</v>
      </c>
      <c r="C1281" s="371" t="s">
        <v>3635</v>
      </c>
      <c r="D1281" s="218">
        <v>10.61</v>
      </c>
    </row>
    <row r="1282" spans="1:4" customFormat="1" x14ac:dyDescent="0.25">
      <c r="A1282" s="371">
        <v>39341</v>
      </c>
      <c r="B1282" s="371" t="s">
        <v>10133</v>
      </c>
      <c r="C1282" s="371" t="s">
        <v>3635</v>
      </c>
      <c r="D1282" s="218">
        <v>17.37</v>
      </c>
    </row>
    <row r="1283" spans="1:4" customFormat="1" x14ac:dyDescent="0.25">
      <c r="A1283" s="371">
        <v>39340</v>
      </c>
      <c r="B1283" s="371" t="s">
        <v>10134</v>
      </c>
      <c r="C1283" s="371" t="s">
        <v>3635</v>
      </c>
      <c r="D1283" s="218">
        <v>12.75</v>
      </c>
    </row>
    <row r="1284" spans="1:4" customFormat="1" x14ac:dyDescent="0.25">
      <c r="A1284" s="371">
        <v>12025</v>
      </c>
      <c r="B1284" s="371" t="s">
        <v>10135</v>
      </c>
      <c r="C1284" s="371" t="s">
        <v>3635</v>
      </c>
      <c r="D1284" s="218">
        <v>13.17</v>
      </c>
    </row>
    <row r="1285" spans="1:4" customFormat="1" x14ac:dyDescent="0.25">
      <c r="A1285" s="371">
        <v>39342</v>
      </c>
      <c r="B1285" s="371" t="s">
        <v>10136</v>
      </c>
      <c r="C1285" s="371" t="s">
        <v>3635</v>
      </c>
      <c r="D1285" s="218">
        <v>17.37</v>
      </c>
    </row>
    <row r="1286" spans="1:4" customFormat="1" x14ac:dyDescent="0.25">
      <c r="A1286" s="371">
        <v>39343</v>
      </c>
      <c r="B1286" s="371" t="s">
        <v>10137</v>
      </c>
      <c r="C1286" s="371" t="s">
        <v>3635</v>
      </c>
      <c r="D1286" s="218">
        <v>14.67</v>
      </c>
    </row>
    <row r="1287" spans="1:4" customFormat="1" x14ac:dyDescent="0.25">
      <c r="A1287" s="371">
        <v>39345</v>
      </c>
      <c r="B1287" s="371" t="s">
        <v>10138</v>
      </c>
      <c r="C1287" s="371" t="s">
        <v>3635</v>
      </c>
      <c r="D1287" s="218">
        <v>19.850000000000001</v>
      </c>
    </row>
    <row r="1288" spans="1:4" customFormat="1" x14ac:dyDescent="0.25">
      <c r="A1288" s="371">
        <v>39344</v>
      </c>
      <c r="B1288" s="371" t="s">
        <v>10139</v>
      </c>
      <c r="C1288" s="371" t="s">
        <v>3635</v>
      </c>
      <c r="D1288" s="218">
        <v>14.18</v>
      </c>
    </row>
    <row r="1289" spans="1:4" customFormat="1" x14ac:dyDescent="0.25">
      <c r="A1289" s="371">
        <v>12623</v>
      </c>
      <c r="B1289" s="371" t="s">
        <v>10140</v>
      </c>
      <c r="C1289" s="371" t="s">
        <v>3640</v>
      </c>
      <c r="D1289" s="218">
        <v>39.14</v>
      </c>
    </row>
    <row r="1290" spans="1:4" customFormat="1" x14ac:dyDescent="0.25">
      <c r="A1290" s="371">
        <v>34498</v>
      </c>
      <c r="B1290" s="371" t="s">
        <v>10141</v>
      </c>
      <c r="C1290" s="371" t="s">
        <v>3635</v>
      </c>
      <c r="D1290" s="218">
        <v>99.75</v>
      </c>
    </row>
    <row r="1291" spans="1:4" customFormat="1" x14ac:dyDescent="0.25">
      <c r="A1291" s="371">
        <v>13244</v>
      </c>
      <c r="B1291" s="371" t="s">
        <v>10142</v>
      </c>
      <c r="C1291" s="371" t="s">
        <v>3635</v>
      </c>
      <c r="D1291" s="218">
        <v>41.99</v>
      </c>
    </row>
    <row r="1292" spans="1:4" customFormat="1" x14ac:dyDescent="0.25">
      <c r="A1292" s="371">
        <v>38998</v>
      </c>
      <c r="B1292" s="371" t="s">
        <v>10143</v>
      </c>
      <c r="C1292" s="371" t="s">
        <v>3635</v>
      </c>
      <c r="D1292" s="218">
        <v>11.28</v>
      </c>
    </row>
    <row r="1293" spans="1:4" customFormat="1" x14ac:dyDescent="0.25">
      <c r="A1293" s="371">
        <v>38999</v>
      </c>
      <c r="B1293" s="371" t="s">
        <v>10144</v>
      </c>
      <c r="C1293" s="371" t="s">
        <v>3635</v>
      </c>
      <c r="D1293" s="218">
        <v>28.53</v>
      </c>
    </row>
    <row r="1294" spans="1:4" customFormat="1" x14ac:dyDescent="0.25">
      <c r="A1294" s="371">
        <v>38996</v>
      </c>
      <c r="B1294" s="371" t="s">
        <v>10145</v>
      </c>
      <c r="C1294" s="371" t="s">
        <v>3635</v>
      </c>
      <c r="D1294" s="218">
        <v>20.170000000000002</v>
      </c>
    </row>
    <row r="1295" spans="1:4" customFormat="1" x14ac:dyDescent="0.25">
      <c r="A1295" s="371">
        <v>44173</v>
      </c>
      <c r="B1295" s="371" t="s">
        <v>10146</v>
      </c>
      <c r="C1295" s="371" t="s">
        <v>3635</v>
      </c>
      <c r="D1295" s="218">
        <v>19.61</v>
      </c>
    </row>
    <row r="1296" spans="1:4" customFormat="1" x14ac:dyDescent="0.25">
      <c r="A1296" s="371">
        <v>44174</v>
      </c>
      <c r="B1296" s="371" t="s">
        <v>10147</v>
      </c>
      <c r="C1296" s="371" t="s">
        <v>3635</v>
      </c>
      <c r="D1296" s="218">
        <v>32.1</v>
      </c>
    </row>
    <row r="1297" spans="1:4" customFormat="1" x14ac:dyDescent="0.25">
      <c r="A1297" s="371">
        <v>38997</v>
      </c>
      <c r="B1297" s="371" t="s">
        <v>10148</v>
      </c>
      <c r="C1297" s="371" t="s">
        <v>3635</v>
      </c>
      <c r="D1297" s="218">
        <v>28.85</v>
      </c>
    </row>
    <row r="1298" spans="1:4" customFormat="1" x14ac:dyDescent="0.25">
      <c r="A1298" s="371">
        <v>39600</v>
      </c>
      <c r="B1298" s="371" t="s">
        <v>10149</v>
      </c>
      <c r="C1298" s="371" t="s">
        <v>3635</v>
      </c>
      <c r="D1298" s="218">
        <v>13.74</v>
      </c>
    </row>
    <row r="1299" spans="1:4" customFormat="1" x14ac:dyDescent="0.25">
      <c r="A1299" s="371">
        <v>39601</v>
      </c>
      <c r="B1299" s="371" t="s">
        <v>10150</v>
      </c>
      <c r="C1299" s="371" t="s">
        <v>3635</v>
      </c>
      <c r="D1299" s="218">
        <v>29.14</v>
      </c>
    </row>
    <row r="1300" spans="1:4" customFormat="1" x14ac:dyDescent="0.25">
      <c r="A1300" s="371">
        <v>39862</v>
      </c>
      <c r="B1300" s="371" t="s">
        <v>10151</v>
      </c>
      <c r="C1300" s="371" t="s">
        <v>3635</v>
      </c>
      <c r="D1300" s="218">
        <v>15.15</v>
      </c>
    </row>
    <row r="1301" spans="1:4" customFormat="1" x14ac:dyDescent="0.25">
      <c r="A1301" s="371">
        <v>39863</v>
      </c>
      <c r="B1301" s="371" t="s">
        <v>10152</v>
      </c>
      <c r="C1301" s="371" t="s">
        <v>3635</v>
      </c>
      <c r="D1301" s="218">
        <v>15.37</v>
      </c>
    </row>
    <row r="1302" spans="1:4" customFormat="1" x14ac:dyDescent="0.25">
      <c r="A1302" s="371">
        <v>39864</v>
      </c>
      <c r="B1302" s="371" t="s">
        <v>10153</v>
      </c>
      <c r="C1302" s="371" t="s">
        <v>3635</v>
      </c>
      <c r="D1302" s="218">
        <v>19.07</v>
      </c>
    </row>
    <row r="1303" spans="1:4" customFormat="1" x14ac:dyDescent="0.25">
      <c r="A1303" s="371">
        <v>39865</v>
      </c>
      <c r="B1303" s="371" t="s">
        <v>10154</v>
      </c>
      <c r="C1303" s="371" t="s">
        <v>3635</v>
      </c>
      <c r="D1303" s="218">
        <v>26.88</v>
      </c>
    </row>
    <row r="1304" spans="1:4" customFormat="1" x14ac:dyDescent="0.25">
      <c r="A1304" s="371">
        <v>2517</v>
      </c>
      <c r="B1304" s="371" t="s">
        <v>10155</v>
      </c>
      <c r="C1304" s="371" t="s">
        <v>3635</v>
      </c>
      <c r="D1304" s="218">
        <v>19.86</v>
      </c>
    </row>
    <row r="1305" spans="1:4" customFormat="1" x14ac:dyDescent="0.25">
      <c r="A1305" s="371">
        <v>2522</v>
      </c>
      <c r="B1305" s="371" t="s">
        <v>10156</v>
      </c>
      <c r="C1305" s="371" t="s">
        <v>3635</v>
      </c>
      <c r="D1305" s="218">
        <v>12.84</v>
      </c>
    </row>
    <row r="1306" spans="1:4" customFormat="1" x14ac:dyDescent="0.25">
      <c r="A1306" s="371">
        <v>2548</v>
      </c>
      <c r="B1306" s="371" t="s">
        <v>10157</v>
      </c>
      <c r="C1306" s="371" t="s">
        <v>3635</v>
      </c>
      <c r="D1306" s="218">
        <v>7.89</v>
      </c>
    </row>
    <row r="1307" spans="1:4" customFormat="1" x14ac:dyDescent="0.25">
      <c r="A1307" s="371">
        <v>2516</v>
      </c>
      <c r="B1307" s="371" t="s">
        <v>10158</v>
      </c>
      <c r="C1307" s="371" t="s">
        <v>3635</v>
      </c>
      <c r="D1307" s="218">
        <v>10.3</v>
      </c>
    </row>
    <row r="1308" spans="1:4" customFormat="1" x14ac:dyDescent="0.25">
      <c r="A1308" s="371">
        <v>2518</v>
      </c>
      <c r="B1308" s="371" t="s">
        <v>10159</v>
      </c>
      <c r="C1308" s="371" t="s">
        <v>3635</v>
      </c>
      <c r="D1308" s="218">
        <v>94.54</v>
      </c>
    </row>
    <row r="1309" spans="1:4" customFormat="1" x14ac:dyDescent="0.25">
      <c r="A1309" s="371">
        <v>2521</v>
      </c>
      <c r="B1309" s="371" t="s">
        <v>10160</v>
      </c>
      <c r="C1309" s="371" t="s">
        <v>3635</v>
      </c>
      <c r="D1309" s="218">
        <v>40.24</v>
      </c>
    </row>
    <row r="1310" spans="1:4" customFormat="1" x14ac:dyDescent="0.25">
      <c r="A1310" s="371">
        <v>2515</v>
      </c>
      <c r="B1310" s="371" t="s">
        <v>10161</v>
      </c>
      <c r="C1310" s="371" t="s">
        <v>3635</v>
      </c>
      <c r="D1310" s="218">
        <v>8.58</v>
      </c>
    </row>
    <row r="1311" spans="1:4" customFormat="1" x14ac:dyDescent="0.25">
      <c r="A1311" s="371">
        <v>2519</v>
      </c>
      <c r="B1311" s="371" t="s">
        <v>10162</v>
      </c>
      <c r="C1311" s="371" t="s">
        <v>3635</v>
      </c>
      <c r="D1311" s="218">
        <v>114</v>
      </c>
    </row>
    <row r="1312" spans="1:4" customFormat="1" x14ac:dyDescent="0.25">
      <c r="A1312" s="371">
        <v>2520</v>
      </c>
      <c r="B1312" s="371" t="s">
        <v>10163</v>
      </c>
      <c r="C1312" s="371" t="s">
        <v>3635</v>
      </c>
      <c r="D1312" s="218">
        <v>209.82</v>
      </c>
    </row>
    <row r="1313" spans="1:4" customFormat="1" x14ac:dyDescent="0.25">
      <c r="A1313" s="371">
        <v>1602</v>
      </c>
      <c r="B1313" s="371" t="s">
        <v>10164</v>
      </c>
      <c r="C1313" s="371" t="s">
        <v>3635</v>
      </c>
      <c r="D1313" s="218">
        <v>51.56</v>
      </c>
    </row>
    <row r="1314" spans="1:4" customFormat="1" x14ac:dyDescent="0.25">
      <c r="A1314" s="371">
        <v>1601</v>
      </c>
      <c r="B1314" s="371" t="s">
        <v>10165</v>
      </c>
      <c r="C1314" s="371" t="s">
        <v>3635</v>
      </c>
      <c r="D1314" s="218">
        <v>45.95</v>
      </c>
    </row>
    <row r="1315" spans="1:4" customFormat="1" x14ac:dyDescent="0.25">
      <c r="A1315" s="371">
        <v>1598</v>
      </c>
      <c r="B1315" s="371" t="s">
        <v>10166</v>
      </c>
      <c r="C1315" s="371" t="s">
        <v>3635</v>
      </c>
      <c r="D1315" s="218">
        <v>13.6</v>
      </c>
    </row>
    <row r="1316" spans="1:4" customFormat="1" x14ac:dyDescent="0.25">
      <c r="A1316" s="371">
        <v>1600</v>
      </c>
      <c r="B1316" s="371" t="s">
        <v>10167</v>
      </c>
      <c r="C1316" s="371" t="s">
        <v>3635</v>
      </c>
      <c r="D1316" s="218">
        <v>20.07</v>
      </c>
    </row>
    <row r="1317" spans="1:4" customFormat="1" x14ac:dyDescent="0.25">
      <c r="A1317" s="371">
        <v>1603</v>
      </c>
      <c r="B1317" s="371" t="s">
        <v>10168</v>
      </c>
      <c r="C1317" s="371" t="s">
        <v>3635</v>
      </c>
      <c r="D1317" s="218">
        <v>77.84</v>
      </c>
    </row>
    <row r="1318" spans="1:4" customFormat="1" x14ac:dyDescent="0.25">
      <c r="A1318" s="371">
        <v>1599</v>
      </c>
      <c r="B1318" s="371" t="s">
        <v>10169</v>
      </c>
      <c r="C1318" s="371" t="s">
        <v>3635</v>
      </c>
      <c r="D1318" s="218">
        <v>15.78</v>
      </c>
    </row>
    <row r="1319" spans="1:4" customFormat="1" x14ac:dyDescent="0.25">
      <c r="A1319" s="371">
        <v>1597</v>
      </c>
      <c r="B1319" s="371" t="s">
        <v>10170</v>
      </c>
      <c r="C1319" s="371" t="s">
        <v>3635</v>
      </c>
      <c r="D1319" s="218">
        <v>12.78</v>
      </c>
    </row>
    <row r="1320" spans="1:4" customFormat="1" x14ac:dyDescent="0.25">
      <c r="A1320" s="371">
        <v>39602</v>
      </c>
      <c r="B1320" s="371" t="s">
        <v>10171</v>
      </c>
      <c r="C1320" s="371" t="s">
        <v>3635</v>
      </c>
      <c r="D1320" s="218">
        <v>1.45</v>
      </c>
    </row>
    <row r="1321" spans="1:4" customFormat="1" x14ac:dyDescent="0.25">
      <c r="A1321" s="371">
        <v>39603</v>
      </c>
      <c r="B1321" s="371" t="s">
        <v>10172</v>
      </c>
      <c r="C1321" s="371" t="s">
        <v>3635</v>
      </c>
      <c r="D1321" s="218">
        <v>3.1</v>
      </c>
    </row>
    <row r="1322" spans="1:4" customFormat="1" x14ac:dyDescent="0.25">
      <c r="A1322" s="371">
        <v>11821</v>
      </c>
      <c r="B1322" s="371" t="s">
        <v>10173</v>
      </c>
      <c r="C1322" s="371" t="s">
        <v>3635</v>
      </c>
      <c r="D1322" s="218">
        <v>10.5</v>
      </c>
    </row>
    <row r="1323" spans="1:4" customFormat="1" x14ac:dyDescent="0.25">
      <c r="A1323" s="371">
        <v>1562</v>
      </c>
      <c r="B1323" s="371" t="s">
        <v>10174</v>
      </c>
      <c r="C1323" s="371" t="s">
        <v>3635</v>
      </c>
      <c r="D1323" s="218">
        <v>17.2</v>
      </c>
    </row>
    <row r="1324" spans="1:4" customFormat="1" x14ac:dyDescent="0.25">
      <c r="A1324" s="371">
        <v>1563</v>
      </c>
      <c r="B1324" s="371" t="s">
        <v>10175</v>
      </c>
      <c r="C1324" s="371" t="s">
        <v>3635</v>
      </c>
      <c r="D1324" s="218">
        <v>23.08</v>
      </c>
    </row>
    <row r="1325" spans="1:4" customFormat="1" x14ac:dyDescent="0.25">
      <c r="A1325" s="371">
        <v>11856</v>
      </c>
      <c r="B1325" s="371" t="s">
        <v>10176</v>
      </c>
      <c r="C1325" s="371" t="s">
        <v>3635</v>
      </c>
      <c r="D1325" s="218">
        <v>6.88</v>
      </c>
    </row>
    <row r="1326" spans="1:4" customFormat="1" x14ac:dyDescent="0.25">
      <c r="A1326" s="371">
        <v>11857</v>
      </c>
      <c r="B1326" s="371" t="s">
        <v>10177</v>
      </c>
      <c r="C1326" s="371" t="s">
        <v>3635</v>
      </c>
      <c r="D1326" s="218">
        <v>36.21</v>
      </c>
    </row>
    <row r="1327" spans="1:4" customFormat="1" x14ac:dyDescent="0.25">
      <c r="A1327" s="371">
        <v>11858</v>
      </c>
      <c r="B1327" s="371" t="s">
        <v>10178</v>
      </c>
      <c r="C1327" s="371" t="s">
        <v>3635</v>
      </c>
      <c r="D1327" s="218">
        <v>44.94</v>
      </c>
    </row>
    <row r="1328" spans="1:4" customFormat="1" x14ac:dyDescent="0.25">
      <c r="A1328" s="371">
        <v>1539</v>
      </c>
      <c r="B1328" s="371" t="s">
        <v>10179</v>
      </c>
      <c r="C1328" s="371" t="s">
        <v>3635</v>
      </c>
      <c r="D1328" s="218">
        <v>8.08</v>
      </c>
    </row>
    <row r="1329" spans="1:4" customFormat="1" x14ac:dyDescent="0.25">
      <c r="A1329" s="371">
        <v>11859</v>
      </c>
      <c r="B1329" s="371" t="s">
        <v>10180</v>
      </c>
      <c r="C1329" s="371" t="s">
        <v>3635</v>
      </c>
      <c r="D1329" s="218">
        <v>61.14</v>
      </c>
    </row>
    <row r="1330" spans="1:4" customFormat="1" x14ac:dyDescent="0.25">
      <c r="A1330" s="371">
        <v>1550</v>
      </c>
      <c r="B1330" s="371" t="s">
        <v>10181</v>
      </c>
      <c r="C1330" s="371" t="s">
        <v>3635</v>
      </c>
      <c r="D1330" s="218">
        <v>8.5299999999999994</v>
      </c>
    </row>
    <row r="1331" spans="1:4" customFormat="1" x14ac:dyDescent="0.25">
      <c r="A1331" s="371">
        <v>11854</v>
      </c>
      <c r="B1331" s="371" t="s">
        <v>10182</v>
      </c>
      <c r="C1331" s="371" t="s">
        <v>3635</v>
      </c>
      <c r="D1331" s="218">
        <v>10.66</v>
      </c>
    </row>
    <row r="1332" spans="1:4" customFormat="1" x14ac:dyDescent="0.25">
      <c r="A1332" s="371">
        <v>11862</v>
      </c>
      <c r="B1332" s="371" t="s">
        <v>10183</v>
      </c>
      <c r="C1332" s="371" t="s">
        <v>3635</v>
      </c>
      <c r="D1332" s="218">
        <v>14.95</v>
      </c>
    </row>
    <row r="1333" spans="1:4" customFormat="1" x14ac:dyDescent="0.25">
      <c r="A1333" s="371">
        <v>11863</v>
      </c>
      <c r="B1333" s="371" t="s">
        <v>10184</v>
      </c>
      <c r="C1333" s="371" t="s">
        <v>3635</v>
      </c>
      <c r="D1333" s="218">
        <v>6.03</v>
      </c>
    </row>
    <row r="1334" spans="1:4" customFormat="1" x14ac:dyDescent="0.25">
      <c r="A1334" s="371">
        <v>11855</v>
      </c>
      <c r="B1334" s="371" t="s">
        <v>10185</v>
      </c>
      <c r="C1334" s="371" t="s">
        <v>3635</v>
      </c>
      <c r="D1334" s="218">
        <v>22.32</v>
      </c>
    </row>
    <row r="1335" spans="1:4" customFormat="1" x14ac:dyDescent="0.25">
      <c r="A1335" s="371">
        <v>11864</v>
      </c>
      <c r="B1335" s="371" t="s">
        <v>10186</v>
      </c>
      <c r="C1335" s="371" t="s">
        <v>3635</v>
      </c>
      <c r="D1335" s="218">
        <v>33.74</v>
      </c>
    </row>
    <row r="1336" spans="1:4" customFormat="1" x14ac:dyDescent="0.25">
      <c r="A1336" s="371">
        <v>2527</v>
      </c>
      <c r="B1336" s="371" t="s">
        <v>10187</v>
      </c>
      <c r="C1336" s="371" t="s">
        <v>3635</v>
      </c>
      <c r="D1336" s="218">
        <v>7.11</v>
      </c>
    </row>
    <row r="1337" spans="1:4" customFormat="1" x14ac:dyDescent="0.25">
      <c r="A1337" s="371">
        <v>2526</v>
      </c>
      <c r="B1337" s="371" t="s">
        <v>10188</v>
      </c>
      <c r="C1337" s="371" t="s">
        <v>3635</v>
      </c>
      <c r="D1337" s="218">
        <v>4.55</v>
      </c>
    </row>
    <row r="1338" spans="1:4" customFormat="1" x14ac:dyDescent="0.25">
      <c r="A1338" s="371">
        <v>2487</v>
      </c>
      <c r="B1338" s="371" t="s">
        <v>10189</v>
      </c>
      <c r="C1338" s="371" t="s">
        <v>3635</v>
      </c>
      <c r="D1338" s="218">
        <v>1.55</v>
      </c>
    </row>
    <row r="1339" spans="1:4" customFormat="1" x14ac:dyDescent="0.25">
      <c r="A1339" s="371">
        <v>2483</v>
      </c>
      <c r="B1339" s="371" t="s">
        <v>10190</v>
      </c>
      <c r="C1339" s="371" t="s">
        <v>3635</v>
      </c>
      <c r="D1339" s="218">
        <v>3.24</v>
      </c>
    </row>
    <row r="1340" spans="1:4" customFormat="1" x14ac:dyDescent="0.25">
      <c r="A1340" s="371">
        <v>2528</v>
      </c>
      <c r="B1340" s="371" t="s">
        <v>10191</v>
      </c>
      <c r="C1340" s="371" t="s">
        <v>3635</v>
      </c>
      <c r="D1340" s="218">
        <v>17.89</v>
      </c>
    </row>
    <row r="1341" spans="1:4" customFormat="1" x14ac:dyDescent="0.25">
      <c r="A1341" s="371">
        <v>2489</v>
      </c>
      <c r="B1341" s="371" t="s">
        <v>10192</v>
      </c>
      <c r="C1341" s="371" t="s">
        <v>3635</v>
      </c>
      <c r="D1341" s="218">
        <v>7.88</v>
      </c>
    </row>
    <row r="1342" spans="1:4" customFormat="1" x14ac:dyDescent="0.25">
      <c r="A1342" s="371">
        <v>2488</v>
      </c>
      <c r="B1342" s="371" t="s">
        <v>10193</v>
      </c>
      <c r="C1342" s="371" t="s">
        <v>3635</v>
      </c>
      <c r="D1342" s="218">
        <v>1.82</v>
      </c>
    </row>
    <row r="1343" spans="1:4" customFormat="1" x14ac:dyDescent="0.25">
      <c r="A1343" s="371">
        <v>2484</v>
      </c>
      <c r="B1343" s="371" t="s">
        <v>10194</v>
      </c>
      <c r="C1343" s="371" t="s">
        <v>3635</v>
      </c>
      <c r="D1343" s="218">
        <v>25.98</v>
      </c>
    </row>
    <row r="1344" spans="1:4" customFormat="1" x14ac:dyDescent="0.25">
      <c r="A1344" s="371">
        <v>2485</v>
      </c>
      <c r="B1344" s="371" t="s">
        <v>10195</v>
      </c>
      <c r="C1344" s="371" t="s">
        <v>3635</v>
      </c>
      <c r="D1344" s="218">
        <v>40.72</v>
      </c>
    </row>
    <row r="1345" spans="1:4" customFormat="1" x14ac:dyDescent="0.25">
      <c r="A1345" s="371">
        <v>39279</v>
      </c>
      <c r="B1345" s="371" t="s">
        <v>10196</v>
      </c>
      <c r="C1345" s="371" t="s">
        <v>3635</v>
      </c>
      <c r="D1345" s="218">
        <v>8.35</v>
      </c>
    </row>
    <row r="1346" spans="1:4" customFormat="1" x14ac:dyDescent="0.25">
      <c r="A1346" s="371">
        <v>39280</v>
      </c>
      <c r="B1346" s="371" t="s">
        <v>10197</v>
      </c>
      <c r="C1346" s="371" t="s">
        <v>3635</v>
      </c>
      <c r="D1346" s="218">
        <v>9.36</v>
      </c>
    </row>
    <row r="1347" spans="1:4" customFormat="1" x14ac:dyDescent="0.25">
      <c r="A1347" s="371">
        <v>39281</v>
      </c>
      <c r="B1347" s="371" t="s">
        <v>10198</v>
      </c>
      <c r="C1347" s="371" t="s">
        <v>3635</v>
      </c>
      <c r="D1347" s="218">
        <v>12.37</v>
      </c>
    </row>
    <row r="1348" spans="1:4" customFormat="1" x14ac:dyDescent="0.25">
      <c r="A1348" s="371">
        <v>39282</v>
      </c>
      <c r="B1348" s="371" t="s">
        <v>10199</v>
      </c>
      <c r="C1348" s="371" t="s">
        <v>3635</v>
      </c>
      <c r="D1348" s="218">
        <v>17.260000000000002</v>
      </c>
    </row>
    <row r="1349" spans="1:4" customFormat="1" x14ac:dyDescent="0.25">
      <c r="A1349" s="371">
        <v>38844</v>
      </c>
      <c r="B1349" s="371" t="s">
        <v>10200</v>
      </c>
      <c r="C1349" s="371" t="s">
        <v>3635</v>
      </c>
      <c r="D1349" s="218">
        <v>8.4700000000000006</v>
      </c>
    </row>
    <row r="1350" spans="1:4" customFormat="1" x14ac:dyDescent="0.25">
      <c r="A1350" s="371">
        <v>38846</v>
      </c>
      <c r="B1350" s="371" t="s">
        <v>10201</v>
      </c>
      <c r="C1350" s="371" t="s">
        <v>3635</v>
      </c>
      <c r="D1350" s="218">
        <v>8.6199999999999992</v>
      </c>
    </row>
    <row r="1351" spans="1:4" customFormat="1" x14ac:dyDescent="0.25">
      <c r="A1351" s="371">
        <v>38847</v>
      </c>
      <c r="B1351" s="371" t="s">
        <v>10202</v>
      </c>
      <c r="C1351" s="371" t="s">
        <v>3635</v>
      </c>
      <c r="D1351" s="218">
        <v>10.09</v>
      </c>
    </row>
    <row r="1352" spans="1:4" customFormat="1" x14ac:dyDescent="0.25">
      <c r="A1352" s="371">
        <v>38850</v>
      </c>
      <c r="B1352" s="371" t="s">
        <v>10203</v>
      </c>
      <c r="C1352" s="371" t="s">
        <v>3635</v>
      </c>
      <c r="D1352" s="218">
        <v>18.23</v>
      </c>
    </row>
    <row r="1353" spans="1:4" customFormat="1" x14ac:dyDescent="0.25">
      <c r="A1353" s="371">
        <v>38848</v>
      </c>
      <c r="B1353" s="371" t="s">
        <v>10204</v>
      </c>
      <c r="C1353" s="371" t="s">
        <v>3635</v>
      </c>
      <c r="D1353" s="218">
        <v>11.95</v>
      </c>
    </row>
    <row r="1354" spans="1:4" customFormat="1" x14ac:dyDescent="0.25">
      <c r="A1354" s="371">
        <v>38851</v>
      </c>
      <c r="B1354" s="371" t="s">
        <v>10205</v>
      </c>
      <c r="C1354" s="371" t="s">
        <v>3635</v>
      </c>
      <c r="D1354" s="218">
        <v>20.61</v>
      </c>
    </row>
    <row r="1355" spans="1:4" customFormat="1" x14ac:dyDescent="0.25">
      <c r="A1355" s="371">
        <v>38854</v>
      </c>
      <c r="B1355" s="371" t="s">
        <v>10206</v>
      </c>
      <c r="C1355" s="371" t="s">
        <v>3635</v>
      </c>
      <c r="D1355" s="218">
        <v>8.9499999999999993</v>
      </c>
    </row>
    <row r="1356" spans="1:4" customFormat="1" x14ac:dyDescent="0.25">
      <c r="A1356" s="371">
        <v>44247</v>
      </c>
      <c r="B1356" s="371" t="s">
        <v>10207</v>
      </c>
      <c r="C1356" s="371" t="s">
        <v>3635</v>
      </c>
      <c r="D1356" s="219">
        <v>1240.99</v>
      </c>
    </row>
    <row r="1357" spans="1:4" customFormat="1" x14ac:dyDescent="0.25">
      <c r="A1357" s="371">
        <v>38005</v>
      </c>
      <c r="B1357" s="371" t="s">
        <v>10208</v>
      </c>
      <c r="C1357" s="371" t="s">
        <v>3635</v>
      </c>
      <c r="D1357" s="218">
        <v>14.75</v>
      </c>
    </row>
    <row r="1358" spans="1:4" customFormat="1" x14ac:dyDescent="0.25">
      <c r="A1358" s="371">
        <v>38006</v>
      </c>
      <c r="B1358" s="371" t="s">
        <v>10209</v>
      </c>
      <c r="C1358" s="371" t="s">
        <v>3635</v>
      </c>
      <c r="D1358" s="218">
        <v>19.61</v>
      </c>
    </row>
    <row r="1359" spans="1:4" customFormat="1" x14ac:dyDescent="0.25">
      <c r="A1359" s="371">
        <v>38428</v>
      </c>
      <c r="B1359" s="371" t="s">
        <v>10210</v>
      </c>
      <c r="C1359" s="371" t="s">
        <v>3635</v>
      </c>
      <c r="D1359" s="218">
        <v>17.559999999999999</v>
      </c>
    </row>
    <row r="1360" spans="1:4" customFormat="1" x14ac:dyDescent="0.25">
      <c r="A1360" s="371">
        <v>38007</v>
      </c>
      <c r="B1360" s="371" t="s">
        <v>10211</v>
      </c>
      <c r="C1360" s="371" t="s">
        <v>3635</v>
      </c>
      <c r="D1360" s="218">
        <v>22.62</v>
      </c>
    </row>
    <row r="1361" spans="1:4" customFormat="1" x14ac:dyDescent="0.25">
      <c r="A1361" s="371">
        <v>38008</v>
      </c>
      <c r="B1361" s="371" t="s">
        <v>10212</v>
      </c>
      <c r="C1361" s="371" t="s">
        <v>3635</v>
      </c>
      <c r="D1361" s="218">
        <v>36.200000000000003</v>
      </c>
    </row>
    <row r="1362" spans="1:4" customFormat="1" x14ac:dyDescent="0.25">
      <c r="A1362" s="371">
        <v>38009</v>
      </c>
      <c r="B1362" s="371" t="s">
        <v>10213</v>
      </c>
      <c r="C1362" s="371" t="s">
        <v>3635</v>
      </c>
      <c r="D1362" s="218">
        <v>44.32</v>
      </c>
    </row>
    <row r="1363" spans="1:4" customFormat="1" x14ac:dyDescent="0.25">
      <c r="A1363" s="371">
        <v>44248</v>
      </c>
      <c r="B1363" s="371" t="s">
        <v>10214</v>
      </c>
      <c r="C1363" s="371" t="s">
        <v>3635</v>
      </c>
      <c r="D1363" s="218">
        <v>72.239999999999995</v>
      </c>
    </row>
    <row r="1364" spans="1:4" customFormat="1" x14ac:dyDescent="0.25">
      <c r="A1364" s="371">
        <v>44249</v>
      </c>
      <c r="B1364" s="371" t="s">
        <v>10215</v>
      </c>
      <c r="C1364" s="371" t="s">
        <v>3635</v>
      </c>
      <c r="D1364" s="218">
        <v>278.70999999999998</v>
      </c>
    </row>
    <row r="1365" spans="1:4" customFormat="1" x14ac:dyDescent="0.25">
      <c r="A1365" s="371">
        <v>44250</v>
      </c>
      <c r="B1365" s="371" t="s">
        <v>10216</v>
      </c>
      <c r="C1365" s="371" t="s">
        <v>3635</v>
      </c>
      <c r="D1365" s="218">
        <v>404.75</v>
      </c>
    </row>
    <row r="1366" spans="1:4" customFormat="1" x14ac:dyDescent="0.25">
      <c r="A1366" s="371">
        <v>3104</v>
      </c>
      <c r="B1366" s="371" t="s">
        <v>10217</v>
      </c>
      <c r="C1366" s="371" t="s">
        <v>3637</v>
      </c>
      <c r="D1366" s="218">
        <v>178.51</v>
      </c>
    </row>
    <row r="1367" spans="1:4" customFormat="1" x14ac:dyDescent="0.25">
      <c r="A1367" s="371">
        <v>1607</v>
      </c>
      <c r="B1367" s="371" t="s">
        <v>10218</v>
      </c>
      <c r="C1367" s="371" t="s">
        <v>3637</v>
      </c>
      <c r="D1367" s="218">
        <v>0.36</v>
      </c>
    </row>
    <row r="1368" spans="1:4" customFormat="1" x14ac:dyDescent="0.25">
      <c r="A1368" s="371">
        <v>38169</v>
      </c>
      <c r="B1368" s="371" t="s">
        <v>10219</v>
      </c>
      <c r="C1368" s="371" t="s">
        <v>3637</v>
      </c>
      <c r="D1368" s="218">
        <v>79.040000000000006</v>
      </c>
    </row>
    <row r="1369" spans="1:4" customFormat="1" x14ac:dyDescent="0.25">
      <c r="A1369" s="371">
        <v>6142</v>
      </c>
      <c r="B1369" s="371" t="s">
        <v>10220</v>
      </c>
      <c r="C1369" s="371" t="s">
        <v>3635</v>
      </c>
      <c r="D1369" s="218">
        <v>9.5299999999999994</v>
      </c>
    </row>
    <row r="1370" spans="1:4" customFormat="1" x14ac:dyDescent="0.25">
      <c r="A1370" s="371">
        <v>11686</v>
      </c>
      <c r="B1370" s="371" t="s">
        <v>10221</v>
      </c>
      <c r="C1370" s="371" t="s">
        <v>3635</v>
      </c>
      <c r="D1370" s="218">
        <v>13.23</v>
      </c>
    </row>
    <row r="1371" spans="1:4" customFormat="1" x14ac:dyDescent="0.25">
      <c r="A1371" s="371">
        <v>37598</v>
      </c>
      <c r="B1371" s="371" t="s">
        <v>10222</v>
      </c>
      <c r="C1371" s="371" t="s">
        <v>3635</v>
      </c>
      <c r="D1371" s="218">
        <v>38.11</v>
      </c>
    </row>
    <row r="1372" spans="1:4" customFormat="1" x14ac:dyDescent="0.25">
      <c r="A1372" s="371">
        <v>25398</v>
      </c>
      <c r="B1372" s="371" t="s">
        <v>10223</v>
      </c>
      <c r="C1372" s="371" t="s">
        <v>3635</v>
      </c>
      <c r="D1372" s="219">
        <v>4291.18</v>
      </c>
    </row>
    <row r="1373" spans="1:4" customFormat="1" x14ac:dyDescent="0.25">
      <c r="A1373" s="371">
        <v>25399</v>
      </c>
      <c r="B1373" s="371" t="s">
        <v>10224</v>
      </c>
      <c r="C1373" s="371" t="s">
        <v>3635</v>
      </c>
      <c r="D1373" s="219">
        <v>2605.12</v>
      </c>
    </row>
    <row r="1374" spans="1:4" customFormat="1" x14ac:dyDescent="0.25">
      <c r="A1374" s="371">
        <v>43440</v>
      </c>
      <c r="B1374" s="371" t="s">
        <v>10225</v>
      </c>
      <c r="C1374" s="371" t="s">
        <v>3635</v>
      </c>
      <c r="D1374" s="218">
        <v>455.27</v>
      </c>
    </row>
    <row r="1375" spans="1:4" customFormat="1" x14ac:dyDescent="0.25">
      <c r="A1375" s="371">
        <v>10667</v>
      </c>
      <c r="B1375" s="371" t="s">
        <v>10226</v>
      </c>
      <c r="C1375" s="371" t="s">
        <v>3635</v>
      </c>
      <c r="D1375" s="219">
        <v>22500</v>
      </c>
    </row>
    <row r="1376" spans="1:4" customFormat="1" x14ac:dyDescent="0.25">
      <c r="A1376" s="371">
        <v>1613</v>
      </c>
      <c r="B1376" s="371" t="s">
        <v>10227</v>
      </c>
      <c r="C1376" s="371" t="s">
        <v>3635</v>
      </c>
      <c r="D1376" s="219">
        <v>1931.96</v>
      </c>
    </row>
    <row r="1377" spans="1:4" customFormat="1" x14ac:dyDescent="0.25">
      <c r="A1377" s="371">
        <v>1626</v>
      </c>
      <c r="B1377" s="371" t="s">
        <v>10228</v>
      </c>
      <c r="C1377" s="371" t="s">
        <v>3635</v>
      </c>
      <c r="D1377" s="219">
        <v>2889.48</v>
      </c>
    </row>
    <row r="1378" spans="1:4" customFormat="1" x14ac:dyDescent="0.25">
      <c r="A1378" s="371">
        <v>1625</v>
      </c>
      <c r="B1378" s="371" t="s">
        <v>10229</v>
      </c>
      <c r="C1378" s="371" t="s">
        <v>3635</v>
      </c>
      <c r="D1378" s="218">
        <v>201.82</v>
      </c>
    </row>
    <row r="1379" spans="1:4" customFormat="1" x14ac:dyDescent="0.25">
      <c r="A1379" s="371">
        <v>1622</v>
      </c>
      <c r="B1379" s="371" t="s">
        <v>10230</v>
      </c>
      <c r="C1379" s="371" t="s">
        <v>3635</v>
      </c>
      <c r="D1379" s="219">
        <v>6520.37</v>
      </c>
    </row>
    <row r="1380" spans="1:4" customFormat="1" x14ac:dyDescent="0.25">
      <c r="A1380" s="371">
        <v>1620</v>
      </c>
      <c r="B1380" s="371" t="s">
        <v>10231</v>
      </c>
      <c r="C1380" s="371" t="s">
        <v>3635</v>
      </c>
      <c r="D1380" s="218">
        <v>425.14</v>
      </c>
    </row>
    <row r="1381" spans="1:4" customFormat="1" x14ac:dyDescent="0.25">
      <c r="A1381" s="371">
        <v>1629</v>
      </c>
      <c r="B1381" s="371" t="s">
        <v>10232</v>
      </c>
      <c r="C1381" s="371" t="s">
        <v>3635</v>
      </c>
      <c r="D1381" s="219">
        <v>15869.04</v>
      </c>
    </row>
    <row r="1382" spans="1:4" customFormat="1" x14ac:dyDescent="0.25">
      <c r="A1382" s="371">
        <v>1627</v>
      </c>
      <c r="B1382" s="371" t="s">
        <v>10233</v>
      </c>
      <c r="C1382" s="371" t="s">
        <v>3635</v>
      </c>
      <c r="D1382" s="218">
        <v>812.64</v>
      </c>
    </row>
    <row r="1383" spans="1:4" customFormat="1" x14ac:dyDescent="0.25">
      <c r="A1383" s="371">
        <v>1623</v>
      </c>
      <c r="B1383" s="371" t="s">
        <v>10234</v>
      </c>
      <c r="C1383" s="371" t="s">
        <v>3635</v>
      </c>
      <c r="D1383" s="218">
        <v>164.59</v>
      </c>
    </row>
    <row r="1384" spans="1:4" customFormat="1" x14ac:dyDescent="0.25">
      <c r="A1384" s="371">
        <v>1619</v>
      </c>
      <c r="B1384" s="371" t="s">
        <v>10235</v>
      </c>
      <c r="C1384" s="371" t="s">
        <v>3635</v>
      </c>
      <c r="D1384" s="218">
        <v>226.41</v>
      </c>
    </row>
    <row r="1385" spans="1:4" customFormat="1" x14ac:dyDescent="0.25">
      <c r="A1385" s="371">
        <v>1630</v>
      </c>
      <c r="B1385" s="371" t="s">
        <v>10236</v>
      </c>
      <c r="C1385" s="371" t="s">
        <v>3635</v>
      </c>
      <c r="D1385" s="219">
        <v>4984.96</v>
      </c>
    </row>
    <row r="1386" spans="1:4" customFormat="1" x14ac:dyDescent="0.25">
      <c r="A1386" s="371">
        <v>1616</v>
      </c>
      <c r="B1386" s="371" t="s">
        <v>10237</v>
      </c>
      <c r="C1386" s="371" t="s">
        <v>3635</v>
      </c>
      <c r="D1386" s="219">
        <v>7666.96</v>
      </c>
    </row>
    <row r="1387" spans="1:4" customFormat="1" x14ac:dyDescent="0.25">
      <c r="A1387" s="371">
        <v>1614</v>
      </c>
      <c r="B1387" s="371" t="s">
        <v>10238</v>
      </c>
      <c r="C1387" s="371" t="s">
        <v>3635</v>
      </c>
      <c r="D1387" s="218">
        <v>350.41</v>
      </c>
    </row>
    <row r="1388" spans="1:4" customFormat="1" x14ac:dyDescent="0.25">
      <c r="A1388" s="371">
        <v>1617</v>
      </c>
      <c r="B1388" s="371" t="s">
        <v>10239</v>
      </c>
      <c r="C1388" s="371" t="s">
        <v>3635</v>
      </c>
      <c r="D1388" s="219">
        <v>9152.69</v>
      </c>
    </row>
    <row r="1389" spans="1:4" customFormat="1" x14ac:dyDescent="0.25">
      <c r="A1389" s="371">
        <v>1621</v>
      </c>
      <c r="B1389" s="371" t="s">
        <v>10240</v>
      </c>
      <c r="C1389" s="371" t="s">
        <v>3635</v>
      </c>
      <c r="D1389" s="218">
        <v>626.69000000000005</v>
      </c>
    </row>
    <row r="1390" spans="1:4" customFormat="1" x14ac:dyDescent="0.25">
      <c r="A1390" s="371">
        <v>1624</v>
      </c>
      <c r="B1390" s="371" t="s">
        <v>10241</v>
      </c>
      <c r="C1390" s="371" t="s">
        <v>3635</v>
      </c>
      <c r="D1390" s="219">
        <v>22497.759999999998</v>
      </c>
    </row>
    <row r="1391" spans="1:4" customFormat="1" x14ac:dyDescent="0.25">
      <c r="A1391" s="371">
        <v>1615</v>
      </c>
      <c r="B1391" s="371" t="s">
        <v>10242</v>
      </c>
      <c r="C1391" s="371" t="s">
        <v>3635</v>
      </c>
      <c r="D1391" s="219">
        <v>1176.83</v>
      </c>
    </row>
    <row r="1392" spans="1:4" customFormat="1" x14ac:dyDescent="0.25">
      <c r="A1392" s="371">
        <v>1612</v>
      </c>
      <c r="B1392" s="371" t="s">
        <v>10243</v>
      </c>
      <c r="C1392" s="371" t="s">
        <v>3635</v>
      </c>
      <c r="D1392" s="218">
        <v>155</v>
      </c>
    </row>
    <row r="1393" spans="1:4" customFormat="1" x14ac:dyDescent="0.25">
      <c r="A1393" s="371">
        <v>1618</v>
      </c>
      <c r="B1393" s="371" t="s">
        <v>10244</v>
      </c>
      <c r="C1393" s="371" t="s">
        <v>3635</v>
      </c>
      <c r="D1393" s="219">
        <v>1617.14</v>
      </c>
    </row>
    <row r="1394" spans="1:4" customFormat="1" x14ac:dyDescent="0.25">
      <c r="A1394" s="371">
        <v>14211</v>
      </c>
      <c r="B1394" s="371" t="s">
        <v>10245</v>
      </c>
      <c r="C1394" s="371" t="s">
        <v>3635</v>
      </c>
      <c r="D1394" s="218">
        <v>50.29</v>
      </c>
    </row>
    <row r="1395" spans="1:4" customFormat="1" x14ac:dyDescent="0.25">
      <c r="A1395" s="371">
        <v>43657</v>
      </c>
      <c r="B1395" s="371" t="s">
        <v>10246</v>
      </c>
      <c r="C1395" s="371" t="s">
        <v>3640</v>
      </c>
      <c r="D1395" s="218">
        <v>7.67</v>
      </c>
    </row>
    <row r="1396" spans="1:4" customFormat="1" x14ac:dyDescent="0.25">
      <c r="A1396" s="371">
        <v>34500</v>
      </c>
      <c r="B1396" s="371" t="s">
        <v>10247</v>
      </c>
      <c r="C1396" s="371" t="s">
        <v>3638</v>
      </c>
      <c r="D1396" s="218">
        <v>44.09</v>
      </c>
    </row>
    <row r="1397" spans="1:4" customFormat="1" x14ac:dyDescent="0.25">
      <c r="A1397" s="371">
        <v>40934</v>
      </c>
      <c r="B1397" s="371" t="s">
        <v>10248</v>
      </c>
      <c r="C1397" s="371" t="s">
        <v>3642</v>
      </c>
      <c r="D1397" s="219">
        <v>7847.99</v>
      </c>
    </row>
    <row r="1398" spans="1:4" customFormat="1" x14ac:dyDescent="0.25">
      <c r="A1398" s="371">
        <v>38200</v>
      </c>
      <c r="B1398" s="371" t="s">
        <v>10249</v>
      </c>
      <c r="C1398" s="371" t="s">
        <v>3647</v>
      </c>
      <c r="D1398" s="218">
        <v>655.17999999999995</v>
      </c>
    </row>
    <row r="1399" spans="1:4" customFormat="1" x14ac:dyDescent="0.25">
      <c r="A1399" s="371">
        <v>39269</v>
      </c>
      <c r="B1399" s="371" t="s">
        <v>10250</v>
      </c>
      <c r="C1399" s="371" t="s">
        <v>3640</v>
      </c>
      <c r="D1399" s="218">
        <v>1.45</v>
      </c>
    </row>
    <row r="1400" spans="1:4" customFormat="1" x14ac:dyDescent="0.25">
      <c r="A1400" s="371">
        <v>11889</v>
      </c>
      <c r="B1400" s="371" t="s">
        <v>10251</v>
      </c>
      <c r="C1400" s="371" t="s">
        <v>3640</v>
      </c>
      <c r="D1400" s="218">
        <v>1.99</v>
      </c>
    </row>
    <row r="1401" spans="1:4" customFormat="1" x14ac:dyDescent="0.25">
      <c r="A1401" s="371">
        <v>39270</v>
      </c>
      <c r="B1401" s="371" t="s">
        <v>10252</v>
      </c>
      <c r="C1401" s="371" t="s">
        <v>3640</v>
      </c>
      <c r="D1401" s="218">
        <v>2.59</v>
      </c>
    </row>
    <row r="1402" spans="1:4" customFormat="1" x14ac:dyDescent="0.25">
      <c r="A1402" s="371">
        <v>11890</v>
      </c>
      <c r="B1402" s="371" t="s">
        <v>10253</v>
      </c>
      <c r="C1402" s="371" t="s">
        <v>3640</v>
      </c>
      <c r="D1402" s="218">
        <v>3.52</v>
      </c>
    </row>
    <row r="1403" spans="1:4" customFormat="1" x14ac:dyDescent="0.25">
      <c r="A1403" s="371">
        <v>11891</v>
      </c>
      <c r="B1403" s="371" t="s">
        <v>10254</v>
      </c>
      <c r="C1403" s="371" t="s">
        <v>3640</v>
      </c>
      <c r="D1403" s="218">
        <v>5.72</v>
      </c>
    </row>
    <row r="1404" spans="1:4" customFormat="1" x14ac:dyDescent="0.25">
      <c r="A1404" s="371">
        <v>11892</v>
      </c>
      <c r="B1404" s="371" t="s">
        <v>10255</v>
      </c>
      <c r="C1404" s="371" t="s">
        <v>3640</v>
      </c>
      <c r="D1404" s="218">
        <v>9.34</v>
      </c>
    </row>
    <row r="1405" spans="1:4" customFormat="1" x14ac:dyDescent="0.25">
      <c r="A1405" s="371">
        <v>37601</v>
      </c>
      <c r="B1405" s="371" t="s">
        <v>10256</v>
      </c>
      <c r="C1405" s="371" t="s">
        <v>3640</v>
      </c>
      <c r="D1405" s="218">
        <v>8.4700000000000006</v>
      </c>
    </row>
    <row r="1406" spans="1:4" customFormat="1" x14ac:dyDescent="0.25">
      <c r="A1406" s="371">
        <v>1634</v>
      </c>
      <c r="B1406" s="371" t="s">
        <v>10257</v>
      </c>
      <c r="C1406" s="371" t="s">
        <v>3640</v>
      </c>
      <c r="D1406" s="218">
        <v>8.75</v>
      </c>
    </row>
    <row r="1407" spans="1:4" customFormat="1" x14ac:dyDescent="0.25">
      <c r="A1407" s="371">
        <v>5086</v>
      </c>
      <c r="B1407" s="371" t="s">
        <v>10258</v>
      </c>
      <c r="C1407" s="371" t="s">
        <v>3639</v>
      </c>
      <c r="D1407" s="218">
        <v>32.72</v>
      </c>
    </row>
    <row r="1408" spans="1:4" customFormat="1" x14ac:dyDescent="0.25">
      <c r="A1408" s="371">
        <v>11280</v>
      </c>
      <c r="B1408" s="371" t="s">
        <v>10259</v>
      </c>
      <c r="C1408" s="371" t="s">
        <v>3635</v>
      </c>
      <c r="D1408" s="219">
        <v>12500.87</v>
      </c>
    </row>
    <row r="1409" spans="1:4" customFormat="1" x14ac:dyDescent="0.25">
      <c r="A1409" s="371">
        <v>40519</v>
      </c>
      <c r="B1409" s="371" t="s">
        <v>10260</v>
      </c>
      <c r="C1409" s="371" t="s">
        <v>3635</v>
      </c>
      <c r="D1409" s="219">
        <v>103052.91</v>
      </c>
    </row>
    <row r="1410" spans="1:4" customFormat="1" x14ac:dyDescent="0.25">
      <c r="A1410" s="371">
        <v>39869</v>
      </c>
      <c r="B1410" s="371" t="s">
        <v>10261</v>
      </c>
      <c r="C1410" s="371" t="s">
        <v>3635</v>
      </c>
      <c r="D1410" s="218">
        <v>15.05</v>
      </c>
    </row>
    <row r="1411" spans="1:4" customFormat="1" x14ac:dyDescent="0.25">
      <c r="A1411" s="371">
        <v>39870</v>
      </c>
      <c r="B1411" s="371" t="s">
        <v>10262</v>
      </c>
      <c r="C1411" s="371" t="s">
        <v>3635</v>
      </c>
      <c r="D1411" s="218">
        <v>23.02</v>
      </c>
    </row>
    <row r="1412" spans="1:4" customFormat="1" x14ac:dyDescent="0.25">
      <c r="A1412" s="371">
        <v>39871</v>
      </c>
      <c r="B1412" s="371" t="s">
        <v>10263</v>
      </c>
      <c r="C1412" s="371" t="s">
        <v>3635</v>
      </c>
      <c r="D1412" s="218">
        <v>25.8</v>
      </c>
    </row>
    <row r="1413" spans="1:4" customFormat="1" x14ac:dyDescent="0.25">
      <c r="A1413" s="371">
        <v>12722</v>
      </c>
      <c r="B1413" s="371" t="s">
        <v>10264</v>
      </c>
      <c r="C1413" s="371" t="s">
        <v>3635</v>
      </c>
      <c r="D1413" s="218">
        <v>863.44</v>
      </c>
    </row>
    <row r="1414" spans="1:4" customFormat="1" x14ac:dyDescent="0.25">
      <c r="A1414" s="371">
        <v>12714</v>
      </c>
      <c r="B1414" s="371" t="s">
        <v>10265</v>
      </c>
      <c r="C1414" s="371" t="s">
        <v>3635</v>
      </c>
      <c r="D1414" s="218">
        <v>5.64</v>
      </c>
    </row>
    <row r="1415" spans="1:4" customFormat="1" x14ac:dyDescent="0.25">
      <c r="A1415" s="371">
        <v>12715</v>
      </c>
      <c r="B1415" s="371" t="s">
        <v>10266</v>
      </c>
      <c r="C1415" s="371" t="s">
        <v>3635</v>
      </c>
      <c r="D1415" s="218">
        <v>12.72</v>
      </c>
    </row>
    <row r="1416" spans="1:4" customFormat="1" x14ac:dyDescent="0.25">
      <c r="A1416" s="371">
        <v>12716</v>
      </c>
      <c r="B1416" s="371" t="s">
        <v>10267</v>
      </c>
      <c r="C1416" s="371" t="s">
        <v>3635</v>
      </c>
      <c r="D1416" s="218">
        <v>21.85</v>
      </c>
    </row>
    <row r="1417" spans="1:4" customFormat="1" x14ac:dyDescent="0.25">
      <c r="A1417" s="371">
        <v>12717</v>
      </c>
      <c r="B1417" s="371" t="s">
        <v>10268</v>
      </c>
      <c r="C1417" s="371" t="s">
        <v>3635</v>
      </c>
      <c r="D1417" s="218">
        <v>42.95</v>
      </c>
    </row>
    <row r="1418" spans="1:4" customFormat="1" x14ac:dyDescent="0.25">
      <c r="A1418" s="371">
        <v>12718</v>
      </c>
      <c r="B1418" s="371" t="s">
        <v>10269</v>
      </c>
      <c r="C1418" s="371" t="s">
        <v>3635</v>
      </c>
      <c r="D1418" s="218">
        <v>65.92</v>
      </c>
    </row>
    <row r="1419" spans="1:4" customFormat="1" x14ac:dyDescent="0.25">
      <c r="A1419" s="371">
        <v>12719</v>
      </c>
      <c r="B1419" s="371" t="s">
        <v>10270</v>
      </c>
      <c r="C1419" s="371" t="s">
        <v>3635</v>
      </c>
      <c r="D1419" s="218">
        <v>104.65</v>
      </c>
    </row>
    <row r="1420" spans="1:4" customFormat="1" x14ac:dyDescent="0.25">
      <c r="A1420" s="371">
        <v>12720</v>
      </c>
      <c r="B1420" s="371" t="s">
        <v>10271</v>
      </c>
      <c r="C1420" s="371" t="s">
        <v>3635</v>
      </c>
      <c r="D1420" s="218">
        <v>364.4</v>
      </c>
    </row>
    <row r="1421" spans="1:4" customFormat="1" x14ac:dyDescent="0.25">
      <c r="A1421" s="371">
        <v>12721</v>
      </c>
      <c r="B1421" s="371" t="s">
        <v>10272</v>
      </c>
      <c r="C1421" s="371" t="s">
        <v>3635</v>
      </c>
      <c r="D1421" s="218">
        <v>349.43</v>
      </c>
    </row>
    <row r="1422" spans="1:4" customFormat="1" x14ac:dyDescent="0.25">
      <c r="A1422" s="371">
        <v>3468</v>
      </c>
      <c r="B1422" s="371" t="s">
        <v>10273</v>
      </c>
      <c r="C1422" s="371" t="s">
        <v>3635</v>
      </c>
      <c r="D1422" s="218">
        <v>47.39</v>
      </c>
    </row>
    <row r="1423" spans="1:4" customFormat="1" x14ac:dyDescent="0.25">
      <c r="A1423" s="371">
        <v>3465</v>
      </c>
      <c r="B1423" s="371" t="s">
        <v>10274</v>
      </c>
      <c r="C1423" s="371" t="s">
        <v>3635</v>
      </c>
      <c r="D1423" s="218">
        <v>47.37</v>
      </c>
    </row>
    <row r="1424" spans="1:4" customFormat="1" x14ac:dyDescent="0.25">
      <c r="A1424" s="371">
        <v>12403</v>
      </c>
      <c r="B1424" s="371" t="s">
        <v>10275</v>
      </c>
      <c r="C1424" s="371" t="s">
        <v>3635</v>
      </c>
      <c r="D1424" s="218">
        <v>33.76</v>
      </c>
    </row>
    <row r="1425" spans="1:4" customFormat="1" x14ac:dyDescent="0.25">
      <c r="A1425" s="371">
        <v>3463</v>
      </c>
      <c r="B1425" s="371" t="s">
        <v>10276</v>
      </c>
      <c r="C1425" s="371" t="s">
        <v>3635</v>
      </c>
      <c r="D1425" s="218">
        <v>19.73</v>
      </c>
    </row>
    <row r="1426" spans="1:4" customFormat="1" x14ac:dyDescent="0.25">
      <c r="A1426" s="371">
        <v>3464</v>
      </c>
      <c r="B1426" s="371" t="s">
        <v>10277</v>
      </c>
      <c r="C1426" s="371" t="s">
        <v>3635</v>
      </c>
      <c r="D1426" s="218">
        <v>19.73</v>
      </c>
    </row>
    <row r="1427" spans="1:4" customFormat="1" x14ac:dyDescent="0.25">
      <c r="A1427" s="371">
        <v>3466</v>
      </c>
      <c r="B1427" s="371" t="s">
        <v>10278</v>
      </c>
      <c r="C1427" s="371" t="s">
        <v>3635</v>
      </c>
      <c r="D1427" s="218">
        <v>120.31</v>
      </c>
    </row>
    <row r="1428" spans="1:4" customFormat="1" x14ac:dyDescent="0.25">
      <c r="A1428" s="371">
        <v>3467</v>
      </c>
      <c r="B1428" s="371" t="s">
        <v>10279</v>
      </c>
      <c r="C1428" s="371" t="s">
        <v>3635</v>
      </c>
      <c r="D1428" s="218">
        <v>67.95</v>
      </c>
    </row>
    <row r="1429" spans="1:4" customFormat="1" x14ac:dyDescent="0.25">
      <c r="A1429" s="371">
        <v>3462</v>
      </c>
      <c r="B1429" s="371" t="s">
        <v>10280</v>
      </c>
      <c r="C1429" s="371" t="s">
        <v>3635</v>
      </c>
      <c r="D1429" s="218">
        <v>13.01</v>
      </c>
    </row>
    <row r="1430" spans="1:4" customFormat="1" x14ac:dyDescent="0.25">
      <c r="A1430" s="371">
        <v>3446</v>
      </c>
      <c r="B1430" s="371" t="s">
        <v>10281</v>
      </c>
      <c r="C1430" s="371" t="s">
        <v>3635</v>
      </c>
      <c r="D1430" s="218">
        <v>40.06</v>
      </c>
    </row>
    <row r="1431" spans="1:4" customFormat="1" x14ac:dyDescent="0.25">
      <c r="A1431" s="371">
        <v>3445</v>
      </c>
      <c r="B1431" s="371" t="s">
        <v>10282</v>
      </c>
      <c r="C1431" s="371" t="s">
        <v>3635</v>
      </c>
      <c r="D1431" s="218">
        <v>32.700000000000003</v>
      </c>
    </row>
    <row r="1432" spans="1:4" customFormat="1" x14ac:dyDescent="0.25">
      <c r="A1432" s="371">
        <v>3441</v>
      </c>
      <c r="B1432" s="371" t="s">
        <v>10283</v>
      </c>
      <c r="C1432" s="371" t="s">
        <v>3635</v>
      </c>
      <c r="D1432" s="218">
        <v>9.23</v>
      </c>
    </row>
    <row r="1433" spans="1:4" customFormat="1" x14ac:dyDescent="0.25">
      <c r="A1433" s="371">
        <v>3444</v>
      </c>
      <c r="B1433" s="371" t="s">
        <v>10284</v>
      </c>
      <c r="C1433" s="371" t="s">
        <v>3635</v>
      </c>
      <c r="D1433" s="218">
        <v>20.13</v>
      </c>
    </row>
    <row r="1434" spans="1:4" customFormat="1" x14ac:dyDescent="0.25">
      <c r="A1434" s="371">
        <v>12402</v>
      </c>
      <c r="B1434" s="371" t="s">
        <v>10285</v>
      </c>
      <c r="C1434" s="371" t="s">
        <v>3635</v>
      </c>
      <c r="D1434" s="218">
        <v>112.6</v>
      </c>
    </row>
    <row r="1435" spans="1:4" customFormat="1" x14ac:dyDescent="0.25">
      <c r="A1435" s="371">
        <v>3447</v>
      </c>
      <c r="B1435" s="371" t="s">
        <v>10286</v>
      </c>
      <c r="C1435" s="371" t="s">
        <v>3635</v>
      </c>
      <c r="D1435" s="218">
        <v>58.25</v>
      </c>
    </row>
    <row r="1436" spans="1:4" customFormat="1" x14ac:dyDescent="0.25">
      <c r="A1436" s="371">
        <v>3442</v>
      </c>
      <c r="B1436" s="371" t="s">
        <v>10287</v>
      </c>
      <c r="C1436" s="371" t="s">
        <v>3635</v>
      </c>
      <c r="D1436" s="218">
        <v>13.8</v>
      </c>
    </row>
    <row r="1437" spans="1:4" customFormat="1" x14ac:dyDescent="0.25">
      <c r="A1437" s="371">
        <v>3448</v>
      </c>
      <c r="B1437" s="371" t="s">
        <v>10288</v>
      </c>
      <c r="C1437" s="371" t="s">
        <v>3635</v>
      </c>
      <c r="D1437" s="218">
        <v>164.62</v>
      </c>
    </row>
    <row r="1438" spans="1:4" customFormat="1" x14ac:dyDescent="0.25">
      <c r="A1438" s="371">
        <v>3449</v>
      </c>
      <c r="B1438" s="371" t="s">
        <v>10289</v>
      </c>
      <c r="C1438" s="371" t="s">
        <v>3635</v>
      </c>
      <c r="D1438" s="218">
        <v>288.45</v>
      </c>
    </row>
    <row r="1439" spans="1:4" customFormat="1" x14ac:dyDescent="0.25">
      <c r="A1439" s="371">
        <v>37438</v>
      </c>
      <c r="B1439" s="371" t="s">
        <v>10290</v>
      </c>
      <c r="C1439" s="371" t="s">
        <v>3635</v>
      </c>
      <c r="D1439" s="218">
        <v>232.23</v>
      </c>
    </row>
    <row r="1440" spans="1:4" customFormat="1" x14ac:dyDescent="0.25">
      <c r="A1440" s="371">
        <v>37439</v>
      </c>
      <c r="B1440" s="371" t="s">
        <v>10291</v>
      </c>
      <c r="C1440" s="371" t="s">
        <v>3635</v>
      </c>
      <c r="D1440" s="219">
        <v>1518.32</v>
      </c>
    </row>
    <row r="1441" spans="1:4" customFormat="1" x14ac:dyDescent="0.25">
      <c r="A1441" s="371">
        <v>37435</v>
      </c>
      <c r="B1441" s="371" t="s">
        <v>10292</v>
      </c>
      <c r="C1441" s="371" t="s">
        <v>3635</v>
      </c>
      <c r="D1441" s="218">
        <v>27.29</v>
      </c>
    </row>
    <row r="1442" spans="1:4" customFormat="1" x14ac:dyDescent="0.25">
      <c r="A1442" s="371">
        <v>37436</v>
      </c>
      <c r="B1442" s="371" t="s">
        <v>10293</v>
      </c>
      <c r="C1442" s="371" t="s">
        <v>3635</v>
      </c>
      <c r="D1442" s="218">
        <v>32.21</v>
      </c>
    </row>
    <row r="1443" spans="1:4" customFormat="1" x14ac:dyDescent="0.25">
      <c r="A1443" s="371">
        <v>37437</v>
      </c>
      <c r="B1443" s="371" t="s">
        <v>10294</v>
      </c>
      <c r="C1443" s="371" t="s">
        <v>3635</v>
      </c>
      <c r="D1443" s="218">
        <v>46.58</v>
      </c>
    </row>
    <row r="1444" spans="1:4" customFormat="1" x14ac:dyDescent="0.25">
      <c r="A1444" s="371">
        <v>3473</v>
      </c>
      <c r="B1444" s="371" t="s">
        <v>10295</v>
      </c>
      <c r="C1444" s="371" t="s">
        <v>3635</v>
      </c>
      <c r="D1444" s="218">
        <v>45.29</v>
      </c>
    </row>
    <row r="1445" spans="1:4" customFormat="1" x14ac:dyDescent="0.25">
      <c r="A1445" s="371">
        <v>3474</v>
      </c>
      <c r="B1445" s="371" t="s">
        <v>10296</v>
      </c>
      <c r="C1445" s="371" t="s">
        <v>3635</v>
      </c>
      <c r="D1445" s="218">
        <v>37.33</v>
      </c>
    </row>
    <row r="1446" spans="1:4" customFormat="1" x14ac:dyDescent="0.25">
      <c r="A1446" s="371">
        <v>3450</v>
      </c>
      <c r="B1446" s="371" t="s">
        <v>10297</v>
      </c>
      <c r="C1446" s="371" t="s">
        <v>3635</v>
      </c>
      <c r="D1446" s="218">
        <v>10.82</v>
      </c>
    </row>
    <row r="1447" spans="1:4" customFormat="1" x14ac:dyDescent="0.25">
      <c r="A1447" s="371">
        <v>3443</v>
      </c>
      <c r="B1447" s="371" t="s">
        <v>10298</v>
      </c>
      <c r="C1447" s="371" t="s">
        <v>3635</v>
      </c>
      <c r="D1447" s="218">
        <v>23.22</v>
      </c>
    </row>
    <row r="1448" spans="1:4" customFormat="1" x14ac:dyDescent="0.25">
      <c r="A1448" s="371">
        <v>3453</v>
      </c>
      <c r="B1448" s="371" t="s">
        <v>10299</v>
      </c>
      <c r="C1448" s="371" t="s">
        <v>3635</v>
      </c>
      <c r="D1448" s="218">
        <v>132.19999999999999</v>
      </c>
    </row>
    <row r="1449" spans="1:4" customFormat="1" x14ac:dyDescent="0.25">
      <c r="A1449" s="371">
        <v>3452</v>
      </c>
      <c r="B1449" s="371" t="s">
        <v>10300</v>
      </c>
      <c r="C1449" s="371" t="s">
        <v>3635</v>
      </c>
      <c r="D1449" s="218">
        <v>65.25</v>
      </c>
    </row>
    <row r="1450" spans="1:4" customFormat="1" x14ac:dyDescent="0.25">
      <c r="A1450" s="371">
        <v>3451</v>
      </c>
      <c r="B1450" s="371" t="s">
        <v>10301</v>
      </c>
      <c r="C1450" s="371" t="s">
        <v>3635</v>
      </c>
      <c r="D1450" s="218">
        <v>12.94</v>
      </c>
    </row>
    <row r="1451" spans="1:4" customFormat="1" x14ac:dyDescent="0.25">
      <c r="A1451" s="371">
        <v>3454</v>
      </c>
      <c r="B1451" s="371" t="s">
        <v>10302</v>
      </c>
      <c r="C1451" s="371" t="s">
        <v>3635</v>
      </c>
      <c r="D1451" s="218">
        <v>201.07</v>
      </c>
    </row>
    <row r="1452" spans="1:4" customFormat="1" x14ac:dyDescent="0.25">
      <c r="A1452" s="371">
        <v>3458</v>
      </c>
      <c r="B1452" s="371" t="s">
        <v>10303</v>
      </c>
      <c r="C1452" s="371" t="s">
        <v>3635</v>
      </c>
      <c r="D1452" s="218">
        <v>36.299999999999997</v>
      </c>
    </row>
    <row r="1453" spans="1:4" customFormat="1" x14ac:dyDescent="0.25">
      <c r="A1453" s="371">
        <v>3457</v>
      </c>
      <c r="B1453" s="371" t="s">
        <v>10304</v>
      </c>
      <c r="C1453" s="371" t="s">
        <v>3635</v>
      </c>
      <c r="D1453" s="218">
        <v>27.25</v>
      </c>
    </row>
    <row r="1454" spans="1:4" customFormat="1" x14ac:dyDescent="0.25">
      <c r="A1454" s="371">
        <v>3455</v>
      </c>
      <c r="B1454" s="371" t="s">
        <v>10305</v>
      </c>
      <c r="C1454" s="371" t="s">
        <v>3635</v>
      </c>
      <c r="D1454" s="218">
        <v>7.74</v>
      </c>
    </row>
    <row r="1455" spans="1:4" customFormat="1" x14ac:dyDescent="0.25">
      <c r="A1455" s="371">
        <v>3472</v>
      </c>
      <c r="B1455" s="371" t="s">
        <v>10306</v>
      </c>
      <c r="C1455" s="371" t="s">
        <v>3635</v>
      </c>
      <c r="D1455" s="218">
        <v>17.39</v>
      </c>
    </row>
    <row r="1456" spans="1:4" customFormat="1" x14ac:dyDescent="0.25">
      <c r="A1456" s="371">
        <v>3470</v>
      </c>
      <c r="B1456" s="371" t="s">
        <v>10307</v>
      </c>
      <c r="C1456" s="371" t="s">
        <v>3635</v>
      </c>
      <c r="D1456" s="218">
        <v>101.37</v>
      </c>
    </row>
    <row r="1457" spans="1:4" customFormat="1" x14ac:dyDescent="0.25">
      <c r="A1457" s="371">
        <v>3471</v>
      </c>
      <c r="B1457" s="371" t="s">
        <v>10308</v>
      </c>
      <c r="C1457" s="371" t="s">
        <v>3635</v>
      </c>
      <c r="D1457" s="218">
        <v>55.7</v>
      </c>
    </row>
    <row r="1458" spans="1:4" customFormat="1" x14ac:dyDescent="0.25">
      <c r="A1458" s="371">
        <v>3456</v>
      </c>
      <c r="B1458" s="371" t="s">
        <v>10309</v>
      </c>
      <c r="C1458" s="371" t="s">
        <v>3635</v>
      </c>
      <c r="D1458" s="218">
        <v>11.58</v>
      </c>
    </row>
    <row r="1459" spans="1:4" customFormat="1" x14ac:dyDescent="0.25">
      <c r="A1459" s="371">
        <v>3459</v>
      </c>
      <c r="B1459" s="371" t="s">
        <v>10310</v>
      </c>
      <c r="C1459" s="371" t="s">
        <v>3635</v>
      </c>
      <c r="D1459" s="218">
        <v>142.97999999999999</v>
      </c>
    </row>
    <row r="1460" spans="1:4" customFormat="1" x14ac:dyDescent="0.25">
      <c r="A1460" s="371">
        <v>3469</v>
      </c>
      <c r="B1460" s="371" t="s">
        <v>10311</v>
      </c>
      <c r="C1460" s="371" t="s">
        <v>3635</v>
      </c>
      <c r="D1460" s="218">
        <v>271.92</v>
      </c>
    </row>
    <row r="1461" spans="1:4" customFormat="1" x14ac:dyDescent="0.25">
      <c r="A1461" s="371">
        <v>3460</v>
      </c>
      <c r="B1461" s="371" t="s">
        <v>10312</v>
      </c>
      <c r="C1461" s="371" t="s">
        <v>3635</v>
      </c>
      <c r="D1461" s="218">
        <v>396.77</v>
      </c>
    </row>
    <row r="1462" spans="1:4" customFormat="1" x14ac:dyDescent="0.25">
      <c r="A1462" s="371">
        <v>3461</v>
      </c>
      <c r="B1462" s="371" t="s">
        <v>10313</v>
      </c>
      <c r="C1462" s="371" t="s">
        <v>3635</v>
      </c>
      <c r="D1462" s="219">
        <v>1014.11</v>
      </c>
    </row>
    <row r="1463" spans="1:4" customFormat="1" x14ac:dyDescent="0.25">
      <c r="A1463" s="371">
        <v>37433</v>
      </c>
      <c r="B1463" s="371" t="s">
        <v>10314</v>
      </c>
      <c r="C1463" s="371" t="s">
        <v>3635</v>
      </c>
      <c r="D1463" s="218">
        <v>232.23</v>
      </c>
    </row>
    <row r="1464" spans="1:4" customFormat="1" x14ac:dyDescent="0.25">
      <c r="A1464" s="371">
        <v>37430</v>
      </c>
      <c r="B1464" s="371" t="s">
        <v>10315</v>
      </c>
      <c r="C1464" s="371" t="s">
        <v>3635</v>
      </c>
      <c r="D1464" s="218">
        <v>29.1</v>
      </c>
    </row>
    <row r="1465" spans="1:4" customFormat="1" x14ac:dyDescent="0.25">
      <c r="A1465" s="371">
        <v>37434</v>
      </c>
      <c r="B1465" s="371" t="s">
        <v>10316</v>
      </c>
      <c r="C1465" s="371" t="s">
        <v>3635</v>
      </c>
      <c r="D1465" s="219">
        <v>2165.34</v>
      </c>
    </row>
    <row r="1466" spans="1:4" customFormat="1" x14ac:dyDescent="0.25">
      <c r="A1466" s="371">
        <v>37431</v>
      </c>
      <c r="B1466" s="371" t="s">
        <v>10317</v>
      </c>
      <c r="C1466" s="371" t="s">
        <v>3635</v>
      </c>
      <c r="D1466" s="218">
        <v>39.479999999999997</v>
      </c>
    </row>
    <row r="1467" spans="1:4" customFormat="1" x14ac:dyDescent="0.25">
      <c r="A1467" s="371">
        <v>37432</v>
      </c>
      <c r="B1467" s="371" t="s">
        <v>10318</v>
      </c>
      <c r="C1467" s="371" t="s">
        <v>3635</v>
      </c>
      <c r="D1467" s="218">
        <v>72.819999999999993</v>
      </c>
    </row>
    <row r="1468" spans="1:4" customFormat="1" x14ac:dyDescent="0.25">
      <c r="A1468" s="371">
        <v>37413</v>
      </c>
      <c r="B1468" s="371" t="s">
        <v>10319</v>
      </c>
      <c r="C1468" s="371" t="s">
        <v>3635</v>
      </c>
      <c r="D1468" s="218">
        <v>3.83</v>
      </c>
    </row>
    <row r="1469" spans="1:4" customFormat="1" x14ac:dyDescent="0.25">
      <c r="A1469" s="371">
        <v>37414</v>
      </c>
      <c r="B1469" s="371" t="s">
        <v>10320</v>
      </c>
      <c r="C1469" s="371" t="s">
        <v>3635</v>
      </c>
      <c r="D1469" s="218">
        <v>4.34</v>
      </c>
    </row>
    <row r="1470" spans="1:4" customFormat="1" x14ac:dyDescent="0.25">
      <c r="A1470" s="371">
        <v>37415</v>
      </c>
      <c r="B1470" s="371" t="s">
        <v>10321</v>
      </c>
      <c r="C1470" s="371" t="s">
        <v>3635</v>
      </c>
      <c r="D1470" s="218">
        <v>7.9</v>
      </c>
    </row>
    <row r="1471" spans="1:4" customFormat="1" x14ac:dyDescent="0.25">
      <c r="A1471" s="371">
        <v>37416</v>
      </c>
      <c r="B1471" s="371" t="s">
        <v>10322</v>
      </c>
      <c r="C1471" s="371" t="s">
        <v>3635</v>
      </c>
      <c r="D1471" s="218">
        <v>3.58</v>
      </c>
    </row>
    <row r="1472" spans="1:4" customFormat="1" x14ac:dyDescent="0.25">
      <c r="A1472" s="371">
        <v>37417</v>
      </c>
      <c r="B1472" s="371" t="s">
        <v>10323</v>
      </c>
      <c r="C1472" s="371" t="s">
        <v>3635</v>
      </c>
      <c r="D1472" s="218">
        <v>5.15</v>
      </c>
    </row>
    <row r="1473" spans="1:4" customFormat="1" x14ac:dyDescent="0.25">
      <c r="A1473" s="371">
        <v>43590</v>
      </c>
      <c r="B1473" s="371" t="s">
        <v>10324</v>
      </c>
      <c r="C1473" s="371" t="s">
        <v>3635</v>
      </c>
      <c r="D1473" s="218">
        <v>152.13</v>
      </c>
    </row>
    <row r="1474" spans="1:4" customFormat="1" x14ac:dyDescent="0.25">
      <c r="A1474" s="371">
        <v>43589</v>
      </c>
      <c r="B1474" s="371" t="s">
        <v>10325</v>
      </c>
      <c r="C1474" s="371" t="s">
        <v>3635</v>
      </c>
      <c r="D1474" s="218">
        <v>27.52</v>
      </c>
    </row>
    <row r="1475" spans="1:4" customFormat="1" x14ac:dyDescent="0.25">
      <c r="A1475" s="371">
        <v>34519</v>
      </c>
      <c r="B1475" s="371" t="s">
        <v>10326</v>
      </c>
      <c r="C1475" s="371" t="s">
        <v>3635</v>
      </c>
      <c r="D1475" s="218">
        <v>80.41</v>
      </c>
    </row>
    <row r="1476" spans="1:4" customFormat="1" x14ac:dyDescent="0.25">
      <c r="A1476" s="371">
        <v>1649</v>
      </c>
      <c r="B1476" s="371" t="s">
        <v>10327</v>
      </c>
      <c r="C1476" s="371" t="s">
        <v>3635</v>
      </c>
      <c r="D1476" s="218">
        <v>85.61</v>
      </c>
    </row>
    <row r="1477" spans="1:4" customFormat="1" x14ac:dyDescent="0.25">
      <c r="A1477" s="371">
        <v>1653</v>
      </c>
      <c r="B1477" s="371" t="s">
        <v>10328</v>
      </c>
      <c r="C1477" s="371" t="s">
        <v>3635</v>
      </c>
      <c r="D1477" s="218">
        <v>67.06</v>
      </c>
    </row>
    <row r="1478" spans="1:4" customFormat="1" x14ac:dyDescent="0.25">
      <c r="A1478" s="371">
        <v>1647</v>
      </c>
      <c r="B1478" s="371" t="s">
        <v>10329</v>
      </c>
      <c r="C1478" s="371" t="s">
        <v>3635</v>
      </c>
      <c r="D1478" s="218">
        <v>24.01</v>
      </c>
    </row>
    <row r="1479" spans="1:4" customFormat="1" x14ac:dyDescent="0.25">
      <c r="A1479" s="371">
        <v>1648</v>
      </c>
      <c r="B1479" s="371" t="s">
        <v>10330</v>
      </c>
      <c r="C1479" s="371" t="s">
        <v>3635</v>
      </c>
      <c r="D1479" s="218">
        <v>46.11</v>
      </c>
    </row>
    <row r="1480" spans="1:4" customFormat="1" x14ac:dyDescent="0.25">
      <c r="A1480" s="371">
        <v>1651</v>
      </c>
      <c r="B1480" s="371" t="s">
        <v>10331</v>
      </c>
      <c r="C1480" s="371" t="s">
        <v>3635</v>
      </c>
      <c r="D1480" s="218">
        <v>213.9</v>
      </c>
    </row>
    <row r="1481" spans="1:4" customFormat="1" x14ac:dyDescent="0.25">
      <c r="A1481" s="371">
        <v>1650</v>
      </c>
      <c r="B1481" s="371" t="s">
        <v>10332</v>
      </c>
      <c r="C1481" s="371" t="s">
        <v>3635</v>
      </c>
      <c r="D1481" s="218">
        <v>118.23</v>
      </c>
    </row>
    <row r="1482" spans="1:4" customFormat="1" x14ac:dyDescent="0.25">
      <c r="A1482" s="371">
        <v>1654</v>
      </c>
      <c r="B1482" s="371" t="s">
        <v>10333</v>
      </c>
      <c r="C1482" s="371" t="s">
        <v>3635</v>
      </c>
      <c r="D1482" s="218">
        <v>32.96</v>
      </c>
    </row>
    <row r="1483" spans="1:4" customFormat="1" x14ac:dyDescent="0.25">
      <c r="A1483" s="371">
        <v>1652</v>
      </c>
      <c r="B1483" s="371" t="s">
        <v>10334</v>
      </c>
      <c r="C1483" s="371" t="s">
        <v>3635</v>
      </c>
      <c r="D1483" s="218">
        <v>307.01</v>
      </c>
    </row>
    <row r="1484" spans="1:4" customFormat="1" x14ac:dyDescent="0.25">
      <c r="A1484" s="371">
        <v>10510</v>
      </c>
      <c r="B1484" s="371" t="s">
        <v>10335</v>
      </c>
      <c r="C1484" s="371" t="s">
        <v>3635</v>
      </c>
      <c r="D1484" s="218">
        <v>150.96</v>
      </c>
    </row>
    <row r="1485" spans="1:4" customFormat="1" x14ac:dyDescent="0.25">
      <c r="A1485" s="371">
        <v>1747</v>
      </c>
      <c r="B1485" s="371" t="s">
        <v>10336</v>
      </c>
      <c r="C1485" s="371" t="s">
        <v>3635</v>
      </c>
      <c r="D1485" s="218">
        <v>208.98</v>
      </c>
    </row>
    <row r="1486" spans="1:4" customFormat="1" x14ac:dyDescent="0.25">
      <c r="A1486" s="371">
        <v>1744</v>
      </c>
      <c r="B1486" s="371" t="s">
        <v>10337</v>
      </c>
      <c r="C1486" s="371" t="s">
        <v>3635</v>
      </c>
      <c r="D1486" s="218">
        <v>144.75</v>
      </c>
    </row>
    <row r="1487" spans="1:4" customFormat="1" x14ac:dyDescent="0.25">
      <c r="A1487" s="371">
        <v>1743</v>
      </c>
      <c r="B1487" s="371" t="s">
        <v>10338</v>
      </c>
      <c r="C1487" s="371" t="s">
        <v>3635</v>
      </c>
      <c r="D1487" s="218">
        <v>190.08</v>
      </c>
    </row>
    <row r="1488" spans="1:4" customFormat="1" x14ac:dyDescent="0.25">
      <c r="A1488" s="371">
        <v>39640</v>
      </c>
      <c r="B1488" s="371" t="s">
        <v>10339</v>
      </c>
      <c r="C1488" s="371" t="s">
        <v>3635</v>
      </c>
      <c r="D1488" s="218">
        <v>11.18</v>
      </c>
    </row>
    <row r="1489" spans="1:4" customFormat="1" x14ac:dyDescent="0.25">
      <c r="A1489" s="371">
        <v>7216</v>
      </c>
      <c r="B1489" s="371" t="s">
        <v>10340</v>
      </c>
      <c r="C1489" s="371" t="s">
        <v>3635</v>
      </c>
      <c r="D1489" s="218">
        <v>60.04</v>
      </c>
    </row>
    <row r="1490" spans="1:4" customFormat="1" x14ac:dyDescent="0.25">
      <c r="A1490" s="371">
        <v>20235</v>
      </c>
      <c r="B1490" s="371" t="s">
        <v>10341</v>
      </c>
      <c r="C1490" s="371" t="s">
        <v>3635</v>
      </c>
      <c r="D1490" s="218">
        <v>48.27</v>
      </c>
    </row>
    <row r="1491" spans="1:4" customFormat="1" x14ac:dyDescent="0.25">
      <c r="A1491" s="371">
        <v>7181</v>
      </c>
      <c r="B1491" s="371" t="s">
        <v>10342</v>
      </c>
      <c r="C1491" s="371" t="s">
        <v>3635</v>
      </c>
      <c r="D1491" s="218">
        <v>3.59</v>
      </c>
    </row>
    <row r="1492" spans="1:4" customFormat="1" x14ac:dyDescent="0.25">
      <c r="A1492" s="371">
        <v>40742</v>
      </c>
      <c r="B1492" s="371" t="s">
        <v>10343</v>
      </c>
      <c r="C1492" s="371" t="s">
        <v>3635</v>
      </c>
      <c r="D1492" s="218">
        <v>12.08</v>
      </c>
    </row>
    <row r="1493" spans="1:4" customFormat="1" x14ac:dyDescent="0.25">
      <c r="A1493" s="371">
        <v>7214</v>
      </c>
      <c r="B1493" s="371" t="s">
        <v>10344</v>
      </c>
      <c r="C1493" s="371" t="s">
        <v>3635</v>
      </c>
      <c r="D1493" s="218">
        <v>58.63</v>
      </c>
    </row>
    <row r="1494" spans="1:4" customFormat="1" x14ac:dyDescent="0.25">
      <c r="A1494" s="371">
        <v>7219</v>
      </c>
      <c r="B1494" s="371" t="s">
        <v>10345</v>
      </c>
      <c r="C1494" s="371" t="s">
        <v>3635</v>
      </c>
      <c r="D1494" s="218">
        <v>52.01</v>
      </c>
    </row>
    <row r="1495" spans="1:4" customFormat="1" x14ac:dyDescent="0.25">
      <c r="A1495" s="371">
        <v>37971</v>
      </c>
      <c r="B1495" s="371" t="s">
        <v>10346</v>
      </c>
      <c r="C1495" s="371" t="s">
        <v>3635</v>
      </c>
      <c r="D1495" s="218">
        <v>4.01</v>
      </c>
    </row>
    <row r="1496" spans="1:4" customFormat="1" x14ac:dyDescent="0.25">
      <c r="A1496" s="371">
        <v>37972</v>
      </c>
      <c r="B1496" s="371" t="s">
        <v>10347</v>
      </c>
      <c r="C1496" s="371" t="s">
        <v>3635</v>
      </c>
      <c r="D1496" s="218">
        <v>5.69</v>
      </c>
    </row>
    <row r="1497" spans="1:4" customFormat="1" x14ac:dyDescent="0.25">
      <c r="A1497" s="371">
        <v>37973</v>
      </c>
      <c r="B1497" s="371" t="s">
        <v>10348</v>
      </c>
      <c r="C1497" s="371" t="s">
        <v>3635</v>
      </c>
      <c r="D1497" s="218">
        <v>10.69</v>
      </c>
    </row>
    <row r="1498" spans="1:4" customFormat="1" x14ac:dyDescent="0.25">
      <c r="A1498" s="371">
        <v>1926</v>
      </c>
      <c r="B1498" s="371" t="s">
        <v>10349</v>
      </c>
      <c r="C1498" s="371" t="s">
        <v>3635</v>
      </c>
      <c r="D1498" s="218">
        <v>2.21</v>
      </c>
    </row>
    <row r="1499" spans="1:4" customFormat="1" x14ac:dyDescent="0.25">
      <c r="A1499" s="371">
        <v>1927</v>
      </c>
      <c r="B1499" s="371" t="s">
        <v>10350</v>
      </c>
      <c r="C1499" s="371" t="s">
        <v>3635</v>
      </c>
      <c r="D1499" s="218">
        <v>2.48</v>
      </c>
    </row>
    <row r="1500" spans="1:4" customFormat="1" x14ac:dyDescent="0.25">
      <c r="A1500" s="371">
        <v>1923</v>
      </c>
      <c r="B1500" s="371" t="s">
        <v>10351</v>
      </c>
      <c r="C1500" s="371" t="s">
        <v>3635</v>
      </c>
      <c r="D1500" s="218">
        <v>4.5199999999999996</v>
      </c>
    </row>
    <row r="1501" spans="1:4" customFormat="1" x14ac:dyDescent="0.25">
      <c r="A1501" s="371">
        <v>1929</v>
      </c>
      <c r="B1501" s="371" t="s">
        <v>10352</v>
      </c>
      <c r="C1501" s="371" t="s">
        <v>3635</v>
      </c>
      <c r="D1501" s="218">
        <v>5.48</v>
      </c>
    </row>
    <row r="1502" spans="1:4" customFormat="1" x14ac:dyDescent="0.25">
      <c r="A1502" s="371">
        <v>1930</v>
      </c>
      <c r="B1502" s="371" t="s">
        <v>10353</v>
      </c>
      <c r="C1502" s="371" t="s">
        <v>3635</v>
      </c>
      <c r="D1502" s="218">
        <v>9.3800000000000008</v>
      </c>
    </row>
    <row r="1503" spans="1:4" customFormat="1" x14ac:dyDescent="0.25">
      <c r="A1503" s="371">
        <v>1924</v>
      </c>
      <c r="B1503" s="371" t="s">
        <v>10354</v>
      </c>
      <c r="C1503" s="371" t="s">
        <v>3635</v>
      </c>
      <c r="D1503" s="218">
        <v>15.14</v>
      </c>
    </row>
    <row r="1504" spans="1:4" customFormat="1" x14ac:dyDescent="0.25">
      <c r="A1504" s="371">
        <v>1922</v>
      </c>
      <c r="B1504" s="371" t="s">
        <v>10355</v>
      </c>
      <c r="C1504" s="371" t="s">
        <v>3635</v>
      </c>
      <c r="D1504" s="218">
        <v>31.3</v>
      </c>
    </row>
    <row r="1505" spans="1:4" customFormat="1" x14ac:dyDescent="0.25">
      <c r="A1505" s="371">
        <v>1953</v>
      </c>
      <c r="B1505" s="371" t="s">
        <v>10356</v>
      </c>
      <c r="C1505" s="371" t="s">
        <v>3635</v>
      </c>
      <c r="D1505" s="218">
        <v>38.22</v>
      </c>
    </row>
    <row r="1506" spans="1:4" customFormat="1" x14ac:dyDescent="0.25">
      <c r="A1506" s="371">
        <v>1962</v>
      </c>
      <c r="B1506" s="371" t="s">
        <v>10357</v>
      </c>
      <c r="C1506" s="371" t="s">
        <v>3635</v>
      </c>
      <c r="D1506" s="218">
        <v>185.66</v>
      </c>
    </row>
    <row r="1507" spans="1:4" customFormat="1" x14ac:dyDescent="0.25">
      <c r="A1507" s="371">
        <v>1955</v>
      </c>
      <c r="B1507" s="371" t="s">
        <v>10358</v>
      </c>
      <c r="C1507" s="371" t="s">
        <v>3635</v>
      </c>
      <c r="D1507" s="218">
        <v>2.13</v>
      </c>
    </row>
    <row r="1508" spans="1:4" customFormat="1" x14ac:dyDescent="0.25">
      <c r="A1508" s="371">
        <v>1956</v>
      </c>
      <c r="B1508" s="371" t="s">
        <v>10359</v>
      </c>
      <c r="C1508" s="371" t="s">
        <v>3635</v>
      </c>
      <c r="D1508" s="218">
        <v>3.02</v>
      </c>
    </row>
    <row r="1509" spans="1:4" customFormat="1" x14ac:dyDescent="0.25">
      <c r="A1509" s="371">
        <v>1957</v>
      </c>
      <c r="B1509" s="371" t="s">
        <v>10360</v>
      </c>
      <c r="C1509" s="371" t="s">
        <v>3635</v>
      </c>
      <c r="D1509" s="218">
        <v>6.53</v>
      </c>
    </row>
    <row r="1510" spans="1:4" customFormat="1" x14ac:dyDescent="0.25">
      <c r="A1510" s="371">
        <v>1958</v>
      </c>
      <c r="B1510" s="371" t="s">
        <v>10361</v>
      </c>
      <c r="C1510" s="371" t="s">
        <v>3635</v>
      </c>
      <c r="D1510" s="218">
        <v>12.16</v>
      </c>
    </row>
    <row r="1511" spans="1:4" customFormat="1" x14ac:dyDescent="0.25">
      <c r="A1511" s="371">
        <v>1959</v>
      </c>
      <c r="B1511" s="371" t="s">
        <v>10362</v>
      </c>
      <c r="C1511" s="371" t="s">
        <v>3635</v>
      </c>
      <c r="D1511" s="218">
        <v>13.19</v>
      </c>
    </row>
    <row r="1512" spans="1:4" customFormat="1" x14ac:dyDescent="0.25">
      <c r="A1512" s="371">
        <v>1925</v>
      </c>
      <c r="B1512" s="371" t="s">
        <v>10363</v>
      </c>
      <c r="C1512" s="371" t="s">
        <v>3635</v>
      </c>
      <c r="D1512" s="218">
        <v>34.479999999999997</v>
      </c>
    </row>
    <row r="1513" spans="1:4" customFormat="1" x14ac:dyDescent="0.25">
      <c r="A1513" s="371">
        <v>1960</v>
      </c>
      <c r="B1513" s="371" t="s">
        <v>10364</v>
      </c>
      <c r="C1513" s="371" t="s">
        <v>3635</v>
      </c>
      <c r="D1513" s="218">
        <v>52.94</v>
      </c>
    </row>
    <row r="1514" spans="1:4" customFormat="1" x14ac:dyDescent="0.25">
      <c r="A1514" s="371">
        <v>1961</v>
      </c>
      <c r="B1514" s="371" t="s">
        <v>10365</v>
      </c>
      <c r="C1514" s="371" t="s">
        <v>3635</v>
      </c>
      <c r="D1514" s="218">
        <v>67.83</v>
      </c>
    </row>
    <row r="1515" spans="1:4" customFormat="1" x14ac:dyDescent="0.25">
      <c r="A1515" s="371">
        <v>38423</v>
      </c>
      <c r="B1515" s="371" t="s">
        <v>10366</v>
      </c>
      <c r="C1515" s="371" t="s">
        <v>3635</v>
      </c>
      <c r="D1515" s="218">
        <v>31.53</v>
      </c>
    </row>
    <row r="1516" spans="1:4" customFormat="1" x14ac:dyDescent="0.25">
      <c r="A1516" s="371">
        <v>39866</v>
      </c>
      <c r="B1516" s="371" t="s">
        <v>10367</v>
      </c>
      <c r="C1516" s="371" t="s">
        <v>3635</v>
      </c>
      <c r="D1516" s="218">
        <v>19.93</v>
      </c>
    </row>
    <row r="1517" spans="1:4" customFormat="1" x14ac:dyDescent="0.25">
      <c r="A1517" s="371">
        <v>39867</v>
      </c>
      <c r="B1517" s="371" t="s">
        <v>10368</v>
      </c>
      <c r="C1517" s="371" t="s">
        <v>3635</v>
      </c>
      <c r="D1517" s="218">
        <v>44.31</v>
      </c>
    </row>
    <row r="1518" spans="1:4" customFormat="1" x14ac:dyDescent="0.25">
      <c r="A1518" s="371">
        <v>39868</v>
      </c>
      <c r="B1518" s="371" t="s">
        <v>10369</v>
      </c>
      <c r="C1518" s="371" t="s">
        <v>3635</v>
      </c>
      <c r="D1518" s="218">
        <v>79.83</v>
      </c>
    </row>
    <row r="1519" spans="1:4" customFormat="1" x14ac:dyDescent="0.25">
      <c r="A1519" s="371">
        <v>37999</v>
      </c>
      <c r="B1519" s="371" t="s">
        <v>10370</v>
      </c>
      <c r="C1519" s="371" t="s">
        <v>3635</v>
      </c>
      <c r="D1519" s="218">
        <v>6.76</v>
      </c>
    </row>
    <row r="1520" spans="1:4" customFormat="1" x14ac:dyDescent="0.25">
      <c r="A1520" s="371">
        <v>38000</v>
      </c>
      <c r="B1520" s="371" t="s">
        <v>10371</v>
      </c>
      <c r="C1520" s="371" t="s">
        <v>3635</v>
      </c>
      <c r="D1520" s="218">
        <v>7.89</v>
      </c>
    </row>
    <row r="1521" spans="1:4" customFormat="1" x14ac:dyDescent="0.25">
      <c r="A1521" s="371">
        <v>38129</v>
      </c>
      <c r="B1521" s="371" t="s">
        <v>10372</v>
      </c>
      <c r="C1521" s="371" t="s">
        <v>3635</v>
      </c>
      <c r="D1521" s="218">
        <v>4.9800000000000004</v>
      </c>
    </row>
    <row r="1522" spans="1:4" customFormat="1" x14ac:dyDescent="0.25">
      <c r="A1522" s="371">
        <v>38025</v>
      </c>
      <c r="B1522" s="371" t="s">
        <v>10373</v>
      </c>
      <c r="C1522" s="371" t="s">
        <v>3635</v>
      </c>
      <c r="D1522" s="218">
        <v>6.76</v>
      </c>
    </row>
    <row r="1523" spans="1:4" customFormat="1" x14ac:dyDescent="0.25">
      <c r="A1523" s="371">
        <v>38026</v>
      </c>
      <c r="B1523" s="371" t="s">
        <v>10374</v>
      </c>
      <c r="C1523" s="371" t="s">
        <v>3635</v>
      </c>
      <c r="D1523" s="218">
        <v>16.68</v>
      </c>
    </row>
    <row r="1524" spans="1:4" customFormat="1" x14ac:dyDescent="0.25">
      <c r="A1524" s="371">
        <v>1858</v>
      </c>
      <c r="B1524" s="371" t="s">
        <v>10375</v>
      </c>
      <c r="C1524" s="371" t="s">
        <v>3635</v>
      </c>
      <c r="D1524" s="218">
        <v>48.85</v>
      </c>
    </row>
    <row r="1525" spans="1:4" customFormat="1" x14ac:dyDescent="0.25">
      <c r="A1525" s="371">
        <v>1844</v>
      </c>
      <c r="B1525" s="371" t="s">
        <v>10376</v>
      </c>
      <c r="C1525" s="371" t="s">
        <v>3635</v>
      </c>
      <c r="D1525" s="218">
        <v>111.88</v>
      </c>
    </row>
    <row r="1526" spans="1:4" customFormat="1" x14ac:dyDescent="0.25">
      <c r="A1526" s="371">
        <v>1863</v>
      </c>
      <c r="B1526" s="371" t="s">
        <v>10377</v>
      </c>
      <c r="C1526" s="371" t="s">
        <v>3635</v>
      </c>
      <c r="D1526" s="218">
        <v>51.99</v>
      </c>
    </row>
    <row r="1527" spans="1:4" customFormat="1" x14ac:dyDescent="0.25">
      <c r="A1527" s="371">
        <v>1865</v>
      </c>
      <c r="B1527" s="371" t="s">
        <v>10378</v>
      </c>
      <c r="C1527" s="371" t="s">
        <v>3635</v>
      </c>
      <c r="D1527" s="218">
        <v>135.44999999999999</v>
      </c>
    </row>
    <row r="1528" spans="1:4" customFormat="1" x14ac:dyDescent="0.25">
      <c r="A1528" s="371">
        <v>36355</v>
      </c>
      <c r="B1528" s="371" t="s">
        <v>10379</v>
      </c>
      <c r="C1528" s="371" t="s">
        <v>3635</v>
      </c>
      <c r="D1528" s="218">
        <v>10.71</v>
      </c>
    </row>
    <row r="1529" spans="1:4" customFormat="1" x14ac:dyDescent="0.25">
      <c r="A1529" s="371">
        <v>36356</v>
      </c>
      <c r="B1529" s="371" t="s">
        <v>10380</v>
      </c>
      <c r="C1529" s="371" t="s">
        <v>3635</v>
      </c>
      <c r="D1529" s="218">
        <v>17.23</v>
      </c>
    </row>
    <row r="1530" spans="1:4" customFormat="1" x14ac:dyDescent="0.25">
      <c r="A1530" s="371">
        <v>1966</v>
      </c>
      <c r="B1530" s="371" t="s">
        <v>10381</v>
      </c>
      <c r="C1530" s="371" t="s">
        <v>3635</v>
      </c>
      <c r="D1530" s="218">
        <v>20.73</v>
      </c>
    </row>
    <row r="1531" spans="1:4" customFormat="1" x14ac:dyDescent="0.25">
      <c r="A1531" s="371">
        <v>1933</v>
      </c>
      <c r="B1531" s="371" t="s">
        <v>10382</v>
      </c>
      <c r="C1531" s="371" t="s">
        <v>3635</v>
      </c>
      <c r="D1531" s="218">
        <v>4.47</v>
      </c>
    </row>
    <row r="1532" spans="1:4" customFormat="1" x14ac:dyDescent="0.25">
      <c r="A1532" s="371">
        <v>1932</v>
      </c>
      <c r="B1532" s="371" t="s">
        <v>10383</v>
      </c>
      <c r="C1532" s="371" t="s">
        <v>3635</v>
      </c>
      <c r="D1532" s="218">
        <v>10.220000000000001</v>
      </c>
    </row>
    <row r="1533" spans="1:4" customFormat="1" x14ac:dyDescent="0.25">
      <c r="A1533" s="371">
        <v>1951</v>
      </c>
      <c r="B1533" s="371" t="s">
        <v>10384</v>
      </c>
      <c r="C1533" s="371" t="s">
        <v>3635</v>
      </c>
      <c r="D1533" s="218">
        <v>21.33</v>
      </c>
    </row>
    <row r="1534" spans="1:4" customFormat="1" x14ac:dyDescent="0.25">
      <c r="A1534" s="371">
        <v>1970</v>
      </c>
      <c r="B1534" s="371" t="s">
        <v>10385</v>
      </c>
      <c r="C1534" s="371" t="s">
        <v>3635</v>
      </c>
      <c r="D1534" s="218">
        <v>51.82</v>
      </c>
    </row>
    <row r="1535" spans="1:4" customFormat="1" x14ac:dyDescent="0.25">
      <c r="A1535" s="371">
        <v>1967</v>
      </c>
      <c r="B1535" s="371" t="s">
        <v>10386</v>
      </c>
      <c r="C1535" s="371" t="s">
        <v>3635</v>
      </c>
      <c r="D1535" s="218">
        <v>6.15</v>
      </c>
    </row>
    <row r="1536" spans="1:4" customFormat="1" x14ac:dyDescent="0.25">
      <c r="A1536" s="371">
        <v>1968</v>
      </c>
      <c r="B1536" s="371" t="s">
        <v>10387</v>
      </c>
      <c r="C1536" s="371" t="s">
        <v>3635</v>
      </c>
      <c r="D1536" s="218">
        <v>12.16</v>
      </c>
    </row>
    <row r="1537" spans="1:4" customFormat="1" x14ac:dyDescent="0.25">
      <c r="A1537" s="371">
        <v>1969</v>
      </c>
      <c r="B1537" s="371" t="s">
        <v>10388</v>
      </c>
      <c r="C1537" s="371" t="s">
        <v>3635</v>
      </c>
      <c r="D1537" s="218">
        <v>39.590000000000003</v>
      </c>
    </row>
    <row r="1538" spans="1:4" customFormat="1" x14ac:dyDescent="0.25">
      <c r="A1538" s="371">
        <v>1827</v>
      </c>
      <c r="B1538" s="371" t="s">
        <v>10389</v>
      </c>
      <c r="C1538" s="371" t="s">
        <v>3635</v>
      </c>
      <c r="D1538" s="218">
        <v>111.25</v>
      </c>
    </row>
    <row r="1539" spans="1:4" customFormat="1" x14ac:dyDescent="0.25">
      <c r="A1539" s="371">
        <v>1831</v>
      </c>
      <c r="B1539" s="371" t="s">
        <v>10390</v>
      </c>
      <c r="C1539" s="371" t="s">
        <v>3635</v>
      </c>
      <c r="D1539" s="218">
        <v>24.28</v>
      </c>
    </row>
    <row r="1540" spans="1:4" customFormat="1" x14ac:dyDescent="0.25">
      <c r="A1540" s="371">
        <v>1825</v>
      </c>
      <c r="B1540" s="371" t="s">
        <v>10391</v>
      </c>
      <c r="C1540" s="371" t="s">
        <v>3635</v>
      </c>
      <c r="D1540" s="218">
        <v>59.94</v>
      </c>
    </row>
    <row r="1541" spans="1:4" customFormat="1" x14ac:dyDescent="0.25">
      <c r="A1541" s="371">
        <v>1828</v>
      </c>
      <c r="B1541" s="371" t="s">
        <v>10392</v>
      </c>
      <c r="C1541" s="371" t="s">
        <v>3635</v>
      </c>
      <c r="D1541" s="218">
        <v>135.76</v>
      </c>
    </row>
    <row r="1542" spans="1:4" customFormat="1" x14ac:dyDescent="0.25">
      <c r="A1542" s="371">
        <v>1845</v>
      </c>
      <c r="B1542" s="371" t="s">
        <v>10393</v>
      </c>
      <c r="C1542" s="371" t="s">
        <v>3635</v>
      </c>
      <c r="D1542" s="218">
        <v>30.43</v>
      </c>
    </row>
    <row r="1543" spans="1:4" customFormat="1" x14ac:dyDescent="0.25">
      <c r="A1543" s="371">
        <v>1824</v>
      </c>
      <c r="B1543" s="371" t="s">
        <v>10394</v>
      </c>
      <c r="C1543" s="371" t="s">
        <v>3635</v>
      </c>
      <c r="D1543" s="218">
        <v>71.849999999999994</v>
      </c>
    </row>
    <row r="1544" spans="1:4" customFormat="1" x14ac:dyDescent="0.25">
      <c r="A1544" s="371">
        <v>1940</v>
      </c>
      <c r="B1544" s="371" t="s">
        <v>10395</v>
      </c>
      <c r="C1544" s="371" t="s">
        <v>3635</v>
      </c>
      <c r="D1544" s="218">
        <v>33.69</v>
      </c>
    </row>
    <row r="1545" spans="1:4" customFormat="1" x14ac:dyDescent="0.25">
      <c r="A1545" s="371">
        <v>1937</v>
      </c>
      <c r="B1545" s="371" t="s">
        <v>10396</v>
      </c>
      <c r="C1545" s="371" t="s">
        <v>3635</v>
      </c>
      <c r="D1545" s="218">
        <v>5.68</v>
      </c>
    </row>
    <row r="1546" spans="1:4" customFormat="1" x14ac:dyDescent="0.25">
      <c r="A1546" s="371">
        <v>1939</v>
      </c>
      <c r="B1546" s="371" t="s">
        <v>10397</v>
      </c>
      <c r="C1546" s="371" t="s">
        <v>3635</v>
      </c>
      <c r="D1546" s="218">
        <v>9.24</v>
      </c>
    </row>
    <row r="1547" spans="1:4" customFormat="1" x14ac:dyDescent="0.25">
      <c r="A1547" s="371">
        <v>1938</v>
      </c>
      <c r="B1547" s="371" t="s">
        <v>10398</v>
      </c>
      <c r="C1547" s="371" t="s">
        <v>3635</v>
      </c>
      <c r="D1547" s="218">
        <v>6.46</v>
      </c>
    </row>
    <row r="1548" spans="1:4" customFormat="1" x14ac:dyDescent="0.25">
      <c r="A1548" s="371">
        <v>42693</v>
      </c>
      <c r="B1548" s="371" t="s">
        <v>10399</v>
      </c>
      <c r="C1548" s="371" t="s">
        <v>3635</v>
      </c>
      <c r="D1548" s="218">
        <v>380.51</v>
      </c>
    </row>
    <row r="1549" spans="1:4" customFormat="1" x14ac:dyDescent="0.25">
      <c r="A1549" s="371">
        <v>42695</v>
      </c>
      <c r="B1549" s="371" t="s">
        <v>10400</v>
      </c>
      <c r="C1549" s="371" t="s">
        <v>3635</v>
      </c>
      <c r="D1549" s="218">
        <v>265.85000000000002</v>
      </c>
    </row>
    <row r="1550" spans="1:4" customFormat="1" x14ac:dyDescent="0.25">
      <c r="A1550" s="371">
        <v>42694</v>
      </c>
      <c r="B1550" s="371" t="s">
        <v>10401</v>
      </c>
      <c r="C1550" s="371" t="s">
        <v>3635</v>
      </c>
      <c r="D1550" s="218">
        <v>509.21</v>
      </c>
    </row>
    <row r="1551" spans="1:4" customFormat="1" x14ac:dyDescent="0.25">
      <c r="A1551" s="371">
        <v>20097</v>
      </c>
      <c r="B1551" s="371" t="s">
        <v>10402</v>
      </c>
      <c r="C1551" s="371" t="s">
        <v>3635</v>
      </c>
      <c r="D1551" s="218">
        <v>22.08</v>
      </c>
    </row>
    <row r="1552" spans="1:4" customFormat="1" x14ac:dyDescent="0.25">
      <c r="A1552" s="371">
        <v>20098</v>
      </c>
      <c r="B1552" s="371" t="s">
        <v>10403</v>
      </c>
      <c r="C1552" s="371" t="s">
        <v>3635</v>
      </c>
      <c r="D1552" s="218">
        <v>90.23</v>
      </c>
    </row>
    <row r="1553" spans="1:4" customFormat="1" x14ac:dyDescent="0.25">
      <c r="A1553" s="371">
        <v>20096</v>
      </c>
      <c r="B1553" s="371" t="s">
        <v>10404</v>
      </c>
      <c r="C1553" s="371" t="s">
        <v>3635</v>
      </c>
      <c r="D1553" s="218">
        <v>22.85</v>
      </c>
    </row>
    <row r="1554" spans="1:4" customFormat="1" x14ac:dyDescent="0.25">
      <c r="A1554" s="371">
        <v>1880</v>
      </c>
      <c r="B1554" s="371" t="s">
        <v>10405</v>
      </c>
      <c r="C1554" s="371" t="s">
        <v>3635</v>
      </c>
      <c r="D1554" s="218">
        <v>3.54</v>
      </c>
    </row>
    <row r="1555" spans="1:4" customFormat="1" x14ac:dyDescent="0.25">
      <c r="A1555" s="371">
        <v>39274</v>
      </c>
      <c r="B1555" s="371" t="s">
        <v>10406</v>
      </c>
      <c r="C1555" s="371" t="s">
        <v>3635</v>
      </c>
      <c r="D1555" s="218">
        <v>2.75</v>
      </c>
    </row>
    <row r="1556" spans="1:4" customFormat="1" x14ac:dyDescent="0.25">
      <c r="A1556" s="371">
        <v>2628</v>
      </c>
      <c r="B1556" s="371" t="s">
        <v>10407</v>
      </c>
      <c r="C1556" s="371" t="s">
        <v>3635</v>
      </c>
      <c r="D1556" s="218">
        <v>229.44</v>
      </c>
    </row>
    <row r="1557" spans="1:4" customFormat="1" x14ac:dyDescent="0.25">
      <c r="A1557" s="371">
        <v>2622</v>
      </c>
      <c r="B1557" s="371" t="s">
        <v>10408</v>
      </c>
      <c r="C1557" s="371" t="s">
        <v>3635</v>
      </c>
      <c r="D1557" s="218">
        <v>5.45</v>
      </c>
    </row>
    <row r="1558" spans="1:4" customFormat="1" x14ac:dyDescent="0.25">
      <c r="A1558" s="371">
        <v>2623</v>
      </c>
      <c r="B1558" s="371" t="s">
        <v>10409</v>
      </c>
      <c r="C1558" s="371" t="s">
        <v>3635</v>
      </c>
      <c r="D1558" s="218">
        <v>6.56</v>
      </c>
    </row>
    <row r="1559" spans="1:4" customFormat="1" x14ac:dyDescent="0.25">
      <c r="A1559" s="371">
        <v>2624</v>
      </c>
      <c r="B1559" s="371" t="s">
        <v>10410</v>
      </c>
      <c r="C1559" s="371" t="s">
        <v>3635</v>
      </c>
      <c r="D1559" s="218">
        <v>10.43</v>
      </c>
    </row>
    <row r="1560" spans="1:4" customFormat="1" x14ac:dyDescent="0.25">
      <c r="A1560" s="371">
        <v>2625</v>
      </c>
      <c r="B1560" s="371" t="s">
        <v>10411</v>
      </c>
      <c r="C1560" s="371" t="s">
        <v>3635</v>
      </c>
      <c r="D1560" s="218">
        <v>22.01</v>
      </c>
    </row>
    <row r="1561" spans="1:4" customFormat="1" x14ac:dyDescent="0.25">
      <c r="A1561" s="371">
        <v>2626</v>
      </c>
      <c r="B1561" s="371" t="s">
        <v>10412</v>
      </c>
      <c r="C1561" s="371" t="s">
        <v>3635</v>
      </c>
      <c r="D1561" s="218">
        <v>32.26</v>
      </c>
    </row>
    <row r="1562" spans="1:4" customFormat="1" x14ac:dyDescent="0.25">
      <c r="A1562" s="371">
        <v>2630</v>
      </c>
      <c r="B1562" s="371" t="s">
        <v>10413</v>
      </c>
      <c r="C1562" s="371" t="s">
        <v>3635</v>
      </c>
      <c r="D1562" s="218">
        <v>49.06</v>
      </c>
    </row>
    <row r="1563" spans="1:4" customFormat="1" x14ac:dyDescent="0.25">
      <c r="A1563" s="371">
        <v>2627</v>
      </c>
      <c r="B1563" s="371" t="s">
        <v>10414</v>
      </c>
      <c r="C1563" s="371" t="s">
        <v>3635</v>
      </c>
      <c r="D1563" s="218">
        <v>86.42</v>
      </c>
    </row>
    <row r="1564" spans="1:4" customFormat="1" x14ac:dyDescent="0.25">
      <c r="A1564" s="371">
        <v>2629</v>
      </c>
      <c r="B1564" s="371" t="s">
        <v>10415</v>
      </c>
      <c r="C1564" s="371" t="s">
        <v>3635</v>
      </c>
      <c r="D1564" s="218">
        <v>116.89</v>
      </c>
    </row>
    <row r="1565" spans="1:4" customFormat="1" x14ac:dyDescent="0.25">
      <c r="A1565" s="371">
        <v>12033</v>
      </c>
      <c r="B1565" s="371" t="s">
        <v>10416</v>
      </c>
      <c r="C1565" s="371" t="s">
        <v>3635</v>
      </c>
      <c r="D1565" s="218">
        <v>11.32</v>
      </c>
    </row>
    <row r="1566" spans="1:4" customFormat="1" x14ac:dyDescent="0.25">
      <c r="A1566" s="371">
        <v>40408</v>
      </c>
      <c r="B1566" s="371" t="s">
        <v>10417</v>
      </c>
      <c r="C1566" s="371" t="s">
        <v>3635</v>
      </c>
      <c r="D1566" s="218">
        <v>7.43</v>
      </c>
    </row>
    <row r="1567" spans="1:4" customFormat="1" x14ac:dyDescent="0.25">
      <c r="A1567" s="371">
        <v>40409</v>
      </c>
      <c r="B1567" s="371" t="s">
        <v>10418</v>
      </c>
      <c r="C1567" s="371" t="s">
        <v>3635</v>
      </c>
      <c r="D1567" s="218">
        <v>2.63</v>
      </c>
    </row>
    <row r="1568" spans="1:4" customFormat="1" x14ac:dyDescent="0.25">
      <c r="A1568" s="371">
        <v>39276</v>
      </c>
      <c r="B1568" s="371" t="s">
        <v>10419</v>
      </c>
      <c r="C1568" s="371" t="s">
        <v>3635</v>
      </c>
      <c r="D1568" s="218">
        <v>6.7</v>
      </c>
    </row>
    <row r="1569" spans="1:4" customFormat="1" x14ac:dyDescent="0.25">
      <c r="A1569" s="371">
        <v>39277</v>
      </c>
      <c r="B1569" s="371" t="s">
        <v>10420</v>
      </c>
      <c r="C1569" s="371" t="s">
        <v>3635</v>
      </c>
      <c r="D1569" s="218">
        <v>18.09</v>
      </c>
    </row>
    <row r="1570" spans="1:4" customFormat="1" x14ac:dyDescent="0.25">
      <c r="A1570" s="371">
        <v>12034</v>
      </c>
      <c r="B1570" s="371" t="s">
        <v>10421</v>
      </c>
      <c r="C1570" s="371" t="s">
        <v>3635</v>
      </c>
      <c r="D1570" s="218">
        <v>5.13</v>
      </c>
    </row>
    <row r="1571" spans="1:4" customFormat="1" x14ac:dyDescent="0.25">
      <c r="A1571" s="371">
        <v>39879</v>
      </c>
      <c r="B1571" s="371" t="s">
        <v>10422</v>
      </c>
      <c r="C1571" s="371" t="s">
        <v>3635</v>
      </c>
      <c r="D1571" s="218">
        <v>5.6</v>
      </c>
    </row>
    <row r="1572" spans="1:4" customFormat="1" x14ac:dyDescent="0.25">
      <c r="A1572" s="371">
        <v>39880</v>
      </c>
      <c r="B1572" s="371" t="s">
        <v>10423</v>
      </c>
      <c r="C1572" s="371" t="s">
        <v>3635</v>
      </c>
      <c r="D1572" s="218">
        <v>12.41</v>
      </c>
    </row>
    <row r="1573" spans="1:4" customFormat="1" x14ac:dyDescent="0.25">
      <c r="A1573" s="371">
        <v>39881</v>
      </c>
      <c r="B1573" s="371" t="s">
        <v>10424</v>
      </c>
      <c r="C1573" s="371" t="s">
        <v>3635</v>
      </c>
      <c r="D1573" s="218">
        <v>19.91</v>
      </c>
    </row>
    <row r="1574" spans="1:4" customFormat="1" x14ac:dyDescent="0.25">
      <c r="A1574" s="371">
        <v>39882</v>
      </c>
      <c r="B1574" s="371" t="s">
        <v>10425</v>
      </c>
      <c r="C1574" s="371" t="s">
        <v>3635</v>
      </c>
      <c r="D1574" s="218">
        <v>52.46</v>
      </c>
    </row>
    <row r="1575" spans="1:4" customFormat="1" x14ac:dyDescent="0.25">
      <c r="A1575" s="371">
        <v>39883</v>
      </c>
      <c r="B1575" s="371" t="s">
        <v>10426</v>
      </c>
      <c r="C1575" s="371" t="s">
        <v>3635</v>
      </c>
      <c r="D1575" s="218">
        <v>83.76</v>
      </c>
    </row>
    <row r="1576" spans="1:4" customFormat="1" x14ac:dyDescent="0.25">
      <c r="A1576" s="371">
        <v>39884</v>
      </c>
      <c r="B1576" s="371" t="s">
        <v>10427</v>
      </c>
      <c r="C1576" s="371" t="s">
        <v>3635</v>
      </c>
      <c r="D1576" s="218">
        <v>124.41</v>
      </c>
    </row>
    <row r="1577" spans="1:4" customFormat="1" x14ac:dyDescent="0.25">
      <c r="A1577" s="371">
        <v>39885</v>
      </c>
      <c r="B1577" s="371" t="s">
        <v>10428</v>
      </c>
      <c r="C1577" s="371" t="s">
        <v>3635</v>
      </c>
      <c r="D1577" s="218">
        <v>295.69</v>
      </c>
    </row>
    <row r="1578" spans="1:4" customFormat="1" x14ac:dyDescent="0.25">
      <c r="A1578" s="371">
        <v>1777</v>
      </c>
      <c r="B1578" s="371" t="s">
        <v>10429</v>
      </c>
      <c r="C1578" s="371" t="s">
        <v>3635</v>
      </c>
      <c r="D1578" s="218">
        <v>92.31</v>
      </c>
    </row>
    <row r="1579" spans="1:4" customFormat="1" x14ac:dyDescent="0.25">
      <c r="A1579" s="371">
        <v>1819</v>
      </c>
      <c r="B1579" s="371" t="s">
        <v>10430</v>
      </c>
      <c r="C1579" s="371" t="s">
        <v>3635</v>
      </c>
      <c r="D1579" s="218">
        <v>67.16</v>
      </c>
    </row>
    <row r="1580" spans="1:4" customFormat="1" x14ac:dyDescent="0.25">
      <c r="A1580" s="371">
        <v>1775</v>
      </c>
      <c r="B1580" s="371" t="s">
        <v>10431</v>
      </c>
      <c r="C1580" s="371" t="s">
        <v>3635</v>
      </c>
      <c r="D1580" s="218">
        <v>20.079999999999998</v>
      </c>
    </row>
    <row r="1581" spans="1:4" customFormat="1" x14ac:dyDescent="0.25">
      <c r="A1581" s="371">
        <v>1776</v>
      </c>
      <c r="B1581" s="371" t="s">
        <v>10432</v>
      </c>
      <c r="C1581" s="371" t="s">
        <v>3635</v>
      </c>
      <c r="D1581" s="218">
        <v>54.64</v>
      </c>
    </row>
    <row r="1582" spans="1:4" customFormat="1" x14ac:dyDescent="0.25">
      <c r="A1582" s="371">
        <v>1778</v>
      </c>
      <c r="B1582" s="371" t="s">
        <v>10433</v>
      </c>
      <c r="C1582" s="371" t="s">
        <v>3635</v>
      </c>
      <c r="D1582" s="218">
        <v>223.44</v>
      </c>
    </row>
    <row r="1583" spans="1:4" customFormat="1" x14ac:dyDescent="0.25">
      <c r="A1583" s="371">
        <v>1818</v>
      </c>
      <c r="B1583" s="371" t="s">
        <v>10434</v>
      </c>
      <c r="C1583" s="371" t="s">
        <v>3635</v>
      </c>
      <c r="D1583" s="218">
        <v>148.32</v>
      </c>
    </row>
    <row r="1584" spans="1:4" customFormat="1" x14ac:dyDescent="0.25">
      <c r="A1584" s="371">
        <v>1820</v>
      </c>
      <c r="B1584" s="371" t="s">
        <v>10435</v>
      </c>
      <c r="C1584" s="371" t="s">
        <v>3635</v>
      </c>
      <c r="D1584" s="218">
        <v>29</v>
      </c>
    </row>
    <row r="1585" spans="1:4" customFormat="1" x14ac:dyDescent="0.25">
      <c r="A1585" s="371">
        <v>1779</v>
      </c>
      <c r="B1585" s="371" t="s">
        <v>10436</v>
      </c>
      <c r="C1585" s="371" t="s">
        <v>3635</v>
      </c>
      <c r="D1585" s="218">
        <v>324.95999999999998</v>
      </c>
    </row>
    <row r="1586" spans="1:4" customFormat="1" x14ac:dyDescent="0.25">
      <c r="A1586" s="371">
        <v>1780</v>
      </c>
      <c r="B1586" s="371" t="s">
        <v>10437</v>
      </c>
      <c r="C1586" s="371" t="s">
        <v>3635</v>
      </c>
      <c r="D1586" s="218">
        <v>669.91</v>
      </c>
    </row>
    <row r="1587" spans="1:4" customFormat="1" x14ac:dyDescent="0.25">
      <c r="A1587" s="371">
        <v>1783</v>
      </c>
      <c r="B1587" s="371" t="s">
        <v>10438</v>
      </c>
      <c r="C1587" s="371" t="s">
        <v>3635</v>
      </c>
      <c r="D1587" s="218">
        <v>70.83</v>
      </c>
    </row>
    <row r="1588" spans="1:4" customFormat="1" x14ac:dyDescent="0.25">
      <c r="A1588" s="371">
        <v>1782</v>
      </c>
      <c r="B1588" s="371" t="s">
        <v>10439</v>
      </c>
      <c r="C1588" s="371" t="s">
        <v>3635</v>
      </c>
      <c r="D1588" s="218">
        <v>56</v>
      </c>
    </row>
    <row r="1589" spans="1:4" customFormat="1" x14ac:dyDescent="0.25">
      <c r="A1589" s="371">
        <v>1817</v>
      </c>
      <c r="B1589" s="371" t="s">
        <v>10440</v>
      </c>
      <c r="C1589" s="371" t="s">
        <v>3635</v>
      </c>
      <c r="D1589" s="218">
        <v>16.690000000000001</v>
      </c>
    </row>
    <row r="1590" spans="1:4" customFormat="1" x14ac:dyDescent="0.25">
      <c r="A1590" s="371">
        <v>1781</v>
      </c>
      <c r="B1590" s="371" t="s">
        <v>10441</v>
      </c>
      <c r="C1590" s="371" t="s">
        <v>3635</v>
      </c>
      <c r="D1590" s="218">
        <v>36.49</v>
      </c>
    </row>
    <row r="1591" spans="1:4" customFormat="1" x14ac:dyDescent="0.25">
      <c r="A1591" s="371">
        <v>1784</v>
      </c>
      <c r="B1591" s="371" t="s">
        <v>10442</v>
      </c>
      <c r="C1591" s="371" t="s">
        <v>3635</v>
      </c>
      <c r="D1591" s="218">
        <v>200.01</v>
      </c>
    </row>
    <row r="1592" spans="1:4" customFormat="1" x14ac:dyDescent="0.25">
      <c r="A1592" s="371">
        <v>1810</v>
      </c>
      <c r="B1592" s="371" t="s">
        <v>10443</v>
      </c>
      <c r="C1592" s="371" t="s">
        <v>3635</v>
      </c>
      <c r="D1592" s="218">
        <v>110.94</v>
      </c>
    </row>
    <row r="1593" spans="1:4" customFormat="1" x14ac:dyDescent="0.25">
      <c r="A1593" s="371">
        <v>1811</v>
      </c>
      <c r="B1593" s="371" t="s">
        <v>10444</v>
      </c>
      <c r="C1593" s="371" t="s">
        <v>3635</v>
      </c>
      <c r="D1593" s="218">
        <v>24</v>
      </c>
    </row>
    <row r="1594" spans="1:4" customFormat="1" x14ac:dyDescent="0.25">
      <c r="A1594" s="371">
        <v>1812</v>
      </c>
      <c r="B1594" s="371" t="s">
        <v>10445</v>
      </c>
      <c r="C1594" s="371" t="s">
        <v>3635</v>
      </c>
      <c r="D1594" s="218">
        <v>280.05</v>
      </c>
    </row>
    <row r="1595" spans="1:4" customFormat="1" x14ac:dyDescent="0.25">
      <c r="A1595" s="371">
        <v>40386</v>
      </c>
      <c r="B1595" s="371" t="s">
        <v>10446</v>
      </c>
      <c r="C1595" s="371" t="s">
        <v>3635</v>
      </c>
      <c r="D1595" s="218">
        <v>100.33</v>
      </c>
    </row>
    <row r="1596" spans="1:4" customFormat="1" x14ac:dyDescent="0.25">
      <c r="A1596" s="371">
        <v>40384</v>
      </c>
      <c r="B1596" s="371" t="s">
        <v>10447</v>
      </c>
      <c r="C1596" s="371" t="s">
        <v>3635</v>
      </c>
      <c r="D1596" s="218">
        <v>68.69</v>
      </c>
    </row>
    <row r="1597" spans="1:4" customFormat="1" x14ac:dyDescent="0.25">
      <c r="A1597" s="371">
        <v>40379</v>
      </c>
      <c r="B1597" s="371" t="s">
        <v>10448</v>
      </c>
      <c r="C1597" s="371" t="s">
        <v>3635</v>
      </c>
      <c r="D1597" s="218">
        <v>23.75</v>
      </c>
    </row>
    <row r="1598" spans="1:4" customFormat="1" x14ac:dyDescent="0.25">
      <c r="A1598" s="371">
        <v>40423</v>
      </c>
      <c r="B1598" s="371" t="s">
        <v>10449</v>
      </c>
      <c r="C1598" s="371" t="s">
        <v>3635</v>
      </c>
      <c r="D1598" s="218">
        <v>44.94</v>
      </c>
    </row>
    <row r="1599" spans="1:4" customFormat="1" x14ac:dyDescent="0.25">
      <c r="A1599" s="371">
        <v>40389</v>
      </c>
      <c r="B1599" s="371" t="s">
        <v>10450</v>
      </c>
      <c r="C1599" s="371" t="s">
        <v>3635</v>
      </c>
      <c r="D1599" s="218">
        <v>284.99</v>
      </c>
    </row>
    <row r="1600" spans="1:4" customFormat="1" x14ac:dyDescent="0.25">
      <c r="A1600" s="371">
        <v>40388</v>
      </c>
      <c r="B1600" s="371" t="s">
        <v>10451</v>
      </c>
      <c r="C1600" s="371" t="s">
        <v>3635</v>
      </c>
      <c r="D1600" s="218">
        <v>142.65</v>
      </c>
    </row>
    <row r="1601" spans="1:4" customFormat="1" x14ac:dyDescent="0.25">
      <c r="A1601" s="371">
        <v>40381</v>
      </c>
      <c r="B1601" s="371" t="s">
        <v>10452</v>
      </c>
      <c r="C1601" s="371" t="s">
        <v>3635</v>
      </c>
      <c r="D1601" s="218">
        <v>31.66</v>
      </c>
    </row>
    <row r="1602" spans="1:4" customFormat="1" x14ac:dyDescent="0.25">
      <c r="A1602" s="371">
        <v>40391</v>
      </c>
      <c r="B1602" s="371" t="s">
        <v>10453</v>
      </c>
      <c r="C1602" s="371" t="s">
        <v>3635</v>
      </c>
      <c r="D1602" s="218">
        <v>739.69</v>
      </c>
    </row>
    <row r="1603" spans="1:4" customFormat="1" x14ac:dyDescent="0.25">
      <c r="A1603" s="371">
        <v>40414</v>
      </c>
      <c r="B1603" s="371" t="s">
        <v>10454</v>
      </c>
      <c r="C1603" s="371" t="s">
        <v>3635</v>
      </c>
      <c r="D1603" s="218">
        <v>20.76</v>
      </c>
    </row>
    <row r="1604" spans="1:4" customFormat="1" x14ac:dyDescent="0.25">
      <c r="A1604" s="371">
        <v>40416</v>
      </c>
      <c r="B1604" s="371" t="s">
        <v>10455</v>
      </c>
      <c r="C1604" s="371" t="s">
        <v>3635</v>
      </c>
      <c r="D1604" s="218">
        <v>28.7</v>
      </c>
    </row>
    <row r="1605" spans="1:4" customFormat="1" x14ac:dyDescent="0.25">
      <c r="A1605" s="371">
        <v>40418</v>
      </c>
      <c r="B1605" s="371" t="s">
        <v>10456</v>
      </c>
      <c r="C1605" s="371" t="s">
        <v>3635</v>
      </c>
      <c r="D1605" s="218">
        <v>34.24</v>
      </c>
    </row>
    <row r="1606" spans="1:4" customFormat="1" x14ac:dyDescent="0.25">
      <c r="A1606" s="371">
        <v>2609</v>
      </c>
      <c r="B1606" s="371" t="s">
        <v>10457</v>
      </c>
      <c r="C1606" s="371" t="s">
        <v>3635</v>
      </c>
      <c r="D1606" s="218">
        <v>5.12</v>
      </c>
    </row>
    <row r="1607" spans="1:4" customFormat="1" x14ac:dyDescent="0.25">
      <c r="A1607" s="371">
        <v>2634</v>
      </c>
      <c r="B1607" s="371" t="s">
        <v>10458</v>
      </c>
      <c r="C1607" s="371" t="s">
        <v>3635</v>
      </c>
      <c r="D1607" s="218">
        <v>6.72</v>
      </c>
    </row>
    <row r="1608" spans="1:4" customFormat="1" x14ac:dyDescent="0.25">
      <c r="A1608" s="371">
        <v>2611</v>
      </c>
      <c r="B1608" s="371" t="s">
        <v>10459</v>
      </c>
      <c r="C1608" s="371" t="s">
        <v>3635</v>
      </c>
      <c r="D1608" s="218">
        <v>18.95</v>
      </c>
    </row>
    <row r="1609" spans="1:4" customFormat="1" x14ac:dyDescent="0.25">
      <c r="A1609" s="371">
        <v>34359</v>
      </c>
      <c r="B1609" s="371" t="s">
        <v>10460</v>
      </c>
      <c r="C1609" s="371" t="s">
        <v>3635</v>
      </c>
      <c r="D1609" s="218">
        <v>10.18</v>
      </c>
    </row>
    <row r="1610" spans="1:4" customFormat="1" x14ac:dyDescent="0.25">
      <c r="A1610" s="371">
        <v>1789</v>
      </c>
      <c r="B1610" s="371" t="s">
        <v>10461</v>
      </c>
      <c r="C1610" s="371" t="s">
        <v>3635</v>
      </c>
      <c r="D1610" s="218">
        <v>88.6</v>
      </c>
    </row>
    <row r="1611" spans="1:4" customFormat="1" x14ac:dyDescent="0.25">
      <c r="A1611" s="371">
        <v>1788</v>
      </c>
      <c r="B1611" s="371" t="s">
        <v>10462</v>
      </c>
      <c r="C1611" s="371" t="s">
        <v>3635</v>
      </c>
      <c r="D1611" s="218">
        <v>71.02</v>
      </c>
    </row>
    <row r="1612" spans="1:4" customFormat="1" x14ac:dyDescent="0.25">
      <c r="A1612" s="371">
        <v>1786</v>
      </c>
      <c r="B1612" s="371" t="s">
        <v>10463</v>
      </c>
      <c r="C1612" s="371" t="s">
        <v>3635</v>
      </c>
      <c r="D1612" s="218">
        <v>17.63</v>
      </c>
    </row>
    <row r="1613" spans="1:4" customFormat="1" x14ac:dyDescent="0.25">
      <c r="A1613" s="371">
        <v>1787</v>
      </c>
      <c r="B1613" s="371" t="s">
        <v>10464</v>
      </c>
      <c r="C1613" s="371" t="s">
        <v>3635</v>
      </c>
      <c r="D1613" s="218">
        <v>42.22</v>
      </c>
    </row>
    <row r="1614" spans="1:4" customFormat="1" x14ac:dyDescent="0.25">
      <c r="A1614" s="371">
        <v>1791</v>
      </c>
      <c r="B1614" s="371" t="s">
        <v>10465</v>
      </c>
      <c r="C1614" s="371" t="s">
        <v>3635</v>
      </c>
      <c r="D1614" s="218">
        <v>256.04000000000002</v>
      </c>
    </row>
    <row r="1615" spans="1:4" customFormat="1" x14ac:dyDescent="0.25">
      <c r="A1615" s="371">
        <v>1790</v>
      </c>
      <c r="B1615" s="371" t="s">
        <v>10466</v>
      </c>
      <c r="C1615" s="371" t="s">
        <v>3635</v>
      </c>
      <c r="D1615" s="218">
        <v>147.54</v>
      </c>
    </row>
    <row r="1616" spans="1:4" customFormat="1" x14ac:dyDescent="0.25">
      <c r="A1616" s="371">
        <v>1813</v>
      </c>
      <c r="B1616" s="371" t="s">
        <v>10467</v>
      </c>
      <c r="C1616" s="371" t="s">
        <v>3635</v>
      </c>
      <c r="D1616" s="218">
        <v>27.98</v>
      </c>
    </row>
    <row r="1617" spans="1:4" customFormat="1" x14ac:dyDescent="0.25">
      <c r="A1617" s="371">
        <v>1792</v>
      </c>
      <c r="B1617" s="371" t="s">
        <v>10468</v>
      </c>
      <c r="C1617" s="371" t="s">
        <v>3635</v>
      </c>
      <c r="D1617" s="218">
        <v>345.62</v>
      </c>
    </row>
    <row r="1618" spans="1:4" customFormat="1" x14ac:dyDescent="0.25">
      <c r="A1618" s="371">
        <v>1793</v>
      </c>
      <c r="B1618" s="371" t="s">
        <v>10469</v>
      </c>
      <c r="C1618" s="371" t="s">
        <v>3635</v>
      </c>
      <c r="D1618" s="218">
        <v>698.39</v>
      </c>
    </row>
    <row r="1619" spans="1:4" customFormat="1" x14ac:dyDescent="0.25">
      <c r="A1619" s="371">
        <v>1809</v>
      </c>
      <c r="B1619" s="371" t="s">
        <v>10470</v>
      </c>
      <c r="C1619" s="371" t="s">
        <v>3635</v>
      </c>
      <c r="D1619" s="218">
        <v>83.06</v>
      </c>
    </row>
    <row r="1620" spans="1:4" customFormat="1" x14ac:dyDescent="0.25">
      <c r="A1620" s="371">
        <v>1814</v>
      </c>
      <c r="B1620" s="371" t="s">
        <v>10471</v>
      </c>
      <c r="C1620" s="371" t="s">
        <v>3635</v>
      </c>
      <c r="D1620" s="218">
        <v>68.23</v>
      </c>
    </row>
    <row r="1621" spans="1:4" customFormat="1" x14ac:dyDescent="0.25">
      <c r="A1621" s="371">
        <v>1803</v>
      </c>
      <c r="B1621" s="371" t="s">
        <v>10472</v>
      </c>
      <c r="C1621" s="371" t="s">
        <v>3635</v>
      </c>
      <c r="D1621" s="218">
        <v>17.239999999999998</v>
      </c>
    </row>
    <row r="1622" spans="1:4" customFormat="1" x14ac:dyDescent="0.25">
      <c r="A1622" s="371">
        <v>1805</v>
      </c>
      <c r="B1622" s="371" t="s">
        <v>10473</v>
      </c>
      <c r="C1622" s="371" t="s">
        <v>3635</v>
      </c>
      <c r="D1622" s="218">
        <v>39.6</v>
      </c>
    </row>
    <row r="1623" spans="1:4" customFormat="1" x14ac:dyDescent="0.25">
      <c r="A1623" s="371">
        <v>1821</v>
      </c>
      <c r="B1623" s="371" t="s">
        <v>10474</v>
      </c>
      <c r="C1623" s="371" t="s">
        <v>3635</v>
      </c>
      <c r="D1623" s="218">
        <v>233.93</v>
      </c>
    </row>
    <row r="1624" spans="1:4" customFormat="1" x14ac:dyDescent="0.25">
      <c r="A1624" s="371">
        <v>1806</v>
      </c>
      <c r="B1624" s="371" t="s">
        <v>10475</v>
      </c>
      <c r="C1624" s="371" t="s">
        <v>3635</v>
      </c>
      <c r="D1624" s="218">
        <v>139.24</v>
      </c>
    </row>
    <row r="1625" spans="1:4" customFormat="1" x14ac:dyDescent="0.25">
      <c r="A1625" s="371">
        <v>1804</v>
      </c>
      <c r="B1625" s="371" t="s">
        <v>10476</v>
      </c>
      <c r="C1625" s="371" t="s">
        <v>3635</v>
      </c>
      <c r="D1625" s="218">
        <v>24.54</v>
      </c>
    </row>
    <row r="1626" spans="1:4" customFormat="1" x14ac:dyDescent="0.25">
      <c r="A1626" s="371">
        <v>1807</v>
      </c>
      <c r="B1626" s="371" t="s">
        <v>10477</v>
      </c>
      <c r="C1626" s="371" t="s">
        <v>3635</v>
      </c>
      <c r="D1626" s="218">
        <v>334.56</v>
      </c>
    </row>
    <row r="1627" spans="1:4" customFormat="1" x14ac:dyDescent="0.25">
      <c r="A1627" s="371">
        <v>1808</v>
      </c>
      <c r="B1627" s="371" t="s">
        <v>10478</v>
      </c>
      <c r="C1627" s="371" t="s">
        <v>3635</v>
      </c>
      <c r="D1627" s="218">
        <v>670.74</v>
      </c>
    </row>
    <row r="1628" spans="1:4" customFormat="1" x14ac:dyDescent="0.25">
      <c r="A1628" s="371">
        <v>1797</v>
      </c>
      <c r="B1628" s="371" t="s">
        <v>10479</v>
      </c>
      <c r="C1628" s="371" t="s">
        <v>3635</v>
      </c>
      <c r="D1628" s="218">
        <v>100.6</v>
      </c>
    </row>
    <row r="1629" spans="1:4" customFormat="1" x14ac:dyDescent="0.25">
      <c r="A1629" s="371">
        <v>1796</v>
      </c>
      <c r="B1629" s="371" t="s">
        <v>10480</v>
      </c>
      <c r="C1629" s="371" t="s">
        <v>3635</v>
      </c>
      <c r="D1629" s="218">
        <v>77.17</v>
      </c>
    </row>
    <row r="1630" spans="1:4" customFormat="1" x14ac:dyDescent="0.25">
      <c r="A1630" s="371">
        <v>1794</v>
      </c>
      <c r="B1630" s="371" t="s">
        <v>10481</v>
      </c>
      <c r="C1630" s="371" t="s">
        <v>3635</v>
      </c>
      <c r="D1630" s="218">
        <v>18.420000000000002</v>
      </c>
    </row>
    <row r="1631" spans="1:4" customFormat="1" x14ac:dyDescent="0.25">
      <c r="A1631" s="371">
        <v>1816</v>
      </c>
      <c r="B1631" s="371" t="s">
        <v>10482</v>
      </c>
      <c r="C1631" s="371" t="s">
        <v>3635</v>
      </c>
      <c r="D1631" s="218">
        <v>41.53</v>
      </c>
    </row>
    <row r="1632" spans="1:4" customFormat="1" x14ac:dyDescent="0.25">
      <c r="A1632" s="371">
        <v>1815</v>
      </c>
      <c r="B1632" s="371" t="s">
        <v>10483</v>
      </c>
      <c r="C1632" s="371" t="s">
        <v>3635</v>
      </c>
      <c r="D1632" s="218">
        <v>318.95999999999998</v>
      </c>
    </row>
    <row r="1633" spans="1:4" customFormat="1" x14ac:dyDescent="0.25">
      <c r="A1633" s="371">
        <v>1798</v>
      </c>
      <c r="B1633" s="371" t="s">
        <v>10484</v>
      </c>
      <c r="C1633" s="371" t="s">
        <v>3635</v>
      </c>
      <c r="D1633" s="218">
        <v>142.72</v>
      </c>
    </row>
    <row r="1634" spans="1:4" customFormat="1" x14ac:dyDescent="0.25">
      <c r="A1634" s="371">
        <v>1795</v>
      </c>
      <c r="B1634" s="371" t="s">
        <v>10485</v>
      </c>
      <c r="C1634" s="371" t="s">
        <v>3635</v>
      </c>
      <c r="D1634" s="218">
        <v>25.52</v>
      </c>
    </row>
    <row r="1635" spans="1:4" customFormat="1" x14ac:dyDescent="0.25">
      <c r="A1635" s="371">
        <v>1799</v>
      </c>
      <c r="B1635" s="371" t="s">
        <v>10486</v>
      </c>
      <c r="C1635" s="371" t="s">
        <v>3635</v>
      </c>
      <c r="D1635" s="218">
        <v>415.42</v>
      </c>
    </row>
    <row r="1636" spans="1:4" customFormat="1" x14ac:dyDescent="0.25">
      <c r="A1636" s="371">
        <v>1800</v>
      </c>
      <c r="B1636" s="371" t="s">
        <v>10487</v>
      </c>
      <c r="C1636" s="371" t="s">
        <v>3635</v>
      </c>
      <c r="D1636" s="218">
        <v>793.11</v>
      </c>
    </row>
    <row r="1637" spans="1:4" customFormat="1" x14ac:dyDescent="0.25">
      <c r="A1637" s="371">
        <v>1802</v>
      </c>
      <c r="B1637" s="371" t="s">
        <v>10488</v>
      </c>
      <c r="C1637" s="371" t="s">
        <v>3635</v>
      </c>
      <c r="D1637" s="219">
        <v>1983.88</v>
      </c>
    </row>
    <row r="1638" spans="1:4" customFormat="1" x14ac:dyDescent="0.25">
      <c r="A1638" s="371">
        <v>40385</v>
      </c>
      <c r="B1638" s="371" t="s">
        <v>10489</v>
      </c>
      <c r="C1638" s="371" t="s">
        <v>3635</v>
      </c>
      <c r="D1638" s="218">
        <v>100.33</v>
      </c>
    </row>
    <row r="1639" spans="1:4" customFormat="1" x14ac:dyDescent="0.25">
      <c r="A1639" s="371">
        <v>40383</v>
      </c>
      <c r="B1639" s="371" t="s">
        <v>10490</v>
      </c>
      <c r="C1639" s="371" t="s">
        <v>3635</v>
      </c>
      <c r="D1639" s="218">
        <v>68.69</v>
      </c>
    </row>
    <row r="1640" spans="1:4" customFormat="1" x14ac:dyDescent="0.25">
      <c r="A1640" s="371">
        <v>40378</v>
      </c>
      <c r="B1640" s="371" t="s">
        <v>10491</v>
      </c>
      <c r="C1640" s="371" t="s">
        <v>3635</v>
      </c>
      <c r="D1640" s="218">
        <v>23.75</v>
      </c>
    </row>
    <row r="1641" spans="1:4" customFormat="1" x14ac:dyDescent="0.25">
      <c r="A1641" s="371">
        <v>40382</v>
      </c>
      <c r="B1641" s="371" t="s">
        <v>10492</v>
      </c>
      <c r="C1641" s="371" t="s">
        <v>3635</v>
      </c>
      <c r="D1641" s="218">
        <v>44.94</v>
      </c>
    </row>
    <row r="1642" spans="1:4" customFormat="1" x14ac:dyDescent="0.25">
      <c r="A1642" s="371">
        <v>40422</v>
      </c>
      <c r="B1642" s="371" t="s">
        <v>10493</v>
      </c>
      <c r="C1642" s="371" t="s">
        <v>3635</v>
      </c>
      <c r="D1642" s="218">
        <v>306.14</v>
      </c>
    </row>
    <row r="1643" spans="1:4" customFormat="1" x14ac:dyDescent="0.25">
      <c r="A1643" s="371">
        <v>40387</v>
      </c>
      <c r="B1643" s="371" t="s">
        <v>10494</v>
      </c>
      <c r="C1643" s="371" t="s">
        <v>3635</v>
      </c>
      <c r="D1643" s="218">
        <v>155.88</v>
      </c>
    </row>
    <row r="1644" spans="1:4" customFormat="1" x14ac:dyDescent="0.25">
      <c r="A1644" s="371">
        <v>40380</v>
      </c>
      <c r="B1644" s="371" t="s">
        <v>10495</v>
      </c>
      <c r="C1644" s="371" t="s">
        <v>3635</v>
      </c>
      <c r="D1644" s="218">
        <v>31.66</v>
      </c>
    </row>
    <row r="1645" spans="1:4" customFormat="1" x14ac:dyDescent="0.25">
      <c r="A1645" s="371">
        <v>40390</v>
      </c>
      <c r="B1645" s="371" t="s">
        <v>10496</v>
      </c>
      <c r="C1645" s="371" t="s">
        <v>3635</v>
      </c>
      <c r="D1645" s="218">
        <v>644.77</v>
      </c>
    </row>
    <row r="1646" spans="1:4" customFormat="1" x14ac:dyDescent="0.25">
      <c r="A1646" s="371">
        <v>40413</v>
      </c>
      <c r="B1646" s="371" t="s">
        <v>10497</v>
      </c>
      <c r="C1646" s="371" t="s">
        <v>3635</v>
      </c>
      <c r="D1646" s="218">
        <v>22.56</v>
      </c>
    </row>
    <row r="1647" spans="1:4" customFormat="1" x14ac:dyDescent="0.25">
      <c r="A1647" s="371">
        <v>40415</v>
      </c>
      <c r="B1647" s="371" t="s">
        <v>10498</v>
      </c>
      <c r="C1647" s="371" t="s">
        <v>3635</v>
      </c>
      <c r="D1647" s="218">
        <v>32.14</v>
      </c>
    </row>
    <row r="1648" spans="1:4" customFormat="1" x14ac:dyDescent="0.25">
      <c r="A1648" s="371">
        <v>40417</v>
      </c>
      <c r="B1648" s="371" t="s">
        <v>10499</v>
      </c>
      <c r="C1648" s="371" t="s">
        <v>3635</v>
      </c>
      <c r="D1648" s="218">
        <v>37.92</v>
      </c>
    </row>
    <row r="1649" spans="1:4" customFormat="1" x14ac:dyDescent="0.25">
      <c r="A1649" s="371">
        <v>39271</v>
      </c>
      <c r="B1649" s="371" t="s">
        <v>10500</v>
      </c>
      <c r="C1649" s="371" t="s">
        <v>3635</v>
      </c>
      <c r="D1649" s="218">
        <v>2.2799999999999998</v>
      </c>
    </row>
    <row r="1650" spans="1:4" customFormat="1" x14ac:dyDescent="0.25">
      <c r="A1650" s="371">
        <v>39273</v>
      </c>
      <c r="B1650" s="371" t="s">
        <v>10501</v>
      </c>
      <c r="C1650" s="371" t="s">
        <v>3635</v>
      </c>
      <c r="D1650" s="218">
        <v>3.87</v>
      </c>
    </row>
    <row r="1651" spans="1:4" customFormat="1" x14ac:dyDescent="0.25">
      <c r="A1651" s="371">
        <v>39272</v>
      </c>
      <c r="B1651" s="371" t="s">
        <v>10502</v>
      </c>
      <c r="C1651" s="371" t="s">
        <v>3635</v>
      </c>
      <c r="D1651" s="218">
        <v>2.8</v>
      </c>
    </row>
    <row r="1652" spans="1:4" customFormat="1" x14ac:dyDescent="0.25">
      <c r="A1652" s="371">
        <v>1875</v>
      </c>
      <c r="B1652" s="371" t="s">
        <v>10503</v>
      </c>
      <c r="C1652" s="371" t="s">
        <v>3635</v>
      </c>
      <c r="D1652" s="218">
        <v>6.19</v>
      </c>
    </row>
    <row r="1653" spans="1:4" customFormat="1" x14ac:dyDescent="0.25">
      <c r="A1653" s="371">
        <v>1874</v>
      </c>
      <c r="B1653" s="371" t="s">
        <v>10504</v>
      </c>
      <c r="C1653" s="371" t="s">
        <v>3635</v>
      </c>
      <c r="D1653" s="218">
        <v>5.1100000000000003</v>
      </c>
    </row>
    <row r="1654" spans="1:4" customFormat="1" x14ac:dyDescent="0.25">
      <c r="A1654" s="371">
        <v>1870</v>
      </c>
      <c r="B1654" s="371" t="s">
        <v>10505</v>
      </c>
      <c r="C1654" s="371" t="s">
        <v>3635</v>
      </c>
      <c r="D1654" s="218">
        <v>2.95</v>
      </c>
    </row>
    <row r="1655" spans="1:4" customFormat="1" x14ac:dyDescent="0.25">
      <c r="A1655" s="371">
        <v>1884</v>
      </c>
      <c r="B1655" s="371" t="s">
        <v>10506</v>
      </c>
      <c r="C1655" s="371" t="s">
        <v>3635</v>
      </c>
      <c r="D1655" s="218">
        <v>4.53</v>
      </c>
    </row>
    <row r="1656" spans="1:4" customFormat="1" x14ac:dyDescent="0.25">
      <c r="A1656" s="371">
        <v>1887</v>
      </c>
      <c r="B1656" s="371" t="s">
        <v>10507</v>
      </c>
      <c r="C1656" s="371" t="s">
        <v>3635</v>
      </c>
      <c r="D1656" s="218">
        <v>25.65</v>
      </c>
    </row>
    <row r="1657" spans="1:4" customFormat="1" x14ac:dyDescent="0.25">
      <c r="A1657" s="371">
        <v>1876</v>
      </c>
      <c r="B1657" s="371" t="s">
        <v>10508</v>
      </c>
      <c r="C1657" s="371" t="s">
        <v>3635</v>
      </c>
      <c r="D1657" s="218">
        <v>10.050000000000001</v>
      </c>
    </row>
    <row r="1658" spans="1:4" customFormat="1" x14ac:dyDescent="0.25">
      <c r="A1658" s="371">
        <v>1879</v>
      </c>
      <c r="B1658" s="371" t="s">
        <v>10509</v>
      </c>
      <c r="C1658" s="371" t="s">
        <v>3635</v>
      </c>
      <c r="D1658" s="218">
        <v>2.99</v>
      </c>
    </row>
    <row r="1659" spans="1:4" customFormat="1" x14ac:dyDescent="0.25">
      <c r="A1659" s="371">
        <v>1877</v>
      </c>
      <c r="B1659" s="371" t="s">
        <v>10510</v>
      </c>
      <c r="C1659" s="371" t="s">
        <v>3635</v>
      </c>
      <c r="D1659" s="218">
        <v>25.68</v>
      </c>
    </row>
    <row r="1660" spans="1:4" customFormat="1" x14ac:dyDescent="0.25">
      <c r="A1660" s="371">
        <v>1878</v>
      </c>
      <c r="B1660" s="371" t="s">
        <v>10511</v>
      </c>
      <c r="C1660" s="371" t="s">
        <v>3635</v>
      </c>
      <c r="D1660" s="218">
        <v>51.6</v>
      </c>
    </row>
    <row r="1661" spans="1:4" customFormat="1" x14ac:dyDescent="0.25">
      <c r="A1661" s="371">
        <v>2621</v>
      </c>
      <c r="B1661" s="371" t="s">
        <v>10512</v>
      </c>
      <c r="C1661" s="371" t="s">
        <v>3635</v>
      </c>
      <c r="D1661" s="218">
        <v>162.11000000000001</v>
      </c>
    </row>
    <row r="1662" spans="1:4" customFormat="1" x14ac:dyDescent="0.25">
      <c r="A1662" s="371">
        <v>2616</v>
      </c>
      <c r="B1662" s="371" t="s">
        <v>10513</v>
      </c>
      <c r="C1662" s="371" t="s">
        <v>3635</v>
      </c>
      <c r="D1662" s="218">
        <v>4.59</v>
      </c>
    </row>
    <row r="1663" spans="1:4" customFormat="1" x14ac:dyDescent="0.25">
      <c r="A1663" s="371">
        <v>2633</v>
      </c>
      <c r="B1663" s="371" t="s">
        <v>10514</v>
      </c>
      <c r="C1663" s="371" t="s">
        <v>3635</v>
      </c>
      <c r="D1663" s="218">
        <v>5.19</v>
      </c>
    </row>
    <row r="1664" spans="1:4" customFormat="1" x14ac:dyDescent="0.25">
      <c r="A1664" s="371">
        <v>2617</v>
      </c>
      <c r="B1664" s="371" t="s">
        <v>10515</v>
      </c>
      <c r="C1664" s="371" t="s">
        <v>3635</v>
      </c>
      <c r="D1664" s="218">
        <v>7.05</v>
      </c>
    </row>
    <row r="1665" spans="1:4" customFormat="1" x14ac:dyDescent="0.25">
      <c r="A1665" s="371">
        <v>2618</v>
      </c>
      <c r="B1665" s="371" t="s">
        <v>10516</v>
      </c>
      <c r="C1665" s="371" t="s">
        <v>3635</v>
      </c>
      <c r="D1665" s="218">
        <v>16.05</v>
      </c>
    </row>
    <row r="1666" spans="1:4" customFormat="1" x14ac:dyDescent="0.25">
      <c r="A1666" s="371">
        <v>2632</v>
      </c>
      <c r="B1666" s="371" t="s">
        <v>10517</v>
      </c>
      <c r="C1666" s="371" t="s">
        <v>3635</v>
      </c>
      <c r="D1666" s="218">
        <v>19.579999999999998</v>
      </c>
    </row>
    <row r="1667" spans="1:4" customFormat="1" x14ac:dyDescent="0.25">
      <c r="A1667" s="371">
        <v>2631</v>
      </c>
      <c r="B1667" s="371" t="s">
        <v>10518</v>
      </c>
      <c r="C1667" s="371" t="s">
        <v>3635</v>
      </c>
      <c r="D1667" s="218">
        <v>28.75</v>
      </c>
    </row>
    <row r="1668" spans="1:4" customFormat="1" x14ac:dyDescent="0.25">
      <c r="A1668" s="371">
        <v>2619</v>
      </c>
      <c r="B1668" s="371" t="s">
        <v>10519</v>
      </c>
      <c r="C1668" s="371" t="s">
        <v>3635</v>
      </c>
      <c r="D1668" s="218">
        <v>72.8</v>
      </c>
    </row>
    <row r="1669" spans="1:4" customFormat="1" x14ac:dyDescent="0.25">
      <c r="A1669" s="371">
        <v>2620</v>
      </c>
      <c r="B1669" s="371" t="s">
        <v>10520</v>
      </c>
      <c r="C1669" s="371" t="s">
        <v>3635</v>
      </c>
      <c r="D1669" s="218">
        <v>95.58</v>
      </c>
    </row>
    <row r="1670" spans="1:4" customFormat="1" x14ac:dyDescent="0.25">
      <c r="A1670" s="371">
        <v>44472</v>
      </c>
      <c r="B1670" s="371" t="s">
        <v>10521</v>
      </c>
      <c r="C1670" s="371" t="s">
        <v>3635</v>
      </c>
      <c r="D1670" s="218">
        <v>59.75</v>
      </c>
    </row>
    <row r="1671" spans="1:4" customFormat="1" x14ac:dyDescent="0.25">
      <c r="A1671" s="371">
        <v>38369</v>
      </c>
      <c r="B1671" s="371" t="s">
        <v>10522</v>
      </c>
      <c r="C1671" s="371" t="s">
        <v>3635</v>
      </c>
      <c r="D1671" s="218">
        <v>22.96</v>
      </c>
    </row>
    <row r="1672" spans="1:4" customFormat="1" x14ac:dyDescent="0.25">
      <c r="A1672" s="371">
        <v>38370</v>
      </c>
      <c r="B1672" s="371" t="s">
        <v>10523</v>
      </c>
      <c r="C1672" s="371" t="s">
        <v>3635</v>
      </c>
      <c r="D1672" s="218">
        <v>22.96</v>
      </c>
    </row>
    <row r="1673" spans="1:4" customFormat="1" x14ac:dyDescent="0.25">
      <c r="A1673" s="371">
        <v>38372</v>
      </c>
      <c r="B1673" s="371" t="s">
        <v>10524</v>
      </c>
      <c r="C1673" s="371" t="s">
        <v>3635</v>
      </c>
      <c r="D1673" s="218">
        <v>20.96</v>
      </c>
    </row>
    <row r="1674" spans="1:4" customFormat="1" x14ac:dyDescent="0.25">
      <c r="A1674" s="371">
        <v>2357</v>
      </c>
      <c r="B1674" s="371" t="s">
        <v>10525</v>
      </c>
      <c r="C1674" s="371" t="s">
        <v>3638</v>
      </c>
      <c r="D1674" s="218">
        <v>8.19</v>
      </c>
    </row>
    <row r="1675" spans="1:4" customFormat="1" x14ac:dyDescent="0.25">
      <c r="A1675" s="371">
        <v>40806</v>
      </c>
      <c r="B1675" s="371" t="s">
        <v>10526</v>
      </c>
      <c r="C1675" s="371" t="s">
        <v>3642</v>
      </c>
      <c r="D1675" s="219">
        <v>1459.78</v>
      </c>
    </row>
    <row r="1676" spans="1:4" customFormat="1" x14ac:dyDescent="0.25">
      <c r="A1676" s="371">
        <v>2355</v>
      </c>
      <c r="B1676" s="371" t="s">
        <v>10527</v>
      </c>
      <c r="C1676" s="371" t="s">
        <v>3638</v>
      </c>
      <c r="D1676" s="218">
        <v>19.97</v>
      </c>
    </row>
    <row r="1677" spans="1:4" customFormat="1" x14ac:dyDescent="0.25">
      <c r="A1677" s="371">
        <v>40805</v>
      </c>
      <c r="B1677" s="371" t="s">
        <v>10528</v>
      </c>
      <c r="C1677" s="371" t="s">
        <v>3642</v>
      </c>
      <c r="D1677" s="219">
        <v>3555.12</v>
      </c>
    </row>
    <row r="1678" spans="1:4" customFormat="1" x14ac:dyDescent="0.25">
      <c r="A1678" s="371">
        <v>2358</v>
      </c>
      <c r="B1678" s="371" t="s">
        <v>10529</v>
      </c>
      <c r="C1678" s="371" t="s">
        <v>3638</v>
      </c>
      <c r="D1678" s="218">
        <v>15.42</v>
      </c>
    </row>
    <row r="1679" spans="1:4" customFormat="1" x14ac:dyDescent="0.25">
      <c r="A1679" s="371">
        <v>40807</v>
      </c>
      <c r="B1679" s="371" t="s">
        <v>10530</v>
      </c>
      <c r="C1679" s="371" t="s">
        <v>3642</v>
      </c>
      <c r="D1679" s="219">
        <v>2744.46</v>
      </c>
    </row>
    <row r="1680" spans="1:4" customFormat="1" x14ac:dyDescent="0.25">
      <c r="A1680" s="371">
        <v>2359</v>
      </c>
      <c r="B1680" s="371" t="s">
        <v>10531</v>
      </c>
      <c r="C1680" s="371" t="s">
        <v>3638</v>
      </c>
      <c r="D1680" s="218">
        <v>12.05</v>
      </c>
    </row>
    <row r="1681" spans="1:4" customFormat="1" x14ac:dyDescent="0.25">
      <c r="A1681" s="371">
        <v>40808</v>
      </c>
      <c r="B1681" s="371" t="s">
        <v>10532</v>
      </c>
      <c r="C1681" s="371" t="s">
        <v>3642</v>
      </c>
      <c r="D1681" s="219">
        <v>2145.1799999999998</v>
      </c>
    </row>
    <row r="1682" spans="1:4" customFormat="1" x14ac:dyDescent="0.25">
      <c r="A1682" s="371">
        <v>44330</v>
      </c>
      <c r="B1682" s="371" t="s">
        <v>10533</v>
      </c>
      <c r="C1682" s="371" t="s">
        <v>3634</v>
      </c>
      <c r="D1682" s="218">
        <v>8.65</v>
      </c>
    </row>
    <row r="1683" spans="1:4" customFormat="1" x14ac:dyDescent="0.25">
      <c r="A1683" s="371">
        <v>43144</v>
      </c>
      <c r="B1683" s="371" t="s">
        <v>10534</v>
      </c>
      <c r="C1683" s="371" t="s">
        <v>3639</v>
      </c>
      <c r="D1683" s="218">
        <v>41.91</v>
      </c>
    </row>
    <row r="1684" spans="1:4" customFormat="1" x14ac:dyDescent="0.25">
      <c r="A1684" s="371">
        <v>39397</v>
      </c>
      <c r="B1684" s="371" t="s">
        <v>10535</v>
      </c>
      <c r="C1684" s="371" t="s">
        <v>3634</v>
      </c>
      <c r="D1684" s="218">
        <v>19.100000000000001</v>
      </c>
    </row>
    <row r="1685" spans="1:4" customFormat="1" x14ac:dyDescent="0.25">
      <c r="A1685" s="371">
        <v>2692</v>
      </c>
      <c r="B1685" s="371" t="s">
        <v>10536</v>
      </c>
      <c r="C1685" s="371" t="s">
        <v>3634</v>
      </c>
      <c r="D1685" s="218">
        <v>7.71</v>
      </c>
    </row>
    <row r="1686" spans="1:4" customFormat="1" x14ac:dyDescent="0.25">
      <c r="A1686" s="371">
        <v>44329</v>
      </c>
      <c r="B1686" s="371" t="s">
        <v>10537</v>
      </c>
      <c r="C1686" s="371" t="s">
        <v>3634</v>
      </c>
      <c r="D1686" s="218">
        <v>11.34</v>
      </c>
    </row>
    <row r="1687" spans="1:4" customFormat="1" x14ac:dyDescent="0.25">
      <c r="A1687" s="371">
        <v>5318</v>
      </c>
      <c r="B1687" s="371" t="s">
        <v>10538</v>
      </c>
      <c r="C1687" s="371" t="s">
        <v>3634</v>
      </c>
      <c r="D1687" s="218">
        <v>18.329999999999998</v>
      </c>
    </row>
    <row r="1688" spans="1:4" customFormat="1" x14ac:dyDescent="0.25">
      <c r="A1688" s="371">
        <v>5330</v>
      </c>
      <c r="B1688" s="371" t="s">
        <v>10539</v>
      </c>
      <c r="C1688" s="371" t="s">
        <v>3634</v>
      </c>
      <c r="D1688" s="218">
        <v>41.78</v>
      </c>
    </row>
    <row r="1689" spans="1:4" customFormat="1" x14ac:dyDescent="0.25">
      <c r="A1689" s="371">
        <v>44532</v>
      </c>
      <c r="B1689" s="371" t="s">
        <v>10540</v>
      </c>
      <c r="C1689" s="371" t="s">
        <v>3635</v>
      </c>
      <c r="D1689" s="218">
        <v>25.75</v>
      </c>
    </row>
    <row r="1690" spans="1:4" customFormat="1" x14ac:dyDescent="0.25">
      <c r="A1690" s="371">
        <v>44531</v>
      </c>
      <c r="B1690" s="371" t="s">
        <v>10541</v>
      </c>
      <c r="C1690" s="371" t="s">
        <v>3635</v>
      </c>
      <c r="D1690" s="218">
        <v>81.849999999999994</v>
      </c>
    </row>
    <row r="1691" spans="1:4" customFormat="1" x14ac:dyDescent="0.25">
      <c r="A1691" s="371">
        <v>38140</v>
      </c>
      <c r="B1691" s="371" t="s">
        <v>10542</v>
      </c>
      <c r="C1691" s="371" t="s">
        <v>3635</v>
      </c>
      <c r="D1691" s="218">
        <v>19.850000000000001</v>
      </c>
    </row>
    <row r="1692" spans="1:4" customFormat="1" x14ac:dyDescent="0.25">
      <c r="A1692" s="371">
        <v>13887</v>
      </c>
      <c r="B1692" s="371" t="s">
        <v>10543</v>
      </c>
      <c r="C1692" s="371" t="s">
        <v>3635</v>
      </c>
      <c r="D1692" s="218">
        <v>469.96</v>
      </c>
    </row>
    <row r="1693" spans="1:4" customFormat="1" x14ac:dyDescent="0.25">
      <c r="A1693" s="371">
        <v>44495</v>
      </c>
      <c r="B1693" s="371" t="s">
        <v>10544</v>
      </c>
      <c r="C1693" s="371" t="s">
        <v>3635</v>
      </c>
      <c r="D1693" s="218">
        <v>20.92</v>
      </c>
    </row>
    <row r="1694" spans="1:4" customFormat="1" x14ac:dyDescent="0.25">
      <c r="A1694" s="371">
        <v>44533</v>
      </c>
      <c r="B1694" s="371" t="s">
        <v>10545</v>
      </c>
      <c r="C1694" s="371" t="s">
        <v>3635</v>
      </c>
      <c r="D1694" s="218">
        <v>19.75</v>
      </c>
    </row>
    <row r="1695" spans="1:4" customFormat="1" x14ac:dyDescent="0.25">
      <c r="A1695" s="371">
        <v>44534</v>
      </c>
      <c r="B1695" s="371" t="s">
        <v>10546</v>
      </c>
      <c r="C1695" s="371" t="s">
        <v>3635</v>
      </c>
      <c r="D1695" s="218">
        <v>5.15</v>
      </c>
    </row>
    <row r="1696" spans="1:4" customFormat="1" x14ac:dyDescent="0.25">
      <c r="A1696" s="371">
        <v>34544</v>
      </c>
      <c r="B1696" s="371" t="s">
        <v>10547</v>
      </c>
      <c r="C1696" s="371" t="s">
        <v>3635</v>
      </c>
      <c r="D1696" s="219">
        <v>2172.5500000000002</v>
      </c>
    </row>
    <row r="1697" spans="1:4" customFormat="1" x14ac:dyDescent="0.25">
      <c r="A1697" s="371">
        <v>34729</v>
      </c>
      <c r="B1697" s="371" t="s">
        <v>10548</v>
      </c>
      <c r="C1697" s="371" t="s">
        <v>3635</v>
      </c>
      <c r="D1697" s="219">
        <v>1709.05</v>
      </c>
    </row>
    <row r="1698" spans="1:4" customFormat="1" x14ac:dyDescent="0.25">
      <c r="A1698" s="371">
        <v>34734</v>
      </c>
      <c r="B1698" s="371" t="s">
        <v>10549</v>
      </c>
      <c r="C1698" s="371" t="s">
        <v>3635</v>
      </c>
      <c r="D1698" s="219">
        <v>2646.15</v>
      </c>
    </row>
    <row r="1699" spans="1:4" customFormat="1" x14ac:dyDescent="0.25">
      <c r="A1699" s="371">
        <v>34738</v>
      </c>
      <c r="B1699" s="371" t="s">
        <v>10550</v>
      </c>
      <c r="C1699" s="371" t="s">
        <v>3635</v>
      </c>
      <c r="D1699" s="219">
        <v>6182.25</v>
      </c>
    </row>
    <row r="1700" spans="1:4" customFormat="1" x14ac:dyDescent="0.25">
      <c r="A1700" s="371">
        <v>34623</v>
      </c>
      <c r="B1700" s="371" t="s">
        <v>10551</v>
      </c>
      <c r="C1700" s="371" t="s">
        <v>3635</v>
      </c>
      <c r="D1700" s="218">
        <v>74.08</v>
      </c>
    </row>
    <row r="1701" spans="1:4" customFormat="1" x14ac:dyDescent="0.25">
      <c r="A1701" s="371">
        <v>34616</v>
      </c>
      <c r="B1701" s="371" t="s">
        <v>10552</v>
      </c>
      <c r="C1701" s="371" t="s">
        <v>3635</v>
      </c>
      <c r="D1701" s="218">
        <v>75.239999999999995</v>
      </c>
    </row>
    <row r="1702" spans="1:4" customFormat="1" x14ac:dyDescent="0.25">
      <c r="A1702" s="371">
        <v>34628</v>
      </c>
      <c r="B1702" s="371" t="s">
        <v>10553</v>
      </c>
      <c r="C1702" s="371" t="s">
        <v>3635</v>
      </c>
      <c r="D1702" s="218">
        <v>106.11</v>
      </c>
    </row>
    <row r="1703" spans="1:4" customFormat="1" x14ac:dyDescent="0.25">
      <c r="A1703" s="371">
        <v>34686</v>
      </c>
      <c r="B1703" s="371" t="s">
        <v>10554</v>
      </c>
      <c r="C1703" s="371" t="s">
        <v>3635</v>
      </c>
      <c r="D1703" s="218">
        <v>19.46</v>
      </c>
    </row>
    <row r="1704" spans="1:4" customFormat="1" x14ac:dyDescent="0.25">
      <c r="A1704" s="371">
        <v>34653</v>
      </c>
      <c r="B1704" s="371" t="s">
        <v>10555</v>
      </c>
      <c r="C1704" s="371" t="s">
        <v>3635</v>
      </c>
      <c r="D1704" s="218">
        <v>13.12</v>
      </c>
    </row>
    <row r="1705" spans="1:4" customFormat="1" x14ac:dyDescent="0.25">
      <c r="A1705" s="371">
        <v>34688</v>
      </c>
      <c r="B1705" s="371" t="s">
        <v>10556</v>
      </c>
      <c r="C1705" s="371" t="s">
        <v>3635</v>
      </c>
      <c r="D1705" s="218">
        <v>23.79</v>
      </c>
    </row>
    <row r="1706" spans="1:4" customFormat="1" x14ac:dyDescent="0.25">
      <c r="A1706" s="371">
        <v>34709</v>
      </c>
      <c r="B1706" s="371" t="s">
        <v>10557</v>
      </c>
      <c r="C1706" s="371" t="s">
        <v>3635</v>
      </c>
      <c r="D1706" s="218">
        <v>92.18</v>
      </c>
    </row>
    <row r="1707" spans="1:4" customFormat="1" x14ac:dyDescent="0.25">
      <c r="A1707" s="371">
        <v>34714</v>
      </c>
      <c r="B1707" s="371" t="s">
        <v>10558</v>
      </c>
      <c r="C1707" s="371" t="s">
        <v>3635</v>
      </c>
      <c r="D1707" s="218">
        <v>110.1</v>
      </c>
    </row>
    <row r="1708" spans="1:4" customFormat="1" x14ac:dyDescent="0.25">
      <c r="A1708" s="371">
        <v>2391</v>
      </c>
      <c r="B1708" s="371" t="s">
        <v>10559</v>
      </c>
      <c r="C1708" s="371" t="s">
        <v>3635</v>
      </c>
      <c r="D1708" s="218">
        <v>502.82</v>
      </c>
    </row>
    <row r="1709" spans="1:4" customFormat="1" x14ac:dyDescent="0.25">
      <c r="A1709" s="371">
        <v>2374</v>
      </c>
      <c r="B1709" s="371" t="s">
        <v>10560</v>
      </c>
      <c r="C1709" s="371" t="s">
        <v>3635</v>
      </c>
      <c r="D1709" s="218">
        <v>570.42999999999995</v>
      </c>
    </row>
    <row r="1710" spans="1:4" customFormat="1" x14ac:dyDescent="0.25">
      <c r="A1710" s="371">
        <v>2377</v>
      </c>
      <c r="B1710" s="371" t="s">
        <v>10561</v>
      </c>
      <c r="C1710" s="371" t="s">
        <v>3635</v>
      </c>
      <c r="D1710" s="218">
        <v>800.55</v>
      </c>
    </row>
    <row r="1711" spans="1:4" customFormat="1" x14ac:dyDescent="0.25">
      <c r="A1711" s="371">
        <v>2393</v>
      </c>
      <c r="B1711" s="371" t="s">
        <v>10562</v>
      </c>
      <c r="C1711" s="371" t="s">
        <v>3635</v>
      </c>
      <c r="D1711" s="219">
        <v>1340.62</v>
      </c>
    </row>
    <row r="1712" spans="1:4" customFormat="1" x14ac:dyDescent="0.25">
      <c r="A1712" s="371">
        <v>34705</v>
      </c>
      <c r="B1712" s="371" t="s">
        <v>10563</v>
      </c>
      <c r="C1712" s="371" t="s">
        <v>3635</v>
      </c>
      <c r="D1712" s="219">
        <v>1172.56</v>
      </c>
    </row>
    <row r="1713" spans="1:4" customFormat="1" x14ac:dyDescent="0.25">
      <c r="A1713" s="371">
        <v>34707</v>
      </c>
      <c r="B1713" s="371" t="s">
        <v>10564</v>
      </c>
      <c r="C1713" s="371" t="s">
        <v>3635</v>
      </c>
      <c r="D1713" s="219">
        <v>2172.7800000000002</v>
      </c>
    </row>
    <row r="1714" spans="1:4" customFormat="1" x14ac:dyDescent="0.25">
      <c r="A1714" s="371">
        <v>2378</v>
      </c>
      <c r="B1714" s="371" t="s">
        <v>10565</v>
      </c>
      <c r="C1714" s="371" t="s">
        <v>3635</v>
      </c>
      <c r="D1714" s="219">
        <v>1841.52</v>
      </c>
    </row>
    <row r="1715" spans="1:4" customFormat="1" x14ac:dyDescent="0.25">
      <c r="A1715" s="371">
        <v>2379</v>
      </c>
      <c r="B1715" s="371" t="s">
        <v>10566</v>
      </c>
      <c r="C1715" s="371" t="s">
        <v>3635</v>
      </c>
      <c r="D1715" s="219">
        <v>1841.52</v>
      </c>
    </row>
    <row r="1716" spans="1:4" customFormat="1" x14ac:dyDescent="0.25">
      <c r="A1716" s="371">
        <v>2376</v>
      </c>
      <c r="B1716" s="371" t="s">
        <v>10567</v>
      </c>
      <c r="C1716" s="371" t="s">
        <v>3635</v>
      </c>
      <c r="D1716" s="219">
        <v>3032.97</v>
      </c>
    </row>
    <row r="1717" spans="1:4" customFormat="1" x14ac:dyDescent="0.25">
      <c r="A1717" s="371">
        <v>2394</v>
      </c>
      <c r="B1717" s="371" t="s">
        <v>10568</v>
      </c>
      <c r="C1717" s="371" t="s">
        <v>3635</v>
      </c>
      <c r="D1717" s="219">
        <v>6483.93</v>
      </c>
    </row>
    <row r="1718" spans="1:4" customFormat="1" x14ac:dyDescent="0.25">
      <c r="A1718" s="371">
        <v>2388</v>
      </c>
      <c r="B1718" s="371" t="s">
        <v>10569</v>
      </c>
      <c r="C1718" s="371" t="s">
        <v>3635</v>
      </c>
      <c r="D1718" s="218">
        <v>91.49</v>
      </c>
    </row>
    <row r="1719" spans="1:4" customFormat="1" x14ac:dyDescent="0.25">
      <c r="A1719" s="371">
        <v>34606</v>
      </c>
      <c r="B1719" s="371" t="s">
        <v>10570</v>
      </c>
      <c r="C1719" s="371" t="s">
        <v>3635</v>
      </c>
      <c r="D1719" s="218">
        <v>140.34</v>
      </c>
    </row>
    <row r="1720" spans="1:4" customFormat="1" x14ac:dyDescent="0.25">
      <c r="A1720" s="371">
        <v>34689</v>
      </c>
      <c r="B1720" s="371" t="s">
        <v>10571</v>
      </c>
      <c r="C1720" s="371" t="s">
        <v>3635</v>
      </c>
      <c r="D1720" s="218">
        <v>44.68</v>
      </c>
    </row>
    <row r="1721" spans="1:4" customFormat="1" x14ac:dyDescent="0.25">
      <c r="A1721" s="371">
        <v>2370</v>
      </c>
      <c r="B1721" s="371" t="s">
        <v>10572</v>
      </c>
      <c r="C1721" s="371" t="s">
        <v>3635</v>
      </c>
      <c r="D1721" s="218">
        <v>17</v>
      </c>
    </row>
    <row r="1722" spans="1:4" customFormat="1" x14ac:dyDescent="0.25">
      <c r="A1722" s="371">
        <v>2386</v>
      </c>
      <c r="B1722" s="371" t="s">
        <v>10573</v>
      </c>
      <c r="C1722" s="371" t="s">
        <v>3635</v>
      </c>
      <c r="D1722" s="218">
        <v>28.52</v>
      </c>
    </row>
    <row r="1723" spans="1:4" customFormat="1" x14ac:dyDescent="0.25">
      <c r="A1723" s="371">
        <v>2392</v>
      </c>
      <c r="B1723" s="371" t="s">
        <v>10574</v>
      </c>
      <c r="C1723" s="371" t="s">
        <v>3635</v>
      </c>
      <c r="D1723" s="218">
        <v>114.12</v>
      </c>
    </row>
    <row r="1724" spans="1:4" customFormat="1" x14ac:dyDescent="0.25">
      <c r="A1724" s="371">
        <v>2373</v>
      </c>
      <c r="B1724" s="371" t="s">
        <v>10575</v>
      </c>
      <c r="C1724" s="371" t="s">
        <v>3635</v>
      </c>
      <c r="D1724" s="218">
        <v>160.78</v>
      </c>
    </row>
    <row r="1725" spans="1:4" customFormat="1" x14ac:dyDescent="0.25">
      <c r="A1725" s="371">
        <v>39465</v>
      </c>
      <c r="B1725" s="371" t="s">
        <v>10576</v>
      </c>
      <c r="C1725" s="371" t="s">
        <v>3635</v>
      </c>
      <c r="D1725" s="218">
        <v>98.22</v>
      </c>
    </row>
    <row r="1726" spans="1:4" customFormat="1" x14ac:dyDescent="0.25">
      <c r="A1726" s="371">
        <v>39466</v>
      </c>
      <c r="B1726" s="371" t="s">
        <v>10577</v>
      </c>
      <c r="C1726" s="371" t="s">
        <v>3635</v>
      </c>
      <c r="D1726" s="218">
        <v>110.5</v>
      </c>
    </row>
    <row r="1727" spans="1:4" customFormat="1" x14ac:dyDescent="0.25">
      <c r="A1727" s="371">
        <v>39467</v>
      </c>
      <c r="B1727" s="371" t="s">
        <v>10578</v>
      </c>
      <c r="C1727" s="371" t="s">
        <v>3635</v>
      </c>
      <c r="D1727" s="218">
        <v>141.34</v>
      </c>
    </row>
    <row r="1728" spans="1:4" customFormat="1" x14ac:dyDescent="0.25">
      <c r="A1728" s="371">
        <v>39468</v>
      </c>
      <c r="B1728" s="371" t="s">
        <v>10579</v>
      </c>
      <c r="C1728" s="371" t="s">
        <v>3635</v>
      </c>
      <c r="D1728" s="218">
        <v>251.23</v>
      </c>
    </row>
    <row r="1729" spans="1:4" customFormat="1" x14ac:dyDescent="0.25">
      <c r="A1729" s="371">
        <v>39469</v>
      </c>
      <c r="B1729" s="371" t="s">
        <v>10580</v>
      </c>
      <c r="C1729" s="371" t="s">
        <v>3635</v>
      </c>
      <c r="D1729" s="218">
        <v>102.34</v>
      </c>
    </row>
    <row r="1730" spans="1:4" customFormat="1" x14ac:dyDescent="0.25">
      <c r="A1730" s="371">
        <v>39470</v>
      </c>
      <c r="B1730" s="371" t="s">
        <v>10581</v>
      </c>
      <c r="C1730" s="371" t="s">
        <v>3635</v>
      </c>
      <c r="D1730" s="218">
        <v>125.74</v>
      </c>
    </row>
    <row r="1731" spans="1:4" customFormat="1" x14ac:dyDescent="0.25">
      <c r="A1731" s="371">
        <v>39471</v>
      </c>
      <c r="B1731" s="371" t="s">
        <v>10582</v>
      </c>
      <c r="C1731" s="371" t="s">
        <v>3635</v>
      </c>
      <c r="D1731" s="218">
        <v>151.11000000000001</v>
      </c>
    </row>
    <row r="1732" spans="1:4" customFormat="1" x14ac:dyDescent="0.25">
      <c r="A1732" s="371">
        <v>39472</v>
      </c>
      <c r="B1732" s="371" t="s">
        <v>10583</v>
      </c>
      <c r="C1732" s="371" t="s">
        <v>3635</v>
      </c>
      <c r="D1732" s="218">
        <v>262.55</v>
      </c>
    </row>
    <row r="1733" spans="1:4" customFormat="1" x14ac:dyDescent="0.25">
      <c r="A1733" s="371">
        <v>39473</v>
      </c>
      <c r="B1733" s="371" t="s">
        <v>10584</v>
      </c>
      <c r="C1733" s="371" t="s">
        <v>3635</v>
      </c>
      <c r="D1733" s="218">
        <v>169.61</v>
      </c>
    </row>
    <row r="1734" spans="1:4" customFormat="1" x14ac:dyDescent="0.25">
      <c r="A1734" s="371">
        <v>39474</v>
      </c>
      <c r="B1734" s="371" t="s">
        <v>10585</v>
      </c>
      <c r="C1734" s="371" t="s">
        <v>3635</v>
      </c>
      <c r="D1734" s="218">
        <v>180.81</v>
      </c>
    </row>
    <row r="1735" spans="1:4" customFormat="1" x14ac:dyDescent="0.25">
      <c r="A1735" s="371">
        <v>39475</v>
      </c>
      <c r="B1735" s="371" t="s">
        <v>10586</v>
      </c>
      <c r="C1735" s="371" t="s">
        <v>3635</v>
      </c>
      <c r="D1735" s="218">
        <v>205.15</v>
      </c>
    </row>
    <row r="1736" spans="1:4" customFormat="1" x14ac:dyDescent="0.25">
      <c r="A1736" s="371">
        <v>39476</v>
      </c>
      <c r="B1736" s="371" t="s">
        <v>10587</v>
      </c>
      <c r="C1736" s="371" t="s">
        <v>3635</v>
      </c>
      <c r="D1736" s="218">
        <v>386.18</v>
      </c>
    </row>
    <row r="1737" spans="1:4" customFormat="1" x14ac:dyDescent="0.25">
      <c r="A1737" s="371">
        <v>39477</v>
      </c>
      <c r="B1737" s="371" t="s">
        <v>10588</v>
      </c>
      <c r="C1737" s="371" t="s">
        <v>3635</v>
      </c>
      <c r="D1737" s="218">
        <v>189.21</v>
      </c>
    </row>
    <row r="1738" spans="1:4" customFormat="1" x14ac:dyDescent="0.25">
      <c r="A1738" s="371">
        <v>39478</v>
      </c>
      <c r="B1738" s="371" t="s">
        <v>10589</v>
      </c>
      <c r="C1738" s="371" t="s">
        <v>3635</v>
      </c>
      <c r="D1738" s="218">
        <v>195.07</v>
      </c>
    </row>
    <row r="1739" spans="1:4" customFormat="1" x14ac:dyDescent="0.25">
      <c r="A1739" s="371">
        <v>39479</v>
      </c>
      <c r="B1739" s="371" t="s">
        <v>10590</v>
      </c>
      <c r="C1739" s="371" t="s">
        <v>3635</v>
      </c>
      <c r="D1739" s="218">
        <v>229.84</v>
      </c>
    </row>
    <row r="1740" spans="1:4" customFormat="1" x14ac:dyDescent="0.25">
      <c r="A1740" s="371">
        <v>39480</v>
      </c>
      <c r="B1740" s="371" t="s">
        <v>10591</v>
      </c>
      <c r="C1740" s="371" t="s">
        <v>3635</v>
      </c>
      <c r="D1740" s="218">
        <v>474.26</v>
      </c>
    </row>
    <row r="1741" spans="1:4" customFormat="1" x14ac:dyDescent="0.25">
      <c r="A1741" s="371">
        <v>39459</v>
      </c>
      <c r="B1741" s="371" t="s">
        <v>10592</v>
      </c>
      <c r="C1741" s="371" t="s">
        <v>3635</v>
      </c>
      <c r="D1741" s="218">
        <v>402.53</v>
      </c>
    </row>
    <row r="1742" spans="1:4" customFormat="1" x14ac:dyDescent="0.25">
      <c r="A1742" s="371">
        <v>39445</v>
      </c>
      <c r="B1742" s="371" t="s">
        <v>10593</v>
      </c>
      <c r="C1742" s="371" t="s">
        <v>3635</v>
      </c>
      <c r="D1742" s="218">
        <v>202.11</v>
      </c>
    </row>
    <row r="1743" spans="1:4" customFormat="1" x14ac:dyDescent="0.25">
      <c r="A1743" s="371">
        <v>39446</v>
      </c>
      <c r="B1743" s="371" t="s">
        <v>10594</v>
      </c>
      <c r="C1743" s="371" t="s">
        <v>3635</v>
      </c>
      <c r="D1743" s="218">
        <v>205.7</v>
      </c>
    </row>
    <row r="1744" spans="1:4" customFormat="1" x14ac:dyDescent="0.25">
      <c r="A1744" s="371">
        <v>39447</v>
      </c>
      <c r="B1744" s="371" t="s">
        <v>10595</v>
      </c>
      <c r="C1744" s="371" t="s">
        <v>3635</v>
      </c>
      <c r="D1744" s="218">
        <v>219.98</v>
      </c>
    </row>
    <row r="1745" spans="1:4" customFormat="1" x14ac:dyDescent="0.25">
      <c r="A1745" s="371">
        <v>39448</v>
      </c>
      <c r="B1745" s="371" t="s">
        <v>10596</v>
      </c>
      <c r="C1745" s="371" t="s">
        <v>3635</v>
      </c>
      <c r="D1745" s="218">
        <v>375.1</v>
      </c>
    </row>
    <row r="1746" spans="1:4" customFormat="1" x14ac:dyDescent="0.25">
      <c r="A1746" s="371">
        <v>39450</v>
      </c>
      <c r="B1746" s="371" t="s">
        <v>10597</v>
      </c>
      <c r="C1746" s="371" t="s">
        <v>3635</v>
      </c>
      <c r="D1746" s="218">
        <v>228.85</v>
      </c>
    </row>
    <row r="1747" spans="1:4" customFormat="1" x14ac:dyDescent="0.25">
      <c r="A1747" s="371">
        <v>39451</v>
      </c>
      <c r="B1747" s="371" t="s">
        <v>10598</v>
      </c>
      <c r="C1747" s="371" t="s">
        <v>3635</v>
      </c>
      <c r="D1747" s="218">
        <v>249.61</v>
      </c>
    </row>
    <row r="1748" spans="1:4" customFormat="1" x14ac:dyDescent="0.25">
      <c r="A1748" s="371">
        <v>39452</v>
      </c>
      <c r="B1748" s="371" t="s">
        <v>10599</v>
      </c>
      <c r="C1748" s="371" t="s">
        <v>3635</v>
      </c>
      <c r="D1748" s="218">
        <v>251.1</v>
      </c>
    </row>
    <row r="1749" spans="1:4" customFormat="1" x14ac:dyDescent="0.25">
      <c r="A1749" s="371">
        <v>39523</v>
      </c>
      <c r="B1749" s="371" t="s">
        <v>10600</v>
      </c>
      <c r="C1749" s="371" t="s">
        <v>3635</v>
      </c>
      <c r="D1749" s="218">
        <v>420.22</v>
      </c>
    </row>
    <row r="1750" spans="1:4" customFormat="1" x14ac:dyDescent="0.25">
      <c r="A1750" s="371">
        <v>39449</v>
      </c>
      <c r="B1750" s="371" t="s">
        <v>10601</v>
      </c>
      <c r="C1750" s="371" t="s">
        <v>3635</v>
      </c>
      <c r="D1750" s="218">
        <v>465.36</v>
      </c>
    </row>
    <row r="1751" spans="1:4" customFormat="1" x14ac:dyDescent="0.25">
      <c r="A1751" s="371">
        <v>39455</v>
      </c>
      <c r="B1751" s="371" t="s">
        <v>10602</v>
      </c>
      <c r="C1751" s="371" t="s">
        <v>3635</v>
      </c>
      <c r="D1751" s="218">
        <v>230.27</v>
      </c>
    </row>
    <row r="1752" spans="1:4" customFormat="1" x14ac:dyDescent="0.25">
      <c r="A1752" s="371">
        <v>39456</v>
      </c>
      <c r="B1752" s="371" t="s">
        <v>10603</v>
      </c>
      <c r="C1752" s="371" t="s">
        <v>3635</v>
      </c>
      <c r="D1752" s="218">
        <v>230.44</v>
      </c>
    </row>
    <row r="1753" spans="1:4" customFormat="1" x14ac:dyDescent="0.25">
      <c r="A1753" s="371">
        <v>39457</v>
      </c>
      <c r="B1753" s="371" t="s">
        <v>10604</v>
      </c>
      <c r="C1753" s="371" t="s">
        <v>3635</v>
      </c>
      <c r="D1753" s="218">
        <v>251.22</v>
      </c>
    </row>
    <row r="1754" spans="1:4" customFormat="1" x14ac:dyDescent="0.25">
      <c r="A1754" s="371">
        <v>39458</v>
      </c>
      <c r="B1754" s="371" t="s">
        <v>10605</v>
      </c>
      <c r="C1754" s="371" t="s">
        <v>3635</v>
      </c>
      <c r="D1754" s="218">
        <v>468.79</v>
      </c>
    </row>
    <row r="1755" spans="1:4" customFormat="1" x14ac:dyDescent="0.25">
      <c r="A1755" s="371">
        <v>39464</v>
      </c>
      <c r="B1755" s="371" t="s">
        <v>10606</v>
      </c>
      <c r="C1755" s="371" t="s">
        <v>3635</v>
      </c>
      <c r="D1755" s="218">
        <v>753.85</v>
      </c>
    </row>
    <row r="1756" spans="1:4" customFormat="1" x14ac:dyDescent="0.25">
      <c r="A1756" s="371">
        <v>39460</v>
      </c>
      <c r="B1756" s="371" t="s">
        <v>10607</v>
      </c>
      <c r="C1756" s="371" t="s">
        <v>3635</v>
      </c>
      <c r="D1756" s="218">
        <v>285.92</v>
      </c>
    </row>
    <row r="1757" spans="1:4" customFormat="1" x14ac:dyDescent="0.25">
      <c r="A1757" s="371">
        <v>39461</v>
      </c>
      <c r="B1757" s="371" t="s">
        <v>10608</v>
      </c>
      <c r="C1757" s="371" t="s">
        <v>3635</v>
      </c>
      <c r="D1757" s="218">
        <v>335.03</v>
      </c>
    </row>
    <row r="1758" spans="1:4" customFormat="1" x14ac:dyDescent="0.25">
      <c r="A1758" s="371">
        <v>39462</v>
      </c>
      <c r="B1758" s="371" t="s">
        <v>10609</v>
      </c>
      <c r="C1758" s="371" t="s">
        <v>3635</v>
      </c>
      <c r="D1758" s="218">
        <v>322.88</v>
      </c>
    </row>
    <row r="1759" spans="1:4" customFormat="1" x14ac:dyDescent="0.25">
      <c r="A1759" s="371">
        <v>39463</v>
      </c>
      <c r="B1759" s="371" t="s">
        <v>10610</v>
      </c>
      <c r="C1759" s="371" t="s">
        <v>3635</v>
      </c>
      <c r="D1759" s="218">
        <v>748</v>
      </c>
    </row>
    <row r="1760" spans="1:4" customFormat="1" x14ac:dyDescent="0.25">
      <c r="A1760" s="371">
        <v>26039</v>
      </c>
      <c r="B1760" s="371" t="s">
        <v>10611</v>
      </c>
      <c r="C1760" s="371" t="s">
        <v>3635</v>
      </c>
      <c r="D1760" s="219">
        <v>391246.87</v>
      </c>
    </row>
    <row r="1761" spans="1:4" customFormat="1" x14ac:dyDescent="0.25">
      <c r="A1761" s="371">
        <v>2401</v>
      </c>
      <c r="B1761" s="371" t="s">
        <v>10612</v>
      </c>
      <c r="C1761" s="371" t="s">
        <v>3635</v>
      </c>
      <c r="D1761" s="219">
        <v>89991.11</v>
      </c>
    </row>
    <row r="1762" spans="1:4" customFormat="1" x14ac:dyDescent="0.25">
      <c r="A1762" s="371">
        <v>38870</v>
      </c>
      <c r="B1762" s="371" t="s">
        <v>10613</v>
      </c>
      <c r="C1762" s="371" t="s">
        <v>3635</v>
      </c>
      <c r="D1762" s="218">
        <v>29.51</v>
      </c>
    </row>
    <row r="1763" spans="1:4" customFormat="1" x14ac:dyDescent="0.25">
      <c r="A1763" s="371">
        <v>38869</v>
      </c>
      <c r="B1763" s="371" t="s">
        <v>10614</v>
      </c>
      <c r="C1763" s="371" t="s">
        <v>3635</v>
      </c>
      <c r="D1763" s="218">
        <v>19.91</v>
      </c>
    </row>
    <row r="1764" spans="1:4" customFormat="1" x14ac:dyDescent="0.25">
      <c r="A1764" s="371">
        <v>38872</v>
      </c>
      <c r="B1764" s="371" t="s">
        <v>10615</v>
      </c>
      <c r="C1764" s="371" t="s">
        <v>3635</v>
      </c>
      <c r="D1764" s="218">
        <v>37.590000000000003</v>
      </c>
    </row>
    <row r="1765" spans="1:4" customFormat="1" x14ac:dyDescent="0.25">
      <c r="A1765" s="371">
        <v>38871</v>
      </c>
      <c r="B1765" s="371" t="s">
        <v>10616</v>
      </c>
      <c r="C1765" s="371" t="s">
        <v>3635</v>
      </c>
      <c r="D1765" s="218">
        <v>25.99</v>
      </c>
    </row>
    <row r="1766" spans="1:4" customFormat="1" x14ac:dyDescent="0.25">
      <c r="A1766" s="371">
        <v>39283</v>
      </c>
      <c r="B1766" s="371" t="s">
        <v>10617</v>
      </c>
      <c r="C1766" s="371" t="s">
        <v>3635</v>
      </c>
      <c r="D1766" s="218">
        <v>121.76</v>
      </c>
    </row>
    <row r="1767" spans="1:4" customFormat="1" x14ac:dyDescent="0.25">
      <c r="A1767" s="371">
        <v>39285</v>
      </c>
      <c r="B1767" s="371" t="s">
        <v>10618</v>
      </c>
      <c r="C1767" s="371" t="s">
        <v>3635</v>
      </c>
      <c r="D1767" s="218">
        <v>139.16</v>
      </c>
    </row>
    <row r="1768" spans="1:4" customFormat="1" x14ac:dyDescent="0.25">
      <c r="A1768" s="371">
        <v>39286</v>
      </c>
      <c r="B1768" s="371" t="s">
        <v>10619</v>
      </c>
      <c r="C1768" s="371" t="s">
        <v>3635</v>
      </c>
      <c r="D1768" s="218">
        <v>133.37</v>
      </c>
    </row>
    <row r="1769" spans="1:4" customFormat="1" x14ac:dyDescent="0.25">
      <c r="A1769" s="371">
        <v>39288</v>
      </c>
      <c r="B1769" s="371" t="s">
        <v>10620</v>
      </c>
      <c r="C1769" s="371" t="s">
        <v>3635</v>
      </c>
      <c r="D1769" s="218">
        <v>162.34</v>
      </c>
    </row>
    <row r="1770" spans="1:4" customFormat="1" x14ac:dyDescent="0.25">
      <c r="A1770" s="371">
        <v>44476</v>
      </c>
      <c r="B1770" s="371" t="s">
        <v>10621</v>
      </c>
      <c r="C1770" s="371" t="s">
        <v>3636</v>
      </c>
      <c r="D1770" s="218">
        <v>574.04999999999995</v>
      </c>
    </row>
    <row r="1771" spans="1:4" customFormat="1" x14ac:dyDescent="0.25">
      <c r="A1771" s="371">
        <v>10629</v>
      </c>
      <c r="B1771" s="371" t="s">
        <v>10622</v>
      </c>
      <c r="C1771" s="371" t="s">
        <v>3636</v>
      </c>
      <c r="D1771" s="218">
        <v>457.29</v>
      </c>
    </row>
    <row r="1772" spans="1:4" customFormat="1" x14ac:dyDescent="0.25">
      <c r="A1772" s="371">
        <v>10698</v>
      </c>
      <c r="B1772" s="371" t="s">
        <v>10623</v>
      </c>
      <c r="C1772" s="371" t="s">
        <v>3636</v>
      </c>
      <c r="D1772" s="218">
        <v>229.56</v>
      </c>
    </row>
    <row r="1773" spans="1:4" customFormat="1" x14ac:dyDescent="0.25">
      <c r="A1773" s="371">
        <v>40521</v>
      </c>
      <c r="B1773" s="371" t="s">
        <v>10624</v>
      </c>
      <c r="C1773" s="371" t="s">
        <v>3635</v>
      </c>
      <c r="D1773" s="219">
        <v>109219.51</v>
      </c>
    </row>
    <row r="1774" spans="1:4" customFormat="1" x14ac:dyDescent="0.25">
      <c r="A1774" s="371">
        <v>2432</v>
      </c>
      <c r="B1774" s="371" t="s">
        <v>10625</v>
      </c>
      <c r="C1774" s="371" t="s">
        <v>3635</v>
      </c>
      <c r="D1774" s="218">
        <v>21.32</v>
      </c>
    </row>
    <row r="1775" spans="1:4" customFormat="1" x14ac:dyDescent="0.25">
      <c r="A1775" s="371">
        <v>2433</v>
      </c>
      <c r="B1775" s="371" t="s">
        <v>10626</v>
      </c>
      <c r="C1775" s="371" t="s">
        <v>3635</v>
      </c>
      <c r="D1775" s="218">
        <v>7.22</v>
      </c>
    </row>
    <row r="1776" spans="1:4" customFormat="1" x14ac:dyDescent="0.25">
      <c r="A1776" s="371">
        <v>2418</v>
      </c>
      <c r="B1776" s="371" t="s">
        <v>10627</v>
      </c>
      <c r="C1776" s="371" t="s">
        <v>3635</v>
      </c>
      <c r="D1776" s="218">
        <v>9.89</v>
      </c>
    </row>
    <row r="1777" spans="1:4" customFormat="1" x14ac:dyDescent="0.25">
      <c r="A1777" s="371">
        <v>2420</v>
      </c>
      <c r="B1777" s="371" t="s">
        <v>10628</v>
      </c>
      <c r="C1777" s="371" t="s">
        <v>3635</v>
      </c>
      <c r="D1777" s="218">
        <v>12.4</v>
      </c>
    </row>
    <row r="1778" spans="1:4" customFormat="1" x14ac:dyDescent="0.25">
      <c r="A1778" s="371">
        <v>11447</v>
      </c>
      <c r="B1778" s="371" t="s">
        <v>10629</v>
      </c>
      <c r="C1778" s="371" t="s">
        <v>3635</v>
      </c>
      <c r="D1778" s="218">
        <v>24.51</v>
      </c>
    </row>
    <row r="1779" spans="1:4" customFormat="1" x14ac:dyDescent="0.25">
      <c r="A1779" s="371">
        <v>11451</v>
      </c>
      <c r="B1779" s="371" t="s">
        <v>10630</v>
      </c>
      <c r="C1779" s="371" t="s">
        <v>3635</v>
      </c>
      <c r="D1779" s="218">
        <v>65.72</v>
      </c>
    </row>
    <row r="1780" spans="1:4" customFormat="1" x14ac:dyDescent="0.25">
      <c r="A1780" s="371">
        <v>11116</v>
      </c>
      <c r="B1780" s="371" t="s">
        <v>10631</v>
      </c>
      <c r="C1780" s="371" t="s">
        <v>3635</v>
      </c>
      <c r="D1780" s="218">
        <v>838.13</v>
      </c>
    </row>
    <row r="1781" spans="1:4" customFormat="1" x14ac:dyDescent="0.25">
      <c r="A1781" s="371">
        <v>38411</v>
      </c>
      <c r="B1781" s="371" t="s">
        <v>10632</v>
      </c>
      <c r="C1781" s="371" t="s">
        <v>3635</v>
      </c>
      <c r="D1781" s="219">
        <v>1954.72</v>
      </c>
    </row>
    <row r="1782" spans="1:4" customFormat="1" x14ac:dyDescent="0.25">
      <c r="A1782" s="371">
        <v>38189</v>
      </c>
      <c r="B1782" s="371" t="s">
        <v>10633</v>
      </c>
      <c r="C1782" s="371" t="s">
        <v>3635</v>
      </c>
      <c r="D1782" s="218">
        <v>159.13999999999999</v>
      </c>
    </row>
    <row r="1783" spans="1:4" customFormat="1" x14ac:dyDescent="0.25">
      <c r="A1783" s="371">
        <v>38190</v>
      </c>
      <c r="B1783" s="371" t="s">
        <v>10634</v>
      </c>
      <c r="C1783" s="371" t="s">
        <v>3635</v>
      </c>
      <c r="D1783" s="218">
        <v>335.26</v>
      </c>
    </row>
    <row r="1784" spans="1:4" customFormat="1" x14ac:dyDescent="0.25">
      <c r="A1784" s="371">
        <v>7608</v>
      </c>
      <c r="B1784" s="371" t="s">
        <v>10635</v>
      </c>
      <c r="C1784" s="371" t="s">
        <v>3635</v>
      </c>
      <c r="D1784" s="218">
        <v>16.100000000000001</v>
      </c>
    </row>
    <row r="1785" spans="1:4" customFormat="1" x14ac:dyDescent="0.25">
      <c r="A1785" s="371">
        <v>1370</v>
      </c>
      <c r="B1785" s="371" t="s">
        <v>10636</v>
      </c>
      <c r="C1785" s="371" t="s">
        <v>3635</v>
      </c>
      <c r="D1785" s="218">
        <v>128.59</v>
      </c>
    </row>
    <row r="1786" spans="1:4" customFormat="1" x14ac:dyDescent="0.25">
      <c r="A1786" s="371">
        <v>36516</v>
      </c>
      <c r="B1786" s="371" t="s">
        <v>10637</v>
      </c>
      <c r="C1786" s="371" t="s">
        <v>3635</v>
      </c>
      <c r="D1786" s="219">
        <v>137999.9</v>
      </c>
    </row>
    <row r="1787" spans="1:4" customFormat="1" x14ac:dyDescent="0.25">
      <c r="A1787" s="371">
        <v>34777</v>
      </c>
      <c r="B1787" s="371" t="s">
        <v>10638</v>
      </c>
      <c r="C1787" s="371" t="s">
        <v>3635</v>
      </c>
      <c r="D1787" s="218">
        <v>2.79</v>
      </c>
    </row>
    <row r="1788" spans="1:4" customFormat="1" x14ac:dyDescent="0.25">
      <c r="A1788" s="371">
        <v>7272</v>
      </c>
      <c r="B1788" s="371" t="s">
        <v>10639</v>
      </c>
      <c r="C1788" s="371" t="s">
        <v>3635</v>
      </c>
      <c r="D1788" s="218">
        <v>2.36</v>
      </c>
    </row>
    <row r="1789" spans="1:4" customFormat="1" x14ac:dyDescent="0.25">
      <c r="A1789" s="371">
        <v>10605</v>
      </c>
      <c r="B1789" s="371" t="s">
        <v>10640</v>
      </c>
      <c r="C1789" s="371" t="s">
        <v>3635</v>
      </c>
      <c r="D1789" s="218">
        <v>5.65</v>
      </c>
    </row>
    <row r="1790" spans="1:4" customFormat="1" x14ac:dyDescent="0.25">
      <c r="A1790" s="371">
        <v>10604</v>
      </c>
      <c r="B1790" s="371" t="s">
        <v>10641</v>
      </c>
      <c r="C1790" s="371" t="s">
        <v>3635</v>
      </c>
      <c r="D1790" s="218">
        <v>13.18</v>
      </c>
    </row>
    <row r="1791" spans="1:4" customFormat="1" x14ac:dyDescent="0.25">
      <c r="A1791" s="371">
        <v>672</v>
      </c>
      <c r="B1791" s="371" t="s">
        <v>10642</v>
      </c>
      <c r="C1791" s="371" t="s">
        <v>3635</v>
      </c>
      <c r="D1791" s="218">
        <v>18.12</v>
      </c>
    </row>
    <row r="1792" spans="1:4" customFormat="1" x14ac:dyDescent="0.25">
      <c r="A1792" s="371">
        <v>668</v>
      </c>
      <c r="B1792" s="371" t="s">
        <v>10643</v>
      </c>
      <c r="C1792" s="371" t="s">
        <v>3635</v>
      </c>
      <c r="D1792" s="218">
        <v>21.88</v>
      </c>
    </row>
    <row r="1793" spans="1:4" customFormat="1" x14ac:dyDescent="0.25">
      <c r="A1793" s="371">
        <v>10578</v>
      </c>
      <c r="B1793" s="371" t="s">
        <v>10644</v>
      </c>
      <c r="C1793" s="371" t="s">
        <v>3635</v>
      </c>
      <c r="D1793" s="218">
        <v>25.48</v>
      </c>
    </row>
    <row r="1794" spans="1:4" customFormat="1" x14ac:dyDescent="0.25">
      <c r="A1794" s="371">
        <v>666</v>
      </c>
      <c r="B1794" s="371" t="s">
        <v>10645</v>
      </c>
      <c r="C1794" s="371" t="s">
        <v>3635</v>
      </c>
      <c r="D1794" s="218">
        <v>28.34</v>
      </c>
    </row>
    <row r="1795" spans="1:4" customFormat="1" x14ac:dyDescent="0.25">
      <c r="A1795" s="371">
        <v>665</v>
      </c>
      <c r="B1795" s="371" t="s">
        <v>10646</v>
      </c>
      <c r="C1795" s="371" t="s">
        <v>3635</v>
      </c>
      <c r="D1795" s="218">
        <v>37.9</v>
      </c>
    </row>
    <row r="1796" spans="1:4" customFormat="1" x14ac:dyDescent="0.25">
      <c r="A1796" s="371">
        <v>10577</v>
      </c>
      <c r="B1796" s="371" t="s">
        <v>10647</v>
      </c>
      <c r="C1796" s="371" t="s">
        <v>3635</v>
      </c>
      <c r="D1796" s="218">
        <v>33.61</v>
      </c>
    </row>
    <row r="1797" spans="1:4" customFormat="1" x14ac:dyDescent="0.25">
      <c r="A1797" s="371">
        <v>10583</v>
      </c>
      <c r="B1797" s="371" t="s">
        <v>10648</v>
      </c>
      <c r="C1797" s="371" t="s">
        <v>3635</v>
      </c>
      <c r="D1797" s="218">
        <v>17.46</v>
      </c>
    </row>
    <row r="1798" spans="1:4" customFormat="1" x14ac:dyDescent="0.25">
      <c r="A1798" s="371">
        <v>10579</v>
      </c>
      <c r="B1798" s="371" t="s">
        <v>10649</v>
      </c>
      <c r="C1798" s="371" t="s">
        <v>3635</v>
      </c>
      <c r="D1798" s="218">
        <v>30.44</v>
      </c>
    </row>
    <row r="1799" spans="1:4" customFormat="1" x14ac:dyDescent="0.25">
      <c r="A1799" s="371">
        <v>10582</v>
      </c>
      <c r="B1799" s="371" t="s">
        <v>10650</v>
      </c>
      <c r="C1799" s="371" t="s">
        <v>3635</v>
      </c>
      <c r="D1799" s="218">
        <v>15.38</v>
      </c>
    </row>
    <row r="1800" spans="1:4" customFormat="1" x14ac:dyDescent="0.25">
      <c r="A1800" s="371">
        <v>2436</v>
      </c>
      <c r="B1800" s="371" t="s">
        <v>10651</v>
      </c>
      <c r="C1800" s="371" t="s">
        <v>3638</v>
      </c>
      <c r="D1800" s="218">
        <v>21.06</v>
      </c>
    </row>
    <row r="1801" spans="1:4" customFormat="1" x14ac:dyDescent="0.25">
      <c r="A1801" s="371">
        <v>40918</v>
      </c>
      <c r="B1801" s="371" t="s">
        <v>10652</v>
      </c>
      <c r="C1801" s="371" t="s">
        <v>3642</v>
      </c>
      <c r="D1801" s="219">
        <v>3748.8</v>
      </c>
    </row>
    <row r="1802" spans="1:4" customFormat="1" x14ac:dyDescent="0.25">
      <c r="A1802" s="371">
        <v>2439</v>
      </c>
      <c r="B1802" s="371" t="s">
        <v>10653</v>
      </c>
      <c r="C1802" s="371" t="s">
        <v>3638</v>
      </c>
      <c r="D1802" s="218">
        <v>21.06</v>
      </c>
    </row>
    <row r="1803" spans="1:4" customFormat="1" x14ac:dyDescent="0.25">
      <c r="A1803" s="371">
        <v>40923</v>
      </c>
      <c r="B1803" s="371" t="s">
        <v>10654</v>
      </c>
      <c r="C1803" s="371" t="s">
        <v>3642</v>
      </c>
      <c r="D1803" s="219">
        <v>3748.8</v>
      </c>
    </row>
    <row r="1804" spans="1:4" customFormat="1" x14ac:dyDescent="0.25">
      <c r="A1804" s="371">
        <v>10998</v>
      </c>
      <c r="B1804" s="371" t="s">
        <v>10655</v>
      </c>
      <c r="C1804" s="371" t="s">
        <v>3639</v>
      </c>
      <c r="D1804" s="218">
        <v>41.93</v>
      </c>
    </row>
    <row r="1805" spans="1:4" customFormat="1" x14ac:dyDescent="0.25">
      <c r="A1805" s="371">
        <v>11002</v>
      </c>
      <c r="B1805" s="371" t="s">
        <v>10656</v>
      </c>
      <c r="C1805" s="371" t="s">
        <v>3639</v>
      </c>
      <c r="D1805" s="218">
        <v>38.409999999999997</v>
      </c>
    </row>
    <row r="1806" spans="1:4" customFormat="1" x14ac:dyDescent="0.25">
      <c r="A1806" s="371">
        <v>10999</v>
      </c>
      <c r="B1806" s="371" t="s">
        <v>10657</v>
      </c>
      <c r="C1806" s="371" t="s">
        <v>3639</v>
      </c>
      <c r="D1806" s="218">
        <v>36.9</v>
      </c>
    </row>
    <row r="1807" spans="1:4" customFormat="1" x14ac:dyDescent="0.25">
      <c r="A1807" s="371">
        <v>10997</v>
      </c>
      <c r="B1807" s="371" t="s">
        <v>10658</v>
      </c>
      <c r="C1807" s="371" t="s">
        <v>3639</v>
      </c>
      <c r="D1807" s="218">
        <v>40</v>
      </c>
    </row>
    <row r="1808" spans="1:4" customFormat="1" x14ac:dyDescent="0.25">
      <c r="A1808" s="371">
        <v>2685</v>
      </c>
      <c r="B1808" s="371" t="s">
        <v>10659</v>
      </c>
      <c r="C1808" s="371" t="s">
        <v>3640</v>
      </c>
      <c r="D1808" s="218">
        <v>8.99</v>
      </c>
    </row>
    <row r="1809" spans="1:4" customFormat="1" x14ac:dyDescent="0.25">
      <c r="A1809" s="371">
        <v>2680</v>
      </c>
      <c r="B1809" s="371" t="s">
        <v>10660</v>
      </c>
      <c r="C1809" s="371" t="s">
        <v>3640</v>
      </c>
      <c r="D1809" s="218">
        <v>13.15</v>
      </c>
    </row>
    <row r="1810" spans="1:4" customFormat="1" x14ac:dyDescent="0.25">
      <c r="A1810" s="371">
        <v>2684</v>
      </c>
      <c r="B1810" s="371" t="s">
        <v>10661</v>
      </c>
      <c r="C1810" s="371" t="s">
        <v>3640</v>
      </c>
      <c r="D1810" s="218">
        <v>11.97</v>
      </c>
    </row>
    <row r="1811" spans="1:4" customFormat="1" x14ac:dyDescent="0.25">
      <c r="A1811" s="371">
        <v>2673</v>
      </c>
      <c r="B1811" s="371" t="s">
        <v>10662</v>
      </c>
      <c r="C1811" s="371" t="s">
        <v>3640</v>
      </c>
      <c r="D1811" s="218">
        <v>4.62</v>
      </c>
    </row>
    <row r="1812" spans="1:4" customFormat="1" x14ac:dyDescent="0.25">
      <c r="A1812" s="371">
        <v>2681</v>
      </c>
      <c r="B1812" s="371" t="s">
        <v>10663</v>
      </c>
      <c r="C1812" s="371" t="s">
        <v>3640</v>
      </c>
      <c r="D1812" s="218">
        <v>21.5</v>
      </c>
    </row>
    <row r="1813" spans="1:4" customFormat="1" x14ac:dyDescent="0.25">
      <c r="A1813" s="371">
        <v>2682</v>
      </c>
      <c r="B1813" s="371" t="s">
        <v>10664</v>
      </c>
      <c r="C1813" s="371" t="s">
        <v>3640</v>
      </c>
      <c r="D1813" s="218">
        <v>31.36</v>
      </c>
    </row>
    <row r="1814" spans="1:4" customFormat="1" x14ac:dyDescent="0.25">
      <c r="A1814" s="371">
        <v>2686</v>
      </c>
      <c r="B1814" s="371" t="s">
        <v>10665</v>
      </c>
      <c r="C1814" s="371" t="s">
        <v>3640</v>
      </c>
      <c r="D1814" s="218">
        <v>39.33</v>
      </c>
    </row>
    <row r="1815" spans="1:4" customFormat="1" x14ac:dyDescent="0.25">
      <c r="A1815" s="371">
        <v>2674</v>
      </c>
      <c r="B1815" s="371" t="s">
        <v>10666</v>
      </c>
      <c r="C1815" s="371" t="s">
        <v>3640</v>
      </c>
      <c r="D1815" s="218">
        <v>5.75</v>
      </c>
    </row>
    <row r="1816" spans="1:4" customFormat="1" x14ac:dyDescent="0.25">
      <c r="A1816" s="371">
        <v>2683</v>
      </c>
      <c r="B1816" s="371" t="s">
        <v>10667</v>
      </c>
      <c r="C1816" s="371" t="s">
        <v>3640</v>
      </c>
      <c r="D1816" s="218">
        <v>61.98</v>
      </c>
    </row>
    <row r="1817" spans="1:4" customFormat="1" x14ac:dyDescent="0.25">
      <c r="A1817" s="371">
        <v>2676</v>
      </c>
      <c r="B1817" s="371" t="s">
        <v>10668</v>
      </c>
      <c r="C1817" s="371" t="s">
        <v>3640</v>
      </c>
      <c r="D1817" s="218">
        <v>2.68</v>
      </c>
    </row>
    <row r="1818" spans="1:4" customFormat="1" x14ac:dyDescent="0.25">
      <c r="A1818" s="371">
        <v>2678</v>
      </c>
      <c r="B1818" s="371" t="s">
        <v>10669</v>
      </c>
      <c r="C1818" s="371" t="s">
        <v>3640</v>
      </c>
      <c r="D1818" s="218">
        <v>3.36</v>
      </c>
    </row>
    <row r="1819" spans="1:4" customFormat="1" x14ac:dyDescent="0.25">
      <c r="A1819" s="371">
        <v>2679</v>
      </c>
      <c r="B1819" s="371" t="s">
        <v>10670</v>
      </c>
      <c r="C1819" s="371" t="s">
        <v>3640</v>
      </c>
      <c r="D1819" s="218">
        <v>5.19</v>
      </c>
    </row>
    <row r="1820" spans="1:4" customFormat="1" x14ac:dyDescent="0.25">
      <c r="A1820" s="371">
        <v>12070</v>
      </c>
      <c r="B1820" s="371" t="s">
        <v>10671</v>
      </c>
      <c r="C1820" s="371" t="s">
        <v>3640</v>
      </c>
      <c r="D1820" s="218">
        <v>7.22</v>
      </c>
    </row>
    <row r="1821" spans="1:4" customFormat="1" x14ac:dyDescent="0.25">
      <c r="A1821" s="371">
        <v>2675</v>
      </c>
      <c r="B1821" s="371" t="s">
        <v>10672</v>
      </c>
      <c r="C1821" s="371" t="s">
        <v>3640</v>
      </c>
      <c r="D1821" s="218">
        <v>9.3800000000000008</v>
      </c>
    </row>
    <row r="1822" spans="1:4" customFormat="1" x14ac:dyDescent="0.25">
      <c r="A1822" s="371">
        <v>12067</v>
      </c>
      <c r="B1822" s="371" t="s">
        <v>10673</v>
      </c>
      <c r="C1822" s="371" t="s">
        <v>3640</v>
      </c>
      <c r="D1822" s="218">
        <v>12.73</v>
      </c>
    </row>
    <row r="1823" spans="1:4" customFormat="1" x14ac:dyDescent="0.25">
      <c r="A1823" s="371">
        <v>21136</v>
      </c>
      <c r="B1823" s="371" t="s">
        <v>10674</v>
      </c>
      <c r="C1823" s="371" t="s">
        <v>3640</v>
      </c>
      <c r="D1823" s="218">
        <v>13.72</v>
      </c>
    </row>
    <row r="1824" spans="1:4" customFormat="1" x14ac:dyDescent="0.25">
      <c r="A1824" s="371">
        <v>21128</v>
      </c>
      <c r="B1824" s="371" t="s">
        <v>10675</v>
      </c>
      <c r="C1824" s="371" t="s">
        <v>3640</v>
      </c>
      <c r="D1824" s="218">
        <v>10.62</v>
      </c>
    </row>
    <row r="1825" spans="1:4" customFormat="1" x14ac:dyDescent="0.25">
      <c r="A1825" s="371">
        <v>21130</v>
      </c>
      <c r="B1825" s="371" t="s">
        <v>10676</v>
      </c>
      <c r="C1825" s="371" t="s">
        <v>3640</v>
      </c>
      <c r="D1825" s="218">
        <v>26.82</v>
      </c>
    </row>
    <row r="1826" spans="1:4" customFormat="1" x14ac:dyDescent="0.25">
      <c r="A1826" s="371">
        <v>21135</v>
      </c>
      <c r="B1826" s="371" t="s">
        <v>10677</v>
      </c>
      <c r="C1826" s="371" t="s">
        <v>3640</v>
      </c>
      <c r="D1826" s="218">
        <v>26.4</v>
      </c>
    </row>
    <row r="1827" spans="1:4" customFormat="1" x14ac:dyDescent="0.25">
      <c r="A1827" s="371">
        <v>40401</v>
      </c>
      <c r="B1827" s="371" t="s">
        <v>10678</v>
      </c>
      <c r="C1827" s="371" t="s">
        <v>3640</v>
      </c>
      <c r="D1827" s="218">
        <v>2.73</v>
      </c>
    </row>
    <row r="1828" spans="1:4" customFormat="1" x14ac:dyDescent="0.25">
      <c r="A1828" s="371">
        <v>40402</v>
      </c>
      <c r="B1828" s="371" t="s">
        <v>10679</v>
      </c>
      <c r="C1828" s="371" t="s">
        <v>3640</v>
      </c>
      <c r="D1828" s="218">
        <v>3.5</v>
      </c>
    </row>
    <row r="1829" spans="1:4" customFormat="1" x14ac:dyDescent="0.25">
      <c r="A1829" s="371">
        <v>40400</v>
      </c>
      <c r="B1829" s="371" t="s">
        <v>10680</v>
      </c>
      <c r="C1829" s="371" t="s">
        <v>3640</v>
      </c>
      <c r="D1829" s="218">
        <v>1.85</v>
      </c>
    </row>
    <row r="1830" spans="1:4" customFormat="1" x14ac:dyDescent="0.25">
      <c r="A1830" s="371">
        <v>2504</v>
      </c>
      <c r="B1830" s="371" t="s">
        <v>10681</v>
      </c>
      <c r="C1830" s="371" t="s">
        <v>3640</v>
      </c>
      <c r="D1830" s="218">
        <v>11.78</v>
      </c>
    </row>
    <row r="1831" spans="1:4" customFormat="1" x14ac:dyDescent="0.25">
      <c r="A1831" s="371">
        <v>2501</v>
      </c>
      <c r="B1831" s="371" t="s">
        <v>10682</v>
      </c>
      <c r="C1831" s="371" t="s">
        <v>3640</v>
      </c>
      <c r="D1831" s="218">
        <v>15.45</v>
      </c>
    </row>
    <row r="1832" spans="1:4" customFormat="1" x14ac:dyDescent="0.25">
      <c r="A1832" s="371">
        <v>2502</v>
      </c>
      <c r="B1832" s="371" t="s">
        <v>10683</v>
      </c>
      <c r="C1832" s="371" t="s">
        <v>3640</v>
      </c>
      <c r="D1832" s="218">
        <v>23.32</v>
      </c>
    </row>
    <row r="1833" spans="1:4" customFormat="1" x14ac:dyDescent="0.25">
      <c r="A1833" s="371">
        <v>2503</v>
      </c>
      <c r="B1833" s="371" t="s">
        <v>10684</v>
      </c>
      <c r="C1833" s="371" t="s">
        <v>3640</v>
      </c>
      <c r="D1833" s="218">
        <v>30.01</v>
      </c>
    </row>
    <row r="1834" spans="1:4" customFormat="1" x14ac:dyDescent="0.25">
      <c r="A1834" s="371">
        <v>2500</v>
      </c>
      <c r="B1834" s="371" t="s">
        <v>10685</v>
      </c>
      <c r="C1834" s="371" t="s">
        <v>3640</v>
      </c>
      <c r="D1834" s="218">
        <v>39.97</v>
      </c>
    </row>
    <row r="1835" spans="1:4" customFormat="1" x14ac:dyDescent="0.25">
      <c r="A1835" s="371">
        <v>2505</v>
      </c>
      <c r="B1835" s="371" t="s">
        <v>10686</v>
      </c>
      <c r="C1835" s="371" t="s">
        <v>3640</v>
      </c>
      <c r="D1835" s="218">
        <v>62.29</v>
      </c>
    </row>
    <row r="1836" spans="1:4" customFormat="1" x14ac:dyDescent="0.25">
      <c r="A1836" s="371">
        <v>12056</v>
      </c>
      <c r="B1836" s="371" t="s">
        <v>10687</v>
      </c>
      <c r="C1836" s="371" t="s">
        <v>3640</v>
      </c>
      <c r="D1836" s="218">
        <v>25.17</v>
      </c>
    </row>
    <row r="1837" spans="1:4" customFormat="1" x14ac:dyDescent="0.25">
      <c r="A1837" s="371">
        <v>12057</v>
      </c>
      <c r="B1837" s="371" t="s">
        <v>10688</v>
      </c>
      <c r="C1837" s="371" t="s">
        <v>3640</v>
      </c>
      <c r="D1837" s="218">
        <v>21.38</v>
      </c>
    </row>
    <row r="1838" spans="1:4" customFormat="1" x14ac:dyDescent="0.25">
      <c r="A1838" s="371">
        <v>12059</v>
      </c>
      <c r="B1838" s="371" t="s">
        <v>10689</v>
      </c>
      <c r="C1838" s="371" t="s">
        <v>3640</v>
      </c>
      <c r="D1838" s="218">
        <v>7.5</v>
      </c>
    </row>
    <row r="1839" spans="1:4" customFormat="1" x14ac:dyDescent="0.25">
      <c r="A1839" s="371">
        <v>12058</v>
      </c>
      <c r="B1839" s="371" t="s">
        <v>10690</v>
      </c>
      <c r="C1839" s="371" t="s">
        <v>3640</v>
      </c>
      <c r="D1839" s="218">
        <v>13.33</v>
      </c>
    </row>
    <row r="1840" spans="1:4" customFormat="1" x14ac:dyDescent="0.25">
      <c r="A1840" s="371">
        <v>12060</v>
      </c>
      <c r="B1840" s="371" t="s">
        <v>10691</v>
      </c>
      <c r="C1840" s="371" t="s">
        <v>3640</v>
      </c>
      <c r="D1840" s="218">
        <v>55.55</v>
      </c>
    </row>
    <row r="1841" spans="1:4" customFormat="1" x14ac:dyDescent="0.25">
      <c r="A1841" s="371">
        <v>12061</v>
      </c>
      <c r="B1841" s="371" t="s">
        <v>10692</v>
      </c>
      <c r="C1841" s="371" t="s">
        <v>3640</v>
      </c>
      <c r="D1841" s="218">
        <v>33.92</v>
      </c>
    </row>
    <row r="1842" spans="1:4" customFormat="1" x14ac:dyDescent="0.25">
      <c r="A1842" s="371">
        <v>12062</v>
      </c>
      <c r="B1842" s="371" t="s">
        <v>10693</v>
      </c>
      <c r="C1842" s="371" t="s">
        <v>3640</v>
      </c>
      <c r="D1842" s="218">
        <v>62.55</v>
      </c>
    </row>
    <row r="1843" spans="1:4" customFormat="1" x14ac:dyDescent="0.25">
      <c r="A1843" s="371">
        <v>21137</v>
      </c>
      <c r="B1843" s="371" t="s">
        <v>10694</v>
      </c>
      <c r="C1843" s="371" t="s">
        <v>3640</v>
      </c>
      <c r="D1843" s="218">
        <v>10.87</v>
      </c>
    </row>
    <row r="1844" spans="1:4" customFormat="1" x14ac:dyDescent="0.25">
      <c r="A1844" s="371">
        <v>2687</v>
      </c>
      <c r="B1844" s="371" t="s">
        <v>10695</v>
      </c>
      <c r="C1844" s="371" t="s">
        <v>3640</v>
      </c>
      <c r="D1844" s="218">
        <v>2.34</v>
      </c>
    </row>
    <row r="1845" spans="1:4" customFormat="1" x14ac:dyDescent="0.25">
      <c r="A1845" s="371">
        <v>2689</v>
      </c>
      <c r="B1845" s="371" t="s">
        <v>10696</v>
      </c>
      <c r="C1845" s="371" t="s">
        <v>3640</v>
      </c>
      <c r="D1845" s="218">
        <v>2.79</v>
      </c>
    </row>
    <row r="1846" spans="1:4" customFormat="1" x14ac:dyDescent="0.25">
      <c r="A1846" s="371">
        <v>2688</v>
      </c>
      <c r="B1846" s="371" t="s">
        <v>10697</v>
      </c>
      <c r="C1846" s="371" t="s">
        <v>3640</v>
      </c>
      <c r="D1846" s="218">
        <v>3.02</v>
      </c>
    </row>
    <row r="1847" spans="1:4" customFormat="1" x14ac:dyDescent="0.25">
      <c r="A1847" s="371">
        <v>2690</v>
      </c>
      <c r="B1847" s="371" t="s">
        <v>10698</v>
      </c>
      <c r="C1847" s="371" t="s">
        <v>3640</v>
      </c>
      <c r="D1847" s="218">
        <v>5.17</v>
      </c>
    </row>
    <row r="1848" spans="1:4" customFormat="1" x14ac:dyDescent="0.25">
      <c r="A1848" s="371">
        <v>39243</v>
      </c>
      <c r="B1848" s="371" t="s">
        <v>10699</v>
      </c>
      <c r="C1848" s="371" t="s">
        <v>3640</v>
      </c>
      <c r="D1848" s="218">
        <v>3.41</v>
      </c>
    </row>
    <row r="1849" spans="1:4" customFormat="1" x14ac:dyDescent="0.25">
      <c r="A1849" s="371">
        <v>39244</v>
      </c>
      <c r="B1849" s="371" t="s">
        <v>10700</v>
      </c>
      <c r="C1849" s="371" t="s">
        <v>3640</v>
      </c>
      <c r="D1849" s="218">
        <v>4.6100000000000003</v>
      </c>
    </row>
    <row r="1850" spans="1:4" customFormat="1" x14ac:dyDescent="0.25">
      <c r="A1850" s="371">
        <v>39245</v>
      </c>
      <c r="B1850" s="371" t="s">
        <v>10701</v>
      </c>
      <c r="C1850" s="371" t="s">
        <v>3640</v>
      </c>
      <c r="D1850" s="218">
        <v>8.8699999999999992</v>
      </c>
    </row>
    <row r="1851" spans="1:4" customFormat="1" x14ac:dyDescent="0.25">
      <c r="A1851" s="371">
        <v>39254</v>
      </c>
      <c r="B1851" s="371" t="s">
        <v>10702</v>
      </c>
      <c r="C1851" s="371" t="s">
        <v>3640</v>
      </c>
      <c r="D1851" s="218">
        <v>13.27</v>
      </c>
    </row>
    <row r="1852" spans="1:4" customFormat="1" x14ac:dyDescent="0.25">
      <c r="A1852" s="371">
        <v>39255</v>
      </c>
      <c r="B1852" s="371" t="s">
        <v>10703</v>
      </c>
      <c r="C1852" s="371" t="s">
        <v>3640</v>
      </c>
      <c r="D1852" s="218">
        <v>24.55</v>
      </c>
    </row>
    <row r="1853" spans="1:4" customFormat="1" x14ac:dyDescent="0.25">
      <c r="A1853" s="371">
        <v>39253</v>
      </c>
      <c r="B1853" s="371" t="s">
        <v>10704</v>
      </c>
      <c r="C1853" s="371" t="s">
        <v>3640</v>
      </c>
      <c r="D1853" s="218">
        <v>16.91</v>
      </c>
    </row>
    <row r="1854" spans="1:4" customFormat="1" x14ac:dyDescent="0.25">
      <c r="A1854" s="371">
        <v>39246</v>
      </c>
      <c r="B1854" s="371" t="s">
        <v>10705</v>
      </c>
      <c r="C1854" s="371" t="s">
        <v>3640</v>
      </c>
      <c r="D1854" s="218">
        <v>4.74</v>
      </c>
    </row>
    <row r="1855" spans="1:4" customFormat="1" x14ac:dyDescent="0.25">
      <c r="A1855" s="371">
        <v>39247</v>
      </c>
      <c r="B1855" s="371" t="s">
        <v>10706</v>
      </c>
      <c r="C1855" s="371" t="s">
        <v>3640</v>
      </c>
      <c r="D1855" s="218">
        <v>4.13</v>
      </c>
    </row>
    <row r="1856" spans="1:4" customFormat="1" x14ac:dyDescent="0.25">
      <c r="A1856" s="371">
        <v>2446</v>
      </c>
      <c r="B1856" s="371" t="s">
        <v>10707</v>
      </c>
      <c r="C1856" s="371" t="s">
        <v>3640</v>
      </c>
      <c r="D1856" s="218">
        <v>6.81</v>
      </c>
    </row>
    <row r="1857" spans="1:4" customFormat="1" x14ac:dyDescent="0.25">
      <c r="A1857" s="371">
        <v>2442</v>
      </c>
      <c r="B1857" s="371" t="s">
        <v>10708</v>
      </c>
      <c r="C1857" s="371" t="s">
        <v>3640</v>
      </c>
      <c r="D1857" s="218">
        <v>9.5399999999999991</v>
      </c>
    </row>
    <row r="1858" spans="1:4" customFormat="1" x14ac:dyDescent="0.25">
      <c r="A1858" s="371">
        <v>39248</v>
      </c>
      <c r="B1858" s="371" t="s">
        <v>10709</v>
      </c>
      <c r="C1858" s="371" t="s">
        <v>3640</v>
      </c>
      <c r="D1858" s="218">
        <v>13.29</v>
      </c>
    </row>
    <row r="1859" spans="1:4" customFormat="1" x14ac:dyDescent="0.25">
      <c r="A1859" s="371">
        <v>2438</v>
      </c>
      <c r="B1859" s="371" t="s">
        <v>10710</v>
      </c>
      <c r="C1859" s="371" t="s">
        <v>3638</v>
      </c>
      <c r="D1859" s="218">
        <v>27.34</v>
      </c>
    </row>
    <row r="1860" spans="1:4" customFormat="1" x14ac:dyDescent="0.25">
      <c r="A1860" s="371">
        <v>40922</v>
      </c>
      <c r="B1860" s="371" t="s">
        <v>10711</v>
      </c>
      <c r="C1860" s="371" t="s">
        <v>3642</v>
      </c>
      <c r="D1860" s="219">
        <v>4866.62</v>
      </c>
    </row>
    <row r="1861" spans="1:4" customFormat="1" x14ac:dyDescent="0.25">
      <c r="A1861" s="371">
        <v>36486</v>
      </c>
      <c r="B1861" s="371" t="s">
        <v>10712</v>
      </c>
      <c r="C1861" s="371" t="s">
        <v>3635</v>
      </c>
      <c r="D1861" s="219">
        <v>70127.199999999997</v>
      </c>
    </row>
    <row r="1862" spans="1:4" customFormat="1" x14ac:dyDescent="0.25">
      <c r="A1862" s="371">
        <v>37777</v>
      </c>
      <c r="B1862" s="371" t="s">
        <v>10713</v>
      </c>
      <c r="C1862" s="371" t="s">
        <v>3635</v>
      </c>
      <c r="D1862" s="219">
        <v>330157.49</v>
      </c>
    </row>
    <row r="1863" spans="1:4" customFormat="1" x14ac:dyDescent="0.25">
      <c r="A1863" s="371">
        <v>12624</v>
      </c>
      <c r="B1863" s="371" t="s">
        <v>10714</v>
      </c>
      <c r="C1863" s="371" t="s">
        <v>3635</v>
      </c>
      <c r="D1863" s="218">
        <v>28.5</v>
      </c>
    </row>
    <row r="1864" spans="1:4" customFormat="1" x14ac:dyDescent="0.25">
      <c r="A1864" s="371">
        <v>517</v>
      </c>
      <c r="B1864" s="371" t="s">
        <v>10715</v>
      </c>
      <c r="C1864" s="371" t="s">
        <v>3634</v>
      </c>
      <c r="D1864" s="218">
        <v>8.5500000000000007</v>
      </c>
    </row>
    <row r="1865" spans="1:4" customFormat="1" x14ac:dyDescent="0.25">
      <c r="A1865" s="371">
        <v>37534</v>
      </c>
      <c r="B1865" s="371" t="s">
        <v>10716</v>
      </c>
      <c r="C1865" s="371" t="s">
        <v>3639</v>
      </c>
      <c r="D1865" s="218">
        <v>22.57</v>
      </c>
    </row>
    <row r="1866" spans="1:4" customFormat="1" x14ac:dyDescent="0.25">
      <c r="A1866" s="371">
        <v>37535</v>
      </c>
      <c r="B1866" s="371" t="s">
        <v>10717</v>
      </c>
      <c r="C1866" s="371" t="s">
        <v>3639</v>
      </c>
      <c r="D1866" s="218">
        <v>22.57</v>
      </c>
    </row>
    <row r="1867" spans="1:4" customFormat="1" x14ac:dyDescent="0.25">
      <c r="A1867" s="371">
        <v>37533</v>
      </c>
      <c r="B1867" s="371" t="s">
        <v>10718</v>
      </c>
      <c r="C1867" s="371" t="s">
        <v>3639</v>
      </c>
      <c r="D1867" s="218">
        <v>22.57</v>
      </c>
    </row>
    <row r="1868" spans="1:4" customFormat="1" x14ac:dyDescent="0.25">
      <c r="A1868" s="371">
        <v>37537</v>
      </c>
      <c r="B1868" s="371" t="s">
        <v>10719</v>
      </c>
      <c r="C1868" s="371" t="s">
        <v>3639</v>
      </c>
      <c r="D1868" s="218">
        <v>17.079999999999998</v>
      </c>
    </row>
    <row r="1869" spans="1:4" customFormat="1" x14ac:dyDescent="0.25">
      <c r="A1869" s="371">
        <v>37536</v>
      </c>
      <c r="B1869" s="371" t="s">
        <v>10720</v>
      </c>
      <c r="C1869" s="371" t="s">
        <v>3639</v>
      </c>
      <c r="D1869" s="218">
        <v>17.079999999999998</v>
      </c>
    </row>
    <row r="1870" spans="1:4" customFormat="1" x14ac:dyDescent="0.25">
      <c r="A1870" s="371">
        <v>37532</v>
      </c>
      <c r="B1870" s="371" t="s">
        <v>10721</v>
      </c>
      <c r="C1870" s="371" t="s">
        <v>3639</v>
      </c>
      <c r="D1870" s="218">
        <v>17.079999999999998</v>
      </c>
    </row>
    <row r="1871" spans="1:4" customFormat="1" x14ac:dyDescent="0.25">
      <c r="A1871" s="371">
        <v>2696</v>
      </c>
      <c r="B1871" s="371" t="s">
        <v>10722</v>
      </c>
      <c r="C1871" s="371" t="s">
        <v>3638</v>
      </c>
      <c r="D1871" s="218">
        <v>21.06</v>
      </c>
    </row>
    <row r="1872" spans="1:4" customFormat="1" x14ac:dyDescent="0.25">
      <c r="A1872" s="371">
        <v>40928</v>
      </c>
      <c r="B1872" s="371" t="s">
        <v>10723</v>
      </c>
      <c r="C1872" s="371" t="s">
        <v>3642</v>
      </c>
      <c r="D1872" s="219">
        <v>3748.8</v>
      </c>
    </row>
    <row r="1873" spans="1:4" customFormat="1" x14ac:dyDescent="0.25">
      <c r="A1873" s="371">
        <v>4083</v>
      </c>
      <c r="B1873" s="371" t="s">
        <v>10724</v>
      </c>
      <c r="C1873" s="371" t="s">
        <v>3638</v>
      </c>
      <c r="D1873" s="218">
        <v>21.06</v>
      </c>
    </row>
    <row r="1874" spans="1:4" customFormat="1" x14ac:dyDescent="0.25">
      <c r="A1874" s="371">
        <v>40818</v>
      </c>
      <c r="B1874" s="371" t="s">
        <v>10725</v>
      </c>
      <c r="C1874" s="371" t="s">
        <v>3642</v>
      </c>
      <c r="D1874" s="219">
        <v>3748.8</v>
      </c>
    </row>
    <row r="1875" spans="1:4" customFormat="1" x14ac:dyDescent="0.25">
      <c r="A1875" s="371">
        <v>43146</v>
      </c>
      <c r="B1875" s="371" t="s">
        <v>10726</v>
      </c>
      <c r="C1875" s="371" t="s">
        <v>3639</v>
      </c>
      <c r="D1875" s="218">
        <v>9.8699999999999992</v>
      </c>
    </row>
    <row r="1876" spans="1:4" customFormat="1" x14ac:dyDescent="0.25">
      <c r="A1876" s="371">
        <v>2705</v>
      </c>
      <c r="B1876" s="371" t="s">
        <v>10727</v>
      </c>
      <c r="C1876" s="371" t="s">
        <v>6989</v>
      </c>
      <c r="D1876" s="218">
        <v>0.67</v>
      </c>
    </row>
    <row r="1877" spans="1:4" customFormat="1" x14ac:dyDescent="0.25">
      <c r="A1877" s="371">
        <v>14250</v>
      </c>
      <c r="B1877" s="371" t="s">
        <v>10728</v>
      </c>
      <c r="C1877" s="371" t="s">
        <v>6989</v>
      </c>
      <c r="D1877" s="218">
        <v>0.69</v>
      </c>
    </row>
    <row r="1878" spans="1:4" customFormat="1" x14ac:dyDescent="0.25">
      <c r="A1878" s="371">
        <v>11683</v>
      </c>
      <c r="B1878" s="371" t="s">
        <v>10729</v>
      </c>
      <c r="C1878" s="371" t="s">
        <v>3635</v>
      </c>
      <c r="D1878" s="218">
        <v>37.26</v>
      </c>
    </row>
    <row r="1879" spans="1:4" customFormat="1" x14ac:dyDescent="0.25">
      <c r="A1879" s="371">
        <v>11684</v>
      </c>
      <c r="B1879" s="371" t="s">
        <v>10730</v>
      </c>
      <c r="C1879" s="371" t="s">
        <v>3635</v>
      </c>
      <c r="D1879" s="218">
        <v>40.79</v>
      </c>
    </row>
    <row r="1880" spans="1:4" customFormat="1" x14ac:dyDescent="0.25">
      <c r="A1880" s="371">
        <v>6141</v>
      </c>
      <c r="B1880" s="371" t="s">
        <v>10731</v>
      </c>
      <c r="C1880" s="371" t="s">
        <v>3635</v>
      </c>
      <c r="D1880" s="218">
        <v>5.38</v>
      </c>
    </row>
    <row r="1881" spans="1:4" customFormat="1" x14ac:dyDescent="0.25">
      <c r="A1881" s="371">
        <v>11681</v>
      </c>
      <c r="B1881" s="371" t="s">
        <v>10732</v>
      </c>
      <c r="C1881" s="371" t="s">
        <v>3635</v>
      </c>
      <c r="D1881" s="218">
        <v>6.79</v>
      </c>
    </row>
    <row r="1882" spans="1:4" customFormat="1" x14ac:dyDescent="0.25">
      <c r="A1882" s="371">
        <v>2706</v>
      </c>
      <c r="B1882" s="371" t="s">
        <v>10733</v>
      </c>
      <c r="C1882" s="371" t="s">
        <v>3638</v>
      </c>
      <c r="D1882" s="218">
        <v>107.45</v>
      </c>
    </row>
    <row r="1883" spans="1:4" customFormat="1" x14ac:dyDescent="0.25">
      <c r="A1883" s="371">
        <v>40811</v>
      </c>
      <c r="B1883" s="371" t="s">
        <v>10734</v>
      </c>
      <c r="C1883" s="371" t="s">
        <v>3642</v>
      </c>
      <c r="D1883" s="219">
        <v>19118.88</v>
      </c>
    </row>
    <row r="1884" spans="1:4" customFormat="1" x14ac:dyDescent="0.25">
      <c r="A1884" s="371">
        <v>2707</v>
      </c>
      <c r="B1884" s="371" t="s">
        <v>10735</v>
      </c>
      <c r="C1884" s="371" t="s">
        <v>3638</v>
      </c>
      <c r="D1884" s="218">
        <v>127.15</v>
      </c>
    </row>
    <row r="1885" spans="1:4" customFormat="1" x14ac:dyDescent="0.25">
      <c r="A1885" s="371">
        <v>40813</v>
      </c>
      <c r="B1885" s="371" t="s">
        <v>10736</v>
      </c>
      <c r="C1885" s="371" t="s">
        <v>3642</v>
      </c>
      <c r="D1885" s="219">
        <v>22626.75</v>
      </c>
    </row>
    <row r="1886" spans="1:4" customFormat="1" x14ac:dyDescent="0.25">
      <c r="A1886" s="371">
        <v>2708</v>
      </c>
      <c r="B1886" s="371" t="s">
        <v>10737</v>
      </c>
      <c r="C1886" s="371" t="s">
        <v>3638</v>
      </c>
      <c r="D1886" s="218">
        <v>178.91</v>
      </c>
    </row>
    <row r="1887" spans="1:4" customFormat="1" x14ac:dyDescent="0.25">
      <c r="A1887" s="371">
        <v>40814</v>
      </c>
      <c r="B1887" s="371" t="s">
        <v>10738</v>
      </c>
      <c r="C1887" s="371" t="s">
        <v>3642</v>
      </c>
      <c r="D1887" s="219">
        <v>31834.959999999999</v>
      </c>
    </row>
    <row r="1888" spans="1:4" customFormat="1" x14ac:dyDescent="0.25">
      <c r="A1888" s="371">
        <v>38403</v>
      </c>
      <c r="B1888" s="371" t="s">
        <v>10739</v>
      </c>
      <c r="C1888" s="371" t="s">
        <v>3635</v>
      </c>
      <c r="D1888" s="218">
        <v>56.83</v>
      </c>
    </row>
    <row r="1889" spans="1:4" customFormat="1" x14ac:dyDescent="0.25">
      <c r="A1889" s="371">
        <v>43482</v>
      </c>
      <c r="B1889" s="371" t="s">
        <v>10740</v>
      </c>
      <c r="C1889" s="371" t="s">
        <v>3638</v>
      </c>
      <c r="D1889" s="218">
        <v>0.75</v>
      </c>
    </row>
    <row r="1890" spans="1:4" customFormat="1" x14ac:dyDescent="0.25">
      <c r="A1890" s="371">
        <v>43494</v>
      </c>
      <c r="B1890" s="371" t="s">
        <v>10741</v>
      </c>
      <c r="C1890" s="371" t="s">
        <v>3642</v>
      </c>
      <c r="D1890" s="218">
        <v>140.69</v>
      </c>
    </row>
    <row r="1891" spans="1:4" customFormat="1" x14ac:dyDescent="0.25">
      <c r="A1891" s="371">
        <v>43483</v>
      </c>
      <c r="B1891" s="371" t="s">
        <v>10742</v>
      </c>
      <c r="C1891" s="371" t="s">
        <v>3638</v>
      </c>
      <c r="D1891" s="218">
        <v>1.34</v>
      </c>
    </row>
    <row r="1892" spans="1:4" customFormat="1" x14ac:dyDescent="0.25">
      <c r="A1892" s="371">
        <v>43495</v>
      </c>
      <c r="B1892" s="371" t="s">
        <v>10743</v>
      </c>
      <c r="C1892" s="371" t="s">
        <v>3642</v>
      </c>
      <c r="D1892" s="218">
        <v>253.46</v>
      </c>
    </row>
    <row r="1893" spans="1:4" customFormat="1" x14ac:dyDescent="0.25">
      <c r="A1893" s="371">
        <v>43484</v>
      </c>
      <c r="B1893" s="371" t="s">
        <v>10744</v>
      </c>
      <c r="C1893" s="371" t="s">
        <v>3638</v>
      </c>
      <c r="D1893" s="218">
        <v>1.1399999999999999</v>
      </c>
    </row>
    <row r="1894" spans="1:4" customFormat="1" x14ac:dyDescent="0.25">
      <c r="A1894" s="371">
        <v>43496</v>
      </c>
      <c r="B1894" s="371" t="s">
        <v>10745</v>
      </c>
      <c r="C1894" s="371" t="s">
        <v>3642</v>
      </c>
      <c r="D1894" s="218">
        <v>214.4</v>
      </c>
    </row>
    <row r="1895" spans="1:4" customFormat="1" x14ac:dyDescent="0.25">
      <c r="A1895" s="371">
        <v>43485</v>
      </c>
      <c r="B1895" s="371" t="s">
        <v>10746</v>
      </c>
      <c r="C1895" s="371" t="s">
        <v>3638</v>
      </c>
      <c r="D1895" s="218">
        <v>1.01</v>
      </c>
    </row>
    <row r="1896" spans="1:4" customFormat="1" x14ac:dyDescent="0.25">
      <c r="A1896" s="371">
        <v>43497</v>
      </c>
      <c r="B1896" s="371" t="s">
        <v>10747</v>
      </c>
      <c r="C1896" s="371" t="s">
        <v>3642</v>
      </c>
      <c r="D1896" s="218">
        <v>189.52</v>
      </c>
    </row>
    <row r="1897" spans="1:4" customFormat="1" x14ac:dyDescent="0.25">
      <c r="A1897" s="371">
        <v>43487</v>
      </c>
      <c r="B1897" s="371" t="s">
        <v>10748</v>
      </c>
      <c r="C1897" s="371" t="s">
        <v>3638</v>
      </c>
      <c r="D1897" s="218">
        <v>1.17</v>
      </c>
    </row>
    <row r="1898" spans="1:4" customFormat="1" x14ac:dyDescent="0.25">
      <c r="A1898" s="371">
        <v>43499</v>
      </c>
      <c r="B1898" s="371" t="s">
        <v>10749</v>
      </c>
      <c r="C1898" s="371" t="s">
        <v>3642</v>
      </c>
      <c r="D1898" s="218">
        <v>221.51</v>
      </c>
    </row>
    <row r="1899" spans="1:4" customFormat="1" x14ac:dyDescent="0.25">
      <c r="A1899" s="371">
        <v>43486</v>
      </c>
      <c r="B1899" s="371" t="s">
        <v>10750</v>
      </c>
      <c r="C1899" s="371" t="s">
        <v>3638</v>
      </c>
      <c r="D1899" s="218">
        <v>0.71</v>
      </c>
    </row>
    <row r="1900" spans="1:4" customFormat="1" x14ac:dyDescent="0.25">
      <c r="A1900" s="371">
        <v>43498</v>
      </c>
      <c r="B1900" s="371" t="s">
        <v>10751</v>
      </c>
      <c r="C1900" s="371" t="s">
        <v>3642</v>
      </c>
      <c r="D1900" s="218">
        <v>133.44999999999999</v>
      </c>
    </row>
    <row r="1901" spans="1:4" customFormat="1" x14ac:dyDescent="0.25">
      <c r="A1901" s="371">
        <v>43488</v>
      </c>
      <c r="B1901" s="371" t="s">
        <v>10752</v>
      </c>
      <c r="C1901" s="371" t="s">
        <v>3638</v>
      </c>
      <c r="D1901" s="218">
        <v>0.82</v>
      </c>
    </row>
    <row r="1902" spans="1:4" customFormat="1" x14ac:dyDescent="0.25">
      <c r="A1902" s="371">
        <v>43500</v>
      </c>
      <c r="B1902" s="371" t="s">
        <v>10753</v>
      </c>
      <c r="C1902" s="371" t="s">
        <v>3642</v>
      </c>
      <c r="D1902" s="218">
        <v>154.53</v>
      </c>
    </row>
    <row r="1903" spans="1:4" customFormat="1" x14ac:dyDescent="0.25">
      <c r="A1903" s="371">
        <v>43489</v>
      </c>
      <c r="B1903" s="371" t="s">
        <v>10754</v>
      </c>
      <c r="C1903" s="371" t="s">
        <v>3638</v>
      </c>
      <c r="D1903" s="218">
        <v>1.17</v>
      </c>
    </row>
    <row r="1904" spans="1:4" customFormat="1" x14ac:dyDescent="0.25">
      <c r="A1904" s="371">
        <v>43501</v>
      </c>
      <c r="B1904" s="371" t="s">
        <v>10755</v>
      </c>
      <c r="C1904" s="371" t="s">
        <v>3642</v>
      </c>
      <c r="D1904" s="218">
        <v>220.75</v>
      </c>
    </row>
    <row r="1905" spans="1:4" customFormat="1" x14ac:dyDescent="0.25">
      <c r="A1905" s="371">
        <v>43490</v>
      </c>
      <c r="B1905" s="371" t="s">
        <v>10756</v>
      </c>
      <c r="C1905" s="371" t="s">
        <v>3638</v>
      </c>
      <c r="D1905" s="218">
        <v>1.68</v>
      </c>
    </row>
    <row r="1906" spans="1:4" customFormat="1" x14ac:dyDescent="0.25">
      <c r="A1906" s="371">
        <v>43502</v>
      </c>
      <c r="B1906" s="371" t="s">
        <v>10757</v>
      </c>
      <c r="C1906" s="371" t="s">
        <v>3642</v>
      </c>
      <c r="D1906" s="218">
        <v>316.25</v>
      </c>
    </row>
    <row r="1907" spans="1:4" customFormat="1" x14ac:dyDescent="0.25">
      <c r="A1907" s="371">
        <v>43491</v>
      </c>
      <c r="B1907" s="371" t="s">
        <v>10758</v>
      </c>
      <c r="C1907" s="371" t="s">
        <v>3638</v>
      </c>
      <c r="D1907" s="218">
        <v>1.25</v>
      </c>
    </row>
    <row r="1908" spans="1:4" customFormat="1" x14ac:dyDescent="0.25">
      <c r="A1908" s="371">
        <v>43503</v>
      </c>
      <c r="B1908" s="371" t="s">
        <v>10759</v>
      </c>
      <c r="C1908" s="371" t="s">
        <v>3642</v>
      </c>
      <c r="D1908" s="218">
        <v>235.5</v>
      </c>
    </row>
    <row r="1909" spans="1:4" customFormat="1" x14ac:dyDescent="0.25">
      <c r="A1909" s="371">
        <v>43492</v>
      </c>
      <c r="B1909" s="371" t="s">
        <v>10760</v>
      </c>
      <c r="C1909" s="371" t="s">
        <v>3638</v>
      </c>
      <c r="D1909" s="218">
        <v>1.68</v>
      </c>
    </row>
    <row r="1910" spans="1:4" customFormat="1" x14ac:dyDescent="0.25">
      <c r="A1910" s="371">
        <v>43504</v>
      </c>
      <c r="B1910" s="371" t="s">
        <v>10761</v>
      </c>
      <c r="C1910" s="371" t="s">
        <v>3642</v>
      </c>
      <c r="D1910" s="218">
        <v>317.67</v>
      </c>
    </row>
    <row r="1911" spans="1:4" customFormat="1" x14ac:dyDescent="0.25">
      <c r="A1911" s="371">
        <v>43493</v>
      </c>
      <c r="B1911" s="371" t="s">
        <v>10762</v>
      </c>
      <c r="C1911" s="371" t="s">
        <v>3638</v>
      </c>
      <c r="D1911" s="218">
        <v>0.67</v>
      </c>
    </row>
    <row r="1912" spans="1:4" customFormat="1" x14ac:dyDescent="0.25">
      <c r="A1912" s="371">
        <v>43505</v>
      </c>
      <c r="B1912" s="371" t="s">
        <v>10763</v>
      </c>
      <c r="C1912" s="371" t="s">
        <v>3642</v>
      </c>
      <c r="D1912" s="218">
        <v>126.7</v>
      </c>
    </row>
    <row r="1913" spans="1:4" customFormat="1" x14ac:dyDescent="0.25">
      <c r="A1913" s="371">
        <v>37774</v>
      </c>
      <c r="B1913" s="371" t="s">
        <v>10764</v>
      </c>
      <c r="C1913" s="371" t="s">
        <v>3635</v>
      </c>
      <c r="D1913" s="219">
        <v>565124.71</v>
      </c>
    </row>
    <row r="1914" spans="1:4" customFormat="1" x14ac:dyDescent="0.25">
      <c r="A1914" s="371">
        <v>38629</v>
      </c>
      <c r="B1914" s="371" t="s">
        <v>10765</v>
      </c>
      <c r="C1914" s="371" t="s">
        <v>3635</v>
      </c>
      <c r="D1914" s="219">
        <v>2602792.96</v>
      </c>
    </row>
    <row r="1915" spans="1:4" customFormat="1" x14ac:dyDescent="0.25">
      <c r="A1915" s="371">
        <v>38630</v>
      </c>
      <c r="B1915" s="371" t="s">
        <v>10766</v>
      </c>
      <c r="C1915" s="371" t="s">
        <v>3635</v>
      </c>
      <c r="D1915" s="219">
        <v>1748542.96</v>
      </c>
    </row>
    <row r="1916" spans="1:4" customFormat="1" x14ac:dyDescent="0.25">
      <c r="A1916" s="371">
        <v>38476</v>
      </c>
      <c r="B1916" s="371" t="s">
        <v>10767</v>
      </c>
      <c r="C1916" s="371" t="s">
        <v>3635</v>
      </c>
      <c r="D1916" s="218">
        <v>427.12</v>
      </c>
    </row>
    <row r="1917" spans="1:4" customFormat="1" x14ac:dyDescent="0.25">
      <c r="A1917" s="371">
        <v>38477</v>
      </c>
      <c r="B1917" s="371" t="s">
        <v>10768</v>
      </c>
      <c r="C1917" s="371" t="s">
        <v>3635</v>
      </c>
      <c r="D1917" s="219">
        <v>1209.6199999999999</v>
      </c>
    </row>
    <row r="1918" spans="1:4" customFormat="1" x14ac:dyDescent="0.25">
      <c r="A1918" s="371">
        <v>40635</v>
      </c>
      <c r="B1918" s="371" t="s">
        <v>10769</v>
      </c>
      <c r="C1918" s="371" t="s">
        <v>3635</v>
      </c>
      <c r="D1918" s="219">
        <v>960573.9</v>
      </c>
    </row>
    <row r="1919" spans="1:4" customFormat="1" x14ac:dyDescent="0.25">
      <c r="A1919" s="371">
        <v>36483</v>
      </c>
      <c r="B1919" s="371" t="s">
        <v>10770</v>
      </c>
      <c r="C1919" s="371" t="s">
        <v>3635</v>
      </c>
      <c r="D1919" s="219">
        <v>870433.83</v>
      </c>
    </row>
    <row r="1920" spans="1:4" customFormat="1" x14ac:dyDescent="0.25">
      <c r="A1920" s="371">
        <v>14525</v>
      </c>
      <c r="B1920" s="371" t="s">
        <v>10771</v>
      </c>
      <c r="C1920" s="371" t="s">
        <v>3635</v>
      </c>
      <c r="D1920" s="219">
        <v>911395.42</v>
      </c>
    </row>
    <row r="1921" spans="1:4" customFormat="1" x14ac:dyDescent="0.25">
      <c r="A1921" s="371">
        <v>36482</v>
      </c>
      <c r="B1921" s="371" t="s">
        <v>10772</v>
      </c>
      <c r="C1921" s="371" t="s">
        <v>3635</v>
      </c>
      <c r="D1921" s="219">
        <v>781648.51</v>
      </c>
    </row>
    <row r="1922" spans="1:4" customFormat="1" x14ac:dyDescent="0.25">
      <c r="A1922" s="371">
        <v>36408</v>
      </c>
      <c r="B1922" s="371" t="s">
        <v>10773</v>
      </c>
      <c r="C1922" s="371" t="s">
        <v>3635</v>
      </c>
      <c r="D1922" s="219">
        <v>933924.29</v>
      </c>
    </row>
    <row r="1923" spans="1:4" customFormat="1" x14ac:dyDescent="0.25">
      <c r="A1923" s="371">
        <v>2723</v>
      </c>
      <c r="B1923" s="371" t="s">
        <v>10774</v>
      </c>
      <c r="C1923" s="371" t="s">
        <v>3635</v>
      </c>
      <c r="D1923" s="219">
        <v>716827.86</v>
      </c>
    </row>
    <row r="1924" spans="1:4" customFormat="1" x14ac:dyDescent="0.25">
      <c r="A1924" s="371">
        <v>36481</v>
      </c>
      <c r="B1924" s="371" t="s">
        <v>10775</v>
      </c>
      <c r="C1924" s="371" t="s">
        <v>3635</v>
      </c>
      <c r="D1924" s="219">
        <v>855073.23</v>
      </c>
    </row>
    <row r="1925" spans="1:4" customFormat="1" x14ac:dyDescent="0.25">
      <c r="A1925" s="371">
        <v>10685</v>
      </c>
      <c r="B1925" s="371" t="s">
        <v>10776</v>
      </c>
      <c r="C1925" s="371" t="s">
        <v>3635</v>
      </c>
      <c r="D1925" s="219">
        <v>819231.84</v>
      </c>
    </row>
    <row r="1926" spans="1:4" customFormat="1" x14ac:dyDescent="0.25">
      <c r="A1926" s="371">
        <v>40636</v>
      </c>
      <c r="B1926" s="371" t="s">
        <v>10777</v>
      </c>
      <c r="C1926" s="371" t="s">
        <v>3635</v>
      </c>
      <c r="D1926" s="219">
        <v>924732.51</v>
      </c>
    </row>
    <row r="1927" spans="1:4" customFormat="1" x14ac:dyDescent="0.25">
      <c r="A1927" s="371">
        <v>4111</v>
      </c>
      <c r="B1927" s="371" t="s">
        <v>10778</v>
      </c>
      <c r="C1927" s="371" t="s">
        <v>3635</v>
      </c>
      <c r="D1927" s="218">
        <v>52.41</v>
      </c>
    </row>
    <row r="1928" spans="1:4" customFormat="1" x14ac:dyDescent="0.25">
      <c r="A1928" s="371">
        <v>44538</v>
      </c>
      <c r="B1928" s="371" t="s">
        <v>10779</v>
      </c>
      <c r="C1928" s="371" t="s">
        <v>3635</v>
      </c>
      <c r="D1928" s="218">
        <v>47.56</v>
      </c>
    </row>
    <row r="1929" spans="1:4" customFormat="1" x14ac:dyDescent="0.25">
      <c r="A1929" s="371">
        <v>12</v>
      </c>
      <c r="B1929" s="371" t="s">
        <v>10780</v>
      </c>
      <c r="C1929" s="371" t="s">
        <v>3635</v>
      </c>
      <c r="D1929" s="218">
        <v>9.39</v>
      </c>
    </row>
    <row r="1930" spans="1:4" customFormat="1" x14ac:dyDescent="0.25">
      <c r="A1930" s="371">
        <v>37554</v>
      </c>
      <c r="B1930" s="371" t="s">
        <v>10781</v>
      </c>
      <c r="C1930" s="371" t="s">
        <v>3635</v>
      </c>
      <c r="D1930" s="218">
        <v>234.87</v>
      </c>
    </row>
    <row r="1931" spans="1:4" customFormat="1" x14ac:dyDescent="0.25">
      <c r="A1931" s="371">
        <v>37555</v>
      </c>
      <c r="B1931" s="371" t="s">
        <v>10782</v>
      </c>
      <c r="C1931" s="371" t="s">
        <v>3635</v>
      </c>
      <c r="D1931" s="218">
        <v>285.70999999999998</v>
      </c>
    </row>
    <row r="1932" spans="1:4" customFormat="1" x14ac:dyDescent="0.25">
      <c r="A1932" s="371">
        <v>10902</v>
      </c>
      <c r="B1932" s="371" t="s">
        <v>10783</v>
      </c>
      <c r="C1932" s="371" t="s">
        <v>3635</v>
      </c>
      <c r="D1932" s="218">
        <v>71.69</v>
      </c>
    </row>
    <row r="1933" spans="1:4" customFormat="1" x14ac:dyDescent="0.25">
      <c r="A1933" s="371">
        <v>20965</v>
      </c>
      <c r="B1933" s="371" t="s">
        <v>10784</v>
      </c>
      <c r="C1933" s="371" t="s">
        <v>3635</v>
      </c>
      <c r="D1933" s="218">
        <v>72.36</v>
      </c>
    </row>
    <row r="1934" spans="1:4" customFormat="1" x14ac:dyDescent="0.25">
      <c r="A1934" s="371">
        <v>20966</v>
      </c>
      <c r="B1934" s="371" t="s">
        <v>10785</v>
      </c>
      <c r="C1934" s="371" t="s">
        <v>3635</v>
      </c>
      <c r="D1934" s="218">
        <v>77.91</v>
      </c>
    </row>
    <row r="1935" spans="1:4" customFormat="1" x14ac:dyDescent="0.25">
      <c r="A1935" s="371">
        <v>10903</v>
      </c>
      <c r="B1935" s="371" t="s">
        <v>10786</v>
      </c>
      <c r="C1935" s="371" t="s">
        <v>3635</v>
      </c>
      <c r="D1935" s="218">
        <v>118.09</v>
      </c>
    </row>
    <row r="1936" spans="1:4" customFormat="1" x14ac:dyDescent="0.25">
      <c r="A1936" s="371">
        <v>20967</v>
      </c>
      <c r="B1936" s="371" t="s">
        <v>10787</v>
      </c>
      <c r="C1936" s="371" t="s">
        <v>3635</v>
      </c>
      <c r="D1936" s="218">
        <v>118.09</v>
      </c>
    </row>
    <row r="1937" spans="1:4" customFormat="1" x14ac:dyDescent="0.25">
      <c r="A1937" s="371">
        <v>20968</v>
      </c>
      <c r="B1937" s="371" t="s">
        <v>10788</v>
      </c>
      <c r="C1937" s="371" t="s">
        <v>3635</v>
      </c>
      <c r="D1937" s="218">
        <v>129.52000000000001</v>
      </c>
    </row>
    <row r="1938" spans="1:4" customFormat="1" x14ac:dyDescent="0.25">
      <c r="A1938" s="371">
        <v>11359</v>
      </c>
      <c r="B1938" s="371" t="s">
        <v>10789</v>
      </c>
      <c r="C1938" s="371" t="s">
        <v>3635</v>
      </c>
      <c r="D1938" s="218">
        <v>904.84</v>
      </c>
    </row>
    <row r="1939" spans="1:4" customFormat="1" x14ac:dyDescent="0.25">
      <c r="A1939" s="371">
        <v>39017</v>
      </c>
      <c r="B1939" s="371" t="s">
        <v>10790</v>
      </c>
      <c r="C1939" s="371" t="s">
        <v>3635</v>
      </c>
      <c r="D1939" s="218">
        <v>0.22</v>
      </c>
    </row>
    <row r="1940" spans="1:4" customFormat="1" x14ac:dyDescent="0.25">
      <c r="A1940" s="371">
        <v>39315</v>
      </c>
      <c r="B1940" s="371" t="s">
        <v>10791</v>
      </c>
      <c r="C1940" s="371" t="s">
        <v>3635</v>
      </c>
      <c r="D1940" s="218">
        <v>0.35</v>
      </c>
    </row>
    <row r="1941" spans="1:4" customFormat="1" x14ac:dyDescent="0.25">
      <c r="A1941" s="371">
        <v>39016</v>
      </c>
      <c r="B1941" s="371" t="s">
        <v>10792</v>
      </c>
      <c r="C1941" s="371" t="s">
        <v>3635</v>
      </c>
      <c r="D1941" s="218">
        <v>0.36</v>
      </c>
    </row>
    <row r="1942" spans="1:4" customFormat="1" x14ac:dyDescent="0.25">
      <c r="A1942" s="371">
        <v>39481</v>
      </c>
      <c r="B1942" s="371" t="s">
        <v>10793</v>
      </c>
      <c r="C1942" s="371" t="s">
        <v>3635</v>
      </c>
      <c r="D1942" s="218">
        <v>1.74</v>
      </c>
    </row>
    <row r="1943" spans="1:4" customFormat="1" x14ac:dyDescent="0.25">
      <c r="A1943" s="371">
        <v>39013</v>
      </c>
      <c r="B1943" s="371" t="s">
        <v>10794</v>
      </c>
      <c r="C1943" s="371" t="s">
        <v>3635</v>
      </c>
      <c r="D1943" s="218">
        <v>1.48</v>
      </c>
    </row>
    <row r="1944" spans="1:4" customFormat="1" x14ac:dyDescent="0.25">
      <c r="A1944" s="371">
        <v>44919</v>
      </c>
      <c r="B1944" s="371" t="s">
        <v>10795</v>
      </c>
      <c r="C1944" s="371" t="s">
        <v>3635</v>
      </c>
      <c r="D1944" s="218">
        <v>2.77</v>
      </c>
    </row>
    <row r="1945" spans="1:4" customFormat="1" x14ac:dyDescent="0.25">
      <c r="A1945" s="371">
        <v>40433</v>
      </c>
      <c r="B1945" s="371" t="s">
        <v>10796</v>
      </c>
      <c r="C1945" s="371" t="s">
        <v>3635</v>
      </c>
      <c r="D1945" s="218">
        <v>1.53</v>
      </c>
    </row>
    <row r="1946" spans="1:4" customFormat="1" x14ac:dyDescent="0.25">
      <c r="A1946" s="371">
        <v>20219</v>
      </c>
      <c r="B1946" s="371" t="s">
        <v>10797</v>
      </c>
      <c r="C1946" s="371" t="s">
        <v>3635</v>
      </c>
      <c r="D1946" s="219">
        <v>116000</v>
      </c>
    </row>
    <row r="1947" spans="1:4" customFormat="1" x14ac:dyDescent="0.25">
      <c r="A1947" s="371">
        <v>36484</v>
      </c>
      <c r="B1947" s="371" t="s">
        <v>10798</v>
      </c>
      <c r="C1947" s="371" t="s">
        <v>3635</v>
      </c>
      <c r="D1947" s="219">
        <v>246246.87</v>
      </c>
    </row>
    <row r="1948" spans="1:4" customFormat="1" x14ac:dyDescent="0.25">
      <c r="A1948" s="371">
        <v>38367</v>
      </c>
      <c r="B1948" s="371" t="s">
        <v>10799</v>
      </c>
      <c r="C1948" s="371" t="s">
        <v>3635</v>
      </c>
      <c r="D1948" s="218">
        <v>22.95</v>
      </c>
    </row>
    <row r="1949" spans="1:4" customFormat="1" x14ac:dyDescent="0.25">
      <c r="A1949" s="371">
        <v>38368</v>
      </c>
      <c r="B1949" s="371" t="s">
        <v>10800</v>
      </c>
      <c r="C1949" s="371" t="s">
        <v>3635</v>
      </c>
      <c r="D1949" s="218">
        <v>8.15</v>
      </c>
    </row>
    <row r="1950" spans="1:4" customFormat="1" x14ac:dyDescent="0.25">
      <c r="A1950" s="371">
        <v>38091</v>
      </c>
      <c r="B1950" s="371" t="s">
        <v>10801</v>
      </c>
      <c r="C1950" s="371" t="s">
        <v>3635</v>
      </c>
      <c r="D1950" s="218">
        <v>2.87</v>
      </c>
    </row>
    <row r="1951" spans="1:4" customFormat="1" x14ac:dyDescent="0.25">
      <c r="A1951" s="371">
        <v>38095</v>
      </c>
      <c r="B1951" s="371" t="s">
        <v>10802</v>
      </c>
      <c r="C1951" s="371" t="s">
        <v>3635</v>
      </c>
      <c r="D1951" s="218">
        <v>6.08</v>
      </c>
    </row>
    <row r="1952" spans="1:4" customFormat="1" x14ac:dyDescent="0.25">
      <c r="A1952" s="371">
        <v>38092</v>
      </c>
      <c r="B1952" s="371" t="s">
        <v>10803</v>
      </c>
      <c r="C1952" s="371" t="s">
        <v>3635</v>
      </c>
      <c r="D1952" s="218">
        <v>2.73</v>
      </c>
    </row>
    <row r="1953" spans="1:4" customFormat="1" x14ac:dyDescent="0.25">
      <c r="A1953" s="371">
        <v>38093</v>
      </c>
      <c r="B1953" s="371" t="s">
        <v>10804</v>
      </c>
      <c r="C1953" s="371" t="s">
        <v>3635</v>
      </c>
      <c r="D1953" s="218">
        <v>2.82</v>
      </c>
    </row>
    <row r="1954" spans="1:4" customFormat="1" x14ac:dyDescent="0.25">
      <c r="A1954" s="371">
        <v>38096</v>
      </c>
      <c r="B1954" s="371" t="s">
        <v>10805</v>
      </c>
      <c r="C1954" s="371" t="s">
        <v>3635</v>
      </c>
      <c r="D1954" s="218">
        <v>6.54</v>
      </c>
    </row>
    <row r="1955" spans="1:4" customFormat="1" x14ac:dyDescent="0.25">
      <c r="A1955" s="371">
        <v>38094</v>
      </c>
      <c r="B1955" s="371" t="s">
        <v>10806</v>
      </c>
      <c r="C1955" s="371" t="s">
        <v>3635</v>
      </c>
      <c r="D1955" s="218">
        <v>3.45</v>
      </c>
    </row>
    <row r="1956" spans="1:4" customFormat="1" x14ac:dyDescent="0.25">
      <c r="A1956" s="371">
        <v>38097</v>
      </c>
      <c r="B1956" s="371" t="s">
        <v>10807</v>
      </c>
      <c r="C1956" s="371" t="s">
        <v>3635</v>
      </c>
      <c r="D1956" s="218">
        <v>7.01</v>
      </c>
    </row>
    <row r="1957" spans="1:4" customFormat="1" x14ac:dyDescent="0.25">
      <c r="A1957" s="371">
        <v>38098</v>
      </c>
      <c r="B1957" s="371" t="s">
        <v>10808</v>
      </c>
      <c r="C1957" s="371" t="s">
        <v>3635</v>
      </c>
      <c r="D1957" s="218">
        <v>7.01</v>
      </c>
    </row>
    <row r="1958" spans="1:4" customFormat="1" x14ac:dyDescent="0.25">
      <c r="A1958" s="371">
        <v>11186</v>
      </c>
      <c r="B1958" s="371" t="s">
        <v>10809</v>
      </c>
      <c r="C1958" s="371" t="s">
        <v>3636</v>
      </c>
      <c r="D1958" s="218">
        <v>451.5</v>
      </c>
    </row>
    <row r="1959" spans="1:4" customFormat="1" x14ac:dyDescent="0.25">
      <c r="A1959" s="371">
        <v>11558</v>
      </c>
      <c r="B1959" s="371" t="s">
        <v>10810</v>
      </c>
      <c r="C1959" s="371" t="s">
        <v>3643</v>
      </c>
      <c r="D1959" s="218">
        <v>14.34</v>
      </c>
    </row>
    <row r="1960" spans="1:4" customFormat="1" x14ac:dyDescent="0.25">
      <c r="A1960" s="371">
        <v>11557</v>
      </c>
      <c r="B1960" s="371" t="s">
        <v>10811</v>
      </c>
      <c r="C1960" s="371" t="s">
        <v>3643</v>
      </c>
      <c r="D1960" s="218">
        <v>36.29</v>
      </c>
    </row>
    <row r="1961" spans="1:4" customFormat="1" x14ac:dyDescent="0.25">
      <c r="A1961" s="371">
        <v>2759</v>
      </c>
      <c r="B1961" s="371" t="s">
        <v>10812</v>
      </c>
      <c r="C1961" s="371" t="s">
        <v>3635</v>
      </c>
      <c r="D1961" s="218">
        <v>9.68</v>
      </c>
    </row>
    <row r="1962" spans="1:4" customFormat="1" x14ac:dyDescent="0.25">
      <c r="A1962" s="371">
        <v>38124</v>
      </c>
      <c r="B1962" s="371" t="s">
        <v>10813</v>
      </c>
      <c r="C1962" s="371" t="s">
        <v>3635</v>
      </c>
      <c r="D1962" s="218">
        <v>29.9</v>
      </c>
    </row>
    <row r="1963" spans="1:4" customFormat="1" x14ac:dyDescent="0.25">
      <c r="A1963" s="371">
        <v>38380</v>
      </c>
      <c r="B1963" s="371" t="s">
        <v>10814</v>
      </c>
      <c r="C1963" s="371" t="s">
        <v>3635</v>
      </c>
      <c r="D1963" s="218">
        <v>36.46</v>
      </c>
    </row>
    <row r="1964" spans="1:4" customFormat="1" x14ac:dyDescent="0.25">
      <c r="A1964" s="371">
        <v>42429</v>
      </c>
      <c r="B1964" s="371" t="s">
        <v>10815</v>
      </c>
      <c r="C1964" s="371" t="s">
        <v>3635</v>
      </c>
      <c r="D1964" s="219">
        <v>6025.1</v>
      </c>
    </row>
    <row r="1965" spans="1:4" customFormat="1" x14ac:dyDescent="0.25">
      <c r="A1965" s="371">
        <v>39616</v>
      </c>
      <c r="B1965" s="371" t="s">
        <v>10816</v>
      </c>
      <c r="C1965" s="371" t="s">
        <v>3635</v>
      </c>
      <c r="D1965" s="218">
        <v>737.69</v>
      </c>
    </row>
    <row r="1966" spans="1:4" customFormat="1" x14ac:dyDescent="0.25">
      <c r="A1966" s="371">
        <v>39618</v>
      </c>
      <c r="B1966" s="371" t="s">
        <v>10817</v>
      </c>
      <c r="C1966" s="371" t="s">
        <v>3635</v>
      </c>
      <c r="D1966" s="219">
        <v>1338.05</v>
      </c>
    </row>
    <row r="1967" spans="1:4" customFormat="1" x14ac:dyDescent="0.25">
      <c r="A1967" s="371">
        <v>39619</v>
      </c>
      <c r="B1967" s="371" t="s">
        <v>10818</v>
      </c>
      <c r="C1967" s="371" t="s">
        <v>3635</v>
      </c>
      <c r="D1967" s="219">
        <v>1832.58</v>
      </c>
    </row>
    <row r="1968" spans="1:4" customFormat="1" x14ac:dyDescent="0.25">
      <c r="A1968" s="371">
        <v>39613</v>
      </c>
      <c r="B1968" s="371" t="s">
        <v>10819</v>
      </c>
      <c r="C1968" s="371" t="s">
        <v>3635</v>
      </c>
      <c r="D1968" s="218">
        <v>293.02999999999997</v>
      </c>
    </row>
    <row r="1969" spans="1:4" customFormat="1" x14ac:dyDescent="0.25">
      <c r="A1969" s="371">
        <v>39614</v>
      </c>
      <c r="B1969" s="371" t="s">
        <v>10820</v>
      </c>
      <c r="C1969" s="371" t="s">
        <v>3635</v>
      </c>
      <c r="D1969" s="218">
        <v>427.5</v>
      </c>
    </row>
    <row r="1970" spans="1:4" customFormat="1" x14ac:dyDescent="0.25">
      <c r="A1970" s="371">
        <v>38538</v>
      </c>
      <c r="B1970" s="371" t="s">
        <v>10821</v>
      </c>
      <c r="C1970" s="371" t="s">
        <v>3640</v>
      </c>
      <c r="D1970" s="218">
        <v>81.8</v>
      </c>
    </row>
    <row r="1971" spans="1:4" customFormat="1" x14ac:dyDescent="0.25">
      <c r="A1971" s="371">
        <v>38539</v>
      </c>
      <c r="B1971" s="371" t="s">
        <v>10822</v>
      </c>
      <c r="C1971" s="371" t="s">
        <v>3640</v>
      </c>
      <c r="D1971" s="218">
        <v>111.23</v>
      </c>
    </row>
    <row r="1972" spans="1:4" customFormat="1" x14ac:dyDescent="0.25">
      <c r="A1972" s="371">
        <v>38540</v>
      </c>
      <c r="B1972" s="371" t="s">
        <v>10823</v>
      </c>
      <c r="C1972" s="371" t="s">
        <v>3640</v>
      </c>
      <c r="D1972" s="218">
        <v>285.07</v>
      </c>
    </row>
    <row r="1973" spans="1:4" customFormat="1" x14ac:dyDescent="0.25">
      <c r="A1973" s="371">
        <v>38384</v>
      </c>
      <c r="B1973" s="371" t="s">
        <v>10824</v>
      </c>
      <c r="C1973" s="371" t="s">
        <v>3635</v>
      </c>
      <c r="D1973" s="218">
        <v>21.12</v>
      </c>
    </row>
    <row r="1974" spans="1:4" customFormat="1" x14ac:dyDescent="0.25">
      <c r="A1974" s="371">
        <v>13</v>
      </c>
      <c r="B1974" s="371" t="s">
        <v>10825</v>
      </c>
      <c r="C1974" s="371" t="s">
        <v>3639</v>
      </c>
      <c r="D1974" s="218">
        <v>14.46</v>
      </c>
    </row>
    <row r="1975" spans="1:4" customFormat="1" x14ac:dyDescent="0.25">
      <c r="A1975" s="371">
        <v>2762</v>
      </c>
      <c r="B1975" s="371" t="s">
        <v>10826</v>
      </c>
      <c r="C1975" s="371" t="s">
        <v>3640</v>
      </c>
      <c r="D1975" s="218">
        <v>12.1</v>
      </c>
    </row>
    <row r="1976" spans="1:4" customFormat="1" x14ac:dyDescent="0.25">
      <c r="A1976" s="371">
        <v>21142</v>
      </c>
      <c r="B1976" s="371" t="s">
        <v>10827</v>
      </c>
      <c r="C1976" s="371" t="s">
        <v>3635</v>
      </c>
      <c r="D1976" s="218">
        <v>44.78</v>
      </c>
    </row>
    <row r="1977" spans="1:4" customFormat="1" x14ac:dyDescent="0.25">
      <c r="A1977" s="371">
        <v>4223</v>
      </c>
      <c r="B1977" s="371" t="s">
        <v>10828</v>
      </c>
      <c r="C1977" s="371" t="s">
        <v>3634</v>
      </c>
      <c r="D1977" s="218">
        <v>3.69</v>
      </c>
    </row>
    <row r="1978" spans="1:4" customFormat="1" x14ac:dyDescent="0.25">
      <c r="A1978" s="371">
        <v>37372</v>
      </c>
      <c r="B1978" s="371" t="s">
        <v>10829</v>
      </c>
      <c r="C1978" s="371" t="s">
        <v>3638</v>
      </c>
      <c r="D1978" s="218">
        <v>1.1399999999999999</v>
      </c>
    </row>
    <row r="1979" spans="1:4" customFormat="1" x14ac:dyDescent="0.25">
      <c r="A1979" s="371">
        <v>40863</v>
      </c>
      <c r="B1979" s="371" t="s">
        <v>10830</v>
      </c>
      <c r="C1979" s="371" t="s">
        <v>3642</v>
      </c>
      <c r="D1979" s="218">
        <v>215.56</v>
      </c>
    </row>
    <row r="1980" spans="1:4" customFormat="1" x14ac:dyDescent="0.25">
      <c r="A1980" s="371">
        <v>38475</v>
      </c>
      <c r="B1980" s="371" t="s">
        <v>10831</v>
      </c>
      <c r="C1980" s="371" t="s">
        <v>3635</v>
      </c>
      <c r="D1980" s="218">
        <v>31.2</v>
      </c>
    </row>
    <row r="1981" spans="1:4" customFormat="1" x14ac:dyDescent="0.25">
      <c r="A1981" s="371">
        <v>38474</v>
      </c>
      <c r="B1981" s="371" t="s">
        <v>10832</v>
      </c>
      <c r="C1981" s="371" t="s">
        <v>3635</v>
      </c>
      <c r="D1981" s="218">
        <v>38.56</v>
      </c>
    </row>
    <row r="1982" spans="1:4" customFormat="1" x14ac:dyDescent="0.25">
      <c r="A1982" s="371">
        <v>10886</v>
      </c>
      <c r="B1982" s="371" t="s">
        <v>10833</v>
      </c>
      <c r="C1982" s="371" t="s">
        <v>3635</v>
      </c>
      <c r="D1982" s="218">
        <v>192.5</v>
      </c>
    </row>
    <row r="1983" spans="1:4" customFormat="1" x14ac:dyDescent="0.25">
      <c r="A1983" s="371">
        <v>10888</v>
      </c>
      <c r="B1983" s="371" t="s">
        <v>10834</v>
      </c>
      <c r="C1983" s="371" t="s">
        <v>3635</v>
      </c>
      <c r="D1983" s="218">
        <v>609.23</v>
      </c>
    </row>
    <row r="1984" spans="1:4" customFormat="1" x14ac:dyDescent="0.25">
      <c r="A1984" s="371">
        <v>10889</v>
      </c>
      <c r="B1984" s="371" t="s">
        <v>10835</v>
      </c>
      <c r="C1984" s="371" t="s">
        <v>3635</v>
      </c>
      <c r="D1984" s="218">
        <v>660</v>
      </c>
    </row>
    <row r="1985" spans="1:4" customFormat="1" x14ac:dyDescent="0.25">
      <c r="A1985" s="371">
        <v>10890</v>
      </c>
      <c r="B1985" s="371" t="s">
        <v>10836</v>
      </c>
      <c r="C1985" s="371" t="s">
        <v>3635</v>
      </c>
      <c r="D1985" s="218">
        <v>304.61</v>
      </c>
    </row>
    <row r="1986" spans="1:4" customFormat="1" x14ac:dyDescent="0.25">
      <c r="A1986" s="371">
        <v>10891</v>
      </c>
      <c r="B1986" s="371" t="s">
        <v>10837</v>
      </c>
      <c r="C1986" s="371" t="s">
        <v>3635</v>
      </c>
      <c r="D1986" s="218">
        <v>186.15</v>
      </c>
    </row>
    <row r="1987" spans="1:4" customFormat="1" x14ac:dyDescent="0.25">
      <c r="A1987" s="371">
        <v>10892</v>
      </c>
      <c r="B1987" s="371" t="s">
        <v>10838</v>
      </c>
      <c r="C1987" s="371" t="s">
        <v>3635</v>
      </c>
      <c r="D1987" s="218">
        <v>220</v>
      </c>
    </row>
    <row r="1988" spans="1:4" customFormat="1" x14ac:dyDescent="0.25">
      <c r="A1988" s="371">
        <v>20977</v>
      </c>
      <c r="B1988" s="371" t="s">
        <v>10839</v>
      </c>
      <c r="C1988" s="371" t="s">
        <v>3635</v>
      </c>
      <c r="D1988" s="218">
        <v>262.3</v>
      </c>
    </row>
    <row r="1989" spans="1:4" customFormat="1" x14ac:dyDescent="0.25">
      <c r="A1989" s="371">
        <v>3073</v>
      </c>
      <c r="B1989" s="371" t="s">
        <v>10840</v>
      </c>
      <c r="C1989" s="371" t="s">
        <v>3635</v>
      </c>
      <c r="D1989" s="218">
        <v>163.63</v>
      </c>
    </row>
    <row r="1990" spans="1:4" customFormat="1" x14ac:dyDescent="0.25">
      <c r="A1990" s="371">
        <v>3074</v>
      </c>
      <c r="B1990" s="371" t="s">
        <v>10841</v>
      </c>
      <c r="C1990" s="371" t="s">
        <v>3635</v>
      </c>
      <c r="D1990" s="218">
        <v>103.3</v>
      </c>
    </row>
    <row r="1991" spans="1:4" customFormat="1" x14ac:dyDescent="0.25">
      <c r="A1991" s="371">
        <v>3076</v>
      </c>
      <c r="B1991" s="371" t="s">
        <v>10842</v>
      </c>
      <c r="C1991" s="371" t="s">
        <v>3635</v>
      </c>
      <c r="D1991" s="218">
        <v>134.52000000000001</v>
      </c>
    </row>
    <row r="1992" spans="1:4" customFormat="1" x14ac:dyDescent="0.25">
      <c r="A1992" s="371">
        <v>3075</v>
      </c>
      <c r="B1992" s="371" t="s">
        <v>10843</v>
      </c>
      <c r="C1992" s="371" t="s">
        <v>3635</v>
      </c>
      <c r="D1992" s="218">
        <v>85.01</v>
      </c>
    </row>
    <row r="1993" spans="1:4" customFormat="1" x14ac:dyDescent="0.25">
      <c r="A1993" s="371">
        <v>10781</v>
      </c>
      <c r="B1993" s="371" t="s">
        <v>10844</v>
      </c>
      <c r="C1993" s="371" t="s">
        <v>3635</v>
      </c>
      <c r="D1993" s="218">
        <v>11.53</v>
      </c>
    </row>
    <row r="1994" spans="1:4" customFormat="1" x14ac:dyDescent="0.25">
      <c r="A1994" s="371">
        <v>43612</v>
      </c>
      <c r="B1994" s="371" t="s">
        <v>10845</v>
      </c>
      <c r="C1994" s="371" t="s">
        <v>3637</v>
      </c>
      <c r="D1994" s="218">
        <v>112.75</v>
      </c>
    </row>
    <row r="1995" spans="1:4" customFormat="1" x14ac:dyDescent="0.25">
      <c r="A1995" s="371">
        <v>43613</v>
      </c>
      <c r="B1995" s="371" t="s">
        <v>10846</v>
      </c>
      <c r="C1995" s="371" t="s">
        <v>3637</v>
      </c>
      <c r="D1995" s="218">
        <v>93.34</v>
      </c>
    </row>
    <row r="1996" spans="1:4" customFormat="1" x14ac:dyDescent="0.25">
      <c r="A1996" s="371">
        <v>11480</v>
      </c>
      <c r="B1996" s="371" t="s">
        <v>10847</v>
      </c>
      <c r="C1996" s="371" t="s">
        <v>3637</v>
      </c>
      <c r="D1996" s="218">
        <v>143.25</v>
      </c>
    </row>
    <row r="1997" spans="1:4" customFormat="1" x14ac:dyDescent="0.25">
      <c r="A1997" s="371">
        <v>11469</v>
      </c>
      <c r="B1997" s="371" t="s">
        <v>10848</v>
      </c>
      <c r="C1997" s="371" t="s">
        <v>3635</v>
      </c>
      <c r="D1997" s="218">
        <v>15.29</v>
      </c>
    </row>
    <row r="1998" spans="1:4" customFormat="1" x14ac:dyDescent="0.25">
      <c r="A1998" s="371">
        <v>11468</v>
      </c>
      <c r="B1998" s="371" t="s">
        <v>10849</v>
      </c>
      <c r="C1998" s="371" t="s">
        <v>3635</v>
      </c>
      <c r="D1998" s="218">
        <v>15.3</v>
      </c>
    </row>
    <row r="1999" spans="1:4" customFormat="1" x14ac:dyDescent="0.25">
      <c r="A1999" s="371">
        <v>11484</v>
      </c>
      <c r="B1999" s="371" t="s">
        <v>10850</v>
      </c>
      <c r="C1999" s="371" t="s">
        <v>3635</v>
      </c>
      <c r="D1999" s="218">
        <v>67.2</v>
      </c>
    </row>
    <row r="2000" spans="1:4" customFormat="1" x14ac:dyDescent="0.25">
      <c r="A2000" s="371">
        <v>38155</v>
      </c>
      <c r="B2000" s="371" t="s">
        <v>10851</v>
      </c>
      <c r="C2000" s="371" t="s">
        <v>3635</v>
      </c>
      <c r="D2000" s="218">
        <v>104.34</v>
      </c>
    </row>
    <row r="2001" spans="1:4" customFormat="1" x14ac:dyDescent="0.25">
      <c r="A2001" s="371">
        <v>11467</v>
      </c>
      <c r="B2001" s="371" t="s">
        <v>10852</v>
      </c>
      <c r="C2001" s="371" t="s">
        <v>3635</v>
      </c>
      <c r="D2001" s="218">
        <v>23.84</v>
      </c>
    </row>
    <row r="2002" spans="1:4" customFormat="1" x14ac:dyDescent="0.25">
      <c r="A2002" s="371">
        <v>38153</v>
      </c>
      <c r="B2002" s="371" t="s">
        <v>10853</v>
      </c>
      <c r="C2002" s="371" t="s">
        <v>3637</v>
      </c>
      <c r="D2002" s="218">
        <v>60.9</v>
      </c>
    </row>
    <row r="2003" spans="1:4" customFormat="1" x14ac:dyDescent="0.25">
      <c r="A2003" s="371">
        <v>43607</v>
      </c>
      <c r="B2003" s="371" t="s">
        <v>10854</v>
      </c>
      <c r="C2003" s="371" t="s">
        <v>3637</v>
      </c>
      <c r="D2003" s="218">
        <v>115.19</v>
      </c>
    </row>
    <row r="2004" spans="1:4" customFormat="1" x14ac:dyDescent="0.25">
      <c r="A2004" s="371">
        <v>3080</v>
      </c>
      <c r="B2004" s="371" t="s">
        <v>10855</v>
      </c>
      <c r="C2004" s="371" t="s">
        <v>3637</v>
      </c>
      <c r="D2004" s="218">
        <v>77.45</v>
      </c>
    </row>
    <row r="2005" spans="1:4" customFormat="1" x14ac:dyDescent="0.25">
      <c r="A2005" s="371">
        <v>3081</v>
      </c>
      <c r="B2005" s="371" t="s">
        <v>10856</v>
      </c>
      <c r="C2005" s="371" t="s">
        <v>3637</v>
      </c>
      <c r="D2005" s="218">
        <v>153.22999999999999</v>
      </c>
    </row>
    <row r="2006" spans="1:4" customFormat="1" x14ac:dyDescent="0.25">
      <c r="A2006" s="371">
        <v>3090</v>
      </c>
      <c r="B2006" s="371" t="s">
        <v>10857</v>
      </c>
      <c r="C2006" s="371" t="s">
        <v>3637</v>
      </c>
      <c r="D2006" s="218">
        <v>69.13</v>
      </c>
    </row>
    <row r="2007" spans="1:4" customFormat="1" x14ac:dyDescent="0.25">
      <c r="A2007" s="371">
        <v>43611</v>
      </c>
      <c r="B2007" s="371" t="s">
        <v>10858</v>
      </c>
      <c r="C2007" s="371" t="s">
        <v>3637</v>
      </c>
      <c r="D2007" s="218">
        <v>114.71</v>
      </c>
    </row>
    <row r="2008" spans="1:4" customFormat="1" x14ac:dyDescent="0.25">
      <c r="A2008" s="371">
        <v>3103</v>
      </c>
      <c r="B2008" s="371" t="s">
        <v>10859</v>
      </c>
      <c r="C2008" s="371" t="s">
        <v>3635</v>
      </c>
      <c r="D2008" s="218">
        <v>57.32</v>
      </c>
    </row>
    <row r="2009" spans="1:4" customFormat="1" x14ac:dyDescent="0.25">
      <c r="A2009" s="371">
        <v>3097</v>
      </c>
      <c r="B2009" s="371" t="s">
        <v>10860</v>
      </c>
      <c r="C2009" s="371" t="s">
        <v>3637</v>
      </c>
      <c r="D2009" s="218">
        <v>86.71</v>
      </c>
    </row>
    <row r="2010" spans="1:4" customFormat="1" x14ac:dyDescent="0.25">
      <c r="A2010" s="371">
        <v>3099</v>
      </c>
      <c r="B2010" s="371" t="s">
        <v>10861</v>
      </c>
      <c r="C2010" s="371" t="s">
        <v>3637</v>
      </c>
      <c r="D2010" s="218">
        <v>138.85</v>
      </c>
    </row>
    <row r="2011" spans="1:4" customFormat="1" x14ac:dyDescent="0.25">
      <c r="A2011" s="371">
        <v>38151</v>
      </c>
      <c r="B2011" s="371" t="s">
        <v>10862</v>
      </c>
      <c r="C2011" s="371" t="s">
        <v>3637</v>
      </c>
      <c r="D2011" s="218">
        <v>100.66</v>
      </c>
    </row>
    <row r="2012" spans="1:4" customFormat="1" x14ac:dyDescent="0.25">
      <c r="A2012" s="371">
        <v>38152</v>
      </c>
      <c r="B2012" s="371" t="s">
        <v>10863</v>
      </c>
      <c r="C2012" s="371" t="s">
        <v>3637</v>
      </c>
      <c r="D2012" s="218">
        <v>162.38</v>
      </c>
    </row>
    <row r="2013" spans="1:4" customFormat="1" x14ac:dyDescent="0.25">
      <c r="A2013" s="371">
        <v>43610</v>
      </c>
      <c r="B2013" s="371" t="s">
        <v>10864</v>
      </c>
      <c r="C2013" s="371" t="s">
        <v>3637</v>
      </c>
      <c r="D2013" s="218">
        <v>86.04</v>
      </c>
    </row>
    <row r="2014" spans="1:4" customFormat="1" x14ac:dyDescent="0.25">
      <c r="A2014" s="371">
        <v>3093</v>
      </c>
      <c r="B2014" s="371" t="s">
        <v>10865</v>
      </c>
      <c r="C2014" s="371" t="s">
        <v>3637</v>
      </c>
      <c r="D2014" s="218">
        <v>138.85</v>
      </c>
    </row>
    <row r="2015" spans="1:4" customFormat="1" x14ac:dyDescent="0.25">
      <c r="A2015" s="371">
        <v>38165</v>
      </c>
      <c r="B2015" s="371" t="s">
        <v>10866</v>
      </c>
      <c r="C2015" s="371" t="s">
        <v>3637</v>
      </c>
      <c r="D2015" s="218">
        <v>68.97</v>
      </c>
    </row>
    <row r="2016" spans="1:4" customFormat="1" x14ac:dyDescent="0.25">
      <c r="A2016" s="371">
        <v>38177</v>
      </c>
      <c r="B2016" s="371" t="s">
        <v>10867</v>
      </c>
      <c r="C2016" s="371" t="s">
        <v>3635</v>
      </c>
      <c r="D2016" s="218">
        <v>20.49</v>
      </c>
    </row>
    <row r="2017" spans="1:4" customFormat="1" x14ac:dyDescent="0.25">
      <c r="A2017" s="371">
        <v>11458</v>
      </c>
      <c r="B2017" s="371" t="s">
        <v>10868</v>
      </c>
      <c r="C2017" s="371" t="s">
        <v>3635</v>
      </c>
      <c r="D2017" s="218">
        <v>24.47</v>
      </c>
    </row>
    <row r="2018" spans="1:4" customFormat="1" x14ac:dyDescent="0.25">
      <c r="A2018" s="371">
        <v>3108</v>
      </c>
      <c r="B2018" s="371" t="s">
        <v>10869</v>
      </c>
      <c r="C2018" s="371" t="s">
        <v>3635</v>
      </c>
      <c r="D2018" s="218">
        <v>104.01</v>
      </c>
    </row>
    <row r="2019" spans="1:4" customFormat="1" x14ac:dyDescent="0.25">
      <c r="A2019" s="371">
        <v>3105</v>
      </c>
      <c r="B2019" s="371" t="s">
        <v>10870</v>
      </c>
      <c r="C2019" s="371" t="s">
        <v>3635</v>
      </c>
      <c r="D2019" s="218">
        <v>136.04</v>
      </c>
    </row>
    <row r="2020" spans="1:4" customFormat="1" x14ac:dyDescent="0.25">
      <c r="A2020" s="371">
        <v>38178</v>
      </c>
      <c r="B2020" s="371" t="s">
        <v>10871</v>
      </c>
      <c r="C2020" s="371" t="s">
        <v>3635</v>
      </c>
      <c r="D2020" s="218">
        <v>22.55</v>
      </c>
    </row>
    <row r="2021" spans="1:4" customFormat="1" x14ac:dyDescent="0.25">
      <c r="A2021" s="371">
        <v>43575</v>
      </c>
      <c r="B2021" s="371" t="s">
        <v>10872</v>
      </c>
      <c r="C2021" s="371" t="s">
        <v>3635</v>
      </c>
      <c r="D2021" s="218">
        <v>48.86</v>
      </c>
    </row>
    <row r="2022" spans="1:4" customFormat="1" x14ac:dyDescent="0.25">
      <c r="A2022" s="371">
        <v>43577</v>
      </c>
      <c r="B2022" s="371" t="s">
        <v>10873</v>
      </c>
      <c r="C2022" s="371" t="s">
        <v>3635</v>
      </c>
      <c r="D2022" s="218">
        <v>84.94</v>
      </c>
    </row>
    <row r="2023" spans="1:4" customFormat="1" x14ac:dyDescent="0.25">
      <c r="A2023" s="371">
        <v>43458</v>
      </c>
      <c r="B2023" s="371" t="s">
        <v>10874</v>
      </c>
      <c r="C2023" s="371" t="s">
        <v>3638</v>
      </c>
      <c r="D2023" s="218">
        <v>0.06</v>
      </c>
    </row>
    <row r="2024" spans="1:4" customFormat="1" x14ac:dyDescent="0.25">
      <c r="A2024" s="371">
        <v>43470</v>
      </c>
      <c r="B2024" s="371" t="s">
        <v>10875</v>
      </c>
      <c r="C2024" s="371" t="s">
        <v>3642</v>
      </c>
      <c r="D2024" s="218">
        <v>10.6</v>
      </c>
    </row>
    <row r="2025" spans="1:4" customFormat="1" x14ac:dyDescent="0.25">
      <c r="A2025" s="371">
        <v>43459</v>
      </c>
      <c r="B2025" s="371" t="s">
        <v>10876</v>
      </c>
      <c r="C2025" s="371" t="s">
        <v>3638</v>
      </c>
      <c r="D2025" s="218">
        <v>0.49</v>
      </c>
    </row>
    <row r="2026" spans="1:4" customFormat="1" x14ac:dyDescent="0.25">
      <c r="A2026" s="371">
        <v>43471</v>
      </c>
      <c r="B2026" s="371" t="s">
        <v>10877</v>
      </c>
      <c r="C2026" s="371" t="s">
        <v>3642</v>
      </c>
      <c r="D2026" s="218">
        <v>92.9</v>
      </c>
    </row>
    <row r="2027" spans="1:4" customFormat="1" x14ac:dyDescent="0.25">
      <c r="A2027" s="371">
        <v>43460</v>
      </c>
      <c r="B2027" s="371" t="s">
        <v>10878</v>
      </c>
      <c r="C2027" s="371" t="s">
        <v>3638</v>
      </c>
      <c r="D2027" s="218">
        <v>0.86</v>
      </c>
    </row>
    <row r="2028" spans="1:4" customFormat="1" x14ac:dyDescent="0.25">
      <c r="A2028" s="371">
        <v>43472</v>
      </c>
      <c r="B2028" s="371" t="s">
        <v>10879</v>
      </c>
      <c r="C2028" s="371" t="s">
        <v>3642</v>
      </c>
      <c r="D2028" s="218">
        <v>161.79</v>
      </c>
    </row>
    <row r="2029" spans="1:4" customFormat="1" x14ac:dyDescent="0.25">
      <c r="A2029" s="371">
        <v>43461</v>
      </c>
      <c r="B2029" s="371" t="s">
        <v>10880</v>
      </c>
      <c r="C2029" s="371" t="s">
        <v>3638</v>
      </c>
      <c r="D2029" s="218">
        <v>0.32</v>
      </c>
    </row>
    <row r="2030" spans="1:4" customFormat="1" x14ac:dyDescent="0.25">
      <c r="A2030" s="371">
        <v>43473</v>
      </c>
      <c r="B2030" s="371" t="s">
        <v>10881</v>
      </c>
      <c r="C2030" s="371" t="s">
        <v>3642</v>
      </c>
      <c r="D2030" s="218">
        <v>60.76</v>
      </c>
    </row>
    <row r="2031" spans="1:4" customFormat="1" x14ac:dyDescent="0.25">
      <c r="A2031" s="371">
        <v>43463</v>
      </c>
      <c r="B2031" s="371" t="s">
        <v>10882</v>
      </c>
      <c r="C2031" s="371" t="s">
        <v>3638</v>
      </c>
      <c r="D2031" s="218">
        <v>0.11</v>
      </c>
    </row>
    <row r="2032" spans="1:4" customFormat="1" x14ac:dyDescent="0.25">
      <c r="A2032" s="371">
        <v>43475</v>
      </c>
      <c r="B2032" s="371" t="s">
        <v>10883</v>
      </c>
      <c r="C2032" s="371" t="s">
        <v>3642</v>
      </c>
      <c r="D2032" s="218">
        <v>21.49</v>
      </c>
    </row>
    <row r="2033" spans="1:4" customFormat="1" x14ac:dyDescent="0.25">
      <c r="A2033" s="371">
        <v>43462</v>
      </c>
      <c r="B2033" s="371" t="s">
        <v>10884</v>
      </c>
      <c r="C2033" s="371" t="s">
        <v>3638</v>
      </c>
      <c r="D2033" s="218">
        <v>0.01</v>
      </c>
    </row>
    <row r="2034" spans="1:4" customFormat="1" x14ac:dyDescent="0.25">
      <c r="A2034" s="371">
        <v>43474</v>
      </c>
      <c r="B2034" s="371" t="s">
        <v>10885</v>
      </c>
      <c r="C2034" s="371" t="s">
        <v>3642</v>
      </c>
      <c r="D2034" s="218">
        <v>2.54</v>
      </c>
    </row>
    <row r="2035" spans="1:4" customFormat="1" x14ac:dyDescent="0.25">
      <c r="A2035" s="371">
        <v>43464</v>
      </c>
      <c r="B2035" s="371" t="s">
        <v>10886</v>
      </c>
      <c r="C2035" s="371" t="s">
        <v>3638</v>
      </c>
      <c r="D2035" s="218">
        <v>0.01</v>
      </c>
    </row>
    <row r="2036" spans="1:4" customFormat="1" x14ac:dyDescent="0.25">
      <c r="A2036" s="371">
        <v>43476</v>
      </c>
      <c r="B2036" s="371" t="s">
        <v>10887</v>
      </c>
      <c r="C2036" s="371" t="s">
        <v>3642</v>
      </c>
      <c r="D2036" s="218">
        <v>0.01</v>
      </c>
    </row>
    <row r="2037" spans="1:4" customFormat="1" x14ac:dyDescent="0.25">
      <c r="A2037" s="371">
        <v>43465</v>
      </c>
      <c r="B2037" s="371" t="s">
        <v>10888</v>
      </c>
      <c r="C2037" s="371" t="s">
        <v>3638</v>
      </c>
      <c r="D2037" s="218">
        <v>0.84</v>
      </c>
    </row>
    <row r="2038" spans="1:4" customFormat="1" x14ac:dyDescent="0.25">
      <c r="A2038" s="371">
        <v>43477</v>
      </c>
      <c r="B2038" s="371" t="s">
        <v>10889</v>
      </c>
      <c r="C2038" s="371" t="s">
        <v>3642</v>
      </c>
      <c r="D2038" s="218">
        <v>158.88</v>
      </c>
    </row>
    <row r="2039" spans="1:4" customFormat="1" x14ac:dyDescent="0.25">
      <c r="A2039" s="371">
        <v>43466</v>
      </c>
      <c r="B2039" s="371" t="s">
        <v>10890</v>
      </c>
      <c r="C2039" s="371" t="s">
        <v>3638</v>
      </c>
      <c r="D2039" s="218">
        <v>1.68</v>
      </c>
    </row>
    <row r="2040" spans="1:4" customFormat="1" x14ac:dyDescent="0.25">
      <c r="A2040" s="371">
        <v>43478</v>
      </c>
      <c r="B2040" s="371" t="s">
        <v>10891</v>
      </c>
      <c r="C2040" s="371" t="s">
        <v>3642</v>
      </c>
      <c r="D2040" s="218">
        <v>315.88</v>
      </c>
    </row>
    <row r="2041" spans="1:4" customFormat="1" x14ac:dyDescent="0.25">
      <c r="A2041" s="371">
        <v>43467</v>
      </c>
      <c r="B2041" s="371" t="s">
        <v>10892</v>
      </c>
      <c r="C2041" s="371" t="s">
        <v>3638</v>
      </c>
      <c r="D2041" s="218">
        <v>0.59</v>
      </c>
    </row>
    <row r="2042" spans="1:4" customFormat="1" x14ac:dyDescent="0.25">
      <c r="A2042" s="371">
        <v>43479</v>
      </c>
      <c r="B2042" s="371" t="s">
        <v>10893</v>
      </c>
      <c r="C2042" s="371" t="s">
        <v>3642</v>
      </c>
      <c r="D2042" s="218">
        <v>110.64</v>
      </c>
    </row>
    <row r="2043" spans="1:4" customFormat="1" x14ac:dyDescent="0.25">
      <c r="A2043" s="371">
        <v>43468</v>
      </c>
      <c r="B2043" s="371" t="s">
        <v>10894</v>
      </c>
      <c r="C2043" s="371" t="s">
        <v>3638</v>
      </c>
      <c r="D2043" s="218">
        <v>1.17</v>
      </c>
    </row>
    <row r="2044" spans="1:4" customFormat="1" x14ac:dyDescent="0.25">
      <c r="A2044" s="371">
        <v>43480</v>
      </c>
      <c r="B2044" s="371" t="s">
        <v>10895</v>
      </c>
      <c r="C2044" s="371" t="s">
        <v>3642</v>
      </c>
      <c r="D2044" s="218">
        <v>220.75</v>
      </c>
    </row>
    <row r="2045" spans="1:4" customFormat="1" x14ac:dyDescent="0.25">
      <c r="A2045" s="371">
        <v>43469</v>
      </c>
      <c r="B2045" s="371" t="s">
        <v>10896</v>
      </c>
      <c r="C2045" s="371" t="s">
        <v>3638</v>
      </c>
      <c r="D2045" s="218">
        <v>0.08</v>
      </c>
    </row>
    <row r="2046" spans="1:4" customFormat="1" x14ac:dyDescent="0.25">
      <c r="A2046" s="371">
        <v>43481</v>
      </c>
      <c r="B2046" s="371" t="s">
        <v>10897</v>
      </c>
      <c r="C2046" s="371" t="s">
        <v>3642</v>
      </c>
      <c r="D2046" s="218">
        <v>15.18</v>
      </c>
    </row>
    <row r="2047" spans="1:4" customFormat="1" x14ac:dyDescent="0.25">
      <c r="A2047" s="371">
        <v>3119</v>
      </c>
      <c r="B2047" s="371" t="s">
        <v>10898</v>
      </c>
      <c r="C2047" s="371" t="s">
        <v>3635</v>
      </c>
      <c r="D2047" s="218">
        <v>2.65</v>
      </c>
    </row>
    <row r="2048" spans="1:4" customFormat="1" x14ac:dyDescent="0.25">
      <c r="A2048" s="371">
        <v>3122</v>
      </c>
      <c r="B2048" s="371" t="s">
        <v>10899</v>
      </c>
      <c r="C2048" s="371" t="s">
        <v>3635</v>
      </c>
      <c r="D2048" s="218">
        <v>5.39</v>
      </c>
    </row>
    <row r="2049" spans="1:4" customFormat="1" x14ac:dyDescent="0.25">
      <c r="A2049" s="371">
        <v>3121</v>
      </c>
      <c r="B2049" s="371" t="s">
        <v>10900</v>
      </c>
      <c r="C2049" s="371" t="s">
        <v>3635</v>
      </c>
      <c r="D2049" s="218">
        <v>6.11</v>
      </c>
    </row>
    <row r="2050" spans="1:4" customFormat="1" x14ac:dyDescent="0.25">
      <c r="A2050" s="371">
        <v>3120</v>
      </c>
      <c r="B2050" s="371" t="s">
        <v>10901</v>
      </c>
      <c r="C2050" s="371" t="s">
        <v>3635</v>
      </c>
      <c r="D2050" s="218">
        <v>11.58</v>
      </c>
    </row>
    <row r="2051" spans="1:4" customFormat="1" x14ac:dyDescent="0.25">
      <c r="A2051" s="371">
        <v>11455</v>
      </c>
      <c r="B2051" s="371" t="s">
        <v>10902</v>
      </c>
      <c r="C2051" s="371" t="s">
        <v>3635</v>
      </c>
      <c r="D2051" s="218">
        <v>16.75</v>
      </c>
    </row>
    <row r="2052" spans="1:4" customFormat="1" x14ac:dyDescent="0.25">
      <c r="A2052" s="371">
        <v>11456</v>
      </c>
      <c r="B2052" s="371" t="s">
        <v>10903</v>
      </c>
      <c r="C2052" s="371" t="s">
        <v>3635</v>
      </c>
      <c r="D2052" s="218">
        <v>20.02</v>
      </c>
    </row>
    <row r="2053" spans="1:4" customFormat="1" x14ac:dyDescent="0.25">
      <c r="A2053" s="371">
        <v>3107</v>
      </c>
      <c r="B2053" s="371" t="s">
        <v>10904</v>
      </c>
      <c r="C2053" s="371" t="s">
        <v>3635</v>
      </c>
      <c r="D2053" s="218">
        <v>8.44</v>
      </c>
    </row>
    <row r="2054" spans="1:4" customFormat="1" x14ac:dyDescent="0.25">
      <c r="A2054" s="371">
        <v>43583</v>
      </c>
      <c r="B2054" s="371" t="s">
        <v>10905</v>
      </c>
      <c r="C2054" s="371" t="s">
        <v>3635</v>
      </c>
      <c r="D2054" s="218">
        <v>9.52</v>
      </c>
    </row>
    <row r="2055" spans="1:4" customFormat="1" x14ac:dyDescent="0.25">
      <c r="A2055" s="371">
        <v>43586</v>
      </c>
      <c r="B2055" s="371" t="s">
        <v>10906</v>
      </c>
      <c r="C2055" s="371" t="s">
        <v>3635</v>
      </c>
      <c r="D2055" s="218">
        <v>9.76</v>
      </c>
    </row>
    <row r="2056" spans="1:4" customFormat="1" x14ac:dyDescent="0.25">
      <c r="A2056" s="371">
        <v>11461</v>
      </c>
      <c r="B2056" s="371" t="s">
        <v>10907</v>
      </c>
      <c r="C2056" s="371" t="s">
        <v>3635</v>
      </c>
      <c r="D2056" s="218">
        <v>10.64</v>
      </c>
    </row>
    <row r="2057" spans="1:4" customFormat="1" x14ac:dyDescent="0.25">
      <c r="A2057" s="371">
        <v>43587</v>
      </c>
      <c r="B2057" s="371" t="s">
        <v>10908</v>
      </c>
      <c r="C2057" s="371" t="s">
        <v>3635</v>
      </c>
      <c r="D2057" s="218">
        <v>12.27</v>
      </c>
    </row>
    <row r="2058" spans="1:4" customFormat="1" x14ac:dyDescent="0.25">
      <c r="A2058" s="371">
        <v>3106</v>
      </c>
      <c r="B2058" s="371" t="s">
        <v>10909</v>
      </c>
      <c r="C2058" s="371" t="s">
        <v>3635</v>
      </c>
      <c r="D2058" s="218">
        <v>15.57</v>
      </c>
    </row>
    <row r="2059" spans="1:4" customFormat="1" x14ac:dyDescent="0.25">
      <c r="A2059" s="371">
        <v>44539</v>
      </c>
      <c r="B2059" s="371" t="s">
        <v>10910</v>
      </c>
      <c r="C2059" s="371" t="s">
        <v>3639</v>
      </c>
      <c r="D2059" s="218">
        <v>2.57</v>
      </c>
    </row>
    <row r="2060" spans="1:4" customFormat="1" x14ac:dyDescent="0.25">
      <c r="A2060" s="371">
        <v>3123</v>
      </c>
      <c r="B2060" s="371" t="s">
        <v>10911</v>
      </c>
      <c r="C2060" s="371" t="s">
        <v>3639</v>
      </c>
      <c r="D2060" s="218">
        <v>2.4</v>
      </c>
    </row>
    <row r="2061" spans="1:4" customFormat="1" x14ac:dyDescent="0.25">
      <c r="A2061" s="371">
        <v>38125</v>
      </c>
      <c r="B2061" s="371" t="s">
        <v>10912</v>
      </c>
      <c r="C2061" s="371" t="s">
        <v>3639</v>
      </c>
      <c r="D2061" s="218">
        <v>1.07</v>
      </c>
    </row>
    <row r="2062" spans="1:4" customFormat="1" x14ac:dyDescent="0.25">
      <c r="A2062" s="371">
        <v>39014</v>
      </c>
      <c r="B2062" s="371" t="s">
        <v>10913</v>
      </c>
      <c r="C2062" s="371" t="s">
        <v>3639</v>
      </c>
      <c r="D2062" s="218">
        <v>9.16</v>
      </c>
    </row>
    <row r="2063" spans="1:4" customFormat="1" x14ac:dyDescent="0.25">
      <c r="A2063" s="371">
        <v>39365</v>
      </c>
      <c r="B2063" s="371" t="s">
        <v>10914</v>
      </c>
      <c r="C2063" s="371" t="s">
        <v>3635</v>
      </c>
      <c r="D2063" s="219">
        <v>2139.84</v>
      </c>
    </row>
    <row r="2064" spans="1:4" customFormat="1" x14ac:dyDescent="0.25">
      <c r="A2064" s="371">
        <v>39366</v>
      </c>
      <c r="B2064" s="371" t="s">
        <v>10915</v>
      </c>
      <c r="C2064" s="371" t="s">
        <v>3635</v>
      </c>
      <c r="D2064" s="219">
        <v>3246.48</v>
      </c>
    </row>
    <row r="2065" spans="1:4" customFormat="1" x14ac:dyDescent="0.25">
      <c r="A2065" s="371">
        <v>39367</v>
      </c>
      <c r="B2065" s="371" t="s">
        <v>10916</v>
      </c>
      <c r="C2065" s="371" t="s">
        <v>3635</v>
      </c>
      <c r="D2065" s="219">
        <v>5562.63</v>
      </c>
    </row>
    <row r="2066" spans="1:4" customFormat="1" x14ac:dyDescent="0.25">
      <c r="A2066" s="371">
        <v>37394</v>
      </c>
      <c r="B2066" s="371" t="s">
        <v>10917</v>
      </c>
      <c r="C2066" s="371" t="s">
        <v>3648</v>
      </c>
      <c r="D2066" s="218">
        <v>40.79</v>
      </c>
    </row>
    <row r="2067" spans="1:4" customFormat="1" x14ac:dyDescent="0.25">
      <c r="A2067" s="371">
        <v>14146</v>
      </c>
      <c r="B2067" s="371" t="s">
        <v>10918</v>
      </c>
      <c r="C2067" s="371" t="s">
        <v>3648</v>
      </c>
      <c r="D2067" s="218">
        <v>65.599999999999994</v>
      </c>
    </row>
    <row r="2068" spans="1:4" customFormat="1" x14ac:dyDescent="0.25">
      <c r="A2068" s="371">
        <v>938</v>
      </c>
      <c r="B2068" s="371" t="s">
        <v>10919</v>
      </c>
      <c r="C2068" s="371" t="s">
        <v>3640</v>
      </c>
      <c r="D2068" s="218">
        <v>1.67</v>
      </c>
    </row>
    <row r="2069" spans="1:4" customFormat="1" x14ac:dyDescent="0.25">
      <c r="A2069" s="371">
        <v>937</v>
      </c>
      <c r="B2069" s="371" t="s">
        <v>10920</v>
      </c>
      <c r="C2069" s="371" t="s">
        <v>3640</v>
      </c>
      <c r="D2069" s="218">
        <v>9.73</v>
      </c>
    </row>
    <row r="2070" spans="1:4" customFormat="1" x14ac:dyDescent="0.25">
      <c r="A2070" s="371">
        <v>939</v>
      </c>
      <c r="B2070" s="371" t="s">
        <v>10921</v>
      </c>
      <c r="C2070" s="371" t="s">
        <v>3640</v>
      </c>
      <c r="D2070" s="218">
        <v>2.7</v>
      </c>
    </row>
    <row r="2071" spans="1:4" customFormat="1" x14ac:dyDescent="0.25">
      <c r="A2071" s="371">
        <v>944</v>
      </c>
      <c r="B2071" s="371" t="s">
        <v>10922</v>
      </c>
      <c r="C2071" s="371" t="s">
        <v>3640</v>
      </c>
      <c r="D2071" s="218">
        <v>4.2699999999999996</v>
      </c>
    </row>
    <row r="2072" spans="1:4" customFormat="1" x14ac:dyDescent="0.25">
      <c r="A2072" s="371">
        <v>940</v>
      </c>
      <c r="B2072" s="371" t="s">
        <v>10923</v>
      </c>
      <c r="C2072" s="371" t="s">
        <v>3640</v>
      </c>
      <c r="D2072" s="218">
        <v>6.16</v>
      </c>
    </row>
    <row r="2073" spans="1:4" customFormat="1" x14ac:dyDescent="0.25">
      <c r="A2073" s="371">
        <v>44397</v>
      </c>
      <c r="B2073" s="371" t="s">
        <v>10924</v>
      </c>
      <c r="C2073" s="371" t="s">
        <v>3640</v>
      </c>
      <c r="D2073" s="218">
        <v>4</v>
      </c>
    </row>
    <row r="2074" spans="1:4" customFormat="1" x14ac:dyDescent="0.25">
      <c r="A2074" s="371">
        <v>406</v>
      </c>
      <c r="B2074" s="371" t="s">
        <v>10925</v>
      </c>
      <c r="C2074" s="371" t="s">
        <v>3635</v>
      </c>
      <c r="D2074" s="218">
        <v>90.3</v>
      </c>
    </row>
    <row r="2075" spans="1:4" customFormat="1" x14ac:dyDescent="0.25">
      <c r="A2075" s="371">
        <v>42529</v>
      </c>
      <c r="B2075" s="371" t="s">
        <v>10926</v>
      </c>
      <c r="C2075" s="371" t="s">
        <v>3640</v>
      </c>
      <c r="D2075" s="218">
        <v>1.42</v>
      </c>
    </row>
    <row r="2076" spans="1:4" customFormat="1" x14ac:dyDescent="0.25">
      <c r="A2076" s="371">
        <v>39634</v>
      </c>
      <c r="B2076" s="371" t="s">
        <v>10927</v>
      </c>
      <c r="C2076" s="371" t="s">
        <v>3640</v>
      </c>
      <c r="D2076" s="218">
        <v>7.71</v>
      </c>
    </row>
    <row r="2077" spans="1:4" customFormat="1" x14ac:dyDescent="0.25">
      <c r="A2077" s="371">
        <v>39701</v>
      </c>
      <c r="B2077" s="371" t="s">
        <v>10928</v>
      </c>
      <c r="C2077" s="371" t="s">
        <v>3635</v>
      </c>
      <c r="D2077" s="218">
        <v>106.54</v>
      </c>
    </row>
    <row r="2078" spans="1:4" customFormat="1" x14ac:dyDescent="0.25">
      <c r="A2078" s="371">
        <v>12815</v>
      </c>
      <c r="B2078" s="371" t="s">
        <v>10929</v>
      </c>
      <c r="C2078" s="371" t="s">
        <v>3635</v>
      </c>
      <c r="D2078" s="218">
        <v>9.3000000000000007</v>
      </c>
    </row>
    <row r="2079" spans="1:4" customFormat="1" x14ac:dyDescent="0.25">
      <c r="A2079" s="371">
        <v>39431</v>
      </c>
      <c r="B2079" s="371" t="s">
        <v>10930</v>
      </c>
      <c r="C2079" s="371" t="s">
        <v>3640</v>
      </c>
      <c r="D2079" s="218">
        <v>0.28000000000000003</v>
      </c>
    </row>
    <row r="2080" spans="1:4" customFormat="1" x14ac:dyDescent="0.25">
      <c r="A2080" s="371">
        <v>39432</v>
      </c>
      <c r="B2080" s="371" t="s">
        <v>10931</v>
      </c>
      <c r="C2080" s="371" t="s">
        <v>3640</v>
      </c>
      <c r="D2080" s="218">
        <v>2.54</v>
      </c>
    </row>
    <row r="2081" spans="1:4" customFormat="1" x14ac:dyDescent="0.25">
      <c r="A2081" s="371">
        <v>20111</v>
      </c>
      <c r="B2081" s="371" t="s">
        <v>10932</v>
      </c>
      <c r="C2081" s="371" t="s">
        <v>3635</v>
      </c>
      <c r="D2081" s="218">
        <v>12.5</v>
      </c>
    </row>
    <row r="2082" spans="1:4" customFormat="1" x14ac:dyDescent="0.25">
      <c r="A2082" s="371">
        <v>21127</v>
      </c>
      <c r="B2082" s="371" t="s">
        <v>10933</v>
      </c>
      <c r="C2082" s="371" t="s">
        <v>3635</v>
      </c>
      <c r="D2082" s="218">
        <v>4.72</v>
      </c>
    </row>
    <row r="2083" spans="1:4" customFormat="1" x14ac:dyDescent="0.25">
      <c r="A2083" s="371">
        <v>404</v>
      </c>
      <c r="B2083" s="371" t="s">
        <v>10934</v>
      </c>
      <c r="C2083" s="371" t="s">
        <v>3640</v>
      </c>
      <c r="D2083" s="218">
        <v>1.7</v>
      </c>
    </row>
    <row r="2084" spans="1:4" customFormat="1" x14ac:dyDescent="0.25">
      <c r="A2084" s="371">
        <v>14151</v>
      </c>
      <c r="B2084" s="371" t="s">
        <v>10935</v>
      </c>
      <c r="C2084" s="371" t="s">
        <v>3635</v>
      </c>
      <c r="D2084" s="218">
        <v>47.15</v>
      </c>
    </row>
    <row r="2085" spans="1:4" customFormat="1" x14ac:dyDescent="0.25">
      <c r="A2085" s="371">
        <v>14153</v>
      </c>
      <c r="B2085" s="371" t="s">
        <v>10936</v>
      </c>
      <c r="C2085" s="371" t="s">
        <v>3635</v>
      </c>
      <c r="D2085" s="218">
        <v>53.3</v>
      </c>
    </row>
    <row r="2086" spans="1:4" customFormat="1" x14ac:dyDescent="0.25">
      <c r="A2086" s="371">
        <v>14152</v>
      </c>
      <c r="B2086" s="371" t="s">
        <v>10937</v>
      </c>
      <c r="C2086" s="371" t="s">
        <v>3635</v>
      </c>
      <c r="D2086" s="218">
        <v>40.909999999999997</v>
      </c>
    </row>
    <row r="2087" spans="1:4" customFormat="1" x14ac:dyDescent="0.25">
      <c r="A2087" s="371">
        <v>14154</v>
      </c>
      <c r="B2087" s="371" t="s">
        <v>10938</v>
      </c>
      <c r="C2087" s="371" t="s">
        <v>3635</v>
      </c>
      <c r="D2087" s="218">
        <v>143.21</v>
      </c>
    </row>
    <row r="2088" spans="1:4" customFormat="1" x14ac:dyDescent="0.25">
      <c r="A2088" s="371">
        <v>3146</v>
      </c>
      <c r="B2088" s="371" t="s">
        <v>10939</v>
      </c>
      <c r="C2088" s="371" t="s">
        <v>3635</v>
      </c>
      <c r="D2088" s="218">
        <v>3.96</v>
      </c>
    </row>
    <row r="2089" spans="1:4" customFormat="1" x14ac:dyDescent="0.25">
      <c r="A2089" s="371">
        <v>3143</v>
      </c>
      <c r="B2089" s="371" t="s">
        <v>10940</v>
      </c>
      <c r="C2089" s="371" t="s">
        <v>3635</v>
      </c>
      <c r="D2089" s="218">
        <v>9.01</v>
      </c>
    </row>
    <row r="2090" spans="1:4" customFormat="1" x14ac:dyDescent="0.25">
      <c r="A2090" s="371">
        <v>3148</v>
      </c>
      <c r="B2090" s="371" t="s">
        <v>10941</v>
      </c>
      <c r="C2090" s="371" t="s">
        <v>3635</v>
      </c>
      <c r="D2090" s="218">
        <v>14.6</v>
      </c>
    </row>
    <row r="2091" spans="1:4" customFormat="1" x14ac:dyDescent="0.25">
      <c r="A2091" s="371">
        <v>4310</v>
      </c>
      <c r="B2091" s="371" t="s">
        <v>10942</v>
      </c>
      <c r="C2091" s="371" t="s">
        <v>3635</v>
      </c>
      <c r="D2091" s="218">
        <v>4.28</v>
      </c>
    </row>
    <row r="2092" spans="1:4" customFormat="1" x14ac:dyDescent="0.25">
      <c r="A2092" s="371">
        <v>4311</v>
      </c>
      <c r="B2092" s="371" t="s">
        <v>10943</v>
      </c>
      <c r="C2092" s="371" t="s">
        <v>3635</v>
      </c>
      <c r="D2092" s="218">
        <v>3.01</v>
      </c>
    </row>
    <row r="2093" spans="1:4" customFormat="1" x14ac:dyDescent="0.25">
      <c r="A2093" s="371">
        <v>4312</v>
      </c>
      <c r="B2093" s="371" t="s">
        <v>10944</v>
      </c>
      <c r="C2093" s="371" t="s">
        <v>3635</v>
      </c>
      <c r="D2093" s="218">
        <v>4.22</v>
      </c>
    </row>
    <row r="2094" spans="1:4" customFormat="1" x14ac:dyDescent="0.25">
      <c r="A2094" s="371">
        <v>13261</v>
      </c>
      <c r="B2094" s="371" t="s">
        <v>10945</v>
      </c>
      <c r="C2094" s="371" t="s">
        <v>3635</v>
      </c>
      <c r="D2094" s="218">
        <v>2.2200000000000002</v>
      </c>
    </row>
    <row r="2095" spans="1:4" customFormat="1" x14ac:dyDescent="0.25">
      <c r="A2095" s="371">
        <v>3272</v>
      </c>
      <c r="B2095" s="371" t="s">
        <v>10946</v>
      </c>
      <c r="C2095" s="371" t="s">
        <v>3635</v>
      </c>
      <c r="D2095" s="218">
        <v>59.03</v>
      </c>
    </row>
    <row r="2096" spans="1:4" customFormat="1" x14ac:dyDescent="0.25">
      <c r="A2096" s="371">
        <v>3265</v>
      </c>
      <c r="B2096" s="371" t="s">
        <v>10947</v>
      </c>
      <c r="C2096" s="371" t="s">
        <v>3635</v>
      </c>
      <c r="D2096" s="218">
        <v>46.9</v>
      </c>
    </row>
    <row r="2097" spans="1:4" customFormat="1" x14ac:dyDescent="0.25">
      <c r="A2097" s="371">
        <v>3262</v>
      </c>
      <c r="B2097" s="371" t="s">
        <v>10948</v>
      </c>
      <c r="C2097" s="371" t="s">
        <v>3635</v>
      </c>
      <c r="D2097" s="218">
        <v>20.53</v>
      </c>
    </row>
    <row r="2098" spans="1:4" customFormat="1" x14ac:dyDescent="0.25">
      <c r="A2098" s="371">
        <v>3264</v>
      </c>
      <c r="B2098" s="371" t="s">
        <v>10949</v>
      </c>
      <c r="C2098" s="371" t="s">
        <v>3635</v>
      </c>
      <c r="D2098" s="218">
        <v>33.72</v>
      </c>
    </row>
    <row r="2099" spans="1:4" customFormat="1" x14ac:dyDescent="0.25">
      <c r="A2099" s="371">
        <v>3267</v>
      </c>
      <c r="B2099" s="371" t="s">
        <v>10950</v>
      </c>
      <c r="C2099" s="371" t="s">
        <v>3635</v>
      </c>
      <c r="D2099" s="218">
        <v>110.13</v>
      </c>
    </row>
    <row r="2100" spans="1:4" customFormat="1" x14ac:dyDescent="0.25">
      <c r="A2100" s="371">
        <v>3266</v>
      </c>
      <c r="B2100" s="371" t="s">
        <v>10951</v>
      </c>
      <c r="C2100" s="371" t="s">
        <v>3635</v>
      </c>
      <c r="D2100" s="218">
        <v>70.069999999999993</v>
      </c>
    </row>
    <row r="2101" spans="1:4" customFormat="1" x14ac:dyDescent="0.25">
      <c r="A2101" s="371">
        <v>3263</v>
      </c>
      <c r="B2101" s="371" t="s">
        <v>10952</v>
      </c>
      <c r="C2101" s="371" t="s">
        <v>3635</v>
      </c>
      <c r="D2101" s="218">
        <v>28.04</v>
      </c>
    </row>
    <row r="2102" spans="1:4" customFormat="1" x14ac:dyDescent="0.25">
      <c r="A2102" s="371">
        <v>3268</v>
      </c>
      <c r="B2102" s="371" t="s">
        <v>10953</v>
      </c>
      <c r="C2102" s="371" t="s">
        <v>3635</v>
      </c>
      <c r="D2102" s="218">
        <v>148.9</v>
      </c>
    </row>
    <row r="2103" spans="1:4" customFormat="1" x14ac:dyDescent="0.25">
      <c r="A2103" s="371">
        <v>3271</v>
      </c>
      <c r="B2103" s="371" t="s">
        <v>10954</v>
      </c>
      <c r="C2103" s="371" t="s">
        <v>3635</v>
      </c>
      <c r="D2103" s="218">
        <v>220.14</v>
      </c>
    </row>
    <row r="2104" spans="1:4" customFormat="1" x14ac:dyDescent="0.25">
      <c r="A2104" s="371">
        <v>3270</v>
      </c>
      <c r="B2104" s="371" t="s">
        <v>10955</v>
      </c>
      <c r="C2104" s="371" t="s">
        <v>3635</v>
      </c>
      <c r="D2104" s="218">
        <v>369.85</v>
      </c>
    </row>
    <row r="2105" spans="1:4" customFormat="1" x14ac:dyDescent="0.25">
      <c r="A2105" s="371">
        <v>3275</v>
      </c>
      <c r="B2105" s="371" t="s">
        <v>10956</v>
      </c>
      <c r="C2105" s="371" t="s">
        <v>3636</v>
      </c>
      <c r="D2105" s="218">
        <v>117.27</v>
      </c>
    </row>
    <row r="2106" spans="1:4" customFormat="1" x14ac:dyDescent="0.25">
      <c r="A2106" s="371">
        <v>39512</v>
      </c>
      <c r="B2106" s="371" t="s">
        <v>10957</v>
      </c>
      <c r="C2106" s="371" t="s">
        <v>3636</v>
      </c>
      <c r="D2106" s="218">
        <v>132.57</v>
      </c>
    </row>
    <row r="2107" spans="1:4" customFormat="1" x14ac:dyDescent="0.25">
      <c r="A2107" s="371">
        <v>39511</v>
      </c>
      <c r="B2107" s="371" t="s">
        <v>10958</v>
      </c>
      <c r="C2107" s="371" t="s">
        <v>3636</v>
      </c>
      <c r="D2107" s="218">
        <v>144.6</v>
      </c>
    </row>
    <row r="2108" spans="1:4" customFormat="1" x14ac:dyDescent="0.25">
      <c r="A2108" s="371">
        <v>39513</v>
      </c>
      <c r="B2108" s="371" t="s">
        <v>10959</v>
      </c>
      <c r="C2108" s="371" t="s">
        <v>3636</v>
      </c>
      <c r="D2108" s="218">
        <v>155.09</v>
      </c>
    </row>
    <row r="2109" spans="1:4" customFormat="1" x14ac:dyDescent="0.25">
      <c r="A2109" s="371">
        <v>3286</v>
      </c>
      <c r="B2109" s="371" t="s">
        <v>10960</v>
      </c>
      <c r="C2109" s="371" t="s">
        <v>3636</v>
      </c>
      <c r="D2109" s="218">
        <v>67.23</v>
      </c>
    </row>
    <row r="2110" spans="1:4" customFormat="1" x14ac:dyDescent="0.25">
      <c r="A2110" s="371">
        <v>3287</v>
      </c>
      <c r="B2110" s="371" t="s">
        <v>10961</v>
      </c>
      <c r="C2110" s="371" t="s">
        <v>3636</v>
      </c>
      <c r="D2110" s="218">
        <v>101.6</v>
      </c>
    </row>
    <row r="2111" spans="1:4" customFormat="1" x14ac:dyDescent="0.25">
      <c r="A2111" s="371">
        <v>3283</v>
      </c>
      <c r="B2111" s="371" t="s">
        <v>10962</v>
      </c>
      <c r="C2111" s="371" t="s">
        <v>3636</v>
      </c>
      <c r="D2111" s="218">
        <v>21.34</v>
      </c>
    </row>
    <row r="2112" spans="1:4" customFormat="1" x14ac:dyDescent="0.25">
      <c r="A2112" s="371">
        <v>11587</v>
      </c>
      <c r="B2112" s="371" t="s">
        <v>10963</v>
      </c>
      <c r="C2112" s="371" t="s">
        <v>3636</v>
      </c>
      <c r="D2112" s="218">
        <v>80.41</v>
      </c>
    </row>
    <row r="2113" spans="1:4" customFormat="1" x14ac:dyDescent="0.25">
      <c r="A2113" s="371">
        <v>36225</v>
      </c>
      <c r="B2113" s="371" t="s">
        <v>10964</v>
      </c>
      <c r="C2113" s="371" t="s">
        <v>3636</v>
      </c>
      <c r="D2113" s="218">
        <v>32.67</v>
      </c>
    </row>
    <row r="2114" spans="1:4" customFormat="1" x14ac:dyDescent="0.25">
      <c r="A2114" s="371">
        <v>36230</v>
      </c>
      <c r="B2114" s="371" t="s">
        <v>10965</v>
      </c>
      <c r="C2114" s="371" t="s">
        <v>3636</v>
      </c>
      <c r="D2114" s="218">
        <v>24</v>
      </c>
    </row>
    <row r="2115" spans="1:4" customFormat="1" x14ac:dyDescent="0.25">
      <c r="A2115" s="371">
        <v>36238</v>
      </c>
      <c r="B2115" s="371" t="s">
        <v>10966</v>
      </c>
      <c r="C2115" s="371" t="s">
        <v>3636</v>
      </c>
      <c r="D2115" s="218">
        <v>23.45</v>
      </c>
    </row>
    <row r="2116" spans="1:4" customFormat="1" x14ac:dyDescent="0.25">
      <c r="A2116" s="371">
        <v>39363</v>
      </c>
      <c r="B2116" s="371" t="s">
        <v>10967</v>
      </c>
      <c r="C2116" s="371" t="s">
        <v>3635</v>
      </c>
      <c r="D2116" s="219">
        <v>6307.51</v>
      </c>
    </row>
    <row r="2117" spans="1:4" customFormat="1" x14ac:dyDescent="0.25">
      <c r="A2117" s="371">
        <v>39361</v>
      </c>
      <c r="B2117" s="371" t="s">
        <v>10968</v>
      </c>
      <c r="C2117" s="371" t="s">
        <v>3635</v>
      </c>
      <c r="D2117" s="219">
        <v>1926.99</v>
      </c>
    </row>
    <row r="2118" spans="1:4" customFormat="1" x14ac:dyDescent="0.25">
      <c r="A2118" s="371">
        <v>39362</v>
      </c>
      <c r="B2118" s="371" t="s">
        <v>10969</v>
      </c>
      <c r="C2118" s="371" t="s">
        <v>3635</v>
      </c>
      <c r="D2118" s="219">
        <v>3404.12</v>
      </c>
    </row>
    <row r="2119" spans="1:4" customFormat="1" x14ac:dyDescent="0.25">
      <c r="A2119" s="371">
        <v>39364</v>
      </c>
      <c r="B2119" s="371" t="s">
        <v>10970</v>
      </c>
      <c r="C2119" s="371" t="s">
        <v>3635</v>
      </c>
      <c r="D2119" s="219">
        <v>13304.21</v>
      </c>
    </row>
    <row r="2120" spans="1:4" customFormat="1" x14ac:dyDescent="0.25">
      <c r="A2120" s="371">
        <v>14576</v>
      </c>
      <c r="B2120" s="371" t="s">
        <v>10971</v>
      </c>
      <c r="C2120" s="371" t="s">
        <v>3635</v>
      </c>
      <c r="D2120" s="219">
        <v>6540097.5099999998</v>
      </c>
    </row>
    <row r="2121" spans="1:4" customFormat="1" x14ac:dyDescent="0.25">
      <c r="A2121" s="371">
        <v>13877</v>
      </c>
      <c r="B2121" s="371" t="s">
        <v>10972</v>
      </c>
      <c r="C2121" s="371" t="s">
        <v>3635</v>
      </c>
      <c r="D2121" s="219">
        <v>2799718.2</v>
      </c>
    </row>
    <row r="2122" spans="1:4" customFormat="1" x14ac:dyDescent="0.25">
      <c r="A2122" s="371">
        <v>7307</v>
      </c>
      <c r="B2122" s="371" t="s">
        <v>10973</v>
      </c>
      <c r="C2122" s="371" t="s">
        <v>3634</v>
      </c>
      <c r="D2122" s="218">
        <v>41.98</v>
      </c>
    </row>
    <row r="2123" spans="1:4" customFormat="1" x14ac:dyDescent="0.25">
      <c r="A2123" s="371">
        <v>38122</v>
      </c>
      <c r="B2123" s="371" t="s">
        <v>10974</v>
      </c>
      <c r="C2123" s="371" t="s">
        <v>3634</v>
      </c>
      <c r="D2123" s="218">
        <v>20.89</v>
      </c>
    </row>
    <row r="2124" spans="1:4" customFormat="1" x14ac:dyDescent="0.25">
      <c r="A2124" s="371">
        <v>43653</v>
      </c>
      <c r="B2124" s="371" t="s">
        <v>10975</v>
      </c>
      <c r="C2124" s="371" t="s">
        <v>3634</v>
      </c>
      <c r="D2124" s="218">
        <v>42.89</v>
      </c>
    </row>
    <row r="2125" spans="1:4" customFormat="1" x14ac:dyDescent="0.25">
      <c r="A2125" s="371">
        <v>38633</v>
      </c>
      <c r="B2125" s="371" t="s">
        <v>10976</v>
      </c>
      <c r="C2125" s="371" t="s">
        <v>3635</v>
      </c>
      <c r="D2125" s="218">
        <v>15.99</v>
      </c>
    </row>
    <row r="2126" spans="1:4" customFormat="1" x14ac:dyDescent="0.25">
      <c r="A2126" s="371">
        <v>12344</v>
      </c>
      <c r="B2126" s="371" t="s">
        <v>10977</v>
      </c>
      <c r="C2126" s="371" t="s">
        <v>3635</v>
      </c>
      <c r="D2126" s="218">
        <v>5.19</v>
      </c>
    </row>
    <row r="2127" spans="1:4" customFormat="1" x14ac:dyDescent="0.25">
      <c r="A2127" s="371">
        <v>12343</v>
      </c>
      <c r="B2127" s="371" t="s">
        <v>10978</v>
      </c>
      <c r="C2127" s="371" t="s">
        <v>3635</v>
      </c>
      <c r="D2127" s="218">
        <v>8.0500000000000007</v>
      </c>
    </row>
    <row r="2128" spans="1:4" customFormat="1" x14ac:dyDescent="0.25">
      <c r="A2128" s="371">
        <v>3295</v>
      </c>
      <c r="B2128" s="371" t="s">
        <v>10979</v>
      </c>
      <c r="C2128" s="371" t="s">
        <v>3635</v>
      </c>
      <c r="D2128" s="218">
        <v>28.11</v>
      </c>
    </row>
    <row r="2129" spans="1:4" customFormat="1" x14ac:dyDescent="0.25">
      <c r="A2129" s="371">
        <v>3302</v>
      </c>
      <c r="B2129" s="371" t="s">
        <v>10980</v>
      </c>
      <c r="C2129" s="371" t="s">
        <v>3635</v>
      </c>
      <c r="D2129" s="218">
        <v>29.39</v>
      </c>
    </row>
    <row r="2130" spans="1:4" customFormat="1" x14ac:dyDescent="0.25">
      <c r="A2130" s="371">
        <v>3297</v>
      </c>
      <c r="B2130" s="371" t="s">
        <v>10981</v>
      </c>
      <c r="C2130" s="371" t="s">
        <v>3635</v>
      </c>
      <c r="D2130" s="218">
        <v>31.37</v>
      </c>
    </row>
    <row r="2131" spans="1:4" customFormat="1" x14ac:dyDescent="0.25">
      <c r="A2131" s="371">
        <v>3294</v>
      </c>
      <c r="B2131" s="371" t="s">
        <v>10982</v>
      </c>
      <c r="C2131" s="371" t="s">
        <v>3635</v>
      </c>
      <c r="D2131" s="218">
        <v>31.85</v>
      </c>
    </row>
    <row r="2132" spans="1:4" customFormat="1" x14ac:dyDescent="0.25">
      <c r="A2132" s="371">
        <v>3292</v>
      </c>
      <c r="B2132" s="371" t="s">
        <v>10983</v>
      </c>
      <c r="C2132" s="371" t="s">
        <v>3635</v>
      </c>
      <c r="D2132" s="218">
        <v>29.92</v>
      </c>
    </row>
    <row r="2133" spans="1:4" customFormat="1" x14ac:dyDescent="0.25">
      <c r="A2133" s="371">
        <v>3298</v>
      </c>
      <c r="B2133" s="371" t="s">
        <v>10984</v>
      </c>
      <c r="C2133" s="371" t="s">
        <v>3635</v>
      </c>
      <c r="D2133" s="218">
        <v>70.12</v>
      </c>
    </row>
    <row r="2134" spans="1:4" customFormat="1" x14ac:dyDescent="0.25">
      <c r="A2134" s="371">
        <v>11596</v>
      </c>
      <c r="B2134" s="371" t="s">
        <v>10985</v>
      </c>
      <c r="C2134" s="371" t="s">
        <v>3635</v>
      </c>
      <c r="D2134" s="218">
        <v>354.54</v>
      </c>
    </row>
    <row r="2135" spans="1:4" customFormat="1" x14ac:dyDescent="0.25">
      <c r="A2135" s="371">
        <v>34802</v>
      </c>
      <c r="B2135" s="371" t="s">
        <v>10986</v>
      </c>
      <c r="C2135" s="371" t="s">
        <v>3635</v>
      </c>
      <c r="D2135" s="218">
        <v>973.68</v>
      </c>
    </row>
    <row r="2136" spans="1:4" customFormat="1" x14ac:dyDescent="0.25">
      <c r="A2136" s="371">
        <v>11588</v>
      </c>
      <c r="B2136" s="371" t="s">
        <v>10987</v>
      </c>
      <c r="C2136" s="371" t="s">
        <v>3635</v>
      </c>
      <c r="D2136" s="219">
        <v>1050.44</v>
      </c>
    </row>
    <row r="2137" spans="1:4" customFormat="1" x14ac:dyDescent="0.25">
      <c r="A2137" s="371">
        <v>34383</v>
      </c>
      <c r="B2137" s="371" t="s">
        <v>10988</v>
      </c>
      <c r="C2137" s="371" t="s">
        <v>3635</v>
      </c>
      <c r="D2137" s="219">
        <v>1155.56</v>
      </c>
    </row>
    <row r="2138" spans="1:4" customFormat="1" x14ac:dyDescent="0.25">
      <c r="A2138" s="371">
        <v>40451</v>
      </c>
      <c r="B2138" s="371" t="s">
        <v>10989</v>
      </c>
      <c r="C2138" s="371" t="s">
        <v>3636</v>
      </c>
      <c r="D2138" s="218">
        <v>93.41</v>
      </c>
    </row>
    <row r="2139" spans="1:4" customFormat="1" x14ac:dyDescent="0.25">
      <c r="A2139" s="371">
        <v>40453</v>
      </c>
      <c r="B2139" s="371" t="s">
        <v>10990</v>
      </c>
      <c r="C2139" s="371" t="s">
        <v>3636</v>
      </c>
      <c r="D2139" s="218">
        <v>101.06</v>
      </c>
    </row>
    <row r="2140" spans="1:4" customFormat="1" x14ac:dyDescent="0.25">
      <c r="A2140" s="371">
        <v>40452</v>
      </c>
      <c r="B2140" s="371" t="s">
        <v>10991</v>
      </c>
      <c r="C2140" s="371" t="s">
        <v>3636</v>
      </c>
      <c r="D2140" s="218">
        <v>110.86</v>
      </c>
    </row>
    <row r="2141" spans="1:4" customFormat="1" x14ac:dyDescent="0.25">
      <c r="A2141" s="371">
        <v>11594</v>
      </c>
      <c r="B2141" s="371" t="s">
        <v>10992</v>
      </c>
      <c r="C2141" s="371" t="s">
        <v>3635</v>
      </c>
      <c r="D2141" s="218">
        <v>334.81</v>
      </c>
    </row>
    <row r="2142" spans="1:4" customFormat="1" x14ac:dyDescent="0.25">
      <c r="A2142" s="371">
        <v>3311</v>
      </c>
      <c r="B2142" s="371" t="s">
        <v>10993</v>
      </c>
      <c r="C2142" s="371" t="s">
        <v>3641</v>
      </c>
      <c r="D2142" s="218">
        <v>334.81</v>
      </c>
    </row>
    <row r="2143" spans="1:4" customFormat="1" x14ac:dyDescent="0.25">
      <c r="A2143" s="371">
        <v>11599</v>
      </c>
      <c r="B2143" s="371" t="s">
        <v>10994</v>
      </c>
      <c r="C2143" s="371" t="s">
        <v>3635</v>
      </c>
      <c r="D2143" s="218">
        <v>445.25</v>
      </c>
    </row>
    <row r="2144" spans="1:4" customFormat="1" x14ac:dyDescent="0.25">
      <c r="A2144" s="371">
        <v>11593</v>
      </c>
      <c r="B2144" s="371" t="s">
        <v>10995</v>
      </c>
      <c r="C2144" s="371" t="s">
        <v>3635</v>
      </c>
      <c r="D2144" s="218">
        <v>624.22</v>
      </c>
    </row>
    <row r="2145" spans="1:4" customFormat="1" x14ac:dyDescent="0.25">
      <c r="A2145" s="371">
        <v>3314</v>
      </c>
      <c r="B2145" s="371" t="s">
        <v>10996</v>
      </c>
      <c r="C2145" s="371" t="s">
        <v>3641</v>
      </c>
      <c r="D2145" s="218">
        <v>446.44</v>
      </c>
    </row>
    <row r="2146" spans="1:4" customFormat="1" x14ac:dyDescent="0.25">
      <c r="A2146" s="371">
        <v>11597</v>
      </c>
      <c r="B2146" s="371" t="s">
        <v>10997</v>
      </c>
      <c r="C2146" s="371" t="s">
        <v>3635</v>
      </c>
      <c r="D2146" s="218">
        <v>519.16</v>
      </c>
    </row>
    <row r="2147" spans="1:4" customFormat="1" x14ac:dyDescent="0.25">
      <c r="A2147" s="371">
        <v>3309</v>
      </c>
      <c r="B2147" s="371" t="s">
        <v>10998</v>
      </c>
      <c r="C2147" s="371" t="s">
        <v>3641</v>
      </c>
      <c r="D2147" s="218">
        <v>354.54</v>
      </c>
    </row>
    <row r="2148" spans="1:4" customFormat="1" x14ac:dyDescent="0.25">
      <c r="A2148" s="371">
        <v>34612</v>
      </c>
      <c r="B2148" s="371" t="s">
        <v>10999</v>
      </c>
      <c r="C2148" s="371" t="s">
        <v>3635</v>
      </c>
      <c r="D2148" s="218">
        <v>642.11</v>
      </c>
    </row>
    <row r="2149" spans="1:4" customFormat="1" x14ac:dyDescent="0.25">
      <c r="A2149" s="371">
        <v>34635</v>
      </c>
      <c r="B2149" s="371" t="s">
        <v>11000</v>
      </c>
      <c r="C2149" s="371" t="s">
        <v>3635</v>
      </c>
      <c r="D2149" s="218">
        <v>825.72</v>
      </c>
    </row>
    <row r="2150" spans="1:4" customFormat="1" x14ac:dyDescent="0.25">
      <c r="A2150" s="371">
        <v>34633</v>
      </c>
      <c r="B2150" s="371" t="s">
        <v>11001</v>
      </c>
      <c r="C2150" s="371" t="s">
        <v>3635</v>
      </c>
      <c r="D2150" s="218">
        <v>910.16</v>
      </c>
    </row>
    <row r="2151" spans="1:4" customFormat="1" x14ac:dyDescent="0.25">
      <c r="A2151" s="371">
        <v>40440</v>
      </c>
      <c r="B2151" s="371" t="s">
        <v>11002</v>
      </c>
      <c r="C2151" s="371" t="s">
        <v>3641</v>
      </c>
      <c r="D2151" s="218">
        <v>465.01</v>
      </c>
    </row>
    <row r="2152" spans="1:4" customFormat="1" x14ac:dyDescent="0.25">
      <c r="A2152" s="371">
        <v>40441</v>
      </c>
      <c r="B2152" s="371" t="s">
        <v>11003</v>
      </c>
      <c r="C2152" s="371" t="s">
        <v>3641</v>
      </c>
      <c r="D2152" s="218">
        <v>296.88</v>
      </c>
    </row>
    <row r="2153" spans="1:4" customFormat="1" x14ac:dyDescent="0.25">
      <c r="A2153" s="371">
        <v>40449</v>
      </c>
      <c r="B2153" s="371" t="s">
        <v>11004</v>
      </c>
      <c r="C2153" s="371" t="s">
        <v>3641</v>
      </c>
      <c r="D2153" s="218">
        <v>249.58</v>
      </c>
    </row>
    <row r="2154" spans="1:4" customFormat="1" x14ac:dyDescent="0.25">
      <c r="A2154" s="371">
        <v>34800</v>
      </c>
      <c r="B2154" s="371" t="s">
        <v>11005</v>
      </c>
      <c r="C2154" s="371" t="s">
        <v>3641</v>
      </c>
      <c r="D2154" s="218">
        <v>312.10000000000002</v>
      </c>
    </row>
    <row r="2155" spans="1:4" customFormat="1" x14ac:dyDescent="0.25">
      <c r="A2155" s="371">
        <v>11592</v>
      </c>
      <c r="B2155" s="371" t="s">
        <v>11006</v>
      </c>
      <c r="C2155" s="371" t="s">
        <v>3635</v>
      </c>
      <c r="D2155" s="218">
        <v>446.44</v>
      </c>
    </row>
    <row r="2156" spans="1:4" customFormat="1" x14ac:dyDescent="0.25">
      <c r="A2156" s="371">
        <v>40438</v>
      </c>
      <c r="B2156" s="371" t="s">
        <v>11007</v>
      </c>
      <c r="C2156" s="371" t="s">
        <v>3641</v>
      </c>
      <c r="D2156" s="218">
        <v>207.93</v>
      </c>
    </row>
    <row r="2157" spans="1:4" customFormat="1" x14ac:dyDescent="0.25">
      <c r="A2157" s="371">
        <v>40436</v>
      </c>
      <c r="B2157" s="371" t="s">
        <v>11008</v>
      </c>
      <c r="C2157" s="371" t="s">
        <v>3641</v>
      </c>
      <c r="D2157" s="218">
        <v>259.27</v>
      </c>
    </row>
    <row r="2158" spans="1:4" customFormat="1" x14ac:dyDescent="0.25">
      <c r="A2158" s="371">
        <v>4315</v>
      </c>
      <c r="B2158" s="371" t="s">
        <v>11009</v>
      </c>
      <c r="C2158" s="371" t="s">
        <v>3635</v>
      </c>
      <c r="D2158" s="218">
        <v>3.1</v>
      </c>
    </row>
    <row r="2159" spans="1:4" customFormat="1" x14ac:dyDescent="0.25">
      <c r="A2159" s="371">
        <v>402</v>
      </c>
      <c r="B2159" s="371" t="s">
        <v>11010</v>
      </c>
      <c r="C2159" s="371" t="s">
        <v>3635</v>
      </c>
      <c r="D2159" s="218">
        <v>17.14</v>
      </c>
    </row>
    <row r="2160" spans="1:4" customFormat="1" x14ac:dyDescent="0.25">
      <c r="A2160" s="371">
        <v>4226</v>
      </c>
      <c r="B2160" s="371" t="s">
        <v>11011</v>
      </c>
      <c r="C2160" s="371" t="s">
        <v>3639</v>
      </c>
      <c r="D2160" s="218">
        <v>7.26</v>
      </c>
    </row>
    <row r="2161" spans="1:4" customFormat="1" x14ac:dyDescent="0.25">
      <c r="A2161" s="371">
        <v>4222</v>
      </c>
      <c r="B2161" s="371" t="s">
        <v>11012</v>
      </c>
      <c r="C2161" s="371" t="s">
        <v>3634</v>
      </c>
      <c r="D2161" s="218">
        <v>5.65</v>
      </c>
    </row>
    <row r="2162" spans="1:4" customFormat="1" x14ac:dyDescent="0.25">
      <c r="A2162" s="371">
        <v>34804</v>
      </c>
      <c r="B2162" s="371" t="s">
        <v>11013</v>
      </c>
      <c r="C2162" s="371" t="s">
        <v>3636</v>
      </c>
      <c r="D2162" s="218">
        <v>37.69</v>
      </c>
    </row>
    <row r="2163" spans="1:4" customFormat="1" x14ac:dyDescent="0.25">
      <c r="A2163" s="371">
        <v>4013</v>
      </c>
      <c r="B2163" s="371" t="s">
        <v>11014</v>
      </c>
      <c r="C2163" s="371" t="s">
        <v>3636</v>
      </c>
      <c r="D2163" s="218">
        <v>7.51</v>
      </c>
    </row>
    <row r="2164" spans="1:4" customFormat="1" x14ac:dyDescent="0.25">
      <c r="A2164" s="371">
        <v>4011</v>
      </c>
      <c r="B2164" s="371" t="s">
        <v>11015</v>
      </c>
      <c r="C2164" s="371" t="s">
        <v>3636</v>
      </c>
      <c r="D2164" s="218">
        <v>8.39</v>
      </c>
    </row>
    <row r="2165" spans="1:4" customFormat="1" x14ac:dyDescent="0.25">
      <c r="A2165" s="371">
        <v>4021</v>
      </c>
      <c r="B2165" s="371" t="s">
        <v>11016</v>
      </c>
      <c r="C2165" s="371" t="s">
        <v>3636</v>
      </c>
      <c r="D2165" s="218">
        <v>10.47</v>
      </c>
    </row>
    <row r="2166" spans="1:4" customFormat="1" x14ac:dyDescent="0.25">
      <c r="A2166" s="371">
        <v>4019</v>
      </c>
      <c r="B2166" s="371" t="s">
        <v>11017</v>
      </c>
      <c r="C2166" s="371" t="s">
        <v>3636</v>
      </c>
      <c r="D2166" s="218">
        <v>12.57</v>
      </c>
    </row>
    <row r="2167" spans="1:4" customFormat="1" x14ac:dyDescent="0.25">
      <c r="A2167" s="371">
        <v>4012</v>
      </c>
      <c r="B2167" s="371" t="s">
        <v>11018</v>
      </c>
      <c r="C2167" s="371" t="s">
        <v>3636</v>
      </c>
      <c r="D2167" s="218">
        <v>16.84</v>
      </c>
    </row>
    <row r="2168" spans="1:4" customFormat="1" x14ac:dyDescent="0.25">
      <c r="A2168" s="371">
        <v>4020</v>
      </c>
      <c r="B2168" s="371" t="s">
        <v>11019</v>
      </c>
      <c r="C2168" s="371" t="s">
        <v>3636</v>
      </c>
      <c r="D2168" s="218">
        <v>21.08</v>
      </c>
    </row>
    <row r="2169" spans="1:4" customFormat="1" x14ac:dyDescent="0.25">
      <c r="A2169" s="371">
        <v>4018</v>
      </c>
      <c r="B2169" s="371" t="s">
        <v>11020</v>
      </c>
      <c r="C2169" s="371" t="s">
        <v>3636</v>
      </c>
      <c r="D2169" s="218">
        <v>25.26</v>
      </c>
    </row>
    <row r="2170" spans="1:4" customFormat="1" x14ac:dyDescent="0.25">
      <c r="A2170" s="371">
        <v>36498</v>
      </c>
      <c r="B2170" s="371" t="s">
        <v>11021</v>
      </c>
      <c r="C2170" s="371" t="s">
        <v>3635</v>
      </c>
      <c r="D2170" s="219">
        <v>7535.98</v>
      </c>
    </row>
    <row r="2171" spans="1:4" customFormat="1" x14ac:dyDescent="0.25">
      <c r="A2171" s="371">
        <v>12872</v>
      </c>
      <c r="B2171" s="371" t="s">
        <v>11022</v>
      </c>
      <c r="C2171" s="371" t="s">
        <v>3638</v>
      </c>
      <c r="D2171" s="218">
        <v>21.06</v>
      </c>
    </row>
    <row r="2172" spans="1:4" customFormat="1" x14ac:dyDescent="0.25">
      <c r="A2172" s="371">
        <v>41075</v>
      </c>
      <c r="B2172" s="371" t="s">
        <v>11023</v>
      </c>
      <c r="C2172" s="371" t="s">
        <v>3642</v>
      </c>
      <c r="D2172" s="219">
        <v>3748.8</v>
      </c>
    </row>
    <row r="2173" spans="1:4" customFormat="1" x14ac:dyDescent="0.25">
      <c r="A2173" s="371">
        <v>44324</v>
      </c>
      <c r="B2173" s="371" t="s">
        <v>11024</v>
      </c>
      <c r="C2173" s="371" t="s">
        <v>3639</v>
      </c>
      <c r="D2173" s="218">
        <v>2.52</v>
      </c>
    </row>
    <row r="2174" spans="1:4" customFormat="1" x14ac:dyDescent="0.25">
      <c r="A2174" s="371">
        <v>3315</v>
      </c>
      <c r="B2174" s="371" t="s">
        <v>11025</v>
      </c>
      <c r="C2174" s="371" t="s">
        <v>3639</v>
      </c>
      <c r="D2174" s="218">
        <v>0.73</v>
      </c>
    </row>
    <row r="2175" spans="1:4" customFormat="1" x14ac:dyDescent="0.25">
      <c r="A2175" s="371">
        <v>36870</v>
      </c>
      <c r="B2175" s="371" t="s">
        <v>11026</v>
      </c>
      <c r="C2175" s="371" t="s">
        <v>3639</v>
      </c>
      <c r="D2175" s="218">
        <v>0.56000000000000005</v>
      </c>
    </row>
    <row r="2176" spans="1:4" customFormat="1" x14ac:dyDescent="0.25">
      <c r="A2176" s="371">
        <v>5092</v>
      </c>
      <c r="B2176" s="371" t="s">
        <v>11027</v>
      </c>
      <c r="C2176" s="371" t="s">
        <v>3643</v>
      </c>
      <c r="D2176" s="218">
        <v>17.55</v>
      </c>
    </row>
    <row r="2177" spans="1:4" customFormat="1" x14ac:dyDescent="0.25">
      <c r="A2177" s="371">
        <v>11462</v>
      </c>
      <c r="B2177" s="371" t="s">
        <v>11028</v>
      </c>
      <c r="C2177" s="371" t="s">
        <v>3643</v>
      </c>
      <c r="D2177" s="218">
        <v>17.940000000000001</v>
      </c>
    </row>
    <row r="2178" spans="1:4" customFormat="1" x14ac:dyDescent="0.25">
      <c r="A2178" s="371">
        <v>36529</v>
      </c>
      <c r="B2178" s="371" t="s">
        <v>11029</v>
      </c>
      <c r="C2178" s="371" t="s">
        <v>3635</v>
      </c>
      <c r="D2178" s="219">
        <v>67142.850000000006</v>
      </c>
    </row>
    <row r="2179" spans="1:4" customFormat="1" x14ac:dyDescent="0.25">
      <c r="A2179" s="371">
        <v>3318</v>
      </c>
      <c r="B2179" s="371" t="s">
        <v>11030</v>
      </c>
      <c r="C2179" s="371" t="s">
        <v>3635</v>
      </c>
      <c r="D2179" s="219">
        <v>52640</v>
      </c>
    </row>
    <row r="2180" spans="1:4" customFormat="1" x14ac:dyDescent="0.25">
      <c r="A2180" s="371">
        <v>3324</v>
      </c>
      <c r="B2180" s="371" t="s">
        <v>11031</v>
      </c>
      <c r="C2180" s="371" t="s">
        <v>3636</v>
      </c>
      <c r="D2180" s="218">
        <v>12.07</v>
      </c>
    </row>
    <row r="2181" spans="1:4" customFormat="1" x14ac:dyDescent="0.25">
      <c r="A2181" s="371">
        <v>3322</v>
      </c>
      <c r="B2181" s="371" t="s">
        <v>11032</v>
      </c>
      <c r="C2181" s="371" t="s">
        <v>3636</v>
      </c>
      <c r="D2181" s="218">
        <v>16.899999999999999</v>
      </c>
    </row>
    <row r="2182" spans="1:4" customFormat="1" x14ac:dyDescent="0.25">
      <c r="A2182" s="371">
        <v>5076</v>
      </c>
      <c r="B2182" s="371" t="s">
        <v>11033</v>
      </c>
      <c r="C2182" s="371" t="s">
        <v>3639</v>
      </c>
      <c r="D2182" s="218">
        <v>20.45</v>
      </c>
    </row>
    <row r="2183" spans="1:4" customFormat="1" x14ac:dyDescent="0.25">
      <c r="A2183" s="371">
        <v>5077</v>
      </c>
      <c r="B2183" s="371" t="s">
        <v>11034</v>
      </c>
      <c r="C2183" s="371" t="s">
        <v>3639</v>
      </c>
      <c r="D2183" s="218">
        <v>22.6</v>
      </c>
    </row>
    <row r="2184" spans="1:4" customFormat="1" x14ac:dyDescent="0.25">
      <c r="A2184" s="371">
        <v>11837</v>
      </c>
      <c r="B2184" s="371" t="s">
        <v>11035</v>
      </c>
      <c r="C2184" s="371" t="s">
        <v>3635</v>
      </c>
      <c r="D2184" s="218">
        <v>62.74</v>
      </c>
    </row>
    <row r="2185" spans="1:4" customFormat="1" x14ac:dyDescent="0.25">
      <c r="A2185" s="371">
        <v>38055</v>
      </c>
      <c r="B2185" s="371" t="s">
        <v>11036</v>
      </c>
      <c r="C2185" s="371" t="s">
        <v>3635</v>
      </c>
      <c r="D2185" s="218">
        <v>5.69</v>
      </c>
    </row>
    <row r="2186" spans="1:4" customFormat="1" x14ac:dyDescent="0.25">
      <c r="A2186" s="371">
        <v>415</v>
      </c>
      <c r="B2186" s="371" t="s">
        <v>11037</v>
      </c>
      <c r="C2186" s="371" t="s">
        <v>3635</v>
      </c>
      <c r="D2186" s="218">
        <v>25.73</v>
      </c>
    </row>
    <row r="2187" spans="1:4" customFormat="1" x14ac:dyDescent="0.25">
      <c r="A2187" s="371">
        <v>416</v>
      </c>
      <c r="B2187" s="371" t="s">
        <v>11038</v>
      </c>
      <c r="C2187" s="371" t="s">
        <v>3635</v>
      </c>
      <c r="D2187" s="218">
        <v>9.42</v>
      </c>
    </row>
    <row r="2188" spans="1:4" customFormat="1" x14ac:dyDescent="0.25">
      <c r="A2188" s="371">
        <v>425</v>
      </c>
      <c r="B2188" s="371" t="s">
        <v>11039</v>
      </c>
      <c r="C2188" s="371" t="s">
        <v>3635</v>
      </c>
      <c r="D2188" s="218">
        <v>5.84</v>
      </c>
    </row>
    <row r="2189" spans="1:4" customFormat="1" x14ac:dyDescent="0.25">
      <c r="A2189" s="371">
        <v>426</v>
      </c>
      <c r="B2189" s="371" t="s">
        <v>11040</v>
      </c>
      <c r="C2189" s="371" t="s">
        <v>3635</v>
      </c>
      <c r="D2189" s="218">
        <v>32.15</v>
      </c>
    </row>
    <row r="2190" spans="1:4" customFormat="1" x14ac:dyDescent="0.25">
      <c r="A2190" s="371">
        <v>38056</v>
      </c>
      <c r="B2190" s="371" t="s">
        <v>11041</v>
      </c>
      <c r="C2190" s="371" t="s">
        <v>3635</v>
      </c>
      <c r="D2190" s="218">
        <v>31.4</v>
      </c>
    </row>
    <row r="2191" spans="1:4" customFormat="1" x14ac:dyDescent="0.25">
      <c r="A2191" s="371">
        <v>1564</v>
      </c>
      <c r="B2191" s="371" t="s">
        <v>11042</v>
      </c>
      <c r="C2191" s="371" t="s">
        <v>3635</v>
      </c>
      <c r="D2191" s="218">
        <v>11.98</v>
      </c>
    </row>
    <row r="2192" spans="1:4" customFormat="1" x14ac:dyDescent="0.25">
      <c r="A2192" s="371">
        <v>11032</v>
      </c>
      <c r="B2192" s="371" t="s">
        <v>11043</v>
      </c>
      <c r="C2192" s="371" t="s">
        <v>3635</v>
      </c>
      <c r="D2192" s="218">
        <v>17.489999999999998</v>
      </c>
    </row>
    <row r="2193" spans="1:4" customFormat="1" x14ac:dyDescent="0.25">
      <c r="A2193" s="371">
        <v>36786</v>
      </c>
      <c r="B2193" s="371" t="s">
        <v>11044</v>
      </c>
      <c r="C2193" s="371" t="s">
        <v>3649</v>
      </c>
      <c r="D2193" s="218">
        <v>158.34</v>
      </c>
    </row>
    <row r="2194" spans="1:4" customFormat="1" x14ac:dyDescent="0.25">
      <c r="A2194" s="371">
        <v>36785</v>
      </c>
      <c r="B2194" s="371" t="s">
        <v>11045</v>
      </c>
      <c r="C2194" s="371" t="s">
        <v>3649</v>
      </c>
      <c r="D2194" s="218">
        <v>137.59</v>
      </c>
    </row>
    <row r="2195" spans="1:4" customFormat="1" x14ac:dyDescent="0.25">
      <c r="A2195" s="371">
        <v>36782</v>
      </c>
      <c r="B2195" s="371" t="s">
        <v>11046</v>
      </c>
      <c r="C2195" s="371" t="s">
        <v>3649</v>
      </c>
      <c r="D2195" s="218">
        <v>164.24</v>
      </c>
    </row>
    <row r="2196" spans="1:4" customFormat="1" x14ac:dyDescent="0.25">
      <c r="A2196" s="371">
        <v>44481</v>
      </c>
      <c r="B2196" s="371" t="s">
        <v>11047</v>
      </c>
      <c r="C2196" s="371" t="s">
        <v>3649</v>
      </c>
      <c r="D2196" s="218">
        <v>185</v>
      </c>
    </row>
    <row r="2197" spans="1:4" customFormat="1" x14ac:dyDescent="0.25">
      <c r="A2197" s="371">
        <v>4824</v>
      </c>
      <c r="B2197" s="371" t="s">
        <v>11048</v>
      </c>
      <c r="C2197" s="371" t="s">
        <v>3639</v>
      </c>
      <c r="D2197" s="218">
        <v>0.42</v>
      </c>
    </row>
    <row r="2198" spans="1:4" customFormat="1" x14ac:dyDescent="0.25">
      <c r="A2198" s="371">
        <v>11795</v>
      </c>
      <c r="B2198" s="371" t="s">
        <v>11049</v>
      </c>
      <c r="C2198" s="371" t="s">
        <v>3636</v>
      </c>
      <c r="D2198" s="218">
        <v>517.94000000000005</v>
      </c>
    </row>
    <row r="2199" spans="1:4" customFormat="1" x14ac:dyDescent="0.25">
      <c r="A2199" s="371">
        <v>134</v>
      </c>
      <c r="B2199" s="371" t="s">
        <v>11050</v>
      </c>
      <c r="C2199" s="371" t="s">
        <v>3639</v>
      </c>
      <c r="D2199" s="218">
        <v>1.89</v>
      </c>
    </row>
    <row r="2200" spans="1:4" customFormat="1" x14ac:dyDescent="0.25">
      <c r="A2200" s="371">
        <v>4229</v>
      </c>
      <c r="B2200" s="371" t="s">
        <v>11051</v>
      </c>
      <c r="C2200" s="371" t="s">
        <v>3639</v>
      </c>
      <c r="D2200" s="218">
        <v>44.61</v>
      </c>
    </row>
    <row r="2201" spans="1:4" customFormat="1" x14ac:dyDescent="0.25">
      <c r="A2201" s="371">
        <v>11731</v>
      </c>
      <c r="B2201" s="371" t="s">
        <v>11052</v>
      </c>
      <c r="C2201" s="371" t="s">
        <v>3635</v>
      </c>
      <c r="D2201" s="218">
        <v>13.44</v>
      </c>
    </row>
    <row r="2202" spans="1:4" customFormat="1" x14ac:dyDescent="0.25">
      <c r="A2202" s="371">
        <v>11732</v>
      </c>
      <c r="B2202" s="371" t="s">
        <v>11053</v>
      </c>
      <c r="C2202" s="371" t="s">
        <v>3635</v>
      </c>
      <c r="D2202" s="218">
        <v>35.229999999999997</v>
      </c>
    </row>
    <row r="2203" spans="1:4" customFormat="1" x14ac:dyDescent="0.25">
      <c r="A2203" s="371">
        <v>11244</v>
      </c>
      <c r="B2203" s="371" t="s">
        <v>11054</v>
      </c>
      <c r="C2203" s="371" t="s">
        <v>3635</v>
      </c>
      <c r="D2203" s="218">
        <v>278.66000000000003</v>
      </c>
    </row>
    <row r="2204" spans="1:4" customFormat="1" x14ac:dyDescent="0.25">
      <c r="A2204" s="371">
        <v>11245</v>
      </c>
      <c r="B2204" s="371" t="s">
        <v>11055</v>
      </c>
      <c r="C2204" s="371" t="s">
        <v>3635</v>
      </c>
      <c r="D2204" s="218">
        <v>385.43</v>
      </c>
    </row>
    <row r="2205" spans="1:4" customFormat="1" x14ac:dyDescent="0.25">
      <c r="A2205" s="371">
        <v>11235</v>
      </c>
      <c r="B2205" s="371" t="s">
        <v>11056</v>
      </c>
      <c r="C2205" s="371" t="s">
        <v>3635</v>
      </c>
      <c r="D2205" s="218">
        <v>212.65</v>
      </c>
    </row>
    <row r="2206" spans="1:4" customFormat="1" x14ac:dyDescent="0.25">
      <c r="A2206" s="371">
        <v>11236</v>
      </c>
      <c r="B2206" s="371" t="s">
        <v>11057</v>
      </c>
      <c r="C2206" s="371" t="s">
        <v>3635</v>
      </c>
      <c r="D2206" s="218">
        <v>270.24</v>
      </c>
    </row>
    <row r="2207" spans="1:4" customFormat="1" x14ac:dyDescent="0.25">
      <c r="A2207" s="371">
        <v>36494</v>
      </c>
      <c r="B2207" s="371" t="s">
        <v>11058</v>
      </c>
      <c r="C2207" s="371" t="s">
        <v>3635</v>
      </c>
      <c r="D2207" s="219">
        <v>719505.07</v>
      </c>
    </row>
    <row r="2208" spans="1:4" customFormat="1" x14ac:dyDescent="0.25">
      <c r="A2208" s="371">
        <v>36493</v>
      </c>
      <c r="B2208" s="371" t="s">
        <v>11059</v>
      </c>
      <c r="C2208" s="371" t="s">
        <v>3635</v>
      </c>
      <c r="D2208" s="219">
        <v>815170.02</v>
      </c>
    </row>
    <row r="2209" spans="1:4" customFormat="1" x14ac:dyDescent="0.25">
      <c r="A2209" s="371">
        <v>36492</v>
      </c>
      <c r="B2209" s="371" t="s">
        <v>11060</v>
      </c>
      <c r="C2209" s="371" t="s">
        <v>3635</v>
      </c>
      <c r="D2209" s="219">
        <v>1514276.75</v>
      </c>
    </row>
    <row r="2210" spans="1:4" customFormat="1" x14ac:dyDescent="0.25">
      <c r="A2210" s="371">
        <v>36499</v>
      </c>
      <c r="B2210" s="371" t="s">
        <v>11061</v>
      </c>
      <c r="C2210" s="371" t="s">
        <v>3635</v>
      </c>
      <c r="D2210" s="219">
        <v>4069.43</v>
      </c>
    </row>
    <row r="2211" spans="1:4" customFormat="1" x14ac:dyDescent="0.25">
      <c r="A2211" s="371">
        <v>13533</v>
      </c>
      <c r="B2211" s="371" t="s">
        <v>11062</v>
      </c>
      <c r="C2211" s="371" t="s">
        <v>3635</v>
      </c>
      <c r="D2211" s="219">
        <v>186544.45</v>
      </c>
    </row>
    <row r="2212" spans="1:4" customFormat="1" x14ac:dyDescent="0.25">
      <c r="A2212" s="371">
        <v>13333</v>
      </c>
      <c r="B2212" s="371" t="s">
        <v>11063</v>
      </c>
      <c r="C2212" s="371" t="s">
        <v>3635</v>
      </c>
      <c r="D2212" s="219">
        <v>208688.63</v>
      </c>
    </row>
    <row r="2213" spans="1:4" customFormat="1" x14ac:dyDescent="0.25">
      <c r="A2213" s="371">
        <v>39585</v>
      </c>
      <c r="B2213" s="371" t="s">
        <v>11064</v>
      </c>
      <c r="C2213" s="371" t="s">
        <v>3635</v>
      </c>
      <c r="D2213" s="219">
        <v>134750.24</v>
      </c>
    </row>
    <row r="2214" spans="1:4" customFormat="1" x14ac:dyDescent="0.25">
      <c r="A2214" s="371">
        <v>39586</v>
      </c>
      <c r="B2214" s="371" t="s">
        <v>11065</v>
      </c>
      <c r="C2214" s="371" t="s">
        <v>3635</v>
      </c>
      <c r="D2214" s="219">
        <v>158052.91</v>
      </c>
    </row>
    <row r="2215" spans="1:4" customFormat="1" x14ac:dyDescent="0.25">
      <c r="A2215" s="371">
        <v>39587</v>
      </c>
      <c r="B2215" s="371" t="s">
        <v>11066</v>
      </c>
      <c r="C2215" s="371" t="s">
        <v>3635</v>
      </c>
      <c r="D2215" s="219">
        <v>192500.35</v>
      </c>
    </row>
    <row r="2216" spans="1:4" customFormat="1" x14ac:dyDescent="0.25">
      <c r="A2216" s="371">
        <v>39588</v>
      </c>
      <c r="B2216" s="371" t="s">
        <v>11067</v>
      </c>
      <c r="C2216" s="371" t="s">
        <v>3635</v>
      </c>
      <c r="D2216" s="219">
        <v>222895.13</v>
      </c>
    </row>
    <row r="2217" spans="1:4" customFormat="1" x14ac:dyDescent="0.25">
      <c r="A2217" s="371">
        <v>39584</v>
      </c>
      <c r="B2217" s="371" t="s">
        <v>11068</v>
      </c>
      <c r="C2217" s="371" t="s">
        <v>3635</v>
      </c>
      <c r="D2217" s="219">
        <v>119998.64</v>
      </c>
    </row>
    <row r="2218" spans="1:4" customFormat="1" x14ac:dyDescent="0.25">
      <c r="A2218" s="371">
        <v>39590</v>
      </c>
      <c r="B2218" s="371" t="s">
        <v>11069</v>
      </c>
      <c r="C2218" s="371" t="s">
        <v>3635</v>
      </c>
      <c r="D2218" s="219">
        <v>117121.26</v>
      </c>
    </row>
    <row r="2219" spans="1:4" customFormat="1" x14ac:dyDescent="0.25">
      <c r="A2219" s="371">
        <v>39592</v>
      </c>
      <c r="B2219" s="371" t="s">
        <v>11070</v>
      </c>
      <c r="C2219" s="371" t="s">
        <v>3635</v>
      </c>
      <c r="D2219" s="219">
        <v>168306.08</v>
      </c>
    </row>
    <row r="2220" spans="1:4" customFormat="1" x14ac:dyDescent="0.25">
      <c r="A2220" s="371">
        <v>39593</v>
      </c>
      <c r="B2220" s="371" t="s">
        <v>11071</v>
      </c>
      <c r="C2220" s="371" t="s">
        <v>3635</v>
      </c>
      <c r="D2220" s="219">
        <v>192500.35</v>
      </c>
    </row>
    <row r="2221" spans="1:4" customFormat="1" x14ac:dyDescent="0.25">
      <c r="A2221" s="371">
        <v>14254</v>
      </c>
      <c r="B2221" s="371" t="s">
        <v>11072</v>
      </c>
      <c r="C2221" s="371" t="s">
        <v>3635</v>
      </c>
      <c r="D2221" s="219">
        <v>109421.25</v>
      </c>
    </row>
    <row r="2222" spans="1:4" customFormat="1" x14ac:dyDescent="0.25">
      <c r="A2222" s="371">
        <v>44494</v>
      </c>
      <c r="B2222" s="371" t="s">
        <v>11073</v>
      </c>
      <c r="C2222" s="371" t="s">
        <v>3635</v>
      </c>
      <c r="D2222" s="219">
        <v>91375.47</v>
      </c>
    </row>
    <row r="2223" spans="1:4" customFormat="1" x14ac:dyDescent="0.25">
      <c r="A2223" s="371">
        <v>25019</v>
      </c>
      <c r="B2223" s="371" t="s">
        <v>11074</v>
      </c>
      <c r="C2223" s="371" t="s">
        <v>3635</v>
      </c>
      <c r="D2223" s="219">
        <v>156627.76999999999</v>
      </c>
    </row>
    <row r="2224" spans="1:4" customFormat="1" x14ac:dyDescent="0.25">
      <c r="A2224" s="371">
        <v>36501</v>
      </c>
      <c r="B2224" s="371" t="s">
        <v>11075</v>
      </c>
      <c r="C2224" s="371" t="s">
        <v>3635</v>
      </c>
      <c r="D2224" s="219">
        <v>139452.69</v>
      </c>
    </row>
    <row r="2225" spans="1:4" customFormat="1" x14ac:dyDescent="0.25">
      <c r="A2225" s="371">
        <v>44493</v>
      </c>
      <c r="B2225" s="371" t="s">
        <v>11076</v>
      </c>
      <c r="C2225" s="371" t="s">
        <v>3635</v>
      </c>
      <c r="D2225" s="219">
        <v>167648.85</v>
      </c>
    </row>
    <row r="2226" spans="1:4" customFormat="1" x14ac:dyDescent="0.25">
      <c r="A2226" s="371">
        <v>36500</v>
      </c>
      <c r="B2226" s="371" t="s">
        <v>11077</v>
      </c>
      <c r="C2226" s="371" t="s">
        <v>3635</v>
      </c>
      <c r="D2226" s="219">
        <v>98547.41</v>
      </c>
    </row>
    <row r="2227" spans="1:4" customFormat="1" x14ac:dyDescent="0.25">
      <c r="A2227" s="371">
        <v>20017</v>
      </c>
      <c r="B2227" s="371" t="s">
        <v>11078</v>
      </c>
      <c r="C2227" s="371" t="s">
        <v>3640</v>
      </c>
      <c r="D2227" s="218">
        <v>9.4499999999999993</v>
      </c>
    </row>
    <row r="2228" spans="1:4" customFormat="1" x14ac:dyDescent="0.25">
      <c r="A2228" s="371">
        <v>20007</v>
      </c>
      <c r="B2228" s="371" t="s">
        <v>11079</v>
      </c>
      <c r="C2228" s="371" t="s">
        <v>3640</v>
      </c>
      <c r="D2228" s="218">
        <v>5.64</v>
      </c>
    </row>
    <row r="2229" spans="1:4" customFormat="1" x14ac:dyDescent="0.25">
      <c r="A2229" s="371">
        <v>39831</v>
      </c>
      <c r="B2229" s="371" t="s">
        <v>11080</v>
      </c>
      <c r="C2229" s="371" t="s">
        <v>3644</v>
      </c>
      <c r="D2229" s="218">
        <v>300.97000000000003</v>
      </c>
    </row>
    <row r="2230" spans="1:4" customFormat="1" x14ac:dyDescent="0.25">
      <c r="A2230" s="371">
        <v>36888</v>
      </c>
      <c r="B2230" s="371" t="s">
        <v>11081</v>
      </c>
      <c r="C2230" s="371" t="s">
        <v>3640</v>
      </c>
      <c r="D2230" s="218">
        <v>29.25</v>
      </c>
    </row>
    <row r="2231" spans="1:4" customFormat="1" x14ac:dyDescent="0.25">
      <c r="A2231" s="371">
        <v>39836</v>
      </c>
      <c r="B2231" s="371" t="s">
        <v>11082</v>
      </c>
      <c r="C2231" s="371" t="s">
        <v>3644</v>
      </c>
      <c r="D2231" s="218">
        <v>264.45999999999998</v>
      </c>
    </row>
    <row r="2232" spans="1:4" customFormat="1" x14ac:dyDescent="0.25">
      <c r="A2232" s="371">
        <v>39830</v>
      </c>
      <c r="B2232" s="371" t="s">
        <v>11083</v>
      </c>
      <c r="C2232" s="371" t="s">
        <v>3644</v>
      </c>
      <c r="D2232" s="218">
        <v>301.61</v>
      </c>
    </row>
    <row r="2233" spans="1:4" customFormat="1" x14ac:dyDescent="0.25">
      <c r="A2233" s="371">
        <v>40527</v>
      </c>
      <c r="B2233" s="371" t="s">
        <v>11084</v>
      </c>
      <c r="C2233" s="371" t="s">
        <v>3635</v>
      </c>
      <c r="D2233" s="219">
        <v>2360.29</v>
      </c>
    </row>
    <row r="2234" spans="1:4" customFormat="1" x14ac:dyDescent="0.25">
      <c r="A2234" s="371">
        <v>36497</v>
      </c>
      <c r="B2234" s="371" t="s">
        <v>11085</v>
      </c>
      <c r="C2234" s="371" t="s">
        <v>3635</v>
      </c>
      <c r="D2234" s="219">
        <v>2694.53</v>
      </c>
    </row>
    <row r="2235" spans="1:4" customFormat="1" x14ac:dyDescent="0.25">
      <c r="A2235" s="371">
        <v>36487</v>
      </c>
      <c r="B2235" s="371" t="s">
        <v>11086</v>
      </c>
      <c r="C2235" s="371" t="s">
        <v>3635</v>
      </c>
      <c r="D2235" s="219">
        <v>4691.58</v>
      </c>
    </row>
    <row r="2236" spans="1:4" customFormat="1" x14ac:dyDescent="0.25">
      <c r="A2236" s="371">
        <v>44475</v>
      </c>
      <c r="B2236" s="371" t="s">
        <v>11087</v>
      </c>
      <c r="C2236" s="371" t="s">
        <v>3635</v>
      </c>
      <c r="D2236" s="219">
        <v>1258165.24</v>
      </c>
    </row>
    <row r="2237" spans="1:4" customFormat="1" x14ac:dyDescent="0.25">
      <c r="A2237" s="371">
        <v>44474</v>
      </c>
      <c r="B2237" s="371" t="s">
        <v>11088</v>
      </c>
      <c r="C2237" s="371" t="s">
        <v>3635</v>
      </c>
      <c r="D2237" s="219">
        <v>2419548.54</v>
      </c>
    </row>
    <row r="2238" spans="1:4" customFormat="1" x14ac:dyDescent="0.25">
      <c r="A2238" s="371">
        <v>44490</v>
      </c>
      <c r="B2238" s="371" t="s">
        <v>11089</v>
      </c>
      <c r="C2238" s="371" t="s">
        <v>3635</v>
      </c>
      <c r="D2238" s="219">
        <v>4113232.5</v>
      </c>
    </row>
    <row r="2239" spans="1:4" customFormat="1" x14ac:dyDescent="0.25">
      <c r="A2239" s="371">
        <v>37776</v>
      </c>
      <c r="B2239" s="371" t="s">
        <v>11090</v>
      </c>
      <c r="C2239" s="371" t="s">
        <v>3635</v>
      </c>
      <c r="D2239" s="219">
        <v>252088.58</v>
      </c>
    </row>
    <row r="2240" spans="1:4" customFormat="1" x14ac:dyDescent="0.25">
      <c r="A2240" s="371">
        <v>37775</v>
      </c>
      <c r="B2240" s="371" t="s">
        <v>11091</v>
      </c>
      <c r="C2240" s="371" t="s">
        <v>3635</v>
      </c>
      <c r="D2240" s="219">
        <v>397058.59</v>
      </c>
    </row>
    <row r="2241" spans="1:4" customFormat="1" x14ac:dyDescent="0.25">
      <c r="A2241" s="371">
        <v>36491</v>
      </c>
      <c r="B2241" s="371" t="s">
        <v>11092</v>
      </c>
      <c r="C2241" s="371" t="s">
        <v>3635</v>
      </c>
      <c r="D2241" s="219">
        <v>1470425.78</v>
      </c>
    </row>
    <row r="2242" spans="1:4" customFormat="1" x14ac:dyDescent="0.25">
      <c r="A2242" s="371">
        <v>10712</v>
      </c>
      <c r="B2242" s="371" t="s">
        <v>11093</v>
      </c>
      <c r="C2242" s="371" t="s">
        <v>3635</v>
      </c>
      <c r="D2242" s="219">
        <v>99264.639999999999</v>
      </c>
    </row>
    <row r="2243" spans="1:4" customFormat="1" x14ac:dyDescent="0.25">
      <c r="A2243" s="371">
        <v>3363</v>
      </c>
      <c r="B2243" s="371" t="s">
        <v>11094</v>
      </c>
      <c r="C2243" s="371" t="s">
        <v>3635</v>
      </c>
      <c r="D2243" s="219">
        <v>139625</v>
      </c>
    </row>
    <row r="2244" spans="1:4" customFormat="1" x14ac:dyDescent="0.25">
      <c r="A2244" s="371">
        <v>3365</v>
      </c>
      <c r="B2244" s="371" t="s">
        <v>11095</v>
      </c>
      <c r="C2244" s="371" t="s">
        <v>3635</v>
      </c>
      <c r="D2244" s="219">
        <v>326373.43</v>
      </c>
    </row>
    <row r="2245" spans="1:4" customFormat="1" x14ac:dyDescent="0.25">
      <c r="A2245" s="371">
        <v>7569</v>
      </c>
      <c r="B2245" s="371" t="s">
        <v>11096</v>
      </c>
      <c r="C2245" s="371" t="s">
        <v>3635</v>
      </c>
      <c r="D2245" s="218">
        <v>80.069999999999993</v>
      </c>
    </row>
    <row r="2246" spans="1:4" customFormat="1" x14ac:dyDescent="0.25">
      <c r="A2246" s="371">
        <v>34349</v>
      </c>
      <c r="B2246" s="371" t="s">
        <v>11097</v>
      </c>
      <c r="C2246" s="371" t="s">
        <v>3635</v>
      </c>
      <c r="D2246" s="218">
        <v>21.41</v>
      </c>
    </row>
    <row r="2247" spans="1:4" customFormat="1" x14ac:dyDescent="0.25">
      <c r="A2247" s="371">
        <v>3378</v>
      </c>
      <c r="B2247" s="371" t="s">
        <v>11098</v>
      </c>
      <c r="C2247" s="371" t="s">
        <v>3635</v>
      </c>
      <c r="D2247" s="218">
        <v>91.07</v>
      </c>
    </row>
    <row r="2248" spans="1:4" customFormat="1" x14ac:dyDescent="0.25">
      <c r="A2248" s="371">
        <v>3380</v>
      </c>
      <c r="B2248" s="371" t="s">
        <v>11099</v>
      </c>
      <c r="C2248" s="371" t="s">
        <v>3635</v>
      </c>
      <c r="D2248" s="218">
        <v>63.75</v>
      </c>
    </row>
    <row r="2249" spans="1:4" customFormat="1" x14ac:dyDescent="0.25">
      <c r="A2249" s="371">
        <v>3379</v>
      </c>
      <c r="B2249" s="371" t="s">
        <v>11100</v>
      </c>
      <c r="C2249" s="371" t="s">
        <v>3635</v>
      </c>
      <c r="D2249" s="218">
        <v>61.55</v>
      </c>
    </row>
    <row r="2250" spans="1:4" customFormat="1" x14ac:dyDescent="0.25">
      <c r="A2250" s="371">
        <v>11991</v>
      </c>
      <c r="B2250" s="371" t="s">
        <v>11101</v>
      </c>
      <c r="C2250" s="371" t="s">
        <v>3635</v>
      </c>
      <c r="D2250" s="218">
        <v>71.459999999999994</v>
      </c>
    </row>
    <row r="2251" spans="1:4" customFormat="1" x14ac:dyDescent="0.25">
      <c r="A2251" s="371">
        <v>11029</v>
      </c>
      <c r="B2251" s="371" t="s">
        <v>11102</v>
      </c>
      <c r="C2251" s="371" t="s">
        <v>3637</v>
      </c>
      <c r="D2251" s="218">
        <v>2.68</v>
      </c>
    </row>
    <row r="2252" spans="1:4" customFormat="1" x14ac:dyDescent="0.25">
      <c r="A2252" s="371">
        <v>4316</v>
      </c>
      <c r="B2252" s="371" t="s">
        <v>11103</v>
      </c>
      <c r="C2252" s="371" t="s">
        <v>3635</v>
      </c>
      <c r="D2252" s="218">
        <v>2.71</v>
      </c>
    </row>
    <row r="2253" spans="1:4" customFormat="1" x14ac:dyDescent="0.25">
      <c r="A2253" s="371">
        <v>4313</v>
      </c>
      <c r="B2253" s="371" t="s">
        <v>11104</v>
      </c>
      <c r="C2253" s="371" t="s">
        <v>3637</v>
      </c>
      <c r="D2253" s="218">
        <v>3.89</v>
      </c>
    </row>
    <row r="2254" spans="1:4" customFormat="1" x14ac:dyDescent="0.25">
      <c r="A2254" s="371">
        <v>4317</v>
      </c>
      <c r="B2254" s="371" t="s">
        <v>11105</v>
      </c>
      <c r="C2254" s="371" t="s">
        <v>3635</v>
      </c>
      <c r="D2254" s="218">
        <v>4.43</v>
      </c>
    </row>
    <row r="2255" spans="1:4" customFormat="1" x14ac:dyDescent="0.25">
      <c r="A2255" s="371">
        <v>4314</v>
      </c>
      <c r="B2255" s="371" t="s">
        <v>11106</v>
      </c>
      <c r="C2255" s="371" t="s">
        <v>3637</v>
      </c>
      <c r="D2255" s="218">
        <v>5.18</v>
      </c>
    </row>
    <row r="2256" spans="1:4" customFormat="1" x14ac:dyDescent="0.25">
      <c r="A2256" s="371">
        <v>10921</v>
      </c>
      <c r="B2256" s="371" t="s">
        <v>11107</v>
      </c>
      <c r="C2256" s="371" t="s">
        <v>3635</v>
      </c>
      <c r="D2256" s="219">
        <v>5920</v>
      </c>
    </row>
    <row r="2257" spans="1:4" customFormat="1" x14ac:dyDescent="0.25">
      <c r="A2257" s="371">
        <v>10922</v>
      </c>
      <c r="B2257" s="371" t="s">
        <v>11108</v>
      </c>
      <c r="C2257" s="371" t="s">
        <v>3635</v>
      </c>
      <c r="D2257" s="219">
        <v>5362.18</v>
      </c>
    </row>
    <row r="2258" spans="1:4" customFormat="1" x14ac:dyDescent="0.25">
      <c r="A2258" s="371">
        <v>10923</v>
      </c>
      <c r="B2258" s="371" t="s">
        <v>11109</v>
      </c>
      <c r="C2258" s="371" t="s">
        <v>3635</v>
      </c>
      <c r="D2258" s="219">
        <v>3169.28</v>
      </c>
    </row>
    <row r="2259" spans="1:4" customFormat="1" x14ac:dyDescent="0.25">
      <c r="A2259" s="371">
        <v>10924</v>
      </c>
      <c r="B2259" s="371" t="s">
        <v>11110</v>
      </c>
      <c r="C2259" s="371" t="s">
        <v>3635</v>
      </c>
      <c r="D2259" s="219">
        <v>3337.87</v>
      </c>
    </row>
    <row r="2260" spans="1:4" customFormat="1" x14ac:dyDescent="0.25">
      <c r="A2260" s="371">
        <v>37772</v>
      </c>
      <c r="B2260" s="371" t="s">
        <v>11111</v>
      </c>
      <c r="C2260" s="371" t="s">
        <v>3635</v>
      </c>
      <c r="D2260" s="219">
        <v>342998.8</v>
      </c>
    </row>
    <row r="2261" spans="1:4" customFormat="1" x14ac:dyDescent="0.25">
      <c r="A2261" s="371">
        <v>37771</v>
      </c>
      <c r="B2261" s="371" t="s">
        <v>11112</v>
      </c>
      <c r="C2261" s="371" t="s">
        <v>3635</v>
      </c>
      <c r="D2261" s="219">
        <v>364896.09</v>
      </c>
    </row>
    <row r="2262" spans="1:4" customFormat="1" x14ac:dyDescent="0.25">
      <c r="A2262" s="371">
        <v>12772</v>
      </c>
      <c r="B2262" s="371" t="s">
        <v>11113</v>
      </c>
      <c r="C2262" s="371" t="s">
        <v>3635</v>
      </c>
      <c r="D2262" s="218">
        <v>800.4</v>
      </c>
    </row>
    <row r="2263" spans="1:4" customFormat="1" x14ac:dyDescent="0.25">
      <c r="A2263" s="371">
        <v>12770</v>
      </c>
      <c r="B2263" s="371" t="s">
        <v>11114</v>
      </c>
      <c r="C2263" s="371" t="s">
        <v>3635</v>
      </c>
      <c r="D2263" s="218">
        <v>481.59</v>
      </c>
    </row>
    <row r="2264" spans="1:4" customFormat="1" x14ac:dyDescent="0.25">
      <c r="A2264" s="371">
        <v>12775</v>
      </c>
      <c r="B2264" s="371" t="s">
        <v>11115</v>
      </c>
      <c r="C2264" s="371" t="s">
        <v>3635</v>
      </c>
      <c r="D2264" s="218">
        <v>352.72</v>
      </c>
    </row>
    <row r="2265" spans="1:4" customFormat="1" x14ac:dyDescent="0.25">
      <c r="A2265" s="371">
        <v>12768</v>
      </c>
      <c r="B2265" s="371" t="s">
        <v>11116</v>
      </c>
      <c r="C2265" s="371" t="s">
        <v>3635</v>
      </c>
      <c r="D2265" s="219">
        <v>1125.99</v>
      </c>
    </row>
    <row r="2266" spans="1:4" customFormat="1" x14ac:dyDescent="0.25">
      <c r="A2266" s="371">
        <v>12769</v>
      </c>
      <c r="B2266" s="371" t="s">
        <v>11117</v>
      </c>
      <c r="C2266" s="371" t="s">
        <v>3635</v>
      </c>
      <c r="D2266" s="218">
        <v>92.25</v>
      </c>
    </row>
    <row r="2267" spans="1:4" customFormat="1" x14ac:dyDescent="0.25">
      <c r="A2267" s="371">
        <v>12773</v>
      </c>
      <c r="B2267" s="371" t="s">
        <v>11118</v>
      </c>
      <c r="C2267" s="371" t="s">
        <v>3635</v>
      </c>
      <c r="D2267" s="218">
        <v>99.03</v>
      </c>
    </row>
    <row r="2268" spans="1:4" customFormat="1" x14ac:dyDescent="0.25">
      <c r="A2268" s="371">
        <v>12774</v>
      </c>
      <c r="B2268" s="371" t="s">
        <v>11119</v>
      </c>
      <c r="C2268" s="371" t="s">
        <v>3635</v>
      </c>
      <c r="D2268" s="218">
        <v>122.09</v>
      </c>
    </row>
    <row r="2269" spans="1:4" customFormat="1" x14ac:dyDescent="0.25">
      <c r="A2269" s="371">
        <v>12776</v>
      </c>
      <c r="B2269" s="371" t="s">
        <v>11120</v>
      </c>
      <c r="C2269" s="371" t="s">
        <v>3635</v>
      </c>
      <c r="D2269" s="219">
        <v>1817.86</v>
      </c>
    </row>
    <row r="2270" spans="1:4" customFormat="1" x14ac:dyDescent="0.25">
      <c r="A2270" s="371">
        <v>12777</v>
      </c>
      <c r="B2270" s="371" t="s">
        <v>11121</v>
      </c>
      <c r="C2270" s="371" t="s">
        <v>3635</v>
      </c>
      <c r="D2270" s="219">
        <v>2374.08</v>
      </c>
    </row>
    <row r="2271" spans="1:4" customFormat="1" x14ac:dyDescent="0.25">
      <c r="A2271" s="371">
        <v>3391</v>
      </c>
      <c r="B2271" s="371" t="s">
        <v>11122</v>
      </c>
      <c r="C2271" s="371" t="s">
        <v>3635</v>
      </c>
      <c r="D2271" s="218">
        <v>53.01</v>
      </c>
    </row>
    <row r="2272" spans="1:4" customFormat="1" x14ac:dyDescent="0.25">
      <c r="A2272" s="371">
        <v>3389</v>
      </c>
      <c r="B2272" s="371" t="s">
        <v>11123</v>
      </c>
      <c r="C2272" s="371" t="s">
        <v>3635</v>
      </c>
      <c r="D2272" s="218">
        <v>27.5</v>
      </c>
    </row>
    <row r="2273" spans="1:4" customFormat="1" x14ac:dyDescent="0.25">
      <c r="A2273" s="371">
        <v>3390</v>
      </c>
      <c r="B2273" s="371" t="s">
        <v>11124</v>
      </c>
      <c r="C2273" s="371" t="s">
        <v>3635</v>
      </c>
      <c r="D2273" s="218">
        <v>30.95</v>
      </c>
    </row>
    <row r="2274" spans="1:4" customFormat="1" x14ac:dyDescent="0.25">
      <c r="A2274" s="371">
        <v>12873</v>
      </c>
      <c r="B2274" s="371" t="s">
        <v>11125</v>
      </c>
      <c r="C2274" s="371" t="s">
        <v>3638</v>
      </c>
      <c r="D2274" s="218">
        <v>21.06</v>
      </c>
    </row>
    <row r="2275" spans="1:4" customFormat="1" x14ac:dyDescent="0.25">
      <c r="A2275" s="371">
        <v>41076</v>
      </c>
      <c r="B2275" s="371" t="s">
        <v>11126</v>
      </c>
      <c r="C2275" s="371" t="s">
        <v>3642</v>
      </c>
      <c r="D2275" s="219">
        <v>3748.8</v>
      </c>
    </row>
    <row r="2276" spans="1:4" customFormat="1" x14ac:dyDescent="0.25">
      <c r="A2276" s="371">
        <v>140</v>
      </c>
      <c r="B2276" s="371" t="s">
        <v>11127</v>
      </c>
      <c r="C2276" s="371" t="s">
        <v>3639</v>
      </c>
      <c r="D2276" s="218">
        <v>21.08</v>
      </c>
    </row>
    <row r="2277" spans="1:4" customFormat="1" x14ac:dyDescent="0.25">
      <c r="A2277" s="371">
        <v>151</v>
      </c>
      <c r="B2277" s="371" t="s">
        <v>11128</v>
      </c>
      <c r="C2277" s="371" t="s">
        <v>3634</v>
      </c>
      <c r="D2277" s="218">
        <v>31.12</v>
      </c>
    </row>
    <row r="2278" spans="1:4" customFormat="1" x14ac:dyDescent="0.25">
      <c r="A2278" s="371">
        <v>7340</v>
      </c>
      <c r="B2278" s="371" t="s">
        <v>11129</v>
      </c>
      <c r="C2278" s="371" t="s">
        <v>3634</v>
      </c>
      <c r="D2278" s="218">
        <v>31.22</v>
      </c>
    </row>
    <row r="2279" spans="1:4" customFormat="1" x14ac:dyDescent="0.25">
      <c r="A2279" s="371">
        <v>40929</v>
      </c>
      <c r="B2279" s="371" t="s">
        <v>11130</v>
      </c>
      <c r="C2279" s="371" t="s">
        <v>3642</v>
      </c>
      <c r="D2279" s="219">
        <v>2926.94</v>
      </c>
    </row>
    <row r="2280" spans="1:4" customFormat="1" x14ac:dyDescent="0.25">
      <c r="A2280" s="371">
        <v>2701</v>
      </c>
      <c r="B2280" s="371" t="s">
        <v>11131</v>
      </c>
      <c r="C2280" s="371" t="s">
        <v>3638</v>
      </c>
      <c r="D2280" s="218">
        <v>16.43</v>
      </c>
    </row>
    <row r="2281" spans="1:4" customFormat="1" x14ac:dyDescent="0.25">
      <c r="A2281" s="371">
        <v>38114</v>
      </c>
      <c r="B2281" s="371" t="s">
        <v>11132</v>
      </c>
      <c r="C2281" s="371" t="s">
        <v>3635</v>
      </c>
      <c r="D2281" s="218">
        <v>21.12</v>
      </c>
    </row>
    <row r="2282" spans="1:4" customFormat="1" x14ac:dyDescent="0.25">
      <c r="A2282" s="371">
        <v>38064</v>
      </c>
      <c r="B2282" s="371" t="s">
        <v>11133</v>
      </c>
      <c r="C2282" s="371" t="s">
        <v>3635</v>
      </c>
      <c r="D2282" s="218">
        <v>23.61</v>
      </c>
    </row>
    <row r="2283" spans="1:4" customFormat="1" x14ac:dyDescent="0.25">
      <c r="A2283" s="371">
        <v>38115</v>
      </c>
      <c r="B2283" s="371" t="s">
        <v>11134</v>
      </c>
      <c r="C2283" s="371" t="s">
        <v>3635</v>
      </c>
      <c r="D2283" s="218">
        <v>22.55</v>
      </c>
    </row>
    <row r="2284" spans="1:4" customFormat="1" x14ac:dyDescent="0.25">
      <c r="A2284" s="371">
        <v>38065</v>
      </c>
      <c r="B2284" s="371" t="s">
        <v>11135</v>
      </c>
      <c r="C2284" s="371" t="s">
        <v>3635</v>
      </c>
      <c r="D2284" s="218">
        <v>33.5</v>
      </c>
    </row>
    <row r="2285" spans="1:4" customFormat="1" x14ac:dyDescent="0.25">
      <c r="A2285" s="371">
        <v>38078</v>
      </c>
      <c r="B2285" s="371" t="s">
        <v>11136</v>
      </c>
      <c r="C2285" s="371" t="s">
        <v>3635</v>
      </c>
      <c r="D2285" s="218">
        <v>19.54</v>
      </c>
    </row>
    <row r="2286" spans="1:4" customFormat="1" x14ac:dyDescent="0.25">
      <c r="A2286" s="371">
        <v>38113</v>
      </c>
      <c r="B2286" s="371" t="s">
        <v>11137</v>
      </c>
      <c r="C2286" s="371" t="s">
        <v>3635</v>
      </c>
      <c r="D2286" s="218">
        <v>10.62</v>
      </c>
    </row>
    <row r="2287" spans="1:4" customFormat="1" x14ac:dyDescent="0.25">
      <c r="A2287" s="371">
        <v>38063</v>
      </c>
      <c r="B2287" s="371" t="s">
        <v>11138</v>
      </c>
      <c r="C2287" s="371" t="s">
        <v>3635</v>
      </c>
      <c r="D2287" s="218">
        <v>11.39</v>
      </c>
    </row>
    <row r="2288" spans="1:4" customFormat="1" x14ac:dyDescent="0.25">
      <c r="A2288" s="371">
        <v>38080</v>
      </c>
      <c r="B2288" s="371" t="s">
        <v>11139</v>
      </c>
      <c r="C2288" s="371" t="s">
        <v>3635</v>
      </c>
      <c r="D2288" s="218">
        <v>33.94</v>
      </c>
    </row>
    <row r="2289" spans="1:4" customFormat="1" x14ac:dyDescent="0.25">
      <c r="A2289" s="371">
        <v>38069</v>
      </c>
      <c r="B2289" s="371" t="s">
        <v>11140</v>
      </c>
      <c r="C2289" s="371" t="s">
        <v>3635</v>
      </c>
      <c r="D2289" s="218">
        <v>18.559999999999999</v>
      </c>
    </row>
    <row r="2290" spans="1:4" customFormat="1" x14ac:dyDescent="0.25">
      <c r="A2290" s="371">
        <v>38077</v>
      </c>
      <c r="B2290" s="371" t="s">
        <v>11141</v>
      </c>
      <c r="C2290" s="371" t="s">
        <v>3635</v>
      </c>
      <c r="D2290" s="218">
        <v>18.14</v>
      </c>
    </row>
    <row r="2291" spans="1:4" customFormat="1" x14ac:dyDescent="0.25">
      <c r="A2291" s="371">
        <v>38073</v>
      </c>
      <c r="B2291" s="371" t="s">
        <v>11142</v>
      </c>
      <c r="C2291" s="371" t="s">
        <v>3635</v>
      </c>
      <c r="D2291" s="218">
        <v>27.64</v>
      </c>
    </row>
    <row r="2292" spans="1:4" customFormat="1" x14ac:dyDescent="0.25">
      <c r="A2292" s="371">
        <v>38112</v>
      </c>
      <c r="B2292" s="371" t="s">
        <v>11143</v>
      </c>
      <c r="C2292" s="371" t="s">
        <v>3635</v>
      </c>
      <c r="D2292" s="218">
        <v>8.15</v>
      </c>
    </row>
    <row r="2293" spans="1:4" customFormat="1" x14ac:dyDescent="0.25">
      <c r="A2293" s="371">
        <v>38062</v>
      </c>
      <c r="B2293" s="371" t="s">
        <v>11144</v>
      </c>
      <c r="C2293" s="371" t="s">
        <v>3635</v>
      </c>
      <c r="D2293" s="218">
        <v>8.3699999999999992</v>
      </c>
    </row>
    <row r="2294" spans="1:4" customFormat="1" x14ac:dyDescent="0.25">
      <c r="A2294" s="371">
        <v>12128</v>
      </c>
      <c r="B2294" s="371" t="s">
        <v>11145</v>
      </c>
      <c r="C2294" s="371" t="s">
        <v>3635</v>
      </c>
      <c r="D2294" s="218">
        <v>11.18</v>
      </c>
    </row>
    <row r="2295" spans="1:4" customFormat="1" x14ac:dyDescent="0.25">
      <c r="A2295" s="371">
        <v>12129</v>
      </c>
      <c r="B2295" s="371" t="s">
        <v>11146</v>
      </c>
      <c r="C2295" s="371" t="s">
        <v>3635</v>
      </c>
      <c r="D2295" s="218">
        <v>14.78</v>
      </c>
    </row>
    <row r="2296" spans="1:4" customFormat="1" x14ac:dyDescent="0.25">
      <c r="A2296" s="371">
        <v>38081</v>
      </c>
      <c r="B2296" s="371" t="s">
        <v>11147</v>
      </c>
      <c r="C2296" s="371" t="s">
        <v>3635</v>
      </c>
      <c r="D2296" s="218">
        <v>28.79</v>
      </c>
    </row>
    <row r="2297" spans="1:4" customFormat="1" x14ac:dyDescent="0.25">
      <c r="A2297" s="371">
        <v>38070</v>
      </c>
      <c r="B2297" s="371" t="s">
        <v>11148</v>
      </c>
      <c r="C2297" s="371" t="s">
        <v>3635</v>
      </c>
      <c r="D2297" s="218">
        <v>19.84</v>
      </c>
    </row>
    <row r="2298" spans="1:4" customFormat="1" x14ac:dyDescent="0.25">
      <c r="A2298" s="371">
        <v>38074</v>
      </c>
      <c r="B2298" s="371" t="s">
        <v>11149</v>
      </c>
      <c r="C2298" s="371" t="s">
        <v>3635</v>
      </c>
      <c r="D2298" s="218">
        <v>30.17</v>
      </c>
    </row>
    <row r="2299" spans="1:4" customFormat="1" x14ac:dyDescent="0.25">
      <c r="A2299" s="371">
        <v>38079</v>
      </c>
      <c r="B2299" s="371" t="s">
        <v>11150</v>
      </c>
      <c r="C2299" s="371" t="s">
        <v>3635</v>
      </c>
      <c r="D2299" s="218">
        <v>25.89</v>
      </c>
    </row>
    <row r="2300" spans="1:4" customFormat="1" x14ac:dyDescent="0.25">
      <c r="A2300" s="371">
        <v>38072</v>
      </c>
      <c r="B2300" s="371" t="s">
        <v>11151</v>
      </c>
      <c r="C2300" s="371" t="s">
        <v>3635</v>
      </c>
      <c r="D2300" s="218">
        <v>24.88</v>
      </c>
    </row>
    <row r="2301" spans="1:4" customFormat="1" x14ac:dyDescent="0.25">
      <c r="A2301" s="371">
        <v>38068</v>
      </c>
      <c r="B2301" s="371" t="s">
        <v>11152</v>
      </c>
      <c r="C2301" s="371" t="s">
        <v>3635</v>
      </c>
      <c r="D2301" s="218">
        <v>17.18</v>
      </c>
    </row>
    <row r="2302" spans="1:4" customFormat="1" x14ac:dyDescent="0.25">
      <c r="A2302" s="371">
        <v>38071</v>
      </c>
      <c r="B2302" s="371" t="s">
        <v>11153</v>
      </c>
      <c r="C2302" s="371" t="s">
        <v>3635</v>
      </c>
      <c r="D2302" s="218">
        <v>20.54</v>
      </c>
    </row>
    <row r="2303" spans="1:4" customFormat="1" x14ac:dyDescent="0.25">
      <c r="A2303" s="371">
        <v>38412</v>
      </c>
      <c r="B2303" s="371" t="s">
        <v>11154</v>
      </c>
      <c r="C2303" s="371" t="s">
        <v>3635</v>
      </c>
      <c r="D2303" s="218">
        <v>859.9</v>
      </c>
    </row>
    <row r="2304" spans="1:4" customFormat="1" x14ac:dyDescent="0.25">
      <c r="A2304" s="371">
        <v>3405</v>
      </c>
      <c r="B2304" s="371" t="s">
        <v>11155</v>
      </c>
      <c r="C2304" s="371" t="s">
        <v>3635</v>
      </c>
      <c r="D2304" s="218">
        <v>80.59</v>
      </c>
    </row>
    <row r="2305" spans="1:4" customFormat="1" x14ac:dyDescent="0.25">
      <c r="A2305" s="371">
        <v>3394</v>
      </c>
      <c r="B2305" s="371" t="s">
        <v>11156</v>
      </c>
      <c r="C2305" s="371" t="s">
        <v>3635</v>
      </c>
      <c r="D2305" s="218">
        <v>425.44</v>
      </c>
    </row>
    <row r="2306" spans="1:4" customFormat="1" x14ac:dyDescent="0.25">
      <c r="A2306" s="371">
        <v>3393</v>
      </c>
      <c r="B2306" s="371" t="s">
        <v>11157</v>
      </c>
      <c r="C2306" s="371" t="s">
        <v>3635</v>
      </c>
      <c r="D2306" s="218">
        <v>724.36</v>
      </c>
    </row>
    <row r="2307" spans="1:4" customFormat="1" x14ac:dyDescent="0.25">
      <c r="A2307" s="371">
        <v>3406</v>
      </c>
      <c r="B2307" s="371" t="s">
        <v>11158</v>
      </c>
      <c r="C2307" s="371" t="s">
        <v>3635</v>
      </c>
      <c r="D2307" s="218">
        <v>24.67</v>
      </c>
    </row>
    <row r="2308" spans="1:4" customFormat="1" x14ac:dyDescent="0.25">
      <c r="A2308" s="371">
        <v>3395</v>
      </c>
      <c r="B2308" s="371" t="s">
        <v>11159</v>
      </c>
      <c r="C2308" s="371" t="s">
        <v>3635</v>
      </c>
      <c r="D2308" s="218">
        <v>104.07</v>
      </c>
    </row>
    <row r="2309" spans="1:4" customFormat="1" x14ac:dyDescent="0.25">
      <c r="A2309" s="371">
        <v>3398</v>
      </c>
      <c r="B2309" s="371" t="s">
        <v>11160</v>
      </c>
      <c r="C2309" s="371" t="s">
        <v>3635</v>
      </c>
      <c r="D2309" s="218">
        <v>4.9400000000000004</v>
      </c>
    </row>
    <row r="2310" spans="1:4" customFormat="1" x14ac:dyDescent="0.25">
      <c r="A2310" s="371">
        <v>40662</v>
      </c>
      <c r="B2310" s="371" t="s">
        <v>11161</v>
      </c>
      <c r="C2310" s="371" t="s">
        <v>3635</v>
      </c>
      <c r="D2310" s="218">
        <v>348.79</v>
      </c>
    </row>
    <row r="2311" spans="1:4" customFormat="1" x14ac:dyDescent="0.25">
      <c r="A2311" s="371">
        <v>3437</v>
      </c>
      <c r="B2311" s="371" t="s">
        <v>11162</v>
      </c>
      <c r="C2311" s="371" t="s">
        <v>3636</v>
      </c>
      <c r="D2311" s="218">
        <v>968.87</v>
      </c>
    </row>
    <row r="2312" spans="1:4" customFormat="1" x14ac:dyDescent="0.25">
      <c r="A2312" s="371">
        <v>11190</v>
      </c>
      <c r="B2312" s="371" t="s">
        <v>11163</v>
      </c>
      <c r="C2312" s="371" t="s">
        <v>3635</v>
      </c>
      <c r="D2312" s="218">
        <v>171.25</v>
      </c>
    </row>
    <row r="2313" spans="1:4" customFormat="1" x14ac:dyDescent="0.25">
      <c r="A2313" s="371">
        <v>34377</v>
      </c>
      <c r="B2313" s="371" t="s">
        <v>11164</v>
      </c>
      <c r="C2313" s="371" t="s">
        <v>3635</v>
      </c>
      <c r="D2313" s="218">
        <v>205.98</v>
      </c>
    </row>
    <row r="2314" spans="1:4" customFormat="1" x14ac:dyDescent="0.25">
      <c r="A2314" s="371">
        <v>3428</v>
      </c>
      <c r="B2314" s="371" t="s">
        <v>11165</v>
      </c>
      <c r="C2314" s="371" t="s">
        <v>3636</v>
      </c>
      <c r="D2314" s="219">
        <v>1437.16</v>
      </c>
    </row>
    <row r="2315" spans="1:4" customFormat="1" x14ac:dyDescent="0.25">
      <c r="A2315" s="371">
        <v>3429</v>
      </c>
      <c r="B2315" s="371" t="s">
        <v>11166</v>
      </c>
      <c r="C2315" s="371" t="s">
        <v>3636</v>
      </c>
      <c r="D2315" s="218">
        <v>821.11</v>
      </c>
    </row>
    <row r="2316" spans="1:4" customFormat="1" x14ac:dyDescent="0.25">
      <c r="A2316" s="371">
        <v>11199</v>
      </c>
      <c r="B2316" s="371" t="s">
        <v>11167</v>
      </c>
      <c r="C2316" s="371" t="s">
        <v>3635</v>
      </c>
      <c r="D2316" s="218">
        <v>945.78</v>
      </c>
    </row>
    <row r="2317" spans="1:4" customFormat="1" x14ac:dyDescent="0.25">
      <c r="A2317" s="371">
        <v>34369</v>
      </c>
      <c r="B2317" s="371" t="s">
        <v>11168</v>
      </c>
      <c r="C2317" s="371" t="s">
        <v>3635</v>
      </c>
      <c r="D2317" s="218">
        <v>716.44</v>
      </c>
    </row>
    <row r="2318" spans="1:4" customFormat="1" x14ac:dyDescent="0.25">
      <c r="A2318" s="371">
        <v>36896</v>
      </c>
      <c r="B2318" s="371" t="s">
        <v>11169</v>
      </c>
      <c r="C2318" s="371" t="s">
        <v>3635</v>
      </c>
      <c r="D2318" s="218">
        <v>398.95</v>
      </c>
    </row>
    <row r="2319" spans="1:4" customFormat="1" x14ac:dyDescent="0.25">
      <c r="A2319" s="371">
        <v>34367</v>
      </c>
      <c r="B2319" s="371" t="s">
        <v>11170</v>
      </c>
      <c r="C2319" s="371" t="s">
        <v>3635</v>
      </c>
      <c r="D2319" s="218">
        <v>514.17999999999995</v>
      </c>
    </row>
    <row r="2320" spans="1:4" customFormat="1" x14ac:dyDescent="0.25">
      <c r="A2320" s="371">
        <v>36897</v>
      </c>
      <c r="B2320" s="371" t="s">
        <v>11171</v>
      </c>
      <c r="C2320" s="371" t="s">
        <v>3635</v>
      </c>
      <c r="D2320" s="218">
        <v>622.54999999999995</v>
      </c>
    </row>
    <row r="2321" spans="1:4" customFormat="1" x14ac:dyDescent="0.25">
      <c r="A2321" s="371">
        <v>34364</v>
      </c>
      <c r="B2321" s="371" t="s">
        <v>11172</v>
      </c>
      <c r="C2321" s="371" t="s">
        <v>3635</v>
      </c>
      <c r="D2321" s="218">
        <v>675.88</v>
      </c>
    </row>
    <row r="2322" spans="1:4" customFormat="1" x14ac:dyDescent="0.25">
      <c r="A2322" s="371">
        <v>40659</v>
      </c>
      <c r="B2322" s="371" t="s">
        <v>11173</v>
      </c>
      <c r="C2322" s="371" t="s">
        <v>3636</v>
      </c>
      <c r="D2322" s="219">
        <v>1370.82</v>
      </c>
    </row>
    <row r="2323" spans="1:4" customFormat="1" x14ac:dyDescent="0.25">
      <c r="A2323" s="371">
        <v>40660</v>
      </c>
      <c r="B2323" s="371" t="s">
        <v>11174</v>
      </c>
      <c r="C2323" s="371" t="s">
        <v>3636</v>
      </c>
      <c r="D2323" s="219">
        <v>1737.35</v>
      </c>
    </row>
    <row r="2324" spans="1:4" customFormat="1" x14ac:dyDescent="0.25">
      <c r="A2324" s="371">
        <v>40661</v>
      </c>
      <c r="B2324" s="371" t="s">
        <v>11175</v>
      </c>
      <c r="C2324" s="371" t="s">
        <v>3636</v>
      </c>
      <c r="D2324" s="219">
        <v>1068.17</v>
      </c>
    </row>
    <row r="2325" spans="1:4" customFormat="1" x14ac:dyDescent="0.25">
      <c r="A2325" s="371">
        <v>3421</v>
      </c>
      <c r="B2325" s="371" t="s">
        <v>11176</v>
      </c>
      <c r="C2325" s="371" t="s">
        <v>3636</v>
      </c>
      <c r="D2325" s="219">
        <v>1076.3399999999999</v>
      </c>
    </row>
    <row r="2326" spans="1:4" customFormat="1" x14ac:dyDescent="0.25">
      <c r="A2326" s="371">
        <v>599</v>
      </c>
      <c r="B2326" s="371" t="s">
        <v>11177</v>
      </c>
      <c r="C2326" s="371" t="s">
        <v>3636</v>
      </c>
      <c r="D2326" s="218">
        <v>727.6</v>
      </c>
    </row>
    <row r="2327" spans="1:4" customFormat="1" x14ac:dyDescent="0.25">
      <c r="A2327" s="371">
        <v>44053</v>
      </c>
      <c r="B2327" s="371" t="s">
        <v>11178</v>
      </c>
      <c r="C2327" s="371" t="s">
        <v>3635</v>
      </c>
      <c r="D2327" s="219">
        <v>1614.93</v>
      </c>
    </row>
    <row r="2328" spans="1:4" customFormat="1" x14ac:dyDescent="0.25">
      <c r="A2328" s="371">
        <v>3423</v>
      </c>
      <c r="B2328" s="371" t="s">
        <v>11179</v>
      </c>
      <c r="C2328" s="371" t="s">
        <v>3636</v>
      </c>
      <c r="D2328" s="219">
        <v>1517.9</v>
      </c>
    </row>
    <row r="2329" spans="1:4" customFormat="1" x14ac:dyDescent="0.25">
      <c r="A2329" s="371">
        <v>34381</v>
      </c>
      <c r="B2329" s="371" t="s">
        <v>11180</v>
      </c>
      <c r="C2329" s="371" t="s">
        <v>3635</v>
      </c>
      <c r="D2329" s="218">
        <v>293.79000000000002</v>
      </c>
    </row>
    <row r="2330" spans="1:4" customFormat="1" x14ac:dyDescent="0.25">
      <c r="A2330" s="371">
        <v>34797</v>
      </c>
      <c r="B2330" s="371" t="s">
        <v>11181</v>
      </c>
      <c r="C2330" s="371" t="s">
        <v>3635</v>
      </c>
      <c r="D2330" s="218">
        <v>373.01</v>
      </c>
    </row>
    <row r="2331" spans="1:4" customFormat="1" x14ac:dyDescent="0.25">
      <c r="A2331" s="371">
        <v>44054</v>
      </c>
      <c r="B2331" s="371" t="s">
        <v>11182</v>
      </c>
      <c r="C2331" s="371" t="s">
        <v>3635</v>
      </c>
      <c r="D2331" s="218">
        <v>579.34</v>
      </c>
    </row>
    <row r="2332" spans="1:4" customFormat="1" x14ac:dyDescent="0.25">
      <c r="A2332" s="371">
        <v>44399</v>
      </c>
      <c r="B2332" s="371" t="s">
        <v>11183</v>
      </c>
      <c r="C2332" s="371" t="s">
        <v>3635</v>
      </c>
      <c r="D2332" s="218">
        <v>791.56</v>
      </c>
    </row>
    <row r="2333" spans="1:4" customFormat="1" x14ac:dyDescent="0.25">
      <c r="A2333" s="371">
        <v>44503</v>
      </c>
      <c r="B2333" s="371" t="s">
        <v>11184</v>
      </c>
      <c r="C2333" s="371" t="s">
        <v>3638</v>
      </c>
      <c r="D2333" s="218">
        <v>17.920000000000002</v>
      </c>
    </row>
    <row r="2334" spans="1:4" customFormat="1" x14ac:dyDescent="0.25">
      <c r="A2334" s="371">
        <v>41077</v>
      </c>
      <c r="B2334" s="371" t="s">
        <v>11185</v>
      </c>
      <c r="C2334" s="371" t="s">
        <v>3642</v>
      </c>
      <c r="D2334" s="219">
        <v>3191.31</v>
      </c>
    </row>
    <row r="2335" spans="1:4" customFormat="1" x14ac:dyDescent="0.25">
      <c r="A2335" s="371">
        <v>37963</v>
      </c>
      <c r="B2335" s="371" t="s">
        <v>11186</v>
      </c>
      <c r="C2335" s="371" t="s">
        <v>3635</v>
      </c>
      <c r="D2335" s="218">
        <v>3.5</v>
      </c>
    </row>
    <row r="2336" spans="1:4" customFormat="1" x14ac:dyDescent="0.25">
      <c r="A2336" s="371">
        <v>37964</v>
      </c>
      <c r="B2336" s="371" t="s">
        <v>11187</v>
      </c>
      <c r="C2336" s="371" t="s">
        <v>3635</v>
      </c>
      <c r="D2336" s="218">
        <v>4.68</v>
      </c>
    </row>
    <row r="2337" spans="1:4" customFormat="1" x14ac:dyDescent="0.25">
      <c r="A2337" s="371">
        <v>37965</v>
      </c>
      <c r="B2337" s="371" t="s">
        <v>11188</v>
      </c>
      <c r="C2337" s="371" t="s">
        <v>3635</v>
      </c>
      <c r="D2337" s="218">
        <v>6.75</v>
      </c>
    </row>
    <row r="2338" spans="1:4" customFormat="1" x14ac:dyDescent="0.25">
      <c r="A2338" s="371">
        <v>37966</v>
      </c>
      <c r="B2338" s="371" t="s">
        <v>11189</v>
      </c>
      <c r="C2338" s="371" t="s">
        <v>3635</v>
      </c>
      <c r="D2338" s="218">
        <v>11.86</v>
      </c>
    </row>
    <row r="2339" spans="1:4" customFormat="1" x14ac:dyDescent="0.25">
      <c r="A2339" s="371">
        <v>37967</v>
      </c>
      <c r="B2339" s="371" t="s">
        <v>11190</v>
      </c>
      <c r="C2339" s="371" t="s">
        <v>3635</v>
      </c>
      <c r="D2339" s="218">
        <v>19.920000000000002</v>
      </c>
    </row>
    <row r="2340" spans="1:4" customFormat="1" x14ac:dyDescent="0.25">
      <c r="A2340" s="371">
        <v>37968</v>
      </c>
      <c r="B2340" s="371" t="s">
        <v>11191</v>
      </c>
      <c r="C2340" s="371" t="s">
        <v>3635</v>
      </c>
      <c r="D2340" s="218">
        <v>42.31</v>
      </c>
    </row>
    <row r="2341" spans="1:4" customFormat="1" x14ac:dyDescent="0.25">
      <c r="A2341" s="371">
        <v>37969</v>
      </c>
      <c r="B2341" s="371" t="s">
        <v>11192</v>
      </c>
      <c r="C2341" s="371" t="s">
        <v>3635</v>
      </c>
      <c r="D2341" s="218">
        <v>106.9</v>
      </c>
    </row>
    <row r="2342" spans="1:4" customFormat="1" x14ac:dyDescent="0.25">
      <c r="A2342" s="371">
        <v>37970</v>
      </c>
      <c r="B2342" s="371" t="s">
        <v>11193</v>
      </c>
      <c r="C2342" s="371" t="s">
        <v>3635</v>
      </c>
      <c r="D2342" s="218">
        <v>154.66</v>
      </c>
    </row>
    <row r="2343" spans="1:4" customFormat="1" x14ac:dyDescent="0.25">
      <c r="A2343" s="371">
        <v>44251</v>
      </c>
      <c r="B2343" s="371" t="s">
        <v>11194</v>
      </c>
      <c r="C2343" s="371" t="s">
        <v>3635</v>
      </c>
      <c r="D2343" s="218">
        <v>178.65</v>
      </c>
    </row>
    <row r="2344" spans="1:4" customFormat="1" x14ac:dyDescent="0.25">
      <c r="A2344" s="371">
        <v>21118</v>
      </c>
      <c r="B2344" s="371" t="s">
        <v>11195</v>
      </c>
      <c r="C2344" s="371" t="s">
        <v>3635</v>
      </c>
      <c r="D2344" s="218">
        <v>2.78</v>
      </c>
    </row>
    <row r="2345" spans="1:4" customFormat="1" x14ac:dyDescent="0.25">
      <c r="A2345" s="371">
        <v>37956</v>
      </c>
      <c r="B2345" s="371" t="s">
        <v>11196</v>
      </c>
      <c r="C2345" s="371" t="s">
        <v>3635</v>
      </c>
      <c r="D2345" s="218">
        <v>3.42</v>
      </c>
    </row>
    <row r="2346" spans="1:4" customFormat="1" x14ac:dyDescent="0.25">
      <c r="A2346" s="371">
        <v>37957</v>
      </c>
      <c r="B2346" s="371" t="s">
        <v>11197</v>
      </c>
      <c r="C2346" s="371" t="s">
        <v>3635</v>
      </c>
      <c r="D2346" s="218">
        <v>7.27</v>
      </c>
    </row>
    <row r="2347" spans="1:4" customFormat="1" x14ac:dyDescent="0.25">
      <c r="A2347" s="371">
        <v>37958</v>
      </c>
      <c r="B2347" s="371" t="s">
        <v>11198</v>
      </c>
      <c r="C2347" s="371" t="s">
        <v>3635</v>
      </c>
      <c r="D2347" s="218">
        <v>13.15</v>
      </c>
    </row>
    <row r="2348" spans="1:4" customFormat="1" x14ac:dyDescent="0.25">
      <c r="A2348" s="371">
        <v>37959</v>
      </c>
      <c r="B2348" s="371" t="s">
        <v>11199</v>
      </c>
      <c r="C2348" s="371" t="s">
        <v>3635</v>
      </c>
      <c r="D2348" s="218">
        <v>20.239999999999998</v>
      </c>
    </row>
    <row r="2349" spans="1:4" customFormat="1" x14ac:dyDescent="0.25">
      <c r="A2349" s="371">
        <v>37960</v>
      </c>
      <c r="B2349" s="371" t="s">
        <v>11200</v>
      </c>
      <c r="C2349" s="371" t="s">
        <v>3635</v>
      </c>
      <c r="D2349" s="218">
        <v>51.72</v>
      </c>
    </row>
    <row r="2350" spans="1:4" customFormat="1" x14ac:dyDescent="0.25">
      <c r="A2350" s="371">
        <v>37961</v>
      </c>
      <c r="B2350" s="371" t="s">
        <v>11201</v>
      </c>
      <c r="C2350" s="371" t="s">
        <v>3635</v>
      </c>
      <c r="D2350" s="218">
        <v>111.16</v>
      </c>
    </row>
    <row r="2351" spans="1:4" customFormat="1" x14ac:dyDescent="0.25">
      <c r="A2351" s="371">
        <v>37962</v>
      </c>
      <c r="B2351" s="371" t="s">
        <v>11202</v>
      </c>
      <c r="C2351" s="371" t="s">
        <v>3635</v>
      </c>
      <c r="D2351" s="218">
        <v>128.15</v>
      </c>
    </row>
    <row r="2352" spans="1:4" customFormat="1" x14ac:dyDescent="0.25">
      <c r="A2352" s="371">
        <v>3533</v>
      </c>
      <c r="B2352" s="371" t="s">
        <v>11203</v>
      </c>
      <c r="C2352" s="371" t="s">
        <v>3635</v>
      </c>
      <c r="D2352" s="218">
        <v>2.77</v>
      </c>
    </row>
    <row r="2353" spans="1:4" customFormat="1" x14ac:dyDescent="0.25">
      <c r="A2353" s="371">
        <v>3538</v>
      </c>
      <c r="B2353" s="371" t="s">
        <v>11204</v>
      </c>
      <c r="C2353" s="371" t="s">
        <v>3635</v>
      </c>
      <c r="D2353" s="218">
        <v>5.24</v>
      </c>
    </row>
    <row r="2354" spans="1:4" customFormat="1" x14ac:dyDescent="0.25">
      <c r="A2354" s="371">
        <v>3498</v>
      </c>
      <c r="B2354" s="371" t="s">
        <v>11205</v>
      </c>
      <c r="C2354" s="371" t="s">
        <v>3635</v>
      </c>
      <c r="D2354" s="218">
        <v>5.08</v>
      </c>
    </row>
    <row r="2355" spans="1:4" customFormat="1" x14ac:dyDescent="0.25">
      <c r="A2355" s="371">
        <v>3496</v>
      </c>
      <c r="B2355" s="371" t="s">
        <v>11206</v>
      </c>
      <c r="C2355" s="371" t="s">
        <v>3635</v>
      </c>
      <c r="D2355" s="218">
        <v>3.4</v>
      </c>
    </row>
    <row r="2356" spans="1:4" customFormat="1" x14ac:dyDescent="0.25">
      <c r="A2356" s="371">
        <v>38429</v>
      </c>
      <c r="B2356" s="371" t="s">
        <v>11207</v>
      </c>
      <c r="C2356" s="371" t="s">
        <v>3635</v>
      </c>
      <c r="D2356" s="218">
        <v>9.4600000000000009</v>
      </c>
    </row>
    <row r="2357" spans="1:4" customFormat="1" x14ac:dyDescent="0.25">
      <c r="A2357" s="371">
        <v>38431</v>
      </c>
      <c r="B2357" s="371" t="s">
        <v>11208</v>
      </c>
      <c r="C2357" s="371" t="s">
        <v>3635</v>
      </c>
      <c r="D2357" s="218">
        <v>11.87</v>
      </c>
    </row>
    <row r="2358" spans="1:4" customFormat="1" x14ac:dyDescent="0.25">
      <c r="A2358" s="371">
        <v>38430</v>
      </c>
      <c r="B2358" s="371" t="s">
        <v>11209</v>
      </c>
      <c r="C2358" s="371" t="s">
        <v>3635</v>
      </c>
      <c r="D2358" s="218">
        <v>18.41</v>
      </c>
    </row>
    <row r="2359" spans="1:4" customFormat="1" x14ac:dyDescent="0.25">
      <c r="A2359" s="371">
        <v>36348</v>
      </c>
      <c r="B2359" s="371" t="s">
        <v>11210</v>
      </c>
      <c r="C2359" s="371" t="s">
        <v>3635</v>
      </c>
      <c r="D2359" s="218">
        <v>2.2200000000000002</v>
      </c>
    </row>
    <row r="2360" spans="1:4" customFormat="1" x14ac:dyDescent="0.25">
      <c r="A2360" s="371">
        <v>36349</v>
      </c>
      <c r="B2360" s="371" t="s">
        <v>11211</v>
      </c>
      <c r="C2360" s="371" t="s">
        <v>3635</v>
      </c>
      <c r="D2360" s="218">
        <v>3.06</v>
      </c>
    </row>
    <row r="2361" spans="1:4" customFormat="1" x14ac:dyDescent="0.25">
      <c r="A2361" s="371">
        <v>38987</v>
      </c>
      <c r="B2361" s="371" t="s">
        <v>11212</v>
      </c>
      <c r="C2361" s="371" t="s">
        <v>3635</v>
      </c>
      <c r="D2361" s="218">
        <v>14.69</v>
      </c>
    </row>
    <row r="2362" spans="1:4" customFormat="1" x14ac:dyDescent="0.25">
      <c r="A2362" s="371">
        <v>38988</v>
      </c>
      <c r="B2362" s="371" t="s">
        <v>11213</v>
      </c>
      <c r="C2362" s="371" t="s">
        <v>3635</v>
      </c>
      <c r="D2362" s="218">
        <v>23.94</v>
      </c>
    </row>
    <row r="2363" spans="1:4" customFormat="1" x14ac:dyDescent="0.25">
      <c r="A2363" s="371">
        <v>38989</v>
      </c>
      <c r="B2363" s="371" t="s">
        <v>11214</v>
      </c>
      <c r="C2363" s="371" t="s">
        <v>3635</v>
      </c>
      <c r="D2363" s="218">
        <v>40.29</v>
      </c>
    </row>
    <row r="2364" spans="1:4" customFormat="1" x14ac:dyDescent="0.25">
      <c r="A2364" s="371">
        <v>38990</v>
      </c>
      <c r="B2364" s="371" t="s">
        <v>11215</v>
      </c>
      <c r="C2364" s="371" t="s">
        <v>3635</v>
      </c>
      <c r="D2364" s="218">
        <v>80.5</v>
      </c>
    </row>
    <row r="2365" spans="1:4" customFormat="1" x14ac:dyDescent="0.25">
      <c r="A2365" s="371">
        <v>38991</v>
      </c>
      <c r="B2365" s="371" t="s">
        <v>11216</v>
      </c>
      <c r="C2365" s="371" t="s">
        <v>3635</v>
      </c>
      <c r="D2365" s="218">
        <v>144.87</v>
      </c>
    </row>
    <row r="2366" spans="1:4" customFormat="1" x14ac:dyDescent="0.25">
      <c r="A2366" s="371">
        <v>38433</v>
      </c>
      <c r="B2366" s="371" t="s">
        <v>11217</v>
      </c>
      <c r="C2366" s="371" t="s">
        <v>3635</v>
      </c>
      <c r="D2366" s="218">
        <v>7.49</v>
      </c>
    </row>
    <row r="2367" spans="1:4" customFormat="1" x14ac:dyDescent="0.25">
      <c r="A2367" s="371">
        <v>38440</v>
      </c>
      <c r="B2367" s="371" t="s">
        <v>11218</v>
      </c>
      <c r="C2367" s="371" t="s">
        <v>3635</v>
      </c>
      <c r="D2367" s="218">
        <v>315.72000000000003</v>
      </c>
    </row>
    <row r="2368" spans="1:4" customFormat="1" x14ac:dyDescent="0.25">
      <c r="A2368" s="371">
        <v>36359</v>
      </c>
      <c r="B2368" s="371" t="s">
        <v>11219</v>
      </c>
      <c r="C2368" s="371" t="s">
        <v>3635</v>
      </c>
      <c r="D2368" s="218">
        <v>1.97</v>
      </c>
    </row>
    <row r="2369" spans="1:4" customFormat="1" x14ac:dyDescent="0.25">
      <c r="A2369" s="371">
        <v>36360</v>
      </c>
      <c r="B2369" s="371" t="s">
        <v>11220</v>
      </c>
      <c r="C2369" s="371" t="s">
        <v>3635</v>
      </c>
      <c r="D2369" s="218">
        <v>2.65</v>
      </c>
    </row>
    <row r="2370" spans="1:4" customFormat="1" x14ac:dyDescent="0.25">
      <c r="A2370" s="371">
        <v>38434</v>
      </c>
      <c r="B2370" s="371" t="s">
        <v>11221</v>
      </c>
      <c r="C2370" s="371" t="s">
        <v>3635</v>
      </c>
      <c r="D2370" s="218">
        <v>4.03</v>
      </c>
    </row>
    <row r="2371" spans="1:4" customFormat="1" x14ac:dyDescent="0.25">
      <c r="A2371" s="371">
        <v>38435</v>
      </c>
      <c r="B2371" s="371" t="s">
        <v>11222</v>
      </c>
      <c r="C2371" s="371" t="s">
        <v>3635</v>
      </c>
      <c r="D2371" s="218">
        <v>9.08</v>
      </c>
    </row>
    <row r="2372" spans="1:4" customFormat="1" x14ac:dyDescent="0.25">
      <c r="A2372" s="371">
        <v>38436</v>
      </c>
      <c r="B2372" s="371" t="s">
        <v>11223</v>
      </c>
      <c r="C2372" s="371" t="s">
        <v>3635</v>
      </c>
      <c r="D2372" s="218">
        <v>15.05</v>
      </c>
    </row>
    <row r="2373" spans="1:4" customFormat="1" x14ac:dyDescent="0.25">
      <c r="A2373" s="371">
        <v>38437</v>
      </c>
      <c r="B2373" s="371" t="s">
        <v>11224</v>
      </c>
      <c r="C2373" s="371" t="s">
        <v>3635</v>
      </c>
      <c r="D2373" s="218">
        <v>24.42</v>
      </c>
    </row>
    <row r="2374" spans="1:4" customFormat="1" x14ac:dyDescent="0.25">
      <c r="A2374" s="371">
        <v>38438</v>
      </c>
      <c r="B2374" s="371" t="s">
        <v>11225</v>
      </c>
      <c r="C2374" s="371" t="s">
        <v>3635</v>
      </c>
      <c r="D2374" s="218">
        <v>70.83</v>
      </c>
    </row>
    <row r="2375" spans="1:4" customFormat="1" x14ac:dyDescent="0.25">
      <c r="A2375" s="371">
        <v>38439</v>
      </c>
      <c r="B2375" s="371" t="s">
        <v>11226</v>
      </c>
      <c r="C2375" s="371" t="s">
        <v>3635</v>
      </c>
      <c r="D2375" s="218">
        <v>90</v>
      </c>
    </row>
    <row r="2376" spans="1:4" customFormat="1" x14ac:dyDescent="0.25">
      <c r="A2376" s="371">
        <v>10836</v>
      </c>
      <c r="B2376" s="371" t="s">
        <v>11227</v>
      </c>
      <c r="C2376" s="371" t="s">
        <v>3635</v>
      </c>
      <c r="D2376" s="218">
        <v>18.05</v>
      </c>
    </row>
    <row r="2377" spans="1:4" customFormat="1" x14ac:dyDescent="0.25">
      <c r="A2377" s="371">
        <v>10835</v>
      </c>
      <c r="B2377" s="371" t="s">
        <v>11228</v>
      </c>
      <c r="C2377" s="371" t="s">
        <v>3635</v>
      </c>
      <c r="D2377" s="218">
        <v>5.04</v>
      </c>
    </row>
    <row r="2378" spans="1:4" customFormat="1" x14ac:dyDescent="0.25">
      <c r="A2378" s="371">
        <v>3475</v>
      </c>
      <c r="B2378" s="371" t="s">
        <v>11229</v>
      </c>
      <c r="C2378" s="371" t="s">
        <v>3635</v>
      </c>
      <c r="D2378" s="218">
        <v>4.8499999999999996</v>
      </c>
    </row>
    <row r="2379" spans="1:4" customFormat="1" x14ac:dyDescent="0.25">
      <c r="A2379" s="371">
        <v>3485</v>
      </c>
      <c r="B2379" s="371" t="s">
        <v>11230</v>
      </c>
      <c r="C2379" s="371" t="s">
        <v>3635</v>
      </c>
      <c r="D2379" s="218">
        <v>13.4</v>
      </c>
    </row>
    <row r="2380" spans="1:4" customFormat="1" x14ac:dyDescent="0.25">
      <c r="A2380" s="371">
        <v>3534</v>
      </c>
      <c r="B2380" s="371" t="s">
        <v>11231</v>
      </c>
      <c r="C2380" s="371" t="s">
        <v>3635</v>
      </c>
      <c r="D2380" s="218">
        <v>7.68</v>
      </c>
    </row>
    <row r="2381" spans="1:4" customFormat="1" x14ac:dyDescent="0.25">
      <c r="A2381" s="371">
        <v>3543</v>
      </c>
      <c r="B2381" s="371" t="s">
        <v>11232</v>
      </c>
      <c r="C2381" s="371" t="s">
        <v>3635</v>
      </c>
      <c r="D2381" s="218">
        <v>1.78</v>
      </c>
    </row>
    <row r="2382" spans="1:4" customFormat="1" x14ac:dyDescent="0.25">
      <c r="A2382" s="371">
        <v>3482</v>
      </c>
      <c r="B2382" s="371" t="s">
        <v>11233</v>
      </c>
      <c r="C2382" s="371" t="s">
        <v>3635</v>
      </c>
      <c r="D2382" s="218">
        <v>5.49</v>
      </c>
    </row>
    <row r="2383" spans="1:4" customFormat="1" x14ac:dyDescent="0.25">
      <c r="A2383" s="371">
        <v>3505</v>
      </c>
      <c r="B2383" s="371" t="s">
        <v>11234</v>
      </c>
      <c r="C2383" s="371" t="s">
        <v>3635</v>
      </c>
      <c r="D2383" s="218">
        <v>2.65</v>
      </c>
    </row>
    <row r="2384" spans="1:4" customFormat="1" x14ac:dyDescent="0.25">
      <c r="A2384" s="371">
        <v>3521</v>
      </c>
      <c r="B2384" s="371" t="s">
        <v>11235</v>
      </c>
      <c r="C2384" s="371" t="s">
        <v>3635</v>
      </c>
      <c r="D2384" s="218">
        <v>2</v>
      </c>
    </row>
    <row r="2385" spans="1:4" customFormat="1" x14ac:dyDescent="0.25">
      <c r="A2385" s="371">
        <v>3531</v>
      </c>
      <c r="B2385" s="371" t="s">
        <v>11236</v>
      </c>
      <c r="C2385" s="371" t="s">
        <v>3635</v>
      </c>
      <c r="D2385" s="218">
        <v>3.81</v>
      </c>
    </row>
    <row r="2386" spans="1:4" customFormat="1" x14ac:dyDescent="0.25">
      <c r="A2386" s="371">
        <v>3522</v>
      </c>
      <c r="B2386" s="371" t="s">
        <v>11237</v>
      </c>
      <c r="C2386" s="371" t="s">
        <v>3635</v>
      </c>
      <c r="D2386" s="218">
        <v>2.4500000000000002</v>
      </c>
    </row>
    <row r="2387" spans="1:4" customFormat="1" x14ac:dyDescent="0.25">
      <c r="A2387" s="371">
        <v>3527</v>
      </c>
      <c r="B2387" s="371" t="s">
        <v>11238</v>
      </c>
      <c r="C2387" s="371" t="s">
        <v>3635</v>
      </c>
      <c r="D2387" s="218">
        <v>12.91</v>
      </c>
    </row>
    <row r="2388" spans="1:4" customFormat="1" x14ac:dyDescent="0.25">
      <c r="A2388" s="371">
        <v>3516</v>
      </c>
      <c r="B2388" s="371" t="s">
        <v>11239</v>
      </c>
      <c r="C2388" s="371" t="s">
        <v>3635</v>
      </c>
      <c r="D2388" s="218">
        <v>2.08</v>
      </c>
    </row>
    <row r="2389" spans="1:4" customFormat="1" x14ac:dyDescent="0.25">
      <c r="A2389" s="371">
        <v>3517</v>
      </c>
      <c r="B2389" s="371" t="s">
        <v>11240</v>
      </c>
      <c r="C2389" s="371" t="s">
        <v>3635</v>
      </c>
      <c r="D2389" s="218">
        <v>1.88</v>
      </c>
    </row>
    <row r="2390" spans="1:4" customFormat="1" x14ac:dyDescent="0.25">
      <c r="A2390" s="371">
        <v>3515</v>
      </c>
      <c r="B2390" s="371" t="s">
        <v>11241</v>
      </c>
      <c r="C2390" s="371" t="s">
        <v>3635</v>
      </c>
      <c r="D2390" s="218">
        <v>6.59</v>
      </c>
    </row>
    <row r="2391" spans="1:4" customFormat="1" x14ac:dyDescent="0.25">
      <c r="A2391" s="371">
        <v>20147</v>
      </c>
      <c r="B2391" s="371" t="s">
        <v>11242</v>
      </c>
      <c r="C2391" s="371" t="s">
        <v>3635</v>
      </c>
      <c r="D2391" s="218">
        <v>5.42</v>
      </c>
    </row>
    <row r="2392" spans="1:4" customFormat="1" x14ac:dyDescent="0.25">
      <c r="A2392" s="371">
        <v>3524</v>
      </c>
      <c r="B2392" s="371" t="s">
        <v>11243</v>
      </c>
      <c r="C2392" s="371" t="s">
        <v>3635</v>
      </c>
      <c r="D2392" s="218">
        <v>8.15</v>
      </c>
    </row>
    <row r="2393" spans="1:4" customFormat="1" x14ac:dyDescent="0.25">
      <c r="A2393" s="371">
        <v>3532</v>
      </c>
      <c r="B2393" s="371" t="s">
        <v>11244</v>
      </c>
      <c r="C2393" s="371" t="s">
        <v>3635</v>
      </c>
      <c r="D2393" s="218">
        <v>18.84</v>
      </c>
    </row>
    <row r="2394" spans="1:4" customFormat="1" x14ac:dyDescent="0.25">
      <c r="A2394" s="371">
        <v>3528</v>
      </c>
      <c r="B2394" s="371" t="s">
        <v>11245</v>
      </c>
      <c r="C2394" s="371" t="s">
        <v>3635</v>
      </c>
      <c r="D2394" s="218">
        <v>8.1300000000000008</v>
      </c>
    </row>
    <row r="2395" spans="1:4" customFormat="1" x14ac:dyDescent="0.25">
      <c r="A2395" s="371">
        <v>37952</v>
      </c>
      <c r="B2395" s="371" t="s">
        <v>11246</v>
      </c>
      <c r="C2395" s="371" t="s">
        <v>3635</v>
      </c>
      <c r="D2395" s="218">
        <v>58.25</v>
      </c>
    </row>
    <row r="2396" spans="1:4" customFormat="1" x14ac:dyDescent="0.25">
      <c r="A2396" s="371">
        <v>37951</v>
      </c>
      <c r="B2396" s="371" t="s">
        <v>11247</v>
      </c>
      <c r="C2396" s="371" t="s">
        <v>3635</v>
      </c>
      <c r="D2396" s="218">
        <v>2.19</v>
      </c>
    </row>
    <row r="2397" spans="1:4" customFormat="1" x14ac:dyDescent="0.25">
      <c r="A2397" s="371">
        <v>3518</v>
      </c>
      <c r="B2397" s="371" t="s">
        <v>11248</v>
      </c>
      <c r="C2397" s="371" t="s">
        <v>3635</v>
      </c>
      <c r="D2397" s="218">
        <v>3.37</v>
      </c>
    </row>
    <row r="2398" spans="1:4" customFormat="1" x14ac:dyDescent="0.25">
      <c r="A2398" s="371">
        <v>3519</v>
      </c>
      <c r="B2398" s="371" t="s">
        <v>11249</v>
      </c>
      <c r="C2398" s="371" t="s">
        <v>3635</v>
      </c>
      <c r="D2398" s="218">
        <v>7.05</v>
      </c>
    </row>
    <row r="2399" spans="1:4" customFormat="1" x14ac:dyDescent="0.25">
      <c r="A2399" s="371">
        <v>3520</v>
      </c>
      <c r="B2399" s="371" t="s">
        <v>11250</v>
      </c>
      <c r="C2399" s="371" t="s">
        <v>3635</v>
      </c>
      <c r="D2399" s="218">
        <v>7.39</v>
      </c>
    </row>
    <row r="2400" spans="1:4" customFormat="1" x14ac:dyDescent="0.25">
      <c r="A2400" s="371">
        <v>37950</v>
      </c>
      <c r="B2400" s="371" t="s">
        <v>11251</v>
      </c>
      <c r="C2400" s="371" t="s">
        <v>3635</v>
      </c>
      <c r="D2400" s="218">
        <v>53.62</v>
      </c>
    </row>
    <row r="2401" spans="1:4" customFormat="1" x14ac:dyDescent="0.25">
      <c r="A2401" s="371">
        <v>37949</v>
      </c>
      <c r="B2401" s="371" t="s">
        <v>11252</v>
      </c>
      <c r="C2401" s="371" t="s">
        <v>3635</v>
      </c>
      <c r="D2401" s="218">
        <v>1.97</v>
      </c>
    </row>
    <row r="2402" spans="1:4" customFormat="1" x14ac:dyDescent="0.25">
      <c r="A2402" s="371">
        <v>3526</v>
      </c>
      <c r="B2402" s="371" t="s">
        <v>11253</v>
      </c>
      <c r="C2402" s="371" t="s">
        <v>3635</v>
      </c>
      <c r="D2402" s="218">
        <v>2.72</v>
      </c>
    </row>
    <row r="2403" spans="1:4" customFormat="1" x14ac:dyDescent="0.25">
      <c r="A2403" s="371">
        <v>3509</v>
      </c>
      <c r="B2403" s="371" t="s">
        <v>11254</v>
      </c>
      <c r="C2403" s="371" t="s">
        <v>3635</v>
      </c>
      <c r="D2403" s="218">
        <v>6.18</v>
      </c>
    </row>
    <row r="2404" spans="1:4" customFormat="1" x14ac:dyDescent="0.25">
      <c r="A2404" s="371">
        <v>3530</v>
      </c>
      <c r="B2404" s="371" t="s">
        <v>11255</v>
      </c>
      <c r="C2404" s="371" t="s">
        <v>3635</v>
      </c>
      <c r="D2404" s="218">
        <v>209.16</v>
      </c>
    </row>
    <row r="2405" spans="1:4" customFormat="1" x14ac:dyDescent="0.25">
      <c r="A2405" s="371">
        <v>3542</v>
      </c>
      <c r="B2405" s="371" t="s">
        <v>11256</v>
      </c>
      <c r="C2405" s="371" t="s">
        <v>3635</v>
      </c>
      <c r="D2405" s="218">
        <v>0.6</v>
      </c>
    </row>
    <row r="2406" spans="1:4" customFormat="1" x14ac:dyDescent="0.25">
      <c r="A2406" s="371">
        <v>3529</v>
      </c>
      <c r="B2406" s="371" t="s">
        <v>11257</v>
      </c>
      <c r="C2406" s="371" t="s">
        <v>3635</v>
      </c>
      <c r="D2406" s="218">
        <v>0.73</v>
      </c>
    </row>
    <row r="2407" spans="1:4" customFormat="1" x14ac:dyDescent="0.25">
      <c r="A2407" s="371">
        <v>3536</v>
      </c>
      <c r="B2407" s="371" t="s">
        <v>11258</v>
      </c>
      <c r="C2407" s="371" t="s">
        <v>3635</v>
      </c>
      <c r="D2407" s="218">
        <v>2.4500000000000002</v>
      </c>
    </row>
    <row r="2408" spans="1:4" customFormat="1" x14ac:dyDescent="0.25">
      <c r="A2408" s="371">
        <v>3535</v>
      </c>
      <c r="B2408" s="371" t="s">
        <v>11259</v>
      </c>
      <c r="C2408" s="371" t="s">
        <v>3635</v>
      </c>
      <c r="D2408" s="218">
        <v>5.97</v>
      </c>
    </row>
    <row r="2409" spans="1:4" customFormat="1" x14ac:dyDescent="0.25">
      <c r="A2409" s="371">
        <v>3540</v>
      </c>
      <c r="B2409" s="371" t="s">
        <v>11260</v>
      </c>
      <c r="C2409" s="371" t="s">
        <v>3635</v>
      </c>
      <c r="D2409" s="218">
        <v>5.05</v>
      </c>
    </row>
    <row r="2410" spans="1:4" customFormat="1" x14ac:dyDescent="0.25">
      <c r="A2410" s="371">
        <v>3539</v>
      </c>
      <c r="B2410" s="371" t="s">
        <v>11261</v>
      </c>
      <c r="C2410" s="371" t="s">
        <v>3635</v>
      </c>
      <c r="D2410" s="218">
        <v>29.27</v>
      </c>
    </row>
    <row r="2411" spans="1:4" customFormat="1" x14ac:dyDescent="0.25">
      <c r="A2411" s="371">
        <v>3513</v>
      </c>
      <c r="B2411" s="371" t="s">
        <v>11262</v>
      </c>
      <c r="C2411" s="371" t="s">
        <v>3635</v>
      </c>
      <c r="D2411" s="218">
        <v>103.22</v>
      </c>
    </row>
    <row r="2412" spans="1:4" customFormat="1" x14ac:dyDescent="0.25">
      <c r="A2412" s="371">
        <v>3510</v>
      </c>
      <c r="B2412" s="371" t="s">
        <v>11263</v>
      </c>
      <c r="C2412" s="371" t="s">
        <v>3635</v>
      </c>
      <c r="D2412" s="218">
        <v>12.75</v>
      </c>
    </row>
    <row r="2413" spans="1:4" customFormat="1" x14ac:dyDescent="0.25">
      <c r="A2413" s="371">
        <v>38913</v>
      </c>
      <c r="B2413" s="371" t="s">
        <v>11264</v>
      </c>
      <c r="C2413" s="371" t="s">
        <v>3635</v>
      </c>
      <c r="D2413" s="218">
        <v>9.42</v>
      </c>
    </row>
    <row r="2414" spans="1:4" customFormat="1" x14ac:dyDescent="0.25">
      <c r="A2414" s="371">
        <v>38914</v>
      </c>
      <c r="B2414" s="371" t="s">
        <v>11265</v>
      </c>
      <c r="C2414" s="371" t="s">
        <v>3635</v>
      </c>
      <c r="D2414" s="218">
        <v>11.57</v>
      </c>
    </row>
    <row r="2415" spans="1:4" customFormat="1" x14ac:dyDescent="0.25">
      <c r="A2415" s="371">
        <v>38915</v>
      </c>
      <c r="B2415" s="371" t="s">
        <v>11266</v>
      </c>
      <c r="C2415" s="371" t="s">
        <v>3635</v>
      </c>
      <c r="D2415" s="218">
        <v>22.29</v>
      </c>
    </row>
    <row r="2416" spans="1:4" customFormat="1" x14ac:dyDescent="0.25">
      <c r="A2416" s="371">
        <v>38916</v>
      </c>
      <c r="B2416" s="371" t="s">
        <v>11267</v>
      </c>
      <c r="C2416" s="371" t="s">
        <v>3635</v>
      </c>
      <c r="D2416" s="218">
        <v>30.85</v>
      </c>
    </row>
    <row r="2417" spans="1:4" customFormat="1" x14ac:dyDescent="0.25">
      <c r="A2417" s="371">
        <v>39300</v>
      </c>
      <c r="B2417" s="371" t="s">
        <v>11268</v>
      </c>
      <c r="C2417" s="371" t="s">
        <v>3635</v>
      </c>
      <c r="D2417" s="218">
        <v>8.41</v>
      </c>
    </row>
    <row r="2418" spans="1:4" customFormat="1" x14ac:dyDescent="0.25">
      <c r="A2418" s="371">
        <v>39301</v>
      </c>
      <c r="B2418" s="371" t="s">
        <v>11269</v>
      </c>
      <c r="C2418" s="371" t="s">
        <v>3635</v>
      </c>
      <c r="D2418" s="218">
        <v>11.26</v>
      </c>
    </row>
    <row r="2419" spans="1:4" customFormat="1" x14ac:dyDescent="0.25">
      <c r="A2419" s="371">
        <v>39302</v>
      </c>
      <c r="B2419" s="371" t="s">
        <v>11270</v>
      </c>
      <c r="C2419" s="371" t="s">
        <v>3635</v>
      </c>
      <c r="D2419" s="218">
        <v>20.47</v>
      </c>
    </row>
    <row r="2420" spans="1:4" customFormat="1" x14ac:dyDescent="0.25">
      <c r="A2420" s="371">
        <v>38923</v>
      </c>
      <c r="B2420" s="371" t="s">
        <v>11271</v>
      </c>
      <c r="C2420" s="371" t="s">
        <v>3635</v>
      </c>
      <c r="D2420" s="218">
        <v>10.08</v>
      </c>
    </row>
    <row r="2421" spans="1:4" customFormat="1" x14ac:dyDescent="0.25">
      <c r="A2421" s="371">
        <v>38925</v>
      </c>
      <c r="B2421" s="371" t="s">
        <v>11272</v>
      </c>
      <c r="C2421" s="371" t="s">
        <v>3635</v>
      </c>
      <c r="D2421" s="218">
        <v>11.7</v>
      </c>
    </row>
    <row r="2422" spans="1:4" customFormat="1" x14ac:dyDescent="0.25">
      <c r="A2422" s="371">
        <v>38926</v>
      </c>
      <c r="B2422" s="371" t="s">
        <v>11273</v>
      </c>
      <c r="C2422" s="371" t="s">
        <v>3635</v>
      </c>
      <c r="D2422" s="218">
        <v>13.87</v>
      </c>
    </row>
    <row r="2423" spans="1:4" customFormat="1" x14ac:dyDescent="0.25">
      <c r="A2423" s="371">
        <v>38927</v>
      </c>
      <c r="B2423" s="371" t="s">
        <v>11274</v>
      </c>
      <c r="C2423" s="371" t="s">
        <v>3635</v>
      </c>
      <c r="D2423" s="218">
        <v>17.52</v>
      </c>
    </row>
    <row r="2424" spans="1:4" customFormat="1" x14ac:dyDescent="0.25">
      <c r="A2424" s="371">
        <v>39304</v>
      </c>
      <c r="B2424" s="371" t="s">
        <v>11275</v>
      </c>
      <c r="C2424" s="371" t="s">
        <v>3635</v>
      </c>
      <c r="D2424" s="218">
        <v>9.9499999999999993</v>
      </c>
    </row>
    <row r="2425" spans="1:4" customFormat="1" x14ac:dyDescent="0.25">
      <c r="A2425" s="371">
        <v>39305</v>
      </c>
      <c r="B2425" s="371" t="s">
        <v>11276</v>
      </c>
      <c r="C2425" s="371" t="s">
        <v>3635</v>
      </c>
      <c r="D2425" s="218">
        <v>10.91</v>
      </c>
    </row>
    <row r="2426" spans="1:4" customFormat="1" x14ac:dyDescent="0.25">
      <c r="A2426" s="371">
        <v>39306</v>
      </c>
      <c r="B2426" s="371" t="s">
        <v>11277</v>
      </c>
      <c r="C2426" s="371" t="s">
        <v>3635</v>
      </c>
      <c r="D2426" s="218">
        <v>14.67</v>
      </c>
    </row>
    <row r="2427" spans="1:4" customFormat="1" x14ac:dyDescent="0.25">
      <c r="A2427" s="371">
        <v>38928</v>
      </c>
      <c r="B2427" s="371" t="s">
        <v>11278</v>
      </c>
      <c r="C2427" s="371" t="s">
        <v>3635</v>
      </c>
      <c r="D2427" s="218">
        <v>19.39</v>
      </c>
    </row>
    <row r="2428" spans="1:4" customFormat="1" x14ac:dyDescent="0.25">
      <c r="A2428" s="371">
        <v>38941</v>
      </c>
      <c r="B2428" s="371" t="s">
        <v>11279</v>
      </c>
      <c r="C2428" s="371" t="s">
        <v>3635</v>
      </c>
      <c r="D2428" s="218">
        <v>15.2</v>
      </c>
    </row>
    <row r="2429" spans="1:4" customFormat="1" x14ac:dyDescent="0.25">
      <c r="A2429" s="371">
        <v>38917</v>
      </c>
      <c r="B2429" s="371" t="s">
        <v>11280</v>
      </c>
      <c r="C2429" s="371" t="s">
        <v>3635</v>
      </c>
      <c r="D2429" s="218">
        <v>10.84</v>
      </c>
    </row>
    <row r="2430" spans="1:4" customFormat="1" x14ac:dyDescent="0.25">
      <c r="A2430" s="371">
        <v>38919</v>
      </c>
      <c r="B2430" s="371" t="s">
        <v>11281</v>
      </c>
      <c r="C2430" s="371" t="s">
        <v>3635</v>
      </c>
      <c r="D2430" s="218">
        <v>12.72</v>
      </c>
    </row>
    <row r="2431" spans="1:4" customFormat="1" x14ac:dyDescent="0.25">
      <c r="A2431" s="371">
        <v>38922</v>
      </c>
      <c r="B2431" s="371" t="s">
        <v>11282</v>
      </c>
      <c r="C2431" s="371" t="s">
        <v>3635</v>
      </c>
      <c r="D2431" s="218">
        <v>17.07</v>
      </c>
    </row>
    <row r="2432" spans="1:4" customFormat="1" x14ac:dyDescent="0.25">
      <c r="A2432" s="371">
        <v>20151</v>
      </c>
      <c r="B2432" s="371" t="s">
        <v>11283</v>
      </c>
      <c r="C2432" s="371" t="s">
        <v>3635</v>
      </c>
      <c r="D2432" s="218">
        <v>18.16</v>
      </c>
    </row>
    <row r="2433" spans="1:4" customFormat="1" x14ac:dyDescent="0.25">
      <c r="A2433" s="371">
        <v>20152</v>
      </c>
      <c r="B2433" s="371" t="s">
        <v>11284</v>
      </c>
      <c r="C2433" s="371" t="s">
        <v>3635</v>
      </c>
      <c r="D2433" s="218">
        <v>65.73</v>
      </c>
    </row>
    <row r="2434" spans="1:4" customFormat="1" x14ac:dyDescent="0.25">
      <c r="A2434" s="371">
        <v>20148</v>
      </c>
      <c r="B2434" s="371" t="s">
        <v>11285</v>
      </c>
      <c r="C2434" s="371" t="s">
        <v>3635</v>
      </c>
      <c r="D2434" s="218">
        <v>3.57</v>
      </c>
    </row>
    <row r="2435" spans="1:4" customFormat="1" x14ac:dyDescent="0.25">
      <c r="A2435" s="371">
        <v>20149</v>
      </c>
      <c r="B2435" s="371" t="s">
        <v>11286</v>
      </c>
      <c r="C2435" s="371" t="s">
        <v>3635</v>
      </c>
      <c r="D2435" s="218">
        <v>5.96</v>
      </c>
    </row>
    <row r="2436" spans="1:4" customFormat="1" x14ac:dyDescent="0.25">
      <c r="A2436" s="371">
        <v>20150</v>
      </c>
      <c r="B2436" s="371" t="s">
        <v>11287</v>
      </c>
      <c r="C2436" s="371" t="s">
        <v>3635</v>
      </c>
      <c r="D2436" s="218">
        <v>15.37</v>
      </c>
    </row>
    <row r="2437" spans="1:4" customFormat="1" x14ac:dyDescent="0.25">
      <c r="A2437" s="371">
        <v>20157</v>
      </c>
      <c r="B2437" s="371" t="s">
        <v>11288</v>
      </c>
      <c r="C2437" s="371" t="s">
        <v>3635</v>
      </c>
      <c r="D2437" s="218">
        <v>17.25</v>
      </c>
    </row>
    <row r="2438" spans="1:4" customFormat="1" x14ac:dyDescent="0.25">
      <c r="A2438" s="371">
        <v>20158</v>
      </c>
      <c r="B2438" s="371" t="s">
        <v>11289</v>
      </c>
      <c r="C2438" s="371" t="s">
        <v>3635</v>
      </c>
      <c r="D2438" s="218">
        <v>68.52</v>
      </c>
    </row>
    <row r="2439" spans="1:4" customFormat="1" x14ac:dyDescent="0.25">
      <c r="A2439" s="371">
        <v>20154</v>
      </c>
      <c r="B2439" s="371" t="s">
        <v>11290</v>
      </c>
      <c r="C2439" s="371" t="s">
        <v>3635</v>
      </c>
      <c r="D2439" s="218">
        <v>3.49</v>
      </c>
    </row>
    <row r="2440" spans="1:4" customFormat="1" x14ac:dyDescent="0.25">
      <c r="A2440" s="371">
        <v>20155</v>
      </c>
      <c r="B2440" s="371" t="s">
        <v>11291</v>
      </c>
      <c r="C2440" s="371" t="s">
        <v>3635</v>
      </c>
      <c r="D2440" s="218">
        <v>5.32</v>
      </c>
    </row>
    <row r="2441" spans="1:4" customFormat="1" x14ac:dyDescent="0.25">
      <c r="A2441" s="371">
        <v>20156</v>
      </c>
      <c r="B2441" s="371" t="s">
        <v>11292</v>
      </c>
      <c r="C2441" s="371" t="s">
        <v>3635</v>
      </c>
      <c r="D2441" s="218">
        <v>14.96</v>
      </c>
    </row>
    <row r="2442" spans="1:4" customFormat="1" x14ac:dyDescent="0.25">
      <c r="A2442" s="371">
        <v>3499</v>
      </c>
      <c r="B2442" s="371" t="s">
        <v>11293</v>
      </c>
      <c r="C2442" s="371" t="s">
        <v>3635</v>
      </c>
      <c r="D2442" s="218">
        <v>1.1399999999999999</v>
      </c>
    </row>
    <row r="2443" spans="1:4" customFormat="1" x14ac:dyDescent="0.25">
      <c r="A2443" s="371">
        <v>3500</v>
      </c>
      <c r="B2443" s="371" t="s">
        <v>11294</v>
      </c>
      <c r="C2443" s="371" t="s">
        <v>3635</v>
      </c>
      <c r="D2443" s="218">
        <v>1.52</v>
      </c>
    </row>
    <row r="2444" spans="1:4" customFormat="1" x14ac:dyDescent="0.25">
      <c r="A2444" s="371">
        <v>3501</v>
      </c>
      <c r="B2444" s="371" t="s">
        <v>11295</v>
      </c>
      <c r="C2444" s="371" t="s">
        <v>3635</v>
      </c>
      <c r="D2444" s="218">
        <v>4.1900000000000004</v>
      </c>
    </row>
    <row r="2445" spans="1:4" customFormat="1" x14ac:dyDescent="0.25">
      <c r="A2445" s="371">
        <v>3502</v>
      </c>
      <c r="B2445" s="371" t="s">
        <v>11296</v>
      </c>
      <c r="C2445" s="371" t="s">
        <v>3635</v>
      </c>
      <c r="D2445" s="218">
        <v>6.03</v>
      </c>
    </row>
    <row r="2446" spans="1:4" customFormat="1" x14ac:dyDescent="0.25">
      <c r="A2446" s="371">
        <v>3503</v>
      </c>
      <c r="B2446" s="371" t="s">
        <v>11297</v>
      </c>
      <c r="C2446" s="371" t="s">
        <v>3635</v>
      </c>
      <c r="D2446" s="218">
        <v>7.57</v>
      </c>
    </row>
    <row r="2447" spans="1:4" customFormat="1" x14ac:dyDescent="0.25">
      <c r="A2447" s="371">
        <v>3477</v>
      </c>
      <c r="B2447" s="371" t="s">
        <v>11298</v>
      </c>
      <c r="C2447" s="371" t="s">
        <v>3635</v>
      </c>
      <c r="D2447" s="218">
        <v>27.51</v>
      </c>
    </row>
    <row r="2448" spans="1:4" customFormat="1" x14ac:dyDescent="0.25">
      <c r="A2448" s="371">
        <v>3478</v>
      </c>
      <c r="B2448" s="371" t="s">
        <v>11299</v>
      </c>
      <c r="C2448" s="371" t="s">
        <v>3635</v>
      </c>
      <c r="D2448" s="218">
        <v>65.95</v>
      </c>
    </row>
    <row r="2449" spans="1:4" customFormat="1" x14ac:dyDescent="0.25">
      <c r="A2449" s="371">
        <v>3525</v>
      </c>
      <c r="B2449" s="371" t="s">
        <v>11300</v>
      </c>
      <c r="C2449" s="371" t="s">
        <v>3635</v>
      </c>
      <c r="D2449" s="218">
        <v>81.400000000000006</v>
      </c>
    </row>
    <row r="2450" spans="1:4" customFormat="1" x14ac:dyDescent="0.25">
      <c r="A2450" s="371">
        <v>3511</v>
      </c>
      <c r="B2450" s="371" t="s">
        <v>11301</v>
      </c>
      <c r="C2450" s="371" t="s">
        <v>3635</v>
      </c>
      <c r="D2450" s="218">
        <v>86.34</v>
      </c>
    </row>
    <row r="2451" spans="1:4" customFormat="1" x14ac:dyDescent="0.25">
      <c r="A2451" s="371">
        <v>12032</v>
      </c>
      <c r="B2451" s="371" t="s">
        <v>11302</v>
      </c>
      <c r="C2451" s="371" t="s">
        <v>3644</v>
      </c>
      <c r="D2451" s="218">
        <v>54.61</v>
      </c>
    </row>
    <row r="2452" spans="1:4" customFormat="1" x14ac:dyDescent="0.25">
      <c r="A2452" s="371">
        <v>12030</v>
      </c>
      <c r="B2452" s="371" t="s">
        <v>11303</v>
      </c>
      <c r="C2452" s="371" t="s">
        <v>3644</v>
      </c>
      <c r="D2452" s="218">
        <v>51.31</v>
      </c>
    </row>
    <row r="2453" spans="1:4" customFormat="1" x14ac:dyDescent="0.25">
      <c r="A2453" s="371">
        <v>10908</v>
      </c>
      <c r="B2453" s="371" t="s">
        <v>11304</v>
      </c>
      <c r="C2453" s="371" t="s">
        <v>3635</v>
      </c>
      <c r="D2453" s="218">
        <v>16.96</v>
      </c>
    </row>
    <row r="2454" spans="1:4" customFormat="1" x14ac:dyDescent="0.25">
      <c r="A2454" s="371">
        <v>10909</v>
      </c>
      <c r="B2454" s="371" t="s">
        <v>11305</v>
      </c>
      <c r="C2454" s="371" t="s">
        <v>3635</v>
      </c>
      <c r="D2454" s="218">
        <v>19.73</v>
      </c>
    </row>
    <row r="2455" spans="1:4" customFormat="1" x14ac:dyDescent="0.25">
      <c r="A2455" s="371">
        <v>3669</v>
      </c>
      <c r="B2455" s="371" t="s">
        <v>11306</v>
      </c>
      <c r="C2455" s="371" t="s">
        <v>3635</v>
      </c>
      <c r="D2455" s="218">
        <v>12.12</v>
      </c>
    </row>
    <row r="2456" spans="1:4" customFormat="1" x14ac:dyDescent="0.25">
      <c r="A2456" s="371">
        <v>20139</v>
      </c>
      <c r="B2456" s="371" t="s">
        <v>11307</v>
      </c>
      <c r="C2456" s="371" t="s">
        <v>3635</v>
      </c>
      <c r="D2456" s="218">
        <v>104.24</v>
      </c>
    </row>
    <row r="2457" spans="1:4" customFormat="1" x14ac:dyDescent="0.25">
      <c r="A2457" s="371">
        <v>3668</v>
      </c>
      <c r="B2457" s="371" t="s">
        <v>11308</v>
      </c>
      <c r="C2457" s="371" t="s">
        <v>3635</v>
      </c>
      <c r="D2457" s="218">
        <v>37.229999999999997</v>
      </c>
    </row>
    <row r="2458" spans="1:4" customFormat="1" x14ac:dyDescent="0.25">
      <c r="A2458" s="371">
        <v>10911</v>
      </c>
      <c r="B2458" s="371" t="s">
        <v>11309</v>
      </c>
      <c r="C2458" s="371" t="s">
        <v>3635</v>
      </c>
      <c r="D2458" s="218">
        <v>16.32</v>
      </c>
    </row>
    <row r="2459" spans="1:4" customFormat="1" x14ac:dyDescent="0.25">
      <c r="A2459" s="371">
        <v>3659</v>
      </c>
      <c r="B2459" s="371" t="s">
        <v>11310</v>
      </c>
      <c r="C2459" s="371" t="s">
        <v>3635</v>
      </c>
      <c r="D2459" s="218">
        <v>16.63</v>
      </c>
    </row>
    <row r="2460" spans="1:4" customFormat="1" x14ac:dyDescent="0.25">
      <c r="A2460" s="371">
        <v>3660</v>
      </c>
      <c r="B2460" s="371" t="s">
        <v>11311</v>
      </c>
      <c r="C2460" s="371" t="s">
        <v>3635</v>
      </c>
      <c r="D2460" s="218">
        <v>21.51</v>
      </c>
    </row>
    <row r="2461" spans="1:4" customFormat="1" x14ac:dyDescent="0.25">
      <c r="A2461" s="371">
        <v>20144</v>
      </c>
      <c r="B2461" s="371" t="s">
        <v>11312</v>
      </c>
      <c r="C2461" s="371" t="s">
        <v>3635</v>
      </c>
      <c r="D2461" s="218">
        <v>48.16</v>
      </c>
    </row>
    <row r="2462" spans="1:4" customFormat="1" x14ac:dyDescent="0.25">
      <c r="A2462" s="371">
        <v>20143</v>
      </c>
      <c r="B2462" s="371" t="s">
        <v>11313</v>
      </c>
      <c r="C2462" s="371" t="s">
        <v>3635</v>
      </c>
      <c r="D2462" s="218">
        <v>61.62</v>
      </c>
    </row>
    <row r="2463" spans="1:4" customFormat="1" x14ac:dyDescent="0.25">
      <c r="A2463" s="371">
        <v>20145</v>
      </c>
      <c r="B2463" s="371" t="s">
        <v>11314</v>
      </c>
      <c r="C2463" s="371" t="s">
        <v>3635</v>
      </c>
      <c r="D2463" s="218">
        <v>118.86</v>
      </c>
    </row>
    <row r="2464" spans="1:4" customFormat="1" x14ac:dyDescent="0.25">
      <c r="A2464" s="371">
        <v>20146</v>
      </c>
      <c r="B2464" s="371" t="s">
        <v>11315</v>
      </c>
      <c r="C2464" s="371" t="s">
        <v>3635</v>
      </c>
      <c r="D2464" s="218">
        <v>162.49</v>
      </c>
    </row>
    <row r="2465" spans="1:4" customFormat="1" x14ac:dyDescent="0.25">
      <c r="A2465" s="371">
        <v>20140</v>
      </c>
      <c r="B2465" s="371" t="s">
        <v>11316</v>
      </c>
      <c r="C2465" s="371" t="s">
        <v>3635</v>
      </c>
      <c r="D2465" s="218">
        <v>7.62</v>
      </c>
    </row>
    <row r="2466" spans="1:4" customFormat="1" x14ac:dyDescent="0.25">
      <c r="A2466" s="371">
        <v>20141</v>
      </c>
      <c r="B2466" s="371" t="s">
        <v>11317</v>
      </c>
      <c r="C2466" s="371" t="s">
        <v>3635</v>
      </c>
      <c r="D2466" s="218">
        <v>18.670000000000002</v>
      </c>
    </row>
    <row r="2467" spans="1:4" customFormat="1" x14ac:dyDescent="0.25">
      <c r="A2467" s="371">
        <v>20142</v>
      </c>
      <c r="B2467" s="371" t="s">
        <v>11318</v>
      </c>
      <c r="C2467" s="371" t="s">
        <v>3635</v>
      </c>
      <c r="D2467" s="218">
        <v>32.840000000000003</v>
      </c>
    </row>
    <row r="2468" spans="1:4" customFormat="1" x14ac:dyDescent="0.25">
      <c r="A2468" s="371">
        <v>3670</v>
      </c>
      <c r="B2468" s="371" t="s">
        <v>11319</v>
      </c>
      <c r="C2468" s="371" t="s">
        <v>3635</v>
      </c>
      <c r="D2468" s="218">
        <v>21.35</v>
      </c>
    </row>
    <row r="2469" spans="1:4" customFormat="1" x14ac:dyDescent="0.25">
      <c r="A2469" s="371">
        <v>3666</v>
      </c>
      <c r="B2469" s="371" t="s">
        <v>11320</v>
      </c>
      <c r="C2469" s="371" t="s">
        <v>3635</v>
      </c>
      <c r="D2469" s="218">
        <v>3.36</v>
      </c>
    </row>
    <row r="2470" spans="1:4" customFormat="1" x14ac:dyDescent="0.25">
      <c r="A2470" s="371">
        <v>3662</v>
      </c>
      <c r="B2470" s="371" t="s">
        <v>11321</v>
      </c>
      <c r="C2470" s="371" t="s">
        <v>3635</v>
      </c>
      <c r="D2470" s="218">
        <v>8.76</v>
      </c>
    </row>
    <row r="2471" spans="1:4" customFormat="1" x14ac:dyDescent="0.25">
      <c r="A2471" s="371">
        <v>3658</v>
      </c>
      <c r="B2471" s="371" t="s">
        <v>11322</v>
      </c>
      <c r="C2471" s="371" t="s">
        <v>3635</v>
      </c>
      <c r="D2471" s="218">
        <v>16.600000000000001</v>
      </c>
    </row>
    <row r="2472" spans="1:4" customFormat="1" x14ac:dyDescent="0.25">
      <c r="A2472" s="371">
        <v>14157</v>
      </c>
      <c r="B2472" s="371" t="s">
        <v>11323</v>
      </c>
      <c r="C2472" s="371" t="s">
        <v>3635</v>
      </c>
      <c r="D2472" s="218">
        <v>1.22</v>
      </c>
    </row>
    <row r="2473" spans="1:4" customFormat="1" x14ac:dyDescent="0.25">
      <c r="A2473" s="371">
        <v>42696</v>
      </c>
      <c r="B2473" s="371" t="s">
        <v>11324</v>
      </c>
      <c r="C2473" s="371" t="s">
        <v>3635</v>
      </c>
      <c r="D2473" s="218">
        <v>131.66999999999999</v>
      </c>
    </row>
    <row r="2474" spans="1:4" customFormat="1" x14ac:dyDescent="0.25">
      <c r="A2474" s="371">
        <v>39875</v>
      </c>
      <c r="B2474" s="371" t="s">
        <v>11325</v>
      </c>
      <c r="C2474" s="371" t="s">
        <v>3635</v>
      </c>
      <c r="D2474" s="218">
        <v>708.76</v>
      </c>
    </row>
    <row r="2475" spans="1:4" customFormat="1" x14ac:dyDescent="0.25">
      <c r="A2475" s="371">
        <v>39876</v>
      </c>
      <c r="B2475" s="371" t="s">
        <v>11326</v>
      </c>
      <c r="C2475" s="371" t="s">
        <v>3635</v>
      </c>
      <c r="D2475" s="218">
        <v>887.37</v>
      </c>
    </row>
    <row r="2476" spans="1:4" customFormat="1" x14ac:dyDescent="0.25">
      <c r="A2476" s="371">
        <v>39877</v>
      </c>
      <c r="B2476" s="371" t="s">
        <v>11327</v>
      </c>
      <c r="C2476" s="371" t="s">
        <v>3635</v>
      </c>
      <c r="D2476" s="219">
        <v>1230.74</v>
      </c>
    </row>
    <row r="2477" spans="1:4" customFormat="1" x14ac:dyDescent="0.25">
      <c r="A2477" s="371">
        <v>39878</v>
      </c>
      <c r="B2477" s="371" t="s">
        <v>11328</v>
      </c>
      <c r="C2477" s="371" t="s">
        <v>3635</v>
      </c>
      <c r="D2477" s="219">
        <v>1625.6</v>
      </c>
    </row>
    <row r="2478" spans="1:4" customFormat="1" x14ac:dyDescent="0.25">
      <c r="A2478" s="371">
        <v>39872</v>
      </c>
      <c r="B2478" s="371" t="s">
        <v>11329</v>
      </c>
      <c r="C2478" s="371" t="s">
        <v>3635</v>
      </c>
      <c r="D2478" s="218">
        <v>486.05</v>
      </c>
    </row>
    <row r="2479" spans="1:4" customFormat="1" x14ac:dyDescent="0.25">
      <c r="A2479" s="371">
        <v>39873</v>
      </c>
      <c r="B2479" s="371" t="s">
        <v>11330</v>
      </c>
      <c r="C2479" s="371" t="s">
        <v>3635</v>
      </c>
      <c r="D2479" s="218">
        <v>563.79</v>
      </c>
    </row>
    <row r="2480" spans="1:4" customFormat="1" x14ac:dyDescent="0.25">
      <c r="A2480" s="371">
        <v>39874</v>
      </c>
      <c r="B2480" s="371" t="s">
        <v>11331</v>
      </c>
      <c r="C2480" s="371" t="s">
        <v>3635</v>
      </c>
      <c r="D2480" s="218">
        <v>619.25</v>
      </c>
    </row>
    <row r="2481" spans="1:4" customFormat="1" x14ac:dyDescent="0.25">
      <c r="A2481" s="371">
        <v>3674</v>
      </c>
      <c r="B2481" s="371" t="s">
        <v>11332</v>
      </c>
      <c r="C2481" s="371" t="s">
        <v>3640</v>
      </c>
      <c r="D2481" s="218">
        <v>100.65</v>
      </c>
    </row>
    <row r="2482" spans="1:4" customFormat="1" x14ac:dyDescent="0.25">
      <c r="A2482" s="371">
        <v>3681</v>
      </c>
      <c r="B2482" s="371" t="s">
        <v>11333</v>
      </c>
      <c r="C2482" s="371" t="s">
        <v>3640</v>
      </c>
      <c r="D2482" s="218">
        <v>149.75</v>
      </c>
    </row>
    <row r="2483" spans="1:4" customFormat="1" x14ac:dyDescent="0.25">
      <c r="A2483" s="371">
        <v>3676</v>
      </c>
      <c r="B2483" s="371" t="s">
        <v>11334</v>
      </c>
      <c r="C2483" s="371" t="s">
        <v>3640</v>
      </c>
      <c r="D2483" s="218">
        <v>563.57000000000005</v>
      </c>
    </row>
    <row r="2484" spans="1:4" customFormat="1" x14ac:dyDescent="0.25">
      <c r="A2484" s="371">
        <v>3679</v>
      </c>
      <c r="B2484" s="371" t="s">
        <v>11335</v>
      </c>
      <c r="C2484" s="371" t="s">
        <v>3640</v>
      </c>
      <c r="D2484" s="218">
        <v>466.25</v>
      </c>
    </row>
    <row r="2485" spans="1:4" customFormat="1" x14ac:dyDescent="0.25">
      <c r="A2485" s="371">
        <v>3672</v>
      </c>
      <c r="B2485" s="371" t="s">
        <v>11336</v>
      </c>
      <c r="C2485" s="371" t="s">
        <v>3640</v>
      </c>
      <c r="D2485" s="218">
        <v>1.59</v>
      </c>
    </row>
    <row r="2486" spans="1:4" customFormat="1" x14ac:dyDescent="0.25">
      <c r="A2486" s="371">
        <v>3671</v>
      </c>
      <c r="B2486" s="371" t="s">
        <v>11337</v>
      </c>
      <c r="C2486" s="371" t="s">
        <v>3640</v>
      </c>
      <c r="D2486" s="218">
        <v>1.5</v>
      </c>
    </row>
    <row r="2487" spans="1:4" customFormat="1" x14ac:dyDescent="0.25">
      <c r="A2487" s="371">
        <v>3673</v>
      </c>
      <c r="B2487" s="371" t="s">
        <v>11338</v>
      </c>
      <c r="C2487" s="371" t="s">
        <v>3640</v>
      </c>
      <c r="D2487" s="218">
        <v>2.35</v>
      </c>
    </row>
    <row r="2488" spans="1:4" customFormat="1" x14ac:dyDescent="0.25">
      <c r="A2488" s="371">
        <v>38394</v>
      </c>
      <c r="B2488" s="371" t="s">
        <v>11339</v>
      </c>
      <c r="C2488" s="371" t="s">
        <v>3635</v>
      </c>
      <c r="D2488" s="218">
        <v>333.3</v>
      </c>
    </row>
    <row r="2489" spans="1:4" customFormat="1" x14ac:dyDescent="0.25">
      <c r="A2489" s="371">
        <v>3729</v>
      </c>
      <c r="B2489" s="371" t="s">
        <v>11340</v>
      </c>
      <c r="C2489" s="371" t="s">
        <v>3635</v>
      </c>
      <c r="D2489" s="218">
        <v>140.24</v>
      </c>
    </row>
    <row r="2490" spans="1:4" customFormat="1" x14ac:dyDescent="0.25">
      <c r="A2490" s="371">
        <v>39357</v>
      </c>
      <c r="B2490" s="371" t="s">
        <v>11341</v>
      </c>
      <c r="C2490" s="371" t="s">
        <v>3635</v>
      </c>
      <c r="D2490" s="218">
        <v>52.21</v>
      </c>
    </row>
    <row r="2491" spans="1:4" customFormat="1" x14ac:dyDescent="0.25">
      <c r="A2491" s="371">
        <v>39358</v>
      </c>
      <c r="B2491" s="371" t="s">
        <v>11342</v>
      </c>
      <c r="C2491" s="371" t="s">
        <v>3635</v>
      </c>
      <c r="D2491" s="218">
        <v>52.21</v>
      </c>
    </row>
    <row r="2492" spans="1:4" customFormat="1" x14ac:dyDescent="0.25">
      <c r="A2492" s="371">
        <v>39355</v>
      </c>
      <c r="B2492" s="371" t="s">
        <v>11343</v>
      </c>
      <c r="C2492" s="371" t="s">
        <v>3635</v>
      </c>
      <c r="D2492" s="218">
        <v>76.069999999999993</v>
      </c>
    </row>
    <row r="2493" spans="1:4" customFormat="1" x14ac:dyDescent="0.25">
      <c r="A2493" s="371">
        <v>39356</v>
      </c>
      <c r="B2493" s="371" t="s">
        <v>11344</v>
      </c>
      <c r="C2493" s="371" t="s">
        <v>3635</v>
      </c>
      <c r="D2493" s="218">
        <v>72.599999999999994</v>
      </c>
    </row>
    <row r="2494" spans="1:4" customFormat="1" x14ac:dyDescent="0.25">
      <c r="A2494" s="371">
        <v>39353</v>
      </c>
      <c r="B2494" s="371" t="s">
        <v>11345</v>
      </c>
      <c r="C2494" s="371" t="s">
        <v>3635</v>
      </c>
      <c r="D2494" s="218">
        <v>166.66</v>
      </c>
    </row>
    <row r="2495" spans="1:4" customFormat="1" x14ac:dyDescent="0.25">
      <c r="A2495" s="371">
        <v>39354</v>
      </c>
      <c r="B2495" s="371" t="s">
        <v>11346</v>
      </c>
      <c r="C2495" s="371" t="s">
        <v>3635</v>
      </c>
      <c r="D2495" s="218">
        <v>351.63</v>
      </c>
    </row>
    <row r="2496" spans="1:4" customFormat="1" x14ac:dyDescent="0.25">
      <c r="A2496" s="371">
        <v>39398</v>
      </c>
      <c r="B2496" s="371" t="s">
        <v>11347</v>
      </c>
      <c r="C2496" s="371" t="s">
        <v>3635</v>
      </c>
      <c r="D2496" s="218">
        <v>146.41999999999999</v>
      </c>
    </row>
    <row r="2497" spans="1:4" customFormat="1" x14ac:dyDescent="0.25">
      <c r="A2497" s="371">
        <v>13343</v>
      </c>
      <c r="B2497" s="371" t="s">
        <v>11348</v>
      </c>
      <c r="C2497" s="371" t="s">
        <v>3635</v>
      </c>
      <c r="D2497" s="218">
        <v>50.07</v>
      </c>
    </row>
    <row r="2498" spans="1:4" customFormat="1" x14ac:dyDescent="0.25">
      <c r="A2498" s="371">
        <v>12118</v>
      </c>
      <c r="B2498" s="371" t="s">
        <v>11349</v>
      </c>
      <c r="C2498" s="371" t="s">
        <v>3635</v>
      </c>
      <c r="D2498" s="218">
        <v>26.83</v>
      </c>
    </row>
    <row r="2499" spans="1:4" customFormat="1" x14ac:dyDescent="0.25">
      <c r="A2499" s="371">
        <v>39482</v>
      </c>
      <c r="B2499" s="371" t="s">
        <v>11350</v>
      </c>
      <c r="C2499" s="371" t="s">
        <v>3635</v>
      </c>
      <c r="D2499" s="218">
        <v>686.72</v>
      </c>
    </row>
    <row r="2500" spans="1:4" customFormat="1" x14ac:dyDescent="0.25">
      <c r="A2500" s="371">
        <v>39486</v>
      </c>
      <c r="B2500" s="371" t="s">
        <v>11351</v>
      </c>
      <c r="C2500" s="371" t="s">
        <v>3635</v>
      </c>
      <c r="D2500" s="218">
        <v>560.46</v>
      </c>
    </row>
    <row r="2501" spans="1:4" customFormat="1" x14ac:dyDescent="0.25">
      <c r="A2501" s="371">
        <v>39484</v>
      </c>
      <c r="B2501" s="371" t="s">
        <v>11352</v>
      </c>
      <c r="C2501" s="371" t="s">
        <v>3635</v>
      </c>
      <c r="D2501" s="218">
        <v>686.72</v>
      </c>
    </row>
    <row r="2502" spans="1:4" customFormat="1" x14ac:dyDescent="0.25">
      <c r="A2502" s="371">
        <v>39488</v>
      </c>
      <c r="B2502" s="371" t="s">
        <v>11353</v>
      </c>
      <c r="C2502" s="371" t="s">
        <v>3635</v>
      </c>
      <c r="D2502" s="218">
        <v>569.64</v>
      </c>
    </row>
    <row r="2503" spans="1:4" customFormat="1" x14ac:dyDescent="0.25">
      <c r="A2503" s="371">
        <v>39485</v>
      </c>
      <c r="B2503" s="371" t="s">
        <v>11354</v>
      </c>
      <c r="C2503" s="371" t="s">
        <v>3635</v>
      </c>
      <c r="D2503" s="218">
        <v>686.72</v>
      </c>
    </row>
    <row r="2504" spans="1:4" customFormat="1" x14ac:dyDescent="0.25">
      <c r="A2504" s="371">
        <v>39489</v>
      </c>
      <c r="B2504" s="371" t="s">
        <v>11355</v>
      </c>
      <c r="C2504" s="371" t="s">
        <v>3635</v>
      </c>
      <c r="D2504" s="218">
        <v>579.29999999999995</v>
      </c>
    </row>
    <row r="2505" spans="1:4" customFormat="1" x14ac:dyDescent="0.25">
      <c r="A2505" s="371">
        <v>39490</v>
      </c>
      <c r="B2505" s="371" t="s">
        <v>11356</v>
      </c>
      <c r="C2505" s="371" t="s">
        <v>3635</v>
      </c>
      <c r="D2505" s="218">
        <v>863.23</v>
      </c>
    </row>
    <row r="2506" spans="1:4" customFormat="1" x14ac:dyDescent="0.25">
      <c r="A2506" s="371">
        <v>39494</v>
      </c>
      <c r="B2506" s="371" t="s">
        <v>11357</v>
      </c>
      <c r="C2506" s="371" t="s">
        <v>3635</v>
      </c>
      <c r="D2506" s="218">
        <v>619.87</v>
      </c>
    </row>
    <row r="2507" spans="1:4" customFormat="1" x14ac:dyDescent="0.25">
      <c r="A2507" s="371">
        <v>39495</v>
      </c>
      <c r="B2507" s="371" t="s">
        <v>11358</v>
      </c>
      <c r="C2507" s="371" t="s">
        <v>3635</v>
      </c>
      <c r="D2507" s="218">
        <v>698.51</v>
      </c>
    </row>
    <row r="2508" spans="1:4" customFormat="1" x14ac:dyDescent="0.25">
      <c r="A2508" s="371">
        <v>39496</v>
      </c>
      <c r="B2508" s="371" t="s">
        <v>11359</v>
      </c>
      <c r="C2508" s="371" t="s">
        <v>3635</v>
      </c>
      <c r="D2508" s="218">
        <v>768.36</v>
      </c>
    </row>
    <row r="2509" spans="1:4" customFormat="1" x14ac:dyDescent="0.25">
      <c r="A2509" s="371">
        <v>39492</v>
      </c>
      <c r="B2509" s="371" t="s">
        <v>11360</v>
      </c>
      <c r="C2509" s="371" t="s">
        <v>3635</v>
      </c>
      <c r="D2509" s="218">
        <v>889.55</v>
      </c>
    </row>
    <row r="2510" spans="1:4" customFormat="1" x14ac:dyDescent="0.25">
      <c r="A2510" s="371">
        <v>39497</v>
      </c>
      <c r="B2510" s="371" t="s">
        <v>11361</v>
      </c>
      <c r="C2510" s="371" t="s">
        <v>3635</v>
      </c>
      <c r="D2510" s="218">
        <v>803.5</v>
      </c>
    </row>
    <row r="2511" spans="1:4" customFormat="1" x14ac:dyDescent="0.25">
      <c r="A2511" s="371">
        <v>39493</v>
      </c>
      <c r="B2511" s="371" t="s">
        <v>11362</v>
      </c>
      <c r="C2511" s="371" t="s">
        <v>3635</v>
      </c>
      <c r="D2511" s="218">
        <v>954.13</v>
      </c>
    </row>
    <row r="2512" spans="1:4" customFormat="1" x14ac:dyDescent="0.25">
      <c r="A2512" s="371">
        <v>39500</v>
      </c>
      <c r="B2512" s="371" t="s">
        <v>11363</v>
      </c>
      <c r="C2512" s="371" t="s">
        <v>3635</v>
      </c>
      <c r="D2512" s="219">
        <v>1041.03</v>
      </c>
    </row>
    <row r="2513" spans="1:4" customFormat="1" x14ac:dyDescent="0.25">
      <c r="A2513" s="371">
        <v>39498</v>
      </c>
      <c r="B2513" s="371" t="s">
        <v>11364</v>
      </c>
      <c r="C2513" s="371" t="s">
        <v>3635</v>
      </c>
      <c r="D2513" s="219">
        <v>1283.94</v>
      </c>
    </row>
    <row r="2514" spans="1:4" customFormat="1" x14ac:dyDescent="0.25">
      <c r="A2514" s="371">
        <v>43628</v>
      </c>
      <c r="B2514" s="371" t="s">
        <v>11365</v>
      </c>
      <c r="C2514" s="371" t="s">
        <v>3635</v>
      </c>
      <c r="D2514" s="219">
        <v>1012.02</v>
      </c>
    </row>
    <row r="2515" spans="1:4" customFormat="1" x14ac:dyDescent="0.25">
      <c r="A2515" s="371">
        <v>39501</v>
      </c>
      <c r="B2515" s="371" t="s">
        <v>11366</v>
      </c>
      <c r="C2515" s="371" t="s">
        <v>3635</v>
      </c>
      <c r="D2515" s="219">
        <v>1069.23</v>
      </c>
    </row>
    <row r="2516" spans="1:4" customFormat="1" x14ac:dyDescent="0.25">
      <c r="A2516" s="371">
        <v>39499</v>
      </c>
      <c r="B2516" s="371" t="s">
        <v>11367</v>
      </c>
      <c r="C2516" s="371" t="s">
        <v>3635</v>
      </c>
      <c r="D2516" s="219">
        <v>1302.17</v>
      </c>
    </row>
    <row r="2517" spans="1:4" customFormat="1" x14ac:dyDescent="0.25">
      <c r="A2517" s="371">
        <v>43621</v>
      </c>
      <c r="B2517" s="371" t="s">
        <v>11368</v>
      </c>
      <c r="C2517" s="371" t="s">
        <v>3635</v>
      </c>
      <c r="D2517" s="219">
        <v>1075.27</v>
      </c>
    </row>
    <row r="2518" spans="1:4" customFormat="1" x14ac:dyDescent="0.25">
      <c r="A2518" s="371">
        <v>3733</v>
      </c>
      <c r="B2518" s="371" t="s">
        <v>11369</v>
      </c>
      <c r="C2518" s="371" t="s">
        <v>3636</v>
      </c>
      <c r="D2518" s="218">
        <v>78.53</v>
      </c>
    </row>
    <row r="2519" spans="1:4" customFormat="1" x14ac:dyDescent="0.25">
      <c r="A2519" s="371">
        <v>3731</v>
      </c>
      <c r="B2519" s="371" t="s">
        <v>11370</v>
      </c>
      <c r="C2519" s="371" t="s">
        <v>3636</v>
      </c>
      <c r="D2519" s="218">
        <v>72.900000000000006</v>
      </c>
    </row>
    <row r="2520" spans="1:4" customFormat="1" x14ac:dyDescent="0.25">
      <c r="A2520" s="371">
        <v>38137</v>
      </c>
      <c r="B2520" s="371" t="s">
        <v>11371</v>
      </c>
      <c r="C2520" s="371" t="s">
        <v>3636</v>
      </c>
      <c r="D2520" s="218">
        <v>73.33</v>
      </c>
    </row>
    <row r="2521" spans="1:4" customFormat="1" x14ac:dyDescent="0.25">
      <c r="A2521" s="371">
        <v>38135</v>
      </c>
      <c r="B2521" s="371" t="s">
        <v>11372</v>
      </c>
      <c r="C2521" s="371" t="s">
        <v>3636</v>
      </c>
      <c r="D2521" s="218">
        <v>92.95</v>
      </c>
    </row>
    <row r="2522" spans="1:4" customFormat="1" x14ac:dyDescent="0.25">
      <c r="A2522" s="371">
        <v>38138</v>
      </c>
      <c r="B2522" s="371" t="s">
        <v>11373</v>
      </c>
      <c r="C2522" s="371" t="s">
        <v>3636</v>
      </c>
      <c r="D2522" s="218">
        <v>72.010000000000005</v>
      </c>
    </row>
    <row r="2523" spans="1:4" customFormat="1" x14ac:dyDescent="0.25">
      <c r="A2523" s="371">
        <v>3736</v>
      </c>
      <c r="B2523" s="371" t="s">
        <v>11374</v>
      </c>
      <c r="C2523" s="371" t="s">
        <v>3636</v>
      </c>
      <c r="D2523" s="218">
        <v>50</v>
      </c>
    </row>
    <row r="2524" spans="1:4" customFormat="1" x14ac:dyDescent="0.25">
      <c r="A2524" s="371">
        <v>3741</v>
      </c>
      <c r="B2524" s="371" t="s">
        <v>11375</v>
      </c>
      <c r="C2524" s="371" t="s">
        <v>3636</v>
      </c>
      <c r="D2524" s="218">
        <v>52.12</v>
      </c>
    </row>
    <row r="2525" spans="1:4" customFormat="1" x14ac:dyDescent="0.25">
      <c r="A2525" s="371">
        <v>3745</v>
      </c>
      <c r="B2525" s="371" t="s">
        <v>11376</v>
      </c>
      <c r="C2525" s="371" t="s">
        <v>3636</v>
      </c>
      <c r="D2525" s="218">
        <v>56.2</v>
      </c>
    </row>
    <row r="2526" spans="1:4" customFormat="1" x14ac:dyDescent="0.25">
      <c r="A2526" s="371">
        <v>3743</v>
      </c>
      <c r="B2526" s="371" t="s">
        <v>11377</v>
      </c>
      <c r="C2526" s="371" t="s">
        <v>3636</v>
      </c>
      <c r="D2526" s="218">
        <v>51.93</v>
      </c>
    </row>
    <row r="2527" spans="1:4" customFormat="1" x14ac:dyDescent="0.25">
      <c r="A2527" s="371">
        <v>3744</v>
      </c>
      <c r="B2527" s="371" t="s">
        <v>11378</v>
      </c>
      <c r="C2527" s="371" t="s">
        <v>3636</v>
      </c>
      <c r="D2527" s="218">
        <v>57.17</v>
      </c>
    </row>
    <row r="2528" spans="1:4" customFormat="1" x14ac:dyDescent="0.25">
      <c r="A2528" s="371">
        <v>3739</v>
      </c>
      <c r="B2528" s="371" t="s">
        <v>11379</v>
      </c>
      <c r="C2528" s="371" t="s">
        <v>3636</v>
      </c>
      <c r="D2528" s="218">
        <v>60.07</v>
      </c>
    </row>
    <row r="2529" spans="1:4" customFormat="1" x14ac:dyDescent="0.25">
      <c r="A2529" s="371">
        <v>3737</v>
      </c>
      <c r="B2529" s="371" t="s">
        <v>11380</v>
      </c>
      <c r="C2529" s="371" t="s">
        <v>3636</v>
      </c>
      <c r="D2529" s="218">
        <v>62.98</v>
      </c>
    </row>
    <row r="2530" spans="1:4" customFormat="1" x14ac:dyDescent="0.25">
      <c r="A2530" s="371">
        <v>3738</v>
      </c>
      <c r="B2530" s="371" t="s">
        <v>11381</v>
      </c>
      <c r="C2530" s="371" t="s">
        <v>3636</v>
      </c>
      <c r="D2530" s="218">
        <v>72.67</v>
      </c>
    </row>
    <row r="2531" spans="1:4" customFormat="1" x14ac:dyDescent="0.25">
      <c r="A2531" s="371">
        <v>3747</v>
      </c>
      <c r="B2531" s="371" t="s">
        <v>11382</v>
      </c>
      <c r="C2531" s="371" t="s">
        <v>3636</v>
      </c>
      <c r="D2531" s="218">
        <v>57.17</v>
      </c>
    </row>
    <row r="2532" spans="1:4" customFormat="1" x14ac:dyDescent="0.25">
      <c r="A2532" s="371">
        <v>11649</v>
      </c>
      <c r="B2532" s="371" t="s">
        <v>11383</v>
      </c>
      <c r="C2532" s="371" t="s">
        <v>3635</v>
      </c>
      <c r="D2532" s="218">
        <v>414.72</v>
      </c>
    </row>
    <row r="2533" spans="1:4" customFormat="1" x14ac:dyDescent="0.25">
      <c r="A2533" s="371">
        <v>11650</v>
      </c>
      <c r="B2533" s="371" t="s">
        <v>11384</v>
      </c>
      <c r="C2533" s="371" t="s">
        <v>3635</v>
      </c>
      <c r="D2533" s="218">
        <v>706.87</v>
      </c>
    </row>
    <row r="2534" spans="1:4" customFormat="1" x14ac:dyDescent="0.25">
      <c r="A2534" s="371">
        <v>3742</v>
      </c>
      <c r="B2534" s="371" t="s">
        <v>11385</v>
      </c>
      <c r="C2534" s="371" t="s">
        <v>3636</v>
      </c>
      <c r="D2534" s="218">
        <v>75.38</v>
      </c>
    </row>
    <row r="2535" spans="1:4" customFormat="1" x14ac:dyDescent="0.25">
      <c r="A2535" s="371">
        <v>3746</v>
      </c>
      <c r="B2535" s="371" t="s">
        <v>11386</v>
      </c>
      <c r="C2535" s="371" t="s">
        <v>3636</v>
      </c>
      <c r="D2535" s="218">
        <v>88.02</v>
      </c>
    </row>
    <row r="2536" spans="1:4" customFormat="1" x14ac:dyDescent="0.25">
      <c r="A2536" s="371">
        <v>21106</v>
      </c>
      <c r="B2536" s="371" t="s">
        <v>11387</v>
      </c>
      <c r="C2536" s="371" t="s">
        <v>3639</v>
      </c>
      <c r="D2536" s="218">
        <v>34.590000000000003</v>
      </c>
    </row>
    <row r="2537" spans="1:4" customFormat="1" x14ac:dyDescent="0.25">
      <c r="A2537" s="371">
        <v>39377</v>
      </c>
      <c r="B2537" s="371" t="s">
        <v>11388</v>
      </c>
      <c r="C2537" s="371" t="s">
        <v>3635</v>
      </c>
      <c r="D2537" s="218">
        <v>214.65</v>
      </c>
    </row>
    <row r="2538" spans="1:4" customFormat="1" x14ac:dyDescent="0.25">
      <c r="A2538" s="371">
        <v>38191</v>
      </c>
      <c r="B2538" s="371" t="s">
        <v>11389</v>
      </c>
      <c r="C2538" s="371" t="s">
        <v>3635</v>
      </c>
      <c r="D2538" s="218">
        <v>15.98</v>
      </c>
    </row>
    <row r="2539" spans="1:4" customFormat="1" x14ac:dyDescent="0.25">
      <c r="A2539" s="371">
        <v>39381</v>
      </c>
      <c r="B2539" s="371" t="s">
        <v>11390</v>
      </c>
      <c r="C2539" s="371" t="s">
        <v>3635</v>
      </c>
      <c r="D2539" s="218">
        <v>14.9</v>
      </c>
    </row>
    <row r="2540" spans="1:4" customFormat="1" x14ac:dyDescent="0.25">
      <c r="A2540" s="371">
        <v>38780</v>
      </c>
      <c r="B2540" s="371" t="s">
        <v>11391</v>
      </c>
      <c r="C2540" s="371" t="s">
        <v>3635</v>
      </c>
      <c r="D2540" s="218">
        <v>18.239999999999998</v>
      </c>
    </row>
    <row r="2541" spans="1:4" customFormat="1" x14ac:dyDescent="0.25">
      <c r="A2541" s="371">
        <v>38781</v>
      </c>
      <c r="B2541" s="371" t="s">
        <v>11392</v>
      </c>
      <c r="C2541" s="371" t="s">
        <v>3635</v>
      </c>
      <c r="D2541" s="218">
        <v>61.56</v>
      </c>
    </row>
    <row r="2542" spans="1:4" customFormat="1" x14ac:dyDescent="0.25">
      <c r="A2542" s="371">
        <v>38192</v>
      </c>
      <c r="B2542" s="371" t="s">
        <v>11393</v>
      </c>
      <c r="C2542" s="371" t="s">
        <v>3635</v>
      </c>
      <c r="D2542" s="218">
        <v>111.4</v>
      </c>
    </row>
    <row r="2543" spans="1:4" customFormat="1" x14ac:dyDescent="0.25">
      <c r="A2543" s="371">
        <v>3753</v>
      </c>
      <c r="B2543" s="371" t="s">
        <v>11394</v>
      </c>
      <c r="C2543" s="371" t="s">
        <v>3635</v>
      </c>
      <c r="D2543" s="218">
        <v>9.75</v>
      </c>
    </row>
    <row r="2544" spans="1:4" customFormat="1" x14ac:dyDescent="0.25">
      <c r="A2544" s="371">
        <v>38782</v>
      </c>
      <c r="B2544" s="371" t="s">
        <v>11395</v>
      </c>
      <c r="C2544" s="371" t="s">
        <v>3635</v>
      </c>
      <c r="D2544" s="218">
        <v>12.7</v>
      </c>
    </row>
    <row r="2545" spans="1:4" customFormat="1" x14ac:dyDescent="0.25">
      <c r="A2545" s="371">
        <v>38778</v>
      </c>
      <c r="B2545" s="371" t="s">
        <v>11396</v>
      </c>
      <c r="C2545" s="371" t="s">
        <v>3635</v>
      </c>
      <c r="D2545" s="218">
        <v>9.5299999999999994</v>
      </c>
    </row>
    <row r="2546" spans="1:4" customFormat="1" x14ac:dyDescent="0.25">
      <c r="A2546" s="371">
        <v>38779</v>
      </c>
      <c r="B2546" s="371" t="s">
        <v>11397</v>
      </c>
      <c r="C2546" s="371" t="s">
        <v>3635</v>
      </c>
      <c r="D2546" s="218">
        <v>10.1</v>
      </c>
    </row>
    <row r="2547" spans="1:4" customFormat="1" x14ac:dyDescent="0.25">
      <c r="A2547" s="371">
        <v>39388</v>
      </c>
      <c r="B2547" s="371" t="s">
        <v>11398</v>
      </c>
      <c r="C2547" s="371" t="s">
        <v>3635</v>
      </c>
      <c r="D2547" s="218">
        <v>8.59</v>
      </c>
    </row>
    <row r="2548" spans="1:4" customFormat="1" x14ac:dyDescent="0.25">
      <c r="A2548" s="371">
        <v>39387</v>
      </c>
      <c r="B2548" s="371" t="s">
        <v>11399</v>
      </c>
      <c r="C2548" s="371" t="s">
        <v>3635</v>
      </c>
      <c r="D2548" s="218">
        <v>13.4</v>
      </c>
    </row>
    <row r="2549" spans="1:4" customFormat="1" x14ac:dyDescent="0.25">
      <c r="A2549" s="371">
        <v>39386</v>
      </c>
      <c r="B2549" s="371" t="s">
        <v>11400</v>
      </c>
      <c r="C2549" s="371" t="s">
        <v>3635</v>
      </c>
      <c r="D2549" s="218">
        <v>9.34</v>
      </c>
    </row>
    <row r="2550" spans="1:4" customFormat="1" x14ac:dyDescent="0.25">
      <c r="A2550" s="371">
        <v>38194</v>
      </c>
      <c r="B2550" s="371" t="s">
        <v>11401</v>
      </c>
      <c r="C2550" s="371" t="s">
        <v>3635</v>
      </c>
      <c r="D2550" s="218">
        <v>6.99</v>
      </c>
    </row>
    <row r="2551" spans="1:4" customFormat="1" x14ac:dyDescent="0.25">
      <c r="A2551" s="371">
        <v>38193</v>
      </c>
      <c r="B2551" s="371" t="s">
        <v>11402</v>
      </c>
      <c r="C2551" s="371" t="s">
        <v>3635</v>
      </c>
      <c r="D2551" s="218">
        <v>6.07</v>
      </c>
    </row>
    <row r="2552" spans="1:4" customFormat="1" x14ac:dyDescent="0.25">
      <c r="A2552" s="371">
        <v>12216</v>
      </c>
      <c r="B2552" s="371" t="s">
        <v>11403</v>
      </c>
      <c r="C2552" s="371" t="s">
        <v>3635</v>
      </c>
      <c r="D2552" s="218">
        <v>55.71</v>
      </c>
    </row>
    <row r="2553" spans="1:4" customFormat="1" x14ac:dyDescent="0.25">
      <c r="A2553" s="371">
        <v>3757</v>
      </c>
      <c r="B2553" s="371" t="s">
        <v>11404</v>
      </c>
      <c r="C2553" s="371" t="s">
        <v>3635</v>
      </c>
      <c r="D2553" s="218">
        <v>64.42</v>
      </c>
    </row>
    <row r="2554" spans="1:4" customFormat="1" x14ac:dyDescent="0.25">
      <c r="A2554" s="371">
        <v>3758</v>
      </c>
      <c r="B2554" s="371" t="s">
        <v>11405</v>
      </c>
      <c r="C2554" s="371" t="s">
        <v>3635</v>
      </c>
      <c r="D2554" s="218">
        <v>75.11</v>
      </c>
    </row>
    <row r="2555" spans="1:4" customFormat="1" x14ac:dyDescent="0.25">
      <c r="A2555" s="371">
        <v>12214</v>
      </c>
      <c r="B2555" s="371" t="s">
        <v>11406</v>
      </c>
      <c r="C2555" s="371" t="s">
        <v>3635</v>
      </c>
      <c r="D2555" s="218">
        <v>25.72</v>
      </c>
    </row>
    <row r="2556" spans="1:4" customFormat="1" x14ac:dyDescent="0.25">
      <c r="A2556" s="371">
        <v>3749</v>
      </c>
      <c r="B2556" s="371" t="s">
        <v>11407</v>
      </c>
      <c r="C2556" s="371" t="s">
        <v>3635</v>
      </c>
      <c r="D2556" s="218">
        <v>45.84</v>
      </c>
    </row>
    <row r="2557" spans="1:4" customFormat="1" x14ac:dyDescent="0.25">
      <c r="A2557" s="371">
        <v>3751</v>
      </c>
      <c r="B2557" s="371" t="s">
        <v>11408</v>
      </c>
      <c r="C2557" s="371" t="s">
        <v>3635</v>
      </c>
      <c r="D2557" s="218">
        <v>62.56</v>
      </c>
    </row>
    <row r="2558" spans="1:4" customFormat="1" x14ac:dyDescent="0.25">
      <c r="A2558" s="371">
        <v>39376</v>
      </c>
      <c r="B2558" s="371" t="s">
        <v>11409</v>
      </c>
      <c r="C2558" s="371" t="s">
        <v>3635</v>
      </c>
      <c r="D2558" s="218">
        <v>52.74</v>
      </c>
    </row>
    <row r="2559" spans="1:4" customFormat="1" x14ac:dyDescent="0.25">
      <c r="A2559" s="371">
        <v>3752</v>
      </c>
      <c r="B2559" s="371" t="s">
        <v>11410</v>
      </c>
      <c r="C2559" s="371" t="s">
        <v>3635</v>
      </c>
      <c r="D2559" s="218">
        <v>103.2</v>
      </c>
    </row>
    <row r="2560" spans="1:4" customFormat="1" x14ac:dyDescent="0.25">
      <c r="A2560" s="371">
        <v>746</v>
      </c>
      <c r="B2560" s="371" t="s">
        <v>11411</v>
      </c>
      <c r="C2560" s="371" t="s">
        <v>3635</v>
      </c>
      <c r="D2560" s="219">
        <v>2719.5</v>
      </c>
    </row>
    <row r="2561" spans="1:4" customFormat="1" x14ac:dyDescent="0.25">
      <c r="A2561" s="371">
        <v>20269</v>
      </c>
      <c r="B2561" s="371" t="s">
        <v>11412</v>
      </c>
      <c r="C2561" s="371" t="s">
        <v>3635</v>
      </c>
      <c r="D2561" s="218">
        <v>99.12</v>
      </c>
    </row>
    <row r="2562" spans="1:4" customFormat="1" x14ac:dyDescent="0.25">
      <c r="A2562" s="371">
        <v>20270</v>
      </c>
      <c r="B2562" s="371" t="s">
        <v>11413</v>
      </c>
      <c r="C2562" s="371" t="s">
        <v>3635</v>
      </c>
      <c r="D2562" s="218">
        <v>109.53</v>
      </c>
    </row>
    <row r="2563" spans="1:4" customFormat="1" x14ac:dyDescent="0.25">
      <c r="A2563" s="371">
        <v>11696</v>
      </c>
      <c r="B2563" s="371" t="s">
        <v>11414</v>
      </c>
      <c r="C2563" s="371" t="s">
        <v>3635</v>
      </c>
      <c r="D2563" s="218">
        <v>175.33</v>
      </c>
    </row>
    <row r="2564" spans="1:4" customFormat="1" x14ac:dyDescent="0.25">
      <c r="A2564" s="371">
        <v>10427</v>
      </c>
      <c r="B2564" s="371" t="s">
        <v>11415</v>
      </c>
      <c r="C2564" s="371" t="s">
        <v>3635</v>
      </c>
      <c r="D2564" s="218">
        <v>490.65</v>
      </c>
    </row>
    <row r="2565" spans="1:4" customFormat="1" x14ac:dyDescent="0.25">
      <c r="A2565" s="371">
        <v>10428</v>
      </c>
      <c r="B2565" s="371" t="s">
        <v>11416</v>
      </c>
      <c r="C2565" s="371" t="s">
        <v>3635</v>
      </c>
      <c r="D2565" s="218">
        <v>505.53</v>
      </c>
    </row>
    <row r="2566" spans="1:4" customFormat="1" x14ac:dyDescent="0.25">
      <c r="A2566" s="371">
        <v>36521</v>
      </c>
      <c r="B2566" s="371" t="s">
        <v>11417</v>
      </c>
      <c r="C2566" s="371" t="s">
        <v>3635</v>
      </c>
      <c r="D2566" s="218">
        <v>157.72999999999999</v>
      </c>
    </row>
    <row r="2567" spans="1:4" customFormat="1" x14ac:dyDescent="0.25">
      <c r="A2567" s="371">
        <v>36794</v>
      </c>
      <c r="B2567" s="371" t="s">
        <v>11418</v>
      </c>
      <c r="C2567" s="371" t="s">
        <v>3635</v>
      </c>
      <c r="D2567" s="218">
        <v>167.92</v>
      </c>
    </row>
    <row r="2568" spans="1:4" customFormat="1" x14ac:dyDescent="0.25">
      <c r="A2568" s="371">
        <v>10426</v>
      </c>
      <c r="B2568" s="371" t="s">
        <v>11419</v>
      </c>
      <c r="C2568" s="371" t="s">
        <v>3635</v>
      </c>
      <c r="D2568" s="218">
        <v>188.03</v>
      </c>
    </row>
    <row r="2569" spans="1:4" customFormat="1" x14ac:dyDescent="0.25">
      <c r="A2569" s="371">
        <v>10425</v>
      </c>
      <c r="B2569" s="371" t="s">
        <v>11420</v>
      </c>
      <c r="C2569" s="371" t="s">
        <v>3635</v>
      </c>
      <c r="D2569" s="218">
        <v>95.39</v>
      </c>
    </row>
    <row r="2570" spans="1:4" customFormat="1" x14ac:dyDescent="0.25">
      <c r="A2570" s="371">
        <v>10431</v>
      </c>
      <c r="B2570" s="371" t="s">
        <v>11421</v>
      </c>
      <c r="C2570" s="371" t="s">
        <v>3635</v>
      </c>
      <c r="D2570" s="218">
        <v>326.58999999999997</v>
      </c>
    </row>
    <row r="2571" spans="1:4" customFormat="1" x14ac:dyDescent="0.25">
      <c r="A2571" s="371">
        <v>10429</v>
      </c>
      <c r="B2571" s="371" t="s">
        <v>11422</v>
      </c>
      <c r="C2571" s="371" t="s">
        <v>3635</v>
      </c>
      <c r="D2571" s="218">
        <v>161.11000000000001</v>
      </c>
    </row>
    <row r="2572" spans="1:4" customFormat="1" x14ac:dyDescent="0.25">
      <c r="A2572" s="371">
        <v>2354</v>
      </c>
      <c r="B2572" s="371" t="s">
        <v>11423</v>
      </c>
      <c r="C2572" s="371" t="s">
        <v>3638</v>
      </c>
      <c r="D2572" s="218">
        <v>26.18</v>
      </c>
    </row>
    <row r="2573" spans="1:4" customFormat="1" x14ac:dyDescent="0.25">
      <c r="A2573" s="371">
        <v>40932</v>
      </c>
      <c r="B2573" s="371" t="s">
        <v>11424</v>
      </c>
      <c r="C2573" s="371" t="s">
        <v>3642</v>
      </c>
      <c r="D2573" s="219">
        <v>4660.66</v>
      </c>
    </row>
    <row r="2574" spans="1:4" customFormat="1" x14ac:dyDescent="0.25">
      <c r="A2574" s="371">
        <v>10853</v>
      </c>
      <c r="B2574" s="371" t="s">
        <v>11425</v>
      </c>
      <c r="C2574" s="371" t="s">
        <v>3635</v>
      </c>
      <c r="D2574" s="218">
        <v>106.71</v>
      </c>
    </row>
    <row r="2575" spans="1:4" customFormat="1" x14ac:dyDescent="0.25">
      <c r="A2575" s="371">
        <v>5093</v>
      </c>
      <c r="B2575" s="371" t="s">
        <v>11426</v>
      </c>
      <c r="C2575" s="371" t="s">
        <v>3643</v>
      </c>
      <c r="D2575" s="218">
        <v>17.36</v>
      </c>
    </row>
    <row r="2576" spans="1:4" customFormat="1" x14ac:dyDescent="0.25">
      <c r="A2576" s="371">
        <v>44331</v>
      </c>
      <c r="B2576" s="371" t="s">
        <v>11427</v>
      </c>
      <c r="C2576" s="371" t="s">
        <v>3634</v>
      </c>
      <c r="D2576" s="218">
        <v>45.15</v>
      </c>
    </row>
    <row r="2577" spans="1:4" customFormat="1" x14ac:dyDescent="0.25">
      <c r="A2577" s="371">
        <v>37768</v>
      </c>
      <c r="B2577" s="371" t="s">
        <v>11428</v>
      </c>
      <c r="C2577" s="371" t="s">
        <v>3635</v>
      </c>
      <c r="D2577" s="219">
        <v>295000</v>
      </c>
    </row>
    <row r="2578" spans="1:4" customFormat="1" x14ac:dyDescent="0.25">
      <c r="A2578" s="371">
        <v>37773</v>
      </c>
      <c r="B2578" s="371" t="s">
        <v>11429</v>
      </c>
      <c r="C2578" s="371" t="s">
        <v>3635</v>
      </c>
      <c r="D2578" s="219">
        <v>250504.73</v>
      </c>
    </row>
    <row r="2579" spans="1:4" customFormat="1" x14ac:dyDescent="0.25">
      <c r="A2579" s="371">
        <v>37769</v>
      </c>
      <c r="B2579" s="371" t="s">
        <v>11430</v>
      </c>
      <c r="C2579" s="371" t="s">
        <v>3635</v>
      </c>
      <c r="D2579" s="219">
        <v>419376.48</v>
      </c>
    </row>
    <row r="2580" spans="1:4" customFormat="1" x14ac:dyDescent="0.25">
      <c r="A2580" s="371">
        <v>37770</v>
      </c>
      <c r="B2580" s="371" t="s">
        <v>11431</v>
      </c>
      <c r="C2580" s="371" t="s">
        <v>3635</v>
      </c>
      <c r="D2580" s="219">
        <v>711748.8</v>
      </c>
    </row>
    <row r="2581" spans="1:4" customFormat="1" x14ac:dyDescent="0.25">
      <c r="A2581" s="371">
        <v>38382</v>
      </c>
      <c r="B2581" s="371" t="s">
        <v>11432</v>
      </c>
      <c r="C2581" s="371" t="s">
        <v>3635</v>
      </c>
      <c r="D2581" s="218">
        <v>12.13</v>
      </c>
    </row>
    <row r="2582" spans="1:4" customFormat="1" x14ac:dyDescent="0.25">
      <c r="A2582" s="371">
        <v>38383</v>
      </c>
      <c r="B2582" s="371" t="s">
        <v>11433</v>
      </c>
      <c r="C2582" s="371" t="s">
        <v>3635</v>
      </c>
      <c r="D2582" s="218">
        <v>2.27</v>
      </c>
    </row>
    <row r="2583" spans="1:4" customFormat="1" x14ac:dyDescent="0.25">
      <c r="A2583" s="371">
        <v>3768</v>
      </c>
      <c r="B2583" s="371" t="s">
        <v>11434</v>
      </c>
      <c r="C2583" s="371" t="s">
        <v>3635</v>
      </c>
      <c r="D2583" s="218">
        <v>4.4000000000000004</v>
      </c>
    </row>
    <row r="2584" spans="1:4" customFormat="1" x14ac:dyDescent="0.25">
      <c r="A2584" s="371">
        <v>3767</v>
      </c>
      <c r="B2584" s="371" t="s">
        <v>11435</v>
      </c>
      <c r="C2584" s="371" t="s">
        <v>3635</v>
      </c>
      <c r="D2584" s="218">
        <v>1.47</v>
      </c>
    </row>
    <row r="2585" spans="1:4" customFormat="1" x14ac:dyDescent="0.25">
      <c r="A2585" s="371">
        <v>13192</v>
      </c>
      <c r="B2585" s="371" t="s">
        <v>11436</v>
      </c>
      <c r="C2585" s="371" t="s">
        <v>3635</v>
      </c>
      <c r="D2585" s="219">
        <v>5640.66</v>
      </c>
    </row>
    <row r="2586" spans="1:4" customFormat="1" x14ac:dyDescent="0.25">
      <c r="A2586" s="371">
        <v>38413</v>
      </c>
      <c r="B2586" s="371" t="s">
        <v>11437</v>
      </c>
      <c r="C2586" s="371" t="s">
        <v>3635</v>
      </c>
      <c r="D2586" s="218">
        <v>932.88</v>
      </c>
    </row>
    <row r="2587" spans="1:4" customFormat="1" x14ac:dyDescent="0.25">
      <c r="A2587" s="371">
        <v>42440</v>
      </c>
      <c r="B2587" s="371" t="s">
        <v>11438</v>
      </c>
      <c r="C2587" s="371" t="s">
        <v>3635</v>
      </c>
      <c r="D2587" s="219">
        <v>1235.9100000000001</v>
      </c>
    </row>
    <row r="2588" spans="1:4" customFormat="1" x14ac:dyDescent="0.25">
      <c r="A2588" s="371">
        <v>20193</v>
      </c>
      <c r="B2588" s="371" t="s">
        <v>11439</v>
      </c>
      <c r="C2588" s="371" t="s">
        <v>3650</v>
      </c>
      <c r="D2588" s="218">
        <v>14.25</v>
      </c>
    </row>
    <row r="2589" spans="1:4" customFormat="1" x14ac:dyDescent="0.25">
      <c r="A2589" s="371">
        <v>10527</v>
      </c>
      <c r="B2589" s="371" t="s">
        <v>11440</v>
      </c>
      <c r="C2589" s="371" t="s">
        <v>3651</v>
      </c>
      <c r="D2589" s="218">
        <v>19</v>
      </c>
    </row>
    <row r="2590" spans="1:4" customFormat="1" x14ac:dyDescent="0.25">
      <c r="A2590" s="371">
        <v>41805</v>
      </c>
      <c r="B2590" s="371" t="s">
        <v>11441</v>
      </c>
      <c r="C2590" s="371" t="s">
        <v>3642</v>
      </c>
      <c r="D2590" s="218">
        <v>546.25</v>
      </c>
    </row>
    <row r="2591" spans="1:4" customFormat="1" x14ac:dyDescent="0.25">
      <c r="A2591" s="371">
        <v>40271</v>
      </c>
      <c r="B2591" s="371" t="s">
        <v>11442</v>
      </c>
      <c r="C2591" s="371" t="s">
        <v>6990</v>
      </c>
      <c r="D2591" s="218">
        <v>14.54</v>
      </c>
    </row>
    <row r="2592" spans="1:4" customFormat="1" x14ac:dyDescent="0.25">
      <c r="A2592" s="371">
        <v>40287</v>
      </c>
      <c r="B2592" s="371" t="s">
        <v>11443</v>
      </c>
      <c r="C2592" s="371" t="s">
        <v>3642</v>
      </c>
      <c r="D2592" s="218">
        <v>5.6</v>
      </c>
    </row>
    <row r="2593" spans="1:4" customFormat="1" x14ac:dyDescent="0.25">
      <c r="A2593" s="371">
        <v>4084</v>
      </c>
      <c r="B2593" s="371" t="s">
        <v>11444</v>
      </c>
      <c r="C2593" s="371" t="s">
        <v>3638</v>
      </c>
      <c r="D2593" s="218">
        <v>4.05</v>
      </c>
    </row>
    <row r="2594" spans="1:4" customFormat="1" x14ac:dyDescent="0.25">
      <c r="A2594" s="371">
        <v>743</v>
      </c>
      <c r="B2594" s="371" t="s">
        <v>11445</v>
      </c>
      <c r="C2594" s="371" t="s">
        <v>3638</v>
      </c>
      <c r="D2594" s="218">
        <v>4.05</v>
      </c>
    </row>
    <row r="2595" spans="1:4" customFormat="1" x14ac:dyDescent="0.25">
      <c r="A2595" s="371">
        <v>40293</v>
      </c>
      <c r="B2595" s="371" t="s">
        <v>11446</v>
      </c>
      <c r="C2595" s="371" t="s">
        <v>3638</v>
      </c>
      <c r="D2595" s="218">
        <v>4.8600000000000003</v>
      </c>
    </row>
    <row r="2596" spans="1:4" customFormat="1" x14ac:dyDescent="0.25">
      <c r="A2596" s="371">
        <v>40294</v>
      </c>
      <c r="B2596" s="371" t="s">
        <v>11447</v>
      </c>
      <c r="C2596" s="371" t="s">
        <v>3638</v>
      </c>
      <c r="D2596" s="218">
        <v>4.05</v>
      </c>
    </row>
    <row r="2597" spans="1:4" customFormat="1" x14ac:dyDescent="0.25">
      <c r="A2597" s="371">
        <v>4085</v>
      </c>
      <c r="B2597" s="371" t="s">
        <v>11448</v>
      </c>
      <c r="C2597" s="371" t="s">
        <v>3638</v>
      </c>
      <c r="D2597" s="218">
        <v>5.67</v>
      </c>
    </row>
    <row r="2598" spans="1:4" customFormat="1" x14ac:dyDescent="0.25">
      <c r="A2598" s="371">
        <v>10779</v>
      </c>
      <c r="B2598" s="371" t="s">
        <v>11449</v>
      </c>
      <c r="C2598" s="371" t="s">
        <v>3642</v>
      </c>
      <c r="D2598" s="219">
        <v>1562.5</v>
      </c>
    </row>
    <row r="2599" spans="1:4" customFormat="1" x14ac:dyDescent="0.25">
      <c r="A2599" s="371">
        <v>10777</v>
      </c>
      <c r="B2599" s="371" t="s">
        <v>11450</v>
      </c>
      <c r="C2599" s="371" t="s">
        <v>3642</v>
      </c>
      <c r="D2599" s="219">
        <v>1419.27</v>
      </c>
    </row>
    <row r="2600" spans="1:4" customFormat="1" x14ac:dyDescent="0.25">
      <c r="A2600" s="371">
        <v>10775</v>
      </c>
      <c r="B2600" s="371" t="s">
        <v>11451</v>
      </c>
      <c r="C2600" s="371" t="s">
        <v>3642</v>
      </c>
      <c r="D2600" s="219">
        <v>1250</v>
      </c>
    </row>
    <row r="2601" spans="1:4" customFormat="1" x14ac:dyDescent="0.25">
      <c r="A2601" s="371">
        <v>10776</v>
      </c>
      <c r="B2601" s="371" t="s">
        <v>11452</v>
      </c>
      <c r="C2601" s="371" t="s">
        <v>3642</v>
      </c>
      <c r="D2601" s="218">
        <v>976.56</v>
      </c>
    </row>
    <row r="2602" spans="1:4" customFormat="1" x14ac:dyDescent="0.25">
      <c r="A2602" s="371">
        <v>10778</v>
      </c>
      <c r="B2602" s="371" t="s">
        <v>11453</v>
      </c>
      <c r="C2602" s="371" t="s">
        <v>3642</v>
      </c>
      <c r="D2602" s="219">
        <v>1562.5</v>
      </c>
    </row>
    <row r="2603" spans="1:4" customFormat="1" x14ac:dyDescent="0.25">
      <c r="A2603" s="371">
        <v>40339</v>
      </c>
      <c r="B2603" s="371" t="s">
        <v>11454</v>
      </c>
      <c r="C2603" s="371" t="s">
        <v>6990</v>
      </c>
      <c r="D2603" s="218">
        <v>5.0999999999999996</v>
      </c>
    </row>
    <row r="2604" spans="1:4" customFormat="1" x14ac:dyDescent="0.25">
      <c r="A2604" s="371">
        <v>10749</v>
      </c>
      <c r="B2604" s="371" t="s">
        <v>11455</v>
      </c>
      <c r="C2604" s="371" t="s">
        <v>6990</v>
      </c>
      <c r="D2604" s="218">
        <v>16.86</v>
      </c>
    </row>
    <row r="2605" spans="1:4" customFormat="1" x14ac:dyDescent="0.25">
      <c r="A2605" s="371">
        <v>40290</v>
      </c>
      <c r="B2605" s="371" t="s">
        <v>11456</v>
      </c>
      <c r="C2605" s="371" t="s">
        <v>6990</v>
      </c>
      <c r="D2605" s="218">
        <v>9.1199999999999992</v>
      </c>
    </row>
    <row r="2606" spans="1:4" customFormat="1" x14ac:dyDescent="0.25">
      <c r="A2606" s="371">
        <v>3346</v>
      </c>
      <c r="B2606" s="371" t="s">
        <v>11457</v>
      </c>
      <c r="C2606" s="371" t="s">
        <v>3638</v>
      </c>
      <c r="D2606" s="218">
        <v>23.4</v>
      </c>
    </row>
    <row r="2607" spans="1:4" customFormat="1" x14ac:dyDescent="0.25">
      <c r="A2607" s="371">
        <v>3348</v>
      </c>
      <c r="B2607" s="371" t="s">
        <v>11458</v>
      </c>
      <c r="C2607" s="371" t="s">
        <v>3638</v>
      </c>
      <c r="D2607" s="218">
        <v>27.99</v>
      </c>
    </row>
    <row r="2608" spans="1:4" customFormat="1" x14ac:dyDescent="0.25">
      <c r="A2608" s="371">
        <v>39833</v>
      </c>
      <c r="B2608" s="371" t="s">
        <v>11459</v>
      </c>
      <c r="C2608" s="371" t="s">
        <v>3638</v>
      </c>
      <c r="D2608" s="218">
        <v>38.340000000000003</v>
      </c>
    </row>
    <row r="2609" spans="1:4" customFormat="1" x14ac:dyDescent="0.25">
      <c r="A2609" s="371">
        <v>7252</v>
      </c>
      <c r="B2609" s="371" t="s">
        <v>11460</v>
      </c>
      <c r="C2609" s="371" t="s">
        <v>3638</v>
      </c>
      <c r="D2609" s="218">
        <v>2.25</v>
      </c>
    </row>
    <row r="2610" spans="1:4" customFormat="1" x14ac:dyDescent="0.25">
      <c r="A2610" s="371">
        <v>7247</v>
      </c>
      <c r="B2610" s="371" t="s">
        <v>11461</v>
      </c>
      <c r="C2610" s="371" t="s">
        <v>3638</v>
      </c>
      <c r="D2610" s="218">
        <v>2.25</v>
      </c>
    </row>
    <row r="2611" spans="1:4" customFormat="1" x14ac:dyDescent="0.25">
      <c r="A2611" s="371">
        <v>40291</v>
      </c>
      <c r="B2611" s="371" t="s">
        <v>11462</v>
      </c>
      <c r="C2611" s="371" t="s">
        <v>6990</v>
      </c>
      <c r="D2611" s="218">
        <v>475</v>
      </c>
    </row>
    <row r="2612" spans="1:4" customFormat="1" x14ac:dyDescent="0.25">
      <c r="A2612" s="371">
        <v>40275</v>
      </c>
      <c r="B2612" s="371" t="s">
        <v>11463</v>
      </c>
      <c r="C2612" s="371" t="s">
        <v>6990</v>
      </c>
      <c r="D2612" s="218">
        <v>15.2</v>
      </c>
    </row>
    <row r="2613" spans="1:4" customFormat="1" x14ac:dyDescent="0.25">
      <c r="A2613" s="371">
        <v>42408</v>
      </c>
      <c r="B2613" s="371" t="s">
        <v>11464</v>
      </c>
      <c r="C2613" s="371" t="s">
        <v>3636</v>
      </c>
      <c r="D2613" s="218">
        <v>2.11</v>
      </c>
    </row>
    <row r="2614" spans="1:4" customFormat="1" x14ac:dyDescent="0.25">
      <c r="A2614" s="371">
        <v>3777</v>
      </c>
      <c r="B2614" s="371" t="s">
        <v>11465</v>
      </c>
      <c r="C2614" s="371" t="s">
        <v>3636</v>
      </c>
      <c r="D2614" s="218">
        <v>1.52</v>
      </c>
    </row>
    <row r="2615" spans="1:4" customFormat="1" x14ac:dyDescent="0.25">
      <c r="A2615" s="371">
        <v>44699</v>
      </c>
      <c r="B2615" s="371" t="s">
        <v>11466</v>
      </c>
      <c r="C2615" s="371" t="s">
        <v>3639</v>
      </c>
      <c r="D2615" s="218">
        <v>47.83</v>
      </c>
    </row>
    <row r="2616" spans="1:4" customFormat="1" x14ac:dyDescent="0.25">
      <c r="A2616" s="371">
        <v>3798</v>
      </c>
      <c r="B2616" s="371" t="s">
        <v>11467</v>
      </c>
      <c r="C2616" s="371" t="s">
        <v>3635</v>
      </c>
      <c r="D2616" s="218">
        <v>72.53</v>
      </c>
    </row>
    <row r="2617" spans="1:4" customFormat="1" x14ac:dyDescent="0.25">
      <c r="A2617" s="371">
        <v>38769</v>
      </c>
      <c r="B2617" s="371" t="s">
        <v>11468</v>
      </c>
      <c r="C2617" s="371" t="s">
        <v>3635</v>
      </c>
      <c r="D2617" s="218">
        <v>56.64</v>
      </c>
    </row>
    <row r="2618" spans="1:4" customFormat="1" x14ac:dyDescent="0.25">
      <c r="A2618" s="371">
        <v>39510</v>
      </c>
      <c r="B2618" s="371" t="s">
        <v>11469</v>
      </c>
      <c r="C2618" s="371" t="s">
        <v>3635</v>
      </c>
      <c r="D2618" s="218">
        <v>229.23</v>
      </c>
    </row>
    <row r="2619" spans="1:4" customFormat="1" x14ac:dyDescent="0.25">
      <c r="A2619" s="371">
        <v>38776</v>
      </c>
      <c r="B2619" s="371" t="s">
        <v>11470</v>
      </c>
      <c r="C2619" s="371" t="s">
        <v>3635</v>
      </c>
      <c r="D2619" s="218">
        <v>243.28</v>
      </c>
    </row>
    <row r="2620" spans="1:4" customFormat="1" x14ac:dyDescent="0.25">
      <c r="A2620" s="371">
        <v>38774</v>
      </c>
      <c r="B2620" s="371" t="s">
        <v>11471</v>
      </c>
      <c r="C2620" s="371" t="s">
        <v>3635</v>
      </c>
      <c r="D2620" s="218">
        <v>17.559999999999999</v>
      </c>
    </row>
    <row r="2621" spans="1:4" customFormat="1" x14ac:dyDescent="0.25">
      <c r="A2621" s="371">
        <v>42247</v>
      </c>
      <c r="B2621" s="371" t="s">
        <v>11472</v>
      </c>
      <c r="C2621" s="371" t="s">
        <v>3635</v>
      </c>
      <c r="D2621" s="218">
        <v>599.38</v>
      </c>
    </row>
    <row r="2622" spans="1:4" customFormat="1" x14ac:dyDescent="0.25">
      <c r="A2622" s="371">
        <v>42248</v>
      </c>
      <c r="B2622" s="371" t="s">
        <v>11473</v>
      </c>
      <c r="C2622" s="371" t="s">
        <v>3635</v>
      </c>
      <c r="D2622" s="218">
        <v>696.23</v>
      </c>
    </row>
    <row r="2623" spans="1:4" customFormat="1" x14ac:dyDescent="0.25">
      <c r="A2623" s="371">
        <v>42249</v>
      </c>
      <c r="B2623" s="371" t="s">
        <v>11474</v>
      </c>
      <c r="C2623" s="371" t="s">
        <v>3635</v>
      </c>
      <c r="D2623" s="219">
        <v>1153.4000000000001</v>
      </c>
    </row>
    <row r="2624" spans="1:4" customFormat="1" x14ac:dyDescent="0.25">
      <c r="A2624" s="371">
        <v>42244</v>
      </c>
      <c r="B2624" s="371" t="s">
        <v>11475</v>
      </c>
      <c r="C2624" s="371" t="s">
        <v>3635</v>
      </c>
      <c r="D2624" s="218">
        <v>180.13</v>
      </c>
    </row>
    <row r="2625" spans="1:4" customFormat="1" x14ac:dyDescent="0.25">
      <c r="A2625" s="371">
        <v>42245</v>
      </c>
      <c r="B2625" s="371" t="s">
        <v>11476</v>
      </c>
      <c r="C2625" s="371" t="s">
        <v>3635</v>
      </c>
      <c r="D2625" s="218">
        <v>332.39</v>
      </c>
    </row>
    <row r="2626" spans="1:4" customFormat="1" x14ac:dyDescent="0.25">
      <c r="A2626" s="371">
        <v>42246</v>
      </c>
      <c r="B2626" s="371" t="s">
        <v>11477</v>
      </c>
      <c r="C2626" s="371" t="s">
        <v>3635</v>
      </c>
      <c r="D2626" s="218">
        <v>367.94</v>
      </c>
    </row>
    <row r="2627" spans="1:4" customFormat="1" x14ac:dyDescent="0.25">
      <c r="A2627" s="371">
        <v>42243</v>
      </c>
      <c r="B2627" s="371" t="s">
        <v>11478</v>
      </c>
      <c r="C2627" s="371" t="s">
        <v>3635</v>
      </c>
      <c r="D2627" s="218">
        <v>443.67</v>
      </c>
    </row>
    <row r="2628" spans="1:4" customFormat="1" x14ac:dyDescent="0.25">
      <c r="A2628" s="371">
        <v>38889</v>
      </c>
      <c r="B2628" s="371" t="s">
        <v>11479</v>
      </c>
      <c r="C2628" s="371" t="s">
        <v>3635</v>
      </c>
      <c r="D2628" s="218">
        <v>43.41</v>
      </c>
    </row>
    <row r="2629" spans="1:4" customFormat="1" x14ac:dyDescent="0.25">
      <c r="A2629" s="371">
        <v>38784</v>
      </c>
      <c r="B2629" s="371" t="s">
        <v>11480</v>
      </c>
      <c r="C2629" s="371" t="s">
        <v>3635</v>
      </c>
      <c r="D2629" s="218">
        <v>58.08</v>
      </c>
    </row>
    <row r="2630" spans="1:4" customFormat="1" x14ac:dyDescent="0.25">
      <c r="A2630" s="371">
        <v>3788</v>
      </c>
      <c r="B2630" s="371" t="s">
        <v>11481</v>
      </c>
      <c r="C2630" s="371" t="s">
        <v>3635</v>
      </c>
      <c r="D2630" s="218">
        <v>60.52</v>
      </c>
    </row>
    <row r="2631" spans="1:4" customFormat="1" x14ac:dyDescent="0.25">
      <c r="A2631" s="371">
        <v>12230</v>
      </c>
      <c r="B2631" s="371" t="s">
        <v>11482</v>
      </c>
      <c r="C2631" s="371" t="s">
        <v>3635</v>
      </c>
      <c r="D2631" s="218">
        <v>15.57</v>
      </c>
    </row>
    <row r="2632" spans="1:4" customFormat="1" x14ac:dyDescent="0.25">
      <c r="A2632" s="371">
        <v>3780</v>
      </c>
      <c r="B2632" s="371" t="s">
        <v>11483</v>
      </c>
      <c r="C2632" s="371" t="s">
        <v>3635</v>
      </c>
      <c r="D2632" s="218">
        <v>89.3</v>
      </c>
    </row>
    <row r="2633" spans="1:4" customFormat="1" x14ac:dyDescent="0.25">
      <c r="A2633" s="371">
        <v>12231</v>
      </c>
      <c r="B2633" s="371" t="s">
        <v>11484</v>
      </c>
      <c r="C2633" s="371" t="s">
        <v>3635</v>
      </c>
      <c r="D2633" s="218">
        <v>25.89</v>
      </c>
    </row>
    <row r="2634" spans="1:4" customFormat="1" x14ac:dyDescent="0.25">
      <c r="A2634" s="371">
        <v>3811</v>
      </c>
      <c r="B2634" s="371" t="s">
        <v>11485</v>
      </c>
      <c r="C2634" s="371" t="s">
        <v>3635</v>
      </c>
      <c r="D2634" s="218">
        <v>83.88</v>
      </c>
    </row>
    <row r="2635" spans="1:4" customFormat="1" x14ac:dyDescent="0.25">
      <c r="A2635" s="371">
        <v>12232</v>
      </c>
      <c r="B2635" s="371" t="s">
        <v>11486</v>
      </c>
      <c r="C2635" s="371" t="s">
        <v>3635</v>
      </c>
      <c r="D2635" s="218">
        <v>27.12</v>
      </c>
    </row>
    <row r="2636" spans="1:4" customFormat="1" x14ac:dyDescent="0.25">
      <c r="A2636" s="371">
        <v>3799</v>
      </c>
      <c r="B2636" s="371" t="s">
        <v>11487</v>
      </c>
      <c r="C2636" s="371" t="s">
        <v>3635</v>
      </c>
      <c r="D2636" s="218">
        <v>118.63</v>
      </c>
    </row>
    <row r="2637" spans="1:4" customFormat="1" x14ac:dyDescent="0.25">
      <c r="A2637" s="371">
        <v>12239</v>
      </c>
      <c r="B2637" s="371" t="s">
        <v>11488</v>
      </c>
      <c r="C2637" s="371" t="s">
        <v>3635</v>
      </c>
      <c r="D2637" s="218">
        <v>35.51</v>
      </c>
    </row>
    <row r="2638" spans="1:4" customFormat="1" x14ac:dyDescent="0.25">
      <c r="A2638" s="371">
        <v>38773</v>
      </c>
      <c r="B2638" s="371" t="s">
        <v>11489</v>
      </c>
      <c r="C2638" s="371" t="s">
        <v>3635</v>
      </c>
      <c r="D2638" s="218">
        <v>5.69</v>
      </c>
    </row>
    <row r="2639" spans="1:4" customFormat="1" x14ac:dyDescent="0.25">
      <c r="A2639" s="371">
        <v>12271</v>
      </c>
      <c r="B2639" s="371" t="s">
        <v>11490</v>
      </c>
      <c r="C2639" s="371" t="s">
        <v>3635</v>
      </c>
      <c r="D2639" s="218">
        <v>317.62</v>
      </c>
    </row>
    <row r="2640" spans="1:4" customFormat="1" x14ac:dyDescent="0.25">
      <c r="A2640" s="371">
        <v>13382</v>
      </c>
      <c r="B2640" s="371" t="s">
        <v>11491</v>
      </c>
      <c r="C2640" s="371" t="s">
        <v>3635</v>
      </c>
      <c r="D2640" s="218">
        <v>338.45</v>
      </c>
    </row>
    <row r="2641" spans="1:4" customFormat="1" x14ac:dyDescent="0.25">
      <c r="A2641" s="371">
        <v>38785</v>
      </c>
      <c r="B2641" s="371" t="s">
        <v>11492</v>
      </c>
      <c r="C2641" s="371" t="s">
        <v>3635</v>
      </c>
      <c r="D2641" s="218">
        <v>150.38</v>
      </c>
    </row>
    <row r="2642" spans="1:4" customFormat="1" x14ac:dyDescent="0.25">
      <c r="A2642" s="371">
        <v>38786</v>
      </c>
      <c r="B2642" s="371" t="s">
        <v>11493</v>
      </c>
      <c r="C2642" s="371" t="s">
        <v>3635</v>
      </c>
      <c r="D2642" s="218">
        <v>185.23</v>
      </c>
    </row>
    <row r="2643" spans="1:4" customFormat="1" x14ac:dyDescent="0.25">
      <c r="A2643" s="371">
        <v>39385</v>
      </c>
      <c r="B2643" s="371" t="s">
        <v>11494</v>
      </c>
      <c r="C2643" s="371" t="s">
        <v>3635</v>
      </c>
      <c r="D2643" s="218">
        <v>16.059999999999999</v>
      </c>
    </row>
    <row r="2644" spans="1:4" customFormat="1" x14ac:dyDescent="0.25">
      <c r="A2644" s="371">
        <v>39389</v>
      </c>
      <c r="B2644" s="371" t="s">
        <v>11495</v>
      </c>
      <c r="C2644" s="371" t="s">
        <v>3635</v>
      </c>
      <c r="D2644" s="218">
        <v>17.420000000000002</v>
      </c>
    </row>
    <row r="2645" spans="1:4" customFormat="1" x14ac:dyDescent="0.25">
      <c r="A2645" s="371">
        <v>39390</v>
      </c>
      <c r="B2645" s="371" t="s">
        <v>11496</v>
      </c>
      <c r="C2645" s="371" t="s">
        <v>3635</v>
      </c>
      <c r="D2645" s="218">
        <v>36.53</v>
      </c>
    </row>
    <row r="2646" spans="1:4" customFormat="1" x14ac:dyDescent="0.25">
      <c r="A2646" s="371">
        <v>39391</v>
      </c>
      <c r="B2646" s="371" t="s">
        <v>11497</v>
      </c>
      <c r="C2646" s="371" t="s">
        <v>3635</v>
      </c>
      <c r="D2646" s="218">
        <v>41.01</v>
      </c>
    </row>
    <row r="2647" spans="1:4" customFormat="1" x14ac:dyDescent="0.25">
      <c r="A2647" s="371">
        <v>3803</v>
      </c>
      <c r="B2647" s="371" t="s">
        <v>11498</v>
      </c>
      <c r="C2647" s="371" t="s">
        <v>3635</v>
      </c>
      <c r="D2647" s="218">
        <v>53.71</v>
      </c>
    </row>
    <row r="2648" spans="1:4" customFormat="1" x14ac:dyDescent="0.25">
      <c r="A2648" s="371">
        <v>38770</v>
      </c>
      <c r="B2648" s="371" t="s">
        <v>11499</v>
      </c>
      <c r="C2648" s="371" t="s">
        <v>3635</v>
      </c>
      <c r="D2648" s="218">
        <v>62.19</v>
      </c>
    </row>
    <row r="2649" spans="1:4" customFormat="1" x14ac:dyDescent="0.25">
      <c r="A2649" s="371">
        <v>12267</v>
      </c>
      <c r="B2649" s="371" t="s">
        <v>11500</v>
      </c>
      <c r="C2649" s="371" t="s">
        <v>3635</v>
      </c>
      <c r="D2649" s="218">
        <v>182.24</v>
      </c>
    </row>
    <row r="2650" spans="1:4" customFormat="1" x14ac:dyDescent="0.25">
      <c r="A2650" s="371">
        <v>43265</v>
      </c>
      <c r="B2650" s="371" t="s">
        <v>11501</v>
      </c>
      <c r="C2650" s="371" t="s">
        <v>3635</v>
      </c>
      <c r="D2650" s="218">
        <v>50.22</v>
      </c>
    </row>
    <row r="2651" spans="1:4" customFormat="1" x14ac:dyDescent="0.25">
      <c r="A2651" s="371">
        <v>12266</v>
      </c>
      <c r="B2651" s="371" t="s">
        <v>11502</v>
      </c>
      <c r="C2651" s="371" t="s">
        <v>3635</v>
      </c>
      <c r="D2651" s="218">
        <v>93.27</v>
      </c>
    </row>
    <row r="2652" spans="1:4" customFormat="1" x14ac:dyDescent="0.25">
      <c r="A2652" s="371">
        <v>39378</v>
      </c>
      <c r="B2652" s="371" t="s">
        <v>11503</v>
      </c>
      <c r="C2652" s="371" t="s">
        <v>3635</v>
      </c>
      <c r="D2652" s="218">
        <v>66.13</v>
      </c>
    </row>
    <row r="2653" spans="1:4" customFormat="1" x14ac:dyDescent="0.25">
      <c r="A2653" s="371">
        <v>43543</v>
      </c>
      <c r="B2653" s="371" t="s">
        <v>11504</v>
      </c>
      <c r="C2653" s="371" t="s">
        <v>3635</v>
      </c>
      <c r="D2653" s="218">
        <v>137.77000000000001</v>
      </c>
    </row>
    <row r="2654" spans="1:4" customFormat="1" x14ac:dyDescent="0.25">
      <c r="A2654" s="371">
        <v>38775</v>
      </c>
      <c r="B2654" s="371" t="s">
        <v>11505</v>
      </c>
      <c r="C2654" s="371" t="s">
        <v>3635</v>
      </c>
      <c r="D2654" s="218">
        <v>70.11</v>
      </c>
    </row>
    <row r="2655" spans="1:4" customFormat="1" x14ac:dyDescent="0.25">
      <c r="A2655" s="371">
        <v>44252</v>
      </c>
      <c r="B2655" s="371" t="s">
        <v>11506</v>
      </c>
      <c r="C2655" s="371" t="s">
        <v>3635</v>
      </c>
      <c r="D2655" s="218">
        <v>146.21</v>
      </c>
    </row>
    <row r="2656" spans="1:4" customFormat="1" x14ac:dyDescent="0.25">
      <c r="A2656" s="371">
        <v>21119</v>
      </c>
      <c r="B2656" s="371" t="s">
        <v>11507</v>
      </c>
      <c r="C2656" s="371" t="s">
        <v>3635</v>
      </c>
      <c r="D2656" s="218">
        <v>1.47</v>
      </c>
    </row>
    <row r="2657" spans="1:4" customFormat="1" x14ac:dyDescent="0.25">
      <c r="A2657" s="371">
        <v>37974</v>
      </c>
      <c r="B2657" s="371" t="s">
        <v>11508</v>
      </c>
      <c r="C2657" s="371" t="s">
        <v>3635</v>
      </c>
      <c r="D2657" s="218">
        <v>1.9</v>
      </c>
    </row>
    <row r="2658" spans="1:4" customFormat="1" x14ac:dyDescent="0.25">
      <c r="A2658" s="371">
        <v>37975</v>
      </c>
      <c r="B2658" s="371" t="s">
        <v>11509</v>
      </c>
      <c r="C2658" s="371" t="s">
        <v>3635</v>
      </c>
      <c r="D2658" s="218">
        <v>4.22</v>
      </c>
    </row>
    <row r="2659" spans="1:4" customFormat="1" x14ac:dyDescent="0.25">
      <c r="A2659" s="371">
        <v>37976</v>
      </c>
      <c r="B2659" s="371" t="s">
        <v>11510</v>
      </c>
      <c r="C2659" s="371" t="s">
        <v>3635</v>
      </c>
      <c r="D2659" s="218">
        <v>9.4</v>
      </c>
    </row>
    <row r="2660" spans="1:4" customFormat="1" x14ac:dyDescent="0.25">
      <c r="A2660" s="371">
        <v>37977</v>
      </c>
      <c r="B2660" s="371" t="s">
        <v>11511</v>
      </c>
      <c r="C2660" s="371" t="s">
        <v>3635</v>
      </c>
      <c r="D2660" s="218">
        <v>13.01</v>
      </c>
    </row>
    <row r="2661" spans="1:4" customFormat="1" x14ac:dyDescent="0.25">
      <c r="A2661" s="371">
        <v>37978</v>
      </c>
      <c r="B2661" s="371" t="s">
        <v>11512</v>
      </c>
      <c r="C2661" s="371" t="s">
        <v>3635</v>
      </c>
      <c r="D2661" s="218">
        <v>25.79</v>
      </c>
    </row>
    <row r="2662" spans="1:4" customFormat="1" x14ac:dyDescent="0.25">
      <c r="A2662" s="371">
        <v>37979</v>
      </c>
      <c r="B2662" s="371" t="s">
        <v>11513</v>
      </c>
      <c r="C2662" s="371" t="s">
        <v>3635</v>
      </c>
      <c r="D2662" s="218">
        <v>109.46</v>
      </c>
    </row>
    <row r="2663" spans="1:4" customFormat="1" x14ac:dyDescent="0.25">
      <c r="A2663" s="371">
        <v>37980</v>
      </c>
      <c r="B2663" s="371" t="s">
        <v>11514</v>
      </c>
      <c r="C2663" s="371" t="s">
        <v>3635</v>
      </c>
      <c r="D2663" s="218">
        <v>125.73</v>
      </c>
    </row>
    <row r="2664" spans="1:4" customFormat="1" x14ac:dyDescent="0.25">
      <c r="A2664" s="371">
        <v>36147</v>
      </c>
      <c r="B2664" s="371" t="s">
        <v>11515</v>
      </c>
      <c r="C2664" s="371" t="s">
        <v>3643</v>
      </c>
      <c r="D2664" s="218">
        <v>397.2</v>
      </c>
    </row>
    <row r="2665" spans="1:4" customFormat="1" x14ac:dyDescent="0.25">
      <c r="A2665" s="371">
        <v>12731</v>
      </c>
      <c r="B2665" s="371" t="s">
        <v>11516</v>
      </c>
      <c r="C2665" s="371" t="s">
        <v>3635</v>
      </c>
      <c r="D2665" s="218">
        <v>404.48</v>
      </c>
    </row>
    <row r="2666" spans="1:4" customFormat="1" x14ac:dyDescent="0.25">
      <c r="A2666" s="371">
        <v>12723</v>
      </c>
      <c r="B2666" s="371" t="s">
        <v>11517</v>
      </c>
      <c r="C2666" s="371" t="s">
        <v>3635</v>
      </c>
      <c r="D2666" s="218">
        <v>3.13</v>
      </c>
    </row>
    <row r="2667" spans="1:4" customFormat="1" x14ac:dyDescent="0.25">
      <c r="A2667" s="371">
        <v>12724</v>
      </c>
      <c r="B2667" s="371" t="s">
        <v>11518</v>
      </c>
      <c r="C2667" s="371" t="s">
        <v>3635</v>
      </c>
      <c r="D2667" s="218">
        <v>6.02</v>
      </c>
    </row>
    <row r="2668" spans="1:4" customFormat="1" x14ac:dyDescent="0.25">
      <c r="A2668" s="371">
        <v>12725</v>
      </c>
      <c r="B2668" s="371" t="s">
        <v>11519</v>
      </c>
      <c r="C2668" s="371" t="s">
        <v>3635</v>
      </c>
      <c r="D2668" s="218">
        <v>12.09</v>
      </c>
    </row>
    <row r="2669" spans="1:4" customFormat="1" x14ac:dyDescent="0.25">
      <c r="A2669" s="371">
        <v>12726</v>
      </c>
      <c r="B2669" s="371" t="s">
        <v>11520</v>
      </c>
      <c r="C2669" s="371" t="s">
        <v>3635</v>
      </c>
      <c r="D2669" s="218">
        <v>26.68</v>
      </c>
    </row>
    <row r="2670" spans="1:4" customFormat="1" x14ac:dyDescent="0.25">
      <c r="A2670" s="371">
        <v>12727</v>
      </c>
      <c r="B2670" s="371" t="s">
        <v>11521</v>
      </c>
      <c r="C2670" s="371" t="s">
        <v>3635</v>
      </c>
      <c r="D2670" s="218">
        <v>33.840000000000003</v>
      </c>
    </row>
    <row r="2671" spans="1:4" customFormat="1" x14ac:dyDescent="0.25">
      <c r="A2671" s="371">
        <v>12728</v>
      </c>
      <c r="B2671" s="371" t="s">
        <v>11522</v>
      </c>
      <c r="C2671" s="371" t="s">
        <v>3635</v>
      </c>
      <c r="D2671" s="218">
        <v>55.28</v>
      </c>
    </row>
    <row r="2672" spans="1:4" customFormat="1" x14ac:dyDescent="0.25">
      <c r="A2672" s="371">
        <v>12729</v>
      </c>
      <c r="B2672" s="371" t="s">
        <v>11523</v>
      </c>
      <c r="C2672" s="371" t="s">
        <v>3635</v>
      </c>
      <c r="D2672" s="218">
        <v>181.17</v>
      </c>
    </row>
    <row r="2673" spans="1:4" customFormat="1" x14ac:dyDescent="0.25">
      <c r="A2673" s="371">
        <v>12730</v>
      </c>
      <c r="B2673" s="371" t="s">
        <v>11524</v>
      </c>
      <c r="C2673" s="371" t="s">
        <v>3635</v>
      </c>
      <c r="D2673" s="218">
        <v>277.39</v>
      </c>
    </row>
    <row r="2674" spans="1:4" customFormat="1" x14ac:dyDescent="0.25">
      <c r="A2674" s="371">
        <v>3840</v>
      </c>
      <c r="B2674" s="371" t="s">
        <v>11525</v>
      </c>
      <c r="C2674" s="371" t="s">
        <v>3635</v>
      </c>
      <c r="D2674" s="218">
        <v>43.01</v>
      </c>
    </row>
    <row r="2675" spans="1:4" customFormat="1" x14ac:dyDescent="0.25">
      <c r="A2675" s="371">
        <v>3838</v>
      </c>
      <c r="B2675" s="371" t="s">
        <v>11526</v>
      </c>
      <c r="C2675" s="371" t="s">
        <v>3635</v>
      </c>
      <c r="D2675" s="218">
        <v>94.93</v>
      </c>
    </row>
    <row r="2676" spans="1:4" customFormat="1" x14ac:dyDescent="0.25">
      <c r="A2676" s="371">
        <v>3844</v>
      </c>
      <c r="B2676" s="371" t="s">
        <v>11527</v>
      </c>
      <c r="C2676" s="371" t="s">
        <v>3635</v>
      </c>
      <c r="D2676" s="218">
        <v>169.34</v>
      </c>
    </row>
    <row r="2677" spans="1:4" customFormat="1" x14ac:dyDescent="0.25">
      <c r="A2677" s="371">
        <v>3839</v>
      </c>
      <c r="B2677" s="371" t="s">
        <v>11528</v>
      </c>
      <c r="C2677" s="371" t="s">
        <v>3635</v>
      </c>
      <c r="D2677" s="218">
        <v>308.44</v>
      </c>
    </row>
    <row r="2678" spans="1:4" customFormat="1" x14ac:dyDescent="0.25">
      <c r="A2678" s="371">
        <v>3843</v>
      </c>
      <c r="B2678" s="371" t="s">
        <v>11529</v>
      </c>
      <c r="C2678" s="371" t="s">
        <v>3635</v>
      </c>
      <c r="D2678" s="218">
        <v>423.34</v>
      </c>
    </row>
    <row r="2679" spans="1:4" customFormat="1" x14ac:dyDescent="0.25">
      <c r="A2679" s="371">
        <v>3900</v>
      </c>
      <c r="B2679" s="371" t="s">
        <v>11530</v>
      </c>
      <c r="C2679" s="371" t="s">
        <v>3635</v>
      </c>
      <c r="D2679" s="218">
        <v>47.15</v>
      </c>
    </row>
    <row r="2680" spans="1:4" customFormat="1" x14ac:dyDescent="0.25">
      <c r="A2680" s="371">
        <v>3846</v>
      </c>
      <c r="B2680" s="371" t="s">
        <v>11531</v>
      </c>
      <c r="C2680" s="371" t="s">
        <v>3635</v>
      </c>
      <c r="D2680" s="218">
        <v>14.17</v>
      </c>
    </row>
    <row r="2681" spans="1:4" customFormat="1" x14ac:dyDescent="0.25">
      <c r="A2681" s="371">
        <v>3886</v>
      </c>
      <c r="B2681" s="371" t="s">
        <v>11532</v>
      </c>
      <c r="C2681" s="371" t="s">
        <v>3635</v>
      </c>
      <c r="D2681" s="218">
        <v>18.809999999999999</v>
      </c>
    </row>
    <row r="2682" spans="1:4" customFormat="1" x14ac:dyDescent="0.25">
      <c r="A2682" s="371">
        <v>3854</v>
      </c>
      <c r="B2682" s="371" t="s">
        <v>11533</v>
      </c>
      <c r="C2682" s="371" t="s">
        <v>3635</v>
      </c>
      <c r="D2682" s="218">
        <v>10.72</v>
      </c>
    </row>
    <row r="2683" spans="1:4" customFormat="1" x14ac:dyDescent="0.25">
      <c r="A2683" s="371">
        <v>3873</v>
      </c>
      <c r="B2683" s="371" t="s">
        <v>11534</v>
      </c>
      <c r="C2683" s="371" t="s">
        <v>3635</v>
      </c>
      <c r="D2683" s="218">
        <v>12.48</v>
      </c>
    </row>
    <row r="2684" spans="1:4" customFormat="1" x14ac:dyDescent="0.25">
      <c r="A2684" s="371">
        <v>38021</v>
      </c>
      <c r="B2684" s="371" t="s">
        <v>11535</v>
      </c>
      <c r="C2684" s="371" t="s">
        <v>3635</v>
      </c>
      <c r="D2684" s="218">
        <v>22.16</v>
      </c>
    </row>
    <row r="2685" spans="1:4" customFormat="1" x14ac:dyDescent="0.25">
      <c r="A2685" s="371">
        <v>43838</v>
      </c>
      <c r="B2685" s="371" t="s">
        <v>11536</v>
      </c>
      <c r="C2685" s="371" t="s">
        <v>3635</v>
      </c>
      <c r="D2685" s="218">
        <v>28.64</v>
      </c>
    </row>
    <row r="2686" spans="1:4" customFormat="1" x14ac:dyDescent="0.25">
      <c r="A2686" s="371">
        <v>3847</v>
      </c>
      <c r="B2686" s="371" t="s">
        <v>11537</v>
      </c>
      <c r="C2686" s="371" t="s">
        <v>3635</v>
      </c>
      <c r="D2686" s="218">
        <v>28.88</v>
      </c>
    </row>
    <row r="2687" spans="1:4" customFormat="1" x14ac:dyDescent="0.25">
      <c r="A2687" s="371">
        <v>38022</v>
      </c>
      <c r="B2687" s="371" t="s">
        <v>11538</v>
      </c>
      <c r="C2687" s="371" t="s">
        <v>3635</v>
      </c>
      <c r="D2687" s="218">
        <v>39.700000000000003</v>
      </c>
    </row>
    <row r="2688" spans="1:4" customFormat="1" x14ac:dyDescent="0.25">
      <c r="A2688" s="371">
        <v>3830</v>
      </c>
      <c r="B2688" s="371" t="s">
        <v>11539</v>
      </c>
      <c r="C2688" s="371" t="s">
        <v>3635</v>
      </c>
      <c r="D2688" s="218">
        <v>175.74</v>
      </c>
    </row>
    <row r="2689" spans="1:4" customFormat="1" x14ac:dyDescent="0.25">
      <c r="A2689" s="371">
        <v>37981</v>
      </c>
      <c r="B2689" s="371" t="s">
        <v>11540</v>
      </c>
      <c r="C2689" s="371" t="s">
        <v>3635</v>
      </c>
      <c r="D2689" s="218">
        <v>5.47</v>
      </c>
    </row>
    <row r="2690" spans="1:4" customFormat="1" x14ac:dyDescent="0.25">
      <c r="A2690" s="371">
        <v>37982</v>
      </c>
      <c r="B2690" s="371" t="s">
        <v>11541</v>
      </c>
      <c r="C2690" s="371" t="s">
        <v>3635</v>
      </c>
      <c r="D2690" s="218">
        <v>7.95</v>
      </c>
    </row>
    <row r="2691" spans="1:4" customFormat="1" x14ac:dyDescent="0.25">
      <c r="A2691" s="371">
        <v>37983</v>
      </c>
      <c r="B2691" s="371" t="s">
        <v>11542</v>
      </c>
      <c r="C2691" s="371" t="s">
        <v>3635</v>
      </c>
      <c r="D2691" s="218">
        <v>11.75</v>
      </c>
    </row>
    <row r="2692" spans="1:4" customFormat="1" x14ac:dyDescent="0.25">
      <c r="A2692" s="371">
        <v>37984</v>
      </c>
      <c r="B2692" s="371" t="s">
        <v>11543</v>
      </c>
      <c r="C2692" s="371" t="s">
        <v>3635</v>
      </c>
      <c r="D2692" s="218">
        <v>16.5</v>
      </c>
    </row>
    <row r="2693" spans="1:4" customFormat="1" x14ac:dyDescent="0.25">
      <c r="A2693" s="371">
        <v>37985</v>
      </c>
      <c r="B2693" s="371" t="s">
        <v>11544</v>
      </c>
      <c r="C2693" s="371" t="s">
        <v>3635</v>
      </c>
      <c r="D2693" s="218">
        <v>23.45</v>
      </c>
    </row>
    <row r="2694" spans="1:4" customFormat="1" x14ac:dyDescent="0.25">
      <c r="A2694" s="371">
        <v>3826</v>
      </c>
      <c r="B2694" s="371" t="s">
        <v>11545</v>
      </c>
      <c r="C2694" s="371" t="s">
        <v>3635</v>
      </c>
      <c r="D2694" s="218">
        <v>42.68</v>
      </c>
    </row>
    <row r="2695" spans="1:4" customFormat="1" x14ac:dyDescent="0.25">
      <c r="A2695" s="371">
        <v>3825</v>
      </c>
      <c r="B2695" s="371" t="s">
        <v>11546</v>
      </c>
      <c r="C2695" s="371" t="s">
        <v>3635</v>
      </c>
      <c r="D2695" s="218">
        <v>12.27</v>
      </c>
    </row>
    <row r="2696" spans="1:4" customFormat="1" x14ac:dyDescent="0.25">
      <c r="A2696" s="371">
        <v>3827</v>
      </c>
      <c r="B2696" s="371" t="s">
        <v>11547</v>
      </c>
      <c r="C2696" s="371" t="s">
        <v>3635</v>
      </c>
      <c r="D2696" s="218">
        <v>26.82</v>
      </c>
    </row>
    <row r="2697" spans="1:4" customFormat="1" x14ac:dyDescent="0.25">
      <c r="A2697" s="371">
        <v>20165</v>
      </c>
      <c r="B2697" s="371" t="s">
        <v>11548</v>
      </c>
      <c r="C2697" s="371" t="s">
        <v>3635</v>
      </c>
      <c r="D2697" s="218">
        <v>21.78</v>
      </c>
    </row>
    <row r="2698" spans="1:4" customFormat="1" x14ac:dyDescent="0.25">
      <c r="A2698" s="371">
        <v>20166</v>
      </c>
      <c r="B2698" s="371" t="s">
        <v>11549</v>
      </c>
      <c r="C2698" s="371" t="s">
        <v>3635</v>
      </c>
      <c r="D2698" s="218">
        <v>66.53</v>
      </c>
    </row>
    <row r="2699" spans="1:4" customFormat="1" x14ac:dyDescent="0.25">
      <c r="A2699" s="371">
        <v>20164</v>
      </c>
      <c r="B2699" s="371" t="s">
        <v>11550</v>
      </c>
      <c r="C2699" s="371" t="s">
        <v>3635</v>
      </c>
      <c r="D2699" s="218">
        <v>10.46</v>
      </c>
    </row>
    <row r="2700" spans="1:4" customFormat="1" x14ac:dyDescent="0.25">
      <c r="A2700" s="371">
        <v>3893</v>
      </c>
      <c r="B2700" s="371" t="s">
        <v>11551</v>
      </c>
      <c r="C2700" s="371" t="s">
        <v>3635</v>
      </c>
      <c r="D2700" s="218">
        <v>16.399999999999999</v>
      </c>
    </row>
    <row r="2701" spans="1:4" customFormat="1" x14ac:dyDescent="0.25">
      <c r="A2701" s="371">
        <v>3848</v>
      </c>
      <c r="B2701" s="371" t="s">
        <v>11552</v>
      </c>
      <c r="C2701" s="371" t="s">
        <v>3635</v>
      </c>
      <c r="D2701" s="218">
        <v>10</v>
      </c>
    </row>
    <row r="2702" spans="1:4" customFormat="1" x14ac:dyDescent="0.25">
      <c r="A2702" s="371">
        <v>3895</v>
      </c>
      <c r="B2702" s="371" t="s">
        <v>11553</v>
      </c>
      <c r="C2702" s="371" t="s">
        <v>3635</v>
      </c>
      <c r="D2702" s="218">
        <v>11.11</v>
      </c>
    </row>
    <row r="2703" spans="1:4" customFormat="1" x14ac:dyDescent="0.25">
      <c r="A2703" s="371">
        <v>12404</v>
      </c>
      <c r="B2703" s="371" t="s">
        <v>11554</v>
      </c>
      <c r="C2703" s="371" t="s">
        <v>3635</v>
      </c>
      <c r="D2703" s="218">
        <v>12.43</v>
      </c>
    </row>
    <row r="2704" spans="1:4" customFormat="1" x14ac:dyDescent="0.25">
      <c r="A2704" s="371">
        <v>3939</v>
      </c>
      <c r="B2704" s="371" t="s">
        <v>11555</v>
      </c>
      <c r="C2704" s="371" t="s">
        <v>3635</v>
      </c>
      <c r="D2704" s="218">
        <v>25.6</v>
      </c>
    </row>
    <row r="2705" spans="1:4" customFormat="1" x14ac:dyDescent="0.25">
      <c r="A2705" s="371">
        <v>3911</v>
      </c>
      <c r="B2705" s="371" t="s">
        <v>11556</v>
      </c>
      <c r="C2705" s="371" t="s">
        <v>3635</v>
      </c>
      <c r="D2705" s="218">
        <v>20.92</v>
      </c>
    </row>
    <row r="2706" spans="1:4" customFormat="1" x14ac:dyDescent="0.25">
      <c r="A2706" s="371">
        <v>3908</v>
      </c>
      <c r="B2706" s="371" t="s">
        <v>11557</v>
      </c>
      <c r="C2706" s="371" t="s">
        <v>3635</v>
      </c>
      <c r="D2706" s="218">
        <v>6.76</v>
      </c>
    </row>
    <row r="2707" spans="1:4" customFormat="1" x14ac:dyDescent="0.25">
      <c r="A2707" s="371">
        <v>3910</v>
      </c>
      <c r="B2707" s="371" t="s">
        <v>11558</v>
      </c>
      <c r="C2707" s="371" t="s">
        <v>3635</v>
      </c>
      <c r="D2707" s="218">
        <v>14.96</v>
      </c>
    </row>
    <row r="2708" spans="1:4" customFormat="1" x14ac:dyDescent="0.25">
      <c r="A2708" s="371">
        <v>3913</v>
      </c>
      <c r="B2708" s="371" t="s">
        <v>11559</v>
      </c>
      <c r="C2708" s="371" t="s">
        <v>3635</v>
      </c>
      <c r="D2708" s="218">
        <v>71.53</v>
      </c>
    </row>
    <row r="2709" spans="1:4" customFormat="1" x14ac:dyDescent="0.25">
      <c r="A2709" s="371">
        <v>3912</v>
      </c>
      <c r="B2709" s="371" t="s">
        <v>11560</v>
      </c>
      <c r="C2709" s="371" t="s">
        <v>3635</v>
      </c>
      <c r="D2709" s="218">
        <v>39.21</v>
      </c>
    </row>
    <row r="2710" spans="1:4" customFormat="1" x14ac:dyDescent="0.25">
      <c r="A2710" s="371">
        <v>3909</v>
      </c>
      <c r="B2710" s="371" t="s">
        <v>11561</v>
      </c>
      <c r="C2710" s="371" t="s">
        <v>3635</v>
      </c>
      <c r="D2710" s="218">
        <v>9.1999999999999993</v>
      </c>
    </row>
    <row r="2711" spans="1:4" customFormat="1" x14ac:dyDescent="0.25">
      <c r="A2711" s="371">
        <v>3914</v>
      </c>
      <c r="B2711" s="371" t="s">
        <v>11562</v>
      </c>
      <c r="C2711" s="371" t="s">
        <v>3635</v>
      </c>
      <c r="D2711" s="218">
        <v>107.91</v>
      </c>
    </row>
    <row r="2712" spans="1:4" customFormat="1" x14ac:dyDescent="0.25">
      <c r="A2712" s="371">
        <v>3915</v>
      </c>
      <c r="B2712" s="371" t="s">
        <v>11563</v>
      </c>
      <c r="C2712" s="371" t="s">
        <v>3635</v>
      </c>
      <c r="D2712" s="218">
        <v>170.17</v>
      </c>
    </row>
    <row r="2713" spans="1:4" customFormat="1" x14ac:dyDescent="0.25">
      <c r="A2713" s="371">
        <v>3916</v>
      </c>
      <c r="B2713" s="371" t="s">
        <v>11564</v>
      </c>
      <c r="C2713" s="371" t="s">
        <v>3635</v>
      </c>
      <c r="D2713" s="218">
        <v>310.02</v>
      </c>
    </row>
    <row r="2714" spans="1:4" customFormat="1" x14ac:dyDescent="0.25">
      <c r="A2714" s="371">
        <v>3917</v>
      </c>
      <c r="B2714" s="371" t="s">
        <v>11565</v>
      </c>
      <c r="C2714" s="371" t="s">
        <v>3635</v>
      </c>
      <c r="D2714" s="218">
        <v>511.33</v>
      </c>
    </row>
    <row r="2715" spans="1:4" customFormat="1" x14ac:dyDescent="0.25">
      <c r="A2715" s="371">
        <v>1904</v>
      </c>
      <c r="B2715" s="371" t="s">
        <v>11566</v>
      </c>
      <c r="C2715" s="371" t="s">
        <v>3635</v>
      </c>
      <c r="D2715" s="218">
        <v>1.02</v>
      </c>
    </row>
    <row r="2716" spans="1:4" customFormat="1" x14ac:dyDescent="0.25">
      <c r="A2716" s="371">
        <v>1899</v>
      </c>
      <c r="B2716" s="371" t="s">
        <v>11567</v>
      </c>
      <c r="C2716" s="371" t="s">
        <v>3635</v>
      </c>
      <c r="D2716" s="218">
        <v>1.1599999999999999</v>
      </c>
    </row>
    <row r="2717" spans="1:4" customFormat="1" x14ac:dyDescent="0.25">
      <c r="A2717" s="371">
        <v>1900</v>
      </c>
      <c r="B2717" s="371" t="s">
        <v>11568</v>
      </c>
      <c r="C2717" s="371" t="s">
        <v>3635</v>
      </c>
      <c r="D2717" s="218">
        <v>1.88</v>
      </c>
    </row>
    <row r="2718" spans="1:4" customFormat="1" x14ac:dyDescent="0.25">
      <c r="A2718" s="371">
        <v>12407</v>
      </c>
      <c r="B2718" s="371" t="s">
        <v>11569</v>
      </c>
      <c r="C2718" s="371" t="s">
        <v>3635</v>
      </c>
      <c r="D2718" s="218">
        <v>38.71</v>
      </c>
    </row>
    <row r="2719" spans="1:4" customFormat="1" x14ac:dyDescent="0.25">
      <c r="A2719" s="371">
        <v>12408</v>
      </c>
      <c r="B2719" s="371" t="s">
        <v>11570</v>
      </c>
      <c r="C2719" s="371" t="s">
        <v>3635</v>
      </c>
      <c r="D2719" s="218">
        <v>21.85</v>
      </c>
    </row>
    <row r="2720" spans="1:4" customFormat="1" x14ac:dyDescent="0.25">
      <c r="A2720" s="371">
        <v>12409</v>
      </c>
      <c r="B2720" s="371" t="s">
        <v>11571</v>
      </c>
      <c r="C2720" s="371" t="s">
        <v>3635</v>
      </c>
      <c r="D2720" s="218">
        <v>21.85</v>
      </c>
    </row>
    <row r="2721" spans="1:4" customFormat="1" x14ac:dyDescent="0.25">
      <c r="A2721" s="371">
        <v>12410</v>
      </c>
      <c r="B2721" s="371" t="s">
        <v>11572</v>
      </c>
      <c r="C2721" s="371" t="s">
        <v>3635</v>
      </c>
      <c r="D2721" s="218">
        <v>15.05</v>
      </c>
    </row>
    <row r="2722" spans="1:4" customFormat="1" x14ac:dyDescent="0.25">
      <c r="A2722" s="371">
        <v>3936</v>
      </c>
      <c r="B2722" s="371" t="s">
        <v>11573</v>
      </c>
      <c r="C2722" s="371" t="s">
        <v>3635</v>
      </c>
      <c r="D2722" s="218">
        <v>27.2</v>
      </c>
    </row>
    <row r="2723" spans="1:4" customFormat="1" x14ac:dyDescent="0.25">
      <c r="A2723" s="371">
        <v>3922</v>
      </c>
      <c r="B2723" s="371" t="s">
        <v>11574</v>
      </c>
      <c r="C2723" s="371" t="s">
        <v>3635</v>
      </c>
      <c r="D2723" s="218">
        <v>25.02</v>
      </c>
    </row>
    <row r="2724" spans="1:4" customFormat="1" x14ac:dyDescent="0.25">
      <c r="A2724" s="371">
        <v>3924</v>
      </c>
      <c r="B2724" s="371" t="s">
        <v>11575</v>
      </c>
      <c r="C2724" s="371" t="s">
        <v>3635</v>
      </c>
      <c r="D2724" s="218">
        <v>27.2</v>
      </c>
    </row>
    <row r="2725" spans="1:4" customFormat="1" x14ac:dyDescent="0.25">
      <c r="A2725" s="371">
        <v>3923</v>
      </c>
      <c r="B2725" s="371" t="s">
        <v>11576</v>
      </c>
      <c r="C2725" s="371" t="s">
        <v>3635</v>
      </c>
      <c r="D2725" s="218">
        <v>27.2</v>
      </c>
    </row>
    <row r="2726" spans="1:4" customFormat="1" x14ac:dyDescent="0.25">
      <c r="A2726" s="371">
        <v>3937</v>
      </c>
      <c r="B2726" s="371" t="s">
        <v>11577</v>
      </c>
      <c r="C2726" s="371" t="s">
        <v>3635</v>
      </c>
      <c r="D2726" s="218">
        <v>22.44</v>
      </c>
    </row>
    <row r="2727" spans="1:4" customFormat="1" x14ac:dyDescent="0.25">
      <c r="A2727" s="371">
        <v>3921</v>
      </c>
      <c r="B2727" s="371" t="s">
        <v>11578</v>
      </c>
      <c r="C2727" s="371" t="s">
        <v>3635</v>
      </c>
      <c r="D2727" s="218">
        <v>22.45</v>
      </c>
    </row>
    <row r="2728" spans="1:4" customFormat="1" x14ac:dyDescent="0.25">
      <c r="A2728" s="371">
        <v>3920</v>
      </c>
      <c r="B2728" s="371" t="s">
        <v>11579</v>
      </c>
      <c r="C2728" s="371" t="s">
        <v>3635</v>
      </c>
      <c r="D2728" s="218">
        <v>22.44</v>
      </c>
    </row>
    <row r="2729" spans="1:4" customFormat="1" x14ac:dyDescent="0.25">
      <c r="A2729" s="371">
        <v>3938</v>
      </c>
      <c r="B2729" s="371" t="s">
        <v>11580</v>
      </c>
      <c r="C2729" s="371" t="s">
        <v>3635</v>
      </c>
      <c r="D2729" s="218">
        <v>14.79</v>
      </c>
    </row>
    <row r="2730" spans="1:4" customFormat="1" x14ac:dyDescent="0.25">
      <c r="A2730" s="371">
        <v>3919</v>
      </c>
      <c r="B2730" s="371" t="s">
        <v>11581</v>
      </c>
      <c r="C2730" s="371" t="s">
        <v>3635</v>
      </c>
      <c r="D2730" s="218">
        <v>15.08</v>
      </c>
    </row>
    <row r="2731" spans="1:4" customFormat="1" x14ac:dyDescent="0.25">
      <c r="A2731" s="371">
        <v>3927</v>
      </c>
      <c r="B2731" s="371" t="s">
        <v>11582</v>
      </c>
      <c r="C2731" s="371" t="s">
        <v>3635</v>
      </c>
      <c r="D2731" s="218">
        <v>76.38</v>
      </c>
    </row>
    <row r="2732" spans="1:4" customFormat="1" x14ac:dyDescent="0.25">
      <c r="A2732" s="371">
        <v>3928</v>
      </c>
      <c r="B2732" s="371" t="s">
        <v>11583</v>
      </c>
      <c r="C2732" s="371" t="s">
        <v>3635</v>
      </c>
      <c r="D2732" s="218">
        <v>76.38</v>
      </c>
    </row>
    <row r="2733" spans="1:4" customFormat="1" x14ac:dyDescent="0.25">
      <c r="A2733" s="371">
        <v>3926</v>
      </c>
      <c r="B2733" s="371" t="s">
        <v>11584</v>
      </c>
      <c r="C2733" s="371" t="s">
        <v>3635</v>
      </c>
      <c r="D2733" s="218">
        <v>43.54</v>
      </c>
    </row>
    <row r="2734" spans="1:4" customFormat="1" x14ac:dyDescent="0.25">
      <c r="A2734" s="371">
        <v>3935</v>
      </c>
      <c r="B2734" s="371" t="s">
        <v>11585</v>
      </c>
      <c r="C2734" s="371" t="s">
        <v>3635</v>
      </c>
      <c r="D2734" s="218">
        <v>43.54</v>
      </c>
    </row>
    <row r="2735" spans="1:4" customFormat="1" x14ac:dyDescent="0.25">
      <c r="A2735" s="371">
        <v>3925</v>
      </c>
      <c r="B2735" s="371" t="s">
        <v>11586</v>
      </c>
      <c r="C2735" s="371" t="s">
        <v>3635</v>
      </c>
      <c r="D2735" s="218">
        <v>43.54</v>
      </c>
    </row>
    <row r="2736" spans="1:4" customFormat="1" x14ac:dyDescent="0.25">
      <c r="A2736" s="371">
        <v>12406</v>
      </c>
      <c r="B2736" s="371" t="s">
        <v>11587</v>
      </c>
      <c r="C2736" s="371" t="s">
        <v>3635</v>
      </c>
      <c r="D2736" s="218">
        <v>10.69</v>
      </c>
    </row>
    <row r="2737" spans="1:4" customFormat="1" x14ac:dyDescent="0.25">
      <c r="A2737" s="371">
        <v>3929</v>
      </c>
      <c r="B2737" s="371" t="s">
        <v>11588</v>
      </c>
      <c r="C2737" s="371" t="s">
        <v>3635</v>
      </c>
      <c r="D2737" s="218">
        <v>116.37</v>
      </c>
    </row>
    <row r="2738" spans="1:4" customFormat="1" x14ac:dyDescent="0.25">
      <c r="A2738" s="371">
        <v>3931</v>
      </c>
      <c r="B2738" s="371" t="s">
        <v>11589</v>
      </c>
      <c r="C2738" s="371" t="s">
        <v>3635</v>
      </c>
      <c r="D2738" s="218">
        <v>116.37</v>
      </c>
    </row>
    <row r="2739" spans="1:4" customFormat="1" x14ac:dyDescent="0.25">
      <c r="A2739" s="371">
        <v>3930</v>
      </c>
      <c r="B2739" s="371" t="s">
        <v>11590</v>
      </c>
      <c r="C2739" s="371" t="s">
        <v>3635</v>
      </c>
      <c r="D2739" s="218">
        <v>116.37</v>
      </c>
    </row>
    <row r="2740" spans="1:4" customFormat="1" x14ac:dyDescent="0.25">
      <c r="A2740" s="371">
        <v>3932</v>
      </c>
      <c r="B2740" s="371" t="s">
        <v>11591</v>
      </c>
      <c r="C2740" s="371" t="s">
        <v>3635</v>
      </c>
      <c r="D2740" s="218">
        <v>200.94</v>
      </c>
    </row>
    <row r="2741" spans="1:4" customFormat="1" x14ac:dyDescent="0.25">
      <c r="A2741" s="371">
        <v>3933</v>
      </c>
      <c r="B2741" s="371" t="s">
        <v>11592</v>
      </c>
      <c r="C2741" s="371" t="s">
        <v>3635</v>
      </c>
      <c r="D2741" s="218">
        <v>200.94</v>
      </c>
    </row>
    <row r="2742" spans="1:4" customFormat="1" x14ac:dyDescent="0.25">
      <c r="A2742" s="371">
        <v>3934</v>
      </c>
      <c r="B2742" s="371" t="s">
        <v>11593</v>
      </c>
      <c r="C2742" s="371" t="s">
        <v>3635</v>
      </c>
      <c r="D2742" s="218">
        <v>200.94</v>
      </c>
    </row>
    <row r="2743" spans="1:4" customFormat="1" x14ac:dyDescent="0.25">
      <c r="A2743" s="371">
        <v>40355</v>
      </c>
      <c r="B2743" s="371" t="s">
        <v>11594</v>
      </c>
      <c r="C2743" s="371" t="s">
        <v>3635</v>
      </c>
      <c r="D2743" s="218">
        <v>14.23</v>
      </c>
    </row>
    <row r="2744" spans="1:4" customFormat="1" x14ac:dyDescent="0.25">
      <c r="A2744" s="371">
        <v>40364</v>
      </c>
      <c r="B2744" s="371" t="s">
        <v>11595</v>
      </c>
      <c r="C2744" s="371" t="s">
        <v>3635</v>
      </c>
      <c r="D2744" s="218">
        <v>66.64</v>
      </c>
    </row>
    <row r="2745" spans="1:4" customFormat="1" x14ac:dyDescent="0.25">
      <c r="A2745" s="371">
        <v>40361</v>
      </c>
      <c r="B2745" s="371" t="s">
        <v>11596</v>
      </c>
      <c r="C2745" s="371" t="s">
        <v>3635</v>
      </c>
      <c r="D2745" s="218">
        <v>52.11</v>
      </c>
    </row>
    <row r="2746" spans="1:4" customFormat="1" x14ac:dyDescent="0.25">
      <c r="A2746" s="371">
        <v>40358</v>
      </c>
      <c r="B2746" s="371" t="s">
        <v>11597</v>
      </c>
      <c r="C2746" s="371" t="s">
        <v>3635</v>
      </c>
      <c r="D2746" s="218">
        <v>19.86</v>
      </c>
    </row>
    <row r="2747" spans="1:4" customFormat="1" x14ac:dyDescent="0.25">
      <c r="A2747" s="371">
        <v>40370</v>
      </c>
      <c r="B2747" s="371" t="s">
        <v>11598</v>
      </c>
      <c r="C2747" s="371" t="s">
        <v>3635</v>
      </c>
      <c r="D2747" s="218">
        <v>211.44</v>
      </c>
    </row>
    <row r="2748" spans="1:4" customFormat="1" x14ac:dyDescent="0.25">
      <c r="A2748" s="371">
        <v>40367</v>
      </c>
      <c r="B2748" s="371" t="s">
        <v>11599</v>
      </c>
      <c r="C2748" s="371" t="s">
        <v>3635</v>
      </c>
      <c r="D2748" s="218">
        <v>105.09</v>
      </c>
    </row>
    <row r="2749" spans="1:4" customFormat="1" x14ac:dyDescent="0.25">
      <c r="A2749" s="371">
        <v>40373</v>
      </c>
      <c r="B2749" s="371" t="s">
        <v>11600</v>
      </c>
      <c r="C2749" s="371" t="s">
        <v>3635</v>
      </c>
      <c r="D2749" s="218">
        <v>285.93</v>
      </c>
    </row>
    <row r="2750" spans="1:4" customFormat="1" x14ac:dyDescent="0.25">
      <c r="A2750" s="371">
        <v>3907</v>
      </c>
      <c r="B2750" s="371" t="s">
        <v>11601</v>
      </c>
      <c r="C2750" s="371" t="s">
        <v>3635</v>
      </c>
      <c r="D2750" s="218">
        <v>5.43</v>
      </c>
    </row>
    <row r="2751" spans="1:4" customFormat="1" x14ac:dyDescent="0.25">
      <c r="A2751" s="371">
        <v>3889</v>
      </c>
      <c r="B2751" s="371" t="s">
        <v>11602</v>
      </c>
      <c r="C2751" s="371" t="s">
        <v>3635</v>
      </c>
      <c r="D2751" s="218">
        <v>3.86</v>
      </c>
    </row>
    <row r="2752" spans="1:4" customFormat="1" x14ac:dyDescent="0.25">
      <c r="A2752" s="371">
        <v>3868</v>
      </c>
      <c r="B2752" s="371" t="s">
        <v>11603</v>
      </c>
      <c r="C2752" s="371" t="s">
        <v>3635</v>
      </c>
      <c r="D2752" s="218">
        <v>1.42</v>
      </c>
    </row>
    <row r="2753" spans="1:4" customFormat="1" x14ac:dyDescent="0.25">
      <c r="A2753" s="371">
        <v>3869</v>
      </c>
      <c r="B2753" s="371" t="s">
        <v>11604</v>
      </c>
      <c r="C2753" s="371" t="s">
        <v>3635</v>
      </c>
      <c r="D2753" s="218">
        <v>3.14</v>
      </c>
    </row>
    <row r="2754" spans="1:4" customFormat="1" x14ac:dyDescent="0.25">
      <c r="A2754" s="371">
        <v>3872</v>
      </c>
      <c r="B2754" s="371" t="s">
        <v>11605</v>
      </c>
      <c r="C2754" s="371" t="s">
        <v>3635</v>
      </c>
      <c r="D2754" s="218">
        <v>5.36</v>
      </c>
    </row>
    <row r="2755" spans="1:4" customFormat="1" x14ac:dyDescent="0.25">
      <c r="A2755" s="371">
        <v>3850</v>
      </c>
      <c r="B2755" s="371" t="s">
        <v>11606</v>
      </c>
      <c r="C2755" s="371" t="s">
        <v>3635</v>
      </c>
      <c r="D2755" s="218">
        <v>12.37</v>
      </c>
    </row>
    <row r="2756" spans="1:4" customFormat="1" x14ac:dyDescent="0.25">
      <c r="A2756" s="371">
        <v>38023</v>
      </c>
      <c r="B2756" s="371" t="s">
        <v>11607</v>
      </c>
      <c r="C2756" s="371" t="s">
        <v>3635</v>
      </c>
      <c r="D2756" s="218">
        <v>6.29</v>
      </c>
    </row>
    <row r="2757" spans="1:4" customFormat="1" x14ac:dyDescent="0.25">
      <c r="A2757" s="371">
        <v>37986</v>
      </c>
      <c r="B2757" s="371" t="s">
        <v>11608</v>
      </c>
      <c r="C2757" s="371" t="s">
        <v>3635</v>
      </c>
      <c r="D2757" s="218">
        <v>1.87</v>
      </c>
    </row>
    <row r="2758" spans="1:4" customFormat="1" x14ac:dyDescent="0.25">
      <c r="A2758" s="371">
        <v>37987</v>
      </c>
      <c r="B2758" s="371" t="s">
        <v>11609</v>
      </c>
      <c r="C2758" s="371" t="s">
        <v>3635</v>
      </c>
      <c r="D2758" s="218">
        <v>93.27</v>
      </c>
    </row>
    <row r="2759" spans="1:4" customFormat="1" x14ac:dyDescent="0.25">
      <c r="A2759" s="371">
        <v>37988</v>
      </c>
      <c r="B2759" s="371" t="s">
        <v>11610</v>
      </c>
      <c r="C2759" s="371" t="s">
        <v>3635</v>
      </c>
      <c r="D2759" s="218">
        <v>148.21</v>
      </c>
    </row>
    <row r="2760" spans="1:4" customFormat="1" x14ac:dyDescent="0.25">
      <c r="A2760" s="371">
        <v>21120</v>
      </c>
      <c r="B2760" s="371" t="s">
        <v>11611</v>
      </c>
      <c r="C2760" s="371" t="s">
        <v>3635</v>
      </c>
      <c r="D2760" s="218">
        <v>9.5399999999999991</v>
      </c>
    </row>
    <row r="2761" spans="1:4" customFormat="1" x14ac:dyDescent="0.25">
      <c r="A2761" s="371">
        <v>39318</v>
      </c>
      <c r="B2761" s="371" t="s">
        <v>11612</v>
      </c>
      <c r="C2761" s="371" t="s">
        <v>3635</v>
      </c>
      <c r="D2761" s="218">
        <v>8.8699999999999992</v>
      </c>
    </row>
    <row r="2762" spans="1:4" customFormat="1" x14ac:dyDescent="0.25">
      <c r="A2762" s="371">
        <v>40366</v>
      </c>
      <c r="B2762" s="371" t="s">
        <v>11613</v>
      </c>
      <c r="C2762" s="371" t="s">
        <v>3635</v>
      </c>
      <c r="D2762" s="218">
        <v>51.98</v>
      </c>
    </row>
    <row r="2763" spans="1:4" customFormat="1" x14ac:dyDescent="0.25">
      <c r="A2763" s="371">
        <v>40363</v>
      </c>
      <c r="B2763" s="371" t="s">
        <v>11614</v>
      </c>
      <c r="C2763" s="371" t="s">
        <v>3635</v>
      </c>
      <c r="D2763" s="218">
        <v>40.659999999999997</v>
      </c>
    </row>
    <row r="2764" spans="1:4" customFormat="1" x14ac:dyDescent="0.25">
      <c r="A2764" s="371">
        <v>40354</v>
      </c>
      <c r="B2764" s="371" t="s">
        <v>11615</v>
      </c>
      <c r="C2764" s="371" t="s">
        <v>3635</v>
      </c>
      <c r="D2764" s="218">
        <v>17.7</v>
      </c>
    </row>
    <row r="2765" spans="1:4" customFormat="1" x14ac:dyDescent="0.25">
      <c r="A2765" s="371">
        <v>40360</v>
      </c>
      <c r="B2765" s="371" t="s">
        <v>11616</v>
      </c>
      <c r="C2765" s="371" t="s">
        <v>3635</v>
      </c>
      <c r="D2765" s="218">
        <v>26.65</v>
      </c>
    </row>
    <row r="2766" spans="1:4" customFormat="1" x14ac:dyDescent="0.25">
      <c r="A2766" s="371">
        <v>40372</v>
      </c>
      <c r="B2766" s="371" t="s">
        <v>11617</v>
      </c>
      <c r="C2766" s="371" t="s">
        <v>3635</v>
      </c>
      <c r="D2766" s="218">
        <v>164.59</v>
      </c>
    </row>
    <row r="2767" spans="1:4" customFormat="1" x14ac:dyDescent="0.25">
      <c r="A2767" s="371">
        <v>40369</v>
      </c>
      <c r="B2767" s="371" t="s">
        <v>11618</v>
      </c>
      <c r="C2767" s="371" t="s">
        <v>3635</v>
      </c>
      <c r="D2767" s="218">
        <v>81.92</v>
      </c>
    </row>
    <row r="2768" spans="1:4" customFormat="1" x14ac:dyDescent="0.25">
      <c r="A2768" s="371">
        <v>40357</v>
      </c>
      <c r="B2768" s="371" t="s">
        <v>11619</v>
      </c>
      <c r="C2768" s="371" t="s">
        <v>3635</v>
      </c>
      <c r="D2768" s="218">
        <v>19.86</v>
      </c>
    </row>
    <row r="2769" spans="1:4" customFormat="1" x14ac:dyDescent="0.25">
      <c r="A2769" s="371">
        <v>40375</v>
      </c>
      <c r="B2769" s="371" t="s">
        <v>11620</v>
      </c>
      <c r="C2769" s="371" t="s">
        <v>3635</v>
      </c>
      <c r="D2769" s="218">
        <v>222.82</v>
      </c>
    </row>
    <row r="2770" spans="1:4" customFormat="1" x14ac:dyDescent="0.25">
      <c r="A2770" s="371">
        <v>1893</v>
      </c>
      <c r="B2770" s="371" t="s">
        <v>11621</v>
      </c>
      <c r="C2770" s="371" t="s">
        <v>3635</v>
      </c>
      <c r="D2770" s="218">
        <v>3.86</v>
      </c>
    </row>
    <row r="2771" spans="1:4" customFormat="1" x14ac:dyDescent="0.25">
      <c r="A2771" s="371">
        <v>1902</v>
      </c>
      <c r="B2771" s="371" t="s">
        <v>11622</v>
      </c>
      <c r="C2771" s="371" t="s">
        <v>3635</v>
      </c>
      <c r="D2771" s="218">
        <v>2.81</v>
      </c>
    </row>
    <row r="2772" spans="1:4" customFormat="1" x14ac:dyDescent="0.25">
      <c r="A2772" s="371">
        <v>1901</v>
      </c>
      <c r="B2772" s="371" t="s">
        <v>11623</v>
      </c>
      <c r="C2772" s="371" t="s">
        <v>3635</v>
      </c>
      <c r="D2772" s="218">
        <v>0.88</v>
      </c>
    </row>
    <row r="2773" spans="1:4" customFormat="1" x14ac:dyDescent="0.25">
      <c r="A2773" s="371">
        <v>1892</v>
      </c>
      <c r="B2773" s="371" t="s">
        <v>11624</v>
      </c>
      <c r="C2773" s="371" t="s">
        <v>3635</v>
      </c>
      <c r="D2773" s="218">
        <v>1.81</v>
      </c>
    </row>
    <row r="2774" spans="1:4" customFormat="1" x14ac:dyDescent="0.25">
      <c r="A2774" s="371">
        <v>1907</v>
      </c>
      <c r="B2774" s="371" t="s">
        <v>11625</v>
      </c>
      <c r="C2774" s="371" t="s">
        <v>3635</v>
      </c>
      <c r="D2774" s="218">
        <v>12.43</v>
      </c>
    </row>
    <row r="2775" spans="1:4" customFormat="1" x14ac:dyDescent="0.25">
      <c r="A2775" s="371">
        <v>1894</v>
      </c>
      <c r="B2775" s="371" t="s">
        <v>11626</v>
      </c>
      <c r="C2775" s="371" t="s">
        <v>3635</v>
      </c>
      <c r="D2775" s="218">
        <v>5.59</v>
      </c>
    </row>
    <row r="2776" spans="1:4" customFormat="1" x14ac:dyDescent="0.25">
      <c r="A2776" s="371">
        <v>1891</v>
      </c>
      <c r="B2776" s="371" t="s">
        <v>11627</v>
      </c>
      <c r="C2776" s="371" t="s">
        <v>3635</v>
      </c>
      <c r="D2776" s="218">
        <v>1.29</v>
      </c>
    </row>
    <row r="2777" spans="1:4" customFormat="1" x14ac:dyDescent="0.25">
      <c r="A2777" s="371">
        <v>1896</v>
      </c>
      <c r="B2777" s="371" t="s">
        <v>11628</v>
      </c>
      <c r="C2777" s="371" t="s">
        <v>3635</v>
      </c>
      <c r="D2777" s="218">
        <v>16.690000000000001</v>
      </c>
    </row>
    <row r="2778" spans="1:4" customFormat="1" x14ac:dyDescent="0.25">
      <c r="A2778" s="371">
        <v>1895</v>
      </c>
      <c r="B2778" s="371" t="s">
        <v>11629</v>
      </c>
      <c r="C2778" s="371" t="s">
        <v>3635</v>
      </c>
      <c r="D2778" s="218">
        <v>29.32</v>
      </c>
    </row>
    <row r="2779" spans="1:4" customFormat="1" x14ac:dyDescent="0.25">
      <c r="A2779" s="371">
        <v>2641</v>
      </c>
      <c r="B2779" s="371" t="s">
        <v>11630</v>
      </c>
      <c r="C2779" s="371" t="s">
        <v>3635</v>
      </c>
      <c r="D2779" s="218">
        <v>28.54</v>
      </c>
    </row>
    <row r="2780" spans="1:4" customFormat="1" x14ac:dyDescent="0.25">
      <c r="A2780" s="371">
        <v>2636</v>
      </c>
      <c r="B2780" s="371" t="s">
        <v>11631</v>
      </c>
      <c r="C2780" s="371" t="s">
        <v>3635</v>
      </c>
      <c r="D2780" s="218">
        <v>1.84</v>
      </c>
    </row>
    <row r="2781" spans="1:4" customFormat="1" x14ac:dyDescent="0.25">
      <c r="A2781" s="371">
        <v>2637</v>
      </c>
      <c r="B2781" s="371" t="s">
        <v>11632</v>
      </c>
      <c r="C2781" s="371" t="s">
        <v>3635</v>
      </c>
      <c r="D2781" s="218">
        <v>1.95</v>
      </c>
    </row>
    <row r="2782" spans="1:4" customFormat="1" x14ac:dyDescent="0.25">
      <c r="A2782" s="371">
        <v>2638</v>
      </c>
      <c r="B2782" s="371" t="s">
        <v>11633</v>
      </c>
      <c r="C2782" s="371" t="s">
        <v>3635</v>
      </c>
      <c r="D2782" s="218">
        <v>2.27</v>
      </c>
    </row>
    <row r="2783" spans="1:4" customFormat="1" x14ac:dyDescent="0.25">
      <c r="A2783" s="371">
        <v>2639</v>
      </c>
      <c r="B2783" s="371" t="s">
        <v>11634</v>
      </c>
      <c r="C2783" s="371" t="s">
        <v>3635</v>
      </c>
      <c r="D2783" s="218">
        <v>4.03</v>
      </c>
    </row>
    <row r="2784" spans="1:4" customFormat="1" x14ac:dyDescent="0.25">
      <c r="A2784" s="371">
        <v>2644</v>
      </c>
      <c r="B2784" s="371" t="s">
        <v>11635</v>
      </c>
      <c r="C2784" s="371" t="s">
        <v>3635</v>
      </c>
      <c r="D2784" s="218">
        <v>5.84</v>
      </c>
    </row>
    <row r="2785" spans="1:4" customFormat="1" x14ac:dyDescent="0.25">
      <c r="A2785" s="371">
        <v>2643</v>
      </c>
      <c r="B2785" s="371" t="s">
        <v>11636</v>
      </c>
      <c r="C2785" s="371" t="s">
        <v>3635</v>
      </c>
      <c r="D2785" s="218">
        <v>8.14</v>
      </c>
    </row>
    <row r="2786" spans="1:4" customFormat="1" x14ac:dyDescent="0.25">
      <c r="A2786" s="371">
        <v>2640</v>
      </c>
      <c r="B2786" s="371" t="s">
        <v>11637</v>
      </c>
      <c r="C2786" s="371" t="s">
        <v>3635</v>
      </c>
      <c r="D2786" s="218">
        <v>11.88</v>
      </c>
    </row>
    <row r="2787" spans="1:4" customFormat="1" x14ac:dyDescent="0.25">
      <c r="A2787" s="371">
        <v>2642</v>
      </c>
      <c r="B2787" s="371" t="s">
        <v>11638</v>
      </c>
      <c r="C2787" s="371" t="s">
        <v>3635</v>
      </c>
      <c r="D2787" s="218">
        <v>18.079999999999998</v>
      </c>
    </row>
    <row r="2788" spans="1:4" customFormat="1" x14ac:dyDescent="0.25">
      <c r="A2788" s="371">
        <v>39855</v>
      </c>
      <c r="B2788" s="371" t="s">
        <v>11639</v>
      </c>
      <c r="C2788" s="371" t="s">
        <v>3635</v>
      </c>
      <c r="D2788" s="218">
        <v>3.17</v>
      </c>
    </row>
    <row r="2789" spans="1:4" customFormat="1" x14ac:dyDescent="0.25">
      <c r="A2789" s="371">
        <v>39856</v>
      </c>
      <c r="B2789" s="371" t="s">
        <v>11640</v>
      </c>
      <c r="C2789" s="371" t="s">
        <v>3635</v>
      </c>
      <c r="D2789" s="218">
        <v>7.47</v>
      </c>
    </row>
    <row r="2790" spans="1:4" customFormat="1" x14ac:dyDescent="0.25">
      <c r="A2790" s="371">
        <v>39857</v>
      </c>
      <c r="B2790" s="371" t="s">
        <v>11641</v>
      </c>
      <c r="C2790" s="371" t="s">
        <v>3635</v>
      </c>
      <c r="D2790" s="218">
        <v>12.09</v>
      </c>
    </row>
    <row r="2791" spans="1:4" customFormat="1" x14ac:dyDescent="0.25">
      <c r="A2791" s="371">
        <v>39858</v>
      </c>
      <c r="B2791" s="371" t="s">
        <v>11642</v>
      </c>
      <c r="C2791" s="371" t="s">
        <v>3635</v>
      </c>
      <c r="D2791" s="218">
        <v>26.82</v>
      </c>
    </row>
    <row r="2792" spans="1:4" customFormat="1" x14ac:dyDescent="0.25">
      <c r="A2792" s="371">
        <v>39859</v>
      </c>
      <c r="B2792" s="371" t="s">
        <v>11643</v>
      </c>
      <c r="C2792" s="371" t="s">
        <v>3635</v>
      </c>
      <c r="D2792" s="218">
        <v>41.35</v>
      </c>
    </row>
    <row r="2793" spans="1:4" customFormat="1" x14ac:dyDescent="0.25">
      <c r="A2793" s="371">
        <v>39860</v>
      </c>
      <c r="B2793" s="371" t="s">
        <v>11644</v>
      </c>
      <c r="C2793" s="371" t="s">
        <v>3635</v>
      </c>
      <c r="D2793" s="218">
        <v>63.46</v>
      </c>
    </row>
    <row r="2794" spans="1:4" customFormat="1" x14ac:dyDescent="0.25">
      <c r="A2794" s="371">
        <v>39861</v>
      </c>
      <c r="B2794" s="371" t="s">
        <v>11645</v>
      </c>
      <c r="C2794" s="371" t="s">
        <v>3635</v>
      </c>
      <c r="D2794" s="218">
        <v>181.17</v>
      </c>
    </row>
    <row r="2795" spans="1:4" customFormat="1" x14ac:dyDescent="0.25">
      <c r="A2795" s="371">
        <v>3867</v>
      </c>
      <c r="B2795" s="371" t="s">
        <v>11646</v>
      </c>
      <c r="C2795" s="371" t="s">
        <v>3635</v>
      </c>
      <c r="D2795" s="218">
        <v>75.31</v>
      </c>
    </row>
    <row r="2796" spans="1:4" customFormat="1" x14ac:dyDescent="0.25">
      <c r="A2796" s="371">
        <v>3861</v>
      </c>
      <c r="B2796" s="371" t="s">
        <v>11647</v>
      </c>
      <c r="C2796" s="371" t="s">
        <v>3635</v>
      </c>
      <c r="D2796" s="218">
        <v>0.78</v>
      </c>
    </row>
    <row r="2797" spans="1:4" customFormat="1" x14ac:dyDescent="0.25">
      <c r="A2797" s="371">
        <v>3904</v>
      </c>
      <c r="B2797" s="371" t="s">
        <v>11648</v>
      </c>
      <c r="C2797" s="371" t="s">
        <v>3635</v>
      </c>
      <c r="D2797" s="218">
        <v>0.83</v>
      </c>
    </row>
    <row r="2798" spans="1:4" customFormat="1" x14ac:dyDescent="0.25">
      <c r="A2798" s="371">
        <v>3903</v>
      </c>
      <c r="B2798" s="371" t="s">
        <v>11649</v>
      </c>
      <c r="C2798" s="371" t="s">
        <v>3635</v>
      </c>
      <c r="D2798" s="218">
        <v>2.02</v>
      </c>
    </row>
    <row r="2799" spans="1:4" customFormat="1" x14ac:dyDescent="0.25">
      <c r="A2799" s="371">
        <v>3862</v>
      </c>
      <c r="B2799" s="371" t="s">
        <v>11650</v>
      </c>
      <c r="C2799" s="371" t="s">
        <v>3635</v>
      </c>
      <c r="D2799" s="218">
        <v>4.3</v>
      </c>
    </row>
    <row r="2800" spans="1:4" customFormat="1" x14ac:dyDescent="0.25">
      <c r="A2800" s="371">
        <v>3863</v>
      </c>
      <c r="B2800" s="371" t="s">
        <v>11651</v>
      </c>
      <c r="C2800" s="371" t="s">
        <v>3635</v>
      </c>
      <c r="D2800" s="218">
        <v>4.41</v>
      </c>
    </row>
    <row r="2801" spans="1:4" customFormat="1" x14ac:dyDescent="0.25">
      <c r="A2801" s="371">
        <v>3864</v>
      </c>
      <c r="B2801" s="371" t="s">
        <v>11652</v>
      </c>
      <c r="C2801" s="371" t="s">
        <v>3635</v>
      </c>
      <c r="D2801" s="218">
        <v>13.51</v>
      </c>
    </row>
    <row r="2802" spans="1:4" customFormat="1" x14ac:dyDescent="0.25">
      <c r="A2802" s="371">
        <v>3865</v>
      </c>
      <c r="B2802" s="371" t="s">
        <v>11653</v>
      </c>
      <c r="C2802" s="371" t="s">
        <v>3635</v>
      </c>
      <c r="D2802" s="218">
        <v>19.75</v>
      </c>
    </row>
    <row r="2803" spans="1:4" customFormat="1" x14ac:dyDescent="0.25">
      <c r="A2803" s="371">
        <v>3866</v>
      </c>
      <c r="B2803" s="371" t="s">
        <v>11654</v>
      </c>
      <c r="C2803" s="371" t="s">
        <v>3635</v>
      </c>
      <c r="D2803" s="218">
        <v>44.35</v>
      </c>
    </row>
    <row r="2804" spans="1:4" customFormat="1" x14ac:dyDescent="0.25">
      <c r="A2804" s="371">
        <v>3878</v>
      </c>
      <c r="B2804" s="371" t="s">
        <v>11655</v>
      </c>
      <c r="C2804" s="371" t="s">
        <v>3635</v>
      </c>
      <c r="D2804" s="218">
        <v>12.09</v>
      </c>
    </row>
    <row r="2805" spans="1:4" customFormat="1" x14ac:dyDescent="0.25">
      <c r="A2805" s="371">
        <v>3883</v>
      </c>
      <c r="B2805" s="371" t="s">
        <v>11656</v>
      </c>
      <c r="C2805" s="371" t="s">
        <v>3635</v>
      </c>
      <c r="D2805" s="218">
        <v>1.55</v>
      </c>
    </row>
    <row r="2806" spans="1:4" customFormat="1" x14ac:dyDescent="0.25">
      <c r="A2806" s="371">
        <v>3876</v>
      </c>
      <c r="B2806" s="371" t="s">
        <v>11657</v>
      </c>
      <c r="C2806" s="371" t="s">
        <v>3635</v>
      </c>
      <c r="D2806" s="218">
        <v>4.8099999999999996</v>
      </c>
    </row>
    <row r="2807" spans="1:4" customFormat="1" x14ac:dyDescent="0.25">
      <c r="A2807" s="371">
        <v>3884</v>
      </c>
      <c r="B2807" s="371" t="s">
        <v>11658</v>
      </c>
      <c r="C2807" s="371" t="s">
        <v>3635</v>
      </c>
      <c r="D2807" s="218">
        <v>2.4500000000000002</v>
      </c>
    </row>
    <row r="2808" spans="1:4" customFormat="1" x14ac:dyDescent="0.25">
      <c r="A2808" s="371">
        <v>12892</v>
      </c>
      <c r="B2808" s="371" t="s">
        <v>11659</v>
      </c>
      <c r="C2808" s="371" t="s">
        <v>3643</v>
      </c>
      <c r="D2808" s="218">
        <v>13.81</v>
      </c>
    </row>
    <row r="2809" spans="1:4" customFormat="1" x14ac:dyDescent="0.25">
      <c r="A2809" s="371">
        <v>38447</v>
      </c>
      <c r="B2809" s="371" t="s">
        <v>11660</v>
      </c>
      <c r="C2809" s="371" t="s">
        <v>3635</v>
      </c>
      <c r="D2809" s="218">
        <v>92.42</v>
      </c>
    </row>
    <row r="2810" spans="1:4" customFormat="1" x14ac:dyDescent="0.25">
      <c r="A2810" s="371">
        <v>36320</v>
      </c>
      <c r="B2810" s="371" t="s">
        <v>11661</v>
      </c>
      <c r="C2810" s="371" t="s">
        <v>3635</v>
      </c>
      <c r="D2810" s="218">
        <v>2.48</v>
      </c>
    </row>
    <row r="2811" spans="1:4" customFormat="1" x14ac:dyDescent="0.25">
      <c r="A2811" s="371">
        <v>36324</v>
      </c>
      <c r="B2811" s="371" t="s">
        <v>11662</v>
      </c>
      <c r="C2811" s="371" t="s">
        <v>3635</v>
      </c>
      <c r="D2811" s="218">
        <v>2.2599999999999998</v>
      </c>
    </row>
    <row r="2812" spans="1:4" customFormat="1" x14ac:dyDescent="0.25">
      <c r="A2812" s="371">
        <v>38441</v>
      </c>
      <c r="B2812" s="371" t="s">
        <v>11663</v>
      </c>
      <c r="C2812" s="371" t="s">
        <v>3635</v>
      </c>
      <c r="D2812" s="218">
        <v>4.0599999999999996</v>
      </c>
    </row>
    <row r="2813" spans="1:4" customFormat="1" x14ac:dyDescent="0.25">
      <c r="A2813" s="371">
        <v>38442</v>
      </c>
      <c r="B2813" s="371" t="s">
        <v>11664</v>
      </c>
      <c r="C2813" s="371" t="s">
        <v>3635</v>
      </c>
      <c r="D2813" s="218">
        <v>11.55</v>
      </c>
    </row>
    <row r="2814" spans="1:4" customFormat="1" x14ac:dyDescent="0.25">
      <c r="A2814" s="371">
        <v>38443</v>
      </c>
      <c r="B2814" s="371" t="s">
        <v>11665</v>
      </c>
      <c r="C2814" s="371" t="s">
        <v>3635</v>
      </c>
      <c r="D2814" s="218">
        <v>14.01</v>
      </c>
    </row>
    <row r="2815" spans="1:4" customFormat="1" x14ac:dyDescent="0.25">
      <c r="A2815" s="371">
        <v>38444</v>
      </c>
      <c r="B2815" s="371" t="s">
        <v>11666</v>
      </c>
      <c r="C2815" s="371" t="s">
        <v>3635</v>
      </c>
      <c r="D2815" s="218">
        <v>23.53</v>
      </c>
    </row>
    <row r="2816" spans="1:4" customFormat="1" x14ac:dyDescent="0.25">
      <c r="A2816" s="371">
        <v>38445</v>
      </c>
      <c r="B2816" s="371" t="s">
        <v>11667</v>
      </c>
      <c r="C2816" s="371" t="s">
        <v>3635</v>
      </c>
      <c r="D2816" s="218">
        <v>43.63</v>
      </c>
    </row>
    <row r="2817" spans="1:4" customFormat="1" x14ac:dyDescent="0.25">
      <c r="A2817" s="371">
        <v>38446</v>
      </c>
      <c r="B2817" s="371" t="s">
        <v>11668</v>
      </c>
      <c r="C2817" s="371" t="s">
        <v>3635</v>
      </c>
      <c r="D2817" s="218">
        <v>71.41</v>
      </c>
    </row>
    <row r="2818" spans="1:4" customFormat="1" x14ac:dyDescent="0.25">
      <c r="A2818" s="371">
        <v>3837</v>
      </c>
      <c r="B2818" s="371" t="s">
        <v>11669</v>
      </c>
      <c r="C2818" s="371" t="s">
        <v>3635</v>
      </c>
      <c r="D2818" s="218">
        <v>37.049999999999997</v>
      </c>
    </row>
    <row r="2819" spans="1:4" customFormat="1" x14ac:dyDescent="0.25">
      <c r="A2819" s="371">
        <v>3845</v>
      </c>
      <c r="B2819" s="371" t="s">
        <v>11670</v>
      </c>
      <c r="C2819" s="371" t="s">
        <v>3635</v>
      </c>
      <c r="D2819" s="218">
        <v>13.53</v>
      </c>
    </row>
    <row r="2820" spans="1:4" customFormat="1" x14ac:dyDescent="0.25">
      <c r="A2820" s="371">
        <v>11045</v>
      </c>
      <c r="B2820" s="371" t="s">
        <v>11671</v>
      </c>
      <c r="C2820" s="371" t="s">
        <v>3635</v>
      </c>
      <c r="D2820" s="218">
        <v>26.11</v>
      </c>
    </row>
    <row r="2821" spans="1:4" customFormat="1" x14ac:dyDescent="0.25">
      <c r="A2821" s="371">
        <v>20170</v>
      </c>
      <c r="B2821" s="371" t="s">
        <v>11672</v>
      </c>
      <c r="C2821" s="371" t="s">
        <v>3635</v>
      </c>
      <c r="D2821" s="218">
        <v>12.07</v>
      </c>
    </row>
    <row r="2822" spans="1:4" customFormat="1" x14ac:dyDescent="0.25">
      <c r="A2822" s="371">
        <v>20171</v>
      </c>
      <c r="B2822" s="371" t="s">
        <v>11673</v>
      </c>
      <c r="C2822" s="371" t="s">
        <v>3635</v>
      </c>
      <c r="D2822" s="218">
        <v>34.799999999999997</v>
      </c>
    </row>
    <row r="2823" spans="1:4" customFormat="1" x14ac:dyDescent="0.25">
      <c r="A2823" s="371">
        <v>20167</v>
      </c>
      <c r="B2823" s="371" t="s">
        <v>11674</v>
      </c>
      <c r="C2823" s="371" t="s">
        <v>3635</v>
      </c>
      <c r="D2823" s="218">
        <v>4.38</v>
      </c>
    </row>
    <row r="2824" spans="1:4" customFormat="1" x14ac:dyDescent="0.25">
      <c r="A2824" s="371">
        <v>20168</v>
      </c>
      <c r="B2824" s="371" t="s">
        <v>11675</v>
      </c>
      <c r="C2824" s="371" t="s">
        <v>3635</v>
      </c>
      <c r="D2824" s="218">
        <v>9</v>
      </c>
    </row>
    <row r="2825" spans="1:4" customFormat="1" x14ac:dyDescent="0.25">
      <c r="A2825" s="371">
        <v>20169</v>
      </c>
      <c r="B2825" s="371" t="s">
        <v>11676</v>
      </c>
      <c r="C2825" s="371" t="s">
        <v>3635</v>
      </c>
      <c r="D2825" s="218">
        <v>10.51</v>
      </c>
    </row>
    <row r="2826" spans="1:4" customFormat="1" x14ac:dyDescent="0.25">
      <c r="A2826" s="371">
        <v>3899</v>
      </c>
      <c r="B2826" s="371" t="s">
        <v>11677</v>
      </c>
      <c r="C2826" s="371" t="s">
        <v>3635</v>
      </c>
      <c r="D2826" s="218">
        <v>5.83</v>
      </c>
    </row>
    <row r="2827" spans="1:4" customFormat="1" x14ac:dyDescent="0.25">
      <c r="A2827" s="371">
        <v>38676</v>
      </c>
      <c r="B2827" s="371" t="s">
        <v>11678</v>
      </c>
      <c r="C2827" s="371" t="s">
        <v>3635</v>
      </c>
      <c r="D2827" s="218">
        <v>29.16</v>
      </c>
    </row>
    <row r="2828" spans="1:4" customFormat="1" x14ac:dyDescent="0.25">
      <c r="A2828" s="371">
        <v>3897</v>
      </c>
      <c r="B2828" s="371" t="s">
        <v>11679</v>
      </c>
      <c r="C2828" s="371" t="s">
        <v>3635</v>
      </c>
      <c r="D2828" s="218">
        <v>1.42</v>
      </c>
    </row>
    <row r="2829" spans="1:4" customFormat="1" x14ac:dyDescent="0.25">
      <c r="A2829" s="371">
        <v>3875</v>
      </c>
      <c r="B2829" s="371" t="s">
        <v>11680</v>
      </c>
      <c r="C2829" s="371" t="s">
        <v>3635</v>
      </c>
      <c r="D2829" s="218">
        <v>2.94</v>
      </c>
    </row>
    <row r="2830" spans="1:4" customFormat="1" x14ac:dyDescent="0.25">
      <c r="A2830" s="371">
        <v>3898</v>
      </c>
      <c r="B2830" s="371" t="s">
        <v>11681</v>
      </c>
      <c r="C2830" s="371" t="s">
        <v>3635</v>
      </c>
      <c r="D2830" s="218">
        <v>5.96</v>
      </c>
    </row>
    <row r="2831" spans="1:4" customFormat="1" x14ac:dyDescent="0.25">
      <c r="A2831" s="371">
        <v>3855</v>
      </c>
      <c r="B2831" s="371" t="s">
        <v>11682</v>
      </c>
      <c r="C2831" s="371" t="s">
        <v>3635</v>
      </c>
      <c r="D2831" s="218">
        <v>5.22</v>
      </c>
    </row>
    <row r="2832" spans="1:4" customFormat="1" x14ac:dyDescent="0.25">
      <c r="A2832" s="371">
        <v>3874</v>
      </c>
      <c r="B2832" s="371" t="s">
        <v>11683</v>
      </c>
      <c r="C2832" s="371" t="s">
        <v>3635</v>
      </c>
      <c r="D2832" s="218">
        <v>6.05</v>
      </c>
    </row>
    <row r="2833" spans="1:4" customFormat="1" x14ac:dyDescent="0.25">
      <c r="A2833" s="371">
        <v>3870</v>
      </c>
      <c r="B2833" s="371" t="s">
        <v>11684</v>
      </c>
      <c r="C2833" s="371" t="s">
        <v>3635</v>
      </c>
      <c r="D2833" s="218">
        <v>6.64</v>
      </c>
    </row>
    <row r="2834" spans="1:4" customFormat="1" x14ac:dyDescent="0.25">
      <c r="A2834" s="371">
        <v>38678</v>
      </c>
      <c r="B2834" s="371" t="s">
        <v>11685</v>
      </c>
      <c r="C2834" s="371" t="s">
        <v>3635</v>
      </c>
      <c r="D2834" s="218">
        <v>17.57</v>
      </c>
    </row>
    <row r="2835" spans="1:4" customFormat="1" x14ac:dyDescent="0.25">
      <c r="A2835" s="371">
        <v>3859</v>
      </c>
      <c r="B2835" s="371" t="s">
        <v>11686</v>
      </c>
      <c r="C2835" s="371" t="s">
        <v>3635</v>
      </c>
      <c r="D2835" s="218">
        <v>1.34</v>
      </c>
    </row>
    <row r="2836" spans="1:4" customFormat="1" x14ac:dyDescent="0.25">
      <c r="A2836" s="371">
        <v>3856</v>
      </c>
      <c r="B2836" s="371" t="s">
        <v>11687</v>
      </c>
      <c r="C2836" s="371" t="s">
        <v>3635</v>
      </c>
      <c r="D2836" s="218">
        <v>1.85</v>
      </c>
    </row>
    <row r="2837" spans="1:4" customFormat="1" x14ac:dyDescent="0.25">
      <c r="A2837" s="371">
        <v>3906</v>
      </c>
      <c r="B2837" s="371" t="s">
        <v>11688</v>
      </c>
      <c r="C2837" s="371" t="s">
        <v>3635</v>
      </c>
      <c r="D2837" s="218">
        <v>1.53</v>
      </c>
    </row>
    <row r="2838" spans="1:4" customFormat="1" x14ac:dyDescent="0.25">
      <c r="A2838" s="371">
        <v>3860</v>
      </c>
      <c r="B2838" s="371" t="s">
        <v>11689</v>
      </c>
      <c r="C2838" s="371" t="s">
        <v>3635</v>
      </c>
      <c r="D2838" s="218">
        <v>4.55</v>
      </c>
    </row>
    <row r="2839" spans="1:4" customFormat="1" x14ac:dyDescent="0.25">
      <c r="A2839" s="371">
        <v>3905</v>
      </c>
      <c r="B2839" s="371" t="s">
        <v>11690</v>
      </c>
      <c r="C2839" s="371" t="s">
        <v>3635</v>
      </c>
      <c r="D2839" s="218">
        <v>10.44</v>
      </c>
    </row>
    <row r="2840" spans="1:4" customFormat="1" x14ac:dyDescent="0.25">
      <c r="A2840" s="371">
        <v>3871</v>
      </c>
      <c r="B2840" s="371" t="s">
        <v>11691</v>
      </c>
      <c r="C2840" s="371" t="s">
        <v>3635</v>
      </c>
      <c r="D2840" s="218">
        <v>18.48</v>
      </c>
    </row>
    <row r="2841" spans="1:4" customFormat="1" x14ac:dyDescent="0.25">
      <c r="A2841" s="371">
        <v>39292</v>
      </c>
      <c r="B2841" s="371" t="s">
        <v>11692</v>
      </c>
      <c r="C2841" s="371" t="s">
        <v>3635</v>
      </c>
      <c r="D2841" s="218">
        <v>7.58</v>
      </c>
    </row>
    <row r="2842" spans="1:4" customFormat="1" x14ac:dyDescent="0.25">
      <c r="A2842" s="371">
        <v>39293</v>
      </c>
      <c r="B2842" s="371" t="s">
        <v>11693</v>
      </c>
      <c r="C2842" s="371" t="s">
        <v>3635</v>
      </c>
      <c r="D2842" s="218">
        <v>11.78</v>
      </c>
    </row>
    <row r="2843" spans="1:4" customFormat="1" x14ac:dyDescent="0.25">
      <c r="A2843" s="371">
        <v>39294</v>
      </c>
      <c r="B2843" s="371" t="s">
        <v>11694</v>
      </c>
      <c r="C2843" s="371" t="s">
        <v>3635</v>
      </c>
      <c r="D2843" s="218">
        <v>12.59</v>
      </c>
    </row>
    <row r="2844" spans="1:4" customFormat="1" x14ac:dyDescent="0.25">
      <c r="A2844" s="371">
        <v>39295</v>
      </c>
      <c r="B2844" s="371" t="s">
        <v>11695</v>
      </c>
      <c r="C2844" s="371" t="s">
        <v>3635</v>
      </c>
      <c r="D2844" s="218">
        <v>17.32</v>
      </c>
    </row>
    <row r="2845" spans="1:4" customFormat="1" x14ac:dyDescent="0.25">
      <c r="A2845" s="371">
        <v>39312</v>
      </c>
      <c r="B2845" s="371" t="s">
        <v>11696</v>
      </c>
      <c r="C2845" s="371" t="s">
        <v>3635</v>
      </c>
      <c r="D2845" s="218">
        <v>11.62</v>
      </c>
    </row>
    <row r="2846" spans="1:4" customFormat="1" x14ac:dyDescent="0.25">
      <c r="A2846" s="371">
        <v>39313</v>
      </c>
      <c r="B2846" s="371" t="s">
        <v>11697</v>
      </c>
      <c r="C2846" s="371" t="s">
        <v>3635</v>
      </c>
      <c r="D2846" s="218">
        <v>15.61</v>
      </c>
    </row>
    <row r="2847" spans="1:4" customFormat="1" x14ac:dyDescent="0.25">
      <c r="A2847" s="371">
        <v>39314</v>
      </c>
      <c r="B2847" s="371" t="s">
        <v>11698</v>
      </c>
      <c r="C2847" s="371" t="s">
        <v>3635</v>
      </c>
      <c r="D2847" s="218">
        <v>22.97</v>
      </c>
    </row>
    <row r="2848" spans="1:4" customFormat="1" x14ac:dyDescent="0.25">
      <c r="A2848" s="371">
        <v>39296</v>
      </c>
      <c r="B2848" s="371" t="s">
        <v>11699</v>
      </c>
      <c r="C2848" s="371" t="s">
        <v>3635</v>
      </c>
      <c r="D2848" s="218">
        <v>6.91</v>
      </c>
    </row>
    <row r="2849" spans="1:4" customFormat="1" x14ac:dyDescent="0.25">
      <c r="A2849" s="371">
        <v>39297</v>
      </c>
      <c r="B2849" s="371" t="s">
        <v>11700</v>
      </c>
      <c r="C2849" s="371" t="s">
        <v>3635</v>
      </c>
      <c r="D2849" s="218">
        <v>9.3699999999999992</v>
      </c>
    </row>
    <row r="2850" spans="1:4" customFormat="1" x14ac:dyDescent="0.25">
      <c r="A2850" s="371">
        <v>39298</v>
      </c>
      <c r="B2850" s="371" t="s">
        <v>11701</v>
      </c>
      <c r="C2850" s="371" t="s">
        <v>3635</v>
      </c>
      <c r="D2850" s="218">
        <v>17.989999999999998</v>
      </c>
    </row>
    <row r="2851" spans="1:4" customFormat="1" x14ac:dyDescent="0.25">
      <c r="A2851" s="371">
        <v>39299</v>
      </c>
      <c r="B2851" s="371" t="s">
        <v>11702</v>
      </c>
      <c r="C2851" s="371" t="s">
        <v>3635</v>
      </c>
      <c r="D2851" s="218">
        <v>21.32</v>
      </c>
    </row>
    <row r="2852" spans="1:4" customFormat="1" x14ac:dyDescent="0.25">
      <c r="A2852" s="371">
        <v>39308</v>
      </c>
      <c r="B2852" s="371" t="s">
        <v>11703</v>
      </c>
      <c r="C2852" s="371" t="s">
        <v>3635</v>
      </c>
      <c r="D2852" s="218">
        <v>5.76</v>
      </c>
    </row>
    <row r="2853" spans="1:4" customFormat="1" x14ac:dyDescent="0.25">
      <c r="A2853" s="371">
        <v>39309</v>
      </c>
      <c r="B2853" s="371" t="s">
        <v>11704</v>
      </c>
      <c r="C2853" s="371" t="s">
        <v>3635</v>
      </c>
      <c r="D2853" s="218">
        <v>6.57</v>
      </c>
    </row>
    <row r="2854" spans="1:4" customFormat="1" x14ac:dyDescent="0.25">
      <c r="A2854" s="371">
        <v>39310</v>
      </c>
      <c r="B2854" s="371" t="s">
        <v>11705</v>
      </c>
      <c r="C2854" s="371" t="s">
        <v>3635</v>
      </c>
      <c r="D2854" s="218">
        <v>12.27</v>
      </c>
    </row>
    <row r="2855" spans="1:4" customFormat="1" x14ac:dyDescent="0.25">
      <c r="A2855" s="371">
        <v>39311</v>
      </c>
      <c r="B2855" s="371" t="s">
        <v>11706</v>
      </c>
      <c r="C2855" s="371" t="s">
        <v>3635</v>
      </c>
      <c r="D2855" s="218">
        <v>17.37</v>
      </c>
    </row>
    <row r="2856" spans="1:4" customFormat="1" x14ac:dyDescent="0.25">
      <c r="A2856" s="371">
        <v>37429</v>
      </c>
      <c r="B2856" s="371" t="s">
        <v>11707</v>
      </c>
      <c r="C2856" s="371" t="s">
        <v>3635</v>
      </c>
      <c r="D2856" s="219">
        <v>2665.96</v>
      </c>
    </row>
    <row r="2857" spans="1:4" customFormat="1" x14ac:dyDescent="0.25">
      <c r="A2857" s="371">
        <v>37426</v>
      </c>
      <c r="B2857" s="371" t="s">
        <v>11708</v>
      </c>
      <c r="C2857" s="371" t="s">
        <v>3635</v>
      </c>
      <c r="D2857" s="218">
        <v>25.64</v>
      </c>
    </row>
    <row r="2858" spans="1:4" customFormat="1" x14ac:dyDescent="0.25">
      <c r="A2858" s="371">
        <v>37427</v>
      </c>
      <c r="B2858" s="371" t="s">
        <v>11709</v>
      </c>
      <c r="C2858" s="371" t="s">
        <v>3635</v>
      </c>
      <c r="D2858" s="218">
        <v>61.17</v>
      </c>
    </row>
    <row r="2859" spans="1:4" customFormat="1" x14ac:dyDescent="0.25">
      <c r="A2859" s="371">
        <v>37424</v>
      </c>
      <c r="B2859" s="371" t="s">
        <v>11710</v>
      </c>
      <c r="C2859" s="371" t="s">
        <v>3635</v>
      </c>
      <c r="D2859" s="218">
        <v>11.78</v>
      </c>
    </row>
    <row r="2860" spans="1:4" customFormat="1" x14ac:dyDescent="0.25">
      <c r="A2860" s="371">
        <v>37428</v>
      </c>
      <c r="B2860" s="371" t="s">
        <v>11711</v>
      </c>
      <c r="C2860" s="371" t="s">
        <v>3635</v>
      </c>
      <c r="D2860" s="218">
        <v>210.82</v>
      </c>
    </row>
    <row r="2861" spans="1:4" customFormat="1" x14ac:dyDescent="0.25">
      <c r="A2861" s="371">
        <v>37425</v>
      </c>
      <c r="B2861" s="371" t="s">
        <v>11712</v>
      </c>
      <c r="C2861" s="371" t="s">
        <v>3635</v>
      </c>
      <c r="D2861" s="218">
        <v>12.7</v>
      </c>
    </row>
    <row r="2862" spans="1:4" customFormat="1" x14ac:dyDescent="0.25">
      <c r="A2862" s="371">
        <v>11519</v>
      </c>
      <c r="B2862" s="371" t="s">
        <v>11713</v>
      </c>
      <c r="C2862" s="371" t="s">
        <v>3643</v>
      </c>
      <c r="D2862" s="218">
        <v>57.96</v>
      </c>
    </row>
    <row r="2863" spans="1:4" customFormat="1" x14ac:dyDescent="0.25">
      <c r="A2863" s="371">
        <v>11520</v>
      </c>
      <c r="B2863" s="371" t="s">
        <v>11714</v>
      </c>
      <c r="C2863" s="371" t="s">
        <v>3643</v>
      </c>
      <c r="D2863" s="218">
        <v>26.8</v>
      </c>
    </row>
    <row r="2864" spans="1:4" customFormat="1" x14ac:dyDescent="0.25">
      <c r="A2864" s="371">
        <v>11518</v>
      </c>
      <c r="B2864" s="371" t="s">
        <v>11715</v>
      </c>
      <c r="C2864" s="371" t="s">
        <v>3643</v>
      </c>
      <c r="D2864" s="218">
        <v>97.44</v>
      </c>
    </row>
    <row r="2865" spans="1:4" customFormat="1" x14ac:dyDescent="0.25">
      <c r="A2865" s="371">
        <v>38473</v>
      </c>
      <c r="B2865" s="371" t="s">
        <v>11716</v>
      </c>
      <c r="C2865" s="371" t="s">
        <v>3635</v>
      </c>
      <c r="D2865" s="218">
        <v>129.81</v>
      </c>
    </row>
    <row r="2866" spans="1:4" customFormat="1" x14ac:dyDescent="0.25">
      <c r="A2866" s="371">
        <v>4244</v>
      </c>
      <c r="B2866" s="371" t="s">
        <v>11717</v>
      </c>
      <c r="C2866" s="371" t="s">
        <v>3638</v>
      </c>
      <c r="D2866" s="218">
        <v>20.52</v>
      </c>
    </row>
    <row r="2867" spans="1:4" customFormat="1" x14ac:dyDescent="0.25">
      <c r="A2867" s="371">
        <v>40977</v>
      </c>
      <c r="B2867" s="371" t="s">
        <v>11718</v>
      </c>
      <c r="C2867" s="371" t="s">
        <v>3642</v>
      </c>
      <c r="D2867" s="219">
        <v>3654.46</v>
      </c>
    </row>
    <row r="2868" spans="1:4" customFormat="1" x14ac:dyDescent="0.25">
      <c r="A2868" s="371">
        <v>4115</v>
      </c>
      <c r="B2868" s="371" t="s">
        <v>11719</v>
      </c>
      <c r="C2868" s="371" t="s">
        <v>3640</v>
      </c>
      <c r="D2868" s="218">
        <v>28.53</v>
      </c>
    </row>
    <row r="2869" spans="1:4" customFormat="1" x14ac:dyDescent="0.25">
      <c r="A2869" s="371">
        <v>4119</v>
      </c>
      <c r="B2869" s="371" t="s">
        <v>11720</v>
      </c>
      <c r="C2869" s="371" t="s">
        <v>3640</v>
      </c>
      <c r="D2869" s="218">
        <v>57.62</v>
      </c>
    </row>
    <row r="2870" spans="1:4" customFormat="1" x14ac:dyDescent="0.25">
      <c r="A2870" s="371">
        <v>2794</v>
      </c>
      <c r="B2870" s="371" t="s">
        <v>11721</v>
      </c>
      <c r="C2870" s="371" t="s">
        <v>3640</v>
      </c>
      <c r="D2870" s="218">
        <v>152.85</v>
      </c>
    </row>
    <row r="2871" spans="1:4" customFormat="1" x14ac:dyDescent="0.25">
      <c r="A2871" s="371">
        <v>2788</v>
      </c>
      <c r="B2871" s="371" t="s">
        <v>11722</v>
      </c>
      <c r="C2871" s="371" t="s">
        <v>3640</v>
      </c>
      <c r="D2871" s="218">
        <v>222.67</v>
      </c>
    </row>
    <row r="2872" spans="1:4" customFormat="1" x14ac:dyDescent="0.25">
      <c r="A2872" s="371">
        <v>4006</v>
      </c>
      <c r="B2872" s="371" t="s">
        <v>11723</v>
      </c>
      <c r="C2872" s="371" t="s">
        <v>3641</v>
      </c>
      <c r="D2872" s="219">
        <v>1782.29</v>
      </c>
    </row>
    <row r="2873" spans="1:4" customFormat="1" x14ac:dyDescent="0.25">
      <c r="A2873" s="371">
        <v>36151</v>
      </c>
      <c r="B2873" s="371" t="s">
        <v>11724</v>
      </c>
      <c r="C2873" s="371" t="s">
        <v>3635</v>
      </c>
      <c r="D2873" s="218">
        <v>30.7</v>
      </c>
    </row>
    <row r="2874" spans="1:4" customFormat="1" x14ac:dyDescent="0.25">
      <c r="A2874" s="371">
        <v>37457</v>
      </c>
      <c r="B2874" s="371" t="s">
        <v>11725</v>
      </c>
      <c r="C2874" s="371" t="s">
        <v>3640</v>
      </c>
      <c r="D2874" s="218">
        <v>4.37</v>
      </c>
    </row>
    <row r="2875" spans="1:4" customFormat="1" x14ac:dyDescent="0.25">
      <c r="A2875" s="371">
        <v>37456</v>
      </c>
      <c r="B2875" s="371" t="s">
        <v>11726</v>
      </c>
      <c r="C2875" s="371" t="s">
        <v>3640</v>
      </c>
      <c r="D2875" s="218">
        <v>2.2999999999999998</v>
      </c>
    </row>
    <row r="2876" spans="1:4" customFormat="1" x14ac:dyDescent="0.25">
      <c r="A2876" s="371">
        <v>37461</v>
      </c>
      <c r="B2876" s="371" t="s">
        <v>11727</v>
      </c>
      <c r="C2876" s="371" t="s">
        <v>3640</v>
      </c>
      <c r="D2876" s="218">
        <v>16.239999999999998</v>
      </c>
    </row>
    <row r="2877" spans="1:4" customFormat="1" x14ac:dyDescent="0.25">
      <c r="A2877" s="371">
        <v>37460</v>
      </c>
      <c r="B2877" s="371" t="s">
        <v>11728</v>
      </c>
      <c r="C2877" s="371" t="s">
        <v>3640</v>
      </c>
      <c r="D2877" s="218">
        <v>22.18</v>
      </c>
    </row>
    <row r="2878" spans="1:4" customFormat="1" x14ac:dyDescent="0.25">
      <c r="A2878" s="371">
        <v>37458</v>
      </c>
      <c r="B2878" s="371" t="s">
        <v>11729</v>
      </c>
      <c r="C2878" s="371" t="s">
        <v>3640</v>
      </c>
      <c r="D2878" s="218">
        <v>6.5</v>
      </c>
    </row>
    <row r="2879" spans="1:4" customFormat="1" x14ac:dyDescent="0.25">
      <c r="A2879" s="371">
        <v>37454</v>
      </c>
      <c r="B2879" s="371" t="s">
        <v>11730</v>
      </c>
      <c r="C2879" s="371" t="s">
        <v>3640</v>
      </c>
      <c r="D2879" s="218">
        <v>1.7</v>
      </c>
    </row>
    <row r="2880" spans="1:4" customFormat="1" x14ac:dyDescent="0.25">
      <c r="A2880" s="371">
        <v>37455</v>
      </c>
      <c r="B2880" s="371" t="s">
        <v>11731</v>
      </c>
      <c r="C2880" s="371" t="s">
        <v>3640</v>
      </c>
      <c r="D2880" s="218">
        <v>2.87</v>
      </c>
    </row>
    <row r="2881" spans="1:4" customFormat="1" x14ac:dyDescent="0.25">
      <c r="A2881" s="371">
        <v>37459</v>
      </c>
      <c r="B2881" s="371" t="s">
        <v>11732</v>
      </c>
      <c r="C2881" s="371" t="s">
        <v>3640</v>
      </c>
      <c r="D2881" s="218">
        <v>9.1300000000000008</v>
      </c>
    </row>
    <row r="2882" spans="1:4" customFormat="1" x14ac:dyDescent="0.25">
      <c r="A2882" s="371">
        <v>21029</v>
      </c>
      <c r="B2882" s="371" t="s">
        <v>11733</v>
      </c>
      <c r="C2882" s="371" t="s">
        <v>3635</v>
      </c>
      <c r="D2882" s="218">
        <v>307.5</v>
      </c>
    </row>
    <row r="2883" spans="1:4" customFormat="1" x14ac:dyDescent="0.25">
      <c r="A2883" s="371">
        <v>21030</v>
      </c>
      <c r="B2883" s="371" t="s">
        <v>11734</v>
      </c>
      <c r="C2883" s="371" t="s">
        <v>3635</v>
      </c>
      <c r="D2883" s="218">
        <v>379.04</v>
      </c>
    </row>
    <row r="2884" spans="1:4" customFormat="1" x14ac:dyDescent="0.25">
      <c r="A2884" s="371">
        <v>21031</v>
      </c>
      <c r="B2884" s="371" t="s">
        <v>11735</v>
      </c>
      <c r="C2884" s="371" t="s">
        <v>3635</v>
      </c>
      <c r="D2884" s="218">
        <v>471.9</v>
      </c>
    </row>
    <row r="2885" spans="1:4" customFormat="1" x14ac:dyDescent="0.25">
      <c r="A2885" s="371">
        <v>21032</v>
      </c>
      <c r="B2885" s="371" t="s">
        <v>11736</v>
      </c>
      <c r="C2885" s="371" t="s">
        <v>3635</v>
      </c>
      <c r="D2885" s="218">
        <v>503.87</v>
      </c>
    </row>
    <row r="2886" spans="1:4" customFormat="1" x14ac:dyDescent="0.25">
      <c r="A2886" s="371">
        <v>37527</v>
      </c>
      <c r="B2886" s="371" t="s">
        <v>11737</v>
      </c>
      <c r="C2886" s="371" t="s">
        <v>3635</v>
      </c>
      <c r="D2886" s="218">
        <v>455.16</v>
      </c>
    </row>
    <row r="2887" spans="1:4" customFormat="1" x14ac:dyDescent="0.25">
      <c r="A2887" s="371">
        <v>37528</v>
      </c>
      <c r="B2887" s="371" t="s">
        <v>11738</v>
      </c>
      <c r="C2887" s="371" t="s">
        <v>3635</v>
      </c>
      <c r="D2887" s="218">
        <v>542.69000000000005</v>
      </c>
    </row>
    <row r="2888" spans="1:4" customFormat="1" x14ac:dyDescent="0.25">
      <c r="A2888" s="371">
        <v>37529</v>
      </c>
      <c r="B2888" s="371" t="s">
        <v>11739</v>
      </c>
      <c r="C2888" s="371" t="s">
        <v>3635</v>
      </c>
      <c r="D2888" s="218">
        <v>548.01</v>
      </c>
    </row>
    <row r="2889" spans="1:4" customFormat="1" x14ac:dyDescent="0.25">
      <c r="A2889" s="371">
        <v>37530</v>
      </c>
      <c r="B2889" s="371" t="s">
        <v>11740</v>
      </c>
      <c r="C2889" s="371" t="s">
        <v>3635</v>
      </c>
      <c r="D2889" s="218">
        <v>715.47</v>
      </c>
    </row>
    <row r="2890" spans="1:4" customFormat="1" x14ac:dyDescent="0.25">
      <c r="A2890" s="371">
        <v>21034</v>
      </c>
      <c r="B2890" s="371" t="s">
        <v>11741</v>
      </c>
      <c r="C2890" s="371" t="s">
        <v>3635</v>
      </c>
      <c r="D2890" s="218">
        <v>610.42999999999995</v>
      </c>
    </row>
    <row r="2891" spans="1:4" customFormat="1" x14ac:dyDescent="0.25">
      <c r="A2891" s="371">
        <v>37531</v>
      </c>
      <c r="B2891" s="371" t="s">
        <v>11742</v>
      </c>
      <c r="C2891" s="371" t="s">
        <v>3635</v>
      </c>
      <c r="D2891" s="218">
        <v>768.75</v>
      </c>
    </row>
    <row r="2892" spans="1:4" customFormat="1" x14ac:dyDescent="0.25">
      <c r="A2892" s="371">
        <v>21036</v>
      </c>
      <c r="B2892" s="371" t="s">
        <v>11743</v>
      </c>
      <c r="C2892" s="371" t="s">
        <v>3635</v>
      </c>
      <c r="D2892" s="218">
        <v>934.67</v>
      </c>
    </row>
    <row r="2893" spans="1:4" customFormat="1" x14ac:dyDescent="0.25">
      <c r="A2893" s="371">
        <v>21037</v>
      </c>
      <c r="B2893" s="371" t="s">
        <v>11744</v>
      </c>
      <c r="C2893" s="371" t="s">
        <v>3635</v>
      </c>
      <c r="D2893" s="219">
        <v>1065.5899999999999</v>
      </c>
    </row>
    <row r="2894" spans="1:4" customFormat="1" x14ac:dyDescent="0.25">
      <c r="A2894" s="371">
        <v>20185</v>
      </c>
      <c r="B2894" s="371" t="s">
        <v>11745</v>
      </c>
      <c r="C2894" s="371" t="s">
        <v>3640</v>
      </c>
      <c r="D2894" s="218">
        <v>26.4</v>
      </c>
    </row>
    <row r="2895" spans="1:4" customFormat="1" x14ac:dyDescent="0.25">
      <c r="A2895" s="371">
        <v>20260</v>
      </c>
      <c r="B2895" s="371" t="s">
        <v>11746</v>
      </c>
      <c r="C2895" s="371" t="s">
        <v>3635</v>
      </c>
      <c r="D2895" s="218">
        <v>21.23</v>
      </c>
    </row>
    <row r="2896" spans="1:4" customFormat="1" x14ac:dyDescent="0.25">
      <c r="A2896" s="371">
        <v>37523</v>
      </c>
      <c r="B2896" s="371" t="s">
        <v>11747</v>
      </c>
      <c r="C2896" s="371" t="s">
        <v>3635</v>
      </c>
      <c r="D2896" s="219">
        <v>579269.27</v>
      </c>
    </row>
    <row r="2897" spans="1:4" customFormat="1" x14ac:dyDescent="0.25">
      <c r="A2897" s="371">
        <v>37515</v>
      </c>
      <c r="B2897" s="371" t="s">
        <v>11748</v>
      </c>
      <c r="C2897" s="371" t="s">
        <v>3635</v>
      </c>
      <c r="D2897" s="219">
        <v>515000</v>
      </c>
    </row>
    <row r="2898" spans="1:4" customFormat="1" x14ac:dyDescent="0.25">
      <c r="A2898" s="371">
        <v>12899</v>
      </c>
      <c r="B2898" s="371" t="s">
        <v>11749</v>
      </c>
      <c r="C2898" s="371" t="s">
        <v>3635</v>
      </c>
      <c r="D2898" s="218">
        <v>114.55</v>
      </c>
    </row>
    <row r="2899" spans="1:4" customFormat="1" x14ac:dyDescent="0.25">
      <c r="A2899" s="371">
        <v>12898</v>
      </c>
      <c r="B2899" s="371" t="s">
        <v>11750</v>
      </c>
      <c r="C2899" s="371" t="s">
        <v>3635</v>
      </c>
      <c r="D2899" s="218">
        <v>181.71</v>
      </c>
    </row>
    <row r="2900" spans="1:4" customFormat="1" x14ac:dyDescent="0.25">
      <c r="A2900" s="371">
        <v>39699</v>
      </c>
      <c r="B2900" s="371" t="s">
        <v>11751</v>
      </c>
      <c r="C2900" s="371" t="s">
        <v>3636</v>
      </c>
      <c r="D2900" s="218">
        <v>13.62</v>
      </c>
    </row>
    <row r="2901" spans="1:4" customFormat="1" x14ac:dyDescent="0.25">
      <c r="A2901" s="371">
        <v>42528</v>
      </c>
      <c r="B2901" s="371" t="s">
        <v>11752</v>
      </c>
      <c r="C2901" s="371" t="s">
        <v>3636</v>
      </c>
      <c r="D2901" s="218">
        <v>9.58</v>
      </c>
    </row>
    <row r="2902" spans="1:4" customFormat="1" x14ac:dyDescent="0.25">
      <c r="A2902" s="371">
        <v>39696</v>
      </c>
      <c r="B2902" s="371" t="s">
        <v>11753</v>
      </c>
      <c r="C2902" s="371" t="s">
        <v>3636</v>
      </c>
      <c r="D2902" s="218">
        <v>6.74</v>
      </c>
    </row>
    <row r="2903" spans="1:4" customFormat="1" x14ac:dyDescent="0.25">
      <c r="A2903" s="371">
        <v>39700</v>
      </c>
      <c r="B2903" s="371" t="s">
        <v>11754</v>
      </c>
      <c r="C2903" s="371" t="s">
        <v>3636</v>
      </c>
      <c r="D2903" s="218">
        <v>28.86</v>
      </c>
    </row>
    <row r="2904" spans="1:4" customFormat="1" x14ac:dyDescent="0.25">
      <c r="A2904" s="371">
        <v>11621</v>
      </c>
      <c r="B2904" s="371" t="s">
        <v>11755</v>
      </c>
      <c r="C2904" s="371" t="s">
        <v>3636</v>
      </c>
      <c r="D2904" s="218">
        <v>57.44</v>
      </c>
    </row>
    <row r="2905" spans="1:4" customFormat="1" x14ac:dyDescent="0.25">
      <c r="A2905" s="371">
        <v>4014</v>
      </c>
      <c r="B2905" s="371" t="s">
        <v>11756</v>
      </c>
      <c r="C2905" s="371" t="s">
        <v>3636</v>
      </c>
      <c r="D2905" s="218">
        <v>59.43</v>
      </c>
    </row>
    <row r="2906" spans="1:4" customFormat="1" x14ac:dyDescent="0.25">
      <c r="A2906" s="371">
        <v>4015</v>
      </c>
      <c r="B2906" s="371" t="s">
        <v>11757</v>
      </c>
      <c r="C2906" s="371" t="s">
        <v>3636</v>
      </c>
      <c r="D2906" s="218">
        <v>72.98</v>
      </c>
    </row>
    <row r="2907" spans="1:4" customFormat="1" x14ac:dyDescent="0.25">
      <c r="A2907" s="371">
        <v>4017</v>
      </c>
      <c r="B2907" s="371" t="s">
        <v>11758</v>
      </c>
      <c r="C2907" s="371" t="s">
        <v>3636</v>
      </c>
      <c r="D2907" s="218">
        <v>106.18</v>
      </c>
    </row>
    <row r="2908" spans="1:4" customFormat="1" x14ac:dyDescent="0.25">
      <c r="A2908" s="371">
        <v>4016</v>
      </c>
      <c r="B2908" s="371" t="s">
        <v>11759</v>
      </c>
      <c r="C2908" s="371" t="s">
        <v>3636</v>
      </c>
      <c r="D2908" s="218">
        <v>41.94</v>
      </c>
    </row>
    <row r="2909" spans="1:4" customFormat="1" x14ac:dyDescent="0.25">
      <c r="A2909" s="371">
        <v>38544</v>
      </c>
      <c r="B2909" s="371" t="s">
        <v>11760</v>
      </c>
      <c r="C2909" s="371" t="s">
        <v>3636</v>
      </c>
      <c r="D2909" s="218">
        <v>10.76</v>
      </c>
    </row>
    <row r="2910" spans="1:4" customFormat="1" x14ac:dyDescent="0.25">
      <c r="A2910" s="371">
        <v>38545</v>
      </c>
      <c r="B2910" s="371" t="s">
        <v>11761</v>
      </c>
      <c r="C2910" s="371" t="s">
        <v>3636</v>
      </c>
      <c r="D2910" s="218">
        <v>6.91</v>
      </c>
    </row>
    <row r="2911" spans="1:4" customFormat="1" x14ac:dyDescent="0.25">
      <c r="A2911" s="371">
        <v>42527</v>
      </c>
      <c r="B2911" s="371" t="s">
        <v>11762</v>
      </c>
      <c r="C2911" s="371" t="s">
        <v>3636</v>
      </c>
      <c r="D2911" s="218">
        <v>25.32</v>
      </c>
    </row>
    <row r="2912" spans="1:4" customFormat="1" x14ac:dyDescent="0.25">
      <c r="A2912" s="371">
        <v>39323</v>
      </c>
      <c r="B2912" s="371" t="s">
        <v>11763</v>
      </c>
      <c r="C2912" s="371" t="s">
        <v>3636</v>
      </c>
      <c r="D2912" s="218">
        <v>26.38</v>
      </c>
    </row>
    <row r="2913" spans="1:4" customFormat="1" x14ac:dyDescent="0.25">
      <c r="A2913" s="371">
        <v>626</v>
      </c>
      <c r="B2913" s="371" t="s">
        <v>11764</v>
      </c>
      <c r="C2913" s="371" t="s">
        <v>3639</v>
      </c>
      <c r="D2913" s="218">
        <v>20.65</v>
      </c>
    </row>
    <row r="2914" spans="1:4" customFormat="1" x14ac:dyDescent="0.25">
      <c r="A2914" s="371">
        <v>44504</v>
      </c>
      <c r="B2914" s="371" t="s">
        <v>11765</v>
      </c>
      <c r="C2914" s="371" t="s">
        <v>3636</v>
      </c>
      <c r="D2914" s="218">
        <v>13.45</v>
      </c>
    </row>
    <row r="2915" spans="1:4" customFormat="1" x14ac:dyDescent="0.25">
      <c r="A2915" s="371">
        <v>44505</v>
      </c>
      <c r="B2915" s="371" t="s">
        <v>11766</v>
      </c>
      <c r="C2915" s="371" t="s">
        <v>3636</v>
      </c>
      <c r="D2915" s="218">
        <v>20.3</v>
      </c>
    </row>
    <row r="2916" spans="1:4" customFormat="1" x14ac:dyDescent="0.25">
      <c r="A2916" s="371">
        <v>44506</v>
      </c>
      <c r="B2916" s="371" t="s">
        <v>11767</v>
      </c>
      <c r="C2916" s="371" t="s">
        <v>3636</v>
      </c>
      <c r="D2916" s="218">
        <v>21.55</v>
      </c>
    </row>
    <row r="2917" spans="1:4" customFormat="1" x14ac:dyDescent="0.25">
      <c r="A2917" s="371">
        <v>44507</v>
      </c>
      <c r="B2917" s="371" t="s">
        <v>11768</v>
      </c>
      <c r="C2917" s="371" t="s">
        <v>3636</v>
      </c>
      <c r="D2917" s="218">
        <v>26.94</v>
      </c>
    </row>
    <row r="2918" spans="1:4" customFormat="1" x14ac:dyDescent="0.25">
      <c r="A2918" s="371">
        <v>44508</v>
      </c>
      <c r="B2918" s="371" t="s">
        <v>11769</v>
      </c>
      <c r="C2918" s="371" t="s">
        <v>3636</v>
      </c>
      <c r="D2918" s="218">
        <v>40.39</v>
      </c>
    </row>
    <row r="2919" spans="1:4" customFormat="1" x14ac:dyDescent="0.25">
      <c r="A2919" s="371">
        <v>44509</v>
      </c>
      <c r="B2919" s="371" t="s">
        <v>11770</v>
      </c>
      <c r="C2919" s="371" t="s">
        <v>3636</v>
      </c>
      <c r="D2919" s="218">
        <v>54.11</v>
      </c>
    </row>
    <row r="2920" spans="1:4" customFormat="1" x14ac:dyDescent="0.25">
      <c r="A2920" s="371">
        <v>44510</v>
      </c>
      <c r="B2920" s="371" t="s">
        <v>11771</v>
      </c>
      <c r="C2920" s="371" t="s">
        <v>3636</v>
      </c>
      <c r="D2920" s="218">
        <v>67.19</v>
      </c>
    </row>
    <row r="2921" spans="1:4" customFormat="1" x14ac:dyDescent="0.25">
      <c r="A2921" s="371">
        <v>44512</v>
      </c>
      <c r="B2921" s="371" t="s">
        <v>11772</v>
      </c>
      <c r="C2921" s="371" t="s">
        <v>3636</v>
      </c>
      <c r="D2921" s="218">
        <v>14.99</v>
      </c>
    </row>
    <row r="2922" spans="1:4" customFormat="1" x14ac:dyDescent="0.25">
      <c r="A2922" s="371">
        <v>44513</v>
      </c>
      <c r="B2922" s="371" t="s">
        <v>11773</v>
      </c>
      <c r="C2922" s="371" t="s">
        <v>3636</v>
      </c>
      <c r="D2922" s="218">
        <v>21.17</v>
      </c>
    </row>
    <row r="2923" spans="1:4" customFormat="1" x14ac:dyDescent="0.25">
      <c r="A2923" s="371">
        <v>44514</v>
      </c>
      <c r="B2923" s="371" t="s">
        <v>11774</v>
      </c>
      <c r="C2923" s="371" t="s">
        <v>3636</v>
      </c>
      <c r="D2923" s="218">
        <v>23.99</v>
      </c>
    </row>
    <row r="2924" spans="1:4" customFormat="1" x14ac:dyDescent="0.25">
      <c r="A2924" s="371">
        <v>44515</v>
      </c>
      <c r="B2924" s="371" t="s">
        <v>11775</v>
      </c>
      <c r="C2924" s="371" t="s">
        <v>3636</v>
      </c>
      <c r="D2924" s="218">
        <v>29.47</v>
      </c>
    </row>
    <row r="2925" spans="1:4" customFormat="1" x14ac:dyDescent="0.25">
      <c r="A2925" s="371">
        <v>44511</v>
      </c>
      <c r="B2925" s="371" t="s">
        <v>11776</v>
      </c>
      <c r="C2925" s="371" t="s">
        <v>3636</v>
      </c>
      <c r="D2925" s="218">
        <v>43.62</v>
      </c>
    </row>
    <row r="2926" spans="1:4" customFormat="1" x14ac:dyDescent="0.25">
      <c r="A2926" s="371">
        <v>44516</v>
      </c>
      <c r="B2926" s="371" t="s">
        <v>11777</v>
      </c>
      <c r="C2926" s="371" t="s">
        <v>3636</v>
      </c>
      <c r="D2926" s="218">
        <v>58.95</v>
      </c>
    </row>
    <row r="2927" spans="1:4" customFormat="1" x14ac:dyDescent="0.25">
      <c r="A2927" s="371">
        <v>44517</v>
      </c>
      <c r="B2927" s="371" t="s">
        <v>11778</v>
      </c>
      <c r="C2927" s="371" t="s">
        <v>3636</v>
      </c>
      <c r="D2927" s="218">
        <v>73.52</v>
      </c>
    </row>
    <row r="2928" spans="1:4" customFormat="1" x14ac:dyDescent="0.25">
      <c r="A2928" s="371">
        <v>11479</v>
      </c>
      <c r="B2928" s="371" t="s">
        <v>11779</v>
      </c>
      <c r="C2928" s="371" t="s">
        <v>3635</v>
      </c>
      <c r="D2928" s="218">
        <v>40.700000000000003</v>
      </c>
    </row>
    <row r="2929" spans="1:4" customFormat="1" x14ac:dyDescent="0.25">
      <c r="A2929" s="371">
        <v>11481</v>
      </c>
      <c r="B2929" s="371" t="s">
        <v>11780</v>
      </c>
      <c r="C2929" s="371" t="s">
        <v>3635</v>
      </c>
      <c r="D2929" s="218">
        <v>36.82</v>
      </c>
    </row>
    <row r="2930" spans="1:4" customFormat="1" x14ac:dyDescent="0.25">
      <c r="A2930" s="371">
        <v>43609</v>
      </c>
      <c r="B2930" s="371" t="s">
        <v>11781</v>
      </c>
      <c r="C2930" s="371" t="s">
        <v>3635</v>
      </c>
      <c r="D2930" s="218">
        <v>36.82</v>
      </c>
    </row>
    <row r="2931" spans="1:4" customFormat="1" x14ac:dyDescent="0.25">
      <c r="A2931" s="371">
        <v>11478</v>
      </c>
      <c r="B2931" s="371" t="s">
        <v>11782</v>
      </c>
      <c r="C2931" s="371" t="s">
        <v>3635</v>
      </c>
      <c r="D2931" s="218">
        <v>69.83</v>
      </c>
    </row>
    <row r="2932" spans="1:4" customFormat="1" x14ac:dyDescent="0.25">
      <c r="A2932" s="371">
        <v>43608</v>
      </c>
      <c r="B2932" s="371" t="s">
        <v>11783</v>
      </c>
      <c r="C2932" s="371" t="s">
        <v>3635</v>
      </c>
      <c r="D2932" s="218">
        <v>53.29</v>
      </c>
    </row>
    <row r="2933" spans="1:4" customFormat="1" x14ac:dyDescent="0.25">
      <c r="A2933" s="371">
        <v>11476</v>
      </c>
      <c r="B2933" s="371" t="s">
        <v>11784</v>
      </c>
      <c r="C2933" s="371" t="s">
        <v>3635</v>
      </c>
      <c r="D2933" s="218">
        <v>53.29</v>
      </c>
    </row>
    <row r="2934" spans="1:4" customFormat="1" x14ac:dyDescent="0.25">
      <c r="A2934" s="371">
        <v>40637</v>
      </c>
      <c r="B2934" s="371" t="s">
        <v>11785</v>
      </c>
      <c r="C2934" s="371" t="s">
        <v>3635</v>
      </c>
      <c r="D2934" s="219">
        <v>793072.01</v>
      </c>
    </row>
    <row r="2935" spans="1:4" customFormat="1" x14ac:dyDescent="0.25">
      <c r="A2935" s="371">
        <v>13836</v>
      </c>
      <c r="B2935" s="371" t="s">
        <v>11786</v>
      </c>
      <c r="C2935" s="371" t="s">
        <v>3635</v>
      </c>
      <c r="D2935" s="219">
        <v>67315.72</v>
      </c>
    </row>
    <row r="2936" spans="1:4" customFormat="1" x14ac:dyDescent="0.25">
      <c r="A2936" s="371">
        <v>14534</v>
      </c>
      <c r="B2936" s="371" t="s">
        <v>11787</v>
      </c>
      <c r="C2936" s="371" t="s">
        <v>3635</v>
      </c>
      <c r="D2936" s="219">
        <v>28180.14</v>
      </c>
    </row>
    <row r="2937" spans="1:4" customFormat="1" x14ac:dyDescent="0.25">
      <c r="A2937" s="371">
        <v>14619</v>
      </c>
      <c r="B2937" s="371" t="s">
        <v>11788</v>
      </c>
      <c r="C2937" s="371" t="s">
        <v>3635</v>
      </c>
      <c r="D2937" s="219">
        <v>15944.59</v>
      </c>
    </row>
    <row r="2938" spans="1:4" customFormat="1" x14ac:dyDescent="0.25">
      <c r="A2938" s="371">
        <v>14535</v>
      </c>
      <c r="B2938" s="371" t="s">
        <v>11789</v>
      </c>
      <c r="C2938" s="371" t="s">
        <v>3635</v>
      </c>
      <c r="D2938" s="219">
        <v>279690.59000000003</v>
      </c>
    </row>
    <row r="2939" spans="1:4" customFormat="1" x14ac:dyDescent="0.25">
      <c r="A2939" s="371">
        <v>39813</v>
      </c>
      <c r="B2939" s="371" t="s">
        <v>11790</v>
      </c>
      <c r="C2939" s="371" t="s">
        <v>3635</v>
      </c>
      <c r="D2939" s="219">
        <v>36836.910000000003</v>
      </c>
    </row>
    <row r="2940" spans="1:4" customFormat="1" x14ac:dyDescent="0.25">
      <c r="A2940" s="371">
        <v>40403</v>
      </c>
      <c r="B2940" s="371" t="s">
        <v>11791</v>
      </c>
      <c r="C2940" s="371" t="s">
        <v>3635</v>
      </c>
      <c r="D2940" s="218">
        <v>417.34</v>
      </c>
    </row>
    <row r="2941" spans="1:4" customFormat="1" x14ac:dyDescent="0.25">
      <c r="A2941" s="371">
        <v>12868</v>
      </c>
      <c r="B2941" s="371" t="s">
        <v>11792</v>
      </c>
      <c r="C2941" s="371" t="s">
        <v>3638</v>
      </c>
      <c r="D2941" s="218">
        <v>19.5</v>
      </c>
    </row>
    <row r="2942" spans="1:4" customFormat="1" x14ac:dyDescent="0.25">
      <c r="A2942" s="371">
        <v>40916</v>
      </c>
      <c r="B2942" s="371" t="s">
        <v>11793</v>
      </c>
      <c r="C2942" s="371" t="s">
        <v>3642</v>
      </c>
      <c r="D2942" s="219">
        <v>3474.33</v>
      </c>
    </row>
    <row r="2943" spans="1:4" customFormat="1" x14ac:dyDescent="0.25">
      <c r="A2943" s="371">
        <v>4755</v>
      </c>
      <c r="B2943" s="371" t="s">
        <v>11794</v>
      </c>
      <c r="C2943" s="371" t="s">
        <v>3638</v>
      </c>
      <c r="D2943" s="218">
        <v>21.06</v>
      </c>
    </row>
    <row r="2944" spans="1:4" customFormat="1" x14ac:dyDescent="0.25">
      <c r="A2944" s="371">
        <v>41067</v>
      </c>
      <c r="B2944" s="371" t="s">
        <v>11795</v>
      </c>
      <c r="C2944" s="371" t="s">
        <v>3642</v>
      </c>
      <c r="D2944" s="219">
        <v>3748.8</v>
      </c>
    </row>
    <row r="2945" spans="1:4" customFormat="1" x14ac:dyDescent="0.25">
      <c r="A2945" s="371">
        <v>38463</v>
      </c>
      <c r="B2945" s="371" t="s">
        <v>11796</v>
      </c>
      <c r="C2945" s="371" t="s">
        <v>3635</v>
      </c>
      <c r="D2945" s="218">
        <v>31.53</v>
      </c>
    </row>
    <row r="2946" spans="1:4" customFormat="1" x14ac:dyDescent="0.25">
      <c r="A2946" s="371">
        <v>40703</v>
      </c>
      <c r="B2946" s="371" t="s">
        <v>11797</v>
      </c>
      <c r="C2946" s="371" t="s">
        <v>3635</v>
      </c>
      <c r="D2946" s="219">
        <v>10172.35</v>
      </c>
    </row>
    <row r="2947" spans="1:4" customFormat="1" x14ac:dyDescent="0.25">
      <c r="A2947" s="371">
        <v>14531</v>
      </c>
      <c r="B2947" s="371" t="s">
        <v>11798</v>
      </c>
      <c r="C2947" s="371" t="s">
        <v>3635</v>
      </c>
      <c r="D2947" s="219">
        <v>18965.09</v>
      </c>
    </row>
    <row r="2948" spans="1:4" customFormat="1" x14ac:dyDescent="0.25">
      <c r="A2948" s="371">
        <v>36533</v>
      </c>
      <c r="B2948" s="371" t="s">
        <v>11799</v>
      </c>
      <c r="C2948" s="371" t="s">
        <v>3635</v>
      </c>
      <c r="D2948" s="219">
        <v>21823.97</v>
      </c>
    </row>
    <row r="2949" spans="1:4" customFormat="1" x14ac:dyDescent="0.25">
      <c r="A2949" s="371">
        <v>11616</v>
      </c>
      <c r="B2949" s="371" t="s">
        <v>11800</v>
      </c>
      <c r="C2949" s="371" t="s">
        <v>3635</v>
      </c>
      <c r="D2949" s="219">
        <v>20612.419999999998</v>
      </c>
    </row>
    <row r="2950" spans="1:4" customFormat="1" x14ac:dyDescent="0.25">
      <c r="A2950" s="371">
        <v>41898</v>
      </c>
      <c r="B2950" s="371" t="s">
        <v>11801</v>
      </c>
      <c r="C2950" s="371" t="s">
        <v>3635</v>
      </c>
      <c r="D2950" s="219">
        <v>23191.78</v>
      </c>
    </row>
    <row r="2951" spans="1:4" customFormat="1" x14ac:dyDescent="0.25">
      <c r="A2951" s="371">
        <v>13447</v>
      </c>
      <c r="B2951" s="371" t="s">
        <v>11802</v>
      </c>
      <c r="C2951" s="371" t="s">
        <v>3635</v>
      </c>
      <c r="D2951" s="219">
        <v>42674.46</v>
      </c>
    </row>
    <row r="2952" spans="1:4" customFormat="1" x14ac:dyDescent="0.25">
      <c r="A2952" s="371">
        <v>14529</v>
      </c>
      <c r="B2952" s="371" t="s">
        <v>11803</v>
      </c>
      <c r="C2952" s="371" t="s">
        <v>3635</v>
      </c>
      <c r="D2952" s="219">
        <v>23866.74</v>
      </c>
    </row>
    <row r="2953" spans="1:4" customFormat="1" x14ac:dyDescent="0.25">
      <c r="A2953" s="371">
        <v>10747</v>
      </c>
      <c r="B2953" s="371" t="s">
        <v>11804</v>
      </c>
      <c r="C2953" s="371" t="s">
        <v>3635</v>
      </c>
      <c r="D2953" s="219">
        <v>23416.92</v>
      </c>
    </row>
    <row r="2954" spans="1:4" customFormat="1" x14ac:dyDescent="0.25">
      <c r="A2954" s="371">
        <v>36141</v>
      </c>
      <c r="B2954" s="371" t="s">
        <v>11805</v>
      </c>
      <c r="C2954" s="371" t="s">
        <v>3635</v>
      </c>
      <c r="D2954" s="218">
        <v>41.44</v>
      </c>
    </row>
    <row r="2955" spans="1:4" customFormat="1" x14ac:dyDescent="0.25">
      <c r="A2955" s="371">
        <v>43651</v>
      </c>
      <c r="B2955" s="371" t="s">
        <v>11806</v>
      </c>
      <c r="C2955" s="371" t="s">
        <v>3639</v>
      </c>
      <c r="D2955" s="218">
        <v>7.84</v>
      </c>
    </row>
    <row r="2956" spans="1:4" customFormat="1" x14ac:dyDescent="0.25">
      <c r="A2956" s="371">
        <v>43626</v>
      </c>
      <c r="B2956" s="371" t="s">
        <v>11807</v>
      </c>
      <c r="C2956" s="371" t="s">
        <v>3639</v>
      </c>
      <c r="D2956" s="218">
        <v>4.3600000000000003</v>
      </c>
    </row>
    <row r="2957" spans="1:4" customFormat="1" x14ac:dyDescent="0.25">
      <c r="A2957" s="371">
        <v>39434</v>
      </c>
      <c r="B2957" s="371" t="s">
        <v>11808</v>
      </c>
      <c r="C2957" s="371" t="s">
        <v>3639</v>
      </c>
      <c r="D2957" s="218">
        <v>3.18</v>
      </c>
    </row>
    <row r="2958" spans="1:4" customFormat="1" x14ac:dyDescent="0.25">
      <c r="A2958" s="371">
        <v>39433</v>
      </c>
      <c r="B2958" s="371" t="s">
        <v>11809</v>
      </c>
      <c r="C2958" s="371" t="s">
        <v>3639</v>
      </c>
      <c r="D2958" s="218">
        <v>2.5299999999999998</v>
      </c>
    </row>
    <row r="2959" spans="1:4" customFormat="1" x14ac:dyDescent="0.25">
      <c r="A2959" s="371">
        <v>4049</v>
      </c>
      <c r="B2959" s="371" t="s">
        <v>11810</v>
      </c>
      <c r="C2959" s="371" t="s">
        <v>3634</v>
      </c>
      <c r="D2959" s="218">
        <v>87.51</v>
      </c>
    </row>
    <row r="2960" spans="1:4" customFormat="1" x14ac:dyDescent="0.25">
      <c r="A2960" s="371">
        <v>38120</v>
      </c>
      <c r="B2960" s="371" t="s">
        <v>11811</v>
      </c>
      <c r="C2960" s="371" t="s">
        <v>3639</v>
      </c>
      <c r="D2960" s="218">
        <v>146.96</v>
      </c>
    </row>
    <row r="2961" spans="1:4" customFormat="1" x14ac:dyDescent="0.25">
      <c r="A2961" s="371">
        <v>43652</v>
      </c>
      <c r="B2961" s="371" t="s">
        <v>11812</v>
      </c>
      <c r="C2961" s="371" t="s">
        <v>3639</v>
      </c>
      <c r="D2961" s="218">
        <v>17.57</v>
      </c>
    </row>
    <row r="2962" spans="1:4" customFormat="1" x14ac:dyDescent="0.25">
      <c r="A2962" s="371">
        <v>10498</v>
      </c>
      <c r="B2962" s="371" t="s">
        <v>11813</v>
      </c>
      <c r="C2962" s="371" t="s">
        <v>3639</v>
      </c>
      <c r="D2962" s="218">
        <v>10.02</v>
      </c>
    </row>
    <row r="2963" spans="1:4" customFormat="1" x14ac:dyDescent="0.25">
      <c r="A2963" s="371">
        <v>4823</v>
      </c>
      <c r="B2963" s="371" t="s">
        <v>11814</v>
      </c>
      <c r="C2963" s="371" t="s">
        <v>3639</v>
      </c>
      <c r="D2963" s="218">
        <v>38.18</v>
      </c>
    </row>
    <row r="2964" spans="1:4" customFormat="1" x14ac:dyDescent="0.25">
      <c r="A2964" s="371">
        <v>38877</v>
      </c>
      <c r="B2964" s="371" t="s">
        <v>11815</v>
      </c>
      <c r="C2964" s="371" t="s">
        <v>3639</v>
      </c>
      <c r="D2964" s="218">
        <v>7.78</v>
      </c>
    </row>
    <row r="2965" spans="1:4" customFormat="1" x14ac:dyDescent="0.25">
      <c r="A2965" s="371">
        <v>34546</v>
      </c>
      <c r="B2965" s="371" t="s">
        <v>11816</v>
      </c>
      <c r="C2965" s="371" t="s">
        <v>3639</v>
      </c>
      <c r="D2965" s="218">
        <v>8</v>
      </c>
    </row>
    <row r="2966" spans="1:4" customFormat="1" x14ac:dyDescent="0.25">
      <c r="A2966" s="371">
        <v>41387</v>
      </c>
      <c r="B2966" s="371" t="s">
        <v>11817</v>
      </c>
      <c r="C2966" s="371" t="s">
        <v>3640</v>
      </c>
      <c r="D2966" s="218">
        <v>45.36</v>
      </c>
    </row>
    <row r="2967" spans="1:4" customFormat="1" x14ac:dyDescent="0.25">
      <c r="A2967" s="371">
        <v>41388</v>
      </c>
      <c r="B2967" s="371" t="s">
        <v>11818</v>
      </c>
      <c r="C2967" s="371" t="s">
        <v>3640</v>
      </c>
      <c r="D2967" s="218">
        <v>54.42</v>
      </c>
    </row>
    <row r="2968" spans="1:4" customFormat="1" x14ac:dyDescent="0.25">
      <c r="A2968" s="371">
        <v>41380</v>
      </c>
      <c r="B2968" s="371" t="s">
        <v>11819</v>
      </c>
      <c r="C2968" s="371" t="s">
        <v>3635</v>
      </c>
      <c r="D2968" s="218">
        <v>362.09</v>
      </c>
    </row>
    <row r="2969" spans="1:4" customFormat="1" x14ac:dyDescent="0.25">
      <c r="A2969" s="371">
        <v>41381</v>
      </c>
      <c r="B2969" s="371" t="s">
        <v>11820</v>
      </c>
      <c r="C2969" s="371" t="s">
        <v>3635</v>
      </c>
      <c r="D2969" s="218">
        <v>379.33</v>
      </c>
    </row>
    <row r="2970" spans="1:4" customFormat="1" x14ac:dyDescent="0.25">
      <c r="A2970" s="371">
        <v>41382</v>
      </c>
      <c r="B2970" s="371" t="s">
        <v>11821</v>
      </c>
      <c r="C2970" s="371" t="s">
        <v>3635</v>
      </c>
      <c r="D2970" s="218">
        <v>367.17</v>
      </c>
    </row>
    <row r="2971" spans="1:4" customFormat="1" x14ac:dyDescent="0.25">
      <c r="A2971" s="371">
        <v>41383</v>
      </c>
      <c r="B2971" s="371" t="s">
        <v>11822</v>
      </c>
      <c r="C2971" s="371" t="s">
        <v>3635</v>
      </c>
      <c r="D2971" s="218">
        <v>498.36</v>
      </c>
    </row>
    <row r="2972" spans="1:4" customFormat="1" x14ac:dyDescent="0.25">
      <c r="A2972" s="371">
        <v>41385</v>
      </c>
      <c r="B2972" s="371" t="s">
        <v>11823</v>
      </c>
      <c r="C2972" s="371" t="s">
        <v>3635</v>
      </c>
      <c r="D2972" s="218">
        <v>620.14</v>
      </c>
    </row>
    <row r="2973" spans="1:4" customFormat="1" x14ac:dyDescent="0.25">
      <c r="A2973" s="371">
        <v>11079</v>
      </c>
      <c r="B2973" s="371" t="s">
        <v>11824</v>
      </c>
      <c r="C2973" s="371" t="s">
        <v>3641</v>
      </c>
      <c r="D2973" s="219">
        <v>3868.69</v>
      </c>
    </row>
    <row r="2974" spans="1:4" customFormat="1" x14ac:dyDescent="0.25">
      <c r="A2974" s="371">
        <v>11082</v>
      </c>
      <c r="B2974" s="371" t="s">
        <v>11825</v>
      </c>
      <c r="C2974" s="371" t="s">
        <v>3641</v>
      </c>
      <c r="D2974" s="219">
        <v>3868.69</v>
      </c>
    </row>
    <row r="2975" spans="1:4" customFormat="1" x14ac:dyDescent="0.25">
      <c r="A2975" s="371">
        <v>4058</v>
      </c>
      <c r="B2975" s="371" t="s">
        <v>11826</v>
      </c>
      <c r="C2975" s="371" t="s">
        <v>3638</v>
      </c>
      <c r="D2975" s="218">
        <v>26.69</v>
      </c>
    </row>
    <row r="2976" spans="1:4" customFormat="1" x14ac:dyDescent="0.25">
      <c r="A2976" s="371">
        <v>40974</v>
      </c>
      <c r="B2976" s="371" t="s">
        <v>11827</v>
      </c>
      <c r="C2976" s="371" t="s">
        <v>3642</v>
      </c>
      <c r="D2976" s="219">
        <v>4751.99</v>
      </c>
    </row>
    <row r="2977" spans="1:4" customFormat="1" x14ac:dyDescent="0.25">
      <c r="A2977" s="371">
        <v>34794</v>
      </c>
      <c r="B2977" s="371" t="s">
        <v>11828</v>
      </c>
      <c r="C2977" s="371" t="s">
        <v>3638</v>
      </c>
      <c r="D2977" s="218">
        <v>22.52</v>
      </c>
    </row>
    <row r="2978" spans="1:4" customFormat="1" x14ac:dyDescent="0.25">
      <c r="A2978" s="371">
        <v>40925</v>
      </c>
      <c r="B2978" s="371" t="s">
        <v>11829</v>
      </c>
      <c r="C2978" s="371" t="s">
        <v>3642</v>
      </c>
      <c r="D2978" s="219">
        <v>4008.06</v>
      </c>
    </row>
    <row r="2979" spans="1:4" customFormat="1" x14ac:dyDescent="0.25">
      <c r="A2979" s="371">
        <v>13741</v>
      </c>
      <c r="B2979" s="371" t="s">
        <v>11830</v>
      </c>
      <c r="C2979" s="371" t="s">
        <v>3635</v>
      </c>
      <c r="D2979" s="219">
        <v>2931.23</v>
      </c>
    </row>
    <row r="2980" spans="1:4" customFormat="1" x14ac:dyDescent="0.25">
      <c r="A2980" s="371">
        <v>3288</v>
      </c>
      <c r="B2980" s="371" t="s">
        <v>11831</v>
      </c>
      <c r="C2980" s="371" t="s">
        <v>3640</v>
      </c>
      <c r="D2980" s="218">
        <v>5.08</v>
      </c>
    </row>
    <row r="2981" spans="1:4" customFormat="1" x14ac:dyDescent="0.25">
      <c r="A2981" s="371">
        <v>13587</v>
      </c>
      <c r="B2981" s="371" t="s">
        <v>11832</v>
      </c>
      <c r="C2981" s="371" t="s">
        <v>3640</v>
      </c>
      <c r="D2981" s="218">
        <v>3.07</v>
      </c>
    </row>
    <row r="2982" spans="1:4" customFormat="1" x14ac:dyDescent="0.25">
      <c r="A2982" s="371">
        <v>38598</v>
      </c>
      <c r="B2982" s="371" t="s">
        <v>11833</v>
      </c>
      <c r="C2982" s="371" t="s">
        <v>3635</v>
      </c>
      <c r="D2982" s="218">
        <v>3.66</v>
      </c>
    </row>
    <row r="2983" spans="1:4" customFormat="1" x14ac:dyDescent="0.25">
      <c r="A2983" s="371">
        <v>38595</v>
      </c>
      <c r="B2983" s="371" t="s">
        <v>11834</v>
      </c>
      <c r="C2983" s="371" t="s">
        <v>3635</v>
      </c>
      <c r="D2983" s="218">
        <v>3.1</v>
      </c>
    </row>
    <row r="2984" spans="1:4" customFormat="1" x14ac:dyDescent="0.25">
      <c r="A2984" s="371">
        <v>38592</v>
      </c>
      <c r="B2984" s="371" t="s">
        <v>11835</v>
      </c>
      <c r="C2984" s="371" t="s">
        <v>3635</v>
      </c>
      <c r="D2984" s="218">
        <v>3.14</v>
      </c>
    </row>
    <row r="2985" spans="1:4" customFormat="1" x14ac:dyDescent="0.25">
      <c r="A2985" s="371">
        <v>38588</v>
      </c>
      <c r="B2985" s="371" t="s">
        <v>11836</v>
      </c>
      <c r="C2985" s="371" t="s">
        <v>3635</v>
      </c>
      <c r="D2985" s="218">
        <v>2.5099999999999998</v>
      </c>
    </row>
    <row r="2986" spans="1:4" customFormat="1" x14ac:dyDescent="0.25">
      <c r="A2986" s="371">
        <v>38593</v>
      </c>
      <c r="B2986" s="371" t="s">
        <v>11837</v>
      </c>
      <c r="C2986" s="371" t="s">
        <v>3635</v>
      </c>
      <c r="D2986" s="218">
        <v>3.47</v>
      </c>
    </row>
    <row r="2987" spans="1:4" customFormat="1" x14ac:dyDescent="0.25">
      <c r="A2987" s="371">
        <v>38589</v>
      </c>
      <c r="B2987" s="371" t="s">
        <v>11838</v>
      </c>
      <c r="C2987" s="371" t="s">
        <v>3635</v>
      </c>
      <c r="D2987" s="218">
        <v>2.63</v>
      </c>
    </row>
    <row r="2988" spans="1:4" customFormat="1" x14ac:dyDescent="0.25">
      <c r="A2988" s="371">
        <v>38594</v>
      </c>
      <c r="B2988" s="371" t="s">
        <v>11839</v>
      </c>
      <c r="C2988" s="371" t="s">
        <v>3635</v>
      </c>
      <c r="D2988" s="218">
        <v>5.47</v>
      </c>
    </row>
    <row r="2989" spans="1:4" customFormat="1" x14ac:dyDescent="0.25">
      <c r="A2989" s="371">
        <v>34773</v>
      </c>
      <c r="B2989" s="371" t="s">
        <v>11840</v>
      </c>
      <c r="C2989" s="371" t="s">
        <v>3635</v>
      </c>
      <c r="D2989" s="218">
        <v>2.59</v>
      </c>
    </row>
    <row r="2990" spans="1:4" customFormat="1" x14ac:dyDescent="0.25">
      <c r="A2990" s="371">
        <v>34769</v>
      </c>
      <c r="B2990" s="371" t="s">
        <v>11841</v>
      </c>
      <c r="C2990" s="371" t="s">
        <v>3635</v>
      </c>
      <c r="D2990" s="218">
        <v>3.2</v>
      </c>
    </row>
    <row r="2991" spans="1:4" customFormat="1" x14ac:dyDescent="0.25">
      <c r="A2991" s="371">
        <v>34763</v>
      </c>
      <c r="B2991" s="371" t="s">
        <v>11842</v>
      </c>
      <c r="C2991" s="371" t="s">
        <v>3635</v>
      </c>
      <c r="D2991" s="218">
        <v>1.97</v>
      </c>
    </row>
    <row r="2992" spans="1:4" customFormat="1" x14ac:dyDescent="0.25">
      <c r="A2992" s="371">
        <v>34774</v>
      </c>
      <c r="B2992" s="371" t="s">
        <v>11843</v>
      </c>
      <c r="C2992" s="371" t="s">
        <v>3635</v>
      </c>
      <c r="D2992" s="218">
        <v>2.46</v>
      </c>
    </row>
    <row r="2993" spans="1:4" customFormat="1" x14ac:dyDescent="0.25">
      <c r="A2993" s="371">
        <v>34771</v>
      </c>
      <c r="B2993" s="371" t="s">
        <v>11844</v>
      </c>
      <c r="C2993" s="371" t="s">
        <v>3635</v>
      </c>
      <c r="D2993" s="218">
        <v>2.96</v>
      </c>
    </row>
    <row r="2994" spans="1:4" customFormat="1" x14ac:dyDescent="0.25">
      <c r="A2994" s="371">
        <v>34764</v>
      </c>
      <c r="B2994" s="371" t="s">
        <v>11845</v>
      </c>
      <c r="C2994" s="371" t="s">
        <v>3635</v>
      </c>
      <c r="D2994" s="218">
        <v>1.94</v>
      </c>
    </row>
    <row r="2995" spans="1:4" customFormat="1" x14ac:dyDescent="0.25">
      <c r="A2995" s="371">
        <v>34788</v>
      </c>
      <c r="B2995" s="371" t="s">
        <v>11846</v>
      </c>
      <c r="C2995" s="371" t="s">
        <v>3635</v>
      </c>
      <c r="D2995" s="218">
        <v>1.38</v>
      </c>
    </row>
    <row r="2996" spans="1:4" customFormat="1" x14ac:dyDescent="0.25">
      <c r="A2996" s="371">
        <v>34781</v>
      </c>
      <c r="B2996" s="371" t="s">
        <v>11847</v>
      </c>
      <c r="C2996" s="371" t="s">
        <v>3635</v>
      </c>
      <c r="D2996" s="218">
        <v>1.57</v>
      </c>
    </row>
    <row r="2997" spans="1:4" customFormat="1" x14ac:dyDescent="0.25">
      <c r="A2997" s="371">
        <v>41682</v>
      </c>
      <c r="B2997" s="371" t="s">
        <v>11848</v>
      </c>
      <c r="C2997" s="371" t="s">
        <v>3635</v>
      </c>
      <c r="D2997" s="218">
        <v>32.46</v>
      </c>
    </row>
    <row r="2998" spans="1:4" customFormat="1" x14ac:dyDescent="0.25">
      <c r="A2998" s="371">
        <v>41683</v>
      </c>
      <c r="B2998" s="371" t="s">
        <v>11849</v>
      </c>
      <c r="C2998" s="371" t="s">
        <v>3635</v>
      </c>
      <c r="D2998" s="218">
        <v>23.88</v>
      </c>
    </row>
    <row r="2999" spans="1:4" customFormat="1" x14ac:dyDescent="0.25">
      <c r="A2999" s="371">
        <v>41680</v>
      </c>
      <c r="B2999" s="371" t="s">
        <v>11850</v>
      </c>
      <c r="C2999" s="371" t="s">
        <v>3635</v>
      </c>
      <c r="D2999" s="218">
        <v>12.85</v>
      </c>
    </row>
    <row r="3000" spans="1:4" customFormat="1" x14ac:dyDescent="0.25">
      <c r="A3000" s="371">
        <v>41679</v>
      </c>
      <c r="B3000" s="371" t="s">
        <v>11851</v>
      </c>
      <c r="C3000" s="371" t="s">
        <v>3635</v>
      </c>
      <c r="D3000" s="218">
        <v>29.39</v>
      </c>
    </row>
    <row r="3001" spans="1:4" customFormat="1" x14ac:dyDescent="0.25">
      <c r="A3001" s="371">
        <v>41681</v>
      </c>
      <c r="B3001" s="371" t="s">
        <v>11852</v>
      </c>
      <c r="C3001" s="371" t="s">
        <v>3635</v>
      </c>
      <c r="D3001" s="218">
        <v>20.11</v>
      </c>
    </row>
    <row r="3002" spans="1:4" customFormat="1" x14ac:dyDescent="0.25">
      <c r="A3002" s="371">
        <v>43386</v>
      </c>
      <c r="B3002" s="371" t="s">
        <v>11853</v>
      </c>
      <c r="C3002" s="371" t="s">
        <v>3635</v>
      </c>
      <c r="D3002" s="218">
        <v>45.92</v>
      </c>
    </row>
    <row r="3003" spans="1:4" customFormat="1" x14ac:dyDescent="0.25">
      <c r="A3003" s="371">
        <v>4059</v>
      </c>
      <c r="B3003" s="371" t="s">
        <v>11854</v>
      </c>
      <c r="C3003" s="371" t="s">
        <v>3640</v>
      </c>
      <c r="D3003" s="218">
        <v>32.46</v>
      </c>
    </row>
    <row r="3004" spans="1:4" customFormat="1" x14ac:dyDescent="0.25">
      <c r="A3004" s="371">
        <v>4062</v>
      </c>
      <c r="B3004" s="371" t="s">
        <v>11855</v>
      </c>
      <c r="C3004" s="371" t="s">
        <v>3635</v>
      </c>
      <c r="D3004" s="218">
        <v>32.46</v>
      </c>
    </row>
    <row r="3005" spans="1:4" customFormat="1" x14ac:dyDescent="0.25">
      <c r="A3005" s="371">
        <v>4061</v>
      </c>
      <c r="B3005" s="371" t="s">
        <v>11856</v>
      </c>
      <c r="C3005" s="371" t="s">
        <v>3635</v>
      </c>
      <c r="D3005" s="218">
        <v>40.409999999999997</v>
      </c>
    </row>
    <row r="3006" spans="1:4" customFormat="1" x14ac:dyDescent="0.25">
      <c r="A3006" s="371">
        <v>41315</v>
      </c>
      <c r="B3006" s="371" t="s">
        <v>11857</v>
      </c>
      <c r="C3006" s="371" t="s">
        <v>3639</v>
      </c>
      <c r="D3006" s="218">
        <v>98.28</v>
      </c>
    </row>
    <row r="3007" spans="1:4" customFormat="1" x14ac:dyDescent="0.25">
      <c r="A3007" s="371">
        <v>43148</v>
      </c>
      <c r="B3007" s="371" t="s">
        <v>11858</v>
      </c>
      <c r="C3007" s="371" t="s">
        <v>3639</v>
      </c>
      <c r="D3007" s="218">
        <v>66.709999999999994</v>
      </c>
    </row>
    <row r="3008" spans="1:4" customFormat="1" x14ac:dyDescent="0.25">
      <c r="A3008" s="371">
        <v>43147</v>
      </c>
      <c r="B3008" s="371" t="s">
        <v>11859</v>
      </c>
      <c r="C3008" s="371" t="s">
        <v>3639</v>
      </c>
      <c r="D3008" s="218">
        <v>25.84</v>
      </c>
    </row>
    <row r="3009" spans="1:4" customFormat="1" x14ac:dyDescent="0.25">
      <c r="A3009" s="371">
        <v>10608</v>
      </c>
      <c r="B3009" s="371" t="s">
        <v>11860</v>
      </c>
      <c r="C3009" s="371" t="s">
        <v>3635</v>
      </c>
      <c r="D3009" s="219">
        <v>9629.7999999999993</v>
      </c>
    </row>
    <row r="3010" spans="1:4" customFormat="1" x14ac:dyDescent="0.25">
      <c r="A3010" s="371">
        <v>4069</v>
      </c>
      <c r="B3010" s="371" t="s">
        <v>11861</v>
      </c>
      <c r="C3010" s="371" t="s">
        <v>3638</v>
      </c>
      <c r="D3010" s="218">
        <v>45.46</v>
      </c>
    </row>
    <row r="3011" spans="1:4" customFormat="1" x14ac:dyDescent="0.25">
      <c r="A3011" s="371">
        <v>40819</v>
      </c>
      <c r="B3011" s="371" t="s">
        <v>11862</v>
      </c>
      <c r="C3011" s="371" t="s">
        <v>3642</v>
      </c>
      <c r="D3011" s="219">
        <v>8090.98</v>
      </c>
    </row>
    <row r="3012" spans="1:4" customFormat="1" x14ac:dyDescent="0.25">
      <c r="A3012" s="371">
        <v>34361</v>
      </c>
      <c r="B3012" s="371" t="s">
        <v>11863</v>
      </c>
      <c r="C3012" s="371" t="s">
        <v>3639</v>
      </c>
      <c r="D3012" s="218">
        <v>18.8</v>
      </c>
    </row>
    <row r="3013" spans="1:4" customFormat="1" x14ac:dyDescent="0.25">
      <c r="A3013" s="371">
        <v>36512</v>
      </c>
      <c r="B3013" s="371" t="s">
        <v>11864</v>
      </c>
      <c r="C3013" s="371" t="s">
        <v>3635</v>
      </c>
      <c r="D3013" s="219">
        <v>20394.650000000001</v>
      </c>
    </row>
    <row r="3014" spans="1:4" customFormat="1" x14ac:dyDescent="0.25">
      <c r="A3014" s="371">
        <v>44478</v>
      </c>
      <c r="B3014" s="371" t="s">
        <v>11865</v>
      </c>
      <c r="C3014" s="371" t="s">
        <v>3639</v>
      </c>
      <c r="D3014" s="218">
        <v>13.12</v>
      </c>
    </row>
    <row r="3015" spans="1:4" customFormat="1" x14ac:dyDescent="0.25">
      <c r="A3015" s="371">
        <v>44477</v>
      </c>
      <c r="B3015" s="371" t="s">
        <v>11866</v>
      </c>
      <c r="C3015" s="371" t="s">
        <v>3639</v>
      </c>
      <c r="D3015" s="218">
        <v>13.12</v>
      </c>
    </row>
    <row r="3016" spans="1:4" customFormat="1" x14ac:dyDescent="0.25">
      <c r="A3016" s="371">
        <v>11697</v>
      </c>
      <c r="B3016" s="371" t="s">
        <v>11867</v>
      </c>
      <c r="C3016" s="371" t="s">
        <v>3635</v>
      </c>
      <c r="D3016" s="218">
        <v>730.14</v>
      </c>
    </row>
    <row r="3017" spans="1:4" customFormat="1" x14ac:dyDescent="0.25">
      <c r="A3017" s="371">
        <v>11698</v>
      </c>
      <c r="B3017" s="371" t="s">
        <v>11868</v>
      </c>
      <c r="C3017" s="371" t="s">
        <v>3635</v>
      </c>
      <c r="D3017" s="218">
        <v>871.02</v>
      </c>
    </row>
    <row r="3018" spans="1:4" customFormat="1" x14ac:dyDescent="0.25">
      <c r="A3018" s="371">
        <v>11699</v>
      </c>
      <c r="B3018" s="371" t="s">
        <v>11869</v>
      </c>
      <c r="C3018" s="371" t="s">
        <v>3635</v>
      </c>
      <c r="D3018" s="218">
        <v>962.67</v>
      </c>
    </row>
    <row r="3019" spans="1:4" customFormat="1" x14ac:dyDescent="0.25">
      <c r="A3019" s="371">
        <v>10432</v>
      </c>
      <c r="B3019" s="371" t="s">
        <v>11870</v>
      </c>
      <c r="C3019" s="371" t="s">
        <v>3635</v>
      </c>
      <c r="D3019" s="218">
        <v>366.84</v>
      </c>
    </row>
    <row r="3020" spans="1:4" customFormat="1" x14ac:dyDescent="0.25">
      <c r="A3020" s="371">
        <v>44020</v>
      </c>
      <c r="B3020" s="371" t="s">
        <v>11871</v>
      </c>
      <c r="C3020" s="371" t="s">
        <v>3635</v>
      </c>
      <c r="D3020" s="218">
        <v>905.05</v>
      </c>
    </row>
    <row r="3021" spans="1:4" customFormat="1" x14ac:dyDescent="0.25">
      <c r="A3021" s="371">
        <v>41420</v>
      </c>
      <c r="B3021" s="371" t="s">
        <v>11872</v>
      </c>
      <c r="C3021" s="371" t="s">
        <v>3635</v>
      </c>
      <c r="D3021" s="218">
        <v>9.23</v>
      </c>
    </row>
    <row r="3022" spans="1:4" customFormat="1" x14ac:dyDescent="0.25">
      <c r="A3022" s="371">
        <v>41422</v>
      </c>
      <c r="B3022" s="371" t="s">
        <v>11873</v>
      </c>
      <c r="C3022" s="371" t="s">
        <v>3635</v>
      </c>
      <c r="D3022" s="218">
        <v>12.61</v>
      </c>
    </row>
    <row r="3023" spans="1:4" customFormat="1" x14ac:dyDescent="0.25">
      <c r="A3023" s="371">
        <v>41425</v>
      </c>
      <c r="B3023" s="371" t="s">
        <v>11874</v>
      </c>
      <c r="C3023" s="371" t="s">
        <v>3635</v>
      </c>
      <c r="D3023" s="218">
        <v>6.45</v>
      </c>
    </row>
    <row r="3024" spans="1:4" customFormat="1" x14ac:dyDescent="0.25">
      <c r="A3024" s="371">
        <v>41426</v>
      </c>
      <c r="B3024" s="371" t="s">
        <v>11875</v>
      </c>
      <c r="C3024" s="371" t="s">
        <v>3635</v>
      </c>
      <c r="D3024" s="218">
        <v>11.63</v>
      </c>
    </row>
    <row r="3025" spans="1:4" customFormat="1" x14ac:dyDescent="0.25">
      <c r="A3025" s="371">
        <v>41419</v>
      </c>
      <c r="B3025" s="371" t="s">
        <v>11876</v>
      </c>
      <c r="C3025" s="371" t="s">
        <v>3635</v>
      </c>
      <c r="D3025" s="218">
        <v>6.78</v>
      </c>
    </row>
    <row r="3026" spans="1:4" customFormat="1" x14ac:dyDescent="0.25">
      <c r="A3026" s="371">
        <v>41421</v>
      </c>
      <c r="B3026" s="371" t="s">
        <v>11877</v>
      </c>
      <c r="C3026" s="371" t="s">
        <v>3635</v>
      </c>
      <c r="D3026" s="218">
        <v>9.2100000000000009</v>
      </c>
    </row>
    <row r="3027" spans="1:4" customFormat="1" x14ac:dyDescent="0.25">
      <c r="A3027" s="371">
        <v>41414</v>
      </c>
      <c r="B3027" s="371" t="s">
        <v>11878</v>
      </c>
      <c r="C3027" s="371" t="s">
        <v>3635</v>
      </c>
      <c r="D3027" s="218">
        <v>21.35</v>
      </c>
    </row>
    <row r="3028" spans="1:4" customFormat="1" x14ac:dyDescent="0.25">
      <c r="A3028" s="371">
        <v>41415</v>
      </c>
      <c r="B3028" s="371" t="s">
        <v>11879</v>
      </c>
      <c r="C3028" s="371" t="s">
        <v>3635</v>
      </c>
      <c r="D3028" s="218">
        <v>24.86</v>
      </c>
    </row>
    <row r="3029" spans="1:4" customFormat="1" x14ac:dyDescent="0.25">
      <c r="A3029" s="371">
        <v>37514</v>
      </c>
      <c r="B3029" s="371" t="s">
        <v>11880</v>
      </c>
      <c r="C3029" s="371" t="s">
        <v>3635</v>
      </c>
      <c r="D3029" s="219">
        <v>320000</v>
      </c>
    </row>
    <row r="3030" spans="1:4" customFormat="1" x14ac:dyDescent="0.25">
      <c r="A3030" s="371">
        <v>37519</v>
      </c>
      <c r="B3030" s="371" t="s">
        <v>11881</v>
      </c>
      <c r="C3030" s="371" t="s">
        <v>3635</v>
      </c>
      <c r="D3030" s="219">
        <v>493853.88</v>
      </c>
    </row>
    <row r="3031" spans="1:4" customFormat="1" x14ac:dyDescent="0.25">
      <c r="A3031" s="371">
        <v>37520</v>
      </c>
      <c r="B3031" s="371" t="s">
        <v>11882</v>
      </c>
      <c r="C3031" s="371" t="s">
        <v>3635</v>
      </c>
      <c r="D3031" s="219">
        <v>485757.92</v>
      </c>
    </row>
    <row r="3032" spans="1:4" customFormat="1" x14ac:dyDescent="0.25">
      <c r="A3032" s="371">
        <v>37521</v>
      </c>
      <c r="B3032" s="371" t="s">
        <v>11883</v>
      </c>
      <c r="C3032" s="371" t="s">
        <v>3635</v>
      </c>
      <c r="D3032" s="219">
        <v>592624.67000000004</v>
      </c>
    </row>
    <row r="3033" spans="1:4" customFormat="1" x14ac:dyDescent="0.25">
      <c r="A3033" s="371">
        <v>37522</v>
      </c>
      <c r="B3033" s="371" t="s">
        <v>11884</v>
      </c>
      <c r="C3033" s="371" t="s">
        <v>3635</v>
      </c>
      <c r="D3033" s="219">
        <v>610454.24</v>
      </c>
    </row>
    <row r="3034" spans="1:4" customFormat="1" x14ac:dyDescent="0.25">
      <c r="A3034" s="371">
        <v>21109</v>
      </c>
      <c r="B3034" s="371" t="s">
        <v>11885</v>
      </c>
      <c r="C3034" s="371" t="s">
        <v>3635</v>
      </c>
      <c r="D3034" s="218">
        <v>71.48</v>
      </c>
    </row>
    <row r="3035" spans="1:4" customFormat="1" x14ac:dyDescent="0.25">
      <c r="A3035" s="371">
        <v>37546</v>
      </c>
      <c r="B3035" s="371" t="s">
        <v>11886</v>
      </c>
      <c r="C3035" s="371" t="s">
        <v>3635</v>
      </c>
      <c r="D3035" s="219">
        <v>14785.22</v>
      </c>
    </row>
    <row r="3036" spans="1:4" customFormat="1" x14ac:dyDescent="0.25">
      <c r="A3036" s="371">
        <v>37544</v>
      </c>
      <c r="B3036" s="371" t="s">
        <v>11887</v>
      </c>
      <c r="C3036" s="371" t="s">
        <v>3635</v>
      </c>
      <c r="D3036" s="219">
        <v>15637.86</v>
      </c>
    </row>
    <row r="3037" spans="1:4" customFormat="1" x14ac:dyDescent="0.25">
      <c r="A3037" s="371">
        <v>37545</v>
      </c>
      <c r="B3037" s="371" t="s">
        <v>11888</v>
      </c>
      <c r="C3037" s="371" t="s">
        <v>3635</v>
      </c>
      <c r="D3037" s="219">
        <v>18606.95</v>
      </c>
    </row>
    <row r="3038" spans="1:4" customFormat="1" x14ac:dyDescent="0.25">
      <c r="A3038" s="371">
        <v>36793</v>
      </c>
      <c r="B3038" s="371" t="s">
        <v>11889</v>
      </c>
      <c r="C3038" s="371" t="s">
        <v>3635</v>
      </c>
      <c r="D3038" s="218">
        <v>810.28</v>
      </c>
    </row>
    <row r="3039" spans="1:4" customFormat="1" x14ac:dyDescent="0.25">
      <c r="A3039" s="371">
        <v>11769</v>
      </c>
      <c r="B3039" s="371" t="s">
        <v>11890</v>
      </c>
      <c r="C3039" s="371" t="s">
        <v>3635</v>
      </c>
      <c r="D3039" s="218">
        <v>358.08</v>
      </c>
    </row>
    <row r="3040" spans="1:4" customFormat="1" x14ac:dyDescent="0.25">
      <c r="A3040" s="371">
        <v>11771</v>
      </c>
      <c r="B3040" s="371" t="s">
        <v>11891</v>
      </c>
      <c r="C3040" s="371" t="s">
        <v>3635</v>
      </c>
      <c r="D3040" s="218">
        <v>438.6</v>
      </c>
    </row>
    <row r="3041" spans="1:4" customFormat="1" x14ac:dyDescent="0.25">
      <c r="A3041" s="371">
        <v>39919</v>
      </c>
      <c r="B3041" s="371" t="s">
        <v>11892</v>
      </c>
      <c r="C3041" s="371" t="s">
        <v>3635</v>
      </c>
      <c r="D3041" s="219">
        <v>74008.22</v>
      </c>
    </row>
    <row r="3042" spans="1:4" customFormat="1" x14ac:dyDescent="0.25">
      <c r="A3042" s="371">
        <v>38385</v>
      </c>
      <c r="B3042" s="371" t="s">
        <v>11893</v>
      </c>
      <c r="C3042" s="371" t="s">
        <v>3635</v>
      </c>
      <c r="D3042" s="218">
        <v>49.71</v>
      </c>
    </row>
    <row r="3043" spans="1:4" customFormat="1" x14ac:dyDescent="0.25">
      <c r="A3043" s="371">
        <v>36800</v>
      </c>
      <c r="B3043" s="371" t="s">
        <v>11894</v>
      </c>
      <c r="C3043" s="371" t="s">
        <v>3635</v>
      </c>
      <c r="D3043" s="218">
        <v>215.16</v>
      </c>
    </row>
    <row r="3044" spans="1:4" customFormat="1" x14ac:dyDescent="0.25">
      <c r="A3044" s="371">
        <v>37587</v>
      </c>
      <c r="B3044" s="371" t="s">
        <v>11895</v>
      </c>
      <c r="C3044" s="371" t="s">
        <v>3635</v>
      </c>
      <c r="D3044" s="218">
        <v>472.72</v>
      </c>
    </row>
    <row r="3045" spans="1:4" customFormat="1" x14ac:dyDescent="0.25">
      <c r="A3045" s="371">
        <v>11561</v>
      </c>
      <c r="B3045" s="371" t="s">
        <v>11896</v>
      </c>
      <c r="C3045" s="371" t="s">
        <v>3635</v>
      </c>
      <c r="D3045" s="218">
        <v>231.59</v>
      </c>
    </row>
    <row r="3046" spans="1:4" customFormat="1" x14ac:dyDescent="0.25">
      <c r="A3046" s="371">
        <v>43604</v>
      </c>
      <c r="B3046" s="371" t="s">
        <v>11897</v>
      </c>
      <c r="C3046" s="371" t="s">
        <v>3635</v>
      </c>
      <c r="D3046" s="218">
        <v>123.46</v>
      </c>
    </row>
    <row r="3047" spans="1:4" customFormat="1" x14ac:dyDescent="0.25">
      <c r="A3047" s="371">
        <v>11560</v>
      </c>
      <c r="B3047" s="371" t="s">
        <v>11898</v>
      </c>
      <c r="C3047" s="371" t="s">
        <v>3635</v>
      </c>
      <c r="D3047" s="218">
        <v>178.75</v>
      </c>
    </row>
    <row r="3048" spans="1:4" customFormat="1" x14ac:dyDescent="0.25">
      <c r="A3048" s="371">
        <v>11499</v>
      </c>
      <c r="B3048" s="371" t="s">
        <v>11899</v>
      </c>
      <c r="C3048" s="371" t="s">
        <v>3635</v>
      </c>
      <c r="D3048" s="218">
        <v>962.01</v>
      </c>
    </row>
    <row r="3049" spans="1:4" customFormat="1" x14ac:dyDescent="0.25">
      <c r="A3049" s="371">
        <v>34761</v>
      </c>
      <c r="B3049" s="371" t="s">
        <v>11900</v>
      </c>
      <c r="C3049" s="371" t="s">
        <v>3638</v>
      </c>
      <c r="D3049" s="218">
        <v>17.82</v>
      </c>
    </row>
    <row r="3050" spans="1:4" customFormat="1" x14ac:dyDescent="0.25">
      <c r="A3050" s="371">
        <v>40924</v>
      </c>
      <c r="B3050" s="371" t="s">
        <v>11901</v>
      </c>
      <c r="C3050" s="371" t="s">
        <v>3642</v>
      </c>
      <c r="D3050" s="219">
        <v>3174.87</v>
      </c>
    </row>
    <row r="3051" spans="1:4" customFormat="1" x14ac:dyDescent="0.25">
      <c r="A3051" s="371">
        <v>40983</v>
      </c>
      <c r="B3051" s="371" t="s">
        <v>11902</v>
      </c>
      <c r="C3051" s="371" t="s">
        <v>3642</v>
      </c>
      <c r="D3051" s="219">
        <v>3021.85</v>
      </c>
    </row>
    <row r="3052" spans="1:4" customFormat="1" x14ac:dyDescent="0.25">
      <c r="A3052" s="371">
        <v>44497</v>
      </c>
      <c r="B3052" s="371" t="s">
        <v>11903</v>
      </c>
      <c r="C3052" s="371" t="s">
        <v>3638</v>
      </c>
      <c r="D3052" s="218">
        <v>16.98</v>
      </c>
    </row>
    <row r="3053" spans="1:4" customFormat="1" x14ac:dyDescent="0.25">
      <c r="A3053" s="371">
        <v>2437</v>
      </c>
      <c r="B3053" s="371" t="s">
        <v>11904</v>
      </c>
      <c r="C3053" s="371" t="s">
        <v>3638</v>
      </c>
      <c r="D3053" s="218">
        <v>17.36</v>
      </c>
    </row>
    <row r="3054" spans="1:4" customFormat="1" x14ac:dyDescent="0.25">
      <c r="A3054" s="371">
        <v>40921</v>
      </c>
      <c r="B3054" s="371" t="s">
        <v>11905</v>
      </c>
      <c r="C3054" s="371" t="s">
        <v>3642</v>
      </c>
      <c r="D3054" s="219">
        <v>3092.31</v>
      </c>
    </row>
    <row r="3055" spans="1:4" customFormat="1" x14ac:dyDescent="0.25">
      <c r="A3055" s="371">
        <v>14252</v>
      </c>
      <c r="B3055" s="371" t="s">
        <v>11906</v>
      </c>
      <c r="C3055" s="371" t="s">
        <v>3635</v>
      </c>
      <c r="D3055" s="219">
        <v>3567.05</v>
      </c>
    </row>
    <row r="3056" spans="1:4" customFormat="1" x14ac:dyDescent="0.25">
      <c r="A3056" s="371">
        <v>730</v>
      </c>
      <c r="B3056" s="371" t="s">
        <v>11907</v>
      </c>
      <c r="C3056" s="371" t="s">
        <v>3635</v>
      </c>
      <c r="D3056" s="219">
        <v>9530.5</v>
      </c>
    </row>
    <row r="3057" spans="1:4" customFormat="1" x14ac:dyDescent="0.25">
      <c r="A3057" s="371">
        <v>723</v>
      </c>
      <c r="B3057" s="371" t="s">
        <v>11908</v>
      </c>
      <c r="C3057" s="371" t="s">
        <v>3635</v>
      </c>
      <c r="D3057" s="219">
        <v>4736.99</v>
      </c>
    </row>
    <row r="3058" spans="1:4" customFormat="1" x14ac:dyDescent="0.25">
      <c r="A3058" s="371">
        <v>36502</v>
      </c>
      <c r="B3058" s="371" t="s">
        <v>11909</v>
      </c>
      <c r="C3058" s="371" t="s">
        <v>3635</v>
      </c>
      <c r="D3058" s="219">
        <v>4452.21</v>
      </c>
    </row>
    <row r="3059" spans="1:4" customFormat="1" x14ac:dyDescent="0.25">
      <c r="A3059" s="371">
        <v>36503</v>
      </c>
      <c r="B3059" s="371" t="s">
        <v>11910</v>
      </c>
      <c r="C3059" s="371" t="s">
        <v>3635</v>
      </c>
      <c r="D3059" s="219">
        <v>5490.1</v>
      </c>
    </row>
    <row r="3060" spans="1:4" customFormat="1" x14ac:dyDescent="0.25">
      <c r="A3060" s="371">
        <v>4090</v>
      </c>
      <c r="B3060" s="371" t="s">
        <v>11911</v>
      </c>
      <c r="C3060" s="371" t="s">
        <v>3635</v>
      </c>
      <c r="D3060" s="219">
        <v>1120000</v>
      </c>
    </row>
    <row r="3061" spans="1:4" customFormat="1" x14ac:dyDescent="0.25">
      <c r="A3061" s="371">
        <v>13227</v>
      </c>
      <c r="B3061" s="371" t="s">
        <v>11912</v>
      </c>
      <c r="C3061" s="371" t="s">
        <v>3635</v>
      </c>
      <c r="D3061" s="219">
        <v>1391739.66</v>
      </c>
    </row>
    <row r="3062" spans="1:4" customFormat="1" x14ac:dyDescent="0.25">
      <c r="A3062" s="371">
        <v>10597</v>
      </c>
      <c r="B3062" s="371" t="s">
        <v>11913</v>
      </c>
      <c r="C3062" s="371" t="s">
        <v>3635</v>
      </c>
      <c r="D3062" s="219">
        <v>1464985.53</v>
      </c>
    </row>
    <row r="3063" spans="1:4" customFormat="1" x14ac:dyDescent="0.25">
      <c r="A3063" s="371">
        <v>39628</v>
      </c>
      <c r="B3063" s="371" t="s">
        <v>11914</v>
      </c>
      <c r="C3063" s="371" t="s">
        <v>3635</v>
      </c>
      <c r="D3063" s="219">
        <v>4176.5</v>
      </c>
    </row>
    <row r="3064" spans="1:4" customFormat="1" x14ac:dyDescent="0.25">
      <c r="A3064" s="371">
        <v>39404</v>
      </c>
      <c r="B3064" s="371" t="s">
        <v>11915</v>
      </c>
      <c r="C3064" s="371" t="s">
        <v>3635</v>
      </c>
      <c r="D3064" s="219">
        <v>2070.9899999999998</v>
      </c>
    </row>
    <row r="3065" spans="1:4" customFormat="1" x14ac:dyDescent="0.25">
      <c r="A3065" s="371">
        <v>39402</v>
      </c>
      <c r="B3065" s="371" t="s">
        <v>11916</v>
      </c>
      <c r="C3065" s="371" t="s">
        <v>3635</v>
      </c>
      <c r="D3065" s="219">
        <v>1706.1</v>
      </c>
    </row>
    <row r="3066" spans="1:4" customFormat="1" x14ac:dyDescent="0.25">
      <c r="A3066" s="371">
        <v>39403</v>
      </c>
      <c r="B3066" s="371" t="s">
        <v>11917</v>
      </c>
      <c r="C3066" s="371" t="s">
        <v>3635</v>
      </c>
      <c r="D3066" s="219">
        <v>1668.99</v>
      </c>
    </row>
    <row r="3067" spans="1:4" customFormat="1" x14ac:dyDescent="0.25">
      <c r="A3067" s="371">
        <v>4093</v>
      </c>
      <c r="B3067" s="371" t="s">
        <v>11918</v>
      </c>
      <c r="C3067" s="371" t="s">
        <v>3638</v>
      </c>
      <c r="D3067" s="218">
        <v>21.06</v>
      </c>
    </row>
    <row r="3068" spans="1:4" customFormat="1" x14ac:dyDescent="0.25">
      <c r="A3068" s="371">
        <v>10512</v>
      </c>
      <c r="B3068" s="371" t="s">
        <v>11919</v>
      </c>
      <c r="C3068" s="371" t="s">
        <v>3642</v>
      </c>
      <c r="D3068" s="219">
        <v>3748.8</v>
      </c>
    </row>
    <row r="3069" spans="1:4" customFormat="1" x14ac:dyDescent="0.25">
      <c r="A3069" s="371">
        <v>4243</v>
      </c>
      <c r="B3069" s="371" t="s">
        <v>11920</v>
      </c>
      <c r="C3069" s="371" t="s">
        <v>3638</v>
      </c>
      <c r="D3069" s="218">
        <v>17.38</v>
      </c>
    </row>
    <row r="3070" spans="1:4" customFormat="1" x14ac:dyDescent="0.25">
      <c r="A3070" s="371">
        <v>20020</v>
      </c>
      <c r="B3070" s="371" t="s">
        <v>11921</v>
      </c>
      <c r="C3070" s="371" t="s">
        <v>3638</v>
      </c>
      <c r="D3070" s="218">
        <v>21.89</v>
      </c>
    </row>
    <row r="3071" spans="1:4" customFormat="1" x14ac:dyDescent="0.25">
      <c r="A3071" s="371">
        <v>41038</v>
      </c>
      <c r="B3071" s="371" t="s">
        <v>11922</v>
      </c>
      <c r="C3071" s="371" t="s">
        <v>3642</v>
      </c>
      <c r="D3071" s="219">
        <v>3895.77</v>
      </c>
    </row>
    <row r="3072" spans="1:4" customFormat="1" x14ac:dyDescent="0.25">
      <c r="A3072" s="371">
        <v>4094</v>
      </c>
      <c r="B3072" s="371" t="s">
        <v>11923</v>
      </c>
      <c r="C3072" s="371" t="s">
        <v>3638</v>
      </c>
      <c r="D3072" s="218">
        <v>26.18</v>
      </c>
    </row>
    <row r="3073" spans="1:4" customFormat="1" x14ac:dyDescent="0.25">
      <c r="A3073" s="371">
        <v>40988</v>
      </c>
      <c r="B3073" s="371" t="s">
        <v>11924</v>
      </c>
      <c r="C3073" s="371" t="s">
        <v>3642</v>
      </c>
      <c r="D3073" s="219">
        <v>4662.84</v>
      </c>
    </row>
    <row r="3074" spans="1:4" customFormat="1" x14ac:dyDescent="0.25">
      <c r="A3074" s="371">
        <v>4095</v>
      </c>
      <c r="B3074" s="371" t="s">
        <v>11925</v>
      </c>
      <c r="C3074" s="371" t="s">
        <v>3638</v>
      </c>
      <c r="D3074" s="218">
        <v>18.850000000000001</v>
      </c>
    </row>
    <row r="3075" spans="1:4" customFormat="1" x14ac:dyDescent="0.25">
      <c r="A3075" s="371">
        <v>40990</v>
      </c>
      <c r="B3075" s="371" t="s">
        <v>11926</v>
      </c>
      <c r="C3075" s="371" t="s">
        <v>3642</v>
      </c>
      <c r="D3075" s="219">
        <v>3357.34</v>
      </c>
    </row>
    <row r="3076" spans="1:4" customFormat="1" x14ac:dyDescent="0.25">
      <c r="A3076" s="371">
        <v>4096</v>
      </c>
      <c r="B3076" s="371" t="s">
        <v>11927</v>
      </c>
      <c r="C3076" s="371" t="s">
        <v>3638</v>
      </c>
      <c r="D3076" s="218">
        <v>22.26</v>
      </c>
    </row>
    <row r="3077" spans="1:4" customFormat="1" x14ac:dyDescent="0.25">
      <c r="A3077" s="371">
        <v>40992</v>
      </c>
      <c r="B3077" s="371" t="s">
        <v>11928</v>
      </c>
      <c r="C3077" s="371" t="s">
        <v>3642</v>
      </c>
      <c r="D3077" s="219">
        <v>3964.32</v>
      </c>
    </row>
    <row r="3078" spans="1:4" customFormat="1" x14ac:dyDescent="0.25">
      <c r="A3078" s="371">
        <v>4114</v>
      </c>
      <c r="B3078" s="371" t="s">
        <v>11929</v>
      </c>
      <c r="C3078" s="371" t="s">
        <v>3635</v>
      </c>
      <c r="D3078" s="218">
        <v>74.400000000000006</v>
      </c>
    </row>
    <row r="3079" spans="1:4" customFormat="1" x14ac:dyDescent="0.25">
      <c r="A3079" s="371">
        <v>36797</v>
      </c>
      <c r="B3079" s="371" t="s">
        <v>11930</v>
      </c>
      <c r="C3079" s="371" t="s">
        <v>3635</v>
      </c>
      <c r="D3079" s="218">
        <v>66.239999999999995</v>
      </c>
    </row>
    <row r="3080" spans="1:4" customFormat="1" x14ac:dyDescent="0.25">
      <c r="A3080" s="371">
        <v>4107</v>
      </c>
      <c r="B3080" s="371" t="s">
        <v>11931</v>
      </c>
      <c r="C3080" s="371" t="s">
        <v>3635</v>
      </c>
      <c r="D3080" s="218">
        <v>62.46</v>
      </c>
    </row>
    <row r="3081" spans="1:4" customFormat="1" x14ac:dyDescent="0.25">
      <c r="A3081" s="371">
        <v>4102</v>
      </c>
      <c r="B3081" s="371" t="s">
        <v>11932</v>
      </c>
      <c r="C3081" s="371" t="s">
        <v>3635</v>
      </c>
      <c r="D3081" s="218">
        <v>76.239999999999995</v>
      </c>
    </row>
    <row r="3082" spans="1:4" customFormat="1" x14ac:dyDescent="0.25">
      <c r="A3082" s="371">
        <v>36799</v>
      </c>
      <c r="B3082" s="371" t="s">
        <v>11933</v>
      </c>
      <c r="C3082" s="371" t="s">
        <v>3635</v>
      </c>
      <c r="D3082" s="218">
        <v>64.290000000000006</v>
      </c>
    </row>
    <row r="3083" spans="1:4" customFormat="1" x14ac:dyDescent="0.25">
      <c r="A3083" s="371">
        <v>2747</v>
      </c>
      <c r="B3083" s="371" t="s">
        <v>11934</v>
      </c>
      <c r="C3083" s="371" t="s">
        <v>3640</v>
      </c>
      <c r="D3083" s="218">
        <v>32.33</v>
      </c>
    </row>
    <row r="3084" spans="1:4" customFormat="1" x14ac:dyDescent="0.25">
      <c r="A3084" s="371">
        <v>21138</v>
      </c>
      <c r="B3084" s="371" t="s">
        <v>11935</v>
      </c>
      <c r="C3084" s="371" t="s">
        <v>3640</v>
      </c>
      <c r="D3084" s="218">
        <v>10.25</v>
      </c>
    </row>
    <row r="3085" spans="1:4" customFormat="1" x14ac:dyDescent="0.25">
      <c r="A3085" s="371">
        <v>10826</v>
      </c>
      <c r="B3085" s="371" t="s">
        <v>11936</v>
      </c>
      <c r="C3085" s="371" t="s">
        <v>3635</v>
      </c>
      <c r="D3085" s="218">
        <v>71.55</v>
      </c>
    </row>
    <row r="3086" spans="1:4" customFormat="1" x14ac:dyDescent="0.25">
      <c r="A3086" s="371">
        <v>365</v>
      </c>
      <c r="B3086" s="371" t="s">
        <v>11937</v>
      </c>
      <c r="C3086" s="371" t="s">
        <v>3635</v>
      </c>
      <c r="D3086" s="218">
        <v>44.36</v>
      </c>
    </row>
    <row r="3087" spans="1:4" customFormat="1" x14ac:dyDescent="0.25">
      <c r="A3087" s="371">
        <v>38639</v>
      </c>
      <c r="B3087" s="371" t="s">
        <v>11938</v>
      </c>
      <c r="C3087" s="371" t="s">
        <v>3635</v>
      </c>
      <c r="D3087" s="218">
        <v>171.72</v>
      </c>
    </row>
    <row r="3088" spans="1:4" customFormat="1" x14ac:dyDescent="0.25">
      <c r="A3088" s="371">
        <v>38640</v>
      </c>
      <c r="B3088" s="371" t="s">
        <v>11939</v>
      </c>
      <c r="C3088" s="371" t="s">
        <v>3635</v>
      </c>
      <c r="D3088" s="218">
        <v>2.57</v>
      </c>
    </row>
    <row r="3089" spans="1:4" customFormat="1" x14ac:dyDescent="0.25">
      <c r="A3089" s="371">
        <v>358</v>
      </c>
      <c r="B3089" s="371" t="s">
        <v>11940</v>
      </c>
      <c r="C3089" s="371" t="s">
        <v>3635</v>
      </c>
      <c r="D3089" s="218">
        <v>52.94</v>
      </c>
    </row>
    <row r="3090" spans="1:4" customFormat="1" x14ac:dyDescent="0.25">
      <c r="A3090" s="371">
        <v>359</v>
      </c>
      <c r="B3090" s="371" t="s">
        <v>11941</v>
      </c>
      <c r="C3090" s="371" t="s">
        <v>3635</v>
      </c>
      <c r="D3090" s="218">
        <v>108.75</v>
      </c>
    </row>
    <row r="3091" spans="1:4" customFormat="1" x14ac:dyDescent="0.25">
      <c r="A3091" s="371">
        <v>38641</v>
      </c>
      <c r="B3091" s="371" t="s">
        <v>11942</v>
      </c>
      <c r="C3091" s="371" t="s">
        <v>3635</v>
      </c>
      <c r="D3091" s="218">
        <v>107.32</v>
      </c>
    </row>
    <row r="3092" spans="1:4" customFormat="1" x14ac:dyDescent="0.25">
      <c r="A3092" s="371">
        <v>360</v>
      </c>
      <c r="B3092" s="371" t="s">
        <v>11943</v>
      </c>
      <c r="C3092" s="371" t="s">
        <v>3635</v>
      </c>
      <c r="D3092" s="218">
        <v>2.4900000000000002</v>
      </c>
    </row>
    <row r="3093" spans="1:4" customFormat="1" x14ac:dyDescent="0.25">
      <c r="A3093" s="371">
        <v>42430</v>
      </c>
      <c r="B3093" s="371" t="s">
        <v>11944</v>
      </c>
      <c r="C3093" s="371" t="s">
        <v>3635</v>
      </c>
      <c r="D3093" s="219">
        <v>6434.22</v>
      </c>
    </row>
    <row r="3094" spans="1:4" customFormat="1" x14ac:dyDescent="0.25">
      <c r="A3094" s="371">
        <v>4209</v>
      </c>
      <c r="B3094" s="371" t="s">
        <v>11945</v>
      </c>
      <c r="C3094" s="371" t="s">
        <v>3635</v>
      </c>
      <c r="D3094" s="218">
        <v>25.23</v>
      </c>
    </row>
    <row r="3095" spans="1:4" customFormat="1" x14ac:dyDescent="0.25">
      <c r="A3095" s="371">
        <v>4180</v>
      </c>
      <c r="B3095" s="371" t="s">
        <v>11946</v>
      </c>
      <c r="C3095" s="371" t="s">
        <v>3635</v>
      </c>
      <c r="D3095" s="218">
        <v>18.989999999999998</v>
      </c>
    </row>
    <row r="3096" spans="1:4" customFormat="1" x14ac:dyDescent="0.25">
      <c r="A3096" s="371">
        <v>4177</v>
      </c>
      <c r="B3096" s="371" t="s">
        <v>11947</v>
      </c>
      <c r="C3096" s="371" t="s">
        <v>3635</v>
      </c>
      <c r="D3096" s="218">
        <v>6.3</v>
      </c>
    </row>
    <row r="3097" spans="1:4" customFormat="1" x14ac:dyDescent="0.25">
      <c r="A3097" s="371">
        <v>4179</v>
      </c>
      <c r="B3097" s="371" t="s">
        <v>11948</v>
      </c>
      <c r="C3097" s="371" t="s">
        <v>3635</v>
      </c>
      <c r="D3097" s="218">
        <v>12.9</v>
      </c>
    </row>
    <row r="3098" spans="1:4" customFormat="1" x14ac:dyDescent="0.25">
      <c r="A3098" s="371">
        <v>4208</v>
      </c>
      <c r="B3098" s="371" t="s">
        <v>11949</v>
      </c>
      <c r="C3098" s="371" t="s">
        <v>3635</v>
      </c>
      <c r="D3098" s="218">
        <v>60.06</v>
      </c>
    </row>
    <row r="3099" spans="1:4" customFormat="1" x14ac:dyDescent="0.25">
      <c r="A3099" s="371">
        <v>4181</v>
      </c>
      <c r="B3099" s="371" t="s">
        <v>11950</v>
      </c>
      <c r="C3099" s="371" t="s">
        <v>3635</v>
      </c>
      <c r="D3099" s="218">
        <v>39.24</v>
      </c>
    </row>
    <row r="3100" spans="1:4" customFormat="1" x14ac:dyDescent="0.25">
      <c r="A3100" s="371">
        <v>4178</v>
      </c>
      <c r="B3100" s="371" t="s">
        <v>11951</v>
      </c>
      <c r="C3100" s="371" t="s">
        <v>3635</v>
      </c>
      <c r="D3100" s="218">
        <v>8.74</v>
      </c>
    </row>
    <row r="3101" spans="1:4" customFormat="1" x14ac:dyDescent="0.25">
      <c r="A3101" s="371">
        <v>4182</v>
      </c>
      <c r="B3101" s="371" t="s">
        <v>11952</v>
      </c>
      <c r="C3101" s="371" t="s">
        <v>3635</v>
      </c>
      <c r="D3101" s="218">
        <v>97.7</v>
      </c>
    </row>
    <row r="3102" spans="1:4" customFormat="1" x14ac:dyDescent="0.25">
      <c r="A3102" s="371">
        <v>4183</v>
      </c>
      <c r="B3102" s="371" t="s">
        <v>11953</v>
      </c>
      <c r="C3102" s="371" t="s">
        <v>3635</v>
      </c>
      <c r="D3102" s="218">
        <v>157.29</v>
      </c>
    </row>
    <row r="3103" spans="1:4" customFormat="1" x14ac:dyDescent="0.25">
      <c r="A3103" s="371">
        <v>4184</v>
      </c>
      <c r="B3103" s="371" t="s">
        <v>11954</v>
      </c>
      <c r="C3103" s="371" t="s">
        <v>3635</v>
      </c>
      <c r="D3103" s="218">
        <v>347.21</v>
      </c>
    </row>
    <row r="3104" spans="1:4" customFormat="1" x14ac:dyDescent="0.25">
      <c r="A3104" s="371">
        <v>4185</v>
      </c>
      <c r="B3104" s="371" t="s">
        <v>11955</v>
      </c>
      <c r="C3104" s="371" t="s">
        <v>3635</v>
      </c>
      <c r="D3104" s="218">
        <v>576.91</v>
      </c>
    </row>
    <row r="3105" spans="1:4" customFormat="1" x14ac:dyDescent="0.25">
      <c r="A3105" s="371">
        <v>4205</v>
      </c>
      <c r="B3105" s="371" t="s">
        <v>11956</v>
      </c>
      <c r="C3105" s="371" t="s">
        <v>3635</v>
      </c>
      <c r="D3105" s="218">
        <v>33.32</v>
      </c>
    </row>
    <row r="3106" spans="1:4" customFormat="1" x14ac:dyDescent="0.25">
      <c r="A3106" s="371">
        <v>4192</v>
      </c>
      <c r="B3106" s="371" t="s">
        <v>11957</v>
      </c>
      <c r="C3106" s="371" t="s">
        <v>3635</v>
      </c>
      <c r="D3106" s="218">
        <v>33.32</v>
      </c>
    </row>
    <row r="3107" spans="1:4" customFormat="1" x14ac:dyDescent="0.25">
      <c r="A3107" s="371">
        <v>4191</v>
      </c>
      <c r="B3107" s="371" t="s">
        <v>11958</v>
      </c>
      <c r="C3107" s="371" t="s">
        <v>3635</v>
      </c>
      <c r="D3107" s="218">
        <v>33.32</v>
      </c>
    </row>
    <row r="3108" spans="1:4" customFormat="1" x14ac:dyDescent="0.25">
      <c r="A3108" s="371">
        <v>4207</v>
      </c>
      <c r="B3108" s="371" t="s">
        <v>11959</v>
      </c>
      <c r="C3108" s="371" t="s">
        <v>3635</v>
      </c>
      <c r="D3108" s="218">
        <v>26.81</v>
      </c>
    </row>
    <row r="3109" spans="1:4" customFormat="1" x14ac:dyDescent="0.25">
      <c r="A3109" s="371">
        <v>4206</v>
      </c>
      <c r="B3109" s="371" t="s">
        <v>11960</v>
      </c>
      <c r="C3109" s="371" t="s">
        <v>3635</v>
      </c>
      <c r="D3109" s="218">
        <v>26.03</v>
      </c>
    </row>
    <row r="3110" spans="1:4" customFormat="1" x14ac:dyDescent="0.25">
      <c r="A3110" s="371">
        <v>4190</v>
      </c>
      <c r="B3110" s="371" t="s">
        <v>11961</v>
      </c>
      <c r="C3110" s="371" t="s">
        <v>3635</v>
      </c>
      <c r="D3110" s="218">
        <v>26.03</v>
      </c>
    </row>
    <row r="3111" spans="1:4" customFormat="1" x14ac:dyDescent="0.25">
      <c r="A3111" s="371">
        <v>4186</v>
      </c>
      <c r="B3111" s="371" t="s">
        <v>11962</v>
      </c>
      <c r="C3111" s="371" t="s">
        <v>3635</v>
      </c>
      <c r="D3111" s="218">
        <v>7.69</v>
      </c>
    </row>
    <row r="3112" spans="1:4" customFormat="1" x14ac:dyDescent="0.25">
      <c r="A3112" s="371">
        <v>4188</v>
      </c>
      <c r="B3112" s="371" t="s">
        <v>11963</v>
      </c>
      <c r="C3112" s="371" t="s">
        <v>3635</v>
      </c>
      <c r="D3112" s="218">
        <v>15.71</v>
      </c>
    </row>
    <row r="3113" spans="1:4" customFormat="1" x14ac:dyDescent="0.25">
      <c r="A3113" s="371">
        <v>4189</v>
      </c>
      <c r="B3113" s="371" t="s">
        <v>11964</v>
      </c>
      <c r="C3113" s="371" t="s">
        <v>3635</v>
      </c>
      <c r="D3113" s="218">
        <v>15.71</v>
      </c>
    </row>
    <row r="3114" spans="1:4" customFormat="1" x14ac:dyDescent="0.25">
      <c r="A3114" s="371">
        <v>4197</v>
      </c>
      <c r="B3114" s="371" t="s">
        <v>11965</v>
      </c>
      <c r="C3114" s="371" t="s">
        <v>3635</v>
      </c>
      <c r="D3114" s="218">
        <v>83.19</v>
      </c>
    </row>
    <row r="3115" spans="1:4" customFormat="1" x14ac:dyDescent="0.25">
      <c r="A3115" s="371">
        <v>4194</v>
      </c>
      <c r="B3115" s="371" t="s">
        <v>11966</v>
      </c>
      <c r="C3115" s="371" t="s">
        <v>3635</v>
      </c>
      <c r="D3115" s="218">
        <v>50.27</v>
      </c>
    </row>
    <row r="3116" spans="1:4" customFormat="1" x14ac:dyDescent="0.25">
      <c r="A3116" s="371">
        <v>4193</v>
      </c>
      <c r="B3116" s="371" t="s">
        <v>11967</v>
      </c>
      <c r="C3116" s="371" t="s">
        <v>3635</v>
      </c>
      <c r="D3116" s="218">
        <v>50.27</v>
      </c>
    </row>
    <row r="3117" spans="1:4" customFormat="1" x14ac:dyDescent="0.25">
      <c r="A3117" s="371">
        <v>4204</v>
      </c>
      <c r="B3117" s="371" t="s">
        <v>11968</v>
      </c>
      <c r="C3117" s="371" t="s">
        <v>3635</v>
      </c>
      <c r="D3117" s="218">
        <v>50.27</v>
      </c>
    </row>
    <row r="3118" spans="1:4" customFormat="1" x14ac:dyDescent="0.25">
      <c r="A3118" s="371">
        <v>4187</v>
      </c>
      <c r="B3118" s="371" t="s">
        <v>11969</v>
      </c>
      <c r="C3118" s="371" t="s">
        <v>3635</v>
      </c>
      <c r="D3118" s="218">
        <v>10.02</v>
      </c>
    </row>
    <row r="3119" spans="1:4" customFormat="1" x14ac:dyDescent="0.25">
      <c r="A3119" s="371">
        <v>4202</v>
      </c>
      <c r="B3119" s="371" t="s">
        <v>11970</v>
      </c>
      <c r="C3119" s="371" t="s">
        <v>3635</v>
      </c>
      <c r="D3119" s="218">
        <v>151.93</v>
      </c>
    </row>
    <row r="3120" spans="1:4" customFormat="1" x14ac:dyDescent="0.25">
      <c r="A3120" s="371">
        <v>4203</v>
      </c>
      <c r="B3120" s="371" t="s">
        <v>11971</v>
      </c>
      <c r="C3120" s="371" t="s">
        <v>3635</v>
      </c>
      <c r="D3120" s="218">
        <v>134.18</v>
      </c>
    </row>
    <row r="3121" spans="1:4" customFormat="1" x14ac:dyDescent="0.25">
      <c r="A3121" s="371">
        <v>40368</v>
      </c>
      <c r="B3121" s="371" t="s">
        <v>11972</v>
      </c>
      <c r="C3121" s="371" t="s">
        <v>3635</v>
      </c>
      <c r="D3121" s="218">
        <v>63.68</v>
      </c>
    </row>
    <row r="3122" spans="1:4" customFormat="1" x14ac:dyDescent="0.25">
      <c r="A3122" s="371">
        <v>40365</v>
      </c>
      <c r="B3122" s="371" t="s">
        <v>11973</v>
      </c>
      <c r="C3122" s="371" t="s">
        <v>3635</v>
      </c>
      <c r="D3122" s="218">
        <v>42.96</v>
      </c>
    </row>
    <row r="3123" spans="1:4" customFormat="1" x14ac:dyDescent="0.25">
      <c r="A3123" s="371">
        <v>40356</v>
      </c>
      <c r="B3123" s="371" t="s">
        <v>11974</v>
      </c>
      <c r="C3123" s="371" t="s">
        <v>3635</v>
      </c>
      <c r="D3123" s="218">
        <v>14.68</v>
      </c>
    </row>
    <row r="3124" spans="1:4" customFormat="1" x14ac:dyDescent="0.25">
      <c r="A3124" s="371">
        <v>40362</v>
      </c>
      <c r="B3124" s="371" t="s">
        <v>11975</v>
      </c>
      <c r="C3124" s="371" t="s">
        <v>3635</v>
      </c>
      <c r="D3124" s="218">
        <v>28.46</v>
      </c>
    </row>
    <row r="3125" spans="1:4" customFormat="1" x14ac:dyDescent="0.25">
      <c r="A3125" s="371">
        <v>40374</v>
      </c>
      <c r="B3125" s="371" t="s">
        <v>11976</v>
      </c>
      <c r="C3125" s="371" t="s">
        <v>3635</v>
      </c>
      <c r="D3125" s="218">
        <v>166.44</v>
      </c>
    </row>
    <row r="3126" spans="1:4" customFormat="1" x14ac:dyDescent="0.25">
      <c r="A3126" s="371">
        <v>40371</v>
      </c>
      <c r="B3126" s="371" t="s">
        <v>11977</v>
      </c>
      <c r="C3126" s="371" t="s">
        <v>3635</v>
      </c>
      <c r="D3126" s="218">
        <v>104.77</v>
      </c>
    </row>
    <row r="3127" spans="1:4" customFormat="1" x14ac:dyDescent="0.25">
      <c r="A3127" s="371">
        <v>40359</v>
      </c>
      <c r="B3127" s="371" t="s">
        <v>11978</v>
      </c>
      <c r="C3127" s="371" t="s">
        <v>3635</v>
      </c>
      <c r="D3127" s="218">
        <v>18.96</v>
      </c>
    </row>
    <row r="3128" spans="1:4" customFormat="1" x14ac:dyDescent="0.25">
      <c r="A3128" s="371">
        <v>7595</v>
      </c>
      <c r="B3128" s="371" t="s">
        <v>11979</v>
      </c>
      <c r="C3128" s="371" t="s">
        <v>3638</v>
      </c>
      <c r="D3128" s="218">
        <v>14.57</v>
      </c>
    </row>
    <row r="3129" spans="1:4" customFormat="1" x14ac:dyDescent="0.25">
      <c r="A3129" s="371">
        <v>41094</v>
      </c>
      <c r="B3129" s="371" t="s">
        <v>11980</v>
      </c>
      <c r="C3129" s="371" t="s">
        <v>3642</v>
      </c>
      <c r="D3129" s="219">
        <v>2597.5700000000002</v>
      </c>
    </row>
    <row r="3130" spans="1:4" customFormat="1" x14ac:dyDescent="0.25">
      <c r="A3130" s="371">
        <v>39609</v>
      </c>
      <c r="B3130" s="371" t="s">
        <v>11981</v>
      </c>
      <c r="C3130" s="371" t="s">
        <v>3635</v>
      </c>
      <c r="D3130" s="219">
        <v>102178.47</v>
      </c>
    </row>
    <row r="3131" spans="1:4" customFormat="1" x14ac:dyDescent="0.25">
      <c r="A3131" s="371">
        <v>39610</v>
      </c>
      <c r="B3131" s="371" t="s">
        <v>11982</v>
      </c>
      <c r="C3131" s="371" t="s">
        <v>3635</v>
      </c>
      <c r="D3131" s="219">
        <v>149148.69</v>
      </c>
    </row>
    <row r="3132" spans="1:4" customFormat="1" x14ac:dyDescent="0.25">
      <c r="A3132" s="371">
        <v>39611</v>
      </c>
      <c r="B3132" s="371" t="s">
        <v>11983</v>
      </c>
      <c r="C3132" s="371" t="s">
        <v>3635</v>
      </c>
      <c r="D3132" s="219">
        <v>180494.33</v>
      </c>
    </row>
    <row r="3133" spans="1:4" customFormat="1" x14ac:dyDescent="0.25">
      <c r="A3133" s="371">
        <v>39612</v>
      </c>
      <c r="B3133" s="371" t="s">
        <v>11984</v>
      </c>
      <c r="C3133" s="371" t="s">
        <v>3635</v>
      </c>
      <c r="D3133" s="219">
        <v>282748.43</v>
      </c>
    </row>
    <row r="3134" spans="1:4" customFormat="1" x14ac:dyDescent="0.25">
      <c r="A3134" s="371">
        <v>39608</v>
      </c>
      <c r="B3134" s="371" t="s">
        <v>11985</v>
      </c>
      <c r="C3134" s="371" t="s">
        <v>3635</v>
      </c>
      <c r="D3134" s="219">
        <v>81700.83</v>
      </c>
    </row>
    <row r="3135" spans="1:4" customFormat="1" x14ac:dyDescent="0.25">
      <c r="A3135" s="371">
        <v>38175</v>
      </c>
      <c r="B3135" s="371" t="s">
        <v>11986</v>
      </c>
      <c r="C3135" s="371" t="s">
        <v>3635</v>
      </c>
      <c r="D3135" s="218">
        <v>4.6399999999999997</v>
      </c>
    </row>
    <row r="3136" spans="1:4" customFormat="1" x14ac:dyDescent="0.25">
      <c r="A3136" s="371">
        <v>38176</v>
      </c>
      <c r="B3136" s="371" t="s">
        <v>11987</v>
      </c>
      <c r="C3136" s="371" t="s">
        <v>3635</v>
      </c>
      <c r="D3136" s="218">
        <v>13.66</v>
      </c>
    </row>
    <row r="3137" spans="1:4" customFormat="1" x14ac:dyDescent="0.25">
      <c r="A3137" s="371">
        <v>36152</v>
      </c>
      <c r="B3137" s="371" t="s">
        <v>11988</v>
      </c>
      <c r="C3137" s="371" t="s">
        <v>3635</v>
      </c>
      <c r="D3137" s="218">
        <v>5.98</v>
      </c>
    </row>
    <row r="3138" spans="1:4" customFormat="1" x14ac:dyDescent="0.25">
      <c r="A3138" s="371">
        <v>4221</v>
      </c>
      <c r="B3138" s="371" t="s">
        <v>11989</v>
      </c>
      <c r="C3138" s="371" t="s">
        <v>3634</v>
      </c>
      <c r="D3138" s="218">
        <v>5.99</v>
      </c>
    </row>
    <row r="3139" spans="1:4" customFormat="1" x14ac:dyDescent="0.25">
      <c r="A3139" s="371">
        <v>4227</v>
      </c>
      <c r="B3139" s="371" t="s">
        <v>11990</v>
      </c>
      <c r="C3139" s="371" t="s">
        <v>3634</v>
      </c>
      <c r="D3139" s="218">
        <v>27.93</v>
      </c>
    </row>
    <row r="3140" spans="1:4" customFormat="1" x14ac:dyDescent="0.25">
      <c r="A3140" s="371">
        <v>38170</v>
      </c>
      <c r="B3140" s="371" t="s">
        <v>11991</v>
      </c>
      <c r="C3140" s="371" t="s">
        <v>3635</v>
      </c>
      <c r="D3140" s="218">
        <v>20.3</v>
      </c>
    </row>
    <row r="3141" spans="1:4" customFormat="1" x14ac:dyDescent="0.25">
      <c r="A3141" s="371">
        <v>4252</v>
      </c>
      <c r="B3141" s="371" t="s">
        <v>11992</v>
      </c>
      <c r="C3141" s="371" t="s">
        <v>3638</v>
      </c>
      <c r="D3141" s="218">
        <v>18.809999999999999</v>
      </c>
    </row>
    <row r="3142" spans="1:4" customFormat="1" x14ac:dyDescent="0.25">
      <c r="A3142" s="371">
        <v>40980</v>
      </c>
      <c r="B3142" s="371" t="s">
        <v>11993</v>
      </c>
      <c r="C3142" s="371" t="s">
        <v>3642</v>
      </c>
      <c r="D3142" s="219">
        <v>3349.72</v>
      </c>
    </row>
    <row r="3143" spans="1:4" customFormat="1" x14ac:dyDescent="0.25">
      <c r="A3143" s="371">
        <v>41031</v>
      </c>
      <c r="B3143" s="371" t="s">
        <v>11994</v>
      </c>
      <c r="C3143" s="371" t="s">
        <v>3642</v>
      </c>
      <c r="D3143" s="219">
        <v>3094.58</v>
      </c>
    </row>
    <row r="3144" spans="1:4" customFormat="1" x14ac:dyDescent="0.25">
      <c r="A3144" s="371">
        <v>37666</v>
      </c>
      <c r="B3144" s="371" t="s">
        <v>11995</v>
      </c>
      <c r="C3144" s="371" t="s">
        <v>3638</v>
      </c>
      <c r="D3144" s="218">
        <v>17.36</v>
      </c>
    </row>
    <row r="3145" spans="1:4" customFormat="1" x14ac:dyDescent="0.25">
      <c r="A3145" s="371">
        <v>40986</v>
      </c>
      <c r="B3145" s="371" t="s">
        <v>11996</v>
      </c>
      <c r="C3145" s="371" t="s">
        <v>3642</v>
      </c>
      <c r="D3145" s="219">
        <v>3092.31</v>
      </c>
    </row>
    <row r="3146" spans="1:4" customFormat="1" x14ac:dyDescent="0.25">
      <c r="A3146" s="371">
        <v>4250</v>
      </c>
      <c r="B3146" s="371" t="s">
        <v>11997</v>
      </c>
      <c r="C3146" s="371" t="s">
        <v>3638</v>
      </c>
      <c r="D3146" s="218">
        <v>14.45</v>
      </c>
    </row>
    <row r="3147" spans="1:4" customFormat="1" x14ac:dyDescent="0.25">
      <c r="A3147" s="371">
        <v>40978</v>
      </c>
      <c r="B3147" s="371" t="s">
        <v>11998</v>
      </c>
      <c r="C3147" s="371" t="s">
        <v>3642</v>
      </c>
      <c r="D3147" s="219">
        <v>2573.04</v>
      </c>
    </row>
    <row r="3148" spans="1:4" customFormat="1" x14ac:dyDescent="0.25">
      <c r="A3148" s="371">
        <v>44501</v>
      </c>
      <c r="B3148" s="371" t="s">
        <v>11999</v>
      </c>
      <c r="C3148" s="371" t="s">
        <v>3638</v>
      </c>
      <c r="D3148" s="218">
        <v>17.38</v>
      </c>
    </row>
    <row r="3149" spans="1:4" customFormat="1" x14ac:dyDescent="0.25">
      <c r="A3149" s="371">
        <v>41043</v>
      </c>
      <c r="B3149" s="371" t="s">
        <v>12000</v>
      </c>
      <c r="C3149" s="371" t="s">
        <v>3642</v>
      </c>
      <c r="D3149" s="219">
        <v>3094.58</v>
      </c>
    </row>
    <row r="3150" spans="1:4" customFormat="1" x14ac:dyDescent="0.25">
      <c r="A3150" s="371">
        <v>4234</v>
      </c>
      <c r="B3150" s="371" t="s">
        <v>12001</v>
      </c>
      <c r="C3150" s="371" t="s">
        <v>3638</v>
      </c>
      <c r="D3150" s="218">
        <v>21.06</v>
      </c>
    </row>
    <row r="3151" spans="1:4" customFormat="1" x14ac:dyDescent="0.25">
      <c r="A3151" s="371">
        <v>40987</v>
      </c>
      <c r="B3151" s="371" t="s">
        <v>12002</v>
      </c>
      <c r="C3151" s="371" t="s">
        <v>3642</v>
      </c>
      <c r="D3151" s="219">
        <v>3748.8</v>
      </c>
    </row>
    <row r="3152" spans="1:4" customFormat="1" x14ac:dyDescent="0.25">
      <c r="A3152" s="371">
        <v>4253</v>
      </c>
      <c r="B3152" s="371" t="s">
        <v>12003</v>
      </c>
      <c r="C3152" s="371" t="s">
        <v>3638</v>
      </c>
      <c r="D3152" s="218">
        <v>17.36</v>
      </c>
    </row>
    <row r="3153" spans="1:4" customFormat="1" x14ac:dyDescent="0.25">
      <c r="A3153" s="371">
        <v>40981</v>
      </c>
      <c r="B3153" s="371" t="s">
        <v>12004</v>
      </c>
      <c r="C3153" s="371" t="s">
        <v>3642</v>
      </c>
      <c r="D3153" s="219">
        <v>3092.31</v>
      </c>
    </row>
    <row r="3154" spans="1:4" customFormat="1" x14ac:dyDescent="0.25">
      <c r="A3154" s="371">
        <v>4254</v>
      </c>
      <c r="B3154" s="371" t="s">
        <v>12005</v>
      </c>
      <c r="C3154" s="371" t="s">
        <v>3638</v>
      </c>
      <c r="D3154" s="218">
        <v>17.36</v>
      </c>
    </row>
    <row r="3155" spans="1:4" customFormat="1" x14ac:dyDescent="0.25">
      <c r="A3155" s="371">
        <v>41036</v>
      </c>
      <c r="B3155" s="371" t="s">
        <v>12006</v>
      </c>
      <c r="C3155" s="371" t="s">
        <v>3642</v>
      </c>
      <c r="D3155" s="219">
        <v>3092.31</v>
      </c>
    </row>
    <row r="3156" spans="1:4" customFormat="1" x14ac:dyDescent="0.25">
      <c r="A3156" s="371">
        <v>4251</v>
      </c>
      <c r="B3156" s="371" t="s">
        <v>12007</v>
      </c>
      <c r="C3156" s="371" t="s">
        <v>3638</v>
      </c>
      <c r="D3156" s="218">
        <v>15.35</v>
      </c>
    </row>
    <row r="3157" spans="1:4" customFormat="1" x14ac:dyDescent="0.25">
      <c r="A3157" s="371">
        <v>40979</v>
      </c>
      <c r="B3157" s="371" t="s">
        <v>12008</v>
      </c>
      <c r="C3157" s="371" t="s">
        <v>3642</v>
      </c>
      <c r="D3157" s="219">
        <v>2734.56</v>
      </c>
    </row>
    <row r="3158" spans="1:4" customFormat="1" x14ac:dyDescent="0.25">
      <c r="A3158" s="371">
        <v>4230</v>
      </c>
      <c r="B3158" s="371" t="s">
        <v>12009</v>
      </c>
      <c r="C3158" s="371" t="s">
        <v>3638</v>
      </c>
      <c r="D3158" s="218">
        <v>17.36</v>
      </c>
    </row>
    <row r="3159" spans="1:4" customFormat="1" x14ac:dyDescent="0.25">
      <c r="A3159" s="371">
        <v>40998</v>
      </c>
      <c r="B3159" s="371" t="s">
        <v>12010</v>
      </c>
      <c r="C3159" s="371" t="s">
        <v>3642</v>
      </c>
      <c r="D3159" s="219">
        <v>3092.31</v>
      </c>
    </row>
    <row r="3160" spans="1:4" customFormat="1" x14ac:dyDescent="0.25">
      <c r="A3160" s="371">
        <v>4257</v>
      </c>
      <c r="B3160" s="371" t="s">
        <v>12011</v>
      </c>
      <c r="C3160" s="371" t="s">
        <v>3638</v>
      </c>
      <c r="D3160" s="218">
        <v>17.36</v>
      </c>
    </row>
    <row r="3161" spans="1:4" customFormat="1" x14ac:dyDescent="0.25">
      <c r="A3161" s="371">
        <v>40982</v>
      </c>
      <c r="B3161" s="371" t="s">
        <v>12012</v>
      </c>
      <c r="C3161" s="371" t="s">
        <v>3642</v>
      </c>
      <c r="D3161" s="219">
        <v>3092.31</v>
      </c>
    </row>
    <row r="3162" spans="1:4" customFormat="1" x14ac:dyDescent="0.25">
      <c r="A3162" s="371">
        <v>4240</v>
      </c>
      <c r="B3162" s="371" t="s">
        <v>12013</v>
      </c>
      <c r="C3162" s="371" t="s">
        <v>3638</v>
      </c>
      <c r="D3162" s="218">
        <v>30.95</v>
      </c>
    </row>
    <row r="3163" spans="1:4" customFormat="1" x14ac:dyDescent="0.25">
      <c r="A3163" s="371">
        <v>41026</v>
      </c>
      <c r="B3163" s="371" t="s">
        <v>12014</v>
      </c>
      <c r="C3163" s="371" t="s">
        <v>3642</v>
      </c>
      <c r="D3163" s="219">
        <v>5509.44</v>
      </c>
    </row>
    <row r="3164" spans="1:4" customFormat="1" x14ac:dyDescent="0.25">
      <c r="A3164" s="371">
        <v>4239</v>
      </c>
      <c r="B3164" s="371" t="s">
        <v>12015</v>
      </c>
      <c r="C3164" s="371" t="s">
        <v>3638</v>
      </c>
      <c r="D3164" s="218">
        <v>30.95</v>
      </c>
    </row>
    <row r="3165" spans="1:4" customFormat="1" x14ac:dyDescent="0.25">
      <c r="A3165" s="371">
        <v>41024</v>
      </c>
      <c r="B3165" s="371" t="s">
        <v>12016</v>
      </c>
      <c r="C3165" s="371" t="s">
        <v>3642</v>
      </c>
      <c r="D3165" s="219">
        <v>5509.44</v>
      </c>
    </row>
    <row r="3166" spans="1:4" customFormat="1" x14ac:dyDescent="0.25">
      <c r="A3166" s="371">
        <v>4248</v>
      </c>
      <c r="B3166" s="371" t="s">
        <v>12017</v>
      </c>
      <c r="C3166" s="371" t="s">
        <v>3638</v>
      </c>
      <c r="D3166" s="218">
        <v>17.38</v>
      </c>
    </row>
    <row r="3167" spans="1:4" customFormat="1" x14ac:dyDescent="0.25">
      <c r="A3167" s="371">
        <v>41033</v>
      </c>
      <c r="B3167" s="371" t="s">
        <v>12018</v>
      </c>
      <c r="C3167" s="371" t="s">
        <v>3642</v>
      </c>
      <c r="D3167" s="219">
        <v>3094.58</v>
      </c>
    </row>
    <row r="3168" spans="1:4" customFormat="1" x14ac:dyDescent="0.25">
      <c r="A3168" s="371">
        <v>44500</v>
      </c>
      <c r="B3168" s="371" t="s">
        <v>12019</v>
      </c>
      <c r="C3168" s="371" t="s">
        <v>3638</v>
      </c>
      <c r="D3168" s="218">
        <v>17.38</v>
      </c>
    </row>
    <row r="3169" spans="1:4" customFormat="1" x14ac:dyDescent="0.25">
      <c r="A3169" s="371">
        <v>41040</v>
      </c>
      <c r="B3169" s="371" t="s">
        <v>12020</v>
      </c>
      <c r="C3169" s="371" t="s">
        <v>3642</v>
      </c>
      <c r="D3169" s="219">
        <v>3094.58</v>
      </c>
    </row>
    <row r="3170" spans="1:4" customFormat="1" x14ac:dyDescent="0.25">
      <c r="A3170" s="371">
        <v>4238</v>
      </c>
      <c r="B3170" s="371" t="s">
        <v>12021</v>
      </c>
      <c r="C3170" s="371" t="s">
        <v>3638</v>
      </c>
      <c r="D3170" s="218">
        <v>17.36</v>
      </c>
    </row>
    <row r="3171" spans="1:4" customFormat="1" x14ac:dyDescent="0.25">
      <c r="A3171" s="371">
        <v>41012</v>
      </c>
      <c r="B3171" s="371" t="s">
        <v>12022</v>
      </c>
      <c r="C3171" s="371" t="s">
        <v>3642</v>
      </c>
      <c r="D3171" s="219">
        <v>3092.31</v>
      </c>
    </row>
    <row r="3172" spans="1:4" customFormat="1" x14ac:dyDescent="0.25">
      <c r="A3172" s="371">
        <v>4233</v>
      </c>
      <c r="B3172" s="371" t="s">
        <v>12023</v>
      </c>
      <c r="C3172" s="371" t="s">
        <v>3638</v>
      </c>
      <c r="D3172" s="218">
        <v>30.95</v>
      </c>
    </row>
    <row r="3173" spans="1:4" customFormat="1" x14ac:dyDescent="0.25">
      <c r="A3173" s="371">
        <v>41001</v>
      </c>
      <c r="B3173" s="371" t="s">
        <v>12024</v>
      </c>
      <c r="C3173" s="371" t="s">
        <v>3642</v>
      </c>
      <c r="D3173" s="219">
        <v>5509.44</v>
      </c>
    </row>
    <row r="3174" spans="1:4" customFormat="1" x14ac:dyDescent="0.25">
      <c r="A3174" s="371">
        <v>2</v>
      </c>
      <c r="B3174" s="371" t="s">
        <v>12025</v>
      </c>
      <c r="C3174" s="371" t="s">
        <v>3641</v>
      </c>
      <c r="D3174" s="218">
        <v>17.18</v>
      </c>
    </row>
    <row r="3175" spans="1:4" customFormat="1" x14ac:dyDescent="0.25">
      <c r="A3175" s="371">
        <v>36517</v>
      </c>
      <c r="B3175" s="371" t="s">
        <v>12026</v>
      </c>
      <c r="C3175" s="371" t="s">
        <v>3635</v>
      </c>
      <c r="D3175" s="219">
        <v>568320</v>
      </c>
    </row>
    <row r="3176" spans="1:4" customFormat="1" x14ac:dyDescent="0.25">
      <c r="A3176" s="371">
        <v>4262</v>
      </c>
      <c r="B3176" s="371" t="s">
        <v>12027</v>
      </c>
      <c r="C3176" s="371" t="s">
        <v>3635</v>
      </c>
      <c r="D3176" s="219">
        <v>640000</v>
      </c>
    </row>
    <row r="3177" spans="1:4" customFormat="1" x14ac:dyDescent="0.25">
      <c r="A3177" s="371">
        <v>4263</v>
      </c>
      <c r="B3177" s="371" t="s">
        <v>12028</v>
      </c>
      <c r="C3177" s="371" t="s">
        <v>3635</v>
      </c>
      <c r="D3177" s="219">
        <v>887466.62</v>
      </c>
    </row>
    <row r="3178" spans="1:4" customFormat="1" x14ac:dyDescent="0.25">
      <c r="A3178" s="371">
        <v>36518</v>
      </c>
      <c r="B3178" s="371" t="s">
        <v>12029</v>
      </c>
      <c r="C3178" s="371" t="s">
        <v>3635</v>
      </c>
      <c r="D3178" s="219">
        <v>1010346.62</v>
      </c>
    </row>
    <row r="3179" spans="1:4" customFormat="1" x14ac:dyDescent="0.25">
      <c r="A3179" s="371">
        <v>14221</v>
      </c>
      <c r="B3179" s="371" t="s">
        <v>12030</v>
      </c>
      <c r="C3179" s="371" t="s">
        <v>3635</v>
      </c>
      <c r="D3179" s="219">
        <v>589653.31000000006</v>
      </c>
    </row>
    <row r="3180" spans="1:4" customFormat="1" x14ac:dyDescent="0.25">
      <c r="A3180" s="371">
        <v>38402</v>
      </c>
      <c r="B3180" s="371" t="s">
        <v>12031</v>
      </c>
      <c r="C3180" s="371" t="s">
        <v>3635</v>
      </c>
      <c r="D3180" s="218">
        <v>9.09</v>
      </c>
    </row>
    <row r="3181" spans="1:4" customFormat="1" x14ac:dyDescent="0.25">
      <c r="A3181" s="371">
        <v>3412</v>
      </c>
      <c r="B3181" s="371" t="s">
        <v>12032</v>
      </c>
      <c r="C3181" s="371" t="s">
        <v>3636</v>
      </c>
      <c r="D3181" s="218">
        <v>27.18</v>
      </c>
    </row>
    <row r="3182" spans="1:4" customFormat="1" x14ac:dyDescent="0.25">
      <c r="A3182" s="371">
        <v>3413</v>
      </c>
      <c r="B3182" s="371" t="s">
        <v>12033</v>
      </c>
      <c r="C3182" s="371" t="s">
        <v>3636</v>
      </c>
      <c r="D3182" s="218">
        <v>61.18</v>
      </c>
    </row>
    <row r="3183" spans="1:4" customFormat="1" x14ac:dyDescent="0.25">
      <c r="A3183" s="371">
        <v>39744</v>
      </c>
      <c r="B3183" s="371" t="s">
        <v>12034</v>
      </c>
      <c r="C3183" s="371" t="s">
        <v>3636</v>
      </c>
      <c r="D3183" s="218">
        <v>47.5</v>
      </c>
    </row>
    <row r="3184" spans="1:4" customFormat="1" x14ac:dyDescent="0.25">
      <c r="A3184" s="371">
        <v>39745</v>
      </c>
      <c r="B3184" s="371" t="s">
        <v>12035</v>
      </c>
      <c r="C3184" s="371" t="s">
        <v>3636</v>
      </c>
      <c r="D3184" s="218">
        <v>100.26</v>
      </c>
    </row>
    <row r="3185" spans="1:4" customFormat="1" x14ac:dyDescent="0.25">
      <c r="A3185" s="371">
        <v>39637</v>
      </c>
      <c r="B3185" s="371" t="s">
        <v>12036</v>
      </c>
      <c r="C3185" s="371" t="s">
        <v>3636</v>
      </c>
      <c r="D3185" s="218">
        <v>85.69</v>
      </c>
    </row>
    <row r="3186" spans="1:4" customFormat="1" x14ac:dyDescent="0.25">
      <c r="A3186" s="371">
        <v>39638</v>
      </c>
      <c r="B3186" s="371" t="s">
        <v>12037</v>
      </c>
      <c r="C3186" s="371" t="s">
        <v>3636</v>
      </c>
      <c r="D3186" s="218">
        <v>96.96</v>
      </c>
    </row>
    <row r="3187" spans="1:4" customFormat="1" x14ac:dyDescent="0.25">
      <c r="A3187" s="371">
        <v>39639</v>
      </c>
      <c r="B3187" s="371" t="s">
        <v>12038</v>
      </c>
      <c r="C3187" s="371" t="s">
        <v>3636</v>
      </c>
      <c r="D3187" s="218">
        <v>146.30000000000001</v>
      </c>
    </row>
    <row r="3188" spans="1:4" customFormat="1" x14ac:dyDescent="0.25">
      <c r="A3188" s="371">
        <v>39517</v>
      </c>
      <c r="B3188" s="371" t="s">
        <v>12039</v>
      </c>
      <c r="C3188" s="371" t="s">
        <v>3636</v>
      </c>
      <c r="D3188" s="218">
        <v>227.7</v>
      </c>
    </row>
    <row r="3189" spans="1:4" customFormat="1" x14ac:dyDescent="0.25">
      <c r="A3189" s="371">
        <v>39518</v>
      </c>
      <c r="B3189" s="371" t="s">
        <v>12040</v>
      </c>
      <c r="C3189" s="371" t="s">
        <v>3636</v>
      </c>
      <c r="D3189" s="218">
        <v>269.95</v>
      </c>
    </row>
    <row r="3190" spans="1:4" customFormat="1" x14ac:dyDescent="0.25">
      <c r="A3190" s="371">
        <v>38366</v>
      </c>
      <c r="B3190" s="371" t="s">
        <v>12041</v>
      </c>
      <c r="C3190" s="371" t="s">
        <v>3636</v>
      </c>
      <c r="D3190" s="218">
        <v>6.1</v>
      </c>
    </row>
    <row r="3191" spans="1:4" customFormat="1" x14ac:dyDescent="0.25">
      <c r="A3191" s="371">
        <v>11703</v>
      </c>
      <c r="B3191" s="371" t="s">
        <v>12042</v>
      </c>
      <c r="C3191" s="371" t="s">
        <v>3635</v>
      </c>
      <c r="D3191" s="218">
        <v>56.97</v>
      </c>
    </row>
    <row r="3192" spans="1:4" customFormat="1" x14ac:dyDescent="0.25">
      <c r="A3192" s="371">
        <v>37400</v>
      </c>
      <c r="B3192" s="371" t="s">
        <v>12043</v>
      </c>
      <c r="C3192" s="371" t="s">
        <v>3635</v>
      </c>
      <c r="D3192" s="218">
        <v>37.89</v>
      </c>
    </row>
    <row r="3193" spans="1:4" customFormat="1" x14ac:dyDescent="0.25">
      <c r="A3193" s="371">
        <v>25400</v>
      </c>
      <c r="B3193" s="371" t="s">
        <v>12044</v>
      </c>
      <c r="C3193" s="371" t="s">
        <v>3635</v>
      </c>
      <c r="D3193" s="219">
        <v>2683.36</v>
      </c>
    </row>
    <row r="3194" spans="1:4" customFormat="1" x14ac:dyDescent="0.25">
      <c r="A3194" s="371">
        <v>4276</v>
      </c>
      <c r="B3194" s="371" t="s">
        <v>12045</v>
      </c>
      <c r="C3194" s="371" t="s">
        <v>3635</v>
      </c>
      <c r="D3194" s="218">
        <v>171.82</v>
      </c>
    </row>
    <row r="3195" spans="1:4" customFormat="1" x14ac:dyDescent="0.25">
      <c r="A3195" s="371">
        <v>4273</v>
      </c>
      <c r="B3195" s="371" t="s">
        <v>12046</v>
      </c>
      <c r="C3195" s="371" t="s">
        <v>3635</v>
      </c>
      <c r="D3195" s="218">
        <v>311.97000000000003</v>
      </c>
    </row>
    <row r="3196" spans="1:4" customFormat="1" x14ac:dyDescent="0.25">
      <c r="A3196" s="371">
        <v>4274</v>
      </c>
      <c r="B3196" s="371" t="s">
        <v>12047</v>
      </c>
      <c r="C3196" s="371" t="s">
        <v>3635</v>
      </c>
      <c r="D3196" s="218">
        <v>114.13</v>
      </c>
    </row>
    <row r="3197" spans="1:4" customFormat="1" x14ac:dyDescent="0.25">
      <c r="A3197" s="371">
        <v>39438</v>
      </c>
      <c r="B3197" s="371" t="s">
        <v>12048</v>
      </c>
      <c r="C3197" s="371" t="s">
        <v>3635</v>
      </c>
      <c r="D3197" s="218">
        <v>0.28999999999999998</v>
      </c>
    </row>
    <row r="3198" spans="1:4" customFormat="1" x14ac:dyDescent="0.25">
      <c r="A3198" s="371">
        <v>11963</v>
      </c>
      <c r="B3198" s="371" t="s">
        <v>12049</v>
      </c>
      <c r="C3198" s="371" t="s">
        <v>3635</v>
      </c>
      <c r="D3198" s="218">
        <v>10.62</v>
      </c>
    </row>
    <row r="3199" spans="1:4" customFormat="1" x14ac:dyDescent="0.25">
      <c r="A3199" s="371">
        <v>11964</v>
      </c>
      <c r="B3199" s="371" t="s">
        <v>12050</v>
      </c>
      <c r="C3199" s="371" t="s">
        <v>3635</v>
      </c>
      <c r="D3199" s="218">
        <v>2.68</v>
      </c>
    </row>
    <row r="3200" spans="1:4" customFormat="1" x14ac:dyDescent="0.25">
      <c r="A3200" s="371">
        <v>4379</v>
      </c>
      <c r="B3200" s="371" t="s">
        <v>12051</v>
      </c>
      <c r="C3200" s="371" t="s">
        <v>3635</v>
      </c>
      <c r="D3200" s="218">
        <v>0.05</v>
      </c>
    </row>
    <row r="3201" spans="1:4" customFormat="1" x14ac:dyDescent="0.25">
      <c r="A3201" s="371">
        <v>4377</v>
      </c>
      <c r="B3201" s="371" t="s">
        <v>12052</v>
      </c>
      <c r="C3201" s="371" t="s">
        <v>3635</v>
      </c>
      <c r="D3201" s="218">
        <v>0.21</v>
      </c>
    </row>
    <row r="3202" spans="1:4" customFormat="1" x14ac:dyDescent="0.25">
      <c r="A3202" s="371">
        <v>4356</v>
      </c>
      <c r="B3202" s="371" t="s">
        <v>12053</v>
      </c>
      <c r="C3202" s="371" t="s">
        <v>3635</v>
      </c>
      <c r="D3202" s="218">
        <v>0.28999999999999998</v>
      </c>
    </row>
    <row r="3203" spans="1:4" customFormat="1" x14ac:dyDescent="0.25">
      <c r="A3203" s="371">
        <v>13246</v>
      </c>
      <c r="B3203" s="371" t="s">
        <v>12054</v>
      </c>
      <c r="C3203" s="371" t="s">
        <v>3635</v>
      </c>
      <c r="D3203" s="218">
        <v>0.5</v>
      </c>
    </row>
    <row r="3204" spans="1:4" customFormat="1" x14ac:dyDescent="0.25">
      <c r="A3204" s="371">
        <v>4346</v>
      </c>
      <c r="B3204" s="371" t="s">
        <v>12055</v>
      </c>
      <c r="C3204" s="371" t="s">
        <v>3635</v>
      </c>
      <c r="D3204" s="218">
        <v>11.38</v>
      </c>
    </row>
    <row r="3205" spans="1:4" customFormat="1" x14ac:dyDescent="0.25">
      <c r="A3205" s="371">
        <v>11955</v>
      </c>
      <c r="B3205" s="371" t="s">
        <v>12056</v>
      </c>
      <c r="C3205" s="371" t="s">
        <v>3635</v>
      </c>
      <c r="D3205" s="218">
        <v>4.9800000000000004</v>
      </c>
    </row>
    <row r="3206" spans="1:4" customFormat="1" x14ac:dyDescent="0.25">
      <c r="A3206" s="371">
        <v>11960</v>
      </c>
      <c r="B3206" s="371" t="s">
        <v>12057</v>
      </c>
      <c r="C3206" s="371" t="s">
        <v>3635</v>
      </c>
      <c r="D3206" s="218">
        <v>0.16</v>
      </c>
    </row>
    <row r="3207" spans="1:4" customFormat="1" x14ac:dyDescent="0.25">
      <c r="A3207" s="371">
        <v>4333</v>
      </c>
      <c r="B3207" s="371" t="s">
        <v>12058</v>
      </c>
      <c r="C3207" s="371" t="s">
        <v>3635</v>
      </c>
      <c r="D3207" s="218">
        <v>0.28999999999999998</v>
      </c>
    </row>
    <row r="3208" spans="1:4" customFormat="1" x14ac:dyDescent="0.25">
      <c r="A3208" s="371">
        <v>4358</v>
      </c>
      <c r="B3208" s="371" t="s">
        <v>12059</v>
      </c>
      <c r="C3208" s="371" t="s">
        <v>3635</v>
      </c>
      <c r="D3208" s="218">
        <v>2.2799999999999998</v>
      </c>
    </row>
    <row r="3209" spans="1:4" customFormat="1" x14ac:dyDescent="0.25">
      <c r="A3209" s="371">
        <v>39435</v>
      </c>
      <c r="B3209" s="371" t="s">
        <v>12060</v>
      </c>
      <c r="C3209" s="371" t="s">
        <v>3635</v>
      </c>
      <c r="D3209" s="218">
        <v>0.11</v>
      </c>
    </row>
    <row r="3210" spans="1:4" customFormat="1" x14ac:dyDescent="0.25">
      <c r="A3210" s="371">
        <v>39436</v>
      </c>
      <c r="B3210" s="371" t="s">
        <v>12061</v>
      </c>
      <c r="C3210" s="371" t="s">
        <v>3635</v>
      </c>
      <c r="D3210" s="218">
        <v>0.19</v>
      </c>
    </row>
    <row r="3211" spans="1:4" customFormat="1" x14ac:dyDescent="0.25">
      <c r="A3211" s="371">
        <v>39437</v>
      </c>
      <c r="B3211" s="371" t="s">
        <v>12062</v>
      </c>
      <c r="C3211" s="371" t="s">
        <v>3635</v>
      </c>
      <c r="D3211" s="218">
        <v>0.25</v>
      </c>
    </row>
    <row r="3212" spans="1:4" customFormat="1" x14ac:dyDescent="0.25">
      <c r="A3212" s="371">
        <v>39439</v>
      </c>
      <c r="B3212" s="371" t="s">
        <v>12063</v>
      </c>
      <c r="C3212" s="371" t="s">
        <v>3635</v>
      </c>
      <c r="D3212" s="218">
        <v>0.17</v>
      </c>
    </row>
    <row r="3213" spans="1:4" customFormat="1" x14ac:dyDescent="0.25">
      <c r="A3213" s="371">
        <v>39440</v>
      </c>
      <c r="B3213" s="371" t="s">
        <v>12064</v>
      </c>
      <c r="C3213" s="371" t="s">
        <v>3635</v>
      </c>
      <c r="D3213" s="218">
        <v>0.22</v>
      </c>
    </row>
    <row r="3214" spans="1:4" customFormat="1" x14ac:dyDescent="0.25">
      <c r="A3214" s="371">
        <v>39441</v>
      </c>
      <c r="B3214" s="371" t="s">
        <v>12065</v>
      </c>
      <c r="C3214" s="371" t="s">
        <v>3635</v>
      </c>
      <c r="D3214" s="218">
        <v>0.28000000000000003</v>
      </c>
    </row>
    <row r="3215" spans="1:4" customFormat="1" x14ac:dyDescent="0.25">
      <c r="A3215" s="371">
        <v>39442</v>
      </c>
      <c r="B3215" s="371" t="s">
        <v>12066</v>
      </c>
      <c r="C3215" s="371" t="s">
        <v>3635</v>
      </c>
      <c r="D3215" s="218">
        <v>0.2</v>
      </c>
    </row>
    <row r="3216" spans="1:4" customFormat="1" x14ac:dyDescent="0.25">
      <c r="A3216" s="371">
        <v>39443</v>
      </c>
      <c r="B3216" s="371" t="s">
        <v>12067</v>
      </c>
      <c r="C3216" s="371" t="s">
        <v>3635</v>
      </c>
      <c r="D3216" s="218">
        <v>0.27</v>
      </c>
    </row>
    <row r="3217" spans="1:4" customFormat="1" x14ac:dyDescent="0.25">
      <c r="A3217" s="371">
        <v>4329</v>
      </c>
      <c r="B3217" s="371" t="s">
        <v>12068</v>
      </c>
      <c r="C3217" s="371" t="s">
        <v>3635</v>
      </c>
      <c r="D3217" s="218">
        <v>2.4300000000000002</v>
      </c>
    </row>
    <row r="3218" spans="1:4" customFormat="1" x14ac:dyDescent="0.25">
      <c r="A3218" s="371">
        <v>4383</v>
      </c>
      <c r="B3218" s="371" t="s">
        <v>12069</v>
      </c>
      <c r="C3218" s="371" t="s">
        <v>3635</v>
      </c>
      <c r="D3218" s="218">
        <v>21.97</v>
      </c>
    </row>
    <row r="3219" spans="1:4" customFormat="1" x14ac:dyDescent="0.25">
      <c r="A3219" s="371">
        <v>4344</v>
      </c>
      <c r="B3219" s="371" t="s">
        <v>12070</v>
      </c>
      <c r="C3219" s="371" t="s">
        <v>3635</v>
      </c>
      <c r="D3219" s="218">
        <v>23.03</v>
      </c>
    </row>
    <row r="3220" spans="1:4" customFormat="1" x14ac:dyDescent="0.25">
      <c r="A3220" s="371">
        <v>436</v>
      </c>
      <c r="B3220" s="371" t="s">
        <v>12071</v>
      </c>
      <c r="C3220" s="371" t="s">
        <v>3635</v>
      </c>
      <c r="D3220" s="218">
        <v>13.25</v>
      </c>
    </row>
    <row r="3221" spans="1:4" customFormat="1" x14ac:dyDescent="0.25">
      <c r="A3221" s="371">
        <v>442</v>
      </c>
      <c r="B3221" s="371" t="s">
        <v>12072</v>
      </c>
      <c r="C3221" s="371" t="s">
        <v>3635</v>
      </c>
      <c r="D3221" s="218">
        <v>7.83</v>
      </c>
    </row>
    <row r="3222" spans="1:4" customFormat="1" x14ac:dyDescent="0.25">
      <c r="A3222" s="371">
        <v>11953</v>
      </c>
      <c r="B3222" s="371" t="s">
        <v>12073</v>
      </c>
      <c r="C3222" s="371" t="s">
        <v>3635</v>
      </c>
      <c r="D3222" s="218">
        <v>3.65</v>
      </c>
    </row>
    <row r="3223" spans="1:4" customFormat="1" x14ac:dyDescent="0.25">
      <c r="A3223" s="371">
        <v>4335</v>
      </c>
      <c r="B3223" s="371" t="s">
        <v>12074</v>
      </c>
      <c r="C3223" s="371" t="s">
        <v>3635</v>
      </c>
      <c r="D3223" s="218">
        <v>15.46</v>
      </c>
    </row>
    <row r="3224" spans="1:4" customFormat="1" x14ac:dyDescent="0.25">
      <c r="A3224" s="371">
        <v>4334</v>
      </c>
      <c r="B3224" s="371" t="s">
        <v>12075</v>
      </c>
      <c r="C3224" s="371" t="s">
        <v>3635</v>
      </c>
      <c r="D3224" s="218">
        <v>21.21</v>
      </c>
    </row>
    <row r="3225" spans="1:4" customFormat="1" x14ac:dyDescent="0.25">
      <c r="A3225" s="371">
        <v>4343</v>
      </c>
      <c r="B3225" s="371" t="s">
        <v>12076</v>
      </c>
      <c r="C3225" s="371" t="s">
        <v>3635</v>
      </c>
      <c r="D3225" s="218">
        <v>5.21</v>
      </c>
    </row>
    <row r="3226" spans="1:4" customFormat="1" x14ac:dyDescent="0.25">
      <c r="A3226" s="371">
        <v>430</v>
      </c>
      <c r="B3226" s="371" t="s">
        <v>12077</v>
      </c>
      <c r="C3226" s="371" t="s">
        <v>3635</v>
      </c>
      <c r="D3226" s="218">
        <v>11.85</v>
      </c>
    </row>
    <row r="3227" spans="1:4" customFormat="1" x14ac:dyDescent="0.25">
      <c r="A3227" s="371">
        <v>441</v>
      </c>
      <c r="B3227" s="371" t="s">
        <v>12078</v>
      </c>
      <c r="C3227" s="371" t="s">
        <v>3635</v>
      </c>
      <c r="D3227" s="218">
        <v>13.05</v>
      </c>
    </row>
    <row r="3228" spans="1:4" customFormat="1" x14ac:dyDescent="0.25">
      <c r="A3228" s="371">
        <v>431</v>
      </c>
      <c r="B3228" s="371" t="s">
        <v>12079</v>
      </c>
      <c r="C3228" s="371" t="s">
        <v>3635</v>
      </c>
      <c r="D3228" s="218">
        <v>15.75</v>
      </c>
    </row>
    <row r="3229" spans="1:4" customFormat="1" x14ac:dyDescent="0.25">
      <c r="A3229" s="371">
        <v>432</v>
      </c>
      <c r="B3229" s="371" t="s">
        <v>12080</v>
      </c>
      <c r="C3229" s="371" t="s">
        <v>3635</v>
      </c>
      <c r="D3229" s="218">
        <v>17.38</v>
      </c>
    </row>
    <row r="3230" spans="1:4" customFormat="1" x14ac:dyDescent="0.25">
      <c r="A3230" s="371">
        <v>429</v>
      </c>
      <c r="B3230" s="371" t="s">
        <v>12081</v>
      </c>
      <c r="C3230" s="371" t="s">
        <v>3635</v>
      </c>
      <c r="D3230" s="218">
        <v>23.43</v>
      </c>
    </row>
    <row r="3231" spans="1:4" customFormat="1" x14ac:dyDescent="0.25">
      <c r="A3231" s="371">
        <v>439</v>
      </c>
      <c r="B3231" s="371" t="s">
        <v>12082</v>
      </c>
      <c r="C3231" s="371" t="s">
        <v>3635</v>
      </c>
      <c r="D3231" s="218">
        <v>19.97</v>
      </c>
    </row>
    <row r="3232" spans="1:4" customFormat="1" x14ac:dyDescent="0.25">
      <c r="A3232" s="371">
        <v>433</v>
      </c>
      <c r="B3232" s="371" t="s">
        <v>12083</v>
      </c>
      <c r="C3232" s="371" t="s">
        <v>3635</v>
      </c>
      <c r="D3232" s="218">
        <v>23.31</v>
      </c>
    </row>
    <row r="3233" spans="1:4" customFormat="1" x14ac:dyDescent="0.25">
      <c r="A3233" s="371">
        <v>437</v>
      </c>
      <c r="B3233" s="371" t="s">
        <v>12084</v>
      </c>
      <c r="C3233" s="371" t="s">
        <v>3635</v>
      </c>
      <c r="D3233" s="218">
        <v>30.97</v>
      </c>
    </row>
    <row r="3234" spans="1:4" customFormat="1" x14ac:dyDescent="0.25">
      <c r="A3234" s="371">
        <v>11790</v>
      </c>
      <c r="B3234" s="371" t="s">
        <v>12085</v>
      </c>
      <c r="C3234" s="371" t="s">
        <v>3635</v>
      </c>
      <c r="D3234" s="218">
        <v>35.130000000000003</v>
      </c>
    </row>
    <row r="3235" spans="1:4" customFormat="1" x14ac:dyDescent="0.25">
      <c r="A3235" s="371">
        <v>428</v>
      </c>
      <c r="B3235" s="371" t="s">
        <v>12086</v>
      </c>
      <c r="C3235" s="371" t="s">
        <v>3635</v>
      </c>
      <c r="D3235" s="218">
        <v>38.200000000000003</v>
      </c>
    </row>
    <row r="3236" spans="1:4" customFormat="1" x14ac:dyDescent="0.25">
      <c r="A3236" s="371">
        <v>4384</v>
      </c>
      <c r="B3236" s="371" t="s">
        <v>12087</v>
      </c>
      <c r="C3236" s="371" t="s">
        <v>3635</v>
      </c>
      <c r="D3236" s="218">
        <v>25.25</v>
      </c>
    </row>
    <row r="3237" spans="1:4" customFormat="1" x14ac:dyDescent="0.25">
      <c r="A3237" s="371">
        <v>4351</v>
      </c>
      <c r="B3237" s="371" t="s">
        <v>12088</v>
      </c>
      <c r="C3237" s="371" t="s">
        <v>3635</v>
      </c>
      <c r="D3237" s="218">
        <v>18.72</v>
      </c>
    </row>
    <row r="3238" spans="1:4" customFormat="1" x14ac:dyDescent="0.25">
      <c r="A3238" s="371">
        <v>11054</v>
      </c>
      <c r="B3238" s="371" t="s">
        <v>12089</v>
      </c>
      <c r="C3238" s="371" t="s">
        <v>3635</v>
      </c>
      <c r="D3238" s="218">
        <v>0.06</v>
      </c>
    </row>
    <row r="3239" spans="1:4" customFormat="1" x14ac:dyDescent="0.25">
      <c r="A3239" s="371">
        <v>11055</v>
      </c>
      <c r="B3239" s="371" t="s">
        <v>12090</v>
      </c>
      <c r="C3239" s="371" t="s">
        <v>3635</v>
      </c>
      <c r="D3239" s="218">
        <v>0.11</v>
      </c>
    </row>
    <row r="3240" spans="1:4" customFormat="1" x14ac:dyDescent="0.25">
      <c r="A3240" s="371">
        <v>11056</v>
      </c>
      <c r="B3240" s="371" t="s">
        <v>12091</v>
      </c>
      <c r="C3240" s="371" t="s">
        <v>3635</v>
      </c>
      <c r="D3240" s="218">
        <v>0.12</v>
      </c>
    </row>
    <row r="3241" spans="1:4" customFormat="1" x14ac:dyDescent="0.25">
      <c r="A3241" s="371">
        <v>11057</v>
      </c>
      <c r="B3241" s="371" t="s">
        <v>12092</v>
      </c>
      <c r="C3241" s="371" t="s">
        <v>3635</v>
      </c>
      <c r="D3241" s="218">
        <v>0.24</v>
      </c>
    </row>
    <row r="3242" spans="1:4" customFormat="1" x14ac:dyDescent="0.25">
      <c r="A3242" s="371">
        <v>11059</v>
      </c>
      <c r="B3242" s="371" t="s">
        <v>12093</v>
      </c>
      <c r="C3242" s="371" t="s">
        <v>3635</v>
      </c>
      <c r="D3242" s="218">
        <v>0.46</v>
      </c>
    </row>
    <row r="3243" spans="1:4" customFormat="1" x14ac:dyDescent="0.25">
      <c r="A3243" s="371">
        <v>11058</v>
      </c>
      <c r="B3243" s="371" t="s">
        <v>12094</v>
      </c>
      <c r="C3243" s="371" t="s">
        <v>3635</v>
      </c>
      <c r="D3243" s="218">
        <v>0.6</v>
      </c>
    </row>
    <row r="3244" spans="1:4" customFormat="1" x14ac:dyDescent="0.25">
      <c r="A3244" s="371">
        <v>4380</v>
      </c>
      <c r="B3244" s="371" t="s">
        <v>12095</v>
      </c>
      <c r="C3244" s="371" t="s">
        <v>3635</v>
      </c>
      <c r="D3244" s="218">
        <v>2.02</v>
      </c>
    </row>
    <row r="3245" spans="1:4" customFormat="1" x14ac:dyDescent="0.25">
      <c r="A3245" s="371">
        <v>4299</v>
      </c>
      <c r="B3245" s="371" t="s">
        <v>12096</v>
      </c>
      <c r="C3245" s="371" t="s">
        <v>3635</v>
      </c>
      <c r="D3245" s="218">
        <v>1.9</v>
      </c>
    </row>
    <row r="3246" spans="1:4" customFormat="1" x14ac:dyDescent="0.25">
      <c r="A3246" s="371">
        <v>4304</v>
      </c>
      <c r="B3246" s="371" t="s">
        <v>12097</v>
      </c>
      <c r="C3246" s="371" t="s">
        <v>3635</v>
      </c>
      <c r="D3246" s="218">
        <v>2.59</v>
      </c>
    </row>
    <row r="3247" spans="1:4" customFormat="1" x14ac:dyDescent="0.25">
      <c r="A3247" s="371">
        <v>4305</v>
      </c>
      <c r="B3247" s="371" t="s">
        <v>12098</v>
      </c>
      <c r="C3247" s="371" t="s">
        <v>3635</v>
      </c>
      <c r="D3247" s="218">
        <v>3.01</v>
      </c>
    </row>
    <row r="3248" spans="1:4" customFormat="1" x14ac:dyDescent="0.25">
      <c r="A3248" s="371">
        <v>4306</v>
      </c>
      <c r="B3248" s="371" t="s">
        <v>12099</v>
      </c>
      <c r="C3248" s="371" t="s">
        <v>3635</v>
      </c>
      <c r="D3248" s="218">
        <v>3.49</v>
      </c>
    </row>
    <row r="3249" spans="1:4" customFormat="1" x14ac:dyDescent="0.25">
      <c r="A3249" s="371">
        <v>4308</v>
      </c>
      <c r="B3249" s="371" t="s">
        <v>12100</v>
      </c>
      <c r="C3249" s="371" t="s">
        <v>3635</v>
      </c>
      <c r="D3249" s="218">
        <v>7.23</v>
      </c>
    </row>
    <row r="3250" spans="1:4" customFormat="1" x14ac:dyDescent="0.25">
      <c r="A3250" s="371">
        <v>4302</v>
      </c>
      <c r="B3250" s="371" t="s">
        <v>12101</v>
      </c>
      <c r="C3250" s="371" t="s">
        <v>3635</v>
      </c>
      <c r="D3250" s="218">
        <v>5.42</v>
      </c>
    </row>
    <row r="3251" spans="1:4" customFormat="1" x14ac:dyDescent="0.25">
      <c r="A3251" s="371">
        <v>4300</v>
      </c>
      <c r="B3251" s="371" t="s">
        <v>12102</v>
      </c>
      <c r="C3251" s="371" t="s">
        <v>3635</v>
      </c>
      <c r="D3251" s="218">
        <v>1.29</v>
      </c>
    </row>
    <row r="3252" spans="1:4" customFormat="1" x14ac:dyDescent="0.25">
      <c r="A3252" s="371">
        <v>4301</v>
      </c>
      <c r="B3252" s="371" t="s">
        <v>12103</v>
      </c>
      <c r="C3252" s="371" t="s">
        <v>3635</v>
      </c>
      <c r="D3252" s="218">
        <v>1.58</v>
      </c>
    </row>
    <row r="3253" spans="1:4" customFormat="1" x14ac:dyDescent="0.25">
      <c r="A3253" s="371">
        <v>4320</v>
      </c>
      <c r="B3253" s="371" t="s">
        <v>12104</v>
      </c>
      <c r="C3253" s="371" t="s">
        <v>3635</v>
      </c>
      <c r="D3253" s="218">
        <v>4.79</v>
      </c>
    </row>
    <row r="3254" spans="1:4" customFormat="1" x14ac:dyDescent="0.25">
      <c r="A3254" s="371">
        <v>4318</v>
      </c>
      <c r="B3254" s="371" t="s">
        <v>12105</v>
      </c>
      <c r="C3254" s="371" t="s">
        <v>3635</v>
      </c>
      <c r="D3254" s="218">
        <v>2.33</v>
      </c>
    </row>
    <row r="3255" spans="1:4" customFormat="1" x14ac:dyDescent="0.25">
      <c r="A3255" s="371">
        <v>40547</v>
      </c>
      <c r="B3255" s="371" t="s">
        <v>12106</v>
      </c>
      <c r="C3255" s="371" t="s">
        <v>3648</v>
      </c>
      <c r="D3255" s="218">
        <v>30.68</v>
      </c>
    </row>
    <row r="3256" spans="1:4" customFormat="1" x14ac:dyDescent="0.25">
      <c r="A3256" s="371">
        <v>11962</v>
      </c>
      <c r="B3256" s="371" t="s">
        <v>12107</v>
      </c>
      <c r="C3256" s="371" t="s">
        <v>3635</v>
      </c>
      <c r="D3256" s="218">
        <v>0.25</v>
      </c>
    </row>
    <row r="3257" spans="1:4" customFormat="1" x14ac:dyDescent="0.25">
      <c r="A3257" s="371">
        <v>4332</v>
      </c>
      <c r="B3257" s="371" t="s">
        <v>12108</v>
      </c>
      <c r="C3257" s="371" t="s">
        <v>3635</v>
      </c>
      <c r="D3257" s="218">
        <v>1.22</v>
      </c>
    </row>
    <row r="3258" spans="1:4" customFormat="1" x14ac:dyDescent="0.25">
      <c r="A3258" s="371">
        <v>4331</v>
      </c>
      <c r="B3258" s="371" t="s">
        <v>12109</v>
      </c>
      <c r="C3258" s="371" t="s">
        <v>3635</v>
      </c>
      <c r="D3258" s="218">
        <v>4.5999999999999996</v>
      </c>
    </row>
    <row r="3259" spans="1:4" customFormat="1" x14ac:dyDescent="0.25">
      <c r="A3259" s="371">
        <v>4336</v>
      </c>
      <c r="B3259" s="371" t="s">
        <v>12110</v>
      </c>
      <c r="C3259" s="371" t="s">
        <v>3635</v>
      </c>
      <c r="D3259" s="218">
        <v>5.89</v>
      </c>
    </row>
    <row r="3260" spans="1:4" customFormat="1" x14ac:dyDescent="0.25">
      <c r="A3260" s="371">
        <v>13294</v>
      </c>
      <c r="B3260" s="371" t="s">
        <v>12111</v>
      </c>
      <c r="C3260" s="371" t="s">
        <v>3635</v>
      </c>
      <c r="D3260" s="218">
        <v>1.69</v>
      </c>
    </row>
    <row r="3261" spans="1:4" customFormat="1" x14ac:dyDescent="0.25">
      <c r="A3261" s="371">
        <v>11948</v>
      </c>
      <c r="B3261" s="371" t="s">
        <v>12112</v>
      </c>
      <c r="C3261" s="371" t="s">
        <v>3635</v>
      </c>
      <c r="D3261" s="218">
        <v>0.76</v>
      </c>
    </row>
    <row r="3262" spans="1:4" customFormat="1" x14ac:dyDescent="0.25">
      <c r="A3262" s="371">
        <v>4382</v>
      </c>
      <c r="B3262" s="371" t="s">
        <v>12113</v>
      </c>
      <c r="C3262" s="371" t="s">
        <v>3635</v>
      </c>
      <c r="D3262" s="218">
        <v>1.26</v>
      </c>
    </row>
    <row r="3263" spans="1:4" customFormat="1" x14ac:dyDescent="0.25">
      <c r="A3263" s="371">
        <v>4354</v>
      </c>
      <c r="B3263" s="371" t="s">
        <v>12114</v>
      </c>
      <c r="C3263" s="371" t="s">
        <v>3635</v>
      </c>
      <c r="D3263" s="218">
        <v>52.82</v>
      </c>
    </row>
    <row r="3264" spans="1:4" customFormat="1" x14ac:dyDescent="0.25">
      <c r="A3264" s="371">
        <v>40839</v>
      </c>
      <c r="B3264" s="371" t="s">
        <v>12115</v>
      </c>
      <c r="C3264" s="371" t="s">
        <v>3648</v>
      </c>
      <c r="D3264" s="218">
        <v>127.11</v>
      </c>
    </row>
    <row r="3265" spans="1:4" customFormat="1" x14ac:dyDescent="0.25">
      <c r="A3265" s="371">
        <v>40552</v>
      </c>
      <c r="B3265" s="371" t="s">
        <v>12116</v>
      </c>
      <c r="C3265" s="371" t="s">
        <v>3648</v>
      </c>
      <c r="D3265" s="218">
        <v>52.59</v>
      </c>
    </row>
    <row r="3266" spans="1:4" customFormat="1" x14ac:dyDescent="0.25">
      <c r="A3266" s="371">
        <v>40549</v>
      </c>
      <c r="B3266" s="371" t="s">
        <v>12117</v>
      </c>
      <c r="C3266" s="371" t="s">
        <v>3648</v>
      </c>
      <c r="D3266" s="218">
        <v>208.19</v>
      </c>
    </row>
    <row r="3267" spans="1:4" customFormat="1" x14ac:dyDescent="0.25">
      <c r="A3267" s="371">
        <v>4385</v>
      </c>
      <c r="B3267" s="371" t="s">
        <v>12118</v>
      </c>
      <c r="C3267" s="371" t="s">
        <v>3645</v>
      </c>
      <c r="D3267" s="219">
        <v>9102.6</v>
      </c>
    </row>
    <row r="3268" spans="1:4" customFormat="1" x14ac:dyDescent="0.25">
      <c r="A3268" s="371">
        <v>20078</v>
      </c>
      <c r="B3268" s="371" t="s">
        <v>12119</v>
      </c>
      <c r="C3268" s="371" t="s">
        <v>3635</v>
      </c>
      <c r="D3268" s="218">
        <v>27.59</v>
      </c>
    </row>
    <row r="3269" spans="1:4" customFormat="1" x14ac:dyDescent="0.25">
      <c r="A3269" s="371">
        <v>39897</v>
      </c>
      <c r="B3269" s="371" t="s">
        <v>12120</v>
      </c>
      <c r="C3269" s="371" t="s">
        <v>3635</v>
      </c>
      <c r="D3269" s="218">
        <v>58.17</v>
      </c>
    </row>
    <row r="3270" spans="1:4" customFormat="1" x14ac:dyDescent="0.25">
      <c r="A3270" s="371">
        <v>118</v>
      </c>
      <c r="B3270" s="371" t="s">
        <v>12121</v>
      </c>
      <c r="C3270" s="371" t="s">
        <v>3635</v>
      </c>
      <c r="D3270" s="218">
        <v>58.34</v>
      </c>
    </row>
    <row r="3271" spans="1:4" customFormat="1" x14ac:dyDescent="0.25">
      <c r="A3271" s="371">
        <v>4396</v>
      </c>
      <c r="B3271" s="371" t="s">
        <v>12122</v>
      </c>
      <c r="C3271" s="371" t="s">
        <v>3636</v>
      </c>
      <c r="D3271" s="218">
        <v>200.79</v>
      </c>
    </row>
    <row r="3272" spans="1:4" customFormat="1" x14ac:dyDescent="0.25">
      <c r="A3272" s="371">
        <v>36881</v>
      </c>
      <c r="B3272" s="371" t="s">
        <v>12123</v>
      </c>
      <c r="C3272" s="371" t="s">
        <v>3636</v>
      </c>
      <c r="D3272" s="218">
        <v>129.32</v>
      </c>
    </row>
    <row r="3273" spans="1:4" customFormat="1" x14ac:dyDescent="0.25">
      <c r="A3273" s="371">
        <v>4397</v>
      </c>
      <c r="B3273" s="371" t="s">
        <v>12124</v>
      </c>
      <c r="C3273" s="371" t="s">
        <v>3636</v>
      </c>
      <c r="D3273" s="218">
        <v>218.42</v>
      </c>
    </row>
    <row r="3274" spans="1:4" customFormat="1" x14ac:dyDescent="0.25">
      <c r="A3274" s="371">
        <v>36882</v>
      </c>
      <c r="B3274" s="371" t="s">
        <v>12125</v>
      </c>
      <c r="C3274" s="371" t="s">
        <v>3636</v>
      </c>
      <c r="D3274" s="218">
        <v>154.63</v>
      </c>
    </row>
    <row r="3275" spans="1:4" customFormat="1" x14ac:dyDescent="0.25">
      <c r="A3275" s="371">
        <v>4751</v>
      </c>
      <c r="B3275" s="371" t="s">
        <v>12126</v>
      </c>
      <c r="C3275" s="371" t="s">
        <v>3638</v>
      </c>
      <c r="D3275" s="218">
        <v>21.06</v>
      </c>
    </row>
    <row r="3276" spans="1:4" customFormat="1" x14ac:dyDescent="0.25">
      <c r="A3276" s="371">
        <v>41066</v>
      </c>
      <c r="B3276" s="371" t="s">
        <v>12127</v>
      </c>
      <c r="C3276" s="371" t="s">
        <v>3642</v>
      </c>
      <c r="D3276" s="219">
        <v>3748.8</v>
      </c>
    </row>
    <row r="3277" spans="1:4" customFormat="1" x14ac:dyDescent="0.25">
      <c r="A3277" s="371">
        <v>39604</v>
      </c>
      <c r="B3277" s="371" t="s">
        <v>12128</v>
      </c>
      <c r="C3277" s="371" t="s">
        <v>3635</v>
      </c>
      <c r="D3277" s="218">
        <v>11.61</v>
      </c>
    </row>
    <row r="3278" spans="1:4" customFormat="1" x14ac:dyDescent="0.25">
      <c r="A3278" s="371">
        <v>39605</v>
      </c>
      <c r="B3278" s="371" t="s">
        <v>12129</v>
      </c>
      <c r="C3278" s="371" t="s">
        <v>3635</v>
      </c>
      <c r="D3278" s="218">
        <v>12.61</v>
      </c>
    </row>
    <row r="3279" spans="1:4" customFormat="1" x14ac:dyDescent="0.25">
      <c r="A3279" s="371">
        <v>39606</v>
      </c>
      <c r="B3279" s="371" t="s">
        <v>12130</v>
      </c>
      <c r="C3279" s="371" t="s">
        <v>3635</v>
      </c>
      <c r="D3279" s="218">
        <v>22.08</v>
      </c>
    </row>
    <row r="3280" spans="1:4" customFormat="1" x14ac:dyDescent="0.25">
      <c r="A3280" s="371">
        <v>39607</v>
      </c>
      <c r="B3280" s="371" t="s">
        <v>12131</v>
      </c>
      <c r="C3280" s="371" t="s">
        <v>3635</v>
      </c>
      <c r="D3280" s="218">
        <v>29.88</v>
      </c>
    </row>
    <row r="3281" spans="1:4" customFormat="1" x14ac:dyDescent="0.25">
      <c r="A3281" s="371">
        <v>39594</v>
      </c>
      <c r="B3281" s="371" t="s">
        <v>12132</v>
      </c>
      <c r="C3281" s="371" t="s">
        <v>3635</v>
      </c>
      <c r="D3281" s="218">
        <v>268.73</v>
      </c>
    </row>
    <row r="3282" spans="1:4" customFormat="1" x14ac:dyDescent="0.25">
      <c r="A3282" s="371">
        <v>39596</v>
      </c>
      <c r="B3282" s="371" t="s">
        <v>12133</v>
      </c>
      <c r="C3282" s="371" t="s">
        <v>3635</v>
      </c>
      <c r="D3282" s="218">
        <v>719.68</v>
      </c>
    </row>
    <row r="3283" spans="1:4" customFormat="1" x14ac:dyDescent="0.25">
      <c r="A3283" s="371">
        <v>39595</v>
      </c>
      <c r="B3283" s="371" t="s">
        <v>12134</v>
      </c>
      <c r="C3283" s="371" t="s">
        <v>3635</v>
      </c>
      <c r="D3283" s="219">
        <v>1617.02</v>
      </c>
    </row>
    <row r="3284" spans="1:4" customFormat="1" x14ac:dyDescent="0.25">
      <c r="A3284" s="371">
        <v>39597</v>
      </c>
      <c r="B3284" s="371" t="s">
        <v>12135</v>
      </c>
      <c r="C3284" s="371" t="s">
        <v>3635</v>
      </c>
      <c r="D3284" s="219">
        <v>2536.52</v>
      </c>
    </row>
    <row r="3285" spans="1:4" customFormat="1" x14ac:dyDescent="0.25">
      <c r="A3285" s="371">
        <v>10731</v>
      </c>
      <c r="B3285" s="371" t="s">
        <v>12136</v>
      </c>
      <c r="C3285" s="371" t="s">
        <v>3636</v>
      </c>
      <c r="D3285" s="218">
        <v>34.75</v>
      </c>
    </row>
    <row r="3286" spans="1:4" customFormat="1" x14ac:dyDescent="0.25">
      <c r="A3286" s="371">
        <v>4704</v>
      </c>
      <c r="B3286" s="371" t="s">
        <v>12137</v>
      </c>
      <c r="C3286" s="371" t="s">
        <v>3636</v>
      </c>
      <c r="D3286" s="218">
        <v>31.36</v>
      </c>
    </row>
    <row r="3287" spans="1:4" customFormat="1" x14ac:dyDescent="0.25">
      <c r="A3287" s="371">
        <v>10730</v>
      </c>
      <c r="B3287" s="371" t="s">
        <v>12138</v>
      </c>
      <c r="C3287" s="371" t="s">
        <v>3636</v>
      </c>
      <c r="D3287" s="218">
        <v>33.6</v>
      </c>
    </row>
    <row r="3288" spans="1:4" customFormat="1" x14ac:dyDescent="0.25">
      <c r="A3288" s="371">
        <v>4729</v>
      </c>
      <c r="B3288" s="371" t="s">
        <v>12139</v>
      </c>
      <c r="C3288" s="371" t="s">
        <v>3641</v>
      </c>
      <c r="D3288" s="218">
        <v>187.15</v>
      </c>
    </row>
    <row r="3289" spans="1:4" customFormat="1" x14ac:dyDescent="0.25">
      <c r="A3289" s="371">
        <v>4720</v>
      </c>
      <c r="B3289" s="371" t="s">
        <v>12140</v>
      </c>
      <c r="C3289" s="371" t="s">
        <v>3641</v>
      </c>
      <c r="D3289" s="218">
        <v>214.44</v>
      </c>
    </row>
    <row r="3290" spans="1:4" customFormat="1" x14ac:dyDescent="0.25">
      <c r="A3290" s="371">
        <v>4721</v>
      </c>
      <c r="B3290" s="371" t="s">
        <v>12141</v>
      </c>
      <c r="C3290" s="371" t="s">
        <v>3641</v>
      </c>
      <c r="D3290" s="218">
        <v>185.74</v>
      </c>
    </row>
    <row r="3291" spans="1:4" customFormat="1" x14ac:dyDescent="0.25">
      <c r="A3291" s="371">
        <v>4718</v>
      </c>
      <c r="B3291" s="371" t="s">
        <v>12142</v>
      </c>
      <c r="C3291" s="371" t="s">
        <v>3641</v>
      </c>
      <c r="D3291" s="218">
        <v>186.72</v>
      </c>
    </row>
    <row r="3292" spans="1:4" customFormat="1" x14ac:dyDescent="0.25">
      <c r="A3292" s="371">
        <v>4722</v>
      </c>
      <c r="B3292" s="371" t="s">
        <v>12143</v>
      </c>
      <c r="C3292" s="371" t="s">
        <v>3641</v>
      </c>
      <c r="D3292" s="218">
        <v>175.45</v>
      </c>
    </row>
    <row r="3293" spans="1:4" customFormat="1" x14ac:dyDescent="0.25">
      <c r="A3293" s="371">
        <v>4723</v>
      </c>
      <c r="B3293" s="371" t="s">
        <v>12144</v>
      </c>
      <c r="C3293" s="371" t="s">
        <v>3641</v>
      </c>
      <c r="D3293" s="218">
        <v>173.93</v>
      </c>
    </row>
    <row r="3294" spans="1:4" customFormat="1" x14ac:dyDescent="0.25">
      <c r="A3294" s="371">
        <v>4727</v>
      </c>
      <c r="B3294" s="371" t="s">
        <v>12145</v>
      </c>
      <c r="C3294" s="371" t="s">
        <v>3641</v>
      </c>
      <c r="D3294" s="218">
        <v>159.21</v>
      </c>
    </row>
    <row r="3295" spans="1:4" customFormat="1" x14ac:dyDescent="0.25">
      <c r="A3295" s="371">
        <v>4748</v>
      </c>
      <c r="B3295" s="371" t="s">
        <v>12146</v>
      </c>
      <c r="C3295" s="371" t="s">
        <v>3641</v>
      </c>
      <c r="D3295" s="218">
        <v>171.55</v>
      </c>
    </row>
    <row r="3296" spans="1:4" customFormat="1" x14ac:dyDescent="0.25">
      <c r="A3296" s="371">
        <v>4730</v>
      </c>
      <c r="B3296" s="371" t="s">
        <v>12147</v>
      </c>
      <c r="C3296" s="371" t="s">
        <v>3641</v>
      </c>
      <c r="D3296" s="218">
        <v>174.58</v>
      </c>
    </row>
    <row r="3297" spans="1:4" customFormat="1" x14ac:dyDescent="0.25">
      <c r="A3297" s="371">
        <v>13186</v>
      </c>
      <c r="B3297" s="371" t="s">
        <v>12148</v>
      </c>
      <c r="C3297" s="371" t="s">
        <v>3641</v>
      </c>
      <c r="D3297" s="218">
        <v>201.44</v>
      </c>
    </row>
    <row r="3298" spans="1:4" customFormat="1" x14ac:dyDescent="0.25">
      <c r="A3298" s="371">
        <v>10737</v>
      </c>
      <c r="B3298" s="371" t="s">
        <v>12149</v>
      </c>
      <c r="C3298" s="371" t="s">
        <v>3636</v>
      </c>
      <c r="D3298" s="218">
        <v>109.2</v>
      </c>
    </row>
    <row r="3299" spans="1:4" customFormat="1" x14ac:dyDescent="0.25">
      <c r="A3299" s="371">
        <v>10734</v>
      </c>
      <c r="B3299" s="371" t="s">
        <v>12150</v>
      </c>
      <c r="C3299" s="371" t="s">
        <v>3636</v>
      </c>
      <c r="D3299" s="218">
        <v>64.959999999999994</v>
      </c>
    </row>
    <row r="3300" spans="1:4" customFormat="1" x14ac:dyDescent="0.25">
      <c r="A3300" s="371">
        <v>4708</v>
      </c>
      <c r="B3300" s="371" t="s">
        <v>12151</v>
      </c>
      <c r="C3300" s="371" t="s">
        <v>3636</v>
      </c>
      <c r="D3300" s="218">
        <v>126</v>
      </c>
    </row>
    <row r="3301" spans="1:4" customFormat="1" x14ac:dyDescent="0.25">
      <c r="A3301" s="371">
        <v>4712</v>
      </c>
      <c r="B3301" s="371" t="s">
        <v>12152</v>
      </c>
      <c r="C3301" s="371" t="s">
        <v>3636</v>
      </c>
      <c r="D3301" s="218">
        <v>61.6</v>
      </c>
    </row>
    <row r="3302" spans="1:4" customFormat="1" x14ac:dyDescent="0.25">
      <c r="A3302" s="371">
        <v>4710</v>
      </c>
      <c r="B3302" s="371" t="s">
        <v>12153</v>
      </c>
      <c r="C3302" s="371" t="s">
        <v>3636</v>
      </c>
      <c r="D3302" s="218">
        <v>197.55</v>
      </c>
    </row>
    <row r="3303" spans="1:4" customFormat="1" x14ac:dyDescent="0.25">
      <c r="A3303" s="371">
        <v>4746</v>
      </c>
      <c r="B3303" s="371" t="s">
        <v>12154</v>
      </c>
      <c r="C3303" s="371" t="s">
        <v>3641</v>
      </c>
      <c r="D3303" s="218">
        <v>130.4</v>
      </c>
    </row>
    <row r="3304" spans="1:4" customFormat="1" x14ac:dyDescent="0.25">
      <c r="A3304" s="371">
        <v>4750</v>
      </c>
      <c r="B3304" s="371" t="s">
        <v>12155</v>
      </c>
      <c r="C3304" s="371" t="s">
        <v>3638</v>
      </c>
      <c r="D3304" s="218">
        <v>21.06</v>
      </c>
    </row>
    <row r="3305" spans="1:4" customFormat="1" x14ac:dyDescent="0.25">
      <c r="A3305" s="371">
        <v>41065</v>
      </c>
      <c r="B3305" s="371" t="s">
        <v>12156</v>
      </c>
      <c r="C3305" s="371" t="s">
        <v>3642</v>
      </c>
      <c r="D3305" s="219">
        <v>3748.8</v>
      </c>
    </row>
    <row r="3306" spans="1:4" customFormat="1" x14ac:dyDescent="0.25">
      <c r="A3306" s="371">
        <v>34747</v>
      </c>
      <c r="B3306" s="371" t="s">
        <v>12157</v>
      </c>
      <c r="C3306" s="371" t="s">
        <v>3640</v>
      </c>
      <c r="D3306" s="218">
        <v>70.84</v>
      </c>
    </row>
    <row r="3307" spans="1:4" customFormat="1" x14ac:dyDescent="0.25">
      <c r="A3307" s="371">
        <v>4826</v>
      </c>
      <c r="B3307" s="371" t="s">
        <v>12158</v>
      </c>
      <c r="C3307" s="371" t="s">
        <v>3640</v>
      </c>
      <c r="D3307" s="218">
        <v>76.17</v>
      </c>
    </row>
    <row r="3308" spans="1:4" customFormat="1" x14ac:dyDescent="0.25">
      <c r="A3308" s="371">
        <v>41975</v>
      </c>
      <c r="B3308" s="371" t="s">
        <v>12159</v>
      </c>
      <c r="C3308" s="371" t="s">
        <v>3636</v>
      </c>
      <c r="D3308" s="218">
        <v>104.34</v>
      </c>
    </row>
    <row r="3309" spans="1:4" customFormat="1" x14ac:dyDescent="0.25">
      <c r="A3309" s="371">
        <v>4825</v>
      </c>
      <c r="B3309" s="371" t="s">
        <v>12160</v>
      </c>
      <c r="C3309" s="371" t="s">
        <v>3640</v>
      </c>
      <c r="D3309" s="218">
        <v>105.44</v>
      </c>
    </row>
    <row r="3310" spans="1:4" customFormat="1" x14ac:dyDescent="0.25">
      <c r="A3310" s="371">
        <v>34744</v>
      </c>
      <c r="B3310" s="371" t="s">
        <v>12161</v>
      </c>
      <c r="C3310" s="371" t="s">
        <v>3636</v>
      </c>
      <c r="D3310" s="218">
        <v>23.25</v>
      </c>
    </row>
    <row r="3311" spans="1:4" customFormat="1" x14ac:dyDescent="0.25">
      <c r="A3311" s="371">
        <v>39430</v>
      </c>
      <c r="B3311" s="371" t="s">
        <v>12162</v>
      </c>
      <c r="C3311" s="371" t="s">
        <v>3635</v>
      </c>
      <c r="D3311" s="218">
        <v>1.86</v>
      </c>
    </row>
    <row r="3312" spans="1:4" customFormat="1" x14ac:dyDescent="0.25">
      <c r="A3312" s="371">
        <v>39573</v>
      </c>
      <c r="B3312" s="371" t="s">
        <v>12163</v>
      </c>
      <c r="C3312" s="371" t="s">
        <v>3635</v>
      </c>
      <c r="D3312" s="218">
        <v>1.83</v>
      </c>
    </row>
    <row r="3313" spans="1:4" customFormat="1" x14ac:dyDescent="0.25">
      <c r="A3313" s="371">
        <v>38410</v>
      </c>
      <c r="B3313" s="371" t="s">
        <v>12164</v>
      </c>
      <c r="C3313" s="371" t="s">
        <v>3635</v>
      </c>
      <c r="D3313" s="219">
        <v>17313.29</v>
      </c>
    </row>
    <row r="3314" spans="1:4" customFormat="1" x14ac:dyDescent="0.25">
      <c r="A3314" s="371">
        <v>41596</v>
      </c>
      <c r="B3314" s="371" t="s">
        <v>12165</v>
      </c>
      <c r="C3314" s="371" t="s">
        <v>3639</v>
      </c>
      <c r="D3314" s="218">
        <v>11.56</v>
      </c>
    </row>
    <row r="3315" spans="1:4" customFormat="1" x14ac:dyDescent="0.25">
      <c r="A3315" s="371">
        <v>41598</v>
      </c>
      <c r="B3315" s="371" t="s">
        <v>12166</v>
      </c>
      <c r="C3315" s="371" t="s">
        <v>3639</v>
      </c>
      <c r="D3315" s="218">
        <v>11.56</v>
      </c>
    </row>
    <row r="3316" spans="1:4" customFormat="1" x14ac:dyDescent="0.25">
      <c r="A3316" s="371">
        <v>41594</v>
      </c>
      <c r="B3316" s="371" t="s">
        <v>12167</v>
      </c>
      <c r="C3316" s="371" t="s">
        <v>3639</v>
      </c>
      <c r="D3316" s="218">
        <v>11.74</v>
      </c>
    </row>
    <row r="3317" spans="1:4" customFormat="1" x14ac:dyDescent="0.25">
      <c r="A3317" s="371">
        <v>43663</v>
      </c>
      <c r="B3317" s="371" t="s">
        <v>12168</v>
      </c>
      <c r="C3317" s="371" t="s">
        <v>3639</v>
      </c>
      <c r="D3317" s="218">
        <v>9.67</v>
      </c>
    </row>
    <row r="3318" spans="1:4" customFormat="1" x14ac:dyDescent="0.25">
      <c r="A3318" s="371">
        <v>4766</v>
      </c>
      <c r="B3318" s="371" t="s">
        <v>12169</v>
      </c>
      <c r="C3318" s="371" t="s">
        <v>3639</v>
      </c>
      <c r="D3318" s="218">
        <v>9.11</v>
      </c>
    </row>
    <row r="3319" spans="1:4" customFormat="1" x14ac:dyDescent="0.25">
      <c r="A3319" s="371">
        <v>43664</v>
      </c>
      <c r="B3319" s="371" t="s">
        <v>12170</v>
      </c>
      <c r="C3319" s="371" t="s">
        <v>3639</v>
      </c>
      <c r="D3319" s="218">
        <v>9.7200000000000006</v>
      </c>
    </row>
    <row r="3320" spans="1:4" customFormat="1" x14ac:dyDescent="0.25">
      <c r="A3320" s="371">
        <v>43082</v>
      </c>
      <c r="B3320" s="371" t="s">
        <v>12171</v>
      </c>
      <c r="C3320" s="371" t="s">
        <v>3639</v>
      </c>
      <c r="D3320" s="218">
        <v>10.6</v>
      </c>
    </row>
    <row r="3321" spans="1:4" customFormat="1" x14ac:dyDescent="0.25">
      <c r="A3321" s="371">
        <v>43665</v>
      </c>
      <c r="B3321" s="371" t="s">
        <v>12172</v>
      </c>
      <c r="C3321" s="371" t="s">
        <v>3639</v>
      </c>
      <c r="D3321" s="218">
        <v>9.11</v>
      </c>
    </row>
    <row r="3322" spans="1:4" customFormat="1" x14ac:dyDescent="0.25">
      <c r="A3322" s="371">
        <v>10966</v>
      </c>
      <c r="B3322" s="371" t="s">
        <v>12173</v>
      </c>
      <c r="C3322" s="371" t="s">
        <v>3639</v>
      </c>
      <c r="D3322" s="218">
        <v>9.67</v>
      </c>
    </row>
    <row r="3323" spans="1:4" customFormat="1" x14ac:dyDescent="0.25">
      <c r="A3323" s="371">
        <v>43692</v>
      </c>
      <c r="B3323" s="371" t="s">
        <v>12174</v>
      </c>
      <c r="C3323" s="371" t="s">
        <v>3639</v>
      </c>
      <c r="D3323" s="218">
        <v>9.67</v>
      </c>
    </row>
    <row r="3324" spans="1:4" customFormat="1" x14ac:dyDescent="0.25">
      <c r="A3324" s="371">
        <v>43083</v>
      </c>
      <c r="B3324" s="371" t="s">
        <v>12175</v>
      </c>
      <c r="C3324" s="371" t="s">
        <v>3639</v>
      </c>
      <c r="D3324" s="218">
        <v>9.18</v>
      </c>
    </row>
    <row r="3325" spans="1:4" customFormat="1" x14ac:dyDescent="0.25">
      <c r="A3325" s="371">
        <v>40535</v>
      </c>
      <c r="B3325" s="371" t="s">
        <v>12176</v>
      </c>
      <c r="C3325" s="371" t="s">
        <v>3639</v>
      </c>
      <c r="D3325" s="218">
        <v>9.18</v>
      </c>
    </row>
    <row r="3326" spans="1:4" customFormat="1" x14ac:dyDescent="0.25">
      <c r="A3326" s="371">
        <v>39427</v>
      </c>
      <c r="B3326" s="371" t="s">
        <v>12177</v>
      </c>
      <c r="C3326" s="371" t="s">
        <v>3640</v>
      </c>
      <c r="D3326" s="218">
        <v>4.95</v>
      </c>
    </row>
    <row r="3327" spans="1:4" customFormat="1" x14ac:dyDescent="0.25">
      <c r="A3327" s="371">
        <v>39424</v>
      </c>
      <c r="B3327" s="371" t="s">
        <v>12178</v>
      </c>
      <c r="C3327" s="371" t="s">
        <v>3640</v>
      </c>
      <c r="D3327" s="218">
        <v>2.94</v>
      </c>
    </row>
    <row r="3328" spans="1:4" customFormat="1" x14ac:dyDescent="0.25">
      <c r="A3328" s="371">
        <v>39425</v>
      </c>
      <c r="B3328" s="371" t="s">
        <v>12179</v>
      </c>
      <c r="C3328" s="371" t="s">
        <v>3640</v>
      </c>
      <c r="D3328" s="218">
        <v>2.9</v>
      </c>
    </row>
    <row r="3329" spans="1:4" customFormat="1" x14ac:dyDescent="0.25">
      <c r="A3329" s="371">
        <v>40664</v>
      </c>
      <c r="B3329" s="371" t="s">
        <v>12180</v>
      </c>
      <c r="C3329" s="371" t="s">
        <v>3639</v>
      </c>
      <c r="D3329" s="218">
        <v>18.84</v>
      </c>
    </row>
    <row r="3330" spans="1:4" customFormat="1" x14ac:dyDescent="0.25">
      <c r="A3330" s="371">
        <v>34360</v>
      </c>
      <c r="B3330" s="371" t="s">
        <v>12181</v>
      </c>
      <c r="C3330" s="371" t="s">
        <v>3639</v>
      </c>
      <c r="D3330" s="218">
        <v>40.049999999999997</v>
      </c>
    </row>
    <row r="3331" spans="1:4" customFormat="1" x14ac:dyDescent="0.25">
      <c r="A3331" s="371">
        <v>20259</v>
      </c>
      <c r="B3331" s="371" t="s">
        <v>12182</v>
      </c>
      <c r="C3331" s="371" t="s">
        <v>3640</v>
      </c>
      <c r="D3331" s="218">
        <v>15</v>
      </c>
    </row>
    <row r="3332" spans="1:4" customFormat="1" x14ac:dyDescent="0.25">
      <c r="A3332" s="371">
        <v>14077</v>
      </c>
      <c r="B3332" s="371" t="s">
        <v>12183</v>
      </c>
      <c r="C3332" s="371" t="s">
        <v>3640</v>
      </c>
      <c r="D3332" s="218">
        <v>229.59</v>
      </c>
    </row>
    <row r="3333" spans="1:4" customFormat="1" x14ac:dyDescent="0.25">
      <c r="A3333" s="371">
        <v>3678</v>
      </c>
      <c r="B3333" s="371" t="s">
        <v>12184</v>
      </c>
      <c r="C3333" s="371" t="s">
        <v>3640</v>
      </c>
      <c r="D3333" s="218">
        <v>103.77</v>
      </c>
    </row>
    <row r="3334" spans="1:4" customFormat="1" x14ac:dyDescent="0.25">
      <c r="A3334" s="371">
        <v>585</v>
      </c>
      <c r="B3334" s="371" t="s">
        <v>12185</v>
      </c>
      <c r="C3334" s="371" t="s">
        <v>3639</v>
      </c>
      <c r="D3334" s="218">
        <v>32.04</v>
      </c>
    </row>
    <row r="3335" spans="1:4" customFormat="1" x14ac:dyDescent="0.25">
      <c r="A3335" s="371">
        <v>39418</v>
      </c>
      <c r="B3335" s="371" t="s">
        <v>12186</v>
      </c>
      <c r="C3335" s="371" t="s">
        <v>3640</v>
      </c>
      <c r="D3335" s="218">
        <v>5.52</v>
      </c>
    </row>
    <row r="3336" spans="1:4" customFormat="1" x14ac:dyDescent="0.25">
      <c r="A3336" s="371">
        <v>39419</v>
      </c>
      <c r="B3336" s="371" t="s">
        <v>12187</v>
      </c>
      <c r="C3336" s="371" t="s">
        <v>3640</v>
      </c>
      <c r="D3336" s="218">
        <v>6.72</v>
      </c>
    </row>
    <row r="3337" spans="1:4" customFormat="1" x14ac:dyDescent="0.25">
      <c r="A3337" s="371">
        <v>39420</v>
      </c>
      <c r="B3337" s="371" t="s">
        <v>12188</v>
      </c>
      <c r="C3337" s="371" t="s">
        <v>3640</v>
      </c>
      <c r="D3337" s="218">
        <v>7.42</v>
      </c>
    </row>
    <row r="3338" spans="1:4" customFormat="1" x14ac:dyDescent="0.25">
      <c r="A3338" s="371">
        <v>39571</v>
      </c>
      <c r="B3338" s="371" t="s">
        <v>12189</v>
      </c>
      <c r="C3338" s="371" t="s">
        <v>3640</v>
      </c>
      <c r="D3338" s="218">
        <v>4.4800000000000004</v>
      </c>
    </row>
    <row r="3339" spans="1:4" customFormat="1" x14ac:dyDescent="0.25">
      <c r="A3339" s="371">
        <v>39421</v>
      </c>
      <c r="B3339" s="371" t="s">
        <v>12190</v>
      </c>
      <c r="C3339" s="371" t="s">
        <v>3640</v>
      </c>
      <c r="D3339" s="218">
        <v>6.53</v>
      </c>
    </row>
    <row r="3340" spans="1:4" customFormat="1" x14ac:dyDescent="0.25">
      <c r="A3340" s="371">
        <v>39422</v>
      </c>
      <c r="B3340" s="371" t="s">
        <v>12191</v>
      </c>
      <c r="C3340" s="371" t="s">
        <v>3640</v>
      </c>
      <c r="D3340" s="218">
        <v>7.63</v>
      </c>
    </row>
    <row r="3341" spans="1:4" customFormat="1" x14ac:dyDescent="0.25">
      <c r="A3341" s="371">
        <v>39423</v>
      </c>
      <c r="B3341" s="371" t="s">
        <v>12192</v>
      </c>
      <c r="C3341" s="371" t="s">
        <v>3640</v>
      </c>
      <c r="D3341" s="218">
        <v>8.86</v>
      </c>
    </row>
    <row r="3342" spans="1:4" customFormat="1" x14ac:dyDescent="0.25">
      <c r="A3342" s="371">
        <v>39426</v>
      </c>
      <c r="B3342" s="371" t="s">
        <v>12193</v>
      </c>
      <c r="C3342" s="371" t="s">
        <v>3640</v>
      </c>
      <c r="D3342" s="218">
        <v>19.91</v>
      </c>
    </row>
    <row r="3343" spans="1:4" customFormat="1" x14ac:dyDescent="0.25">
      <c r="A3343" s="371">
        <v>39429</v>
      </c>
      <c r="B3343" s="371" t="s">
        <v>12194</v>
      </c>
      <c r="C3343" s="371" t="s">
        <v>3640</v>
      </c>
      <c r="D3343" s="218">
        <v>6.28</v>
      </c>
    </row>
    <row r="3344" spans="1:4" customFormat="1" x14ac:dyDescent="0.25">
      <c r="A3344" s="371">
        <v>39428</v>
      </c>
      <c r="B3344" s="371" t="s">
        <v>12195</v>
      </c>
      <c r="C3344" s="371" t="s">
        <v>3640</v>
      </c>
      <c r="D3344" s="218">
        <v>4.8</v>
      </c>
    </row>
    <row r="3345" spans="1:4" customFormat="1" x14ac:dyDescent="0.25">
      <c r="A3345" s="371">
        <v>39572</v>
      </c>
      <c r="B3345" s="371" t="s">
        <v>12196</v>
      </c>
      <c r="C3345" s="371" t="s">
        <v>3640</v>
      </c>
      <c r="D3345" s="218">
        <v>4.1500000000000004</v>
      </c>
    </row>
    <row r="3346" spans="1:4" customFormat="1" x14ac:dyDescent="0.25">
      <c r="A3346" s="371">
        <v>39570</v>
      </c>
      <c r="B3346" s="371" t="s">
        <v>12197</v>
      </c>
      <c r="C3346" s="371" t="s">
        <v>3640</v>
      </c>
      <c r="D3346" s="218">
        <v>4.41</v>
      </c>
    </row>
    <row r="3347" spans="1:4" customFormat="1" x14ac:dyDescent="0.25">
      <c r="A3347" s="371">
        <v>39569</v>
      </c>
      <c r="B3347" s="371" t="s">
        <v>12198</v>
      </c>
      <c r="C3347" s="371" t="s">
        <v>3640</v>
      </c>
      <c r="D3347" s="218">
        <v>4.3499999999999996</v>
      </c>
    </row>
    <row r="3348" spans="1:4" customFormat="1" x14ac:dyDescent="0.25">
      <c r="A3348" s="371">
        <v>11552</v>
      </c>
      <c r="B3348" s="371" t="s">
        <v>12199</v>
      </c>
      <c r="C3348" s="371" t="s">
        <v>3640</v>
      </c>
      <c r="D3348" s="218">
        <v>7.16</v>
      </c>
    </row>
    <row r="3349" spans="1:4" customFormat="1" x14ac:dyDescent="0.25">
      <c r="A3349" s="371">
        <v>40598</v>
      </c>
      <c r="B3349" s="371" t="s">
        <v>12200</v>
      </c>
      <c r="C3349" s="371" t="s">
        <v>3639</v>
      </c>
      <c r="D3349" s="218">
        <v>8.9499999999999993</v>
      </c>
    </row>
    <row r="3350" spans="1:4" customFormat="1" x14ac:dyDescent="0.25">
      <c r="A3350" s="371">
        <v>39029</v>
      </c>
      <c r="B3350" s="371" t="s">
        <v>12201</v>
      </c>
      <c r="C3350" s="371" t="s">
        <v>3640</v>
      </c>
      <c r="D3350" s="218">
        <v>14.06</v>
      </c>
    </row>
    <row r="3351" spans="1:4" customFormat="1" x14ac:dyDescent="0.25">
      <c r="A3351" s="371">
        <v>39028</v>
      </c>
      <c r="B3351" s="371" t="s">
        <v>12202</v>
      </c>
      <c r="C3351" s="371" t="s">
        <v>3640</v>
      </c>
      <c r="D3351" s="218">
        <v>8.18</v>
      </c>
    </row>
    <row r="3352" spans="1:4" customFormat="1" x14ac:dyDescent="0.25">
      <c r="A3352" s="371">
        <v>39328</v>
      </c>
      <c r="B3352" s="371" t="s">
        <v>12203</v>
      </c>
      <c r="C3352" s="371" t="s">
        <v>3640</v>
      </c>
      <c r="D3352" s="218">
        <v>4.5</v>
      </c>
    </row>
    <row r="3353" spans="1:4" customFormat="1" x14ac:dyDescent="0.25">
      <c r="A3353" s="371">
        <v>38541</v>
      </c>
      <c r="B3353" s="371" t="s">
        <v>12204</v>
      </c>
      <c r="C3353" s="371" t="s">
        <v>3635</v>
      </c>
      <c r="D3353" s="219">
        <v>4020703.6</v>
      </c>
    </row>
    <row r="3354" spans="1:4" customFormat="1" x14ac:dyDescent="0.25">
      <c r="A3354" s="371">
        <v>38542</v>
      </c>
      <c r="B3354" s="371" t="s">
        <v>12205</v>
      </c>
      <c r="C3354" s="371" t="s">
        <v>3635</v>
      </c>
      <c r="D3354" s="219">
        <v>6252032.4199999999</v>
      </c>
    </row>
    <row r="3355" spans="1:4" customFormat="1" x14ac:dyDescent="0.25">
      <c r="A3355" s="371">
        <v>38543</v>
      </c>
      <c r="B3355" s="371" t="s">
        <v>12206</v>
      </c>
      <c r="C3355" s="371" t="s">
        <v>3635</v>
      </c>
      <c r="D3355" s="219">
        <v>1530670.05</v>
      </c>
    </row>
    <row r="3356" spans="1:4" customFormat="1" x14ac:dyDescent="0.25">
      <c r="A3356" s="371">
        <v>40406</v>
      </c>
      <c r="B3356" s="371" t="s">
        <v>12207</v>
      </c>
      <c r="C3356" s="371" t="s">
        <v>3635</v>
      </c>
      <c r="D3356" s="219">
        <v>68502.98</v>
      </c>
    </row>
    <row r="3357" spans="1:4" customFormat="1" x14ac:dyDescent="0.25">
      <c r="A3357" s="371">
        <v>40789</v>
      </c>
      <c r="B3357" s="371" t="s">
        <v>12208</v>
      </c>
      <c r="C3357" s="371" t="s">
        <v>3635</v>
      </c>
      <c r="D3357" s="219">
        <v>9871.98</v>
      </c>
    </row>
    <row r="3358" spans="1:4" customFormat="1" x14ac:dyDescent="0.25">
      <c r="A3358" s="371">
        <v>40791</v>
      </c>
      <c r="B3358" s="371" t="s">
        <v>12209</v>
      </c>
      <c r="C3358" s="371" t="s">
        <v>3635</v>
      </c>
      <c r="D3358" s="219">
        <v>30903.599999999999</v>
      </c>
    </row>
    <row r="3359" spans="1:4" customFormat="1" x14ac:dyDescent="0.25">
      <c r="A3359" s="371">
        <v>11651</v>
      </c>
      <c r="B3359" s="371" t="s">
        <v>12210</v>
      </c>
      <c r="C3359" s="371" t="s">
        <v>3635</v>
      </c>
      <c r="D3359" s="219">
        <v>16901.62</v>
      </c>
    </row>
    <row r="3360" spans="1:4" customFormat="1" x14ac:dyDescent="0.25">
      <c r="A3360" s="371">
        <v>40435</v>
      </c>
      <c r="B3360" s="371" t="s">
        <v>12211</v>
      </c>
      <c r="C3360" s="371" t="s">
        <v>3635</v>
      </c>
      <c r="D3360" s="219">
        <v>839712.63</v>
      </c>
    </row>
    <row r="3361" spans="1:4" customFormat="1" x14ac:dyDescent="0.25">
      <c r="A3361" s="371">
        <v>39012</v>
      </c>
      <c r="B3361" s="371" t="s">
        <v>12212</v>
      </c>
      <c r="C3361" s="371" t="s">
        <v>3635</v>
      </c>
      <c r="D3361" s="219">
        <v>876124.05</v>
      </c>
    </row>
    <row r="3362" spans="1:4" customFormat="1" x14ac:dyDescent="0.25">
      <c r="A3362" s="371">
        <v>13617</v>
      </c>
      <c r="B3362" s="371" t="s">
        <v>12213</v>
      </c>
      <c r="C3362" s="371" t="s">
        <v>3635</v>
      </c>
      <c r="D3362" s="219">
        <v>101253.16</v>
      </c>
    </row>
    <row r="3363" spans="1:4" customFormat="1" x14ac:dyDescent="0.25">
      <c r="A3363" s="371">
        <v>35274</v>
      </c>
      <c r="B3363" s="371" t="s">
        <v>12214</v>
      </c>
      <c r="C3363" s="371" t="s">
        <v>3640</v>
      </c>
      <c r="D3363" s="218">
        <v>58.76</v>
      </c>
    </row>
    <row r="3364" spans="1:4" customFormat="1" x14ac:dyDescent="0.25">
      <c r="A3364" s="371">
        <v>35275</v>
      </c>
      <c r="B3364" s="371" t="s">
        <v>12215</v>
      </c>
      <c r="C3364" s="371" t="s">
        <v>3640</v>
      </c>
      <c r="D3364" s="218">
        <v>124.73</v>
      </c>
    </row>
    <row r="3365" spans="1:4" customFormat="1" x14ac:dyDescent="0.25">
      <c r="A3365" s="371">
        <v>35276</v>
      </c>
      <c r="B3365" s="371" t="s">
        <v>12216</v>
      </c>
      <c r="C3365" s="371" t="s">
        <v>3640</v>
      </c>
      <c r="D3365" s="218">
        <v>217.03</v>
      </c>
    </row>
    <row r="3366" spans="1:4" customFormat="1" x14ac:dyDescent="0.25">
      <c r="A3366" s="371">
        <v>38386</v>
      </c>
      <c r="B3366" s="371" t="s">
        <v>12217</v>
      </c>
      <c r="C3366" s="371" t="s">
        <v>3635</v>
      </c>
      <c r="D3366" s="218">
        <v>5.33</v>
      </c>
    </row>
    <row r="3367" spans="1:4" customFormat="1" x14ac:dyDescent="0.25">
      <c r="A3367" s="371">
        <v>11091</v>
      </c>
      <c r="B3367" s="371" t="s">
        <v>12218</v>
      </c>
      <c r="C3367" s="371" t="s">
        <v>3635</v>
      </c>
      <c r="D3367" s="218">
        <v>2.3199999999999998</v>
      </c>
    </row>
    <row r="3368" spans="1:4" customFormat="1" x14ac:dyDescent="0.25">
      <c r="A3368" s="371">
        <v>37586</v>
      </c>
      <c r="B3368" s="371" t="s">
        <v>12219</v>
      </c>
      <c r="C3368" s="371" t="s">
        <v>3648</v>
      </c>
      <c r="D3368" s="218">
        <v>45.05</v>
      </c>
    </row>
    <row r="3369" spans="1:4" customFormat="1" x14ac:dyDescent="0.25">
      <c r="A3369" s="371">
        <v>37395</v>
      </c>
      <c r="B3369" s="371" t="s">
        <v>12220</v>
      </c>
      <c r="C3369" s="371" t="s">
        <v>3648</v>
      </c>
      <c r="D3369" s="218">
        <v>38.74</v>
      </c>
    </row>
    <row r="3370" spans="1:4" customFormat="1" x14ac:dyDescent="0.25">
      <c r="A3370" s="371">
        <v>14147</v>
      </c>
      <c r="B3370" s="371" t="s">
        <v>12221</v>
      </c>
      <c r="C3370" s="371" t="s">
        <v>3648</v>
      </c>
      <c r="D3370" s="218">
        <v>51.39</v>
      </c>
    </row>
    <row r="3371" spans="1:4" customFormat="1" x14ac:dyDescent="0.25">
      <c r="A3371" s="371">
        <v>37396</v>
      </c>
      <c r="B3371" s="371" t="s">
        <v>12222</v>
      </c>
      <c r="C3371" s="371" t="s">
        <v>3648</v>
      </c>
      <c r="D3371" s="218">
        <v>31.7</v>
      </c>
    </row>
    <row r="3372" spans="1:4" customFormat="1" x14ac:dyDescent="0.25">
      <c r="A3372" s="371">
        <v>37397</v>
      </c>
      <c r="B3372" s="371" t="s">
        <v>12223</v>
      </c>
      <c r="C3372" s="371" t="s">
        <v>3648</v>
      </c>
      <c r="D3372" s="218">
        <v>33.21</v>
      </c>
    </row>
    <row r="3373" spans="1:4" customFormat="1" x14ac:dyDescent="0.25">
      <c r="A3373" s="371">
        <v>43606</v>
      </c>
      <c r="B3373" s="371" t="s">
        <v>12224</v>
      </c>
      <c r="C3373" s="371" t="s">
        <v>3635</v>
      </c>
      <c r="D3373" s="218">
        <v>8.58</v>
      </c>
    </row>
    <row r="3374" spans="1:4" customFormat="1" x14ac:dyDescent="0.25">
      <c r="A3374" s="371">
        <v>444</v>
      </c>
      <c r="B3374" s="371" t="s">
        <v>12225</v>
      </c>
      <c r="C3374" s="371" t="s">
        <v>3635</v>
      </c>
      <c r="D3374" s="218">
        <v>33.96</v>
      </c>
    </row>
    <row r="3375" spans="1:4" customFormat="1" x14ac:dyDescent="0.25">
      <c r="A3375" s="371">
        <v>445</v>
      </c>
      <c r="B3375" s="371" t="s">
        <v>12226</v>
      </c>
      <c r="C3375" s="371" t="s">
        <v>3635</v>
      </c>
      <c r="D3375" s="218">
        <v>46.48</v>
      </c>
    </row>
    <row r="3376" spans="1:4" customFormat="1" x14ac:dyDescent="0.25">
      <c r="A3376" s="371">
        <v>4783</v>
      </c>
      <c r="B3376" s="371" t="s">
        <v>12227</v>
      </c>
      <c r="C3376" s="371" t="s">
        <v>3638</v>
      </c>
      <c r="D3376" s="218">
        <v>21.06</v>
      </c>
    </row>
    <row r="3377" spans="1:4" customFormat="1" x14ac:dyDescent="0.25">
      <c r="A3377" s="371">
        <v>41079</v>
      </c>
      <c r="B3377" s="371" t="s">
        <v>12228</v>
      </c>
      <c r="C3377" s="371" t="s">
        <v>3642</v>
      </c>
      <c r="D3377" s="219">
        <v>3748.8</v>
      </c>
    </row>
    <row r="3378" spans="1:4" customFormat="1" x14ac:dyDescent="0.25">
      <c r="A3378" s="371">
        <v>12874</v>
      </c>
      <c r="B3378" s="371" t="s">
        <v>12229</v>
      </c>
      <c r="C3378" s="371" t="s">
        <v>3638</v>
      </c>
      <c r="D3378" s="218">
        <v>20.45</v>
      </c>
    </row>
    <row r="3379" spans="1:4" customFormat="1" x14ac:dyDescent="0.25">
      <c r="A3379" s="371">
        <v>41082</v>
      </c>
      <c r="B3379" s="371" t="s">
        <v>12230</v>
      </c>
      <c r="C3379" s="371" t="s">
        <v>3642</v>
      </c>
      <c r="D3379" s="219">
        <v>3640.34</v>
      </c>
    </row>
    <row r="3380" spans="1:4" customFormat="1" x14ac:dyDescent="0.25">
      <c r="A3380" s="371">
        <v>4785</v>
      </c>
      <c r="B3380" s="371" t="s">
        <v>12231</v>
      </c>
      <c r="C3380" s="371" t="s">
        <v>3638</v>
      </c>
      <c r="D3380" s="218">
        <v>21.06</v>
      </c>
    </row>
    <row r="3381" spans="1:4" customFormat="1" x14ac:dyDescent="0.25">
      <c r="A3381" s="371">
        <v>41081</v>
      </c>
      <c r="B3381" s="371" t="s">
        <v>12232</v>
      </c>
      <c r="C3381" s="371" t="s">
        <v>3642</v>
      </c>
      <c r="D3381" s="219">
        <v>3748.8</v>
      </c>
    </row>
    <row r="3382" spans="1:4" customFormat="1" x14ac:dyDescent="0.25">
      <c r="A3382" s="371">
        <v>4801</v>
      </c>
      <c r="B3382" s="371" t="s">
        <v>12233</v>
      </c>
      <c r="C3382" s="371" t="s">
        <v>3636</v>
      </c>
      <c r="D3382" s="218">
        <v>64.92</v>
      </c>
    </row>
    <row r="3383" spans="1:4" customFormat="1" x14ac:dyDescent="0.25">
      <c r="A3383" s="371">
        <v>4794</v>
      </c>
      <c r="B3383" s="371" t="s">
        <v>12234</v>
      </c>
      <c r="C3383" s="371" t="s">
        <v>3636</v>
      </c>
      <c r="D3383" s="218">
        <v>295.66000000000003</v>
      </c>
    </row>
    <row r="3384" spans="1:4" customFormat="1" x14ac:dyDescent="0.25">
      <c r="A3384" s="371">
        <v>4796</v>
      </c>
      <c r="B3384" s="371" t="s">
        <v>12235</v>
      </c>
      <c r="C3384" s="371" t="s">
        <v>3636</v>
      </c>
      <c r="D3384" s="218">
        <v>179.58</v>
      </c>
    </row>
    <row r="3385" spans="1:4" customFormat="1" x14ac:dyDescent="0.25">
      <c r="A3385" s="371">
        <v>4800</v>
      </c>
      <c r="B3385" s="371" t="s">
        <v>12236</v>
      </c>
      <c r="C3385" s="371" t="s">
        <v>3636</v>
      </c>
      <c r="D3385" s="218">
        <v>49.38</v>
      </c>
    </row>
    <row r="3386" spans="1:4" customFormat="1" x14ac:dyDescent="0.25">
      <c r="A3386" s="371">
        <v>4795</v>
      </c>
      <c r="B3386" s="371" t="s">
        <v>12237</v>
      </c>
      <c r="C3386" s="371" t="s">
        <v>3636</v>
      </c>
      <c r="D3386" s="218">
        <v>287.81</v>
      </c>
    </row>
    <row r="3387" spans="1:4" customFormat="1" x14ac:dyDescent="0.25">
      <c r="A3387" s="371">
        <v>39694</v>
      </c>
      <c r="B3387" s="371" t="s">
        <v>12238</v>
      </c>
      <c r="C3387" s="371" t="s">
        <v>3636</v>
      </c>
      <c r="D3387" s="218">
        <v>376.96</v>
      </c>
    </row>
    <row r="3388" spans="1:4" customFormat="1" x14ac:dyDescent="0.25">
      <c r="A3388" s="371">
        <v>1292</v>
      </c>
      <c r="B3388" s="371" t="s">
        <v>12239</v>
      </c>
      <c r="C3388" s="371" t="s">
        <v>3636</v>
      </c>
      <c r="D3388" s="218">
        <v>65.03</v>
      </c>
    </row>
    <row r="3389" spans="1:4" customFormat="1" x14ac:dyDescent="0.25">
      <c r="A3389" s="371">
        <v>1287</v>
      </c>
      <c r="B3389" s="371" t="s">
        <v>12240</v>
      </c>
      <c r="C3389" s="371" t="s">
        <v>3636</v>
      </c>
      <c r="D3389" s="218">
        <v>31.9</v>
      </c>
    </row>
    <row r="3390" spans="1:4" customFormat="1" x14ac:dyDescent="0.25">
      <c r="A3390" s="371">
        <v>1297</v>
      </c>
      <c r="B3390" s="371" t="s">
        <v>12241</v>
      </c>
      <c r="C3390" s="371" t="s">
        <v>3636</v>
      </c>
      <c r="D3390" s="218">
        <v>26.46</v>
      </c>
    </row>
    <row r="3391" spans="1:4" customFormat="1" x14ac:dyDescent="0.25">
      <c r="A3391" s="371">
        <v>4786</v>
      </c>
      <c r="B3391" s="371" t="s">
        <v>12242</v>
      </c>
      <c r="C3391" s="371" t="s">
        <v>3636</v>
      </c>
      <c r="D3391" s="218">
        <v>120</v>
      </c>
    </row>
    <row r="3392" spans="1:4" customFormat="1" x14ac:dyDescent="0.25">
      <c r="A3392" s="371">
        <v>10840</v>
      </c>
      <c r="B3392" s="371" t="s">
        <v>12243</v>
      </c>
      <c r="C3392" s="371" t="s">
        <v>3636</v>
      </c>
      <c r="D3392" s="218">
        <v>343.14</v>
      </c>
    </row>
    <row r="3393" spans="1:4" customFormat="1" x14ac:dyDescent="0.25">
      <c r="A3393" s="371">
        <v>10841</v>
      </c>
      <c r="B3393" s="371" t="s">
        <v>12244</v>
      </c>
      <c r="C3393" s="371" t="s">
        <v>3636</v>
      </c>
      <c r="D3393" s="218">
        <v>258.97000000000003</v>
      </c>
    </row>
    <row r="3394" spans="1:4" customFormat="1" x14ac:dyDescent="0.25">
      <c r="A3394" s="371">
        <v>44540</v>
      </c>
      <c r="B3394" s="371" t="s">
        <v>12245</v>
      </c>
      <c r="C3394" s="371" t="s">
        <v>3636</v>
      </c>
      <c r="D3394" s="218">
        <v>330.91</v>
      </c>
    </row>
    <row r="3395" spans="1:4" customFormat="1" x14ac:dyDescent="0.25">
      <c r="A3395" s="371">
        <v>10842</v>
      </c>
      <c r="B3395" s="371" t="s">
        <v>12246</v>
      </c>
      <c r="C3395" s="371" t="s">
        <v>3636</v>
      </c>
      <c r="D3395" s="218">
        <v>374.07</v>
      </c>
    </row>
    <row r="3396" spans="1:4" customFormat="1" x14ac:dyDescent="0.25">
      <c r="A3396" s="371">
        <v>21108</v>
      </c>
      <c r="B3396" s="371" t="s">
        <v>12247</v>
      </c>
      <c r="C3396" s="371" t="s">
        <v>3636</v>
      </c>
      <c r="D3396" s="218">
        <v>86.67</v>
      </c>
    </row>
    <row r="3397" spans="1:4" customFormat="1" x14ac:dyDescent="0.25">
      <c r="A3397" s="371">
        <v>38180</v>
      </c>
      <c r="B3397" s="371" t="s">
        <v>12248</v>
      </c>
      <c r="C3397" s="371" t="s">
        <v>3636</v>
      </c>
      <c r="D3397" s="218">
        <v>144.58000000000001</v>
      </c>
    </row>
    <row r="3398" spans="1:4" customFormat="1" x14ac:dyDescent="0.25">
      <c r="A3398" s="371">
        <v>40648</v>
      </c>
      <c r="B3398" s="371" t="s">
        <v>12249</v>
      </c>
      <c r="C3398" s="371" t="s">
        <v>3636</v>
      </c>
      <c r="D3398" s="218">
        <v>230.4</v>
      </c>
    </row>
    <row r="3399" spans="1:4" customFormat="1" x14ac:dyDescent="0.25">
      <c r="A3399" s="371">
        <v>40649</v>
      </c>
      <c r="B3399" s="371" t="s">
        <v>12250</v>
      </c>
      <c r="C3399" s="371" t="s">
        <v>3636</v>
      </c>
      <c r="D3399" s="218">
        <v>134.19999999999999</v>
      </c>
    </row>
    <row r="3400" spans="1:4" customFormat="1" x14ac:dyDescent="0.25">
      <c r="A3400" s="371">
        <v>40650</v>
      </c>
      <c r="B3400" s="371" t="s">
        <v>12251</v>
      </c>
      <c r="C3400" s="371" t="s">
        <v>3636</v>
      </c>
      <c r="D3400" s="218">
        <v>172.8</v>
      </c>
    </row>
    <row r="3401" spans="1:4" customFormat="1" x14ac:dyDescent="0.25">
      <c r="A3401" s="371">
        <v>40651</v>
      </c>
      <c r="B3401" s="371" t="s">
        <v>12252</v>
      </c>
      <c r="C3401" s="371" t="s">
        <v>3636</v>
      </c>
      <c r="D3401" s="218">
        <v>318.72000000000003</v>
      </c>
    </row>
    <row r="3402" spans="1:4" customFormat="1" x14ac:dyDescent="0.25">
      <c r="A3402" s="371">
        <v>40652</v>
      </c>
      <c r="B3402" s="371" t="s">
        <v>12253</v>
      </c>
      <c r="C3402" s="371" t="s">
        <v>3636</v>
      </c>
      <c r="D3402" s="218">
        <v>170.88</v>
      </c>
    </row>
    <row r="3403" spans="1:4" customFormat="1" x14ac:dyDescent="0.25">
      <c r="A3403" s="371">
        <v>40647</v>
      </c>
      <c r="B3403" s="371" t="s">
        <v>12254</v>
      </c>
      <c r="C3403" s="371" t="s">
        <v>3636</v>
      </c>
      <c r="D3403" s="218">
        <v>188.16</v>
      </c>
    </row>
    <row r="3404" spans="1:4" customFormat="1" x14ac:dyDescent="0.25">
      <c r="A3404" s="371">
        <v>40653</v>
      </c>
      <c r="B3404" s="371" t="s">
        <v>12255</v>
      </c>
      <c r="C3404" s="371" t="s">
        <v>3636</v>
      </c>
      <c r="D3404" s="218">
        <v>144</v>
      </c>
    </row>
    <row r="3405" spans="1:4" customFormat="1" x14ac:dyDescent="0.25">
      <c r="A3405" s="371">
        <v>36178</v>
      </c>
      <c r="B3405" s="371" t="s">
        <v>12256</v>
      </c>
      <c r="C3405" s="371" t="s">
        <v>3635</v>
      </c>
      <c r="D3405" s="218">
        <v>16.77</v>
      </c>
    </row>
    <row r="3406" spans="1:4" customFormat="1" x14ac:dyDescent="0.25">
      <c r="A3406" s="371">
        <v>38195</v>
      </c>
      <c r="B3406" s="371" t="s">
        <v>12257</v>
      </c>
      <c r="C3406" s="371" t="s">
        <v>3636</v>
      </c>
      <c r="D3406" s="218">
        <v>102.36</v>
      </c>
    </row>
    <row r="3407" spans="1:4" customFormat="1" x14ac:dyDescent="0.25">
      <c r="A3407" s="371">
        <v>38181</v>
      </c>
      <c r="B3407" s="371" t="s">
        <v>12258</v>
      </c>
      <c r="C3407" s="371" t="s">
        <v>3636</v>
      </c>
      <c r="D3407" s="218">
        <v>197.38</v>
      </c>
    </row>
    <row r="3408" spans="1:4" customFormat="1" x14ac:dyDescent="0.25">
      <c r="A3408" s="371">
        <v>38182</v>
      </c>
      <c r="B3408" s="371" t="s">
        <v>12259</v>
      </c>
      <c r="C3408" s="371" t="s">
        <v>3636</v>
      </c>
      <c r="D3408" s="218">
        <v>188.01</v>
      </c>
    </row>
    <row r="3409" spans="1:4" customFormat="1" x14ac:dyDescent="0.25">
      <c r="A3409" s="371">
        <v>38186</v>
      </c>
      <c r="B3409" s="371" t="s">
        <v>12260</v>
      </c>
      <c r="C3409" s="371" t="s">
        <v>3636</v>
      </c>
      <c r="D3409" s="218">
        <v>488.71</v>
      </c>
    </row>
    <row r="3410" spans="1:4" customFormat="1" x14ac:dyDescent="0.25">
      <c r="A3410" s="371">
        <v>38185</v>
      </c>
      <c r="B3410" s="371" t="s">
        <v>12261</v>
      </c>
      <c r="C3410" s="371" t="s">
        <v>3636</v>
      </c>
      <c r="D3410" s="218">
        <v>435.13</v>
      </c>
    </row>
    <row r="3411" spans="1:4" customFormat="1" x14ac:dyDescent="0.25">
      <c r="A3411" s="371">
        <v>40654</v>
      </c>
      <c r="B3411" s="371" t="s">
        <v>12262</v>
      </c>
      <c r="C3411" s="371" t="s">
        <v>3636</v>
      </c>
      <c r="D3411" s="218">
        <v>223.68</v>
      </c>
    </row>
    <row r="3412" spans="1:4" customFormat="1" x14ac:dyDescent="0.25">
      <c r="A3412" s="371">
        <v>44541</v>
      </c>
      <c r="B3412" s="371" t="s">
        <v>12263</v>
      </c>
      <c r="C3412" s="371" t="s">
        <v>3636</v>
      </c>
      <c r="D3412" s="218">
        <v>273.36</v>
      </c>
    </row>
    <row r="3413" spans="1:4" customFormat="1" x14ac:dyDescent="0.25">
      <c r="A3413" s="371">
        <v>4822</v>
      </c>
      <c r="B3413" s="371" t="s">
        <v>12264</v>
      </c>
      <c r="C3413" s="371" t="s">
        <v>3636</v>
      </c>
      <c r="D3413" s="218">
        <v>291.87</v>
      </c>
    </row>
    <row r="3414" spans="1:4" customFormat="1" x14ac:dyDescent="0.25">
      <c r="A3414" s="371">
        <v>4818</v>
      </c>
      <c r="B3414" s="371" t="s">
        <v>12265</v>
      </c>
      <c r="C3414" s="371" t="s">
        <v>3636</v>
      </c>
      <c r="D3414" s="218">
        <v>300</v>
      </c>
    </row>
    <row r="3415" spans="1:4" customFormat="1" x14ac:dyDescent="0.25">
      <c r="A3415" s="371">
        <v>39567</v>
      </c>
      <c r="B3415" s="371" t="s">
        <v>12266</v>
      </c>
      <c r="C3415" s="371" t="s">
        <v>3636</v>
      </c>
      <c r="D3415" s="218">
        <v>38.520000000000003</v>
      </c>
    </row>
    <row r="3416" spans="1:4" customFormat="1" x14ac:dyDescent="0.25">
      <c r="A3416" s="371">
        <v>39566</v>
      </c>
      <c r="B3416" s="371" t="s">
        <v>12267</v>
      </c>
      <c r="C3416" s="371" t="s">
        <v>3636</v>
      </c>
      <c r="D3416" s="218">
        <v>40.770000000000003</v>
      </c>
    </row>
    <row r="3417" spans="1:4" customFormat="1" x14ac:dyDescent="0.25">
      <c r="A3417" s="371">
        <v>39416</v>
      </c>
      <c r="B3417" s="371" t="s">
        <v>12268</v>
      </c>
      <c r="C3417" s="371" t="s">
        <v>3636</v>
      </c>
      <c r="D3417" s="218">
        <v>24.85</v>
      </c>
    </row>
    <row r="3418" spans="1:4" customFormat="1" x14ac:dyDescent="0.25">
      <c r="A3418" s="371">
        <v>39417</v>
      </c>
      <c r="B3418" s="371" t="s">
        <v>12269</v>
      </c>
      <c r="C3418" s="371" t="s">
        <v>3636</v>
      </c>
      <c r="D3418" s="218">
        <v>24.24</v>
      </c>
    </row>
    <row r="3419" spans="1:4" customFormat="1" x14ac:dyDescent="0.25">
      <c r="A3419" s="371">
        <v>43742</v>
      </c>
      <c r="B3419" s="371" t="s">
        <v>12270</v>
      </c>
      <c r="C3419" s="371" t="s">
        <v>3636</v>
      </c>
      <c r="D3419" s="218">
        <v>26.14</v>
      </c>
    </row>
    <row r="3420" spans="1:4" customFormat="1" x14ac:dyDescent="0.25">
      <c r="A3420" s="371">
        <v>39414</v>
      </c>
      <c r="B3420" s="371" t="s">
        <v>12271</v>
      </c>
      <c r="C3420" s="371" t="s">
        <v>3636</v>
      </c>
      <c r="D3420" s="218">
        <v>23.53</v>
      </c>
    </row>
    <row r="3421" spans="1:4" customFormat="1" x14ac:dyDescent="0.25">
      <c r="A3421" s="371">
        <v>39415</v>
      </c>
      <c r="B3421" s="371" t="s">
        <v>12272</v>
      </c>
      <c r="C3421" s="371" t="s">
        <v>3636</v>
      </c>
      <c r="D3421" s="218">
        <v>20.28</v>
      </c>
    </row>
    <row r="3422" spans="1:4" customFormat="1" x14ac:dyDescent="0.25">
      <c r="A3422" s="371">
        <v>43740</v>
      </c>
      <c r="B3422" s="371" t="s">
        <v>12273</v>
      </c>
      <c r="C3422" s="371" t="s">
        <v>3636</v>
      </c>
      <c r="D3422" s="218">
        <v>24.77</v>
      </c>
    </row>
    <row r="3423" spans="1:4" customFormat="1" x14ac:dyDescent="0.25">
      <c r="A3423" s="371">
        <v>39412</v>
      </c>
      <c r="B3423" s="371" t="s">
        <v>12274</v>
      </c>
      <c r="C3423" s="371" t="s">
        <v>3636</v>
      </c>
      <c r="D3423" s="218">
        <v>16.989999999999998</v>
      </c>
    </row>
    <row r="3424" spans="1:4" customFormat="1" x14ac:dyDescent="0.25">
      <c r="A3424" s="371">
        <v>39413</v>
      </c>
      <c r="B3424" s="371" t="s">
        <v>12275</v>
      </c>
      <c r="C3424" s="371" t="s">
        <v>3636</v>
      </c>
      <c r="D3424" s="218">
        <v>18.37</v>
      </c>
    </row>
    <row r="3425" spans="1:4" customFormat="1" x14ac:dyDescent="0.25">
      <c r="A3425" s="371">
        <v>43741</v>
      </c>
      <c r="B3425" s="371" t="s">
        <v>12276</v>
      </c>
      <c r="C3425" s="371" t="s">
        <v>3636</v>
      </c>
      <c r="D3425" s="218">
        <v>19.579999999999998</v>
      </c>
    </row>
    <row r="3426" spans="1:4" customFormat="1" x14ac:dyDescent="0.25">
      <c r="A3426" s="371">
        <v>11062</v>
      </c>
      <c r="B3426" s="371" t="s">
        <v>12277</v>
      </c>
      <c r="C3426" s="371" t="s">
        <v>3636</v>
      </c>
      <c r="D3426" s="218">
        <v>44.6</v>
      </c>
    </row>
    <row r="3427" spans="1:4" customFormat="1" x14ac:dyDescent="0.25">
      <c r="A3427" s="371">
        <v>11063</v>
      </c>
      <c r="B3427" s="371" t="s">
        <v>12278</v>
      </c>
      <c r="C3427" s="371" t="s">
        <v>3636</v>
      </c>
      <c r="D3427" s="218">
        <v>27.29</v>
      </c>
    </row>
    <row r="3428" spans="1:4" customFormat="1" x14ac:dyDescent="0.25">
      <c r="A3428" s="371">
        <v>13521</v>
      </c>
      <c r="B3428" s="371" t="s">
        <v>12279</v>
      </c>
      <c r="C3428" s="371" t="s">
        <v>3635</v>
      </c>
      <c r="D3428" s="218">
        <v>82.5</v>
      </c>
    </row>
    <row r="3429" spans="1:4" customFormat="1" x14ac:dyDescent="0.25">
      <c r="A3429" s="371">
        <v>10851</v>
      </c>
      <c r="B3429" s="371" t="s">
        <v>12280</v>
      </c>
      <c r="C3429" s="371" t="s">
        <v>3635</v>
      </c>
      <c r="D3429" s="218">
        <v>82.56</v>
      </c>
    </row>
    <row r="3430" spans="1:4" customFormat="1" x14ac:dyDescent="0.25">
      <c r="A3430" s="371">
        <v>39515</v>
      </c>
      <c r="B3430" s="371" t="s">
        <v>12281</v>
      </c>
      <c r="C3430" s="371" t="s">
        <v>3635</v>
      </c>
      <c r="D3430" s="218">
        <v>61.41</v>
      </c>
    </row>
    <row r="3431" spans="1:4" customFormat="1" x14ac:dyDescent="0.25">
      <c r="A3431" s="371">
        <v>39516</v>
      </c>
      <c r="B3431" s="371" t="s">
        <v>12282</v>
      </c>
      <c r="C3431" s="371" t="s">
        <v>3635</v>
      </c>
      <c r="D3431" s="218">
        <v>51.77</v>
      </c>
    </row>
    <row r="3432" spans="1:4" customFormat="1" x14ac:dyDescent="0.25">
      <c r="A3432" s="371">
        <v>39514</v>
      </c>
      <c r="B3432" s="371" t="s">
        <v>12283</v>
      </c>
      <c r="C3432" s="371" t="s">
        <v>3635</v>
      </c>
      <c r="D3432" s="218">
        <v>32.21</v>
      </c>
    </row>
    <row r="3433" spans="1:4" customFormat="1" x14ac:dyDescent="0.25">
      <c r="A3433" s="371">
        <v>4812</v>
      </c>
      <c r="B3433" s="371" t="s">
        <v>12284</v>
      </c>
      <c r="C3433" s="371" t="s">
        <v>3636</v>
      </c>
      <c r="D3433" s="218">
        <v>10.19</v>
      </c>
    </row>
    <row r="3434" spans="1:4" customFormat="1" x14ac:dyDescent="0.25">
      <c r="A3434" s="371">
        <v>10849</v>
      </c>
      <c r="B3434" s="371" t="s">
        <v>12285</v>
      </c>
      <c r="C3434" s="371" t="s">
        <v>3635</v>
      </c>
      <c r="D3434" s="219">
        <v>1200.01</v>
      </c>
    </row>
    <row r="3435" spans="1:4" customFormat="1" x14ac:dyDescent="0.25">
      <c r="A3435" s="371">
        <v>10848</v>
      </c>
      <c r="B3435" s="371" t="s">
        <v>12286</v>
      </c>
      <c r="C3435" s="371" t="s">
        <v>3635</v>
      </c>
      <c r="D3435" s="218">
        <v>753.75</v>
      </c>
    </row>
    <row r="3436" spans="1:4" customFormat="1" x14ac:dyDescent="0.25">
      <c r="A3436" s="371">
        <v>4813</v>
      </c>
      <c r="B3436" s="371" t="s">
        <v>12287</v>
      </c>
      <c r="C3436" s="371" t="s">
        <v>3636</v>
      </c>
      <c r="D3436" s="218">
        <v>250</v>
      </c>
    </row>
    <row r="3437" spans="1:4" customFormat="1" x14ac:dyDescent="0.25">
      <c r="A3437" s="371">
        <v>37560</v>
      </c>
      <c r="B3437" s="371" t="s">
        <v>12288</v>
      </c>
      <c r="C3437" s="371" t="s">
        <v>3635</v>
      </c>
      <c r="D3437" s="218">
        <v>39.369999999999997</v>
      </c>
    </row>
    <row r="3438" spans="1:4" customFormat="1" x14ac:dyDescent="0.25">
      <c r="A3438" s="371">
        <v>37557</v>
      </c>
      <c r="B3438" s="371" t="s">
        <v>12289</v>
      </c>
      <c r="C3438" s="371" t="s">
        <v>3635</v>
      </c>
      <c r="D3438" s="218">
        <v>11.95</v>
      </c>
    </row>
    <row r="3439" spans="1:4" customFormat="1" x14ac:dyDescent="0.25">
      <c r="A3439" s="371">
        <v>37556</v>
      </c>
      <c r="B3439" s="371" t="s">
        <v>12290</v>
      </c>
      <c r="C3439" s="371" t="s">
        <v>3635</v>
      </c>
      <c r="D3439" s="218">
        <v>23.13</v>
      </c>
    </row>
    <row r="3440" spans="1:4" customFormat="1" x14ac:dyDescent="0.25">
      <c r="A3440" s="371">
        <v>37559</v>
      </c>
      <c r="B3440" s="371" t="s">
        <v>12291</v>
      </c>
      <c r="C3440" s="371" t="s">
        <v>3635</v>
      </c>
      <c r="D3440" s="218">
        <v>28.37</v>
      </c>
    </row>
    <row r="3441" spans="1:4" customFormat="1" x14ac:dyDescent="0.25">
      <c r="A3441" s="371">
        <v>37539</v>
      </c>
      <c r="B3441" s="371" t="s">
        <v>12292</v>
      </c>
      <c r="C3441" s="371" t="s">
        <v>3635</v>
      </c>
      <c r="D3441" s="218">
        <v>20</v>
      </c>
    </row>
    <row r="3442" spans="1:4" customFormat="1" x14ac:dyDescent="0.25">
      <c r="A3442" s="371">
        <v>37558</v>
      </c>
      <c r="B3442" s="371" t="s">
        <v>12293</v>
      </c>
      <c r="C3442" s="371" t="s">
        <v>3635</v>
      </c>
      <c r="D3442" s="218">
        <v>37.29</v>
      </c>
    </row>
    <row r="3443" spans="1:4" customFormat="1" x14ac:dyDescent="0.25">
      <c r="A3443" s="371">
        <v>34723</v>
      </c>
      <c r="B3443" s="371" t="s">
        <v>12294</v>
      </c>
      <c r="C3443" s="371" t="s">
        <v>3636</v>
      </c>
      <c r="D3443" s="218">
        <v>577.5</v>
      </c>
    </row>
    <row r="3444" spans="1:4" customFormat="1" x14ac:dyDescent="0.25">
      <c r="A3444" s="371">
        <v>34721</v>
      </c>
      <c r="B3444" s="371" t="s">
        <v>12295</v>
      </c>
      <c r="C3444" s="371" t="s">
        <v>3636</v>
      </c>
      <c r="D3444" s="218">
        <v>720</v>
      </c>
    </row>
    <row r="3445" spans="1:4" customFormat="1" x14ac:dyDescent="0.25">
      <c r="A3445" s="371">
        <v>4309</v>
      </c>
      <c r="B3445" s="371" t="s">
        <v>12296</v>
      </c>
      <c r="C3445" s="371" t="s">
        <v>3635</v>
      </c>
      <c r="D3445" s="218">
        <v>10.4</v>
      </c>
    </row>
    <row r="3446" spans="1:4" customFormat="1" x14ac:dyDescent="0.25">
      <c r="A3446" s="371">
        <v>4307</v>
      </c>
      <c r="B3446" s="371" t="s">
        <v>12297</v>
      </c>
      <c r="C3446" s="371" t="s">
        <v>3635</v>
      </c>
      <c r="D3446" s="218">
        <v>17.79</v>
      </c>
    </row>
    <row r="3447" spans="1:4" customFormat="1" x14ac:dyDescent="0.25">
      <c r="A3447" s="371">
        <v>10850</v>
      </c>
      <c r="B3447" s="371" t="s">
        <v>12298</v>
      </c>
      <c r="C3447" s="371" t="s">
        <v>3635</v>
      </c>
      <c r="D3447" s="218">
        <v>37.5</v>
      </c>
    </row>
    <row r="3448" spans="1:4" customFormat="1" x14ac:dyDescent="0.25">
      <c r="A3448" s="371">
        <v>42438</v>
      </c>
      <c r="B3448" s="371" t="s">
        <v>12299</v>
      </c>
      <c r="C3448" s="371" t="s">
        <v>3635</v>
      </c>
      <c r="D3448" s="219">
        <v>2090.75</v>
      </c>
    </row>
    <row r="3449" spans="1:4" customFormat="1" x14ac:dyDescent="0.25">
      <c r="A3449" s="371">
        <v>4792</v>
      </c>
      <c r="B3449" s="371" t="s">
        <v>12300</v>
      </c>
      <c r="C3449" s="371" t="s">
        <v>3636</v>
      </c>
      <c r="D3449" s="218">
        <v>138.79</v>
      </c>
    </row>
    <row r="3450" spans="1:4" customFormat="1" x14ac:dyDescent="0.25">
      <c r="A3450" s="371">
        <v>4790</v>
      </c>
      <c r="B3450" s="371" t="s">
        <v>12301</v>
      </c>
      <c r="C3450" s="371" t="s">
        <v>3636</v>
      </c>
      <c r="D3450" s="218">
        <v>83.45</v>
      </c>
    </row>
    <row r="3451" spans="1:4" customFormat="1" x14ac:dyDescent="0.25">
      <c r="A3451" s="371">
        <v>40671</v>
      </c>
      <c r="B3451" s="371" t="s">
        <v>12302</v>
      </c>
      <c r="C3451" s="371" t="s">
        <v>3636</v>
      </c>
      <c r="D3451" s="218">
        <v>110.11</v>
      </c>
    </row>
    <row r="3452" spans="1:4" customFormat="1" x14ac:dyDescent="0.25">
      <c r="A3452" s="371">
        <v>7552</v>
      </c>
      <c r="B3452" s="371" t="s">
        <v>12303</v>
      </c>
      <c r="C3452" s="371" t="s">
        <v>3635</v>
      </c>
      <c r="D3452" s="218">
        <v>26.55</v>
      </c>
    </row>
    <row r="3453" spans="1:4" customFormat="1" x14ac:dyDescent="0.25">
      <c r="A3453" s="371">
        <v>4893</v>
      </c>
      <c r="B3453" s="371" t="s">
        <v>12304</v>
      </c>
      <c r="C3453" s="371" t="s">
        <v>3635</v>
      </c>
      <c r="D3453" s="218">
        <v>15.74</v>
      </c>
    </row>
    <row r="3454" spans="1:4" customFormat="1" x14ac:dyDescent="0.25">
      <c r="A3454" s="371">
        <v>4894</v>
      </c>
      <c r="B3454" s="371" t="s">
        <v>12305</v>
      </c>
      <c r="C3454" s="371" t="s">
        <v>3635</v>
      </c>
      <c r="D3454" s="218">
        <v>13.5</v>
      </c>
    </row>
    <row r="3455" spans="1:4" customFormat="1" x14ac:dyDescent="0.25">
      <c r="A3455" s="371">
        <v>4888</v>
      </c>
      <c r="B3455" s="371" t="s">
        <v>12306</v>
      </c>
      <c r="C3455" s="371" t="s">
        <v>3635</v>
      </c>
      <c r="D3455" s="218">
        <v>4.5999999999999996</v>
      </c>
    </row>
    <row r="3456" spans="1:4" customFormat="1" x14ac:dyDescent="0.25">
      <c r="A3456" s="371">
        <v>4890</v>
      </c>
      <c r="B3456" s="371" t="s">
        <v>12307</v>
      </c>
      <c r="C3456" s="371" t="s">
        <v>3635</v>
      </c>
      <c r="D3456" s="218">
        <v>8.64</v>
      </c>
    </row>
    <row r="3457" spans="1:4" customFormat="1" x14ac:dyDescent="0.25">
      <c r="A3457" s="371">
        <v>12411</v>
      </c>
      <c r="B3457" s="371" t="s">
        <v>12308</v>
      </c>
      <c r="C3457" s="371" t="s">
        <v>3635</v>
      </c>
      <c r="D3457" s="218">
        <v>46.54</v>
      </c>
    </row>
    <row r="3458" spans="1:4" customFormat="1" x14ac:dyDescent="0.25">
      <c r="A3458" s="371">
        <v>4891</v>
      </c>
      <c r="B3458" s="371" t="s">
        <v>12309</v>
      </c>
      <c r="C3458" s="371" t="s">
        <v>3635</v>
      </c>
      <c r="D3458" s="218">
        <v>23.27</v>
      </c>
    </row>
    <row r="3459" spans="1:4" customFormat="1" x14ac:dyDescent="0.25">
      <c r="A3459" s="371">
        <v>4889</v>
      </c>
      <c r="B3459" s="371" t="s">
        <v>12310</v>
      </c>
      <c r="C3459" s="371" t="s">
        <v>3635</v>
      </c>
      <c r="D3459" s="218">
        <v>6.22</v>
      </c>
    </row>
    <row r="3460" spans="1:4" customFormat="1" x14ac:dyDescent="0.25">
      <c r="A3460" s="371">
        <v>4892</v>
      </c>
      <c r="B3460" s="371" t="s">
        <v>12311</v>
      </c>
      <c r="C3460" s="371" t="s">
        <v>3635</v>
      </c>
      <c r="D3460" s="218">
        <v>65.17</v>
      </c>
    </row>
    <row r="3461" spans="1:4" customFormat="1" x14ac:dyDescent="0.25">
      <c r="A3461" s="371">
        <v>12412</v>
      </c>
      <c r="B3461" s="371" t="s">
        <v>12312</v>
      </c>
      <c r="C3461" s="371" t="s">
        <v>3635</v>
      </c>
      <c r="D3461" s="218">
        <v>121.12</v>
      </c>
    </row>
    <row r="3462" spans="1:4" customFormat="1" x14ac:dyDescent="0.25">
      <c r="A3462" s="371">
        <v>4907</v>
      </c>
      <c r="B3462" s="371" t="s">
        <v>12313</v>
      </c>
      <c r="C3462" s="371" t="s">
        <v>3635</v>
      </c>
      <c r="D3462" s="218">
        <v>18.940000000000001</v>
      </c>
    </row>
    <row r="3463" spans="1:4" customFormat="1" x14ac:dyDescent="0.25">
      <c r="A3463" s="371">
        <v>4902</v>
      </c>
      <c r="B3463" s="371" t="s">
        <v>12314</v>
      </c>
      <c r="C3463" s="371" t="s">
        <v>3635</v>
      </c>
      <c r="D3463" s="218">
        <v>49.14</v>
      </c>
    </row>
    <row r="3464" spans="1:4" customFormat="1" x14ac:dyDescent="0.25">
      <c r="A3464" s="371">
        <v>11096</v>
      </c>
      <c r="B3464" s="371" t="s">
        <v>12315</v>
      </c>
      <c r="C3464" s="371" t="s">
        <v>3639</v>
      </c>
      <c r="D3464" s="218">
        <v>2.5499999999999998</v>
      </c>
    </row>
    <row r="3465" spans="1:4" customFormat="1" x14ac:dyDescent="0.25">
      <c r="A3465" s="371">
        <v>4741</v>
      </c>
      <c r="B3465" s="371" t="s">
        <v>12316</v>
      </c>
      <c r="C3465" s="371" t="s">
        <v>3641</v>
      </c>
      <c r="D3465" s="218">
        <v>175.45</v>
      </c>
    </row>
    <row r="3466" spans="1:4" customFormat="1" x14ac:dyDescent="0.25">
      <c r="A3466" s="371">
        <v>4752</v>
      </c>
      <c r="B3466" s="371" t="s">
        <v>12317</v>
      </c>
      <c r="C3466" s="371" t="s">
        <v>3638</v>
      </c>
      <c r="D3466" s="218">
        <v>17.36</v>
      </c>
    </row>
    <row r="3467" spans="1:4" customFormat="1" x14ac:dyDescent="0.25">
      <c r="A3467" s="371">
        <v>41091</v>
      </c>
      <c r="B3467" s="371" t="s">
        <v>12318</v>
      </c>
      <c r="C3467" s="371" t="s">
        <v>3642</v>
      </c>
      <c r="D3467" s="219">
        <v>3092.31</v>
      </c>
    </row>
    <row r="3468" spans="1:4" customFormat="1" x14ac:dyDescent="0.25">
      <c r="A3468" s="371">
        <v>13954</v>
      </c>
      <c r="B3468" s="371" t="s">
        <v>12319</v>
      </c>
      <c r="C3468" s="371" t="s">
        <v>3635</v>
      </c>
      <c r="D3468" s="219">
        <v>7475.99</v>
      </c>
    </row>
    <row r="3469" spans="1:4" customFormat="1" x14ac:dyDescent="0.25">
      <c r="A3469" s="371">
        <v>3411</v>
      </c>
      <c r="B3469" s="371" t="s">
        <v>12320</v>
      </c>
      <c r="C3469" s="371" t="s">
        <v>3639</v>
      </c>
      <c r="D3469" s="218">
        <v>76.28</v>
      </c>
    </row>
    <row r="3470" spans="1:4" customFormat="1" x14ac:dyDescent="0.25">
      <c r="A3470" s="371">
        <v>39995</v>
      </c>
      <c r="B3470" s="371" t="s">
        <v>12321</v>
      </c>
      <c r="C3470" s="371" t="s">
        <v>3641</v>
      </c>
      <c r="D3470" s="218">
        <v>586.86</v>
      </c>
    </row>
    <row r="3471" spans="1:4" customFormat="1" x14ac:dyDescent="0.25">
      <c r="A3471" s="371">
        <v>11615</v>
      </c>
      <c r="B3471" s="371" t="s">
        <v>12322</v>
      </c>
      <c r="C3471" s="371" t="s">
        <v>3636</v>
      </c>
      <c r="D3471" s="218">
        <v>4.9800000000000004</v>
      </c>
    </row>
    <row r="3472" spans="1:4" customFormat="1" x14ac:dyDescent="0.25">
      <c r="A3472" s="371">
        <v>3408</v>
      </c>
      <c r="B3472" s="371" t="s">
        <v>12323</v>
      </c>
      <c r="C3472" s="371" t="s">
        <v>3636</v>
      </c>
      <c r="D3472" s="218">
        <v>13.22</v>
      </c>
    </row>
    <row r="3473" spans="1:4" customFormat="1" x14ac:dyDescent="0.25">
      <c r="A3473" s="371">
        <v>3409</v>
      </c>
      <c r="B3473" s="371" t="s">
        <v>12324</v>
      </c>
      <c r="C3473" s="371" t="s">
        <v>3636</v>
      </c>
      <c r="D3473" s="218">
        <v>33.049999999999997</v>
      </c>
    </row>
    <row r="3474" spans="1:4" customFormat="1" x14ac:dyDescent="0.25">
      <c r="A3474" s="371">
        <v>11427</v>
      </c>
      <c r="B3474" s="371" t="s">
        <v>12325</v>
      </c>
      <c r="C3474" s="371" t="s">
        <v>3639</v>
      </c>
      <c r="D3474" s="218">
        <v>113.86</v>
      </c>
    </row>
    <row r="3475" spans="1:4" customFormat="1" x14ac:dyDescent="0.25">
      <c r="A3475" s="371">
        <v>4491</v>
      </c>
      <c r="B3475" s="371" t="s">
        <v>12326</v>
      </c>
      <c r="C3475" s="371" t="s">
        <v>3640</v>
      </c>
      <c r="D3475" s="218">
        <v>7.92</v>
      </c>
    </row>
    <row r="3476" spans="1:4" customFormat="1" x14ac:dyDescent="0.25">
      <c r="A3476" s="371">
        <v>2745</v>
      </c>
      <c r="B3476" s="371" t="s">
        <v>12327</v>
      </c>
      <c r="C3476" s="371" t="s">
        <v>3640</v>
      </c>
      <c r="D3476" s="218">
        <v>3.77</v>
      </c>
    </row>
    <row r="3477" spans="1:4" customFormat="1" x14ac:dyDescent="0.25">
      <c r="A3477" s="371">
        <v>14439</v>
      </c>
      <c r="B3477" s="371" t="s">
        <v>12328</v>
      </c>
      <c r="C3477" s="371" t="s">
        <v>3640</v>
      </c>
      <c r="D3477" s="218">
        <v>4.67</v>
      </c>
    </row>
    <row r="3478" spans="1:4" customFormat="1" x14ac:dyDescent="0.25">
      <c r="A3478" s="371">
        <v>44496</v>
      </c>
      <c r="B3478" s="371" t="s">
        <v>12329</v>
      </c>
      <c r="C3478" s="371" t="s">
        <v>3635</v>
      </c>
      <c r="D3478" s="218">
        <v>132.07</v>
      </c>
    </row>
    <row r="3479" spans="1:4" customFormat="1" x14ac:dyDescent="0.25">
      <c r="A3479" s="371">
        <v>12362</v>
      </c>
      <c r="B3479" s="371" t="s">
        <v>12330</v>
      </c>
      <c r="C3479" s="371" t="s">
        <v>3635</v>
      </c>
      <c r="D3479" s="218">
        <v>18.45</v>
      </c>
    </row>
    <row r="3480" spans="1:4" customFormat="1" x14ac:dyDescent="0.25">
      <c r="A3480" s="371">
        <v>421</v>
      </c>
      <c r="B3480" s="371" t="s">
        <v>12331</v>
      </c>
      <c r="C3480" s="371" t="s">
        <v>3635</v>
      </c>
      <c r="D3480" s="218">
        <v>23.07</v>
      </c>
    </row>
    <row r="3481" spans="1:4" customFormat="1" x14ac:dyDescent="0.25">
      <c r="A3481" s="371">
        <v>14148</v>
      </c>
      <c r="B3481" s="371" t="s">
        <v>12332</v>
      </c>
      <c r="C3481" s="371" t="s">
        <v>3635</v>
      </c>
      <c r="D3481" s="218">
        <v>0.87</v>
      </c>
    </row>
    <row r="3482" spans="1:4" customFormat="1" x14ac:dyDescent="0.25">
      <c r="A3482" s="371">
        <v>4341</v>
      </c>
      <c r="B3482" s="371" t="s">
        <v>12333</v>
      </c>
      <c r="C3482" s="371" t="s">
        <v>3635</v>
      </c>
      <c r="D3482" s="218">
        <v>1.1399999999999999</v>
      </c>
    </row>
    <row r="3483" spans="1:4" customFormat="1" x14ac:dyDescent="0.25">
      <c r="A3483" s="371">
        <v>4337</v>
      </c>
      <c r="B3483" s="371" t="s">
        <v>12334</v>
      </c>
      <c r="C3483" s="371" t="s">
        <v>3635</v>
      </c>
      <c r="D3483" s="218">
        <v>2.87</v>
      </c>
    </row>
    <row r="3484" spans="1:4" customFormat="1" x14ac:dyDescent="0.25">
      <c r="A3484" s="371">
        <v>4339</v>
      </c>
      <c r="B3484" s="371" t="s">
        <v>12335</v>
      </c>
      <c r="C3484" s="371" t="s">
        <v>3635</v>
      </c>
      <c r="D3484" s="218">
        <v>0.61</v>
      </c>
    </row>
    <row r="3485" spans="1:4" customFormat="1" x14ac:dyDescent="0.25">
      <c r="A3485" s="371">
        <v>39997</v>
      </c>
      <c r="B3485" s="371" t="s">
        <v>12336</v>
      </c>
      <c r="C3485" s="371" t="s">
        <v>3635</v>
      </c>
      <c r="D3485" s="218">
        <v>0.34</v>
      </c>
    </row>
    <row r="3486" spans="1:4" customFormat="1" x14ac:dyDescent="0.25">
      <c r="A3486" s="371">
        <v>11971</v>
      </c>
      <c r="B3486" s="371" t="s">
        <v>12337</v>
      </c>
      <c r="C3486" s="371" t="s">
        <v>3635</v>
      </c>
      <c r="D3486" s="218">
        <v>4.75</v>
      </c>
    </row>
    <row r="3487" spans="1:4" customFormat="1" x14ac:dyDescent="0.25">
      <c r="A3487" s="371">
        <v>4342</v>
      </c>
      <c r="B3487" s="371" t="s">
        <v>12338</v>
      </c>
      <c r="C3487" s="371" t="s">
        <v>3635</v>
      </c>
      <c r="D3487" s="218">
        <v>0.25</v>
      </c>
    </row>
    <row r="3488" spans="1:4" customFormat="1" x14ac:dyDescent="0.25">
      <c r="A3488" s="371">
        <v>4330</v>
      </c>
      <c r="B3488" s="371" t="s">
        <v>12339</v>
      </c>
      <c r="C3488" s="371" t="s">
        <v>3635</v>
      </c>
      <c r="D3488" s="218">
        <v>0.16</v>
      </c>
    </row>
    <row r="3489" spans="1:4" customFormat="1" x14ac:dyDescent="0.25">
      <c r="A3489" s="371">
        <v>4340</v>
      </c>
      <c r="B3489" s="371" t="s">
        <v>12340</v>
      </c>
      <c r="C3489" s="371" t="s">
        <v>3635</v>
      </c>
      <c r="D3489" s="218">
        <v>1.33</v>
      </c>
    </row>
    <row r="3490" spans="1:4" customFormat="1" x14ac:dyDescent="0.25">
      <c r="A3490" s="371">
        <v>5088</v>
      </c>
      <c r="B3490" s="371" t="s">
        <v>12341</v>
      </c>
      <c r="C3490" s="371" t="s">
        <v>3635</v>
      </c>
      <c r="D3490" s="218">
        <v>6.7</v>
      </c>
    </row>
    <row r="3491" spans="1:4" customFormat="1" x14ac:dyDescent="0.25">
      <c r="A3491" s="371">
        <v>11154</v>
      </c>
      <c r="B3491" s="371" t="s">
        <v>12342</v>
      </c>
      <c r="C3491" s="371" t="s">
        <v>3635</v>
      </c>
      <c r="D3491" s="219">
        <v>1440.15</v>
      </c>
    </row>
    <row r="3492" spans="1:4" customFormat="1" x14ac:dyDescent="0.25">
      <c r="A3492" s="371">
        <v>4989</v>
      </c>
      <c r="B3492" s="371" t="s">
        <v>12343</v>
      </c>
      <c r="C3492" s="371" t="s">
        <v>3635</v>
      </c>
      <c r="D3492" s="218">
        <v>362.94</v>
      </c>
    </row>
    <row r="3493" spans="1:4" customFormat="1" x14ac:dyDescent="0.25">
      <c r="A3493" s="371">
        <v>4982</v>
      </c>
      <c r="B3493" s="371" t="s">
        <v>12344</v>
      </c>
      <c r="C3493" s="371" t="s">
        <v>3635</v>
      </c>
      <c r="D3493" s="218">
        <v>340.42</v>
      </c>
    </row>
    <row r="3494" spans="1:4" customFormat="1" x14ac:dyDescent="0.25">
      <c r="A3494" s="371">
        <v>4962</v>
      </c>
      <c r="B3494" s="371" t="s">
        <v>12345</v>
      </c>
      <c r="C3494" s="371" t="s">
        <v>3635</v>
      </c>
      <c r="D3494" s="218">
        <v>268.45999999999998</v>
      </c>
    </row>
    <row r="3495" spans="1:4" customFormat="1" x14ac:dyDescent="0.25">
      <c r="A3495" s="371">
        <v>4981</v>
      </c>
      <c r="B3495" s="371" t="s">
        <v>12346</v>
      </c>
      <c r="C3495" s="371" t="s">
        <v>3635</v>
      </c>
      <c r="D3495" s="218">
        <v>239</v>
      </c>
    </row>
    <row r="3496" spans="1:4" customFormat="1" x14ac:dyDescent="0.25">
      <c r="A3496" s="371">
        <v>4964</v>
      </c>
      <c r="B3496" s="371" t="s">
        <v>12347</v>
      </c>
      <c r="C3496" s="371" t="s">
        <v>3635</v>
      </c>
      <c r="D3496" s="218">
        <v>303.2</v>
      </c>
    </row>
    <row r="3497" spans="1:4" customFormat="1" x14ac:dyDescent="0.25">
      <c r="A3497" s="371">
        <v>4992</v>
      </c>
      <c r="B3497" s="371" t="s">
        <v>12348</v>
      </c>
      <c r="C3497" s="371" t="s">
        <v>3635</v>
      </c>
      <c r="D3497" s="218">
        <v>296.17</v>
      </c>
    </row>
    <row r="3498" spans="1:4" customFormat="1" x14ac:dyDescent="0.25">
      <c r="A3498" s="371">
        <v>4987</v>
      </c>
      <c r="B3498" s="371" t="s">
        <v>12349</v>
      </c>
      <c r="C3498" s="371" t="s">
        <v>3635</v>
      </c>
      <c r="D3498" s="218">
        <v>338.84</v>
      </c>
    </row>
    <row r="3499" spans="1:4" customFormat="1" x14ac:dyDescent="0.25">
      <c r="A3499" s="371">
        <v>4930</v>
      </c>
      <c r="B3499" s="371" t="s">
        <v>12350</v>
      </c>
      <c r="C3499" s="371" t="s">
        <v>3636</v>
      </c>
      <c r="D3499" s="218">
        <v>609.99</v>
      </c>
    </row>
    <row r="3500" spans="1:4" customFormat="1" x14ac:dyDescent="0.25">
      <c r="A3500" s="371">
        <v>39021</v>
      </c>
      <c r="B3500" s="371" t="s">
        <v>12351</v>
      </c>
      <c r="C3500" s="371" t="s">
        <v>3635</v>
      </c>
      <c r="D3500" s="218">
        <v>648.58000000000004</v>
      </c>
    </row>
    <row r="3501" spans="1:4" customFormat="1" x14ac:dyDescent="0.25">
      <c r="A3501" s="371">
        <v>39022</v>
      </c>
      <c r="B3501" s="371" t="s">
        <v>12352</v>
      </c>
      <c r="C3501" s="371" t="s">
        <v>3635</v>
      </c>
      <c r="D3501" s="218">
        <v>580.95000000000005</v>
      </c>
    </row>
    <row r="3502" spans="1:4" customFormat="1" x14ac:dyDescent="0.25">
      <c r="A3502" s="371">
        <v>39024</v>
      </c>
      <c r="B3502" s="371" t="s">
        <v>12353</v>
      </c>
      <c r="C3502" s="371" t="s">
        <v>3635</v>
      </c>
      <c r="D3502" s="218">
        <v>534.41</v>
      </c>
    </row>
    <row r="3503" spans="1:4" customFormat="1" x14ac:dyDescent="0.25">
      <c r="A3503" s="371">
        <v>4914</v>
      </c>
      <c r="B3503" s="371" t="s">
        <v>12354</v>
      </c>
      <c r="C3503" s="371" t="s">
        <v>3636</v>
      </c>
      <c r="D3503" s="218">
        <v>433.31</v>
      </c>
    </row>
    <row r="3504" spans="1:4" customFormat="1" x14ac:dyDescent="0.25">
      <c r="A3504" s="371">
        <v>4917</v>
      </c>
      <c r="B3504" s="371" t="s">
        <v>12355</v>
      </c>
      <c r="C3504" s="371" t="s">
        <v>3636</v>
      </c>
      <c r="D3504" s="218">
        <v>299.25</v>
      </c>
    </row>
    <row r="3505" spans="1:4" customFormat="1" x14ac:dyDescent="0.25">
      <c r="A3505" s="371">
        <v>39025</v>
      </c>
      <c r="B3505" s="371" t="s">
        <v>12356</v>
      </c>
      <c r="C3505" s="371" t="s">
        <v>3635</v>
      </c>
      <c r="D3505" s="218">
        <v>547.98</v>
      </c>
    </row>
    <row r="3506" spans="1:4" customFormat="1" x14ac:dyDescent="0.25">
      <c r="A3506" s="371">
        <v>4922</v>
      </c>
      <c r="B3506" s="371" t="s">
        <v>12357</v>
      </c>
      <c r="C3506" s="371" t="s">
        <v>3636</v>
      </c>
      <c r="D3506" s="218">
        <v>277.58</v>
      </c>
    </row>
    <row r="3507" spans="1:4" customFormat="1" x14ac:dyDescent="0.25">
      <c r="A3507" s="371">
        <v>4911</v>
      </c>
      <c r="B3507" s="371" t="s">
        <v>12358</v>
      </c>
      <c r="C3507" s="371" t="s">
        <v>3636</v>
      </c>
      <c r="D3507" s="218">
        <v>278.60000000000002</v>
      </c>
    </row>
    <row r="3508" spans="1:4" customFormat="1" x14ac:dyDescent="0.25">
      <c r="A3508" s="371">
        <v>37518</v>
      </c>
      <c r="B3508" s="371" t="s">
        <v>12359</v>
      </c>
      <c r="C3508" s="371" t="s">
        <v>3636</v>
      </c>
      <c r="D3508" s="218">
        <v>452.72</v>
      </c>
    </row>
    <row r="3509" spans="1:4" customFormat="1" x14ac:dyDescent="0.25">
      <c r="A3509" s="371">
        <v>4910</v>
      </c>
      <c r="B3509" s="371" t="s">
        <v>12360</v>
      </c>
      <c r="C3509" s="371" t="s">
        <v>3636</v>
      </c>
      <c r="D3509" s="218">
        <v>381.65</v>
      </c>
    </row>
    <row r="3510" spans="1:4" customFormat="1" x14ac:dyDescent="0.25">
      <c r="A3510" s="371">
        <v>4943</v>
      </c>
      <c r="B3510" s="371" t="s">
        <v>12361</v>
      </c>
      <c r="C3510" s="371" t="s">
        <v>3636</v>
      </c>
      <c r="D3510" s="218">
        <v>568.57000000000005</v>
      </c>
    </row>
    <row r="3511" spans="1:4" customFormat="1" x14ac:dyDescent="0.25">
      <c r="A3511" s="371">
        <v>5002</v>
      </c>
      <c r="B3511" s="371" t="s">
        <v>12362</v>
      </c>
      <c r="C3511" s="371" t="s">
        <v>3636</v>
      </c>
      <c r="D3511" s="218">
        <v>477.42</v>
      </c>
    </row>
    <row r="3512" spans="1:4" customFormat="1" x14ac:dyDescent="0.25">
      <c r="A3512" s="371">
        <v>4977</v>
      </c>
      <c r="B3512" s="371" t="s">
        <v>12363</v>
      </c>
      <c r="C3512" s="371" t="s">
        <v>3636</v>
      </c>
      <c r="D3512" s="218">
        <v>322.27999999999997</v>
      </c>
    </row>
    <row r="3513" spans="1:4" customFormat="1" x14ac:dyDescent="0.25">
      <c r="A3513" s="371">
        <v>5028</v>
      </c>
      <c r="B3513" s="371" t="s">
        <v>12364</v>
      </c>
      <c r="C3513" s="371" t="s">
        <v>3636</v>
      </c>
      <c r="D3513" s="218">
        <v>788.56</v>
      </c>
    </row>
    <row r="3514" spans="1:4" customFormat="1" x14ac:dyDescent="0.25">
      <c r="A3514" s="371">
        <v>4998</v>
      </c>
      <c r="B3514" s="371" t="s">
        <v>12365</v>
      </c>
      <c r="C3514" s="371" t="s">
        <v>3636</v>
      </c>
      <c r="D3514" s="218">
        <v>654.91999999999996</v>
      </c>
    </row>
    <row r="3515" spans="1:4" customFormat="1" x14ac:dyDescent="0.25">
      <c r="A3515" s="371">
        <v>4969</v>
      </c>
      <c r="B3515" s="371" t="s">
        <v>12366</v>
      </c>
      <c r="C3515" s="371" t="s">
        <v>3636</v>
      </c>
      <c r="D3515" s="218">
        <v>455.8</v>
      </c>
    </row>
    <row r="3516" spans="1:4" customFormat="1" x14ac:dyDescent="0.25">
      <c r="A3516" s="371">
        <v>11364</v>
      </c>
      <c r="B3516" s="371" t="s">
        <v>12367</v>
      </c>
      <c r="C3516" s="371" t="s">
        <v>3635</v>
      </c>
      <c r="D3516" s="218">
        <v>205.32</v>
      </c>
    </row>
    <row r="3517" spans="1:4" customFormat="1" x14ac:dyDescent="0.25">
      <c r="A3517" s="371">
        <v>11365</v>
      </c>
      <c r="B3517" s="371" t="s">
        <v>12368</v>
      </c>
      <c r="C3517" s="371" t="s">
        <v>3635</v>
      </c>
      <c r="D3517" s="218">
        <v>213.07</v>
      </c>
    </row>
    <row r="3518" spans="1:4" customFormat="1" x14ac:dyDescent="0.25">
      <c r="A3518" s="371">
        <v>11366</v>
      </c>
      <c r="B3518" s="371" t="s">
        <v>12369</v>
      </c>
      <c r="C3518" s="371" t="s">
        <v>3635</v>
      </c>
      <c r="D3518" s="218">
        <v>226.5</v>
      </c>
    </row>
    <row r="3519" spans="1:4" customFormat="1" x14ac:dyDescent="0.25">
      <c r="A3519" s="371">
        <v>43777</v>
      </c>
      <c r="B3519" s="371" t="s">
        <v>12370</v>
      </c>
      <c r="C3519" s="371" t="s">
        <v>3635</v>
      </c>
      <c r="D3519" s="218">
        <v>266.05</v>
      </c>
    </row>
    <row r="3520" spans="1:4" customFormat="1" x14ac:dyDescent="0.25">
      <c r="A3520" s="371">
        <v>20322</v>
      </c>
      <c r="B3520" s="371" t="s">
        <v>12371</v>
      </c>
      <c r="C3520" s="371" t="s">
        <v>3635</v>
      </c>
      <c r="D3520" s="218">
        <v>246.98</v>
      </c>
    </row>
    <row r="3521" spans="1:4" customFormat="1" x14ac:dyDescent="0.25">
      <c r="A3521" s="371">
        <v>10553</v>
      </c>
      <c r="B3521" s="371" t="s">
        <v>12372</v>
      </c>
      <c r="C3521" s="371" t="s">
        <v>3635</v>
      </c>
      <c r="D3521" s="218">
        <v>224.26</v>
      </c>
    </row>
    <row r="3522" spans="1:4" customFormat="1" x14ac:dyDescent="0.25">
      <c r="A3522" s="371">
        <v>5020</v>
      </c>
      <c r="B3522" s="371" t="s">
        <v>12373</v>
      </c>
      <c r="C3522" s="371" t="s">
        <v>3635</v>
      </c>
      <c r="D3522" s="218">
        <v>236.43</v>
      </c>
    </row>
    <row r="3523" spans="1:4" customFormat="1" x14ac:dyDescent="0.25">
      <c r="A3523" s="371">
        <v>10554</v>
      </c>
      <c r="B3523" s="371" t="s">
        <v>12374</v>
      </c>
      <c r="C3523" s="371" t="s">
        <v>3635</v>
      </c>
      <c r="D3523" s="218">
        <v>226.24</v>
      </c>
    </row>
    <row r="3524" spans="1:4" customFormat="1" x14ac:dyDescent="0.25">
      <c r="A3524" s="371">
        <v>10555</v>
      </c>
      <c r="B3524" s="371" t="s">
        <v>12375</v>
      </c>
      <c r="C3524" s="371" t="s">
        <v>3635</v>
      </c>
      <c r="D3524" s="218">
        <v>246.73</v>
      </c>
    </row>
    <row r="3525" spans="1:4" customFormat="1" x14ac:dyDescent="0.25">
      <c r="A3525" s="371">
        <v>10556</v>
      </c>
      <c r="B3525" s="371" t="s">
        <v>12376</v>
      </c>
      <c r="C3525" s="371" t="s">
        <v>3635</v>
      </c>
      <c r="D3525" s="218">
        <v>328.05</v>
      </c>
    </row>
    <row r="3526" spans="1:4" customFormat="1" x14ac:dyDescent="0.25">
      <c r="A3526" s="371">
        <v>39502</v>
      </c>
      <c r="B3526" s="371" t="s">
        <v>12377</v>
      </c>
      <c r="C3526" s="371" t="s">
        <v>3635</v>
      </c>
      <c r="D3526" s="218">
        <v>460.66</v>
      </c>
    </row>
    <row r="3527" spans="1:4" customFormat="1" x14ac:dyDescent="0.25">
      <c r="A3527" s="371">
        <v>39504</v>
      </c>
      <c r="B3527" s="371" t="s">
        <v>12378</v>
      </c>
      <c r="C3527" s="371" t="s">
        <v>3635</v>
      </c>
      <c r="D3527" s="218">
        <v>509.4</v>
      </c>
    </row>
    <row r="3528" spans="1:4" customFormat="1" x14ac:dyDescent="0.25">
      <c r="A3528" s="371">
        <v>39503</v>
      </c>
      <c r="B3528" s="371" t="s">
        <v>12379</v>
      </c>
      <c r="C3528" s="371" t="s">
        <v>3635</v>
      </c>
      <c r="D3528" s="218">
        <v>536.13</v>
      </c>
    </row>
    <row r="3529" spans="1:4" customFormat="1" x14ac:dyDescent="0.25">
      <c r="A3529" s="371">
        <v>39505</v>
      </c>
      <c r="B3529" s="371" t="s">
        <v>12380</v>
      </c>
      <c r="C3529" s="371" t="s">
        <v>3635</v>
      </c>
      <c r="D3529" s="218">
        <v>577.75</v>
      </c>
    </row>
    <row r="3530" spans="1:4" customFormat="1" x14ac:dyDescent="0.25">
      <c r="A3530" s="371">
        <v>44471</v>
      </c>
      <c r="B3530" s="371" t="s">
        <v>12381</v>
      </c>
      <c r="C3530" s="371" t="s">
        <v>3635</v>
      </c>
      <c r="D3530" s="218">
        <v>562.62</v>
      </c>
    </row>
    <row r="3531" spans="1:4" customFormat="1" x14ac:dyDescent="0.25">
      <c r="A3531" s="371">
        <v>4944</v>
      </c>
      <c r="B3531" s="371" t="s">
        <v>12382</v>
      </c>
      <c r="C3531" s="371" t="s">
        <v>3636</v>
      </c>
      <c r="D3531" s="218">
        <v>850.01</v>
      </c>
    </row>
    <row r="3532" spans="1:4" customFormat="1" x14ac:dyDescent="0.25">
      <c r="A3532" s="371">
        <v>21102</v>
      </c>
      <c r="B3532" s="371" t="s">
        <v>12383</v>
      </c>
      <c r="C3532" s="371" t="s">
        <v>3635</v>
      </c>
      <c r="D3532" s="218">
        <v>67.78</v>
      </c>
    </row>
    <row r="3533" spans="1:4" customFormat="1" x14ac:dyDescent="0.25">
      <c r="A3533" s="371">
        <v>21101</v>
      </c>
      <c r="B3533" s="371" t="s">
        <v>12384</v>
      </c>
      <c r="C3533" s="371" t="s">
        <v>3635</v>
      </c>
      <c r="D3533" s="218">
        <v>43.52</v>
      </c>
    </row>
    <row r="3534" spans="1:4" customFormat="1" x14ac:dyDescent="0.25">
      <c r="A3534" s="371">
        <v>34713</v>
      </c>
      <c r="B3534" s="371" t="s">
        <v>12385</v>
      </c>
      <c r="C3534" s="371" t="s">
        <v>3636</v>
      </c>
      <c r="D3534" s="218">
        <v>209.9</v>
      </c>
    </row>
    <row r="3535" spans="1:4" customFormat="1" x14ac:dyDescent="0.25">
      <c r="A3535" s="371">
        <v>37563</v>
      </c>
      <c r="B3535" s="371" t="s">
        <v>12386</v>
      </c>
      <c r="C3535" s="371" t="s">
        <v>3636</v>
      </c>
      <c r="D3535" s="218">
        <v>671.22</v>
      </c>
    </row>
    <row r="3536" spans="1:4" customFormat="1" x14ac:dyDescent="0.25">
      <c r="A3536" s="371">
        <v>4948</v>
      </c>
      <c r="B3536" s="371" t="s">
        <v>12387</v>
      </c>
      <c r="C3536" s="371" t="s">
        <v>3636</v>
      </c>
      <c r="D3536" s="218">
        <v>583.97</v>
      </c>
    </row>
    <row r="3537" spans="1:4" customFormat="1" x14ac:dyDescent="0.25">
      <c r="A3537" s="371">
        <v>37561</v>
      </c>
      <c r="B3537" s="371" t="s">
        <v>12388</v>
      </c>
      <c r="C3537" s="371" t="s">
        <v>3636</v>
      </c>
      <c r="D3537" s="218">
        <v>544.64</v>
      </c>
    </row>
    <row r="3538" spans="1:4" customFormat="1" x14ac:dyDescent="0.25">
      <c r="A3538" s="371">
        <v>37562</v>
      </c>
      <c r="B3538" s="371" t="s">
        <v>12389</v>
      </c>
      <c r="C3538" s="371" t="s">
        <v>3636</v>
      </c>
      <c r="D3538" s="218">
        <v>714.08</v>
      </c>
    </row>
    <row r="3539" spans="1:4" customFormat="1" x14ac:dyDescent="0.25">
      <c r="A3539" s="371">
        <v>14164</v>
      </c>
      <c r="B3539" s="371" t="s">
        <v>12390</v>
      </c>
      <c r="C3539" s="371" t="s">
        <v>3635</v>
      </c>
      <c r="D3539" s="219">
        <v>1936.97</v>
      </c>
    </row>
    <row r="3540" spans="1:4" customFormat="1" x14ac:dyDescent="0.25">
      <c r="A3540" s="371">
        <v>14163</v>
      </c>
      <c r="B3540" s="371" t="s">
        <v>12391</v>
      </c>
      <c r="C3540" s="371" t="s">
        <v>3635</v>
      </c>
      <c r="D3540" s="219">
        <v>2201.4899999999998</v>
      </c>
    </row>
    <row r="3541" spans="1:4" customFormat="1" x14ac:dyDescent="0.25">
      <c r="A3541" s="371">
        <v>5051</v>
      </c>
      <c r="B3541" s="371" t="s">
        <v>12392</v>
      </c>
      <c r="C3541" s="371" t="s">
        <v>3635</v>
      </c>
      <c r="D3541" s="219">
        <v>1872.34</v>
      </c>
    </row>
    <row r="3542" spans="1:4" customFormat="1" x14ac:dyDescent="0.25">
      <c r="A3542" s="371">
        <v>14162</v>
      </c>
      <c r="B3542" s="371" t="s">
        <v>12393</v>
      </c>
      <c r="C3542" s="371" t="s">
        <v>3635</v>
      </c>
      <c r="D3542" s="219">
        <v>1869.62</v>
      </c>
    </row>
    <row r="3543" spans="1:4" customFormat="1" x14ac:dyDescent="0.25">
      <c r="A3543" s="371">
        <v>5052</v>
      </c>
      <c r="B3543" s="371" t="s">
        <v>12394</v>
      </c>
      <c r="C3543" s="371" t="s">
        <v>3635</v>
      </c>
      <c r="D3543" s="219">
        <v>1395</v>
      </c>
    </row>
    <row r="3544" spans="1:4" customFormat="1" x14ac:dyDescent="0.25">
      <c r="A3544" s="371">
        <v>14166</v>
      </c>
      <c r="B3544" s="371" t="s">
        <v>12395</v>
      </c>
      <c r="C3544" s="371" t="s">
        <v>3635</v>
      </c>
      <c r="D3544" s="219">
        <v>1412.71</v>
      </c>
    </row>
    <row r="3545" spans="1:4" customFormat="1" x14ac:dyDescent="0.25">
      <c r="A3545" s="371">
        <v>14165</v>
      </c>
      <c r="B3545" s="371" t="s">
        <v>12396</v>
      </c>
      <c r="C3545" s="371" t="s">
        <v>3635</v>
      </c>
      <c r="D3545" s="219">
        <v>1957.12</v>
      </c>
    </row>
    <row r="3546" spans="1:4" customFormat="1" x14ac:dyDescent="0.25">
      <c r="A3546" s="371">
        <v>5050</v>
      </c>
      <c r="B3546" s="371" t="s">
        <v>12397</v>
      </c>
      <c r="C3546" s="371" t="s">
        <v>3635</v>
      </c>
      <c r="D3546" s="218">
        <v>481.69</v>
      </c>
    </row>
    <row r="3547" spans="1:4" customFormat="1" x14ac:dyDescent="0.25">
      <c r="A3547" s="371">
        <v>12366</v>
      </c>
      <c r="B3547" s="371" t="s">
        <v>12398</v>
      </c>
      <c r="C3547" s="371" t="s">
        <v>3635</v>
      </c>
      <c r="D3547" s="219">
        <v>1026.1400000000001</v>
      </c>
    </row>
    <row r="3548" spans="1:4" customFormat="1" x14ac:dyDescent="0.25">
      <c r="A3548" s="371">
        <v>5045</v>
      </c>
      <c r="B3548" s="371" t="s">
        <v>12399</v>
      </c>
      <c r="C3548" s="371" t="s">
        <v>3635</v>
      </c>
      <c r="D3548" s="219">
        <v>1417.55</v>
      </c>
    </row>
    <row r="3549" spans="1:4" customFormat="1" x14ac:dyDescent="0.25">
      <c r="A3549" s="371">
        <v>5035</v>
      </c>
      <c r="B3549" s="371" t="s">
        <v>12400</v>
      </c>
      <c r="C3549" s="371" t="s">
        <v>3635</v>
      </c>
      <c r="D3549" s="219">
        <v>1629.84</v>
      </c>
    </row>
    <row r="3550" spans="1:4" customFormat="1" x14ac:dyDescent="0.25">
      <c r="A3550" s="371">
        <v>41180</v>
      </c>
      <c r="B3550" s="371" t="s">
        <v>12401</v>
      </c>
      <c r="C3550" s="371" t="s">
        <v>3635</v>
      </c>
      <c r="D3550" s="219">
        <v>3663.87</v>
      </c>
    </row>
    <row r="3551" spans="1:4" customFormat="1" x14ac:dyDescent="0.25">
      <c r="A3551" s="371">
        <v>41181</v>
      </c>
      <c r="B3551" s="371" t="s">
        <v>12402</v>
      </c>
      <c r="C3551" s="371" t="s">
        <v>3635</v>
      </c>
      <c r="D3551" s="219">
        <v>4850.8500000000004</v>
      </c>
    </row>
    <row r="3552" spans="1:4" customFormat="1" x14ac:dyDescent="0.25">
      <c r="A3552" s="371">
        <v>41182</v>
      </c>
      <c r="B3552" s="371" t="s">
        <v>12403</v>
      </c>
      <c r="C3552" s="371" t="s">
        <v>3635</v>
      </c>
      <c r="D3552" s="219">
        <v>6958.94</v>
      </c>
    </row>
    <row r="3553" spans="1:4" customFormat="1" x14ac:dyDescent="0.25">
      <c r="A3553" s="371">
        <v>41183</v>
      </c>
      <c r="B3553" s="371" t="s">
        <v>12404</v>
      </c>
      <c r="C3553" s="371" t="s">
        <v>3635</v>
      </c>
      <c r="D3553" s="219">
        <v>8688.3799999999992</v>
      </c>
    </row>
    <row r="3554" spans="1:4" customFormat="1" x14ac:dyDescent="0.25">
      <c r="A3554" s="371">
        <v>41184</v>
      </c>
      <c r="B3554" s="371" t="s">
        <v>12405</v>
      </c>
      <c r="C3554" s="371" t="s">
        <v>3635</v>
      </c>
      <c r="D3554" s="219">
        <v>13228.59</v>
      </c>
    </row>
    <row r="3555" spans="1:4" customFormat="1" x14ac:dyDescent="0.25">
      <c r="A3555" s="371">
        <v>41185</v>
      </c>
      <c r="B3555" s="371" t="s">
        <v>12406</v>
      </c>
      <c r="C3555" s="371" t="s">
        <v>3635</v>
      </c>
      <c r="D3555" s="219">
        <v>4905.76</v>
      </c>
    </row>
    <row r="3556" spans="1:4" customFormat="1" x14ac:dyDescent="0.25">
      <c r="A3556" s="371">
        <v>41186</v>
      </c>
      <c r="B3556" s="371" t="s">
        <v>12407</v>
      </c>
      <c r="C3556" s="371" t="s">
        <v>3635</v>
      </c>
      <c r="D3556" s="219">
        <v>6874.85</v>
      </c>
    </row>
    <row r="3557" spans="1:4" customFormat="1" x14ac:dyDescent="0.25">
      <c r="A3557" s="371">
        <v>41187</v>
      </c>
      <c r="B3557" s="371" t="s">
        <v>12408</v>
      </c>
      <c r="C3557" s="371" t="s">
        <v>3635</v>
      </c>
      <c r="D3557" s="219">
        <v>9219.74</v>
      </c>
    </row>
    <row r="3558" spans="1:4" customFormat="1" x14ac:dyDescent="0.25">
      <c r="A3558" s="371">
        <v>41188</v>
      </c>
      <c r="B3558" s="371" t="s">
        <v>12409</v>
      </c>
      <c r="C3558" s="371" t="s">
        <v>3635</v>
      </c>
      <c r="D3558" s="219">
        <v>11790</v>
      </c>
    </row>
    <row r="3559" spans="1:4" customFormat="1" x14ac:dyDescent="0.25">
      <c r="A3559" s="371">
        <v>5036</v>
      </c>
      <c r="B3559" s="371" t="s">
        <v>12410</v>
      </c>
      <c r="C3559" s="371" t="s">
        <v>3635</v>
      </c>
      <c r="D3559" s="219">
        <v>2500.48</v>
      </c>
    </row>
    <row r="3560" spans="1:4" customFormat="1" x14ac:dyDescent="0.25">
      <c r="A3560" s="371">
        <v>41189</v>
      </c>
      <c r="B3560" s="371" t="s">
        <v>12411</v>
      </c>
      <c r="C3560" s="371" t="s">
        <v>3635</v>
      </c>
      <c r="D3560" s="219">
        <v>15157.28</v>
      </c>
    </row>
    <row r="3561" spans="1:4" customFormat="1" x14ac:dyDescent="0.25">
      <c r="A3561" s="371">
        <v>41190</v>
      </c>
      <c r="B3561" s="371" t="s">
        <v>12412</v>
      </c>
      <c r="C3561" s="371" t="s">
        <v>3635</v>
      </c>
      <c r="D3561" s="219">
        <v>5271.17</v>
      </c>
    </row>
    <row r="3562" spans="1:4" customFormat="1" x14ac:dyDescent="0.25">
      <c r="A3562" s="371">
        <v>41191</v>
      </c>
      <c r="B3562" s="371" t="s">
        <v>12413</v>
      </c>
      <c r="C3562" s="371" t="s">
        <v>3635</v>
      </c>
      <c r="D3562" s="219">
        <v>8083.14</v>
      </c>
    </row>
    <row r="3563" spans="1:4" customFormat="1" x14ac:dyDescent="0.25">
      <c r="A3563" s="371">
        <v>41192</v>
      </c>
      <c r="B3563" s="371" t="s">
        <v>12414</v>
      </c>
      <c r="C3563" s="371" t="s">
        <v>3635</v>
      </c>
      <c r="D3563" s="219">
        <v>8426.61</v>
      </c>
    </row>
    <row r="3564" spans="1:4" customFormat="1" x14ac:dyDescent="0.25">
      <c r="A3564" s="371">
        <v>41193</v>
      </c>
      <c r="B3564" s="371" t="s">
        <v>12415</v>
      </c>
      <c r="C3564" s="371" t="s">
        <v>3635</v>
      </c>
      <c r="D3564" s="219">
        <v>13768.81</v>
      </c>
    </row>
    <row r="3565" spans="1:4" customFormat="1" x14ac:dyDescent="0.25">
      <c r="A3565" s="371">
        <v>41194</v>
      </c>
      <c r="B3565" s="371" t="s">
        <v>12416</v>
      </c>
      <c r="C3565" s="371" t="s">
        <v>3635</v>
      </c>
      <c r="D3565" s="219">
        <v>16429.310000000001</v>
      </c>
    </row>
    <row r="3566" spans="1:4" customFormat="1" x14ac:dyDescent="0.25">
      <c r="A3566" s="371">
        <v>5044</v>
      </c>
      <c r="B3566" s="371" t="s">
        <v>12417</v>
      </c>
      <c r="C3566" s="371" t="s">
        <v>3635</v>
      </c>
      <c r="D3566" s="218">
        <v>884.06</v>
      </c>
    </row>
    <row r="3567" spans="1:4" customFormat="1" x14ac:dyDescent="0.25">
      <c r="A3567" s="371">
        <v>5059</v>
      </c>
      <c r="B3567" s="371" t="s">
        <v>12418</v>
      </c>
      <c r="C3567" s="371" t="s">
        <v>3635</v>
      </c>
      <c r="D3567" s="219">
        <v>1057.23</v>
      </c>
    </row>
    <row r="3568" spans="1:4" customFormat="1" x14ac:dyDescent="0.25">
      <c r="A3568" s="371">
        <v>41201</v>
      </c>
      <c r="B3568" s="371" t="s">
        <v>12419</v>
      </c>
      <c r="C3568" s="371" t="s">
        <v>3635</v>
      </c>
      <c r="D3568" s="219">
        <v>2145.56</v>
      </c>
    </row>
    <row r="3569" spans="1:4" customFormat="1" x14ac:dyDescent="0.25">
      <c r="A3569" s="371">
        <v>41199</v>
      </c>
      <c r="B3569" s="371" t="s">
        <v>12420</v>
      </c>
      <c r="C3569" s="371" t="s">
        <v>3635</v>
      </c>
      <c r="D3569" s="218">
        <v>689.45</v>
      </c>
    </row>
    <row r="3570" spans="1:4" customFormat="1" x14ac:dyDescent="0.25">
      <c r="A3570" s="371">
        <v>5057</v>
      </c>
      <c r="B3570" s="371" t="s">
        <v>12421</v>
      </c>
      <c r="C3570" s="371" t="s">
        <v>3635</v>
      </c>
      <c r="D3570" s="218">
        <v>933.39</v>
      </c>
    </row>
    <row r="3571" spans="1:4" customFormat="1" x14ac:dyDescent="0.25">
      <c r="A3571" s="371">
        <v>41200</v>
      </c>
      <c r="B3571" s="371" t="s">
        <v>12422</v>
      </c>
      <c r="C3571" s="371" t="s">
        <v>3635</v>
      </c>
      <c r="D3571" s="219">
        <v>1341.91</v>
      </c>
    </row>
    <row r="3572" spans="1:4" customFormat="1" x14ac:dyDescent="0.25">
      <c r="A3572" s="371">
        <v>41205</v>
      </c>
      <c r="B3572" s="371" t="s">
        <v>12423</v>
      </c>
      <c r="C3572" s="371" t="s">
        <v>3635</v>
      </c>
      <c r="D3572" s="219">
        <v>2486.54</v>
      </c>
    </row>
    <row r="3573" spans="1:4" customFormat="1" x14ac:dyDescent="0.25">
      <c r="A3573" s="371">
        <v>41202</v>
      </c>
      <c r="B3573" s="371" t="s">
        <v>12424</v>
      </c>
      <c r="C3573" s="371" t="s">
        <v>3635</v>
      </c>
      <c r="D3573" s="218">
        <v>725.59</v>
      </c>
    </row>
    <row r="3574" spans="1:4" customFormat="1" x14ac:dyDescent="0.25">
      <c r="A3574" s="371">
        <v>41206</v>
      </c>
      <c r="B3574" s="371" t="s">
        <v>12425</v>
      </c>
      <c r="C3574" s="371" t="s">
        <v>3635</v>
      </c>
      <c r="D3574" s="219">
        <v>3278.39</v>
      </c>
    </row>
    <row r="3575" spans="1:4" customFormat="1" x14ac:dyDescent="0.25">
      <c r="A3575" s="371">
        <v>12372</v>
      </c>
      <c r="B3575" s="371" t="s">
        <v>12426</v>
      </c>
      <c r="C3575" s="371" t="s">
        <v>3635</v>
      </c>
      <c r="D3575" s="218">
        <v>761.87</v>
      </c>
    </row>
    <row r="3576" spans="1:4" customFormat="1" x14ac:dyDescent="0.25">
      <c r="A3576" s="371">
        <v>41207</v>
      </c>
      <c r="B3576" s="371" t="s">
        <v>12427</v>
      </c>
      <c r="C3576" s="371" t="s">
        <v>3635</v>
      </c>
      <c r="D3576" s="219">
        <v>4413.37</v>
      </c>
    </row>
    <row r="3577" spans="1:4" customFormat="1" x14ac:dyDescent="0.25">
      <c r="A3577" s="371">
        <v>41203</v>
      </c>
      <c r="B3577" s="371" t="s">
        <v>12428</v>
      </c>
      <c r="C3577" s="371" t="s">
        <v>3635</v>
      </c>
      <c r="D3577" s="219">
        <v>1162.31</v>
      </c>
    </row>
    <row r="3578" spans="1:4" customFormat="1" x14ac:dyDescent="0.25">
      <c r="A3578" s="371">
        <v>41204</v>
      </c>
      <c r="B3578" s="371" t="s">
        <v>12429</v>
      </c>
      <c r="C3578" s="371" t="s">
        <v>3635</v>
      </c>
      <c r="D3578" s="219">
        <v>1643.22</v>
      </c>
    </row>
    <row r="3579" spans="1:4" customFormat="1" x14ac:dyDescent="0.25">
      <c r="A3579" s="371">
        <v>41210</v>
      </c>
      <c r="B3579" s="371" t="s">
        <v>12430</v>
      </c>
      <c r="C3579" s="371" t="s">
        <v>3635</v>
      </c>
      <c r="D3579" s="219">
        <v>2744.95</v>
      </c>
    </row>
    <row r="3580" spans="1:4" customFormat="1" x14ac:dyDescent="0.25">
      <c r="A3580" s="371">
        <v>41208</v>
      </c>
      <c r="B3580" s="371" t="s">
        <v>12431</v>
      </c>
      <c r="C3580" s="371" t="s">
        <v>3635</v>
      </c>
      <c r="D3580" s="218">
        <v>960.89</v>
      </c>
    </row>
    <row r="3581" spans="1:4" customFormat="1" x14ac:dyDescent="0.25">
      <c r="A3581" s="371">
        <v>41211</v>
      </c>
      <c r="B3581" s="371" t="s">
        <v>12432</v>
      </c>
      <c r="C3581" s="371" t="s">
        <v>3635</v>
      </c>
      <c r="D3581" s="219">
        <v>3867.6</v>
      </c>
    </row>
    <row r="3582" spans="1:4" customFormat="1" x14ac:dyDescent="0.25">
      <c r="A3582" s="371">
        <v>13339</v>
      </c>
      <c r="B3582" s="371" t="s">
        <v>12433</v>
      </c>
      <c r="C3582" s="371" t="s">
        <v>3635</v>
      </c>
      <c r="D3582" s="219">
        <v>1302.24</v>
      </c>
    </row>
    <row r="3583" spans="1:4" customFormat="1" x14ac:dyDescent="0.25">
      <c r="A3583" s="371">
        <v>41213</v>
      </c>
      <c r="B3583" s="371" t="s">
        <v>12434</v>
      </c>
      <c r="C3583" s="371" t="s">
        <v>3635</v>
      </c>
      <c r="D3583" s="219">
        <v>8016.58</v>
      </c>
    </row>
    <row r="3584" spans="1:4" customFormat="1" x14ac:dyDescent="0.25">
      <c r="A3584" s="371">
        <v>41209</v>
      </c>
      <c r="B3584" s="371" t="s">
        <v>12435</v>
      </c>
      <c r="C3584" s="371" t="s">
        <v>3635</v>
      </c>
      <c r="D3584" s="219">
        <v>1791.72</v>
      </c>
    </row>
    <row r="3585" spans="1:4" customFormat="1" x14ac:dyDescent="0.25">
      <c r="A3585" s="371">
        <v>41216</v>
      </c>
      <c r="B3585" s="371" t="s">
        <v>12436</v>
      </c>
      <c r="C3585" s="371" t="s">
        <v>3635</v>
      </c>
      <c r="D3585" s="219">
        <v>3356.13</v>
      </c>
    </row>
    <row r="3586" spans="1:4" customFormat="1" x14ac:dyDescent="0.25">
      <c r="A3586" s="371">
        <v>41217</v>
      </c>
      <c r="B3586" s="371" t="s">
        <v>12437</v>
      </c>
      <c r="C3586" s="371" t="s">
        <v>3635</v>
      </c>
      <c r="D3586" s="219">
        <v>5381.07</v>
      </c>
    </row>
    <row r="3587" spans="1:4" customFormat="1" x14ac:dyDescent="0.25">
      <c r="A3587" s="371">
        <v>41218</v>
      </c>
      <c r="B3587" s="371" t="s">
        <v>12438</v>
      </c>
      <c r="C3587" s="371" t="s">
        <v>3635</v>
      </c>
      <c r="D3587" s="219">
        <v>7216.18</v>
      </c>
    </row>
    <row r="3588" spans="1:4" customFormat="1" x14ac:dyDescent="0.25">
      <c r="A3588" s="371">
        <v>41214</v>
      </c>
      <c r="B3588" s="371" t="s">
        <v>12439</v>
      </c>
      <c r="C3588" s="371" t="s">
        <v>3635</v>
      </c>
      <c r="D3588" s="219">
        <v>1521.52</v>
      </c>
    </row>
    <row r="3589" spans="1:4" customFormat="1" x14ac:dyDescent="0.25">
      <c r="A3589" s="371">
        <v>41215</v>
      </c>
      <c r="B3589" s="371" t="s">
        <v>12440</v>
      </c>
      <c r="C3589" s="371" t="s">
        <v>3635</v>
      </c>
      <c r="D3589" s="219">
        <v>2290.85</v>
      </c>
    </row>
    <row r="3590" spans="1:4" customFormat="1" x14ac:dyDescent="0.25">
      <c r="A3590" s="371">
        <v>41221</v>
      </c>
      <c r="B3590" s="371" t="s">
        <v>12441</v>
      </c>
      <c r="C3590" s="371" t="s">
        <v>3635</v>
      </c>
      <c r="D3590" s="219">
        <v>6633.2</v>
      </c>
    </row>
    <row r="3591" spans="1:4" customFormat="1" x14ac:dyDescent="0.25">
      <c r="A3591" s="371">
        <v>41222</v>
      </c>
      <c r="B3591" s="371" t="s">
        <v>12442</v>
      </c>
      <c r="C3591" s="371" t="s">
        <v>3635</v>
      </c>
      <c r="D3591" s="219">
        <v>9492.19</v>
      </c>
    </row>
    <row r="3592" spans="1:4" customFormat="1" x14ac:dyDescent="0.25">
      <c r="A3592" s="371">
        <v>41195</v>
      </c>
      <c r="B3592" s="371" t="s">
        <v>12443</v>
      </c>
      <c r="C3592" s="371" t="s">
        <v>3635</v>
      </c>
      <c r="D3592" s="218">
        <v>487.87</v>
      </c>
    </row>
    <row r="3593" spans="1:4" customFormat="1" x14ac:dyDescent="0.25">
      <c r="A3593" s="371">
        <v>41198</v>
      </c>
      <c r="B3593" s="371" t="s">
        <v>12444</v>
      </c>
      <c r="C3593" s="371" t="s">
        <v>3635</v>
      </c>
      <c r="D3593" s="219">
        <v>1906.48</v>
      </c>
    </row>
    <row r="3594" spans="1:4" customFormat="1" x14ac:dyDescent="0.25">
      <c r="A3594" s="371">
        <v>41196</v>
      </c>
      <c r="B3594" s="371" t="s">
        <v>12445</v>
      </c>
      <c r="C3594" s="371" t="s">
        <v>3635</v>
      </c>
      <c r="D3594" s="218">
        <v>604.74</v>
      </c>
    </row>
    <row r="3595" spans="1:4" customFormat="1" x14ac:dyDescent="0.25">
      <c r="A3595" s="371">
        <v>5033</v>
      </c>
      <c r="B3595" s="371" t="s">
        <v>12446</v>
      </c>
      <c r="C3595" s="371" t="s">
        <v>3635</v>
      </c>
      <c r="D3595" s="218">
        <v>794</v>
      </c>
    </row>
    <row r="3596" spans="1:4" customFormat="1" x14ac:dyDescent="0.25">
      <c r="A3596" s="371">
        <v>41197</v>
      </c>
      <c r="B3596" s="371" t="s">
        <v>12447</v>
      </c>
      <c r="C3596" s="371" t="s">
        <v>3635</v>
      </c>
      <c r="D3596" s="219">
        <v>1179.3800000000001</v>
      </c>
    </row>
    <row r="3597" spans="1:4" customFormat="1" x14ac:dyDescent="0.25">
      <c r="A3597" s="371">
        <v>12388</v>
      </c>
      <c r="B3597" s="371" t="s">
        <v>12448</v>
      </c>
      <c r="C3597" s="371" t="s">
        <v>3635</v>
      </c>
      <c r="D3597" s="218">
        <v>285.12</v>
      </c>
    </row>
    <row r="3598" spans="1:4" customFormat="1" x14ac:dyDescent="0.25">
      <c r="A3598" s="371">
        <v>2731</v>
      </c>
      <c r="B3598" s="371" t="s">
        <v>12449</v>
      </c>
      <c r="C3598" s="371" t="s">
        <v>3640</v>
      </c>
      <c r="D3598" s="218">
        <v>107.71</v>
      </c>
    </row>
    <row r="3599" spans="1:4" customFormat="1" x14ac:dyDescent="0.25">
      <c r="A3599" s="371">
        <v>41457</v>
      </c>
      <c r="B3599" s="371" t="s">
        <v>12450</v>
      </c>
      <c r="C3599" s="371" t="s">
        <v>3635</v>
      </c>
      <c r="D3599" s="219">
        <v>1345.72</v>
      </c>
    </row>
    <row r="3600" spans="1:4" customFormat="1" x14ac:dyDescent="0.25">
      <c r="A3600" s="371">
        <v>41458</v>
      </c>
      <c r="B3600" s="371" t="s">
        <v>12451</v>
      </c>
      <c r="C3600" s="371" t="s">
        <v>3635</v>
      </c>
      <c r="D3600" s="219">
        <v>1878.69</v>
      </c>
    </row>
    <row r="3601" spans="1:4" customFormat="1" x14ac:dyDescent="0.25">
      <c r="A3601" s="371">
        <v>41459</v>
      </c>
      <c r="B3601" s="371" t="s">
        <v>12452</v>
      </c>
      <c r="C3601" s="371" t="s">
        <v>3635</v>
      </c>
      <c r="D3601" s="219">
        <v>2620.63</v>
      </c>
    </row>
    <row r="3602" spans="1:4" customFormat="1" x14ac:dyDescent="0.25">
      <c r="A3602" s="371">
        <v>41461</v>
      </c>
      <c r="B3602" s="371" t="s">
        <v>12453</v>
      </c>
      <c r="C3602" s="371" t="s">
        <v>3635</v>
      </c>
      <c r="D3602" s="219">
        <v>3573.09</v>
      </c>
    </row>
    <row r="3603" spans="1:4" customFormat="1" x14ac:dyDescent="0.25">
      <c r="A3603" s="371">
        <v>44537</v>
      </c>
      <c r="B3603" s="371" t="s">
        <v>12454</v>
      </c>
      <c r="C3603" s="371" t="s">
        <v>3646</v>
      </c>
      <c r="D3603" s="218">
        <v>390.58</v>
      </c>
    </row>
    <row r="3604" spans="1:4" customFormat="1" x14ac:dyDescent="0.25">
      <c r="A3604" s="371">
        <v>11844</v>
      </c>
      <c r="B3604" s="371" t="s">
        <v>12455</v>
      </c>
      <c r="C3604" s="371" t="s">
        <v>3640</v>
      </c>
      <c r="D3604" s="218">
        <v>61.54</v>
      </c>
    </row>
    <row r="3605" spans="1:4" customFormat="1" x14ac:dyDescent="0.25">
      <c r="A3605" s="371">
        <v>4465</v>
      </c>
      <c r="B3605" s="371" t="s">
        <v>12456</v>
      </c>
      <c r="C3605" s="371" t="s">
        <v>3640</v>
      </c>
      <c r="D3605" s="218">
        <v>51.14</v>
      </c>
    </row>
    <row r="3606" spans="1:4" customFormat="1" x14ac:dyDescent="0.25">
      <c r="A3606" s="371">
        <v>35273</v>
      </c>
      <c r="B3606" s="371" t="s">
        <v>12457</v>
      </c>
      <c r="C3606" s="371" t="s">
        <v>3640</v>
      </c>
      <c r="D3606" s="218">
        <v>61.33</v>
      </c>
    </row>
    <row r="3607" spans="1:4" customFormat="1" x14ac:dyDescent="0.25">
      <c r="A3607" s="371">
        <v>4470</v>
      </c>
      <c r="B3607" s="371" t="s">
        <v>12458</v>
      </c>
      <c r="C3607" s="371" t="s">
        <v>3640</v>
      </c>
      <c r="D3607" s="218">
        <v>141.54</v>
      </c>
    </row>
    <row r="3608" spans="1:4" customFormat="1" x14ac:dyDescent="0.25">
      <c r="A3608" s="371">
        <v>20204</v>
      </c>
      <c r="B3608" s="371" t="s">
        <v>12459</v>
      </c>
      <c r="C3608" s="371" t="s">
        <v>3640</v>
      </c>
      <c r="D3608" s="218">
        <v>94.36</v>
      </c>
    </row>
    <row r="3609" spans="1:4" customFormat="1" x14ac:dyDescent="0.25">
      <c r="A3609" s="371">
        <v>20208</v>
      </c>
      <c r="B3609" s="371" t="s">
        <v>12460</v>
      </c>
      <c r="C3609" s="371" t="s">
        <v>3640</v>
      </c>
      <c r="D3609" s="218">
        <v>127.38</v>
      </c>
    </row>
    <row r="3610" spans="1:4" customFormat="1" x14ac:dyDescent="0.25">
      <c r="A3610" s="371">
        <v>4437</v>
      </c>
      <c r="B3610" s="371" t="s">
        <v>12461</v>
      </c>
      <c r="C3610" s="371" t="s">
        <v>3640</v>
      </c>
      <c r="D3610" s="218">
        <v>106.15</v>
      </c>
    </row>
    <row r="3611" spans="1:4" customFormat="1" x14ac:dyDescent="0.25">
      <c r="A3611" s="371">
        <v>14580</v>
      </c>
      <c r="B3611" s="371" t="s">
        <v>12462</v>
      </c>
      <c r="C3611" s="371" t="s">
        <v>3640</v>
      </c>
      <c r="D3611" s="218">
        <v>106.15</v>
      </c>
    </row>
    <row r="3612" spans="1:4" customFormat="1" x14ac:dyDescent="0.25">
      <c r="A3612" s="371">
        <v>40304</v>
      </c>
      <c r="B3612" s="371" t="s">
        <v>12463</v>
      </c>
      <c r="C3612" s="371" t="s">
        <v>3639</v>
      </c>
      <c r="D3612" s="218">
        <v>24.98</v>
      </c>
    </row>
    <row r="3613" spans="1:4" customFormat="1" x14ac:dyDescent="0.25">
      <c r="A3613" s="371">
        <v>5065</v>
      </c>
      <c r="B3613" s="371" t="s">
        <v>12464</v>
      </c>
      <c r="C3613" s="371" t="s">
        <v>3639</v>
      </c>
      <c r="D3613" s="218">
        <v>38.51</v>
      </c>
    </row>
    <row r="3614" spans="1:4" customFormat="1" x14ac:dyDescent="0.25">
      <c r="A3614" s="371">
        <v>5072</v>
      </c>
      <c r="B3614" s="371" t="s">
        <v>12465</v>
      </c>
      <c r="C3614" s="371" t="s">
        <v>3639</v>
      </c>
      <c r="D3614" s="218">
        <v>35.619999999999997</v>
      </c>
    </row>
    <row r="3615" spans="1:4" customFormat="1" x14ac:dyDescent="0.25">
      <c r="A3615" s="371">
        <v>5066</v>
      </c>
      <c r="B3615" s="371" t="s">
        <v>12466</v>
      </c>
      <c r="C3615" s="371" t="s">
        <v>3639</v>
      </c>
      <c r="D3615" s="218">
        <v>26.67</v>
      </c>
    </row>
    <row r="3616" spans="1:4" customFormat="1" x14ac:dyDescent="0.25">
      <c r="A3616" s="371">
        <v>5063</v>
      </c>
      <c r="B3616" s="371" t="s">
        <v>12467</v>
      </c>
      <c r="C3616" s="371" t="s">
        <v>3639</v>
      </c>
      <c r="D3616" s="218">
        <v>24.15</v>
      </c>
    </row>
    <row r="3617" spans="1:4" customFormat="1" x14ac:dyDescent="0.25">
      <c r="A3617" s="371">
        <v>20247</v>
      </c>
      <c r="B3617" s="371" t="s">
        <v>12468</v>
      </c>
      <c r="C3617" s="371" t="s">
        <v>3639</v>
      </c>
      <c r="D3617" s="218">
        <v>22.41</v>
      </c>
    </row>
    <row r="3618" spans="1:4" customFormat="1" x14ac:dyDescent="0.25">
      <c r="A3618" s="371">
        <v>5074</v>
      </c>
      <c r="B3618" s="371" t="s">
        <v>12469</v>
      </c>
      <c r="C3618" s="371" t="s">
        <v>3639</v>
      </c>
      <c r="D3618" s="218">
        <v>22.68</v>
      </c>
    </row>
    <row r="3619" spans="1:4" customFormat="1" x14ac:dyDescent="0.25">
      <c r="A3619" s="371">
        <v>5067</v>
      </c>
      <c r="B3619" s="371" t="s">
        <v>12470</v>
      </c>
      <c r="C3619" s="371" t="s">
        <v>3639</v>
      </c>
      <c r="D3619" s="218">
        <v>21.57</v>
      </c>
    </row>
    <row r="3620" spans="1:4" customFormat="1" x14ac:dyDescent="0.25">
      <c r="A3620" s="371">
        <v>5078</v>
      </c>
      <c r="B3620" s="371" t="s">
        <v>12471</v>
      </c>
      <c r="C3620" s="371" t="s">
        <v>3639</v>
      </c>
      <c r="D3620" s="218">
        <v>21.33</v>
      </c>
    </row>
    <row r="3621" spans="1:4" customFormat="1" x14ac:dyDescent="0.25">
      <c r="A3621" s="371">
        <v>5068</v>
      </c>
      <c r="B3621" s="371" t="s">
        <v>12472</v>
      </c>
      <c r="C3621" s="371" t="s">
        <v>3639</v>
      </c>
      <c r="D3621" s="218">
        <v>20.239999999999998</v>
      </c>
    </row>
    <row r="3622" spans="1:4" customFormat="1" x14ac:dyDescent="0.25">
      <c r="A3622" s="371">
        <v>5073</v>
      </c>
      <c r="B3622" s="371" t="s">
        <v>12473</v>
      </c>
      <c r="C3622" s="371" t="s">
        <v>3639</v>
      </c>
      <c r="D3622" s="218">
        <v>20.63</v>
      </c>
    </row>
    <row r="3623" spans="1:4" customFormat="1" x14ac:dyDescent="0.25">
      <c r="A3623" s="371">
        <v>5069</v>
      </c>
      <c r="B3623" s="371" t="s">
        <v>12474</v>
      </c>
      <c r="C3623" s="371" t="s">
        <v>3639</v>
      </c>
      <c r="D3623" s="218">
        <v>20.63</v>
      </c>
    </row>
    <row r="3624" spans="1:4" customFormat="1" x14ac:dyDescent="0.25">
      <c r="A3624" s="371">
        <v>5070</v>
      </c>
      <c r="B3624" s="371" t="s">
        <v>12475</v>
      </c>
      <c r="C3624" s="371" t="s">
        <v>3639</v>
      </c>
      <c r="D3624" s="218">
        <v>20.86</v>
      </c>
    </row>
    <row r="3625" spans="1:4" customFormat="1" x14ac:dyDescent="0.25">
      <c r="A3625" s="371">
        <v>5071</v>
      </c>
      <c r="B3625" s="371" t="s">
        <v>12476</v>
      </c>
      <c r="C3625" s="371" t="s">
        <v>3639</v>
      </c>
      <c r="D3625" s="218">
        <v>20.239999999999998</v>
      </c>
    </row>
    <row r="3626" spans="1:4" customFormat="1" x14ac:dyDescent="0.25">
      <c r="A3626" s="371">
        <v>5061</v>
      </c>
      <c r="B3626" s="371" t="s">
        <v>12477</v>
      </c>
      <c r="C3626" s="371" t="s">
        <v>3639</v>
      </c>
      <c r="D3626" s="218">
        <v>19.899999999999999</v>
      </c>
    </row>
    <row r="3627" spans="1:4" customFormat="1" x14ac:dyDescent="0.25">
      <c r="A3627" s="371">
        <v>5075</v>
      </c>
      <c r="B3627" s="371" t="s">
        <v>12478</v>
      </c>
      <c r="C3627" s="371" t="s">
        <v>3639</v>
      </c>
      <c r="D3627" s="218">
        <v>20.239999999999998</v>
      </c>
    </row>
    <row r="3628" spans="1:4" customFormat="1" x14ac:dyDescent="0.25">
      <c r="A3628" s="371">
        <v>39027</v>
      </c>
      <c r="B3628" s="371" t="s">
        <v>12479</v>
      </c>
      <c r="C3628" s="371" t="s">
        <v>3639</v>
      </c>
      <c r="D3628" s="218">
        <v>20.22</v>
      </c>
    </row>
    <row r="3629" spans="1:4" customFormat="1" x14ac:dyDescent="0.25">
      <c r="A3629" s="371">
        <v>5062</v>
      </c>
      <c r="B3629" s="371" t="s">
        <v>12480</v>
      </c>
      <c r="C3629" s="371" t="s">
        <v>3639</v>
      </c>
      <c r="D3629" s="218">
        <v>20.51</v>
      </c>
    </row>
    <row r="3630" spans="1:4" customFormat="1" x14ac:dyDescent="0.25">
      <c r="A3630" s="371">
        <v>40568</v>
      </c>
      <c r="B3630" s="371" t="s">
        <v>12481</v>
      </c>
      <c r="C3630" s="371" t="s">
        <v>3639</v>
      </c>
      <c r="D3630" s="218">
        <v>20.39</v>
      </c>
    </row>
    <row r="3631" spans="1:4" customFormat="1" x14ac:dyDescent="0.25">
      <c r="A3631" s="371">
        <v>39026</v>
      </c>
      <c r="B3631" s="371" t="s">
        <v>12482</v>
      </c>
      <c r="C3631" s="371" t="s">
        <v>3639</v>
      </c>
      <c r="D3631" s="218">
        <v>22.76</v>
      </c>
    </row>
    <row r="3632" spans="1:4" customFormat="1" x14ac:dyDescent="0.25">
      <c r="A3632" s="371">
        <v>42431</v>
      </c>
      <c r="B3632" s="371" t="s">
        <v>12483</v>
      </c>
      <c r="C3632" s="371" t="s">
        <v>3635</v>
      </c>
      <c r="D3632" s="219">
        <v>3957.85</v>
      </c>
    </row>
    <row r="3633" spans="1:4" customFormat="1" x14ac:dyDescent="0.25">
      <c r="A3633" s="371">
        <v>44074</v>
      </c>
      <c r="B3633" s="371" t="s">
        <v>12484</v>
      </c>
      <c r="C3633" s="371" t="s">
        <v>3634</v>
      </c>
      <c r="D3633" s="218">
        <v>623.88</v>
      </c>
    </row>
    <row r="3634" spans="1:4" customFormat="1" x14ac:dyDescent="0.25">
      <c r="A3634" s="371">
        <v>44072</v>
      </c>
      <c r="B3634" s="371" t="s">
        <v>12485</v>
      </c>
      <c r="C3634" s="371" t="s">
        <v>3634</v>
      </c>
      <c r="D3634" s="218">
        <v>120.9</v>
      </c>
    </row>
    <row r="3635" spans="1:4" customFormat="1" x14ac:dyDescent="0.25">
      <c r="A3635" s="371">
        <v>511</v>
      </c>
      <c r="B3635" s="371" t="s">
        <v>12486</v>
      </c>
      <c r="C3635" s="371" t="s">
        <v>3634</v>
      </c>
      <c r="D3635" s="218">
        <v>18.13</v>
      </c>
    </row>
    <row r="3636" spans="1:4" customFormat="1" x14ac:dyDescent="0.25">
      <c r="A3636" s="371">
        <v>37540</v>
      </c>
      <c r="B3636" s="371" t="s">
        <v>12487</v>
      </c>
      <c r="C3636" s="371" t="s">
        <v>3635</v>
      </c>
      <c r="D3636" s="219">
        <v>96201.5</v>
      </c>
    </row>
    <row r="3637" spans="1:4" customFormat="1" x14ac:dyDescent="0.25">
      <c r="A3637" s="371">
        <v>37548</v>
      </c>
      <c r="B3637" s="371" t="s">
        <v>12488</v>
      </c>
      <c r="C3637" s="371" t="s">
        <v>3635</v>
      </c>
      <c r="D3637" s="219">
        <v>127514.6</v>
      </c>
    </row>
    <row r="3638" spans="1:4" customFormat="1" x14ac:dyDescent="0.25">
      <c r="A3638" s="371">
        <v>39828</v>
      </c>
      <c r="B3638" s="371" t="s">
        <v>12489</v>
      </c>
      <c r="C3638" s="371" t="s">
        <v>3635</v>
      </c>
      <c r="D3638" s="218">
        <v>764.96</v>
      </c>
    </row>
    <row r="3639" spans="1:4" customFormat="1" x14ac:dyDescent="0.25">
      <c r="A3639" s="371">
        <v>12273</v>
      </c>
      <c r="B3639" s="371" t="s">
        <v>12490</v>
      </c>
      <c r="C3639" s="371" t="s">
        <v>3635</v>
      </c>
      <c r="D3639" s="218">
        <v>93.72</v>
      </c>
    </row>
    <row r="3640" spans="1:4" customFormat="1" x14ac:dyDescent="0.25">
      <c r="A3640" s="371">
        <v>38392</v>
      </c>
      <c r="B3640" s="371" t="s">
        <v>12491</v>
      </c>
      <c r="C3640" s="371" t="s">
        <v>3635</v>
      </c>
      <c r="D3640" s="218">
        <v>58.84</v>
      </c>
    </row>
    <row r="3641" spans="1:4" customFormat="1" x14ac:dyDescent="0.25">
      <c r="A3641" s="371">
        <v>11735</v>
      </c>
      <c r="B3641" s="371" t="s">
        <v>12492</v>
      </c>
      <c r="C3641" s="371" t="s">
        <v>3635</v>
      </c>
      <c r="D3641" s="218">
        <v>12.38</v>
      </c>
    </row>
    <row r="3642" spans="1:4" customFormat="1" x14ac:dyDescent="0.25">
      <c r="A3642" s="371">
        <v>11737</v>
      </c>
      <c r="B3642" s="371" t="s">
        <v>12493</v>
      </c>
      <c r="C3642" s="371" t="s">
        <v>3635</v>
      </c>
      <c r="D3642" s="218">
        <v>17.55</v>
      </c>
    </row>
    <row r="3643" spans="1:4" customFormat="1" x14ac:dyDescent="0.25">
      <c r="A3643" s="371">
        <v>11738</v>
      </c>
      <c r="B3643" s="371" t="s">
        <v>12494</v>
      </c>
      <c r="C3643" s="371" t="s">
        <v>3635</v>
      </c>
      <c r="D3643" s="218">
        <v>22.13</v>
      </c>
    </row>
    <row r="3644" spans="1:4" customFormat="1" x14ac:dyDescent="0.25">
      <c r="A3644" s="371">
        <v>36143</v>
      </c>
      <c r="B3644" s="371" t="s">
        <v>12495</v>
      </c>
      <c r="C3644" s="371" t="s">
        <v>3635</v>
      </c>
      <c r="D3644" s="218">
        <v>31.46</v>
      </c>
    </row>
    <row r="3645" spans="1:4" customFormat="1" x14ac:dyDescent="0.25">
      <c r="A3645" s="371">
        <v>36142</v>
      </c>
      <c r="B3645" s="371" t="s">
        <v>12496</v>
      </c>
      <c r="C3645" s="371" t="s">
        <v>3635</v>
      </c>
      <c r="D3645" s="218">
        <v>2.2999999999999998</v>
      </c>
    </row>
    <row r="3646" spans="1:4" customFormat="1" x14ac:dyDescent="0.25">
      <c r="A3646" s="371">
        <v>36146</v>
      </c>
      <c r="B3646" s="371" t="s">
        <v>12497</v>
      </c>
      <c r="C3646" s="371" t="s">
        <v>3635</v>
      </c>
      <c r="D3646" s="218">
        <v>260.95</v>
      </c>
    </row>
    <row r="3647" spans="1:4" customFormat="1" x14ac:dyDescent="0.25">
      <c r="A3647" s="371">
        <v>39015</v>
      </c>
      <c r="B3647" s="371" t="s">
        <v>12498</v>
      </c>
      <c r="C3647" s="371" t="s">
        <v>3635</v>
      </c>
      <c r="D3647" s="218">
        <v>0.97</v>
      </c>
    </row>
    <row r="3648" spans="1:4" customFormat="1" x14ac:dyDescent="0.25">
      <c r="A3648" s="371">
        <v>38377</v>
      </c>
      <c r="B3648" s="371" t="s">
        <v>12499</v>
      </c>
      <c r="C3648" s="371" t="s">
        <v>3635</v>
      </c>
      <c r="D3648" s="218">
        <v>46.12</v>
      </c>
    </row>
    <row r="3649" spans="1:4" customFormat="1" x14ac:dyDescent="0.25">
      <c r="A3649" s="371">
        <v>38376</v>
      </c>
      <c r="B3649" s="371" t="s">
        <v>12500</v>
      </c>
      <c r="C3649" s="371" t="s">
        <v>3635</v>
      </c>
      <c r="D3649" s="218">
        <v>52.58</v>
      </c>
    </row>
    <row r="3650" spans="1:4" customFormat="1" x14ac:dyDescent="0.25">
      <c r="A3650" s="371">
        <v>38116</v>
      </c>
      <c r="B3650" s="371" t="s">
        <v>12501</v>
      </c>
      <c r="C3650" s="371" t="s">
        <v>3635</v>
      </c>
      <c r="D3650" s="218">
        <v>6.83</v>
      </c>
    </row>
    <row r="3651" spans="1:4" customFormat="1" x14ac:dyDescent="0.25">
      <c r="A3651" s="371">
        <v>38066</v>
      </c>
      <c r="B3651" s="371" t="s">
        <v>12502</v>
      </c>
      <c r="C3651" s="371" t="s">
        <v>3635</v>
      </c>
      <c r="D3651" s="218">
        <v>11.27</v>
      </c>
    </row>
    <row r="3652" spans="1:4" customFormat="1" x14ac:dyDescent="0.25">
      <c r="A3652" s="371">
        <v>38117</v>
      </c>
      <c r="B3652" s="371" t="s">
        <v>12503</v>
      </c>
      <c r="C3652" s="371" t="s">
        <v>3635</v>
      </c>
      <c r="D3652" s="218">
        <v>11.63</v>
      </c>
    </row>
    <row r="3653" spans="1:4" customFormat="1" x14ac:dyDescent="0.25">
      <c r="A3653" s="371">
        <v>38067</v>
      </c>
      <c r="B3653" s="371" t="s">
        <v>12504</v>
      </c>
      <c r="C3653" s="371" t="s">
        <v>3635</v>
      </c>
      <c r="D3653" s="218">
        <v>15.87</v>
      </c>
    </row>
    <row r="3654" spans="1:4" customFormat="1" x14ac:dyDescent="0.25">
      <c r="A3654" s="371">
        <v>11522</v>
      </c>
      <c r="B3654" s="371" t="s">
        <v>12505</v>
      </c>
      <c r="C3654" s="371" t="s">
        <v>3635</v>
      </c>
      <c r="D3654" s="218">
        <v>12.98</v>
      </c>
    </row>
    <row r="3655" spans="1:4" customFormat="1" x14ac:dyDescent="0.25">
      <c r="A3655" s="371">
        <v>43600</v>
      </c>
      <c r="B3655" s="371" t="s">
        <v>12506</v>
      </c>
      <c r="C3655" s="371" t="s">
        <v>3635</v>
      </c>
      <c r="D3655" s="218">
        <v>52.02</v>
      </c>
    </row>
    <row r="3656" spans="1:4" customFormat="1" x14ac:dyDescent="0.25">
      <c r="A3656" s="371">
        <v>5080</v>
      </c>
      <c r="B3656" s="371" t="s">
        <v>12507</v>
      </c>
      <c r="C3656" s="371" t="s">
        <v>3635</v>
      </c>
      <c r="D3656" s="218">
        <v>20.28</v>
      </c>
    </row>
    <row r="3657" spans="1:4" customFormat="1" x14ac:dyDescent="0.25">
      <c r="A3657" s="371">
        <v>38168</v>
      </c>
      <c r="B3657" s="371" t="s">
        <v>12508</v>
      </c>
      <c r="C3657" s="371" t="s">
        <v>3635</v>
      </c>
      <c r="D3657" s="218">
        <v>141.62</v>
      </c>
    </row>
    <row r="3658" spans="1:4" customFormat="1" x14ac:dyDescent="0.25">
      <c r="A3658" s="371">
        <v>43601</v>
      </c>
      <c r="B3658" s="371" t="s">
        <v>12509</v>
      </c>
      <c r="C3658" s="371" t="s">
        <v>3635</v>
      </c>
      <c r="D3658" s="218">
        <v>70.81</v>
      </c>
    </row>
    <row r="3659" spans="1:4" customFormat="1" x14ac:dyDescent="0.25">
      <c r="A3659" s="371">
        <v>13393</v>
      </c>
      <c r="B3659" s="371" t="s">
        <v>12510</v>
      </c>
      <c r="C3659" s="371" t="s">
        <v>3635</v>
      </c>
      <c r="D3659" s="218">
        <v>289.07</v>
      </c>
    </row>
    <row r="3660" spans="1:4" customFormat="1" x14ac:dyDescent="0.25">
      <c r="A3660" s="371">
        <v>13395</v>
      </c>
      <c r="B3660" s="371" t="s">
        <v>12511</v>
      </c>
      <c r="C3660" s="371" t="s">
        <v>3635</v>
      </c>
      <c r="D3660" s="218">
        <v>405.1</v>
      </c>
    </row>
    <row r="3661" spans="1:4" customFormat="1" x14ac:dyDescent="0.25">
      <c r="A3661" s="371">
        <v>12039</v>
      </c>
      <c r="B3661" s="371" t="s">
        <v>12512</v>
      </c>
      <c r="C3661" s="371" t="s">
        <v>3635</v>
      </c>
      <c r="D3661" s="218">
        <v>425.72</v>
      </c>
    </row>
    <row r="3662" spans="1:4" customFormat="1" x14ac:dyDescent="0.25">
      <c r="A3662" s="371">
        <v>13396</v>
      </c>
      <c r="B3662" s="371" t="s">
        <v>12513</v>
      </c>
      <c r="C3662" s="371" t="s">
        <v>3635</v>
      </c>
      <c r="D3662" s="218">
        <v>597.9</v>
      </c>
    </row>
    <row r="3663" spans="1:4" customFormat="1" x14ac:dyDescent="0.25">
      <c r="A3663" s="371">
        <v>12041</v>
      </c>
      <c r="B3663" s="371" t="s">
        <v>12514</v>
      </c>
      <c r="C3663" s="371" t="s">
        <v>3635</v>
      </c>
      <c r="D3663" s="218">
        <v>488.22</v>
      </c>
    </row>
    <row r="3664" spans="1:4" customFormat="1" x14ac:dyDescent="0.25">
      <c r="A3664" s="371">
        <v>12043</v>
      </c>
      <c r="B3664" s="371" t="s">
        <v>12515</v>
      </c>
      <c r="C3664" s="371" t="s">
        <v>3635</v>
      </c>
      <c r="D3664" s="219">
        <v>1030.8</v>
      </c>
    </row>
    <row r="3665" spans="1:4" customFormat="1" x14ac:dyDescent="0.25">
      <c r="A3665" s="371">
        <v>39762</v>
      </c>
      <c r="B3665" s="371" t="s">
        <v>12516</v>
      </c>
      <c r="C3665" s="371" t="s">
        <v>3635</v>
      </c>
      <c r="D3665" s="218">
        <v>490.69</v>
      </c>
    </row>
    <row r="3666" spans="1:4" customFormat="1" x14ac:dyDescent="0.25">
      <c r="A3666" s="371">
        <v>12042</v>
      </c>
      <c r="B3666" s="371" t="s">
        <v>12517</v>
      </c>
      <c r="C3666" s="371" t="s">
        <v>3635</v>
      </c>
      <c r="D3666" s="218">
        <v>716.39</v>
      </c>
    </row>
    <row r="3667" spans="1:4" customFormat="1" x14ac:dyDescent="0.25">
      <c r="A3667" s="371">
        <v>39763</v>
      </c>
      <c r="B3667" s="371" t="s">
        <v>12518</v>
      </c>
      <c r="C3667" s="371" t="s">
        <v>3635</v>
      </c>
      <c r="D3667" s="218">
        <v>838.44</v>
      </c>
    </row>
    <row r="3668" spans="1:4" customFormat="1" x14ac:dyDescent="0.25">
      <c r="A3668" s="371">
        <v>39760</v>
      </c>
      <c r="B3668" s="371" t="s">
        <v>12519</v>
      </c>
      <c r="C3668" s="371" t="s">
        <v>3635</v>
      </c>
      <c r="D3668" s="218">
        <v>835.68</v>
      </c>
    </row>
    <row r="3669" spans="1:4" customFormat="1" x14ac:dyDescent="0.25">
      <c r="A3669" s="371">
        <v>39756</v>
      </c>
      <c r="B3669" s="371" t="s">
        <v>12520</v>
      </c>
      <c r="C3669" s="371" t="s">
        <v>3635</v>
      </c>
      <c r="D3669" s="218">
        <v>300.06</v>
      </c>
    </row>
    <row r="3670" spans="1:4" customFormat="1" x14ac:dyDescent="0.25">
      <c r="A3670" s="371">
        <v>12038</v>
      </c>
      <c r="B3670" s="371" t="s">
        <v>12521</v>
      </c>
      <c r="C3670" s="371" t="s">
        <v>3635</v>
      </c>
      <c r="D3670" s="218">
        <v>374.93</v>
      </c>
    </row>
    <row r="3671" spans="1:4" customFormat="1" x14ac:dyDescent="0.25">
      <c r="A3671" s="371">
        <v>39757</v>
      </c>
      <c r="B3671" s="371" t="s">
        <v>12522</v>
      </c>
      <c r="C3671" s="371" t="s">
        <v>3635</v>
      </c>
      <c r="D3671" s="218">
        <v>346.7</v>
      </c>
    </row>
    <row r="3672" spans="1:4" customFormat="1" x14ac:dyDescent="0.25">
      <c r="A3672" s="371">
        <v>39758</v>
      </c>
      <c r="B3672" s="371" t="s">
        <v>12523</v>
      </c>
      <c r="C3672" s="371" t="s">
        <v>3635</v>
      </c>
      <c r="D3672" s="218">
        <v>505.26</v>
      </c>
    </row>
    <row r="3673" spans="1:4" customFormat="1" x14ac:dyDescent="0.25">
      <c r="A3673" s="371">
        <v>39759</v>
      </c>
      <c r="B3673" s="371" t="s">
        <v>12524</v>
      </c>
      <c r="C3673" s="371" t="s">
        <v>3635</v>
      </c>
      <c r="D3673" s="218">
        <v>624</v>
      </c>
    </row>
    <row r="3674" spans="1:4" customFormat="1" x14ac:dyDescent="0.25">
      <c r="A3674" s="371">
        <v>39761</v>
      </c>
      <c r="B3674" s="371" t="s">
        <v>12525</v>
      </c>
      <c r="C3674" s="371" t="s">
        <v>3635</v>
      </c>
      <c r="D3674" s="218">
        <v>750.07</v>
      </c>
    </row>
    <row r="3675" spans="1:4" customFormat="1" x14ac:dyDescent="0.25">
      <c r="A3675" s="371">
        <v>39805</v>
      </c>
      <c r="B3675" s="371" t="s">
        <v>12526</v>
      </c>
      <c r="C3675" s="371" t="s">
        <v>3635</v>
      </c>
      <c r="D3675" s="218">
        <v>240.8</v>
      </c>
    </row>
    <row r="3676" spans="1:4" customFormat="1" x14ac:dyDescent="0.25">
      <c r="A3676" s="371">
        <v>39806</v>
      </c>
      <c r="B3676" s="371" t="s">
        <v>12527</v>
      </c>
      <c r="C3676" s="371" t="s">
        <v>3635</v>
      </c>
      <c r="D3676" s="218">
        <v>446.14</v>
      </c>
    </row>
    <row r="3677" spans="1:4" customFormat="1" x14ac:dyDescent="0.25">
      <c r="A3677" s="371">
        <v>39807</v>
      </c>
      <c r="B3677" s="371" t="s">
        <v>12528</v>
      </c>
      <c r="C3677" s="371" t="s">
        <v>3635</v>
      </c>
      <c r="D3677" s="218">
        <v>966.89</v>
      </c>
    </row>
    <row r="3678" spans="1:4" customFormat="1" x14ac:dyDescent="0.25">
      <c r="A3678" s="371">
        <v>43100</v>
      </c>
      <c r="B3678" s="371" t="s">
        <v>12529</v>
      </c>
      <c r="C3678" s="371" t="s">
        <v>3635</v>
      </c>
      <c r="D3678" s="218">
        <v>755.9</v>
      </c>
    </row>
    <row r="3679" spans="1:4" customFormat="1" x14ac:dyDescent="0.25">
      <c r="A3679" s="371">
        <v>39804</v>
      </c>
      <c r="B3679" s="371" t="s">
        <v>12530</v>
      </c>
      <c r="C3679" s="371" t="s">
        <v>3635</v>
      </c>
      <c r="D3679" s="218">
        <v>141.4</v>
      </c>
    </row>
    <row r="3680" spans="1:4" customFormat="1" x14ac:dyDescent="0.25">
      <c r="A3680" s="371">
        <v>39796</v>
      </c>
      <c r="B3680" s="371" t="s">
        <v>12531</v>
      </c>
      <c r="C3680" s="371" t="s">
        <v>3635</v>
      </c>
      <c r="D3680" s="218">
        <v>146.44999999999999</v>
      </c>
    </row>
    <row r="3681" spans="1:4" customFormat="1" x14ac:dyDescent="0.25">
      <c r="A3681" s="371">
        <v>39797</v>
      </c>
      <c r="B3681" s="371" t="s">
        <v>12532</v>
      </c>
      <c r="C3681" s="371" t="s">
        <v>3635</v>
      </c>
      <c r="D3681" s="218">
        <v>229.9</v>
      </c>
    </row>
    <row r="3682" spans="1:4" customFormat="1" x14ac:dyDescent="0.25">
      <c r="A3682" s="371">
        <v>39798</v>
      </c>
      <c r="B3682" s="371" t="s">
        <v>12533</v>
      </c>
      <c r="C3682" s="371" t="s">
        <v>3635</v>
      </c>
      <c r="D3682" s="218">
        <v>394.35</v>
      </c>
    </row>
    <row r="3683" spans="1:4" customFormat="1" x14ac:dyDescent="0.25">
      <c r="A3683" s="371">
        <v>39794</v>
      </c>
      <c r="B3683" s="371" t="s">
        <v>12534</v>
      </c>
      <c r="C3683" s="371" t="s">
        <v>3635</v>
      </c>
      <c r="D3683" s="218">
        <v>62.16</v>
      </c>
    </row>
    <row r="3684" spans="1:4" customFormat="1" x14ac:dyDescent="0.25">
      <c r="A3684" s="371">
        <v>39795</v>
      </c>
      <c r="B3684" s="371" t="s">
        <v>12535</v>
      </c>
      <c r="C3684" s="371" t="s">
        <v>3635</v>
      </c>
      <c r="D3684" s="218">
        <v>98.21</v>
      </c>
    </row>
    <row r="3685" spans="1:4" customFormat="1" x14ac:dyDescent="0.25">
      <c r="A3685" s="371">
        <v>39799</v>
      </c>
      <c r="B3685" s="371" t="s">
        <v>12536</v>
      </c>
      <c r="C3685" s="371" t="s">
        <v>3635</v>
      </c>
      <c r="D3685" s="218">
        <v>72.459999999999994</v>
      </c>
    </row>
    <row r="3686" spans="1:4" customFormat="1" x14ac:dyDescent="0.25">
      <c r="A3686" s="371">
        <v>39801</v>
      </c>
      <c r="B3686" s="371" t="s">
        <v>12537</v>
      </c>
      <c r="C3686" s="371" t="s">
        <v>3635</v>
      </c>
      <c r="D3686" s="218">
        <v>207.39</v>
      </c>
    </row>
    <row r="3687" spans="1:4" customFormat="1" x14ac:dyDescent="0.25">
      <c r="A3687" s="371">
        <v>39802</v>
      </c>
      <c r="B3687" s="371" t="s">
        <v>12538</v>
      </c>
      <c r="C3687" s="371" t="s">
        <v>3635</v>
      </c>
      <c r="D3687" s="218">
        <v>303.99</v>
      </c>
    </row>
    <row r="3688" spans="1:4" customFormat="1" x14ac:dyDescent="0.25">
      <c r="A3688" s="371">
        <v>39803</v>
      </c>
      <c r="B3688" s="371" t="s">
        <v>12539</v>
      </c>
      <c r="C3688" s="371" t="s">
        <v>3635</v>
      </c>
      <c r="D3688" s="218">
        <v>424.07</v>
      </c>
    </row>
    <row r="3689" spans="1:4" customFormat="1" x14ac:dyDescent="0.25">
      <c r="A3689" s="371">
        <v>39800</v>
      </c>
      <c r="B3689" s="371" t="s">
        <v>12540</v>
      </c>
      <c r="C3689" s="371" t="s">
        <v>3635</v>
      </c>
      <c r="D3689" s="218">
        <v>123.44</v>
      </c>
    </row>
    <row r="3690" spans="1:4" customFormat="1" x14ac:dyDescent="0.25">
      <c r="A3690" s="371">
        <v>43837</v>
      </c>
      <c r="B3690" s="371" t="s">
        <v>12541</v>
      </c>
      <c r="C3690" s="371" t="s">
        <v>3635</v>
      </c>
      <c r="D3690" s="219">
        <v>1074.72</v>
      </c>
    </row>
    <row r="3691" spans="1:4" customFormat="1" x14ac:dyDescent="0.25">
      <c r="A3691" s="371">
        <v>43836</v>
      </c>
      <c r="B3691" s="371" t="s">
        <v>12542</v>
      </c>
      <c r="C3691" s="371" t="s">
        <v>3635</v>
      </c>
      <c r="D3691" s="219">
        <v>2186.87</v>
      </c>
    </row>
    <row r="3692" spans="1:4" customFormat="1" x14ac:dyDescent="0.25">
      <c r="A3692" s="371">
        <v>21059</v>
      </c>
      <c r="B3692" s="371" t="s">
        <v>12543</v>
      </c>
      <c r="C3692" s="371" t="s">
        <v>3635</v>
      </c>
      <c r="D3692" s="218">
        <v>61.13</v>
      </c>
    </row>
    <row r="3693" spans="1:4" customFormat="1" x14ac:dyDescent="0.25">
      <c r="A3693" s="371">
        <v>11234</v>
      </c>
      <c r="B3693" s="371" t="s">
        <v>12544</v>
      </c>
      <c r="C3693" s="371" t="s">
        <v>3635</v>
      </c>
      <c r="D3693" s="218">
        <v>92.14</v>
      </c>
    </row>
    <row r="3694" spans="1:4" customFormat="1" x14ac:dyDescent="0.25">
      <c r="A3694" s="371">
        <v>21060</v>
      </c>
      <c r="B3694" s="371" t="s">
        <v>12545</v>
      </c>
      <c r="C3694" s="371" t="s">
        <v>3635</v>
      </c>
      <c r="D3694" s="218">
        <v>113.41</v>
      </c>
    </row>
    <row r="3695" spans="1:4" customFormat="1" x14ac:dyDescent="0.25">
      <c r="A3695" s="371">
        <v>21061</v>
      </c>
      <c r="B3695" s="371" t="s">
        <v>12546</v>
      </c>
      <c r="C3695" s="371" t="s">
        <v>3635</v>
      </c>
      <c r="D3695" s="218">
        <v>141.76</v>
      </c>
    </row>
    <row r="3696" spans="1:4" customFormat="1" x14ac:dyDescent="0.25">
      <c r="A3696" s="371">
        <v>21062</v>
      </c>
      <c r="B3696" s="371" t="s">
        <v>12547</v>
      </c>
      <c r="C3696" s="371" t="s">
        <v>3635</v>
      </c>
      <c r="D3696" s="218">
        <v>223.28</v>
      </c>
    </row>
    <row r="3697" spans="1:4" customFormat="1" x14ac:dyDescent="0.25">
      <c r="A3697" s="371">
        <v>11708</v>
      </c>
      <c r="B3697" s="371" t="s">
        <v>12548</v>
      </c>
      <c r="C3697" s="371" t="s">
        <v>3635</v>
      </c>
      <c r="D3697" s="218">
        <v>24.36</v>
      </c>
    </row>
    <row r="3698" spans="1:4" customFormat="1" x14ac:dyDescent="0.25">
      <c r="A3698" s="371">
        <v>11709</v>
      </c>
      <c r="B3698" s="371" t="s">
        <v>12549</v>
      </c>
      <c r="C3698" s="371" t="s">
        <v>3635</v>
      </c>
      <c r="D3698" s="218">
        <v>57.23</v>
      </c>
    </row>
    <row r="3699" spans="1:4" customFormat="1" x14ac:dyDescent="0.25">
      <c r="A3699" s="371">
        <v>11710</v>
      </c>
      <c r="B3699" s="371" t="s">
        <v>12550</v>
      </c>
      <c r="C3699" s="371" t="s">
        <v>3635</v>
      </c>
      <c r="D3699" s="218">
        <v>131.57</v>
      </c>
    </row>
    <row r="3700" spans="1:4" customFormat="1" x14ac:dyDescent="0.25">
      <c r="A3700" s="371">
        <v>11707</v>
      </c>
      <c r="B3700" s="371" t="s">
        <v>12551</v>
      </c>
      <c r="C3700" s="371" t="s">
        <v>3635</v>
      </c>
      <c r="D3700" s="218">
        <v>18.25</v>
      </c>
    </row>
    <row r="3701" spans="1:4" customFormat="1" x14ac:dyDescent="0.25">
      <c r="A3701" s="371">
        <v>5102</v>
      </c>
      <c r="B3701" s="371" t="s">
        <v>12552</v>
      </c>
      <c r="C3701" s="371" t="s">
        <v>3635</v>
      </c>
      <c r="D3701" s="218">
        <v>17.39</v>
      </c>
    </row>
    <row r="3702" spans="1:4" customFormat="1" x14ac:dyDescent="0.25">
      <c r="A3702" s="371">
        <v>11739</v>
      </c>
      <c r="B3702" s="371" t="s">
        <v>12553</v>
      </c>
      <c r="C3702" s="371" t="s">
        <v>3635</v>
      </c>
      <c r="D3702" s="218">
        <v>12.39</v>
      </c>
    </row>
    <row r="3703" spans="1:4" customFormat="1" x14ac:dyDescent="0.25">
      <c r="A3703" s="371">
        <v>11711</v>
      </c>
      <c r="B3703" s="371" t="s">
        <v>12554</v>
      </c>
      <c r="C3703" s="371" t="s">
        <v>3635</v>
      </c>
      <c r="D3703" s="218">
        <v>14.49</v>
      </c>
    </row>
    <row r="3704" spans="1:4" customFormat="1" x14ac:dyDescent="0.25">
      <c r="A3704" s="371">
        <v>11741</v>
      </c>
      <c r="B3704" s="371" t="s">
        <v>12555</v>
      </c>
      <c r="C3704" s="371" t="s">
        <v>3635</v>
      </c>
      <c r="D3704" s="218">
        <v>15.78</v>
      </c>
    </row>
    <row r="3705" spans="1:4" customFormat="1" x14ac:dyDescent="0.25">
      <c r="A3705" s="371">
        <v>11745</v>
      </c>
      <c r="B3705" s="371" t="s">
        <v>12556</v>
      </c>
      <c r="C3705" s="371" t="s">
        <v>3635</v>
      </c>
      <c r="D3705" s="218">
        <v>20.79</v>
      </c>
    </row>
    <row r="3706" spans="1:4" customFormat="1" x14ac:dyDescent="0.25">
      <c r="A3706" s="371">
        <v>11743</v>
      </c>
      <c r="B3706" s="371" t="s">
        <v>12557</v>
      </c>
      <c r="C3706" s="371" t="s">
        <v>3635</v>
      </c>
      <c r="D3706" s="218">
        <v>13.25</v>
      </c>
    </row>
    <row r="3707" spans="1:4" customFormat="1" x14ac:dyDescent="0.25">
      <c r="A3707" s="371">
        <v>1088</v>
      </c>
      <c r="B3707" s="371" t="s">
        <v>12558</v>
      </c>
      <c r="C3707" s="371" t="s">
        <v>3635</v>
      </c>
      <c r="D3707" s="218">
        <v>24.9</v>
      </c>
    </row>
    <row r="3708" spans="1:4" customFormat="1" x14ac:dyDescent="0.25">
      <c r="A3708" s="371">
        <v>1087</v>
      </c>
      <c r="B3708" s="371" t="s">
        <v>12559</v>
      </c>
      <c r="C3708" s="371" t="s">
        <v>3635</v>
      </c>
      <c r="D3708" s="218">
        <v>31.1</v>
      </c>
    </row>
    <row r="3709" spans="1:4" customFormat="1" x14ac:dyDescent="0.25">
      <c r="A3709" s="371">
        <v>38777</v>
      </c>
      <c r="B3709" s="371" t="s">
        <v>12560</v>
      </c>
      <c r="C3709" s="371" t="s">
        <v>3635</v>
      </c>
      <c r="D3709" s="218">
        <v>61.94</v>
      </c>
    </row>
    <row r="3710" spans="1:4" customFormat="1" x14ac:dyDescent="0.25">
      <c r="A3710" s="371">
        <v>1086</v>
      </c>
      <c r="B3710" s="371" t="s">
        <v>12561</v>
      </c>
      <c r="C3710" s="371" t="s">
        <v>3635</v>
      </c>
      <c r="D3710" s="218">
        <v>32.69</v>
      </c>
    </row>
    <row r="3711" spans="1:4" customFormat="1" x14ac:dyDescent="0.25">
      <c r="A3711" s="371">
        <v>1079</v>
      </c>
      <c r="B3711" s="371" t="s">
        <v>12562</v>
      </c>
      <c r="C3711" s="371" t="s">
        <v>3635</v>
      </c>
      <c r="D3711" s="218">
        <v>33.79</v>
      </c>
    </row>
    <row r="3712" spans="1:4" customFormat="1" x14ac:dyDescent="0.25">
      <c r="A3712" s="371">
        <v>39374</v>
      </c>
      <c r="B3712" s="371" t="s">
        <v>12563</v>
      </c>
      <c r="C3712" s="371" t="s">
        <v>3635</v>
      </c>
      <c r="D3712" s="218">
        <v>268.62</v>
      </c>
    </row>
    <row r="3713" spans="1:4" customFormat="1" x14ac:dyDescent="0.25">
      <c r="A3713" s="371">
        <v>1082</v>
      </c>
      <c r="B3713" s="371" t="s">
        <v>12564</v>
      </c>
      <c r="C3713" s="371" t="s">
        <v>3635</v>
      </c>
      <c r="D3713" s="218">
        <v>212.44</v>
      </c>
    </row>
    <row r="3714" spans="1:4" customFormat="1" x14ac:dyDescent="0.25">
      <c r="A3714" s="371">
        <v>12316</v>
      </c>
      <c r="B3714" s="371" t="s">
        <v>12565</v>
      </c>
      <c r="C3714" s="371" t="s">
        <v>3635</v>
      </c>
      <c r="D3714" s="218">
        <v>97.37</v>
      </c>
    </row>
    <row r="3715" spans="1:4" customFormat="1" x14ac:dyDescent="0.25">
      <c r="A3715" s="371">
        <v>12317</v>
      </c>
      <c r="B3715" s="371" t="s">
        <v>12566</v>
      </c>
      <c r="C3715" s="371" t="s">
        <v>3635</v>
      </c>
      <c r="D3715" s="218">
        <v>116.11</v>
      </c>
    </row>
    <row r="3716" spans="1:4" customFormat="1" x14ac:dyDescent="0.25">
      <c r="A3716" s="371">
        <v>12318</v>
      </c>
      <c r="B3716" s="371" t="s">
        <v>12567</v>
      </c>
      <c r="C3716" s="371" t="s">
        <v>3635</v>
      </c>
      <c r="D3716" s="218">
        <v>133.76</v>
      </c>
    </row>
    <row r="3717" spans="1:4" customFormat="1" x14ac:dyDescent="0.25">
      <c r="A3717" s="371">
        <v>5104</v>
      </c>
      <c r="B3717" s="371" t="s">
        <v>12568</v>
      </c>
      <c r="C3717" s="371" t="s">
        <v>3639</v>
      </c>
      <c r="D3717" s="218">
        <v>65.290000000000006</v>
      </c>
    </row>
    <row r="3718" spans="1:4" customFormat="1" x14ac:dyDescent="0.25">
      <c r="A3718" s="371">
        <v>44530</v>
      </c>
      <c r="B3718" s="371" t="s">
        <v>12569</v>
      </c>
      <c r="C3718" s="371" t="s">
        <v>3635</v>
      </c>
      <c r="D3718" s="218">
        <v>46.91</v>
      </c>
    </row>
    <row r="3719" spans="1:4" customFormat="1" x14ac:dyDescent="0.25">
      <c r="A3719" s="371">
        <v>2710</v>
      </c>
      <c r="B3719" s="371" t="s">
        <v>12570</v>
      </c>
      <c r="C3719" s="371" t="s">
        <v>3635</v>
      </c>
      <c r="D3719" s="218">
        <v>37.47</v>
      </c>
    </row>
    <row r="3720" spans="1:4" customFormat="1" x14ac:dyDescent="0.25">
      <c r="A3720" s="371">
        <v>14575</v>
      </c>
      <c r="B3720" s="371" t="s">
        <v>12571</v>
      </c>
      <c r="C3720" s="371" t="s">
        <v>3635</v>
      </c>
      <c r="D3720" s="219">
        <v>5682927.1100000003</v>
      </c>
    </row>
    <row r="3721" spans="1:4" customFormat="1" x14ac:dyDescent="0.25">
      <c r="A3721" s="371">
        <v>20043</v>
      </c>
      <c r="B3721" s="371" t="s">
        <v>12572</v>
      </c>
      <c r="C3721" s="371" t="s">
        <v>3635</v>
      </c>
      <c r="D3721" s="218">
        <v>7.98</v>
      </c>
    </row>
    <row r="3722" spans="1:4" customFormat="1" x14ac:dyDescent="0.25">
      <c r="A3722" s="371">
        <v>20044</v>
      </c>
      <c r="B3722" s="371" t="s">
        <v>12573</v>
      </c>
      <c r="C3722" s="371" t="s">
        <v>3635</v>
      </c>
      <c r="D3722" s="218">
        <v>9.25</v>
      </c>
    </row>
    <row r="3723" spans="1:4" customFormat="1" x14ac:dyDescent="0.25">
      <c r="A3723" s="371">
        <v>20042</v>
      </c>
      <c r="B3723" s="371" t="s">
        <v>12574</v>
      </c>
      <c r="C3723" s="371" t="s">
        <v>3635</v>
      </c>
      <c r="D3723" s="218">
        <v>6.92</v>
      </c>
    </row>
    <row r="3724" spans="1:4" customFormat="1" x14ac:dyDescent="0.25">
      <c r="A3724" s="371">
        <v>20046</v>
      </c>
      <c r="B3724" s="371" t="s">
        <v>12575</v>
      </c>
      <c r="C3724" s="371" t="s">
        <v>3635</v>
      </c>
      <c r="D3724" s="218">
        <v>16.38</v>
      </c>
    </row>
    <row r="3725" spans="1:4" customFormat="1" x14ac:dyDescent="0.25">
      <c r="A3725" s="371">
        <v>20047</v>
      </c>
      <c r="B3725" s="371" t="s">
        <v>12576</v>
      </c>
      <c r="C3725" s="371" t="s">
        <v>3635</v>
      </c>
      <c r="D3725" s="218">
        <v>49.12</v>
      </c>
    </row>
    <row r="3726" spans="1:4" customFormat="1" x14ac:dyDescent="0.25">
      <c r="A3726" s="371">
        <v>20045</v>
      </c>
      <c r="B3726" s="371" t="s">
        <v>12577</v>
      </c>
      <c r="C3726" s="371" t="s">
        <v>3635</v>
      </c>
      <c r="D3726" s="218">
        <v>8.2899999999999991</v>
      </c>
    </row>
    <row r="3727" spans="1:4" customFormat="1" x14ac:dyDescent="0.25">
      <c r="A3727" s="371">
        <v>20972</v>
      </c>
      <c r="B3727" s="371" t="s">
        <v>12578</v>
      </c>
      <c r="C3727" s="371" t="s">
        <v>3635</v>
      </c>
      <c r="D3727" s="218">
        <v>142.85</v>
      </c>
    </row>
    <row r="3728" spans="1:4" customFormat="1" x14ac:dyDescent="0.25">
      <c r="A3728" s="371">
        <v>11321</v>
      </c>
      <c r="B3728" s="371" t="s">
        <v>12579</v>
      </c>
      <c r="C3728" s="371" t="s">
        <v>3635</v>
      </c>
      <c r="D3728" s="218">
        <v>24.08</v>
      </c>
    </row>
    <row r="3729" spans="1:4" customFormat="1" x14ac:dyDescent="0.25">
      <c r="A3729" s="371">
        <v>11323</v>
      </c>
      <c r="B3729" s="371" t="s">
        <v>12580</v>
      </c>
      <c r="C3729" s="371" t="s">
        <v>3635</v>
      </c>
      <c r="D3729" s="218">
        <v>27.69</v>
      </c>
    </row>
    <row r="3730" spans="1:4" customFormat="1" x14ac:dyDescent="0.25">
      <c r="A3730" s="371">
        <v>20327</v>
      </c>
      <c r="B3730" s="371" t="s">
        <v>12581</v>
      </c>
      <c r="C3730" s="371" t="s">
        <v>3635</v>
      </c>
      <c r="D3730" s="218">
        <v>15.72</v>
      </c>
    </row>
    <row r="3731" spans="1:4" customFormat="1" x14ac:dyDescent="0.25">
      <c r="A3731" s="371">
        <v>13390</v>
      </c>
      <c r="B3731" s="371" t="s">
        <v>12582</v>
      </c>
      <c r="C3731" s="371" t="s">
        <v>3635</v>
      </c>
      <c r="D3731" s="218">
        <v>122.88</v>
      </c>
    </row>
    <row r="3732" spans="1:4" customFormat="1" x14ac:dyDescent="0.25">
      <c r="A3732" s="371">
        <v>6034</v>
      </c>
      <c r="B3732" s="371" t="s">
        <v>12583</v>
      </c>
      <c r="C3732" s="371" t="s">
        <v>3635</v>
      </c>
      <c r="D3732" s="218">
        <v>16.13</v>
      </c>
    </row>
    <row r="3733" spans="1:4" customFormat="1" x14ac:dyDescent="0.25">
      <c r="A3733" s="371">
        <v>6036</v>
      </c>
      <c r="B3733" s="371" t="s">
        <v>12584</v>
      </c>
      <c r="C3733" s="371" t="s">
        <v>3635</v>
      </c>
      <c r="D3733" s="218">
        <v>21.96</v>
      </c>
    </row>
    <row r="3734" spans="1:4" customFormat="1" x14ac:dyDescent="0.25">
      <c r="A3734" s="371">
        <v>6031</v>
      </c>
      <c r="B3734" s="371" t="s">
        <v>12585</v>
      </c>
      <c r="C3734" s="371" t="s">
        <v>3635</v>
      </c>
      <c r="D3734" s="218">
        <v>25.81</v>
      </c>
    </row>
    <row r="3735" spans="1:4" customFormat="1" x14ac:dyDescent="0.25">
      <c r="A3735" s="371">
        <v>6029</v>
      </c>
      <c r="B3735" s="371" t="s">
        <v>12586</v>
      </c>
      <c r="C3735" s="371" t="s">
        <v>3635</v>
      </c>
      <c r="D3735" s="218">
        <v>26.08</v>
      </c>
    </row>
    <row r="3736" spans="1:4" customFormat="1" x14ac:dyDescent="0.25">
      <c r="A3736" s="371">
        <v>6033</v>
      </c>
      <c r="B3736" s="371" t="s">
        <v>12587</v>
      </c>
      <c r="C3736" s="371" t="s">
        <v>3635</v>
      </c>
      <c r="D3736" s="218">
        <v>34.380000000000003</v>
      </c>
    </row>
    <row r="3737" spans="1:4" customFormat="1" x14ac:dyDescent="0.25">
      <c r="A3737" s="371">
        <v>11672</v>
      </c>
      <c r="B3737" s="371" t="s">
        <v>12588</v>
      </c>
      <c r="C3737" s="371" t="s">
        <v>3635</v>
      </c>
      <c r="D3737" s="218">
        <v>74.78</v>
      </c>
    </row>
    <row r="3738" spans="1:4" customFormat="1" x14ac:dyDescent="0.25">
      <c r="A3738" s="371">
        <v>11669</v>
      </c>
      <c r="B3738" s="371" t="s">
        <v>12589</v>
      </c>
      <c r="C3738" s="371" t="s">
        <v>3635</v>
      </c>
      <c r="D3738" s="218">
        <v>71.22</v>
      </c>
    </row>
    <row r="3739" spans="1:4" customFormat="1" x14ac:dyDescent="0.25">
      <c r="A3739" s="371">
        <v>11670</v>
      </c>
      <c r="B3739" s="371" t="s">
        <v>12590</v>
      </c>
      <c r="C3739" s="371" t="s">
        <v>3635</v>
      </c>
      <c r="D3739" s="218">
        <v>27.28</v>
      </c>
    </row>
    <row r="3740" spans="1:4" customFormat="1" x14ac:dyDescent="0.25">
      <c r="A3740" s="371">
        <v>20055</v>
      </c>
      <c r="B3740" s="371" t="s">
        <v>12591</v>
      </c>
      <c r="C3740" s="371" t="s">
        <v>3635</v>
      </c>
      <c r="D3740" s="218">
        <v>53.34</v>
      </c>
    </row>
    <row r="3741" spans="1:4" customFormat="1" x14ac:dyDescent="0.25">
      <c r="A3741" s="371">
        <v>11671</v>
      </c>
      <c r="B3741" s="371" t="s">
        <v>12592</v>
      </c>
      <c r="C3741" s="371" t="s">
        <v>3635</v>
      </c>
      <c r="D3741" s="218">
        <v>114.45</v>
      </c>
    </row>
    <row r="3742" spans="1:4" customFormat="1" x14ac:dyDescent="0.25">
      <c r="A3742" s="371">
        <v>6032</v>
      </c>
      <c r="B3742" s="371" t="s">
        <v>12593</v>
      </c>
      <c r="C3742" s="371" t="s">
        <v>3635</v>
      </c>
      <c r="D3742" s="218">
        <v>32.69</v>
      </c>
    </row>
    <row r="3743" spans="1:4" customFormat="1" x14ac:dyDescent="0.25">
      <c r="A3743" s="371">
        <v>11673</v>
      </c>
      <c r="B3743" s="371" t="s">
        <v>12594</v>
      </c>
      <c r="C3743" s="371" t="s">
        <v>3635</v>
      </c>
      <c r="D3743" s="218">
        <v>25.74</v>
      </c>
    </row>
    <row r="3744" spans="1:4" customFormat="1" x14ac:dyDescent="0.25">
      <c r="A3744" s="371">
        <v>11674</v>
      </c>
      <c r="B3744" s="371" t="s">
        <v>12595</v>
      </c>
      <c r="C3744" s="371" t="s">
        <v>3635</v>
      </c>
      <c r="D3744" s="218">
        <v>33.15</v>
      </c>
    </row>
    <row r="3745" spans="1:4" customFormat="1" x14ac:dyDescent="0.25">
      <c r="A3745" s="371">
        <v>11675</v>
      </c>
      <c r="B3745" s="371" t="s">
        <v>12596</v>
      </c>
      <c r="C3745" s="371" t="s">
        <v>3635</v>
      </c>
      <c r="D3745" s="218">
        <v>52.63</v>
      </c>
    </row>
    <row r="3746" spans="1:4" customFormat="1" x14ac:dyDescent="0.25">
      <c r="A3746" s="371">
        <v>11676</v>
      </c>
      <c r="B3746" s="371" t="s">
        <v>12597</v>
      </c>
      <c r="C3746" s="371" t="s">
        <v>3635</v>
      </c>
      <c r="D3746" s="218">
        <v>70.39</v>
      </c>
    </row>
    <row r="3747" spans="1:4" customFormat="1" x14ac:dyDescent="0.25">
      <c r="A3747" s="371">
        <v>11677</v>
      </c>
      <c r="B3747" s="371" t="s">
        <v>12598</v>
      </c>
      <c r="C3747" s="371" t="s">
        <v>3635</v>
      </c>
      <c r="D3747" s="218">
        <v>72.69</v>
      </c>
    </row>
    <row r="3748" spans="1:4" customFormat="1" x14ac:dyDescent="0.25">
      <c r="A3748" s="371">
        <v>11678</v>
      </c>
      <c r="B3748" s="371" t="s">
        <v>12599</v>
      </c>
      <c r="C3748" s="371" t="s">
        <v>3635</v>
      </c>
      <c r="D3748" s="218">
        <v>133.13</v>
      </c>
    </row>
    <row r="3749" spans="1:4" customFormat="1" x14ac:dyDescent="0.25">
      <c r="A3749" s="371">
        <v>6038</v>
      </c>
      <c r="B3749" s="371" t="s">
        <v>12600</v>
      </c>
      <c r="C3749" s="371" t="s">
        <v>3635</v>
      </c>
      <c r="D3749" s="218">
        <v>8.44</v>
      </c>
    </row>
    <row r="3750" spans="1:4" customFormat="1" x14ac:dyDescent="0.25">
      <c r="A3750" s="371">
        <v>11718</v>
      </c>
      <c r="B3750" s="371" t="s">
        <v>12601</v>
      </c>
      <c r="C3750" s="371" t="s">
        <v>3635</v>
      </c>
      <c r="D3750" s="218">
        <v>24.08</v>
      </c>
    </row>
    <row r="3751" spans="1:4" customFormat="1" x14ac:dyDescent="0.25">
      <c r="A3751" s="371">
        <v>6037</v>
      </c>
      <c r="B3751" s="371" t="s">
        <v>12602</v>
      </c>
      <c r="C3751" s="371" t="s">
        <v>3635</v>
      </c>
      <c r="D3751" s="218">
        <v>17.57</v>
      </c>
    </row>
    <row r="3752" spans="1:4" customFormat="1" x14ac:dyDescent="0.25">
      <c r="A3752" s="371">
        <v>11719</v>
      </c>
      <c r="B3752" s="371" t="s">
        <v>12603</v>
      </c>
      <c r="C3752" s="371" t="s">
        <v>3635</v>
      </c>
      <c r="D3752" s="218">
        <v>19.54</v>
      </c>
    </row>
    <row r="3753" spans="1:4" customFormat="1" x14ac:dyDescent="0.25">
      <c r="A3753" s="371">
        <v>6019</v>
      </c>
      <c r="B3753" s="371" t="s">
        <v>12604</v>
      </c>
      <c r="C3753" s="371" t="s">
        <v>3635</v>
      </c>
      <c r="D3753" s="218">
        <v>73.75</v>
      </c>
    </row>
    <row r="3754" spans="1:4" customFormat="1" x14ac:dyDescent="0.25">
      <c r="A3754" s="371">
        <v>6010</v>
      </c>
      <c r="B3754" s="371" t="s">
        <v>12605</v>
      </c>
      <c r="C3754" s="371" t="s">
        <v>3635</v>
      </c>
      <c r="D3754" s="218">
        <v>126.9</v>
      </c>
    </row>
    <row r="3755" spans="1:4" customFormat="1" x14ac:dyDescent="0.25">
      <c r="A3755" s="371">
        <v>6017</v>
      </c>
      <c r="B3755" s="371" t="s">
        <v>12606</v>
      </c>
      <c r="C3755" s="371" t="s">
        <v>3635</v>
      </c>
      <c r="D3755" s="218">
        <v>100.52</v>
      </c>
    </row>
    <row r="3756" spans="1:4" customFormat="1" x14ac:dyDescent="0.25">
      <c r="A3756" s="371">
        <v>6020</v>
      </c>
      <c r="B3756" s="371" t="s">
        <v>12607</v>
      </c>
      <c r="C3756" s="371" t="s">
        <v>3635</v>
      </c>
      <c r="D3756" s="218">
        <v>44.3</v>
      </c>
    </row>
    <row r="3757" spans="1:4" customFormat="1" x14ac:dyDescent="0.25">
      <c r="A3757" s="371">
        <v>6028</v>
      </c>
      <c r="B3757" s="371" t="s">
        <v>12608</v>
      </c>
      <c r="C3757" s="371" t="s">
        <v>3635</v>
      </c>
      <c r="D3757" s="218">
        <v>176.76</v>
      </c>
    </row>
    <row r="3758" spans="1:4" customFormat="1" x14ac:dyDescent="0.25">
      <c r="A3758" s="371">
        <v>6011</v>
      </c>
      <c r="B3758" s="371" t="s">
        <v>12609</v>
      </c>
      <c r="C3758" s="371" t="s">
        <v>3635</v>
      </c>
      <c r="D3758" s="218">
        <v>366.58</v>
      </c>
    </row>
    <row r="3759" spans="1:4" customFormat="1" x14ac:dyDescent="0.25">
      <c r="A3759" s="371">
        <v>6012</v>
      </c>
      <c r="B3759" s="371" t="s">
        <v>12610</v>
      </c>
      <c r="C3759" s="371" t="s">
        <v>3635</v>
      </c>
      <c r="D3759" s="218">
        <v>443.8</v>
      </c>
    </row>
    <row r="3760" spans="1:4" customFormat="1" x14ac:dyDescent="0.25">
      <c r="A3760" s="371">
        <v>6016</v>
      </c>
      <c r="B3760" s="371" t="s">
        <v>12611</v>
      </c>
      <c r="C3760" s="371" t="s">
        <v>3635</v>
      </c>
      <c r="D3760" s="218">
        <v>46.72</v>
      </c>
    </row>
    <row r="3761" spans="1:4" customFormat="1" x14ac:dyDescent="0.25">
      <c r="A3761" s="371">
        <v>6027</v>
      </c>
      <c r="B3761" s="371" t="s">
        <v>12612</v>
      </c>
      <c r="C3761" s="371" t="s">
        <v>3635</v>
      </c>
      <c r="D3761" s="218">
        <v>924.73</v>
      </c>
    </row>
    <row r="3762" spans="1:4" customFormat="1" x14ac:dyDescent="0.25">
      <c r="A3762" s="371">
        <v>6013</v>
      </c>
      <c r="B3762" s="371" t="s">
        <v>12613</v>
      </c>
      <c r="C3762" s="371" t="s">
        <v>3635</v>
      </c>
      <c r="D3762" s="218">
        <v>139.54</v>
      </c>
    </row>
    <row r="3763" spans="1:4" customFormat="1" x14ac:dyDescent="0.25">
      <c r="A3763" s="371">
        <v>6015</v>
      </c>
      <c r="B3763" s="371" t="s">
        <v>12614</v>
      </c>
      <c r="C3763" s="371" t="s">
        <v>3635</v>
      </c>
      <c r="D3763" s="218">
        <v>202.92</v>
      </c>
    </row>
    <row r="3764" spans="1:4" customFormat="1" x14ac:dyDescent="0.25">
      <c r="A3764" s="371">
        <v>6014</v>
      </c>
      <c r="B3764" s="371" t="s">
        <v>12615</v>
      </c>
      <c r="C3764" s="371" t="s">
        <v>3635</v>
      </c>
      <c r="D3764" s="218">
        <v>194.01</v>
      </c>
    </row>
    <row r="3765" spans="1:4" customFormat="1" x14ac:dyDescent="0.25">
      <c r="A3765" s="371">
        <v>6006</v>
      </c>
      <c r="B3765" s="371" t="s">
        <v>12616</v>
      </c>
      <c r="C3765" s="371" t="s">
        <v>3635</v>
      </c>
      <c r="D3765" s="218">
        <v>101.05</v>
      </c>
    </row>
    <row r="3766" spans="1:4" customFormat="1" x14ac:dyDescent="0.25">
      <c r="A3766" s="371">
        <v>6005</v>
      </c>
      <c r="B3766" s="371" t="s">
        <v>12617</v>
      </c>
      <c r="C3766" s="371" t="s">
        <v>3635</v>
      </c>
      <c r="D3766" s="218">
        <v>113.99</v>
      </c>
    </row>
    <row r="3767" spans="1:4" customFormat="1" x14ac:dyDescent="0.25">
      <c r="A3767" s="371">
        <v>11756</v>
      </c>
      <c r="B3767" s="371" t="s">
        <v>12618</v>
      </c>
      <c r="C3767" s="371" t="s">
        <v>3635</v>
      </c>
      <c r="D3767" s="218">
        <v>54.44</v>
      </c>
    </row>
    <row r="3768" spans="1:4" customFormat="1" x14ac:dyDescent="0.25">
      <c r="A3768" s="371">
        <v>10904</v>
      </c>
      <c r="B3768" s="371" t="s">
        <v>12619</v>
      </c>
      <c r="C3768" s="371" t="s">
        <v>3635</v>
      </c>
      <c r="D3768" s="218">
        <v>200</v>
      </c>
    </row>
    <row r="3769" spans="1:4" customFormat="1" x14ac:dyDescent="0.25">
      <c r="A3769" s="371">
        <v>11752</v>
      </c>
      <c r="B3769" s="371" t="s">
        <v>12620</v>
      </c>
      <c r="C3769" s="371" t="s">
        <v>3635</v>
      </c>
      <c r="D3769" s="218">
        <v>31.39</v>
      </c>
    </row>
    <row r="3770" spans="1:4" customFormat="1" x14ac:dyDescent="0.25">
      <c r="A3770" s="371">
        <v>11753</v>
      </c>
      <c r="B3770" s="371" t="s">
        <v>12621</v>
      </c>
      <c r="C3770" s="371" t="s">
        <v>3635</v>
      </c>
      <c r="D3770" s="218">
        <v>37.479999999999997</v>
      </c>
    </row>
    <row r="3771" spans="1:4" customFormat="1" x14ac:dyDescent="0.25">
      <c r="A3771" s="371">
        <v>6021</v>
      </c>
      <c r="B3771" s="371" t="s">
        <v>12622</v>
      </c>
      <c r="C3771" s="371" t="s">
        <v>3635</v>
      </c>
      <c r="D3771" s="218">
        <v>104.01</v>
      </c>
    </row>
    <row r="3772" spans="1:4" customFormat="1" x14ac:dyDescent="0.25">
      <c r="A3772" s="371">
        <v>6024</v>
      </c>
      <c r="B3772" s="371" t="s">
        <v>12623</v>
      </c>
      <c r="C3772" s="371" t="s">
        <v>3635</v>
      </c>
      <c r="D3772" s="218">
        <v>107.51</v>
      </c>
    </row>
    <row r="3773" spans="1:4" customFormat="1" x14ac:dyDescent="0.25">
      <c r="A3773" s="371">
        <v>38379</v>
      </c>
      <c r="B3773" s="371" t="s">
        <v>12624</v>
      </c>
      <c r="C3773" s="371" t="s">
        <v>3640</v>
      </c>
      <c r="D3773" s="218">
        <v>61.7</v>
      </c>
    </row>
    <row r="3774" spans="1:4" customFormat="1" x14ac:dyDescent="0.25">
      <c r="A3774" s="371">
        <v>13897</v>
      </c>
      <c r="B3774" s="371" t="s">
        <v>12625</v>
      </c>
      <c r="C3774" s="371" t="s">
        <v>3635</v>
      </c>
      <c r="D3774" s="219">
        <v>6818.1</v>
      </c>
    </row>
    <row r="3775" spans="1:4" customFormat="1" x14ac:dyDescent="0.25">
      <c r="A3775" s="371">
        <v>10640</v>
      </c>
      <c r="B3775" s="371" t="s">
        <v>12626</v>
      </c>
      <c r="C3775" s="371" t="s">
        <v>3635</v>
      </c>
      <c r="D3775" s="219">
        <v>14766.58</v>
      </c>
    </row>
    <row r="3776" spans="1:4" customFormat="1" x14ac:dyDescent="0.25">
      <c r="A3776" s="371">
        <v>34357</v>
      </c>
      <c r="B3776" s="371" t="s">
        <v>12627</v>
      </c>
      <c r="C3776" s="371" t="s">
        <v>3639</v>
      </c>
      <c r="D3776" s="218">
        <v>3.81</v>
      </c>
    </row>
    <row r="3777" spans="1:4" customFormat="1" x14ac:dyDescent="0.25">
      <c r="A3777" s="371">
        <v>37329</v>
      </c>
      <c r="B3777" s="371" t="s">
        <v>12628</v>
      </c>
      <c r="C3777" s="371" t="s">
        <v>3639</v>
      </c>
      <c r="D3777" s="218">
        <v>80.38</v>
      </c>
    </row>
    <row r="3778" spans="1:4" customFormat="1" x14ac:dyDescent="0.25">
      <c r="A3778" s="371">
        <v>2510</v>
      </c>
      <c r="B3778" s="371" t="s">
        <v>12629</v>
      </c>
      <c r="C3778" s="371" t="s">
        <v>3635</v>
      </c>
      <c r="D3778" s="218">
        <v>30.77</v>
      </c>
    </row>
    <row r="3779" spans="1:4" customFormat="1" x14ac:dyDescent="0.25">
      <c r="A3779" s="371">
        <v>12359</v>
      </c>
      <c r="B3779" s="371" t="s">
        <v>12630</v>
      </c>
      <c r="C3779" s="371" t="s">
        <v>3635</v>
      </c>
      <c r="D3779" s="218">
        <v>167.54</v>
      </c>
    </row>
    <row r="3780" spans="1:4" customFormat="1" x14ac:dyDescent="0.25">
      <c r="A3780" s="371">
        <v>7353</v>
      </c>
      <c r="B3780" s="371" t="s">
        <v>12631</v>
      </c>
      <c r="C3780" s="371" t="s">
        <v>3634</v>
      </c>
      <c r="D3780" s="218">
        <v>36.130000000000003</v>
      </c>
    </row>
    <row r="3781" spans="1:4" customFormat="1" x14ac:dyDescent="0.25">
      <c r="A3781" s="371">
        <v>36144</v>
      </c>
      <c r="B3781" s="371" t="s">
        <v>12632</v>
      </c>
      <c r="C3781" s="371" t="s">
        <v>3635</v>
      </c>
      <c r="D3781" s="218">
        <v>1.71</v>
      </c>
    </row>
    <row r="3782" spans="1:4" customFormat="1" x14ac:dyDescent="0.25">
      <c r="A3782" s="371">
        <v>10518</v>
      </c>
      <c r="B3782" s="371" t="s">
        <v>12633</v>
      </c>
      <c r="C3782" s="371" t="s">
        <v>3635</v>
      </c>
      <c r="D3782" s="218">
        <v>116.96</v>
      </c>
    </row>
    <row r="3783" spans="1:4" customFormat="1" x14ac:dyDescent="0.25">
      <c r="A3783" s="371">
        <v>36530</v>
      </c>
      <c r="B3783" s="371" t="s">
        <v>12634</v>
      </c>
      <c r="C3783" s="371" t="s">
        <v>3635</v>
      </c>
      <c r="D3783" s="219">
        <v>387219.5</v>
      </c>
    </row>
    <row r="3784" spans="1:4" customFormat="1" x14ac:dyDescent="0.25">
      <c r="A3784" s="371">
        <v>6046</v>
      </c>
      <c r="B3784" s="371" t="s">
        <v>12635</v>
      </c>
      <c r="C3784" s="371" t="s">
        <v>3635</v>
      </c>
      <c r="D3784" s="219">
        <v>420000</v>
      </c>
    </row>
    <row r="3785" spans="1:4" customFormat="1" x14ac:dyDescent="0.25">
      <c r="A3785" s="371">
        <v>36531</v>
      </c>
      <c r="B3785" s="371" t="s">
        <v>12636</v>
      </c>
      <c r="C3785" s="371" t="s">
        <v>3635</v>
      </c>
      <c r="D3785" s="219">
        <v>435365.82</v>
      </c>
    </row>
    <row r="3786" spans="1:4" customFormat="1" x14ac:dyDescent="0.25">
      <c r="A3786" s="371">
        <v>34684</v>
      </c>
      <c r="B3786" s="371" t="s">
        <v>12637</v>
      </c>
      <c r="C3786" s="371" t="s">
        <v>3636</v>
      </c>
      <c r="D3786" s="218">
        <v>283.82</v>
      </c>
    </row>
    <row r="3787" spans="1:4" customFormat="1" x14ac:dyDescent="0.25">
      <c r="A3787" s="371">
        <v>34683</v>
      </c>
      <c r="B3787" s="371" t="s">
        <v>12638</v>
      </c>
      <c r="C3787" s="371" t="s">
        <v>3636</v>
      </c>
      <c r="D3787" s="218">
        <v>177.39</v>
      </c>
    </row>
    <row r="3788" spans="1:4" customFormat="1" x14ac:dyDescent="0.25">
      <c r="A3788" s="371">
        <v>533</v>
      </c>
      <c r="B3788" s="371" t="s">
        <v>12639</v>
      </c>
      <c r="C3788" s="371" t="s">
        <v>3636</v>
      </c>
      <c r="D3788" s="218">
        <v>23.94</v>
      </c>
    </row>
    <row r="3789" spans="1:4" customFormat="1" x14ac:dyDescent="0.25">
      <c r="A3789" s="371">
        <v>10515</v>
      </c>
      <c r="B3789" s="371" t="s">
        <v>12640</v>
      </c>
      <c r="C3789" s="371" t="s">
        <v>3636</v>
      </c>
      <c r="D3789" s="218">
        <v>45.17</v>
      </c>
    </row>
    <row r="3790" spans="1:4" customFormat="1" x14ac:dyDescent="0.25">
      <c r="A3790" s="371">
        <v>536</v>
      </c>
      <c r="B3790" s="371" t="s">
        <v>12641</v>
      </c>
      <c r="C3790" s="371" t="s">
        <v>3636</v>
      </c>
      <c r="D3790" s="218">
        <v>32.68</v>
      </c>
    </row>
    <row r="3791" spans="1:4" customFormat="1" x14ac:dyDescent="0.25">
      <c r="A3791" s="371">
        <v>153</v>
      </c>
      <c r="B3791" s="371" t="s">
        <v>12642</v>
      </c>
      <c r="C3791" s="371" t="s">
        <v>3634</v>
      </c>
      <c r="D3791" s="218">
        <v>108.17</v>
      </c>
    </row>
    <row r="3792" spans="1:4" customFormat="1" x14ac:dyDescent="0.25">
      <c r="A3792" s="371">
        <v>34682</v>
      </c>
      <c r="B3792" s="371" t="s">
        <v>12643</v>
      </c>
      <c r="C3792" s="371" t="s">
        <v>3636</v>
      </c>
      <c r="D3792" s="218">
        <v>135.65</v>
      </c>
    </row>
    <row r="3793" spans="1:4" customFormat="1" x14ac:dyDescent="0.25">
      <c r="A3793" s="371">
        <v>20205</v>
      </c>
      <c r="B3793" s="371" t="s">
        <v>12644</v>
      </c>
      <c r="C3793" s="371" t="s">
        <v>3640</v>
      </c>
      <c r="D3793" s="218">
        <v>3.93</v>
      </c>
    </row>
    <row r="3794" spans="1:4" customFormat="1" x14ac:dyDescent="0.25">
      <c r="A3794" s="371">
        <v>4412</v>
      </c>
      <c r="B3794" s="371" t="s">
        <v>12645</v>
      </c>
      <c r="C3794" s="371" t="s">
        <v>3640</v>
      </c>
      <c r="D3794" s="218">
        <v>2.35</v>
      </c>
    </row>
    <row r="3795" spans="1:4" customFormat="1" x14ac:dyDescent="0.25">
      <c r="A3795" s="371">
        <v>4408</v>
      </c>
      <c r="B3795" s="371" t="s">
        <v>12646</v>
      </c>
      <c r="C3795" s="371" t="s">
        <v>3640</v>
      </c>
      <c r="D3795" s="218">
        <v>2.94</v>
      </c>
    </row>
    <row r="3796" spans="1:4" customFormat="1" x14ac:dyDescent="0.25">
      <c r="A3796" s="371">
        <v>36250</v>
      </c>
      <c r="B3796" s="371" t="s">
        <v>12647</v>
      </c>
      <c r="C3796" s="371" t="s">
        <v>3640</v>
      </c>
      <c r="D3796" s="218">
        <v>4.46</v>
      </c>
    </row>
    <row r="3797" spans="1:4" customFormat="1" x14ac:dyDescent="0.25">
      <c r="A3797" s="371">
        <v>10857</v>
      </c>
      <c r="B3797" s="371" t="s">
        <v>12648</v>
      </c>
      <c r="C3797" s="371" t="s">
        <v>3640</v>
      </c>
      <c r="D3797" s="218">
        <v>13.53</v>
      </c>
    </row>
    <row r="3798" spans="1:4" customFormat="1" x14ac:dyDescent="0.25">
      <c r="A3798" s="371">
        <v>4803</v>
      </c>
      <c r="B3798" s="371" t="s">
        <v>12649</v>
      </c>
      <c r="C3798" s="371" t="s">
        <v>3640</v>
      </c>
      <c r="D3798" s="218">
        <v>26.39</v>
      </c>
    </row>
    <row r="3799" spans="1:4" customFormat="1" x14ac:dyDescent="0.25">
      <c r="A3799" s="371">
        <v>6186</v>
      </c>
      <c r="B3799" s="371" t="s">
        <v>12650</v>
      </c>
      <c r="C3799" s="371" t="s">
        <v>3640</v>
      </c>
      <c r="D3799" s="218">
        <v>18.05</v>
      </c>
    </row>
    <row r="3800" spans="1:4" customFormat="1" x14ac:dyDescent="0.25">
      <c r="A3800" s="371">
        <v>4829</v>
      </c>
      <c r="B3800" s="371" t="s">
        <v>12651</v>
      </c>
      <c r="C3800" s="371" t="s">
        <v>3640</v>
      </c>
      <c r="D3800" s="218">
        <v>35.71</v>
      </c>
    </row>
    <row r="3801" spans="1:4" customFormat="1" x14ac:dyDescent="0.25">
      <c r="A3801" s="371">
        <v>39829</v>
      </c>
      <c r="B3801" s="371" t="s">
        <v>12652</v>
      </c>
      <c r="C3801" s="371" t="s">
        <v>3640</v>
      </c>
      <c r="D3801" s="218">
        <v>37</v>
      </c>
    </row>
    <row r="3802" spans="1:4" customFormat="1" x14ac:dyDescent="0.25">
      <c r="A3802" s="371">
        <v>20231</v>
      </c>
      <c r="B3802" s="371" t="s">
        <v>12653</v>
      </c>
      <c r="C3802" s="371" t="s">
        <v>3640</v>
      </c>
      <c r="D3802" s="218">
        <v>51.07</v>
      </c>
    </row>
    <row r="3803" spans="1:4" customFormat="1" x14ac:dyDescent="0.25">
      <c r="A3803" s="371">
        <v>4804</v>
      </c>
      <c r="B3803" s="371" t="s">
        <v>12654</v>
      </c>
      <c r="C3803" s="371" t="s">
        <v>3640</v>
      </c>
      <c r="D3803" s="218">
        <v>20.260000000000002</v>
      </c>
    </row>
    <row r="3804" spans="1:4" customFormat="1" x14ac:dyDescent="0.25">
      <c r="A3804" s="371">
        <v>34680</v>
      </c>
      <c r="B3804" s="371" t="s">
        <v>12655</v>
      </c>
      <c r="C3804" s="371" t="s">
        <v>3640</v>
      </c>
      <c r="D3804" s="218">
        <v>41.73</v>
      </c>
    </row>
    <row r="3805" spans="1:4" customFormat="1" x14ac:dyDescent="0.25">
      <c r="A3805" s="371">
        <v>11573</v>
      </c>
      <c r="B3805" s="371" t="s">
        <v>12656</v>
      </c>
      <c r="C3805" s="371" t="s">
        <v>3635</v>
      </c>
      <c r="D3805" s="218">
        <v>5.81</v>
      </c>
    </row>
    <row r="3806" spans="1:4" customFormat="1" x14ac:dyDescent="0.25">
      <c r="A3806" s="371">
        <v>38401</v>
      </c>
      <c r="B3806" s="371" t="s">
        <v>12657</v>
      </c>
      <c r="C3806" s="371" t="s">
        <v>3635</v>
      </c>
      <c r="D3806" s="218">
        <v>10.82</v>
      </c>
    </row>
    <row r="3807" spans="1:4" customFormat="1" x14ac:dyDescent="0.25">
      <c r="A3807" s="371">
        <v>11575</v>
      </c>
      <c r="B3807" s="371" t="s">
        <v>12658</v>
      </c>
      <c r="C3807" s="371" t="s">
        <v>3635</v>
      </c>
      <c r="D3807" s="218">
        <v>56.02</v>
      </c>
    </row>
    <row r="3808" spans="1:4" customFormat="1" x14ac:dyDescent="0.25">
      <c r="A3808" s="371">
        <v>38179</v>
      </c>
      <c r="B3808" s="371" t="s">
        <v>12659</v>
      </c>
      <c r="C3808" s="371" t="s">
        <v>3635</v>
      </c>
      <c r="D3808" s="218">
        <v>46.32</v>
      </c>
    </row>
    <row r="3809" spans="1:4" customFormat="1" x14ac:dyDescent="0.25">
      <c r="A3809" s="371">
        <v>20256</v>
      </c>
      <c r="B3809" s="371" t="s">
        <v>12660</v>
      </c>
      <c r="C3809" s="371" t="s">
        <v>3635</v>
      </c>
      <c r="D3809" s="218">
        <v>0.35</v>
      </c>
    </row>
    <row r="3810" spans="1:4" customFormat="1" x14ac:dyDescent="0.25">
      <c r="A3810" s="371">
        <v>14511</v>
      </c>
      <c r="B3810" s="371" t="s">
        <v>12661</v>
      </c>
      <c r="C3810" s="371" t="s">
        <v>3635</v>
      </c>
      <c r="D3810" s="219">
        <v>997825.41</v>
      </c>
    </row>
    <row r="3811" spans="1:4" customFormat="1" x14ac:dyDescent="0.25">
      <c r="A3811" s="371">
        <v>10642</v>
      </c>
      <c r="B3811" s="371" t="s">
        <v>12662</v>
      </c>
      <c r="C3811" s="371" t="s">
        <v>3635</v>
      </c>
      <c r="D3811" s="219">
        <v>940000</v>
      </c>
    </row>
    <row r="3812" spans="1:4" customFormat="1" x14ac:dyDescent="0.25">
      <c r="A3812" s="371">
        <v>14489</v>
      </c>
      <c r="B3812" s="371" t="s">
        <v>12663</v>
      </c>
      <c r="C3812" s="371" t="s">
        <v>3635</v>
      </c>
      <c r="D3812" s="219">
        <v>833762.51</v>
      </c>
    </row>
    <row r="3813" spans="1:4" customFormat="1" x14ac:dyDescent="0.25">
      <c r="A3813" s="371">
        <v>14513</v>
      </c>
      <c r="B3813" s="371" t="s">
        <v>12664</v>
      </c>
      <c r="C3813" s="371" t="s">
        <v>3635</v>
      </c>
      <c r="D3813" s="219">
        <v>625341.67000000004</v>
      </c>
    </row>
    <row r="3814" spans="1:4" customFormat="1" x14ac:dyDescent="0.25">
      <c r="A3814" s="371">
        <v>13600</v>
      </c>
      <c r="B3814" s="371" t="s">
        <v>12665</v>
      </c>
      <c r="C3814" s="371" t="s">
        <v>3635</v>
      </c>
      <c r="D3814" s="219">
        <v>806866.86</v>
      </c>
    </row>
    <row r="3815" spans="1:4" customFormat="1" x14ac:dyDescent="0.25">
      <c r="A3815" s="371">
        <v>10646</v>
      </c>
      <c r="B3815" s="371" t="s">
        <v>12666</v>
      </c>
      <c r="C3815" s="371" t="s">
        <v>3635</v>
      </c>
      <c r="D3815" s="219">
        <v>601465.48</v>
      </c>
    </row>
    <row r="3816" spans="1:4" customFormat="1" x14ac:dyDescent="0.25">
      <c r="A3816" s="371">
        <v>6070</v>
      </c>
      <c r="B3816" s="371" t="s">
        <v>12667</v>
      </c>
      <c r="C3816" s="371" t="s">
        <v>3635</v>
      </c>
      <c r="D3816" s="219">
        <v>821828.55</v>
      </c>
    </row>
    <row r="3817" spans="1:4" customFormat="1" x14ac:dyDescent="0.25">
      <c r="A3817" s="371">
        <v>6069</v>
      </c>
      <c r="B3817" s="371" t="s">
        <v>12668</v>
      </c>
      <c r="C3817" s="371" t="s">
        <v>3635</v>
      </c>
      <c r="D3817" s="219">
        <v>181554.32</v>
      </c>
    </row>
    <row r="3818" spans="1:4" customFormat="1" x14ac:dyDescent="0.25">
      <c r="A3818" s="371">
        <v>14626</v>
      </c>
      <c r="B3818" s="371" t="s">
        <v>12669</v>
      </c>
      <c r="C3818" s="371" t="s">
        <v>3635</v>
      </c>
      <c r="D3818" s="219">
        <v>899714.32</v>
      </c>
    </row>
    <row r="3819" spans="1:4" customFormat="1" x14ac:dyDescent="0.25">
      <c r="A3819" s="371">
        <v>6067</v>
      </c>
      <c r="B3819" s="371" t="s">
        <v>12670</v>
      </c>
      <c r="C3819" s="371" t="s">
        <v>3635</v>
      </c>
      <c r="D3819" s="219">
        <v>738571.44</v>
      </c>
    </row>
    <row r="3820" spans="1:4" customFormat="1" x14ac:dyDescent="0.25">
      <c r="A3820" s="371">
        <v>38393</v>
      </c>
      <c r="B3820" s="371" t="s">
        <v>12671</v>
      </c>
      <c r="C3820" s="371" t="s">
        <v>3635</v>
      </c>
      <c r="D3820" s="218">
        <v>16.48</v>
      </c>
    </row>
    <row r="3821" spans="1:4" customFormat="1" x14ac:dyDescent="0.25">
      <c r="A3821" s="371">
        <v>38390</v>
      </c>
      <c r="B3821" s="371" t="s">
        <v>12672</v>
      </c>
      <c r="C3821" s="371" t="s">
        <v>3635</v>
      </c>
      <c r="D3821" s="218">
        <v>36.549999999999997</v>
      </c>
    </row>
    <row r="3822" spans="1:4" customFormat="1" x14ac:dyDescent="0.25">
      <c r="A3822" s="371">
        <v>36532</v>
      </c>
      <c r="B3822" s="371" t="s">
        <v>12673</v>
      </c>
      <c r="C3822" s="371" t="s">
        <v>3635</v>
      </c>
      <c r="D3822" s="219">
        <v>26431.48</v>
      </c>
    </row>
    <row r="3823" spans="1:4" customFormat="1" x14ac:dyDescent="0.25">
      <c r="A3823" s="371">
        <v>11578</v>
      </c>
      <c r="B3823" s="371" t="s">
        <v>12674</v>
      </c>
      <c r="C3823" s="371" t="s">
        <v>3635</v>
      </c>
      <c r="D3823" s="218">
        <v>12.09</v>
      </c>
    </row>
    <row r="3824" spans="1:4" customFormat="1" x14ac:dyDescent="0.25">
      <c r="A3824" s="371">
        <v>11577</v>
      </c>
      <c r="B3824" s="371" t="s">
        <v>12675</v>
      </c>
      <c r="C3824" s="371" t="s">
        <v>3635</v>
      </c>
      <c r="D3824" s="218">
        <v>11.54</v>
      </c>
    </row>
    <row r="3825" spans="1:4" customFormat="1" x14ac:dyDescent="0.25">
      <c r="A3825" s="371">
        <v>42432</v>
      </c>
      <c r="B3825" s="371" t="s">
        <v>12676</v>
      </c>
      <c r="C3825" s="371" t="s">
        <v>3635</v>
      </c>
      <c r="D3825" s="219">
        <v>2424.64</v>
      </c>
    </row>
    <row r="3826" spans="1:4" customFormat="1" x14ac:dyDescent="0.25">
      <c r="A3826" s="371">
        <v>42437</v>
      </c>
      <c r="B3826" s="371" t="s">
        <v>12677</v>
      </c>
      <c r="C3826" s="371" t="s">
        <v>3635</v>
      </c>
      <c r="D3826" s="219">
        <v>1843.37</v>
      </c>
    </row>
    <row r="3827" spans="1:4" customFormat="1" x14ac:dyDescent="0.25">
      <c r="A3827" s="371">
        <v>1116</v>
      </c>
      <c r="B3827" s="371" t="s">
        <v>12678</v>
      </c>
      <c r="C3827" s="371" t="s">
        <v>3640</v>
      </c>
      <c r="D3827" s="218">
        <v>16.61</v>
      </c>
    </row>
    <row r="3828" spans="1:4" customFormat="1" x14ac:dyDescent="0.25">
      <c r="A3828" s="371">
        <v>1115</v>
      </c>
      <c r="B3828" s="371" t="s">
        <v>12679</v>
      </c>
      <c r="C3828" s="371" t="s">
        <v>3640</v>
      </c>
      <c r="D3828" s="218">
        <v>19.899999999999999</v>
      </c>
    </row>
    <row r="3829" spans="1:4" customFormat="1" x14ac:dyDescent="0.25">
      <c r="A3829" s="371">
        <v>1113</v>
      </c>
      <c r="B3829" s="371" t="s">
        <v>12680</v>
      </c>
      <c r="C3829" s="371" t="s">
        <v>3640</v>
      </c>
      <c r="D3829" s="218">
        <v>23.26</v>
      </c>
    </row>
    <row r="3830" spans="1:4" customFormat="1" x14ac:dyDescent="0.25">
      <c r="A3830" s="371">
        <v>1114</v>
      </c>
      <c r="B3830" s="371" t="s">
        <v>12681</v>
      </c>
      <c r="C3830" s="371" t="s">
        <v>3640</v>
      </c>
      <c r="D3830" s="218">
        <v>27.71</v>
      </c>
    </row>
    <row r="3831" spans="1:4" customFormat="1" x14ac:dyDescent="0.25">
      <c r="A3831" s="371">
        <v>40873</v>
      </c>
      <c r="B3831" s="371" t="s">
        <v>12682</v>
      </c>
      <c r="C3831" s="371" t="s">
        <v>3640</v>
      </c>
      <c r="D3831" s="218">
        <v>21.69</v>
      </c>
    </row>
    <row r="3832" spans="1:4" customFormat="1" x14ac:dyDescent="0.25">
      <c r="A3832" s="371">
        <v>20214</v>
      </c>
      <c r="B3832" s="371" t="s">
        <v>12683</v>
      </c>
      <c r="C3832" s="371" t="s">
        <v>3635</v>
      </c>
      <c r="D3832" s="218">
        <v>50.02</v>
      </c>
    </row>
    <row r="3833" spans="1:4" customFormat="1" x14ac:dyDescent="0.25">
      <c r="A3833" s="371">
        <v>7237</v>
      </c>
      <c r="B3833" s="371" t="s">
        <v>12684</v>
      </c>
      <c r="C3833" s="371" t="s">
        <v>3635</v>
      </c>
      <c r="D3833" s="218">
        <v>48.97</v>
      </c>
    </row>
    <row r="3834" spans="1:4" customFormat="1" x14ac:dyDescent="0.25">
      <c r="A3834" s="371">
        <v>11757</v>
      </c>
      <c r="B3834" s="371" t="s">
        <v>12685</v>
      </c>
      <c r="C3834" s="371" t="s">
        <v>3635</v>
      </c>
      <c r="D3834" s="218">
        <v>55.54</v>
      </c>
    </row>
    <row r="3835" spans="1:4" customFormat="1" x14ac:dyDescent="0.25">
      <c r="A3835" s="371">
        <v>11758</v>
      </c>
      <c r="B3835" s="371" t="s">
        <v>12686</v>
      </c>
      <c r="C3835" s="371" t="s">
        <v>3635</v>
      </c>
      <c r="D3835" s="218">
        <v>36.4</v>
      </c>
    </row>
    <row r="3836" spans="1:4" customFormat="1" x14ac:dyDescent="0.25">
      <c r="A3836" s="371">
        <v>37526</v>
      </c>
      <c r="B3836" s="371" t="s">
        <v>12687</v>
      </c>
      <c r="C3836" s="371" t="s">
        <v>3635</v>
      </c>
      <c r="D3836" s="218">
        <v>4.4400000000000004</v>
      </c>
    </row>
    <row r="3837" spans="1:4" customFormat="1" x14ac:dyDescent="0.25">
      <c r="A3837" s="371">
        <v>6076</v>
      </c>
      <c r="B3837" s="371" t="s">
        <v>12688</v>
      </c>
      <c r="C3837" s="371" t="s">
        <v>3641</v>
      </c>
      <c r="D3837" s="218">
        <v>65</v>
      </c>
    </row>
    <row r="3838" spans="1:4" customFormat="1" x14ac:dyDescent="0.25">
      <c r="A3838" s="371">
        <v>13109</v>
      </c>
      <c r="B3838" s="371" t="s">
        <v>12689</v>
      </c>
      <c r="C3838" s="371" t="s">
        <v>3635</v>
      </c>
      <c r="D3838" s="218">
        <v>270.93</v>
      </c>
    </row>
    <row r="3839" spans="1:4" customFormat="1" x14ac:dyDescent="0.25">
      <c r="A3839" s="371">
        <v>13110</v>
      </c>
      <c r="B3839" s="371" t="s">
        <v>12690</v>
      </c>
      <c r="C3839" s="371" t="s">
        <v>3635</v>
      </c>
      <c r="D3839" s="218">
        <v>356.56</v>
      </c>
    </row>
    <row r="3840" spans="1:4" customFormat="1" x14ac:dyDescent="0.25">
      <c r="A3840" s="371">
        <v>7581</v>
      </c>
      <c r="B3840" s="371" t="s">
        <v>12691</v>
      </c>
      <c r="C3840" s="371" t="s">
        <v>3635</v>
      </c>
      <c r="D3840" s="218">
        <v>4.87</v>
      </c>
    </row>
    <row r="3841" spans="1:4" customFormat="1" x14ac:dyDescent="0.25">
      <c r="A3841" s="371">
        <v>4509</v>
      </c>
      <c r="B3841" s="371" t="s">
        <v>12692</v>
      </c>
      <c r="C3841" s="371" t="s">
        <v>3640</v>
      </c>
      <c r="D3841" s="218">
        <v>4.0199999999999996</v>
      </c>
    </row>
    <row r="3842" spans="1:4" customFormat="1" x14ac:dyDescent="0.25">
      <c r="A3842" s="371">
        <v>4512</v>
      </c>
      <c r="B3842" s="371" t="s">
        <v>12693</v>
      </c>
      <c r="C3842" s="371" t="s">
        <v>3640</v>
      </c>
      <c r="D3842" s="218">
        <v>1.92</v>
      </c>
    </row>
    <row r="3843" spans="1:4" customFormat="1" x14ac:dyDescent="0.25">
      <c r="A3843" s="371">
        <v>4517</v>
      </c>
      <c r="B3843" s="371" t="s">
        <v>12694</v>
      </c>
      <c r="C3843" s="371" t="s">
        <v>3640</v>
      </c>
      <c r="D3843" s="218">
        <v>2.77</v>
      </c>
    </row>
    <row r="3844" spans="1:4" customFormat="1" x14ac:dyDescent="0.25">
      <c r="A3844" s="371">
        <v>20206</v>
      </c>
      <c r="B3844" s="371" t="s">
        <v>12695</v>
      </c>
      <c r="C3844" s="371" t="s">
        <v>3640</v>
      </c>
      <c r="D3844" s="218">
        <v>10.61</v>
      </c>
    </row>
    <row r="3845" spans="1:4" customFormat="1" x14ac:dyDescent="0.25">
      <c r="A3845" s="371">
        <v>4460</v>
      </c>
      <c r="B3845" s="371" t="s">
        <v>12696</v>
      </c>
      <c r="C3845" s="371" t="s">
        <v>3640</v>
      </c>
      <c r="D3845" s="218">
        <v>10.89</v>
      </c>
    </row>
    <row r="3846" spans="1:4" customFormat="1" x14ac:dyDescent="0.25">
      <c r="A3846" s="371">
        <v>4415</v>
      </c>
      <c r="B3846" s="371" t="s">
        <v>12697</v>
      </c>
      <c r="C3846" s="371" t="s">
        <v>3640</v>
      </c>
      <c r="D3846" s="218">
        <v>5.83</v>
      </c>
    </row>
    <row r="3847" spans="1:4" customFormat="1" x14ac:dyDescent="0.25">
      <c r="A3847" s="371">
        <v>4417</v>
      </c>
      <c r="B3847" s="371" t="s">
        <v>12698</v>
      </c>
      <c r="C3847" s="371" t="s">
        <v>3640</v>
      </c>
      <c r="D3847" s="218">
        <v>8.4</v>
      </c>
    </row>
    <row r="3848" spans="1:4" customFormat="1" x14ac:dyDescent="0.25">
      <c r="A3848" s="371">
        <v>37373</v>
      </c>
      <c r="B3848" s="371" t="s">
        <v>12699</v>
      </c>
      <c r="C3848" s="371" t="s">
        <v>3638</v>
      </c>
      <c r="D3848" s="218">
        <v>7.0000000000000007E-2</v>
      </c>
    </row>
    <row r="3849" spans="1:4" customFormat="1" x14ac:dyDescent="0.25">
      <c r="A3849" s="371">
        <v>40864</v>
      </c>
      <c r="B3849" s="371" t="s">
        <v>12700</v>
      </c>
      <c r="C3849" s="371" t="s">
        <v>3642</v>
      </c>
      <c r="D3849" s="218">
        <v>12.89</v>
      </c>
    </row>
    <row r="3850" spans="1:4" customFormat="1" x14ac:dyDescent="0.25">
      <c r="A3850" s="371">
        <v>4734</v>
      </c>
      <c r="B3850" s="371" t="s">
        <v>12701</v>
      </c>
      <c r="C3850" s="371" t="s">
        <v>3641</v>
      </c>
      <c r="D3850" s="218">
        <v>610.58000000000004</v>
      </c>
    </row>
    <row r="3851" spans="1:4" customFormat="1" x14ac:dyDescent="0.25">
      <c r="A3851" s="371">
        <v>6085</v>
      </c>
      <c r="B3851" s="371" t="s">
        <v>12702</v>
      </c>
      <c r="C3851" s="371" t="s">
        <v>3634</v>
      </c>
      <c r="D3851" s="218">
        <v>11.67</v>
      </c>
    </row>
    <row r="3852" spans="1:4" customFormat="1" x14ac:dyDescent="0.25">
      <c r="A3852" s="371">
        <v>38396</v>
      </c>
      <c r="B3852" s="371" t="s">
        <v>12703</v>
      </c>
      <c r="C3852" s="371" t="s">
        <v>3635</v>
      </c>
      <c r="D3852" s="218">
        <v>532.45000000000005</v>
      </c>
    </row>
    <row r="3853" spans="1:4" customFormat="1" x14ac:dyDescent="0.25">
      <c r="A3853" s="371">
        <v>11622</v>
      </c>
      <c r="B3853" s="371" t="s">
        <v>12704</v>
      </c>
      <c r="C3853" s="371" t="s">
        <v>3639</v>
      </c>
      <c r="D3853" s="218">
        <v>81.510000000000005</v>
      </c>
    </row>
    <row r="3854" spans="1:4" customFormat="1" x14ac:dyDescent="0.25">
      <c r="A3854" s="371">
        <v>43143</v>
      </c>
      <c r="B3854" s="371" t="s">
        <v>12705</v>
      </c>
      <c r="C3854" s="371" t="s">
        <v>3634</v>
      </c>
      <c r="D3854" s="218">
        <v>30.78</v>
      </c>
    </row>
    <row r="3855" spans="1:4" customFormat="1" x14ac:dyDescent="0.25">
      <c r="A3855" s="371">
        <v>7317</v>
      </c>
      <c r="B3855" s="371" t="s">
        <v>12706</v>
      </c>
      <c r="C3855" s="371" t="s">
        <v>3639</v>
      </c>
      <c r="D3855" s="218">
        <v>43.52</v>
      </c>
    </row>
    <row r="3856" spans="1:4" customFormat="1" x14ac:dyDescent="0.25">
      <c r="A3856" s="371">
        <v>142</v>
      </c>
      <c r="B3856" s="371" t="s">
        <v>12707</v>
      </c>
      <c r="C3856" s="371" t="s">
        <v>3652</v>
      </c>
      <c r="D3856" s="218">
        <v>38.46</v>
      </c>
    </row>
    <row r="3857" spans="1:4" customFormat="1" x14ac:dyDescent="0.25">
      <c r="A3857" s="371">
        <v>43142</v>
      </c>
      <c r="B3857" s="371" t="s">
        <v>12708</v>
      </c>
      <c r="C3857" s="371" t="s">
        <v>3634</v>
      </c>
      <c r="D3857" s="218">
        <v>174.71</v>
      </c>
    </row>
    <row r="3858" spans="1:4" customFormat="1" x14ac:dyDescent="0.25">
      <c r="A3858" s="371">
        <v>38123</v>
      </c>
      <c r="B3858" s="371" t="s">
        <v>12709</v>
      </c>
      <c r="C3858" s="371" t="s">
        <v>3639</v>
      </c>
      <c r="D3858" s="218">
        <v>73.78</v>
      </c>
    </row>
    <row r="3859" spans="1:4" customFormat="1" x14ac:dyDescent="0.25">
      <c r="A3859" s="371">
        <v>42699</v>
      </c>
      <c r="B3859" s="371" t="s">
        <v>12710</v>
      </c>
      <c r="C3859" s="371" t="s">
        <v>3635</v>
      </c>
      <c r="D3859" s="218">
        <v>28.7</v>
      </c>
    </row>
    <row r="3860" spans="1:4" customFormat="1" x14ac:dyDescent="0.25">
      <c r="A3860" s="371">
        <v>37743</v>
      </c>
      <c r="B3860" s="371" t="s">
        <v>12711</v>
      </c>
      <c r="C3860" s="371" t="s">
        <v>3635</v>
      </c>
      <c r="D3860" s="219">
        <v>213383.28</v>
      </c>
    </row>
    <row r="3861" spans="1:4" customFormat="1" x14ac:dyDescent="0.25">
      <c r="A3861" s="371">
        <v>37744</v>
      </c>
      <c r="B3861" s="371" t="s">
        <v>12712</v>
      </c>
      <c r="C3861" s="371" t="s">
        <v>3635</v>
      </c>
      <c r="D3861" s="219">
        <v>250898.6</v>
      </c>
    </row>
    <row r="3862" spans="1:4" customFormat="1" x14ac:dyDescent="0.25">
      <c r="A3862" s="371">
        <v>37741</v>
      </c>
      <c r="B3862" s="371" t="s">
        <v>12713</v>
      </c>
      <c r="C3862" s="371" t="s">
        <v>3635</v>
      </c>
      <c r="D3862" s="219">
        <v>194028.25</v>
      </c>
    </row>
    <row r="3863" spans="1:4" customFormat="1" x14ac:dyDescent="0.25">
      <c r="A3863" s="371">
        <v>39396</v>
      </c>
      <c r="B3863" s="371" t="s">
        <v>12714</v>
      </c>
      <c r="C3863" s="371" t="s">
        <v>3635</v>
      </c>
      <c r="D3863" s="218">
        <v>60.26</v>
      </c>
    </row>
    <row r="3864" spans="1:4" customFormat="1" x14ac:dyDescent="0.25">
      <c r="A3864" s="371">
        <v>39392</v>
      </c>
      <c r="B3864" s="371" t="s">
        <v>12715</v>
      </c>
      <c r="C3864" s="371" t="s">
        <v>3635</v>
      </c>
      <c r="D3864" s="218">
        <v>67.98</v>
      </c>
    </row>
    <row r="3865" spans="1:4" customFormat="1" x14ac:dyDescent="0.25">
      <c r="A3865" s="371">
        <v>39393</v>
      </c>
      <c r="B3865" s="371" t="s">
        <v>12716</v>
      </c>
      <c r="C3865" s="371" t="s">
        <v>3635</v>
      </c>
      <c r="D3865" s="218">
        <v>42.04</v>
      </c>
    </row>
    <row r="3866" spans="1:4" customFormat="1" x14ac:dyDescent="0.25">
      <c r="A3866" s="371">
        <v>39394</v>
      </c>
      <c r="B3866" s="371" t="s">
        <v>12717</v>
      </c>
      <c r="C3866" s="371" t="s">
        <v>3635</v>
      </c>
      <c r="D3866" s="218">
        <v>47.32</v>
      </c>
    </row>
    <row r="3867" spans="1:4" customFormat="1" x14ac:dyDescent="0.25">
      <c r="A3867" s="371">
        <v>39395</v>
      </c>
      <c r="B3867" s="371" t="s">
        <v>12718</v>
      </c>
      <c r="C3867" s="371" t="s">
        <v>3635</v>
      </c>
      <c r="D3867" s="218">
        <v>44</v>
      </c>
    </row>
    <row r="3868" spans="1:4" customFormat="1" x14ac:dyDescent="0.25">
      <c r="A3868" s="371">
        <v>14618</v>
      </c>
      <c r="B3868" s="371" t="s">
        <v>12719</v>
      </c>
      <c r="C3868" s="371" t="s">
        <v>3635</v>
      </c>
      <c r="D3868" s="219">
        <v>1361.53</v>
      </c>
    </row>
    <row r="3869" spans="1:4" customFormat="1" x14ac:dyDescent="0.25">
      <c r="A3869" s="371">
        <v>40269</v>
      </c>
      <c r="B3869" s="371" t="s">
        <v>12720</v>
      </c>
      <c r="C3869" s="371" t="s">
        <v>3635</v>
      </c>
      <c r="D3869" s="219">
        <v>5485.53</v>
      </c>
    </row>
    <row r="3870" spans="1:4" customFormat="1" x14ac:dyDescent="0.25">
      <c r="A3870" s="371">
        <v>6110</v>
      </c>
      <c r="B3870" s="371" t="s">
        <v>12721</v>
      </c>
      <c r="C3870" s="371" t="s">
        <v>3638</v>
      </c>
      <c r="D3870" s="218">
        <v>21.06</v>
      </c>
    </row>
    <row r="3871" spans="1:4" customFormat="1" x14ac:dyDescent="0.25">
      <c r="A3871" s="371">
        <v>40910</v>
      </c>
      <c r="B3871" s="371" t="s">
        <v>12722</v>
      </c>
      <c r="C3871" s="371" t="s">
        <v>3642</v>
      </c>
      <c r="D3871" s="219">
        <v>3748.8</v>
      </c>
    </row>
    <row r="3872" spans="1:4" customFormat="1" x14ac:dyDescent="0.25">
      <c r="A3872" s="371">
        <v>6111</v>
      </c>
      <c r="B3872" s="371" t="s">
        <v>12723</v>
      </c>
      <c r="C3872" s="371" t="s">
        <v>3638</v>
      </c>
      <c r="D3872" s="218">
        <v>13.77</v>
      </c>
    </row>
    <row r="3873" spans="1:4" customFormat="1" x14ac:dyDescent="0.25">
      <c r="A3873" s="371">
        <v>41084</v>
      </c>
      <c r="B3873" s="371" t="s">
        <v>12724</v>
      </c>
      <c r="C3873" s="371" t="s">
        <v>3642</v>
      </c>
      <c r="D3873" s="219">
        <v>2451.71</v>
      </c>
    </row>
    <row r="3874" spans="1:4" customFormat="1" x14ac:dyDescent="0.25">
      <c r="A3874" s="371">
        <v>44535</v>
      </c>
      <c r="B3874" s="371" t="s">
        <v>12725</v>
      </c>
      <c r="C3874" s="371" t="s">
        <v>3641</v>
      </c>
      <c r="D3874" s="218">
        <v>46.78</v>
      </c>
    </row>
    <row r="3875" spans="1:4" customFormat="1" x14ac:dyDescent="0.25">
      <c r="A3875" s="371">
        <v>44945</v>
      </c>
      <c r="B3875" s="371" t="s">
        <v>12726</v>
      </c>
      <c r="C3875" s="371" t="s">
        <v>3635</v>
      </c>
      <c r="D3875" s="218">
        <v>8.9</v>
      </c>
    </row>
    <row r="3876" spans="1:4" customFormat="1" x14ac:dyDescent="0.25">
      <c r="A3876" s="371">
        <v>38637</v>
      </c>
      <c r="B3876" s="371" t="s">
        <v>12727</v>
      </c>
      <c r="C3876" s="371" t="s">
        <v>3635</v>
      </c>
      <c r="D3876" s="218">
        <v>204.23</v>
      </c>
    </row>
    <row r="3877" spans="1:4" customFormat="1" x14ac:dyDescent="0.25">
      <c r="A3877" s="371">
        <v>6150</v>
      </c>
      <c r="B3877" s="371" t="s">
        <v>12728</v>
      </c>
      <c r="C3877" s="371" t="s">
        <v>3635</v>
      </c>
      <c r="D3877" s="218">
        <v>206.73</v>
      </c>
    </row>
    <row r="3878" spans="1:4" customFormat="1" x14ac:dyDescent="0.25">
      <c r="A3878" s="371">
        <v>6136</v>
      </c>
      <c r="B3878" s="371" t="s">
        <v>12729</v>
      </c>
      <c r="C3878" s="371" t="s">
        <v>3635</v>
      </c>
      <c r="D3878" s="218">
        <v>162.5</v>
      </c>
    </row>
    <row r="3879" spans="1:4" customFormat="1" x14ac:dyDescent="0.25">
      <c r="A3879" s="371">
        <v>38638</v>
      </c>
      <c r="B3879" s="371" t="s">
        <v>12730</v>
      </c>
      <c r="C3879" s="371" t="s">
        <v>3635</v>
      </c>
      <c r="D3879" s="218">
        <v>172.1</v>
      </c>
    </row>
    <row r="3880" spans="1:4" customFormat="1" x14ac:dyDescent="0.25">
      <c r="A3880" s="371">
        <v>20262</v>
      </c>
      <c r="B3880" s="371" t="s">
        <v>12731</v>
      </c>
      <c r="C3880" s="371" t="s">
        <v>3635</v>
      </c>
      <c r="D3880" s="218">
        <v>16.3</v>
      </c>
    </row>
    <row r="3881" spans="1:4" customFormat="1" x14ac:dyDescent="0.25">
      <c r="A3881" s="371">
        <v>6145</v>
      </c>
      <c r="B3881" s="371" t="s">
        <v>12732</v>
      </c>
      <c r="C3881" s="371" t="s">
        <v>3635</v>
      </c>
      <c r="D3881" s="218">
        <v>18.010000000000002</v>
      </c>
    </row>
    <row r="3882" spans="1:4" customFormat="1" x14ac:dyDescent="0.25">
      <c r="A3882" s="371">
        <v>6149</v>
      </c>
      <c r="B3882" s="371" t="s">
        <v>12733</v>
      </c>
      <c r="C3882" s="371" t="s">
        <v>3635</v>
      </c>
      <c r="D3882" s="218">
        <v>11.9</v>
      </c>
    </row>
    <row r="3883" spans="1:4" customFormat="1" x14ac:dyDescent="0.25">
      <c r="A3883" s="371">
        <v>6146</v>
      </c>
      <c r="B3883" s="371" t="s">
        <v>12734</v>
      </c>
      <c r="C3883" s="371" t="s">
        <v>3635</v>
      </c>
      <c r="D3883" s="218">
        <v>17.11</v>
      </c>
    </row>
    <row r="3884" spans="1:4" customFormat="1" x14ac:dyDescent="0.25">
      <c r="A3884" s="371">
        <v>44536</v>
      </c>
      <c r="B3884" s="371" t="s">
        <v>12735</v>
      </c>
      <c r="C3884" s="371" t="s">
        <v>3639</v>
      </c>
      <c r="D3884" s="218">
        <v>3.23</v>
      </c>
    </row>
    <row r="3885" spans="1:4" customFormat="1" x14ac:dyDescent="0.25">
      <c r="A3885" s="371">
        <v>39961</v>
      </c>
      <c r="B3885" s="371" t="s">
        <v>12736</v>
      </c>
      <c r="C3885" s="371" t="s">
        <v>3635</v>
      </c>
      <c r="D3885" s="218">
        <v>25.41</v>
      </c>
    </row>
    <row r="3886" spans="1:4" customFormat="1" x14ac:dyDescent="0.25">
      <c r="A3886" s="371">
        <v>42433</v>
      </c>
      <c r="B3886" s="371" t="s">
        <v>12737</v>
      </c>
      <c r="C3886" s="371" t="s">
        <v>3635</v>
      </c>
      <c r="D3886" s="219">
        <v>4789.18</v>
      </c>
    </row>
    <row r="3887" spans="1:4" customFormat="1" x14ac:dyDescent="0.25">
      <c r="A3887" s="371">
        <v>42434</v>
      </c>
      <c r="B3887" s="371" t="s">
        <v>12738</v>
      </c>
      <c r="C3887" s="371" t="s">
        <v>3635</v>
      </c>
      <c r="D3887" s="219">
        <v>5175.3999999999996</v>
      </c>
    </row>
    <row r="3888" spans="1:4" customFormat="1" x14ac:dyDescent="0.25">
      <c r="A3888" s="371">
        <v>42435</v>
      </c>
      <c r="B3888" s="371" t="s">
        <v>12739</v>
      </c>
      <c r="C3888" s="371" t="s">
        <v>3635</v>
      </c>
      <c r="D3888" s="219">
        <v>2580.7800000000002</v>
      </c>
    </row>
    <row r="3889" spans="1:4" customFormat="1" x14ac:dyDescent="0.25">
      <c r="A3889" s="371">
        <v>38061</v>
      </c>
      <c r="B3889" s="371" t="s">
        <v>12740</v>
      </c>
      <c r="C3889" s="371" t="s">
        <v>3635</v>
      </c>
      <c r="D3889" s="218">
        <v>40.69</v>
      </c>
    </row>
    <row r="3890" spans="1:4" customFormat="1" x14ac:dyDescent="0.25">
      <c r="A3890" s="371">
        <v>20250</v>
      </c>
      <c r="B3890" s="371" t="s">
        <v>12741</v>
      </c>
      <c r="C3890" s="371" t="s">
        <v>3639</v>
      </c>
      <c r="D3890" s="218">
        <v>20</v>
      </c>
    </row>
    <row r="3891" spans="1:4" customFormat="1" x14ac:dyDescent="0.25">
      <c r="A3891" s="371">
        <v>13388</v>
      </c>
      <c r="B3891" s="371" t="s">
        <v>12742</v>
      </c>
      <c r="C3891" s="371" t="s">
        <v>3639</v>
      </c>
      <c r="D3891" s="218">
        <v>194.66</v>
      </c>
    </row>
    <row r="3892" spans="1:4" customFormat="1" x14ac:dyDescent="0.25">
      <c r="A3892" s="371">
        <v>39914</v>
      </c>
      <c r="B3892" s="371" t="s">
        <v>12743</v>
      </c>
      <c r="C3892" s="371" t="s">
        <v>3639</v>
      </c>
      <c r="D3892" s="218">
        <v>274.99</v>
      </c>
    </row>
    <row r="3893" spans="1:4" customFormat="1" x14ac:dyDescent="0.25">
      <c r="A3893" s="371">
        <v>12732</v>
      </c>
      <c r="B3893" s="371" t="s">
        <v>12744</v>
      </c>
      <c r="C3893" s="371" t="s">
        <v>3635</v>
      </c>
      <c r="D3893" s="218">
        <v>317.3</v>
      </c>
    </row>
    <row r="3894" spans="1:4" customFormat="1" x14ac:dyDescent="0.25">
      <c r="A3894" s="371">
        <v>6160</v>
      </c>
      <c r="B3894" s="371" t="s">
        <v>12745</v>
      </c>
      <c r="C3894" s="371" t="s">
        <v>3638</v>
      </c>
      <c r="D3894" s="218">
        <v>21.06</v>
      </c>
    </row>
    <row r="3895" spans="1:4" customFormat="1" x14ac:dyDescent="0.25">
      <c r="A3895" s="371">
        <v>41087</v>
      </c>
      <c r="B3895" s="371" t="s">
        <v>12746</v>
      </c>
      <c r="C3895" s="371" t="s">
        <v>3642</v>
      </c>
      <c r="D3895" s="219">
        <v>3748.8</v>
      </c>
    </row>
    <row r="3896" spans="1:4" customFormat="1" x14ac:dyDescent="0.25">
      <c r="A3896" s="371">
        <v>6166</v>
      </c>
      <c r="B3896" s="371" t="s">
        <v>12747</v>
      </c>
      <c r="C3896" s="371" t="s">
        <v>3638</v>
      </c>
      <c r="D3896" s="218">
        <v>24.75</v>
      </c>
    </row>
    <row r="3897" spans="1:4" customFormat="1" x14ac:dyDescent="0.25">
      <c r="A3897" s="371">
        <v>41088</v>
      </c>
      <c r="B3897" s="371" t="s">
        <v>12748</v>
      </c>
      <c r="C3897" s="371" t="s">
        <v>3642</v>
      </c>
      <c r="D3897" s="219">
        <v>4405.3100000000004</v>
      </c>
    </row>
    <row r="3898" spans="1:4" customFormat="1" x14ac:dyDescent="0.25">
      <c r="A3898" s="371">
        <v>20232</v>
      </c>
      <c r="B3898" s="371" t="s">
        <v>12749</v>
      </c>
      <c r="C3898" s="371" t="s">
        <v>3640</v>
      </c>
      <c r="D3898" s="218">
        <v>72.290000000000006</v>
      </c>
    </row>
    <row r="3899" spans="1:4" customFormat="1" x14ac:dyDescent="0.25">
      <c r="A3899" s="371">
        <v>10856</v>
      </c>
      <c r="B3899" s="371" t="s">
        <v>12750</v>
      </c>
      <c r="C3899" s="371" t="s">
        <v>3640</v>
      </c>
      <c r="D3899" s="218">
        <v>114.78</v>
      </c>
    </row>
    <row r="3900" spans="1:4" customFormat="1" x14ac:dyDescent="0.25">
      <c r="A3900" s="371">
        <v>4828</v>
      </c>
      <c r="B3900" s="371" t="s">
        <v>12751</v>
      </c>
      <c r="C3900" s="371" t="s">
        <v>3640</v>
      </c>
      <c r="D3900" s="218">
        <v>53.3</v>
      </c>
    </row>
    <row r="3901" spans="1:4" customFormat="1" x14ac:dyDescent="0.25">
      <c r="A3901" s="371">
        <v>20249</v>
      </c>
      <c r="B3901" s="371" t="s">
        <v>12752</v>
      </c>
      <c r="C3901" s="371" t="s">
        <v>3640</v>
      </c>
      <c r="D3901" s="218">
        <v>29.19</v>
      </c>
    </row>
    <row r="3902" spans="1:4" customFormat="1" x14ac:dyDescent="0.25">
      <c r="A3902" s="371">
        <v>11609</v>
      </c>
      <c r="B3902" s="371" t="s">
        <v>12753</v>
      </c>
      <c r="C3902" s="371" t="s">
        <v>3634</v>
      </c>
      <c r="D3902" s="218">
        <v>13.54</v>
      </c>
    </row>
    <row r="3903" spans="1:4" customFormat="1" x14ac:dyDescent="0.25">
      <c r="A3903" s="371">
        <v>20083</v>
      </c>
      <c r="B3903" s="371" t="s">
        <v>12754</v>
      </c>
      <c r="C3903" s="371" t="s">
        <v>3635</v>
      </c>
      <c r="D3903" s="218">
        <v>75.75</v>
      </c>
    </row>
    <row r="3904" spans="1:4" customFormat="1" x14ac:dyDescent="0.25">
      <c r="A3904" s="371">
        <v>10691</v>
      </c>
      <c r="B3904" s="371" t="s">
        <v>12755</v>
      </c>
      <c r="C3904" s="371" t="s">
        <v>3634</v>
      </c>
      <c r="D3904" s="218">
        <v>83.23</v>
      </c>
    </row>
    <row r="3905" spans="1:4" customFormat="1" x14ac:dyDescent="0.25">
      <c r="A3905" s="371">
        <v>12295</v>
      </c>
      <c r="B3905" s="371" t="s">
        <v>12756</v>
      </c>
      <c r="C3905" s="371" t="s">
        <v>3635</v>
      </c>
      <c r="D3905" s="218">
        <v>2.94</v>
      </c>
    </row>
    <row r="3906" spans="1:4" customFormat="1" x14ac:dyDescent="0.25">
      <c r="A3906" s="371">
        <v>12296</v>
      </c>
      <c r="B3906" s="371" t="s">
        <v>12757</v>
      </c>
      <c r="C3906" s="371" t="s">
        <v>3635</v>
      </c>
      <c r="D3906" s="218">
        <v>3.8</v>
      </c>
    </row>
    <row r="3907" spans="1:4" customFormat="1" x14ac:dyDescent="0.25">
      <c r="A3907" s="371">
        <v>12294</v>
      </c>
      <c r="B3907" s="371" t="s">
        <v>12758</v>
      </c>
      <c r="C3907" s="371" t="s">
        <v>3635</v>
      </c>
      <c r="D3907" s="218">
        <v>9.14</v>
      </c>
    </row>
    <row r="3908" spans="1:4" customFormat="1" x14ac:dyDescent="0.25">
      <c r="A3908" s="371">
        <v>14543</v>
      </c>
      <c r="B3908" s="371" t="s">
        <v>12759</v>
      </c>
      <c r="C3908" s="371" t="s">
        <v>3635</v>
      </c>
      <c r="D3908" s="218">
        <v>6.52</v>
      </c>
    </row>
    <row r="3909" spans="1:4" customFormat="1" x14ac:dyDescent="0.25">
      <c r="A3909" s="371">
        <v>13329</v>
      </c>
      <c r="B3909" s="371" t="s">
        <v>12760</v>
      </c>
      <c r="C3909" s="371" t="s">
        <v>3635</v>
      </c>
      <c r="D3909" s="218">
        <v>3.83</v>
      </c>
    </row>
    <row r="3910" spans="1:4" customFormat="1" x14ac:dyDescent="0.25">
      <c r="A3910" s="371">
        <v>21047</v>
      </c>
      <c r="B3910" s="371" t="s">
        <v>12761</v>
      </c>
      <c r="C3910" s="371" t="s">
        <v>3635</v>
      </c>
      <c r="D3910" s="218">
        <v>52.73</v>
      </c>
    </row>
    <row r="3911" spans="1:4" customFormat="1" x14ac:dyDescent="0.25">
      <c r="A3911" s="371">
        <v>21042</v>
      </c>
      <c r="B3911" s="371" t="s">
        <v>12762</v>
      </c>
      <c r="C3911" s="371" t="s">
        <v>3635</v>
      </c>
      <c r="D3911" s="218">
        <v>40.64</v>
      </c>
    </row>
    <row r="3912" spans="1:4" customFormat="1" x14ac:dyDescent="0.25">
      <c r="A3912" s="371">
        <v>21043</v>
      </c>
      <c r="B3912" s="371" t="s">
        <v>12763</v>
      </c>
      <c r="C3912" s="371" t="s">
        <v>3635</v>
      </c>
      <c r="D3912" s="218">
        <v>51.34</v>
      </c>
    </row>
    <row r="3913" spans="1:4" customFormat="1" x14ac:dyDescent="0.25">
      <c r="A3913" s="371">
        <v>21044</v>
      </c>
      <c r="B3913" s="371" t="s">
        <v>12764</v>
      </c>
      <c r="C3913" s="371" t="s">
        <v>3635</v>
      </c>
      <c r="D3913" s="218">
        <v>35.770000000000003</v>
      </c>
    </row>
    <row r="3914" spans="1:4" customFormat="1" x14ac:dyDescent="0.25">
      <c r="A3914" s="371">
        <v>21045</v>
      </c>
      <c r="B3914" s="371" t="s">
        <v>12765</v>
      </c>
      <c r="C3914" s="371" t="s">
        <v>3635</v>
      </c>
      <c r="D3914" s="218">
        <v>48.99</v>
      </c>
    </row>
    <row r="3915" spans="1:4" customFormat="1" x14ac:dyDescent="0.25">
      <c r="A3915" s="371">
        <v>21041</v>
      </c>
      <c r="B3915" s="371" t="s">
        <v>12766</v>
      </c>
      <c r="C3915" s="371" t="s">
        <v>3635</v>
      </c>
      <c r="D3915" s="218">
        <v>42.25</v>
      </c>
    </row>
    <row r="3916" spans="1:4" customFormat="1" x14ac:dyDescent="0.25">
      <c r="A3916" s="371">
        <v>21040</v>
      </c>
      <c r="B3916" s="371" t="s">
        <v>12767</v>
      </c>
      <c r="C3916" s="371" t="s">
        <v>3635</v>
      </c>
      <c r="D3916" s="218">
        <v>35</v>
      </c>
    </row>
    <row r="3917" spans="1:4" customFormat="1" x14ac:dyDescent="0.25">
      <c r="A3917" s="371">
        <v>14149</v>
      </c>
      <c r="B3917" s="371" t="s">
        <v>12768</v>
      </c>
      <c r="C3917" s="371" t="s">
        <v>3648</v>
      </c>
      <c r="D3917" s="218">
        <v>182.88</v>
      </c>
    </row>
    <row r="3918" spans="1:4" customFormat="1" x14ac:dyDescent="0.25">
      <c r="A3918" s="371">
        <v>38099</v>
      </c>
      <c r="B3918" s="371" t="s">
        <v>12769</v>
      </c>
      <c r="C3918" s="371" t="s">
        <v>3635</v>
      </c>
      <c r="D3918" s="218">
        <v>1.79</v>
      </c>
    </row>
    <row r="3919" spans="1:4" customFormat="1" x14ac:dyDescent="0.25">
      <c r="A3919" s="371">
        <v>38100</v>
      </c>
      <c r="B3919" s="371" t="s">
        <v>12770</v>
      </c>
      <c r="C3919" s="371" t="s">
        <v>3635</v>
      </c>
      <c r="D3919" s="218">
        <v>2.93</v>
      </c>
    </row>
    <row r="3920" spans="1:4" customFormat="1" x14ac:dyDescent="0.25">
      <c r="A3920" s="371">
        <v>7576</v>
      </c>
      <c r="B3920" s="371" t="s">
        <v>12771</v>
      </c>
      <c r="C3920" s="371" t="s">
        <v>3635</v>
      </c>
      <c r="D3920" s="218">
        <v>199.94</v>
      </c>
    </row>
    <row r="3921" spans="1:4" customFormat="1" x14ac:dyDescent="0.25">
      <c r="A3921" s="371">
        <v>3384</v>
      </c>
      <c r="B3921" s="371" t="s">
        <v>12772</v>
      </c>
      <c r="C3921" s="371" t="s">
        <v>3635</v>
      </c>
      <c r="D3921" s="218">
        <v>7.3</v>
      </c>
    </row>
    <row r="3922" spans="1:4" customFormat="1" x14ac:dyDescent="0.25">
      <c r="A3922" s="371">
        <v>7572</v>
      </c>
      <c r="B3922" s="371" t="s">
        <v>12773</v>
      </c>
      <c r="C3922" s="371" t="s">
        <v>3635</v>
      </c>
      <c r="D3922" s="218">
        <v>6.65</v>
      </c>
    </row>
    <row r="3923" spans="1:4" customFormat="1" x14ac:dyDescent="0.25">
      <c r="A3923" s="371">
        <v>3396</v>
      </c>
      <c r="B3923" s="371" t="s">
        <v>12774</v>
      </c>
      <c r="C3923" s="371" t="s">
        <v>3635</v>
      </c>
      <c r="D3923" s="218">
        <v>4.5</v>
      </c>
    </row>
    <row r="3924" spans="1:4" customFormat="1" x14ac:dyDescent="0.25">
      <c r="A3924" s="371">
        <v>37590</v>
      </c>
      <c r="B3924" s="371" t="s">
        <v>12775</v>
      </c>
      <c r="C3924" s="371" t="s">
        <v>3635</v>
      </c>
      <c r="D3924" s="218">
        <v>17.87</v>
      </c>
    </row>
    <row r="3925" spans="1:4" customFormat="1" x14ac:dyDescent="0.25">
      <c r="A3925" s="371">
        <v>37591</v>
      </c>
      <c r="B3925" s="371" t="s">
        <v>12776</v>
      </c>
      <c r="C3925" s="371" t="s">
        <v>3635</v>
      </c>
      <c r="D3925" s="218">
        <v>21.48</v>
      </c>
    </row>
    <row r="3926" spans="1:4" customFormat="1" x14ac:dyDescent="0.25">
      <c r="A3926" s="371">
        <v>12626</v>
      </c>
      <c r="B3926" s="371" t="s">
        <v>12777</v>
      </c>
      <c r="C3926" s="371" t="s">
        <v>3635</v>
      </c>
      <c r="D3926" s="218">
        <v>36.31</v>
      </c>
    </row>
    <row r="3927" spans="1:4" customFormat="1" x14ac:dyDescent="0.25">
      <c r="A3927" s="371">
        <v>11033</v>
      </c>
      <c r="B3927" s="371" t="s">
        <v>12778</v>
      </c>
      <c r="C3927" s="371" t="s">
        <v>3635</v>
      </c>
      <c r="D3927" s="218">
        <v>9.9499999999999993</v>
      </c>
    </row>
    <row r="3928" spans="1:4" customFormat="1" x14ac:dyDescent="0.25">
      <c r="A3928" s="371">
        <v>390</v>
      </c>
      <c r="B3928" s="371" t="s">
        <v>12779</v>
      </c>
      <c r="C3928" s="371" t="s">
        <v>3635</v>
      </c>
      <c r="D3928" s="218">
        <v>8.1300000000000008</v>
      </c>
    </row>
    <row r="3929" spans="1:4" customFormat="1" x14ac:dyDescent="0.25">
      <c r="A3929" s="371">
        <v>42436</v>
      </c>
      <c r="B3929" s="371" t="s">
        <v>12780</v>
      </c>
      <c r="C3929" s="371" t="s">
        <v>3635</v>
      </c>
      <c r="D3929" s="219">
        <v>2701.34</v>
      </c>
    </row>
    <row r="3930" spans="1:4" customFormat="1" x14ac:dyDescent="0.25">
      <c r="A3930" s="371">
        <v>6194</v>
      </c>
      <c r="B3930" s="371" t="s">
        <v>12781</v>
      </c>
      <c r="C3930" s="371" t="s">
        <v>3640</v>
      </c>
      <c r="D3930" s="218">
        <v>5.65</v>
      </c>
    </row>
    <row r="3931" spans="1:4" customFormat="1" x14ac:dyDescent="0.25">
      <c r="A3931" s="371">
        <v>10567</v>
      </c>
      <c r="B3931" s="371" t="s">
        <v>12782</v>
      </c>
      <c r="C3931" s="371" t="s">
        <v>3640</v>
      </c>
      <c r="D3931" s="218">
        <v>8.9499999999999993</v>
      </c>
    </row>
    <row r="3932" spans="1:4" customFormat="1" x14ac:dyDescent="0.25">
      <c r="A3932" s="371">
        <v>6212</v>
      </c>
      <c r="B3932" s="371" t="s">
        <v>12783</v>
      </c>
      <c r="C3932" s="371" t="s">
        <v>3640</v>
      </c>
      <c r="D3932" s="218">
        <v>13.13</v>
      </c>
    </row>
    <row r="3933" spans="1:4" customFormat="1" x14ac:dyDescent="0.25">
      <c r="A3933" s="371">
        <v>3993</v>
      </c>
      <c r="B3933" s="371" t="s">
        <v>12784</v>
      </c>
      <c r="C3933" s="371" t="s">
        <v>3636</v>
      </c>
      <c r="D3933" s="218">
        <v>141.03</v>
      </c>
    </row>
    <row r="3934" spans="1:4" customFormat="1" x14ac:dyDescent="0.25">
      <c r="A3934" s="371">
        <v>3990</v>
      </c>
      <c r="B3934" s="371" t="s">
        <v>12785</v>
      </c>
      <c r="C3934" s="371" t="s">
        <v>3640</v>
      </c>
      <c r="D3934" s="218">
        <v>26.53</v>
      </c>
    </row>
    <row r="3935" spans="1:4" customFormat="1" x14ac:dyDescent="0.25">
      <c r="A3935" s="371">
        <v>3992</v>
      </c>
      <c r="B3935" s="371" t="s">
        <v>12786</v>
      </c>
      <c r="C3935" s="371" t="s">
        <v>3640</v>
      </c>
      <c r="D3935" s="218">
        <v>35.82</v>
      </c>
    </row>
    <row r="3936" spans="1:4" customFormat="1" x14ac:dyDescent="0.25">
      <c r="A3936" s="371">
        <v>6178</v>
      </c>
      <c r="B3936" s="371" t="s">
        <v>12787</v>
      </c>
      <c r="C3936" s="371" t="s">
        <v>3636</v>
      </c>
      <c r="D3936" s="218">
        <v>301.13</v>
      </c>
    </row>
    <row r="3937" spans="1:4" customFormat="1" x14ac:dyDescent="0.25">
      <c r="A3937" s="371">
        <v>6180</v>
      </c>
      <c r="B3937" s="371" t="s">
        <v>12788</v>
      </c>
      <c r="C3937" s="371" t="s">
        <v>3636</v>
      </c>
      <c r="D3937" s="218">
        <v>325</v>
      </c>
    </row>
    <row r="3938" spans="1:4" customFormat="1" x14ac:dyDescent="0.25">
      <c r="A3938" s="371">
        <v>6182</v>
      </c>
      <c r="B3938" s="371" t="s">
        <v>12789</v>
      </c>
      <c r="C3938" s="371" t="s">
        <v>3636</v>
      </c>
      <c r="D3938" s="218">
        <v>403.4</v>
      </c>
    </row>
    <row r="3939" spans="1:4" customFormat="1" x14ac:dyDescent="0.25">
      <c r="A3939" s="371">
        <v>43614</v>
      </c>
      <c r="B3939" s="371" t="s">
        <v>12790</v>
      </c>
      <c r="C3939" s="371" t="s">
        <v>3640</v>
      </c>
      <c r="D3939" s="218">
        <v>17.920000000000002</v>
      </c>
    </row>
    <row r="3940" spans="1:4" customFormat="1" x14ac:dyDescent="0.25">
      <c r="A3940" s="371">
        <v>6193</v>
      </c>
      <c r="B3940" s="371" t="s">
        <v>12791</v>
      </c>
      <c r="C3940" s="371" t="s">
        <v>3640</v>
      </c>
      <c r="D3940" s="218">
        <v>21.82</v>
      </c>
    </row>
    <row r="3941" spans="1:4" customFormat="1" x14ac:dyDescent="0.25">
      <c r="A3941" s="371">
        <v>6189</v>
      </c>
      <c r="B3941" s="371" t="s">
        <v>12792</v>
      </c>
      <c r="C3941" s="371" t="s">
        <v>3640</v>
      </c>
      <c r="D3941" s="218">
        <v>31.84</v>
      </c>
    </row>
    <row r="3942" spans="1:4" customFormat="1" x14ac:dyDescent="0.25">
      <c r="A3942" s="371">
        <v>6214</v>
      </c>
      <c r="B3942" s="371" t="s">
        <v>12793</v>
      </c>
      <c r="C3942" s="371" t="s">
        <v>3636</v>
      </c>
      <c r="D3942" s="218">
        <v>188.63</v>
      </c>
    </row>
    <row r="3943" spans="1:4" customFormat="1" x14ac:dyDescent="0.25">
      <c r="A3943" s="371">
        <v>36153</v>
      </c>
      <c r="B3943" s="371" t="s">
        <v>12794</v>
      </c>
      <c r="C3943" s="371" t="s">
        <v>3635</v>
      </c>
      <c r="D3943" s="218">
        <v>205.3</v>
      </c>
    </row>
    <row r="3944" spans="1:4" customFormat="1" x14ac:dyDescent="0.25">
      <c r="A3944" s="371">
        <v>10740</v>
      </c>
      <c r="B3944" s="371" t="s">
        <v>12795</v>
      </c>
      <c r="C3944" s="371" t="s">
        <v>3635</v>
      </c>
      <c r="D3944" s="219">
        <v>10461.11</v>
      </c>
    </row>
    <row r="3945" spans="1:4" customFormat="1" x14ac:dyDescent="0.25">
      <c r="A3945" s="371">
        <v>13914</v>
      </c>
      <c r="B3945" s="371" t="s">
        <v>12796</v>
      </c>
      <c r="C3945" s="371" t="s">
        <v>3635</v>
      </c>
      <c r="D3945" s="218">
        <v>756.9</v>
      </c>
    </row>
    <row r="3946" spans="1:4" customFormat="1" x14ac:dyDescent="0.25">
      <c r="A3946" s="371">
        <v>10742</v>
      </c>
      <c r="B3946" s="371" t="s">
        <v>12797</v>
      </c>
      <c r="C3946" s="371" t="s">
        <v>3635</v>
      </c>
      <c r="D3946" s="219">
        <v>1103.95</v>
      </c>
    </row>
    <row r="3947" spans="1:4" customFormat="1" x14ac:dyDescent="0.25">
      <c r="A3947" s="371">
        <v>38465</v>
      </c>
      <c r="B3947" s="371" t="s">
        <v>12798</v>
      </c>
      <c r="C3947" s="371" t="s">
        <v>3635</v>
      </c>
      <c r="D3947" s="218">
        <v>32.15</v>
      </c>
    </row>
    <row r="3948" spans="1:4" customFormat="1" x14ac:dyDescent="0.25">
      <c r="A3948" s="371">
        <v>7543</v>
      </c>
      <c r="B3948" s="371" t="s">
        <v>12799</v>
      </c>
      <c r="C3948" s="371" t="s">
        <v>3635</v>
      </c>
      <c r="D3948" s="218">
        <v>5.81</v>
      </c>
    </row>
    <row r="3949" spans="1:4" customFormat="1" x14ac:dyDescent="0.25">
      <c r="A3949" s="371">
        <v>43427</v>
      </c>
      <c r="B3949" s="371" t="s">
        <v>12800</v>
      </c>
      <c r="C3949" s="371" t="s">
        <v>3635</v>
      </c>
      <c r="D3949" s="219">
        <v>1818.28</v>
      </c>
    </row>
    <row r="3950" spans="1:4" customFormat="1" x14ac:dyDescent="0.25">
      <c r="A3950" s="371">
        <v>41613</v>
      </c>
      <c r="B3950" s="371" t="s">
        <v>12801</v>
      </c>
      <c r="C3950" s="371" t="s">
        <v>3635</v>
      </c>
      <c r="D3950" s="218">
        <v>116.88</v>
      </c>
    </row>
    <row r="3951" spans="1:4" customFormat="1" x14ac:dyDescent="0.25">
      <c r="A3951" s="371">
        <v>41614</v>
      </c>
      <c r="B3951" s="371" t="s">
        <v>12802</v>
      </c>
      <c r="C3951" s="371" t="s">
        <v>3635</v>
      </c>
      <c r="D3951" s="218">
        <v>148.93</v>
      </c>
    </row>
    <row r="3952" spans="1:4" customFormat="1" x14ac:dyDescent="0.25">
      <c r="A3952" s="371">
        <v>41615</v>
      </c>
      <c r="B3952" s="371" t="s">
        <v>12803</v>
      </c>
      <c r="C3952" s="371" t="s">
        <v>3635</v>
      </c>
      <c r="D3952" s="218">
        <v>230.18</v>
      </c>
    </row>
    <row r="3953" spans="1:4" customFormat="1" x14ac:dyDescent="0.25">
      <c r="A3953" s="371">
        <v>41616</v>
      </c>
      <c r="B3953" s="371" t="s">
        <v>12804</v>
      </c>
      <c r="C3953" s="371" t="s">
        <v>3635</v>
      </c>
      <c r="D3953" s="218">
        <v>343.92</v>
      </c>
    </row>
    <row r="3954" spans="1:4" customFormat="1" x14ac:dyDescent="0.25">
      <c r="A3954" s="371">
        <v>41617</v>
      </c>
      <c r="B3954" s="371" t="s">
        <v>12805</v>
      </c>
      <c r="C3954" s="371" t="s">
        <v>3635</v>
      </c>
      <c r="D3954" s="218">
        <v>683.85</v>
      </c>
    </row>
    <row r="3955" spans="1:4" customFormat="1" x14ac:dyDescent="0.25">
      <c r="A3955" s="371">
        <v>41618</v>
      </c>
      <c r="B3955" s="371" t="s">
        <v>12806</v>
      </c>
      <c r="C3955" s="371" t="s">
        <v>3635</v>
      </c>
      <c r="D3955" s="219">
        <v>1258.94</v>
      </c>
    </row>
    <row r="3956" spans="1:4" customFormat="1" x14ac:dyDescent="0.25">
      <c r="A3956" s="371">
        <v>43428</v>
      </c>
      <c r="B3956" s="371" t="s">
        <v>12807</v>
      </c>
      <c r="C3956" s="371" t="s">
        <v>3635</v>
      </c>
      <c r="D3956" s="219">
        <v>2211.35</v>
      </c>
    </row>
    <row r="3957" spans="1:4" customFormat="1" x14ac:dyDescent="0.25">
      <c r="A3957" s="371">
        <v>41619</v>
      </c>
      <c r="B3957" s="371" t="s">
        <v>12808</v>
      </c>
      <c r="C3957" s="371" t="s">
        <v>3635</v>
      </c>
      <c r="D3957" s="218">
        <v>143.27000000000001</v>
      </c>
    </row>
    <row r="3958" spans="1:4" customFormat="1" x14ac:dyDescent="0.25">
      <c r="A3958" s="371">
        <v>41620</v>
      </c>
      <c r="B3958" s="371" t="s">
        <v>12809</v>
      </c>
      <c r="C3958" s="371" t="s">
        <v>3635</v>
      </c>
      <c r="D3958" s="218">
        <v>180.98</v>
      </c>
    </row>
    <row r="3959" spans="1:4" customFormat="1" x14ac:dyDescent="0.25">
      <c r="A3959" s="371">
        <v>41622</v>
      </c>
      <c r="B3959" s="371" t="s">
        <v>12810</v>
      </c>
      <c r="C3959" s="371" t="s">
        <v>3635</v>
      </c>
      <c r="D3959" s="218">
        <v>313.88</v>
      </c>
    </row>
    <row r="3960" spans="1:4" customFormat="1" x14ac:dyDescent="0.25">
      <c r="A3960" s="371">
        <v>41623</v>
      </c>
      <c r="B3960" s="371" t="s">
        <v>12811</v>
      </c>
      <c r="C3960" s="371" t="s">
        <v>3635</v>
      </c>
      <c r="D3960" s="218">
        <v>482.61</v>
      </c>
    </row>
    <row r="3961" spans="1:4" customFormat="1" x14ac:dyDescent="0.25">
      <c r="A3961" s="371">
        <v>41624</v>
      </c>
      <c r="B3961" s="371" t="s">
        <v>12812</v>
      </c>
      <c r="C3961" s="371" t="s">
        <v>3635</v>
      </c>
      <c r="D3961" s="218">
        <v>904.9</v>
      </c>
    </row>
    <row r="3962" spans="1:4" customFormat="1" x14ac:dyDescent="0.25">
      <c r="A3962" s="371">
        <v>41625</v>
      </c>
      <c r="B3962" s="371" t="s">
        <v>12813</v>
      </c>
      <c r="C3962" s="371" t="s">
        <v>3635</v>
      </c>
      <c r="D3962" s="219">
        <v>1392.22</v>
      </c>
    </row>
    <row r="3963" spans="1:4" customFormat="1" x14ac:dyDescent="0.25">
      <c r="A3963" s="371">
        <v>39352</v>
      </c>
      <c r="B3963" s="371" t="s">
        <v>12814</v>
      </c>
      <c r="C3963" s="371" t="s">
        <v>3635</v>
      </c>
      <c r="D3963" s="218">
        <v>3.59</v>
      </c>
    </row>
    <row r="3964" spans="1:4" customFormat="1" x14ac:dyDescent="0.25">
      <c r="A3964" s="371">
        <v>39346</v>
      </c>
      <c r="B3964" s="371" t="s">
        <v>12815</v>
      </c>
      <c r="C3964" s="371" t="s">
        <v>3635</v>
      </c>
      <c r="D3964" s="218">
        <v>3.59</v>
      </c>
    </row>
    <row r="3965" spans="1:4" customFormat="1" x14ac:dyDescent="0.25">
      <c r="A3965" s="371">
        <v>39350</v>
      </c>
      <c r="B3965" s="371" t="s">
        <v>12816</v>
      </c>
      <c r="C3965" s="371" t="s">
        <v>3635</v>
      </c>
      <c r="D3965" s="218">
        <v>3.86</v>
      </c>
    </row>
    <row r="3966" spans="1:4" customFormat="1" x14ac:dyDescent="0.25">
      <c r="A3966" s="371">
        <v>39351</v>
      </c>
      <c r="B3966" s="371" t="s">
        <v>12817</v>
      </c>
      <c r="C3966" s="371" t="s">
        <v>3635</v>
      </c>
      <c r="D3966" s="218">
        <v>4.47</v>
      </c>
    </row>
    <row r="3967" spans="1:4" customFormat="1" x14ac:dyDescent="0.25">
      <c r="A3967" s="371">
        <v>38837</v>
      </c>
      <c r="B3967" s="371" t="s">
        <v>12818</v>
      </c>
      <c r="C3967" s="371" t="s">
        <v>3635</v>
      </c>
      <c r="D3967" s="218">
        <v>7.53</v>
      </c>
    </row>
    <row r="3968" spans="1:4" customFormat="1" x14ac:dyDescent="0.25">
      <c r="A3968" s="371">
        <v>38836</v>
      </c>
      <c r="B3968" s="371" t="s">
        <v>12819</v>
      </c>
      <c r="C3968" s="371" t="s">
        <v>3635</v>
      </c>
      <c r="D3968" s="218">
        <v>5.26</v>
      </c>
    </row>
    <row r="3969" spans="1:4" customFormat="1" x14ac:dyDescent="0.25">
      <c r="A3969" s="371">
        <v>2666</v>
      </c>
      <c r="B3969" s="371" t="s">
        <v>12820</v>
      </c>
      <c r="C3969" s="371" t="s">
        <v>3635</v>
      </c>
      <c r="D3969" s="218">
        <v>6.87</v>
      </c>
    </row>
    <row r="3970" spans="1:4" customFormat="1" x14ac:dyDescent="0.25">
      <c r="A3970" s="371">
        <v>2668</v>
      </c>
      <c r="B3970" s="371" t="s">
        <v>12821</v>
      </c>
      <c r="C3970" s="371" t="s">
        <v>3635</v>
      </c>
      <c r="D3970" s="218">
        <v>7.85</v>
      </c>
    </row>
    <row r="3971" spans="1:4" customFormat="1" x14ac:dyDescent="0.25">
      <c r="A3971" s="371">
        <v>2664</v>
      </c>
      <c r="B3971" s="371" t="s">
        <v>12822</v>
      </c>
      <c r="C3971" s="371" t="s">
        <v>3635</v>
      </c>
      <c r="D3971" s="218">
        <v>11.57</v>
      </c>
    </row>
    <row r="3972" spans="1:4" customFormat="1" x14ac:dyDescent="0.25">
      <c r="A3972" s="371">
        <v>2662</v>
      </c>
      <c r="B3972" s="371" t="s">
        <v>12823</v>
      </c>
      <c r="C3972" s="371" t="s">
        <v>3635</v>
      </c>
      <c r="D3972" s="218">
        <v>14.2</v>
      </c>
    </row>
    <row r="3973" spans="1:4" customFormat="1" x14ac:dyDescent="0.25">
      <c r="A3973" s="371">
        <v>20964</v>
      </c>
      <c r="B3973" s="371" t="s">
        <v>12824</v>
      </c>
      <c r="C3973" s="371" t="s">
        <v>3635</v>
      </c>
      <c r="D3973" s="218">
        <v>78.09</v>
      </c>
    </row>
    <row r="3974" spans="1:4" customFormat="1" x14ac:dyDescent="0.25">
      <c r="A3974" s="371">
        <v>10905</v>
      </c>
      <c r="B3974" s="371" t="s">
        <v>12825</v>
      </c>
      <c r="C3974" s="371" t="s">
        <v>3635</v>
      </c>
      <c r="D3974" s="218">
        <v>104.76</v>
      </c>
    </row>
    <row r="3975" spans="1:4" customFormat="1" x14ac:dyDescent="0.25">
      <c r="A3975" s="371">
        <v>11289</v>
      </c>
      <c r="B3975" s="371" t="s">
        <v>12826</v>
      </c>
      <c r="C3975" s="371" t="s">
        <v>3635</v>
      </c>
      <c r="D3975" s="218">
        <v>99.23</v>
      </c>
    </row>
    <row r="3976" spans="1:4" customFormat="1" x14ac:dyDescent="0.25">
      <c r="A3976" s="371">
        <v>11241</v>
      </c>
      <c r="B3976" s="371" t="s">
        <v>12827</v>
      </c>
      <c r="C3976" s="371" t="s">
        <v>3635</v>
      </c>
      <c r="D3976" s="218">
        <v>248.09</v>
      </c>
    </row>
    <row r="3977" spans="1:4" customFormat="1" x14ac:dyDescent="0.25">
      <c r="A3977" s="371">
        <v>11301</v>
      </c>
      <c r="B3977" s="371" t="s">
        <v>12828</v>
      </c>
      <c r="C3977" s="371" t="s">
        <v>3635</v>
      </c>
      <c r="D3977" s="218">
        <v>629.09</v>
      </c>
    </row>
    <row r="3978" spans="1:4" customFormat="1" x14ac:dyDescent="0.25">
      <c r="A3978" s="371">
        <v>21090</v>
      </c>
      <c r="B3978" s="371" t="s">
        <v>12829</v>
      </c>
      <c r="C3978" s="371" t="s">
        <v>3635</v>
      </c>
      <c r="D3978" s="218">
        <v>770.86</v>
      </c>
    </row>
    <row r="3979" spans="1:4" customFormat="1" x14ac:dyDescent="0.25">
      <c r="A3979" s="371">
        <v>11315</v>
      </c>
      <c r="B3979" s="371" t="s">
        <v>12830</v>
      </c>
      <c r="C3979" s="371" t="s">
        <v>3635</v>
      </c>
      <c r="D3979" s="218">
        <v>150.62</v>
      </c>
    </row>
    <row r="3980" spans="1:4" customFormat="1" x14ac:dyDescent="0.25">
      <c r="A3980" s="371">
        <v>21071</v>
      </c>
      <c r="B3980" s="371" t="s">
        <v>12831</v>
      </c>
      <c r="C3980" s="371" t="s">
        <v>3635</v>
      </c>
      <c r="D3980" s="218">
        <v>230.37</v>
      </c>
    </row>
    <row r="3981" spans="1:4" customFormat="1" x14ac:dyDescent="0.25">
      <c r="A3981" s="371">
        <v>14112</v>
      </c>
      <c r="B3981" s="371" t="s">
        <v>12832</v>
      </c>
      <c r="C3981" s="371" t="s">
        <v>3635</v>
      </c>
      <c r="D3981" s="218">
        <v>321.63</v>
      </c>
    </row>
    <row r="3982" spans="1:4" customFormat="1" x14ac:dyDescent="0.25">
      <c r="A3982" s="371">
        <v>11316</v>
      </c>
      <c r="B3982" s="371" t="s">
        <v>12833</v>
      </c>
      <c r="C3982" s="371" t="s">
        <v>3635</v>
      </c>
      <c r="D3982" s="218">
        <v>496.18</v>
      </c>
    </row>
    <row r="3983" spans="1:4" customFormat="1" x14ac:dyDescent="0.25">
      <c r="A3983" s="371">
        <v>6243</v>
      </c>
      <c r="B3983" s="371" t="s">
        <v>12834</v>
      </c>
      <c r="C3983" s="371" t="s">
        <v>3635</v>
      </c>
      <c r="D3983" s="218">
        <v>571.5</v>
      </c>
    </row>
    <row r="3984" spans="1:4" customFormat="1" x14ac:dyDescent="0.25">
      <c r="A3984" s="371">
        <v>6240</v>
      </c>
      <c r="B3984" s="371" t="s">
        <v>12835</v>
      </c>
      <c r="C3984" s="371" t="s">
        <v>3635</v>
      </c>
      <c r="D3984" s="218">
        <v>756.68</v>
      </c>
    </row>
    <row r="3985" spans="1:4" customFormat="1" x14ac:dyDescent="0.25">
      <c r="A3985" s="371">
        <v>11296</v>
      </c>
      <c r="B3985" s="371" t="s">
        <v>12836</v>
      </c>
      <c r="C3985" s="371" t="s">
        <v>3635</v>
      </c>
      <c r="D3985" s="219">
        <v>2410.9299999999998</v>
      </c>
    </row>
    <row r="3986" spans="1:4" customFormat="1" x14ac:dyDescent="0.25">
      <c r="A3986" s="371">
        <v>11299</v>
      </c>
      <c r="B3986" s="371" t="s">
        <v>12837</v>
      </c>
      <c r="C3986" s="371" t="s">
        <v>3635</v>
      </c>
      <c r="D3986" s="218">
        <v>816.04</v>
      </c>
    </row>
    <row r="3987" spans="1:4" customFormat="1" x14ac:dyDescent="0.25">
      <c r="A3987" s="371">
        <v>11688</v>
      </c>
      <c r="B3987" s="371" t="s">
        <v>12838</v>
      </c>
      <c r="C3987" s="371" t="s">
        <v>3635</v>
      </c>
      <c r="D3987" s="218">
        <v>522.77</v>
      </c>
    </row>
    <row r="3988" spans="1:4" customFormat="1" x14ac:dyDescent="0.25">
      <c r="A3988" s="371">
        <v>37736</v>
      </c>
      <c r="B3988" s="371" t="s">
        <v>12839</v>
      </c>
      <c r="C3988" s="371" t="s">
        <v>3635</v>
      </c>
      <c r="D3988" s="219">
        <v>82950</v>
      </c>
    </row>
    <row r="3989" spans="1:4" customFormat="1" x14ac:dyDescent="0.25">
      <c r="A3989" s="371">
        <v>37739</v>
      </c>
      <c r="B3989" s="371" t="s">
        <v>12840</v>
      </c>
      <c r="C3989" s="371" t="s">
        <v>3635</v>
      </c>
      <c r="D3989" s="219">
        <v>102092.3</v>
      </c>
    </row>
    <row r="3990" spans="1:4" customFormat="1" x14ac:dyDescent="0.25">
      <c r="A3990" s="371">
        <v>37740</v>
      </c>
      <c r="B3990" s="371" t="s">
        <v>12841</v>
      </c>
      <c r="C3990" s="371" t="s">
        <v>3635</v>
      </c>
      <c r="D3990" s="219">
        <v>58259.19</v>
      </c>
    </row>
    <row r="3991" spans="1:4" customFormat="1" x14ac:dyDescent="0.25">
      <c r="A3991" s="371">
        <v>37738</v>
      </c>
      <c r="B3991" s="371" t="s">
        <v>12842</v>
      </c>
      <c r="C3991" s="371" t="s">
        <v>3635</v>
      </c>
      <c r="D3991" s="219">
        <v>69217.47</v>
      </c>
    </row>
    <row r="3992" spans="1:4" customFormat="1" x14ac:dyDescent="0.25">
      <c r="A3992" s="371">
        <v>37737</v>
      </c>
      <c r="B3992" s="371" t="s">
        <v>12843</v>
      </c>
      <c r="C3992" s="371" t="s">
        <v>3635</v>
      </c>
      <c r="D3992" s="219">
        <v>55068.81</v>
      </c>
    </row>
    <row r="3993" spans="1:4" customFormat="1" x14ac:dyDescent="0.25">
      <c r="A3993" s="371">
        <v>25014</v>
      </c>
      <c r="B3993" s="371" t="s">
        <v>12844</v>
      </c>
      <c r="C3993" s="371" t="s">
        <v>3635</v>
      </c>
      <c r="D3993" s="219">
        <v>115339.33</v>
      </c>
    </row>
    <row r="3994" spans="1:4" customFormat="1" x14ac:dyDescent="0.25">
      <c r="A3994" s="371">
        <v>25013</v>
      </c>
      <c r="B3994" s="371" t="s">
        <v>12845</v>
      </c>
      <c r="C3994" s="371" t="s">
        <v>3635</v>
      </c>
      <c r="D3994" s="219">
        <v>120887.83</v>
      </c>
    </row>
    <row r="3995" spans="1:4" customFormat="1" x14ac:dyDescent="0.25">
      <c r="A3995" s="371">
        <v>14405</v>
      </c>
      <c r="B3995" s="371" t="s">
        <v>12846</v>
      </c>
      <c r="C3995" s="371" t="s">
        <v>3635</v>
      </c>
      <c r="D3995" s="219">
        <v>141902.75</v>
      </c>
    </row>
    <row r="3996" spans="1:4" customFormat="1" x14ac:dyDescent="0.25">
      <c r="A3996" s="371">
        <v>20271</v>
      </c>
      <c r="B3996" s="371" t="s">
        <v>12847</v>
      </c>
      <c r="C3996" s="371" t="s">
        <v>3635</v>
      </c>
      <c r="D3996" s="218">
        <v>549.63</v>
      </c>
    </row>
    <row r="3997" spans="1:4" customFormat="1" x14ac:dyDescent="0.25">
      <c r="A3997" s="371">
        <v>10423</v>
      </c>
      <c r="B3997" s="371" t="s">
        <v>12848</v>
      </c>
      <c r="C3997" s="371" t="s">
        <v>3635</v>
      </c>
      <c r="D3997" s="218">
        <v>403.56</v>
      </c>
    </row>
    <row r="3998" spans="1:4" customFormat="1" x14ac:dyDescent="0.25">
      <c r="A3998" s="371">
        <v>36790</v>
      </c>
      <c r="B3998" s="371" t="s">
        <v>12849</v>
      </c>
      <c r="C3998" s="371" t="s">
        <v>3635</v>
      </c>
      <c r="D3998" s="218">
        <v>342.01</v>
      </c>
    </row>
    <row r="3999" spans="1:4" customFormat="1" x14ac:dyDescent="0.25">
      <c r="A3999" s="371">
        <v>37589</v>
      </c>
      <c r="B3999" s="371" t="s">
        <v>12850</v>
      </c>
      <c r="C3999" s="371" t="s">
        <v>3635</v>
      </c>
      <c r="D3999" s="218">
        <v>419.06</v>
      </c>
    </row>
    <row r="4000" spans="1:4" customFormat="1" x14ac:dyDescent="0.25">
      <c r="A4000" s="371">
        <v>11690</v>
      </c>
      <c r="B4000" s="371" t="s">
        <v>12851</v>
      </c>
      <c r="C4000" s="371" t="s">
        <v>3635</v>
      </c>
      <c r="D4000" s="218">
        <v>222.61</v>
      </c>
    </row>
    <row r="4001" spans="1:4" customFormat="1" x14ac:dyDescent="0.25">
      <c r="A4001" s="371">
        <v>20234</v>
      </c>
      <c r="B4001" s="371" t="s">
        <v>12852</v>
      </c>
      <c r="C4001" s="371" t="s">
        <v>3635</v>
      </c>
      <c r="D4001" s="218">
        <v>281.72000000000003</v>
      </c>
    </row>
    <row r="4002" spans="1:4" customFormat="1" x14ac:dyDescent="0.25">
      <c r="A4002" s="371">
        <v>4763</v>
      </c>
      <c r="B4002" s="371" t="s">
        <v>12853</v>
      </c>
      <c r="C4002" s="371" t="s">
        <v>3638</v>
      </c>
      <c r="D4002" s="218">
        <v>21.06</v>
      </c>
    </row>
    <row r="4003" spans="1:4" customFormat="1" x14ac:dyDescent="0.25">
      <c r="A4003" s="371">
        <v>41070</v>
      </c>
      <c r="B4003" s="371" t="s">
        <v>12854</v>
      </c>
      <c r="C4003" s="371" t="s">
        <v>3642</v>
      </c>
      <c r="D4003" s="219">
        <v>3748.8</v>
      </c>
    </row>
    <row r="4004" spans="1:4" customFormat="1" x14ac:dyDescent="0.25">
      <c r="A4004" s="371">
        <v>44480</v>
      </c>
      <c r="B4004" s="371" t="s">
        <v>12855</v>
      </c>
      <c r="C4004" s="371" t="s">
        <v>3641</v>
      </c>
      <c r="D4004" s="218">
        <v>13.05</v>
      </c>
    </row>
    <row r="4005" spans="1:4" customFormat="1" x14ac:dyDescent="0.25">
      <c r="A4005" s="371">
        <v>11457</v>
      </c>
      <c r="B4005" s="371" t="s">
        <v>12856</v>
      </c>
      <c r="C4005" s="371" t="s">
        <v>3635</v>
      </c>
      <c r="D4005" s="218">
        <v>45.79</v>
      </c>
    </row>
    <row r="4006" spans="1:4" customFormat="1" x14ac:dyDescent="0.25">
      <c r="A4006" s="371">
        <v>44073</v>
      </c>
      <c r="B4006" s="371" t="s">
        <v>12857</v>
      </c>
      <c r="C4006" s="371" t="s">
        <v>3640</v>
      </c>
      <c r="D4006" s="218">
        <v>0.64</v>
      </c>
    </row>
    <row r="4007" spans="1:4" customFormat="1" x14ac:dyDescent="0.25">
      <c r="A4007" s="371">
        <v>44253</v>
      </c>
      <c r="B4007" s="371" t="s">
        <v>12858</v>
      </c>
      <c r="C4007" s="371" t="s">
        <v>3635</v>
      </c>
      <c r="D4007" s="218">
        <v>215.98</v>
      </c>
    </row>
    <row r="4008" spans="1:4" customFormat="1" x14ac:dyDescent="0.25">
      <c r="A4008" s="371">
        <v>21121</v>
      </c>
      <c r="B4008" s="371" t="s">
        <v>12859</v>
      </c>
      <c r="C4008" s="371" t="s">
        <v>3635</v>
      </c>
      <c r="D4008" s="218">
        <v>3.09</v>
      </c>
    </row>
    <row r="4009" spans="1:4" customFormat="1" x14ac:dyDescent="0.25">
      <c r="A4009" s="371">
        <v>38010</v>
      </c>
      <c r="B4009" s="371" t="s">
        <v>12860</v>
      </c>
      <c r="C4009" s="371" t="s">
        <v>3635</v>
      </c>
      <c r="D4009" s="218">
        <v>3.86</v>
      </c>
    </row>
    <row r="4010" spans="1:4" customFormat="1" x14ac:dyDescent="0.25">
      <c r="A4010" s="371">
        <v>38011</v>
      </c>
      <c r="B4010" s="371" t="s">
        <v>12861</v>
      </c>
      <c r="C4010" s="371" t="s">
        <v>3635</v>
      </c>
      <c r="D4010" s="218">
        <v>7.73</v>
      </c>
    </row>
    <row r="4011" spans="1:4" customFormat="1" x14ac:dyDescent="0.25">
      <c r="A4011" s="371">
        <v>38012</v>
      </c>
      <c r="B4011" s="371" t="s">
        <v>12862</v>
      </c>
      <c r="C4011" s="371" t="s">
        <v>3635</v>
      </c>
      <c r="D4011" s="218">
        <v>29.48</v>
      </c>
    </row>
    <row r="4012" spans="1:4" customFormat="1" x14ac:dyDescent="0.25">
      <c r="A4012" s="371">
        <v>38013</v>
      </c>
      <c r="B4012" s="371" t="s">
        <v>12863</v>
      </c>
      <c r="C4012" s="371" t="s">
        <v>3635</v>
      </c>
      <c r="D4012" s="218">
        <v>37.869999999999997</v>
      </c>
    </row>
    <row r="4013" spans="1:4" customFormat="1" x14ac:dyDescent="0.25">
      <c r="A4013" s="371">
        <v>38014</v>
      </c>
      <c r="B4013" s="371" t="s">
        <v>12864</v>
      </c>
      <c r="C4013" s="371" t="s">
        <v>3635</v>
      </c>
      <c r="D4013" s="218">
        <v>63.25</v>
      </c>
    </row>
    <row r="4014" spans="1:4" customFormat="1" x14ac:dyDescent="0.25">
      <c r="A4014" s="371">
        <v>38015</v>
      </c>
      <c r="B4014" s="371" t="s">
        <v>12865</v>
      </c>
      <c r="C4014" s="371" t="s">
        <v>3635</v>
      </c>
      <c r="D4014" s="218">
        <v>148.69999999999999</v>
      </c>
    </row>
    <row r="4015" spans="1:4" customFormat="1" x14ac:dyDescent="0.25">
      <c r="A4015" s="371">
        <v>38016</v>
      </c>
      <c r="B4015" s="371" t="s">
        <v>12866</v>
      </c>
      <c r="C4015" s="371" t="s">
        <v>3635</v>
      </c>
      <c r="D4015" s="218">
        <v>172.92</v>
      </c>
    </row>
    <row r="4016" spans="1:4" customFormat="1" x14ac:dyDescent="0.25">
      <c r="A4016" s="371">
        <v>12741</v>
      </c>
      <c r="B4016" s="371" t="s">
        <v>12867</v>
      </c>
      <c r="C4016" s="371" t="s">
        <v>3635</v>
      </c>
      <c r="D4016" s="219">
        <v>1523.57</v>
      </c>
    </row>
    <row r="4017" spans="1:4" customFormat="1" x14ac:dyDescent="0.25">
      <c r="A4017" s="371">
        <v>12733</v>
      </c>
      <c r="B4017" s="371" t="s">
        <v>12868</v>
      </c>
      <c r="C4017" s="371" t="s">
        <v>3635</v>
      </c>
      <c r="D4017" s="218">
        <v>7.66</v>
      </c>
    </row>
    <row r="4018" spans="1:4" customFormat="1" x14ac:dyDescent="0.25">
      <c r="A4018" s="371">
        <v>12734</v>
      </c>
      <c r="B4018" s="371" t="s">
        <v>12869</v>
      </c>
      <c r="C4018" s="371" t="s">
        <v>3635</v>
      </c>
      <c r="D4018" s="218">
        <v>16.34</v>
      </c>
    </row>
    <row r="4019" spans="1:4" customFormat="1" x14ac:dyDescent="0.25">
      <c r="A4019" s="371">
        <v>12735</v>
      </c>
      <c r="B4019" s="371" t="s">
        <v>12870</v>
      </c>
      <c r="C4019" s="371" t="s">
        <v>3635</v>
      </c>
      <c r="D4019" s="218">
        <v>26.88</v>
      </c>
    </row>
    <row r="4020" spans="1:4" customFormat="1" x14ac:dyDescent="0.25">
      <c r="A4020" s="371">
        <v>12736</v>
      </c>
      <c r="B4020" s="371" t="s">
        <v>12871</v>
      </c>
      <c r="C4020" s="371" t="s">
        <v>3635</v>
      </c>
      <c r="D4020" s="218">
        <v>61.45</v>
      </c>
    </row>
    <row r="4021" spans="1:4" customFormat="1" x14ac:dyDescent="0.25">
      <c r="A4021" s="371">
        <v>12737</v>
      </c>
      <c r="B4021" s="371" t="s">
        <v>12872</v>
      </c>
      <c r="C4021" s="371" t="s">
        <v>3635</v>
      </c>
      <c r="D4021" s="218">
        <v>79.16</v>
      </c>
    </row>
    <row r="4022" spans="1:4" customFormat="1" x14ac:dyDescent="0.25">
      <c r="A4022" s="371">
        <v>12738</v>
      </c>
      <c r="B4022" s="371" t="s">
        <v>12873</v>
      </c>
      <c r="C4022" s="371" t="s">
        <v>3635</v>
      </c>
      <c r="D4022" s="218">
        <v>156.46</v>
      </c>
    </row>
    <row r="4023" spans="1:4" customFormat="1" x14ac:dyDescent="0.25">
      <c r="A4023" s="371">
        <v>12739</v>
      </c>
      <c r="B4023" s="371" t="s">
        <v>12874</v>
      </c>
      <c r="C4023" s="371" t="s">
        <v>3635</v>
      </c>
      <c r="D4023" s="218">
        <v>445.38</v>
      </c>
    </row>
    <row r="4024" spans="1:4" customFormat="1" x14ac:dyDescent="0.25">
      <c r="A4024" s="371">
        <v>12740</v>
      </c>
      <c r="B4024" s="371" t="s">
        <v>12875</v>
      </c>
      <c r="C4024" s="371" t="s">
        <v>3635</v>
      </c>
      <c r="D4024" s="218">
        <v>696.83</v>
      </c>
    </row>
    <row r="4025" spans="1:4" customFormat="1" x14ac:dyDescent="0.25">
      <c r="A4025" s="371">
        <v>6297</v>
      </c>
      <c r="B4025" s="371" t="s">
        <v>12876</v>
      </c>
      <c r="C4025" s="371" t="s">
        <v>3635</v>
      </c>
      <c r="D4025" s="218">
        <v>46.75</v>
      </c>
    </row>
    <row r="4026" spans="1:4" customFormat="1" x14ac:dyDescent="0.25">
      <c r="A4026" s="371">
        <v>6296</v>
      </c>
      <c r="B4026" s="371" t="s">
        <v>12877</v>
      </c>
      <c r="C4026" s="371" t="s">
        <v>3635</v>
      </c>
      <c r="D4026" s="218">
        <v>36.9</v>
      </c>
    </row>
    <row r="4027" spans="1:4" customFormat="1" x14ac:dyDescent="0.25">
      <c r="A4027" s="371">
        <v>6294</v>
      </c>
      <c r="B4027" s="371" t="s">
        <v>12878</v>
      </c>
      <c r="C4027" s="371" t="s">
        <v>3635</v>
      </c>
      <c r="D4027" s="218">
        <v>10.52</v>
      </c>
    </row>
    <row r="4028" spans="1:4" customFormat="1" x14ac:dyDescent="0.25">
      <c r="A4028" s="371">
        <v>6323</v>
      </c>
      <c r="B4028" s="371" t="s">
        <v>12879</v>
      </c>
      <c r="C4028" s="371" t="s">
        <v>3635</v>
      </c>
      <c r="D4028" s="218">
        <v>24.11</v>
      </c>
    </row>
    <row r="4029" spans="1:4" customFormat="1" x14ac:dyDescent="0.25">
      <c r="A4029" s="371">
        <v>6299</v>
      </c>
      <c r="B4029" s="371" t="s">
        <v>12880</v>
      </c>
      <c r="C4029" s="371" t="s">
        <v>3635</v>
      </c>
      <c r="D4029" s="218">
        <v>140.62</v>
      </c>
    </row>
    <row r="4030" spans="1:4" customFormat="1" x14ac:dyDescent="0.25">
      <c r="A4030" s="371">
        <v>6298</v>
      </c>
      <c r="B4030" s="371" t="s">
        <v>12881</v>
      </c>
      <c r="C4030" s="371" t="s">
        <v>3635</v>
      </c>
      <c r="D4030" s="218">
        <v>74.06</v>
      </c>
    </row>
    <row r="4031" spans="1:4" customFormat="1" x14ac:dyDescent="0.25">
      <c r="A4031" s="371">
        <v>6295</v>
      </c>
      <c r="B4031" s="371" t="s">
        <v>12882</v>
      </c>
      <c r="C4031" s="371" t="s">
        <v>3635</v>
      </c>
      <c r="D4031" s="218">
        <v>14.98</v>
      </c>
    </row>
    <row r="4032" spans="1:4" customFormat="1" x14ac:dyDescent="0.25">
      <c r="A4032" s="371">
        <v>6322</v>
      </c>
      <c r="B4032" s="371" t="s">
        <v>12883</v>
      </c>
      <c r="C4032" s="371" t="s">
        <v>3635</v>
      </c>
      <c r="D4032" s="218">
        <v>188.34</v>
      </c>
    </row>
    <row r="4033" spans="1:4" customFormat="1" x14ac:dyDescent="0.25">
      <c r="A4033" s="371">
        <v>6300</v>
      </c>
      <c r="B4033" s="371" t="s">
        <v>12884</v>
      </c>
      <c r="C4033" s="371" t="s">
        <v>3635</v>
      </c>
      <c r="D4033" s="218">
        <v>347.23</v>
      </c>
    </row>
    <row r="4034" spans="1:4" customFormat="1" x14ac:dyDescent="0.25">
      <c r="A4034" s="371">
        <v>6321</v>
      </c>
      <c r="B4034" s="371" t="s">
        <v>12885</v>
      </c>
      <c r="C4034" s="371" t="s">
        <v>3635</v>
      </c>
      <c r="D4034" s="218">
        <v>495.99</v>
      </c>
    </row>
    <row r="4035" spans="1:4" customFormat="1" x14ac:dyDescent="0.25">
      <c r="A4035" s="371">
        <v>6301</v>
      </c>
      <c r="B4035" s="371" t="s">
        <v>12886</v>
      </c>
      <c r="C4035" s="371" t="s">
        <v>3635</v>
      </c>
      <c r="D4035" s="219">
        <v>1162.55</v>
      </c>
    </row>
    <row r="4036" spans="1:4" customFormat="1" x14ac:dyDescent="0.25">
      <c r="A4036" s="371">
        <v>7105</v>
      </c>
      <c r="B4036" s="371" t="s">
        <v>12887</v>
      </c>
      <c r="C4036" s="371" t="s">
        <v>3635</v>
      </c>
      <c r="D4036" s="218">
        <v>36.479999999999997</v>
      </c>
    </row>
    <row r="4037" spans="1:4" customFormat="1" x14ac:dyDescent="0.25">
      <c r="A4037" s="371">
        <v>20183</v>
      </c>
      <c r="B4037" s="371" t="s">
        <v>12888</v>
      </c>
      <c r="C4037" s="371" t="s">
        <v>3635</v>
      </c>
      <c r="D4037" s="218">
        <v>44.95</v>
      </c>
    </row>
    <row r="4038" spans="1:4" customFormat="1" x14ac:dyDescent="0.25">
      <c r="A4038" s="371">
        <v>38448</v>
      </c>
      <c r="B4038" s="371" t="s">
        <v>12889</v>
      </c>
      <c r="C4038" s="371" t="s">
        <v>3635</v>
      </c>
      <c r="D4038" s="218">
        <v>203.98</v>
      </c>
    </row>
    <row r="4039" spans="1:4" customFormat="1" x14ac:dyDescent="0.25">
      <c r="A4039" s="371">
        <v>20182</v>
      </c>
      <c r="B4039" s="371" t="s">
        <v>12890</v>
      </c>
      <c r="C4039" s="371" t="s">
        <v>3635</v>
      </c>
      <c r="D4039" s="218">
        <v>26.13</v>
      </c>
    </row>
    <row r="4040" spans="1:4" customFormat="1" x14ac:dyDescent="0.25">
      <c r="A4040" s="371">
        <v>7119</v>
      </c>
      <c r="B4040" s="371" t="s">
        <v>12891</v>
      </c>
      <c r="C4040" s="371" t="s">
        <v>3635</v>
      </c>
      <c r="D4040" s="218">
        <v>11.4</v>
      </c>
    </row>
    <row r="4041" spans="1:4" customFormat="1" x14ac:dyDescent="0.25">
      <c r="A4041" s="371">
        <v>7126</v>
      </c>
      <c r="B4041" s="371" t="s">
        <v>12892</v>
      </c>
      <c r="C4041" s="371" t="s">
        <v>3635</v>
      </c>
      <c r="D4041" s="218">
        <v>23.27</v>
      </c>
    </row>
    <row r="4042" spans="1:4" customFormat="1" x14ac:dyDescent="0.25">
      <c r="A4042" s="371">
        <v>7120</v>
      </c>
      <c r="B4042" s="371" t="s">
        <v>12893</v>
      </c>
      <c r="C4042" s="371" t="s">
        <v>3635</v>
      </c>
      <c r="D4042" s="218">
        <v>8.75</v>
      </c>
    </row>
    <row r="4043" spans="1:4" customFormat="1" x14ac:dyDescent="0.25">
      <c r="A4043" s="371">
        <v>6319</v>
      </c>
      <c r="B4043" s="371" t="s">
        <v>12894</v>
      </c>
      <c r="C4043" s="371" t="s">
        <v>3635</v>
      </c>
      <c r="D4043" s="218">
        <v>54.93</v>
      </c>
    </row>
    <row r="4044" spans="1:4" customFormat="1" x14ac:dyDescent="0.25">
      <c r="A4044" s="371">
        <v>6304</v>
      </c>
      <c r="B4044" s="371" t="s">
        <v>12895</v>
      </c>
      <c r="C4044" s="371" t="s">
        <v>3635</v>
      </c>
      <c r="D4044" s="218">
        <v>54.93</v>
      </c>
    </row>
    <row r="4045" spans="1:4" customFormat="1" x14ac:dyDescent="0.25">
      <c r="A4045" s="371">
        <v>21116</v>
      </c>
      <c r="B4045" s="371" t="s">
        <v>12896</v>
      </c>
      <c r="C4045" s="371" t="s">
        <v>3635</v>
      </c>
      <c r="D4045" s="218">
        <v>41.59</v>
      </c>
    </row>
    <row r="4046" spans="1:4" customFormat="1" x14ac:dyDescent="0.25">
      <c r="A4046" s="371">
        <v>6320</v>
      </c>
      <c r="B4046" s="371" t="s">
        <v>12897</v>
      </c>
      <c r="C4046" s="371" t="s">
        <v>3635</v>
      </c>
      <c r="D4046" s="218">
        <v>28.29</v>
      </c>
    </row>
    <row r="4047" spans="1:4" customFormat="1" x14ac:dyDescent="0.25">
      <c r="A4047" s="371">
        <v>6303</v>
      </c>
      <c r="B4047" s="371" t="s">
        <v>12898</v>
      </c>
      <c r="C4047" s="371" t="s">
        <v>3635</v>
      </c>
      <c r="D4047" s="218">
        <v>28.29</v>
      </c>
    </row>
    <row r="4048" spans="1:4" customFormat="1" x14ac:dyDescent="0.25">
      <c r="A4048" s="371">
        <v>6308</v>
      </c>
      <c r="B4048" s="371" t="s">
        <v>12899</v>
      </c>
      <c r="C4048" s="371" t="s">
        <v>3635</v>
      </c>
      <c r="D4048" s="218">
        <v>151.99</v>
      </c>
    </row>
    <row r="4049" spans="1:4" customFormat="1" x14ac:dyDescent="0.25">
      <c r="A4049" s="371">
        <v>6317</v>
      </c>
      <c r="B4049" s="371" t="s">
        <v>12900</v>
      </c>
      <c r="C4049" s="371" t="s">
        <v>3635</v>
      </c>
      <c r="D4049" s="218">
        <v>151.99</v>
      </c>
    </row>
    <row r="4050" spans="1:4" customFormat="1" x14ac:dyDescent="0.25">
      <c r="A4050" s="371">
        <v>6307</v>
      </c>
      <c r="B4050" s="371" t="s">
        <v>12901</v>
      </c>
      <c r="C4050" s="371" t="s">
        <v>3635</v>
      </c>
      <c r="D4050" s="218">
        <v>151.99</v>
      </c>
    </row>
    <row r="4051" spans="1:4" customFormat="1" x14ac:dyDescent="0.25">
      <c r="A4051" s="371">
        <v>6309</v>
      </c>
      <c r="B4051" s="371" t="s">
        <v>12902</v>
      </c>
      <c r="C4051" s="371" t="s">
        <v>3635</v>
      </c>
      <c r="D4051" s="218">
        <v>156.4</v>
      </c>
    </row>
    <row r="4052" spans="1:4" customFormat="1" x14ac:dyDescent="0.25">
      <c r="A4052" s="371">
        <v>6318</v>
      </c>
      <c r="B4052" s="371" t="s">
        <v>12903</v>
      </c>
      <c r="C4052" s="371" t="s">
        <v>3635</v>
      </c>
      <c r="D4052" s="218">
        <v>81.98</v>
      </c>
    </row>
    <row r="4053" spans="1:4" customFormat="1" x14ac:dyDescent="0.25">
      <c r="A4053" s="371">
        <v>6306</v>
      </c>
      <c r="B4053" s="371" t="s">
        <v>12904</v>
      </c>
      <c r="C4053" s="371" t="s">
        <v>3635</v>
      </c>
      <c r="D4053" s="218">
        <v>81.98</v>
      </c>
    </row>
    <row r="4054" spans="1:4" customFormat="1" x14ac:dyDescent="0.25">
      <c r="A4054" s="371">
        <v>6305</v>
      </c>
      <c r="B4054" s="371" t="s">
        <v>12905</v>
      </c>
      <c r="C4054" s="371" t="s">
        <v>3635</v>
      </c>
      <c r="D4054" s="218">
        <v>81.98</v>
      </c>
    </row>
    <row r="4055" spans="1:4" customFormat="1" x14ac:dyDescent="0.25">
      <c r="A4055" s="371">
        <v>6302</v>
      </c>
      <c r="B4055" s="371" t="s">
        <v>12906</v>
      </c>
      <c r="C4055" s="371" t="s">
        <v>3635</v>
      </c>
      <c r="D4055" s="218">
        <v>17.39</v>
      </c>
    </row>
    <row r="4056" spans="1:4" customFormat="1" x14ac:dyDescent="0.25">
      <c r="A4056" s="371">
        <v>6312</v>
      </c>
      <c r="B4056" s="371" t="s">
        <v>12907</v>
      </c>
      <c r="C4056" s="371" t="s">
        <v>3635</v>
      </c>
      <c r="D4056" s="218">
        <v>218.62</v>
      </c>
    </row>
    <row r="4057" spans="1:4" customFormat="1" x14ac:dyDescent="0.25">
      <c r="A4057" s="371">
        <v>6311</v>
      </c>
      <c r="B4057" s="371" t="s">
        <v>12908</v>
      </c>
      <c r="C4057" s="371" t="s">
        <v>3635</v>
      </c>
      <c r="D4057" s="218">
        <v>218.62</v>
      </c>
    </row>
    <row r="4058" spans="1:4" customFormat="1" x14ac:dyDescent="0.25">
      <c r="A4058" s="371">
        <v>6310</v>
      </c>
      <c r="B4058" s="371" t="s">
        <v>12909</v>
      </c>
      <c r="C4058" s="371" t="s">
        <v>3635</v>
      </c>
      <c r="D4058" s="218">
        <v>218.62</v>
      </c>
    </row>
    <row r="4059" spans="1:4" customFormat="1" x14ac:dyDescent="0.25">
      <c r="A4059" s="371">
        <v>6314</v>
      </c>
      <c r="B4059" s="371" t="s">
        <v>12910</v>
      </c>
      <c r="C4059" s="371" t="s">
        <v>3635</v>
      </c>
      <c r="D4059" s="218">
        <v>218.62</v>
      </c>
    </row>
    <row r="4060" spans="1:4" customFormat="1" x14ac:dyDescent="0.25">
      <c r="A4060" s="371">
        <v>6313</v>
      </c>
      <c r="B4060" s="371" t="s">
        <v>12911</v>
      </c>
      <c r="C4060" s="371" t="s">
        <v>3635</v>
      </c>
      <c r="D4060" s="218">
        <v>218.62</v>
      </c>
    </row>
    <row r="4061" spans="1:4" customFormat="1" x14ac:dyDescent="0.25">
      <c r="A4061" s="371">
        <v>6315</v>
      </c>
      <c r="B4061" s="371" t="s">
        <v>12912</v>
      </c>
      <c r="C4061" s="371" t="s">
        <v>3635</v>
      </c>
      <c r="D4061" s="218">
        <v>413.94</v>
      </c>
    </row>
    <row r="4062" spans="1:4" customFormat="1" x14ac:dyDescent="0.25">
      <c r="A4062" s="371">
        <v>6316</v>
      </c>
      <c r="B4062" s="371" t="s">
        <v>12913</v>
      </c>
      <c r="C4062" s="371" t="s">
        <v>3635</v>
      </c>
      <c r="D4062" s="218">
        <v>413.94</v>
      </c>
    </row>
    <row r="4063" spans="1:4" customFormat="1" x14ac:dyDescent="0.25">
      <c r="A4063" s="371">
        <v>39324</v>
      </c>
      <c r="B4063" s="371" t="s">
        <v>12914</v>
      </c>
      <c r="C4063" s="371" t="s">
        <v>3635</v>
      </c>
      <c r="D4063" s="218">
        <v>4.03</v>
      </c>
    </row>
    <row r="4064" spans="1:4" customFormat="1" x14ac:dyDescent="0.25">
      <c r="A4064" s="371">
        <v>39325</v>
      </c>
      <c r="B4064" s="371" t="s">
        <v>12915</v>
      </c>
      <c r="C4064" s="371" t="s">
        <v>3635</v>
      </c>
      <c r="D4064" s="218">
        <v>6.07</v>
      </c>
    </row>
    <row r="4065" spans="1:4" customFormat="1" x14ac:dyDescent="0.25">
      <c r="A4065" s="371">
        <v>39326</v>
      </c>
      <c r="B4065" s="371" t="s">
        <v>12916</v>
      </c>
      <c r="C4065" s="371" t="s">
        <v>3635</v>
      </c>
      <c r="D4065" s="218">
        <v>21.8</v>
      </c>
    </row>
    <row r="4066" spans="1:4" customFormat="1" x14ac:dyDescent="0.25">
      <c r="A4066" s="371">
        <v>39327</v>
      </c>
      <c r="B4066" s="371" t="s">
        <v>12917</v>
      </c>
      <c r="C4066" s="371" t="s">
        <v>3635</v>
      </c>
      <c r="D4066" s="218">
        <v>32.89</v>
      </c>
    </row>
    <row r="4067" spans="1:4" customFormat="1" x14ac:dyDescent="0.25">
      <c r="A4067" s="371">
        <v>11378</v>
      </c>
      <c r="B4067" s="371" t="s">
        <v>12918</v>
      </c>
      <c r="C4067" s="371" t="s">
        <v>3635</v>
      </c>
      <c r="D4067" s="218">
        <v>75.33</v>
      </c>
    </row>
    <row r="4068" spans="1:4" customFormat="1" x14ac:dyDescent="0.25">
      <c r="A4068" s="371">
        <v>11379</v>
      </c>
      <c r="B4068" s="371" t="s">
        <v>12919</v>
      </c>
      <c r="C4068" s="371" t="s">
        <v>3635</v>
      </c>
      <c r="D4068" s="218">
        <v>63.65</v>
      </c>
    </row>
    <row r="4069" spans="1:4" customFormat="1" x14ac:dyDescent="0.25">
      <c r="A4069" s="371">
        <v>11493</v>
      </c>
      <c r="B4069" s="371" t="s">
        <v>12920</v>
      </c>
      <c r="C4069" s="371" t="s">
        <v>3635</v>
      </c>
      <c r="D4069" s="218">
        <v>36.71</v>
      </c>
    </row>
    <row r="4070" spans="1:4" customFormat="1" x14ac:dyDescent="0.25">
      <c r="A4070" s="371">
        <v>7106</v>
      </c>
      <c r="B4070" s="371" t="s">
        <v>12921</v>
      </c>
      <c r="C4070" s="371" t="s">
        <v>3635</v>
      </c>
      <c r="D4070" s="218">
        <v>144</v>
      </c>
    </row>
    <row r="4071" spans="1:4" customFormat="1" x14ac:dyDescent="0.25">
      <c r="A4071" s="371">
        <v>7104</v>
      </c>
      <c r="B4071" s="371" t="s">
        <v>12922</v>
      </c>
      <c r="C4071" s="371" t="s">
        <v>3635</v>
      </c>
      <c r="D4071" s="218">
        <v>3.88</v>
      </c>
    </row>
    <row r="4072" spans="1:4" customFormat="1" x14ac:dyDescent="0.25">
      <c r="A4072" s="371">
        <v>7136</v>
      </c>
      <c r="B4072" s="371" t="s">
        <v>12923</v>
      </c>
      <c r="C4072" s="371" t="s">
        <v>3635</v>
      </c>
      <c r="D4072" s="218">
        <v>6.76</v>
      </c>
    </row>
    <row r="4073" spans="1:4" customFormat="1" x14ac:dyDescent="0.25">
      <c r="A4073" s="371">
        <v>7128</v>
      </c>
      <c r="B4073" s="371" t="s">
        <v>12924</v>
      </c>
      <c r="C4073" s="371" t="s">
        <v>3635</v>
      </c>
      <c r="D4073" s="218">
        <v>8.77</v>
      </c>
    </row>
    <row r="4074" spans="1:4" customFormat="1" x14ac:dyDescent="0.25">
      <c r="A4074" s="371">
        <v>7108</v>
      </c>
      <c r="B4074" s="371" t="s">
        <v>12925</v>
      </c>
      <c r="C4074" s="371" t="s">
        <v>3635</v>
      </c>
      <c r="D4074" s="218">
        <v>8.75</v>
      </c>
    </row>
    <row r="4075" spans="1:4" customFormat="1" x14ac:dyDescent="0.25">
      <c r="A4075" s="371">
        <v>7129</v>
      </c>
      <c r="B4075" s="371" t="s">
        <v>12926</v>
      </c>
      <c r="C4075" s="371" t="s">
        <v>3635</v>
      </c>
      <c r="D4075" s="218">
        <v>10.29</v>
      </c>
    </row>
    <row r="4076" spans="1:4" customFormat="1" x14ac:dyDescent="0.25">
      <c r="A4076" s="371">
        <v>7130</v>
      </c>
      <c r="B4076" s="371" t="s">
        <v>12927</v>
      </c>
      <c r="C4076" s="371" t="s">
        <v>3635</v>
      </c>
      <c r="D4076" s="218">
        <v>14.96</v>
      </c>
    </row>
    <row r="4077" spans="1:4" customFormat="1" x14ac:dyDescent="0.25">
      <c r="A4077" s="371">
        <v>7131</v>
      </c>
      <c r="B4077" s="371" t="s">
        <v>12928</v>
      </c>
      <c r="C4077" s="371" t="s">
        <v>3635</v>
      </c>
      <c r="D4077" s="218">
        <v>18.29</v>
      </c>
    </row>
    <row r="4078" spans="1:4" customFormat="1" x14ac:dyDescent="0.25">
      <c r="A4078" s="371">
        <v>7132</v>
      </c>
      <c r="B4078" s="371" t="s">
        <v>12929</v>
      </c>
      <c r="C4078" s="371" t="s">
        <v>3635</v>
      </c>
      <c r="D4078" s="218">
        <v>43.07</v>
      </c>
    </row>
    <row r="4079" spans="1:4" customFormat="1" x14ac:dyDescent="0.25">
      <c r="A4079" s="371">
        <v>7133</v>
      </c>
      <c r="B4079" s="371" t="s">
        <v>12930</v>
      </c>
      <c r="C4079" s="371" t="s">
        <v>3635</v>
      </c>
      <c r="D4079" s="218">
        <v>99.53</v>
      </c>
    </row>
    <row r="4080" spans="1:4" customFormat="1" x14ac:dyDescent="0.25">
      <c r="A4080" s="371">
        <v>37420</v>
      </c>
      <c r="B4080" s="371" t="s">
        <v>12931</v>
      </c>
      <c r="C4080" s="371" t="s">
        <v>3635</v>
      </c>
      <c r="D4080" s="218">
        <v>40.33</v>
      </c>
    </row>
    <row r="4081" spans="1:4" customFormat="1" x14ac:dyDescent="0.25">
      <c r="A4081" s="371">
        <v>37421</v>
      </c>
      <c r="B4081" s="371" t="s">
        <v>12932</v>
      </c>
      <c r="C4081" s="371" t="s">
        <v>3635</v>
      </c>
      <c r="D4081" s="218">
        <v>55.12</v>
      </c>
    </row>
    <row r="4082" spans="1:4" customFormat="1" x14ac:dyDescent="0.25">
      <c r="A4082" s="371">
        <v>37422</v>
      </c>
      <c r="B4082" s="371" t="s">
        <v>12933</v>
      </c>
      <c r="C4082" s="371" t="s">
        <v>3635</v>
      </c>
      <c r="D4082" s="218">
        <v>51.59</v>
      </c>
    </row>
    <row r="4083" spans="1:4" customFormat="1" x14ac:dyDescent="0.25">
      <c r="A4083" s="371">
        <v>37443</v>
      </c>
      <c r="B4083" s="371" t="s">
        <v>12934</v>
      </c>
      <c r="C4083" s="371" t="s">
        <v>3635</v>
      </c>
      <c r="D4083" s="218">
        <v>191.41</v>
      </c>
    </row>
    <row r="4084" spans="1:4" customFormat="1" x14ac:dyDescent="0.25">
      <c r="A4084" s="371">
        <v>37444</v>
      </c>
      <c r="B4084" s="371" t="s">
        <v>12935</v>
      </c>
      <c r="C4084" s="371" t="s">
        <v>3635</v>
      </c>
      <c r="D4084" s="218">
        <v>194.65</v>
      </c>
    </row>
    <row r="4085" spans="1:4" customFormat="1" x14ac:dyDescent="0.25">
      <c r="A4085" s="371">
        <v>37445</v>
      </c>
      <c r="B4085" s="371" t="s">
        <v>12936</v>
      </c>
      <c r="C4085" s="371" t="s">
        <v>3635</v>
      </c>
      <c r="D4085" s="218">
        <v>295.04000000000002</v>
      </c>
    </row>
    <row r="4086" spans="1:4" customFormat="1" x14ac:dyDescent="0.25">
      <c r="A4086" s="371">
        <v>37446</v>
      </c>
      <c r="B4086" s="371" t="s">
        <v>12937</v>
      </c>
      <c r="C4086" s="371" t="s">
        <v>3635</v>
      </c>
      <c r="D4086" s="218">
        <v>321.64</v>
      </c>
    </row>
    <row r="4087" spans="1:4" customFormat="1" x14ac:dyDescent="0.25">
      <c r="A4087" s="371">
        <v>37447</v>
      </c>
      <c r="B4087" s="371" t="s">
        <v>12938</v>
      </c>
      <c r="C4087" s="371" t="s">
        <v>3635</v>
      </c>
      <c r="D4087" s="218">
        <v>326.68</v>
      </c>
    </row>
    <row r="4088" spans="1:4" customFormat="1" x14ac:dyDescent="0.25">
      <c r="A4088" s="371">
        <v>37448</v>
      </c>
      <c r="B4088" s="371" t="s">
        <v>12939</v>
      </c>
      <c r="C4088" s="371" t="s">
        <v>3635</v>
      </c>
      <c r="D4088" s="218">
        <v>448.09</v>
      </c>
    </row>
    <row r="4089" spans="1:4" customFormat="1" x14ac:dyDescent="0.25">
      <c r="A4089" s="371">
        <v>37440</v>
      </c>
      <c r="B4089" s="371" t="s">
        <v>12940</v>
      </c>
      <c r="C4089" s="371" t="s">
        <v>3635</v>
      </c>
      <c r="D4089" s="218">
        <v>151.91999999999999</v>
      </c>
    </row>
    <row r="4090" spans="1:4" customFormat="1" x14ac:dyDescent="0.25">
      <c r="A4090" s="371">
        <v>37441</v>
      </c>
      <c r="B4090" s="371" t="s">
        <v>12941</v>
      </c>
      <c r="C4090" s="371" t="s">
        <v>3635</v>
      </c>
      <c r="D4090" s="218">
        <v>151.91999999999999</v>
      </c>
    </row>
    <row r="4091" spans="1:4" customFormat="1" x14ac:dyDescent="0.25">
      <c r="A4091" s="371">
        <v>37442</v>
      </c>
      <c r="B4091" s="371" t="s">
        <v>12942</v>
      </c>
      <c r="C4091" s="371" t="s">
        <v>3635</v>
      </c>
      <c r="D4091" s="218">
        <v>182.98</v>
      </c>
    </row>
    <row r="4092" spans="1:4" customFormat="1" x14ac:dyDescent="0.25">
      <c r="A4092" s="371">
        <v>38017</v>
      </c>
      <c r="B4092" s="371" t="s">
        <v>12943</v>
      </c>
      <c r="C4092" s="371" t="s">
        <v>3635</v>
      </c>
      <c r="D4092" s="218">
        <v>8.24</v>
      </c>
    </row>
    <row r="4093" spans="1:4" customFormat="1" x14ac:dyDescent="0.25">
      <c r="A4093" s="371">
        <v>38018</v>
      </c>
      <c r="B4093" s="371" t="s">
        <v>12944</v>
      </c>
      <c r="C4093" s="371" t="s">
        <v>3635</v>
      </c>
      <c r="D4093" s="218">
        <v>9.27</v>
      </c>
    </row>
    <row r="4094" spans="1:4" customFormat="1" x14ac:dyDescent="0.25">
      <c r="A4094" s="371">
        <v>39895</v>
      </c>
      <c r="B4094" s="371" t="s">
        <v>12945</v>
      </c>
      <c r="C4094" s="371" t="s">
        <v>3635</v>
      </c>
      <c r="D4094" s="218">
        <v>55.35</v>
      </c>
    </row>
    <row r="4095" spans="1:4" customFormat="1" x14ac:dyDescent="0.25">
      <c r="A4095" s="371">
        <v>39896</v>
      </c>
      <c r="B4095" s="371" t="s">
        <v>12946</v>
      </c>
      <c r="C4095" s="371" t="s">
        <v>3635</v>
      </c>
      <c r="D4095" s="218">
        <v>81.12</v>
      </c>
    </row>
    <row r="4096" spans="1:4" customFormat="1" x14ac:dyDescent="0.25">
      <c r="A4096" s="371">
        <v>38873</v>
      </c>
      <c r="B4096" s="371" t="s">
        <v>12947</v>
      </c>
      <c r="C4096" s="371" t="s">
        <v>3635</v>
      </c>
      <c r="D4096" s="218">
        <v>14.35</v>
      </c>
    </row>
    <row r="4097" spans="1:4" customFormat="1" x14ac:dyDescent="0.25">
      <c r="A4097" s="371">
        <v>38874</v>
      </c>
      <c r="B4097" s="371" t="s">
        <v>12948</v>
      </c>
      <c r="C4097" s="371" t="s">
        <v>3635</v>
      </c>
      <c r="D4097" s="218">
        <v>18.170000000000002</v>
      </c>
    </row>
    <row r="4098" spans="1:4" customFormat="1" x14ac:dyDescent="0.25">
      <c r="A4098" s="371">
        <v>38875</v>
      </c>
      <c r="B4098" s="371" t="s">
        <v>12949</v>
      </c>
      <c r="C4098" s="371" t="s">
        <v>3635</v>
      </c>
      <c r="D4098" s="218">
        <v>28.8</v>
      </c>
    </row>
    <row r="4099" spans="1:4" customFormat="1" x14ac:dyDescent="0.25">
      <c r="A4099" s="371">
        <v>38876</v>
      </c>
      <c r="B4099" s="371" t="s">
        <v>12950</v>
      </c>
      <c r="C4099" s="371" t="s">
        <v>3635</v>
      </c>
      <c r="D4099" s="218">
        <v>38.700000000000003</v>
      </c>
    </row>
    <row r="4100" spans="1:4" customFormat="1" x14ac:dyDescent="0.25">
      <c r="A4100" s="371">
        <v>39000</v>
      </c>
      <c r="B4100" s="371" t="s">
        <v>12951</v>
      </c>
      <c r="C4100" s="371" t="s">
        <v>3635</v>
      </c>
      <c r="D4100" s="218">
        <v>33.72</v>
      </c>
    </row>
    <row r="4101" spans="1:4" customFormat="1" x14ac:dyDescent="0.25">
      <c r="A4101" s="371">
        <v>38674</v>
      </c>
      <c r="B4101" s="371" t="s">
        <v>12952</v>
      </c>
      <c r="C4101" s="371" t="s">
        <v>3635</v>
      </c>
      <c r="D4101" s="218">
        <v>27.74</v>
      </c>
    </row>
    <row r="4102" spans="1:4" customFormat="1" x14ac:dyDescent="0.25">
      <c r="A4102" s="371">
        <v>38019</v>
      </c>
      <c r="B4102" s="371" t="s">
        <v>12953</v>
      </c>
      <c r="C4102" s="371" t="s">
        <v>3635</v>
      </c>
      <c r="D4102" s="218">
        <v>5.87</v>
      </c>
    </row>
    <row r="4103" spans="1:4" customFormat="1" x14ac:dyDescent="0.25">
      <c r="A4103" s="371">
        <v>38020</v>
      </c>
      <c r="B4103" s="371" t="s">
        <v>12954</v>
      </c>
      <c r="C4103" s="371" t="s">
        <v>3635</v>
      </c>
      <c r="D4103" s="218">
        <v>7.23</v>
      </c>
    </row>
    <row r="4104" spans="1:4" customFormat="1" x14ac:dyDescent="0.25">
      <c r="A4104" s="371">
        <v>38454</v>
      </c>
      <c r="B4104" s="371" t="s">
        <v>12955</v>
      </c>
      <c r="C4104" s="371" t="s">
        <v>3635</v>
      </c>
      <c r="D4104" s="218">
        <v>12.64</v>
      </c>
    </row>
    <row r="4105" spans="1:4" customFormat="1" x14ac:dyDescent="0.25">
      <c r="A4105" s="371">
        <v>38455</v>
      </c>
      <c r="B4105" s="371" t="s">
        <v>12956</v>
      </c>
      <c r="C4105" s="371" t="s">
        <v>3635</v>
      </c>
      <c r="D4105" s="218">
        <v>16.920000000000002</v>
      </c>
    </row>
    <row r="4106" spans="1:4" customFormat="1" x14ac:dyDescent="0.25">
      <c r="A4106" s="371">
        <v>38462</v>
      </c>
      <c r="B4106" s="371" t="s">
        <v>12957</v>
      </c>
      <c r="C4106" s="371" t="s">
        <v>3635</v>
      </c>
      <c r="D4106" s="218">
        <v>272.89999999999998</v>
      </c>
    </row>
    <row r="4107" spans="1:4" customFormat="1" x14ac:dyDescent="0.25">
      <c r="A4107" s="371">
        <v>36362</v>
      </c>
      <c r="B4107" s="371" t="s">
        <v>12958</v>
      </c>
      <c r="C4107" s="371" t="s">
        <v>3635</v>
      </c>
      <c r="D4107" s="218">
        <v>3.77</v>
      </c>
    </row>
    <row r="4108" spans="1:4" customFormat="1" x14ac:dyDescent="0.25">
      <c r="A4108" s="371">
        <v>36298</v>
      </c>
      <c r="B4108" s="371" t="s">
        <v>12959</v>
      </c>
      <c r="C4108" s="371" t="s">
        <v>3635</v>
      </c>
      <c r="D4108" s="218">
        <v>3.24</v>
      </c>
    </row>
    <row r="4109" spans="1:4" customFormat="1" x14ac:dyDescent="0.25">
      <c r="A4109" s="371">
        <v>38456</v>
      </c>
      <c r="B4109" s="371" t="s">
        <v>12960</v>
      </c>
      <c r="C4109" s="371" t="s">
        <v>3635</v>
      </c>
      <c r="D4109" s="218">
        <v>8.07</v>
      </c>
    </row>
    <row r="4110" spans="1:4" customFormat="1" x14ac:dyDescent="0.25">
      <c r="A4110" s="371">
        <v>38457</v>
      </c>
      <c r="B4110" s="371" t="s">
        <v>12961</v>
      </c>
      <c r="C4110" s="371" t="s">
        <v>3635</v>
      </c>
      <c r="D4110" s="218">
        <v>14.7</v>
      </c>
    </row>
    <row r="4111" spans="1:4" customFormat="1" x14ac:dyDescent="0.25">
      <c r="A4111" s="371">
        <v>38458</v>
      </c>
      <c r="B4111" s="371" t="s">
        <v>12962</v>
      </c>
      <c r="C4111" s="371" t="s">
        <v>3635</v>
      </c>
      <c r="D4111" s="218">
        <v>28.33</v>
      </c>
    </row>
    <row r="4112" spans="1:4" customFormat="1" x14ac:dyDescent="0.25">
      <c r="A4112" s="371">
        <v>38459</v>
      </c>
      <c r="B4112" s="371" t="s">
        <v>12963</v>
      </c>
      <c r="C4112" s="371" t="s">
        <v>3635</v>
      </c>
      <c r="D4112" s="218">
        <v>44.53</v>
      </c>
    </row>
    <row r="4113" spans="1:4" customFormat="1" x14ac:dyDescent="0.25">
      <c r="A4113" s="371">
        <v>38460</v>
      </c>
      <c r="B4113" s="371" t="s">
        <v>12964</v>
      </c>
      <c r="C4113" s="371" t="s">
        <v>3635</v>
      </c>
      <c r="D4113" s="218">
        <v>95.53</v>
      </c>
    </row>
    <row r="4114" spans="1:4" customFormat="1" x14ac:dyDescent="0.25">
      <c r="A4114" s="371">
        <v>38461</v>
      </c>
      <c r="B4114" s="371" t="s">
        <v>12965</v>
      </c>
      <c r="C4114" s="371" t="s">
        <v>3635</v>
      </c>
      <c r="D4114" s="218">
        <v>128.19</v>
      </c>
    </row>
    <row r="4115" spans="1:4" customFormat="1" x14ac:dyDescent="0.25">
      <c r="A4115" s="371">
        <v>7094</v>
      </c>
      <c r="B4115" s="371" t="s">
        <v>12966</v>
      </c>
      <c r="C4115" s="371" t="s">
        <v>3635</v>
      </c>
      <c r="D4115" s="218">
        <v>12.67</v>
      </c>
    </row>
    <row r="4116" spans="1:4" customFormat="1" x14ac:dyDescent="0.25">
      <c r="A4116" s="371">
        <v>7116</v>
      </c>
      <c r="B4116" s="371" t="s">
        <v>12967</v>
      </c>
      <c r="C4116" s="371" t="s">
        <v>3635</v>
      </c>
      <c r="D4116" s="218">
        <v>3.27</v>
      </c>
    </row>
    <row r="4117" spans="1:4" customFormat="1" x14ac:dyDescent="0.25">
      <c r="A4117" s="371">
        <v>7118</v>
      </c>
      <c r="B4117" s="371" t="s">
        <v>12968</v>
      </c>
      <c r="C4117" s="371" t="s">
        <v>3635</v>
      </c>
      <c r="D4117" s="218">
        <v>26.06</v>
      </c>
    </row>
    <row r="4118" spans="1:4" customFormat="1" x14ac:dyDescent="0.25">
      <c r="A4118" s="371">
        <v>7098</v>
      </c>
      <c r="B4118" s="371" t="s">
        <v>12969</v>
      </c>
      <c r="C4118" s="371" t="s">
        <v>3635</v>
      </c>
      <c r="D4118" s="218">
        <v>3.87</v>
      </c>
    </row>
    <row r="4119" spans="1:4" customFormat="1" x14ac:dyDescent="0.25">
      <c r="A4119" s="371">
        <v>7110</v>
      </c>
      <c r="B4119" s="371" t="s">
        <v>12970</v>
      </c>
      <c r="C4119" s="371" t="s">
        <v>3635</v>
      </c>
      <c r="D4119" s="218">
        <v>49.54</v>
      </c>
    </row>
    <row r="4120" spans="1:4" customFormat="1" x14ac:dyDescent="0.25">
      <c r="A4120" s="371">
        <v>7123</v>
      </c>
      <c r="B4120" s="371" t="s">
        <v>12971</v>
      </c>
      <c r="C4120" s="371" t="s">
        <v>3635</v>
      </c>
      <c r="D4120" s="218">
        <v>4.68</v>
      </c>
    </row>
    <row r="4121" spans="1:4" customFormat="1" x14ac:dyDescent="0.25">
      <c r="A4121" s="371">
        <v>7121</v>
      </c>
      <c r="B4121" s="371" t="s">
        <v>12972</v>
      </c>
      <c r="C4121" s="371" t="s">
        <v>3635</v>
      </c>
      <c r="D4121" s="218">
        <v>9.26</v>
      </c>
    </row>
    <row r="4122" spans="1:4" customFormat="1" x14ac:dyDescent="0.25">
      <c r="A4122" s="371">
        <v>7137</v>
      </c>
      <c r="B4122" s="371" t="s">
        <v>12973</v>
      </c>
      <c r="C4122" s="371" t="s">
        <v>3635</v>
      </c>
      <c r="D4122" s="218">
        <v>10.119999999999999</v>
      </c>
    </row>
    <row r="4123" spans="1:4" customFormat="1" x14ac:dyDescent="0.25">
      <c r="A4123" s="371">
        <v>7122</v>
      </c>
      <c r="B4123" s="371" t="s">
        <v>12974</v>
      </c>
      <c r="C4123" s="371" t="s">
        <v>3635</v>
      </c>
      <c r="D4123" s="218">
        <v>11.14</v>
      </c>
    </row>
    <row r="4124" spans="1:4" customFormat="1" x14ac:dyDescent="0.25">
      <c r="A4124" s="371">
        <v>7114</v>
      </c>
      <c r="B4124" s="371" t="s">
        <v>12975</v>
      </c>
      <c r="C4124" s="371" t="s">
        <v>3635</v>
      </c>
      <c r="D4124" s="218">
        <v>12.95</v>
      </c>
    </row>
    <row r="4125" spans="1:4" customFormat="1" x14ac:dyDescent="0.25">
      <c r="A4125" s="371">
        <v>7109</v>
      </c>
      <c r="B4125" s="371" t="s">
        <v>12976</v>
      </c>
      <c r="C4125" s="371" t="s">
        <v>3635</v>
      </c>
      <c r="D4125" s="218">
        <v>2.57</v>
      </c>
    </row>
    <row r="4126" spans="1:4" customFormat="1" x14ac:dyDescent="0.25">
      <c r="A4126" s="371">
        <v>7135</v>
      </c>
      <c r="B4126" s="371" t="s">
        <v>12977</v>
      </c>
      <c r="C4126" s="371" t="s">
        <v>3635</v>
      </c>
      <c r="D4126" s="218">
        <v>5.26</v>
      </c>
    </row>
    <row r="4127" spans="1:4" customFormat="1" x14ac:dyDescent="0.25">
      <c r="A4127" s="371">
        <v>37947</v>
      </c>
      <c r="B4127" s="371" t="s">
        <v>12978</v>
      </c>
      <c r="C4127" s="371" t="s">
        <v>3635</v>
      </c>
      <c r="D4127" s="218">
        <v>4.2699999999999996</v>
      </c>
    </row>
    <row r="4128" spans="1:4" customFormat="1" x14ac:dyDescent="0.25">
      <c r="A4128" s="371">
        <v>7103</v>
      </c>
      <c r="B4128" s="371" t="s">
        <v>12979</v>
      </c>
      <c r="C4128" s="371" t="s">
        <v>3635</v>
      </c>
      <c r="D4128" s="218">
        <v>13.93</v>
      </c>
    </row>
    <row r="4129" spans="1:4" customFormat="1" x14ac:dyDescent="0.25">
      <c r="A4129" s="371">
        <v>40419</v>
      </c>
      <c r="B4129" s="371" t="s">
        <v>12980</v>
      </c>
      <c r="C4129" s="371" t="s">
        <v>3635</v>
      </c>
      <c r="D4129" s="218">
        <v>36.950000000000003</v>
      </c>
    </row>
    <row r="4130" spans="1:4" customFormat="1" x14ac:dyDescent="0.25">
      <c r="A4130" s="371">
        <v>40420</v>
      </c>
      <c r="B4130" s="371" t="s">
        <v>12981</v>
      </c>
      <c r="C4130" s="371" t="s">
        <v>3635</v>
      </c>
      <c r="D4130" s="218">
        <v>53.91</v>
      </c>
    </row>
    <row r="4131" spans="1:4" customFormat="1" x14ac:dyDescent="0.25">
      <c r="A4131" s="371">
        <v>40421</v>
      </c>
      <c r="B4131" s="371" t="s">
        <v>12982</v>
      </c>
      <c r="C4131" s="371" t="s">
        <v>3635</v>
      </c>
      <c r="D4131" s="218">
        <v>57.39</v>
      </c>
    </row>
    <row r="4132" spans="1:4" customFormat="1" x14ac:dyDescent="0.25">
      <c r="A4132" s="371">
        <v>38905</v>
      </c>
      <c r="B4132" s="371" t="s">
        <v>12983</v>
      </c>
      <c r="C4132" s="371" t="s">
        <v>3635</v>
      </c>
      <c r="D4132" s="218">
        <v>18.57</v>
      </c>
    </row>
    <row r="4133" spans="1:4" customFormat="1" x14ac:dyDescent="0.25">
      <c r="A4133" s="371">
        <v>38907</v>
      </c>
      <c r="B4133" s="371" t="s">
        <v>12984</v>
      </c>
      <c r="C4133" s="371" t="s">
        <v>3635</v>
      </c>
      <c r="D4133" s="218">
        <v>17.899999999999999</v>
      </c>
    </row>
    <row r="4134" spans="1:4" customFormat="1" x14ac:dyDescent="0.25">
      <c r="A4134" s="371">
        <v>38910</v>
      </c>
      <c r="B4134" s="371" t="s">
        <v>12985</v>
      </c>
      <c r="C4134" s="371" t="s">
        <v>3635</v>
      </c>
      <c r="D4134" s="218">
        <v>20.94</v>
      </c>
    </row>
    <row r="4135" spans="1:4" customFormat="1" x14ac:dyDescent="0.25">
      <c r="A4135" s="371">
        <v>11655</v>
      </c>
      <c r="B4135" s="371" t="s">
        <v>12986</v>
      </c>
      <c r="C4135" s="371" t="s">
        <v>3635</v>
      </c>
      <c r="D4135" s="218">
        <v>15.12</v>
      </c>
    </row>
    <row r="4136" spans="1:4" customFormat="1" x14ac:dyDescent="0.25">
      <c r="A4136" s="371">
        <v>11656</v>
      </c>
      <c r="B4136" s="371" t="s">
        <v>12987</v>
      </c>
      <c r="C4136" s="371" t="s">
        <v>3635</v>
      </c>
      <c r="D4136" s="218">
        <v>17.36</v>
      </c>
    </row>
    <row r="4137" spans="1:4" customFormat="1" x14ac:dyDescent="0.25">
      <c r="A4137" s="371">
        <v>7091</v>
      </c>
      <c r="B4137" s="371" t="s">
        <v>12988</v>
      </c>
      <c r="C4137" s="371" t="s">
        <v>3635</v>
      </c>
      <c r="D4137" s="218">
        <v>14.22</v>
      </c>
    </row>
    <row r="4138" spans="1:4" customFormat="1" x14ac:dyDescent="0.25">
      <c r="A4138" s="371">
        <v>37948</v>
      </c>
      <c r="B4138" s="371" t="s">
        <v>12989</v>
      </c>
      <c r="C4138" s="371" t="s">
        <v>3635</v>
      </c>
      <c r="D4138" s="218">
        <v>3.29</v>
      </c>
    </row>
    <row r="4139" spans="1:4" customFormat="1" x14ac:dyDescent="0.25">
      <c r="A4139" s="371">
        <v>7097</v>
      </c>
      <c r="B4139" s="371" t="s">
        <v>12990</v>
      </c>
      <c r="C4139" s="371" t="s">
        <v>3635</v>
      </c>
      <c r="D4139" s="218">
        <v>6.68</v>
      </c>
    </row>
    <row r="4140" spans="1:4" customFormat="1" x14ac:dyDescent="0.25">
      <c r="A4140" s="371">
        <v>11658</v>
      </c>
      <c r="B4140" s="371" t="s">
        <v>12991</v>
      </c>
      <c r="C4140" s="371" t="s">
        <v>3635</v>
      </c>
      <c r="D4140" s="218">
        <v>14.76</v>
      </c>
    </row>
    <row r="4141" spans="1:4" customFormat="1" x14ac:dyDescent="0.25">
      <c r="A4141" s="371">
        <v>7146</v>
      </c>
      <c r="B4141" s="371" t="s">
        <v>12992</v>
      </c>
      <c r="C4141" s="371" t="s">
        <v>3635</v>
      </c>
      <c r="D4141" s="218">
        <v>169.57</v>
      </c>
    </row>
    <row r="4142" spans="1:4" customFormat="1" x14ac:dyDescent="0.25">
      <c r="A4142" s="371">
        <v>7138</v>
      </c>
      <c r="B4142" s="371" t="s">
        <v>12993</v>
      </c>
      <c r="C4142" s="371" t="s">
        <v>3635</v>
      </c>
      <c r="D4142" s="218">
        <v>1.07</v>
      </c>
    </row>
    <row r="4143" spans="1:4" customFormat="1" x14ac:dyDescent="0.25">
      <c r="A4143" s="371">
        <v>7139</v>
      </c>
      <c r="B4143" s="371" t="s">
        <v>12994</v>
      </c>
      <c r="C4143" s="371" t="s">
        <v>3635</v>
      </c>
      <c r="D4143" s="218">
        <v>1.22</v>
      </c>
    </row>
    <row r="4144" spans="1:4" customFormat="1" x14ac:dyDescent="0.25">
      <c r="A4144" s="371">
        <v>7140</v>
      </c>
      <c r="B4144" s="371" t="s">
        <v>12995</v>
      </c>
      <c r="C4144" s="371" t="s">
        <v>3635</v>
      </c>
      <c r="D4144" s="218">
        <v>3.81</v>
      </c>
    </row>
    <row r="4145" spans="1:4" customFormat="1" x14ac:dyDescent="0.25">
      <c r="A4145" s="371">
        <v>7141</v>
      </c>
      <c r="B4145" s="371" t="s">
        <v>12996</v>
      </c>
      <c r="C4145" s="371" t="s">
        <v>3635</v>
      </c>
      <c r="D4145" s="218">
        <v>9.33</v>
      </c>
    </row>
    <row r="4146" spans="1:4" customFormat="1" x14ac:dyDescent="0.25">
      <c r="A4146" s="371">
        <v>7143</v>
      </c>
      <c r="B4146" s="371" t="s">
        <v>12997</v>
      </c>
      <c r="C4146" s="371" t="s">
        <v>3635</v>
      </c>
      <c r="D4146" s="218">
        <v>31.3</v>
      </c>
    </row>
    <row r="4147" spans="1:4" customFormat="1" x14ac:dyDescent="0.25">
      <c r="A4147" s="371">
        <v>7144</v>
      </c>
      <c r="B4147" s="371" t="s">
        <v>12998</v>
      </c>
      <c r="C4147" s="371" t="s">
        <v>3635</v>
      </c>
      <c r="D4147" s="218">
        <v>58.08</v>
      </c>
    </row>
    <row r="4148" spans="1:4" customFormat="1" x14ac:dyDescent="0.25">
      <c r="A4148" s="371">
        <v>7145</v>
      </c>
      <c r="B4148" s="371" t="s">
        <v>12999</v>
      </c>
      <c r="C4148" s="371" t="s">
        <v>3635</v>
      </c>
      <c r="D4148" s="218">
        <v>78.97</v>
      </c>
    </row>
    <row r="4149" spans="1:4" customFormat="1" x14ac:dyDescent="0.25">
      <c r="A4149" s="371">
        <v>7142</v>
      </c>
      <c r="B4149" s="371" t="s">
        <v>13000</v>
      </c>
      <c r="C4149" s="371" t="s">
        <v>3635</v>
      </c>
      <c r="D4149" s="218">
        <v>9.75</v>
      </c>
    </row>
    <row r="4150" spans="1:4" customFormat="1" x14ac:dyDescent="0.25">
      <c r="A4150" s="371">
        <v>3593</v>
      </c>
      <c r="B4150" s="371" t="s">
        <v>13001</v>
      </c>
      <c r="C4150" s="371" t="s">
        <v>3635</v>
      </c>
      <c r="D4150" s="218">
        <v>101.47</v>
      </c>
    </row>
    <row r="4151" spans="1:4" customFormat="1" x14ac:dyDescent="0.25">
      <c r="A4151" s="371">
        <v>3588</v>
      </c>
      <c r="B4151" s="371" t="s">
        <v>13002</v>
      </c>
      <c r="C4151" s="371" t="s">
        <v>3635</v>
      </c>
      <c r="D4151" s="218">
        <v>78.209999999999994</v>
      </c>
    </row>
    <row r="4152" spans="1:4" customFormat="1" x14ac:dyDescent="0.25">
      <c r="A4152" s="371">
        <v>3585</v>
      </c>
      <c r="B4152" s="371" t="s">
        <v>13003</v>
      </c>
      <c r="C4152" s="371" t="s">
        <v>3635</v>
      </c>
      <c r="D4152" s="218">
        <v>24.16</v>
      </c>
    </row>
    <row r="4153" spans="1:4" customFormat="1" x14ac:dyDescent="0.25">
      <c r="A4153" s="371">
        <v>3587</v>
      </c>
      <c r="B4153" s="371" t="s">
        <v>13004</v>
      </c>
      <c r="C4153" s="371" t="s">
        <v>3635</v>
      </c>
      <c r="D4153" s="218">
        <v>48.53</v>
      </c>
    </row>
    <row r="4154" spans="1:4" customFormat="1" x14ac:dyDescent="0.25">
      <c r="A4154" s="371">
        <v>3590</v>
      </c>
      <c r="B4154" s="371" t="s">
        <v>13005</v>
      </c>
      <c r="C4154" s="371" t="s">
        <v>3635</v>
      </c>
      <c r="D4154" s="218">
        <v>288.11</v>
      </c>
    </row>
    <row r="4155" spans="1:4" customFormat="1" x14ac:dyDescent="0.25">
      <c r="A4155" s="371">
        <v>3589</v>
      </c>
      <c r="B4155" s="371" t="s">
        <v>13006</v>
      </c>
      <c r="C4155" s="371" t="s">
        <v>3635</v>
      </c>
      <c r="D4155" s="218">
        <v>154.63999999999999</v>
      </c>
    </row>
    <row r="4156" spans="1:4" customFormat="1" x14ac:dyDescent="0.25">
      <c r="A4156" s="371">
        <v>3586</v>
      </c>
      <c r="B4156" s="371" t="s">
        <v>13007</v>
      </c>
      <c r="C4156" s="371" t="s">
        <v>3635</v>
      </c>
      <c r="D4156" s="218">
        <v>31.64</v>
      </c>
    </row>
    <row r="4157" spans="1:4" customFormat="1" x14ac:dyDescent="0.25">
      <c r="A4157" s="371">
        <v>3592</v>
      </c>
      <c r="B4157" s="371" t="s">
        <v>13008</v>
      </c>
      <c r="C4157" s="371" t="s">
        <v>3635</v>
      </c>
      <c r="D4157" s="218">
        <v>455.41</v>
      </c>
    </row>
    <row r="4158" spans="1:4" customFormat="1" x14ac:dyDescent="0.25">
      <c r="A4158" s="371">
        <v>3591</v>
      </c>
      <c r="B4158" s="371" t="s">
        <v>13009</v>
      </c>
      <c r="C4158" s="371" t="s">
        <v>3635</v>
      </c>
      <c r="D4158" s="218">
        <v>730.05</v>
      </c>
    </row>
    <row r="4159" spans="1:4" customFormat="1" x14ac:dyDescent="0.25">
      <c r="A4159" s="371">
        <v>40396</v>
      </c>
      <c r="B4159" s="371" t="s">
        <v>13010</v>
      </c>
      <c r="C4159" s="371" t="s">
        <v>3635</v>
      </c>
      <c r="D4159" s="218">
        <v>147.91</v>
      </c>
    </row>
    <row r="4160" spans="1:4" customFormat="1" x14ac:dyDescent="0.25">
      <c r="A4160" s="371">
        <v>40395</v>
      </c>
      <c r="B4160" s="371" t="s">
        <v>13011</v>
      </c>
      <c r="C4160" s="371" t="s">
        <v>3635</v>
      </c>
      <c r="D4160" s="218">
        <v>113.51</v>
      </c>
    </row>
    <row r="4161" spans="1:4" customFormat="1" x14ac:dyDescent="0.25">
      <c r="A4161" s="371">
        <v>40392</v>
      </c>
      <c r="B4161" s="371" t="s">
        <v>13012</v>
      </c>
      <c r="C4161" s="371" t="s">
        <v>3635</v>
      </c>
      <c r="D4161" s="218">
        <v>36.520000000000003</v>
      </c>
    </row>
    <row r="4162" spans="1:4" customFormat="1" x14ac:dyDescent="0.25">
      <c r="A4162" s="371">
        <v>40394</v>
      </c>
      <c r="B4162" s="371" t="s">
        <v>13013</v>
      </c>
      <c r="C4162" s="371" t="s">
        <v>3635</v>
      </c>
      <c r="D4162" s="218">
        <v>73.900000000000006</v>
      </c>
    </row>
    <row r="4163" spans="1:4" customFormat="1" x14ac:dyDescent="0.25">
      <c r="A4163" s="371">
        <v>40398</v>
      </c>
      <c r="B4163" s="371" t="s">
        <v>13014</v>
      </c>
      <c r="C4163" s="371" t="s">
        <v>3635</v>
      </c>
      <c r="D4163" s="218">
        <v>474.53</v>
      </c>
    </row>
    <row r="4164" spans="1:4" customFormat="1" x14ac:dyDescent="0.25">
      <c r="A4164" s="371">
        <v>40397</v>
      </c>
      <c r="B4164" s="371" t="s">
        <v>13015</v>
      </c>
      <c r="C4164" s="371" t="s">
        <v>3635</v>
      </c>
      <c r="D4164" s="218">
        <v>243.01</v>
      </c>
    </row>
    <row r="4165" spans="1:4" customFormat="1" x14ac:dyDescent="0.25">
      <c r="A4165" s="371">
        <v>40393</v>
      </c>
      <c r="B4165" s="371" t="s">
        <v>13016</v>
      </c>
      <c r="C4165" s="371" t="s">
        <v>3635</v>
      </c>
      <c r="D4165" s="218">
        <v>47.04</v>
      </c>
    </row>
    <row r="4166" spans="1:4" customFormat="1" x14ac:dyDescent="0.25">
      <c r="A4166" s="371">
        <v>40399</v>
      </c>
      <c r="B4166" s="371" t="s">
        <v>13017</v>
      </c>
      <c r="C4166" s="371" t="s">
        <v>3635</v>
      </c>
      <c r="D4166" s="218">
        <v>776.31</v>
      </c>
    </row>
    <row r="4167" spans="1:4" customFormat="1" x14ac:dyDescent="0.25">
      <c r="A4167" s="371">
        <v>39322</v>
      </c>
      <c r="B4167" s="371" t="s">
        <v>13018</v>
      </c>
      <c r="C4167" s="371" t="s">
        <v>3635</v>
      </c>
      <c r="D4167" s="218">
        <v>8.83</v>
      </c>
    </row>
    <row r="4168" spans="1:4" customFormat="1" x14ac:dyDescent="0.25">
      <c r="A4168" s="371">
        <v>39289</v>
      </c>
      <c r="B4168" s="371" t="s">
        <v>13019</v>
      </c>
      <c r="C4168" s="371" t="s">
        <v>3635</v>
      </c>
      <c r="D4168" s="218">
        <v>16.46</v>
      </c>
    </row>
    <row r="4169" spans="1:4" customFormat="1" x14ac:dyDescent="0.25">
      <c r="A4169" s="371">
        <v>39290</v>
      </c>
      <c r="B4169" s="371" t="s">
        <v>13020</v>
      </c>
      <c r="C4169" s="371" t="s">
        <v>3635</v>
      </c>
      <c r="D4169" s="218">
        <v>27.8</v>
      </c>
    </row>
    <row r="4170" spans="1:4" customFormat="1" x14ac:dyDescent="0.25">
      <c r="A4170" s="371">
        <v>39291</v>
      </c>
      <c r="B4170" s="371" t="s">
        <v>13021</v>
      </c>
      <c r="C4170" s="371" t="s">
        <v>3635</v>
      </c>
      <c r="D4170" s="218">
        <v>30.74</v>
      </c>
    </row>
    <row r="4171" spans="1:4" customFormat="1" x14ac:dyDescent="0.25">
      <c r="A4171" s="371">
        <v>41892</v>
      </c>
      <c r="B4171" s="371" t="s">
        <v>13022</v>
      </c>
      <c r="C4171" s="371" t="s">
        <v>3635</v>
      </c>
      <c r="D4171" s="218">
        <v>94.79</v>
      </c>
    </row>
    <row r="4172" spans="1:4" customFormat="1" x14ac:dyDescent="0.25">
      <c r="A4172" s="371">
        <v>7048</v>
      </c>
      <c r="B4172" s="371" t="s">
        <v>13023</v>
      </c>
      <c r="C4172" s="371" t="s">
        <v>3635</v>
      </c>
      <c r="D4172" s="218">
        <v>20.46</v>
      </c>
    </row>
    <row r="4173" spans="1:4" customFormat="1" x14ac:dyDescent="0.25">
      <c r="A4173" s="371">
        <v>7088</v>
      </c>
      <c r="B4173" s="371" t="s">
        <v>13024</v>
      </c>
      <c r="C4173" s="371" t="s">
        <v>3635</v>
      </c>
      <c r="D4173" s="218">
        <v>44.74</v>
      </c>
    </row>
    <row r="4174" spans="1:4" customFormat="1" x14ac:dyDescent="0.25">
      <c r="A4174" s="371">
        <v>20179</v>
      </c>
      <c r="B4174" s="371" t="s">
        <v>13025</v>
      </c>
      <c r="C4174" s="371" t="s">
        <v>3635</v>
      </c>
      <c r="D4174" s="218">
        <v>38.909999999999997</v>
      </c>
    </row>
    <row r="4175" spans="1:4" customFormat="1" x14ac:dyDescent="0.25">
      <c r="A4175" s="371">
        <v>20178</v>
      </c>
      <c r="B4175" s="371" t="s">
        <v>13026</v>
      </c>
      <c r="C4175" s="371" t="s">
        <v>3635</v>
      </c>
      <c r="D4175" s="218">
        <v>46.64</v>
      </c>
    </row>
    <row r="4176" spans="1:4" customFormat="1" x14ac:dyDescent="0.25">
      <c r="A4176" s="371">
        <v>20180</v>
      </c>
      <c r="B4176" s="371" t="s">
        <v>13027</v>
      </c>
      <c r="C4176" s="371" t="s">
        <v>3635</v>
      </c>
      <c r="D4176" s="218">
        <v>76.98</v>
      </c>
    </row>
    <row r="4177" spans="1:4" customFormat="1" x14ac:dyDescent="0.25">
      <c r="A4177" s="371">
        <v>20181</v>
      </c>
      <c r="B4177" s="371" t="s">
        <v>13028</v>
      </c>
      <c r="C4177" s="371" t="s">
        <v>3635</v>
      </c>
      <c r="D4177" s="218">
        <v>103.07</v>
      </c>
    </row>
    <row r="4178" spans="1:4" customFormat="1" x14ac:dyDescent="0.25">
      <c r="A4178" s="371">
        <v>20177</v>
      </c>
      <c r="B4178" s="371" t="s">
        <v>13029</v>
      </c>
      <c r="C4178" s="371" t="s">
        <v>3635</v>
      </c>
      <c r="D4178" s="218">
        <v>25.49</v>
      </c>
    </row>
    <row r="4179" spans="1:4" customFormat="1" x14ac:dyDescent="0.25">
      <c r="A4179" s="371">
        <v>7070</v>
      </c>
      <c r="B4179" s="371" t="s">
        <v>13030</v>
      </c>
      <c r="C4179" s="371" t="s">
        <v>3635</v>
      </c>
      <c r="D4179" s="218">
        <v>182.96</v>
      </c>
    </row>
    <row r="4180" spans="1:4" customFormat="1" x14ac:dyDescent="0.25">
      <c r="A4180" s="371">
        <v>40945</v>
      </c>
      <c r="B4180" s="371" t="s">
        <v>13031</v>
      </c>
      <c r="C4180" s="371" t="s">
        <v>3638</v>
      </c>
      <c r="D4180" s="218">
        <v>16.64</v>
      </c>
    </row>
    <row r="4181" spans="1:4" customFormat="1" x14ac:dyDescent="0.25">
      <c r="A4181" s="371">
        <v>40946</v>
      </c>
      <c r="B4181" s="371" t="s">
        <v>13032</v>
      </c>
      <c r="C4181" s="371" t="s">
        <v>3642</v>
      </c>
      <c r="D4181" s="219">
        <v>2962.01</v>
      </c>
    </row>
    <row r="4182" spans="1:4" customFormat="1" x14ac:dyDescent="0.25">
      <c r="A4182" s="371">
        <v>7153</v>
      </c>
      <c r="B4182" s="371" t="s">
        <v>13033</v>
      </c>
      <c r="C4182" s="371" t="s">
        <v>3638</v>
      </c>
      <c r="D4182" s="218">
        <v>48.2</v>
      </c>
    </row>
    <row r="4183" spans="1:4" customFormat="1" x14ac:dyDescent="0.25">
      <c r="A4183" s="371">
        <v>41089</v>
      </c>
      <c r="B4183" s="371" t="s">
        <v>13034</v>
      </c>
      <c r="C4183" s="371" t="s">
        <v>3642</v>
      </c>
      <c r="D4183" s="219">
        <v>8577.4500000000007</v>
      </c>
    </row>
    <row r="4184" spans="1:4" customFormat="1" x14ac:dyDescent="0.25">
      <c r="A4184" s="371">
        <v>40943</v>
      </c>
      <c r="B4184" s="371" t="s">
        <v>13035</v>
      </c>
      <c r="C4184" s="371" t="s">
        <v>3638</v>
      </c>
      <c r="D4184" s="218">
        <v>46.47</v>
      </c>
    </row>
    <row r="4185" spans="1:4" customFormat="1" x14ac:dyDescent="0.25">
      <c r="A4185" s="371">
        <v>40944</v>
      </c>
      <c r="B4185" s="371" t="s">
        <v>13036</v>
      </c>
      <c r="C4185" s="371" t="s">
        <v>3642</v>
      </c>
      <c r="D4185" s="219">
        <v>8271.77</v>
      </c>
    </row>
    <row r="4186" spans="1:4" customFormat="1" x14ac:dyDescent="0.25">
      <c r="A4186" s="371">
        <v>6175</v>
      </c>
      <c r="B4186" s="371" t="s">
        <v>13037</v>
      </c>
      <c r="C4186" s="371" t="s">
        <v>3638</v>
      </c>
      <c r="D4186" s="218">
        <v>30.36</v>
      </c>
    </row>
    <row r="4187" spans="1:4" customFormat="1" x14ac:dyDescent="0.25">
      <c r="A4187" s="371">
        <v>41092</v>
      </c>
      <c r="B4187" s="371" t="s">
        <v>13038</v>
      </c>
      <c r="C4187" s="371" t="s">
        <v>3642</v>
      </c>
      <c r="D4187" s="219">
        <v>5404.5</v>
      </c>
    </row>
    <row r="4188" spans="1:4" customFormat="1" x14ac:dyDescent="0.25">
      <c r="A4188" s="371">
        <v>37712</v>
      </c>
      <c r="B4188" s="371" t="s">
        <v>13039</v>
      </c>
      <c r="C4188" s="371" t="s">
        <v>3636</v>
      </c>
      <c r="D4188" s="218">
        <v>51.01</v>
      </c>
    </row>
    <row r="4189" spans="1:4" customFormat="1" x14ac:dyDescent="0.25">
      <c r="A4189" s="371">
        <v>34547</v>
      </c>
      <c r="B4189" s="371" t="s">
        <v>13040</v>
      </c>
      <c r="C4189" s="371" t="s">
        <v>3640</v>
      </c>
      <c r="D4189" s="218">
        <v>3.31</v>
      </c>
    </row>
    <row r="4190" spans="1:4" customFormat="1" x14ac:dyDescent="0.25">
      <c r="A4190" s="371">
        <v>34548</v>
      </c>
      <c r="B4190" s="371" t="s">
        <v>13041</v>
      </c>
      <c r="C4190" s="371" t="s">
        <v>3640</v>
      </c>
      <c r="D4190" s="218">
        <v>5.43</v>
      </c>
    </row>
    <row r="4191" spans="1:4" customFormat="1" x14ac:dyDescent="0.25">
      <c r="A4191" s="371">
        <v>34558</v>
      </c>
      <c r="B4191" s="371" t="s">
        <v>13042</v>
      </c>
      <c r="C4191" s="371" t="s">
        <v>3640</v>
      </c>
      <c r="D4191" s="218">
        <v>2.69</v>
      </c>
    </row>
    <row r="4192" spans="1:4" customFormat="1" x14ac:dyDescent="0.25">
      <c r="A4192" s="371">
        <v>34550</v>
      </c>
      <c r="B4192" s="371" t="s">
        <v>13043</v>
      </c>
      <c r="C4192" s="371" t="s">
        <v>3640</v>
      </c>
      <c r="D4192" s="218">
        <v>1.43</v>
      </c>
    </row>
    <row r="4193" spans="1:4" customFormat="1" x14ac:dyDescent="0.25">
      <c r="A4193" s="371">
        <v>34557</v>
      </c>
      <c r="B4193" s="371" t="s">
        <v>13044</v>
      </c>
      <c r="C4193" s="371" t="s">
        <v>3640</v>
      </c>
      <c r="D4193" s="218">
        <v>2.09</v>
      </c>
    </row>
    <row r="4194" spans="1:4" customFormat="1" x14ac:dyDescent="0.25">
      <c r="A4194" s="371">
        <v>37411</v>
      </c>
      <c r="B4194" s="371" t="s">
        <v>13045</v>
      </c>
      <c r="C4194" s="371" t="s">
        <v>3636</v>
      </c>
      <c r="D4194" s="218">
        <v>15.33</v>
      </c>
    </row>
    <row r="4195" spans="1:4" customFormat="1" x14ac:dyDescent="0.25">
      <c r="A4195" s="371">
        <v>39508</v>
      </c>
      <c r="B4195" s="371" t="s">
        <v>13046</v>
      </c>
      <c r="C4195" s="371" t="s">
        <v>3636</v>
      </c>
      <c r="D4195" s="218">
        <v>8.61</v>
      </c>
    </row>
    <row r="4196" spans="1:4" customFormat="1" x14ac:dyDescent="0.25">
      <c r="A4196" s="371">
        <v>39507</v>
      </c>
      <c r="B4196" s="371" t="s">
        <v>13047</v>
      </c>
      <c r="C4196" s="371" t="s">
        <v>3636</v>
      </c>
      <c r="D4196" s="218">
        <v>12.85</v>
      </c>
    </row>
    <row r="4197" spans="1:4" customFormat="1" x14ac:dyDescent="0.25">
      <c r="A4197" s="371">
        <v>7155</v>
      </c>
      <c r="B4197" s="371" t="s">
        <v>13048</v>
      </c>
      <c r="C4197" s="371" t="s">
        <v>3636</v>
      </c>
      <c r="D4197" s="218">
        <v>16.5</v>
      </c>
    </row>
    <row r="4198" spans="1:4" customFormat="1" x14ac:dyDescent="0.25">
      <c r="A4198" s="371">
        <v>42406</v>
      </c>
      <c r="B4198" s="371" t="s">
        <v>13049</v>
      </c>
      <c r="C4198" s="371" t="s">
        <v>3636</v>
      </c>
      <c r="D4198" s="218">
        <v>18.91</v>
      </c>
    </row>
    <row r="4199" spans="1:4" customFormat="1" x14ac:dyDescent="0.25">
      <c r="A4199" s="371">
        <v>7156</v>
      </c>
      <c r="B4199" s="371" t="s">
        <v>13050</v>
      </c>
      <c r="C4199" s="371" t="s">
        <v>3636</v>
      </c>
      <c r="D4199" s="218">
        <v>23.67</v>
      </c>
    </row>
    <row r="4200" spans="1:4" customFormat="1" x14ac:dyDescent="0.25">
      <c r="A4200" s="371">
        <v>43127</v>
      </c>
      <c r="B4200" s="371" t="s">
        <v>13051</v>
      </c>
      <c r="C4200" s="371" t="s">
        <v>3636</v>
      </c>
      <c r="D4200" s="218">
        <v>33.869999999999997</v>
      </c>
    </row>
    <row r="4201" spans="1:4" customFormat="1" x14ac:dyDescent="0.25">
      <c r="A4201" s="371">
        <v>10917</v>
      </c>
      <c r="B4201" s="371" t="s">
        <v>13052</v>
      </c>
      <c r="C4201" s="371" t="s">
        <v>3636</v>
      </c>
      <c r="D4201" s="218">
        <v>7.15</v>
      </c>
    </row>
    <row r="4202" spans="1:4" customFormat="1" x14ac:dyDescent="0.25">
      <c r="A4202" s="371">
        <v>21141</v>
      </c>
      <c r="B4202" s="371" t="s">
        <v>13053</v>
      </c>
      <c r="C4202" s="371" t="s">
        <v>3636</v>
      </c>
      <c r="D4202" s="218">
        <v>11.07</v>
      </c>
    </row>
    <row r="4203" spans="1:4" customFormat="1" x14ac:dyDescent="0.25">
      <c r="A4203" s="371">
        <v>39509</v>
      </c>
      <c r="B4203" s="371" t="s">
        <v>13054</v>
      </c>
      <c r="C4203" s="371" t="s">
        <v>3636</v>
      </c>
      <c r="D4203" s="218">
        <v>10.65</v>
      </c>
    </row>
    <row r="4204" spans="1:4" customFormat="1" x14ac:dyDescent="0.25">
      <c r="A4204" s="371">
        <v>44529</v>
      </c>
      <c r="B4204" s="371" t="s">
        <v>13055</v>
      </c>
      <c r="C4204" s="371" t="s">
        <v>3636</v>
      </c>
      <c r="D4204" s="218">
        <v>17.96</v>
      </c>
    </row>
    <row r="4205" spans="1:4" customFormat="1" x14ac:dyDescent="0.25">
      <c r="A4205" s="371">
        <v>7167</v>
      </c>
      <c r="B4205" s="371" t="s">
        <v>13056</v>
      </c>
      <c r="C4205" s="371" t="s">
        <v>3636</v>
      </c>
      <c r="D4205" s="218">
        <v>25.17</v>
      </c>
    </row>
    <row r="4206" spans="1:4" customFormat="1" x14ac:dyDescent="0.25">
      <c r="A4206" s="371">
        <v>10928</v>
      </c>
      <c r="B4206" s="371" t="s">
        <v>13057</v>
      </c>
      <c r="C4206" s="371" t="s">
        <v>3636</v>
      </c>
      <c r="D4206" s="218">
        <v>14.46</v>
      </c>
    </row>
    <row r="4207" spans="1:4" customFormat="1" x14ac:dyDescent="0.25">
      <c r="A4207" s="371">
        <v>10933</v>
      </c>
      <c r="B4207" s="371" t="s">
        <v>13058</v>
      </c>
      <c r="C4207" s="371" t="s">
        <v>3636</v>
      </c>
      <c r="D4207" s="218">
        <v>21.81</v>
      </c>
    </row>
    <row r="4208" spans="1:4" customFormat="1" x14ac:dyDescent="0.25">
      <c r="A4208" s="371">
        <v>7158</v>
      </c>
      <c r="B4208" s="371" t="s">
        <v>13059</v>
      </c>
      <c r="C4208" s="371" t="s">
        <v>3636</v>
      </c>
      <c r="D4208" s="218">
        <v>37</v>
      </c>
    </row>
    <row r="4209" spans="1:4" customFormat="1" x14ac:dyDescent="0.25">
      <c r="A4209" s="371">
        <v>10927</v>
      </c>
      <c r="B4209" s="371" t="s">
        <v>13060</v>
      </c>
      <c r="C4209" s="371" t="s">
        <v>3636</v>
      </c>
      <c r="D4209" s="218">
        <v>23.66</v>
      </c>
    </row>
    <row r="4210" spans="1:4" customFormat="1" x14ac:dyDescent="0.25">
      <c r="A4210" s="371">
        <v>7162</v>
      </c>
      <c r="B4210" s="371" t="s">
        <v>13061</v>
      </c>
      <c r="C4210" s="371" t="s">
        <v>3636</v>
      </c>
      <c r="D4210" s="218">
        <v>57.9</v>
      </c>
    </row>
    <row r="4211" spans="1:4" customFormat="1" x14ac:dyDescent="0.25">
      <c r="A4211" s="371">
        <v>10932</v>
      </c>
      <c r="B4211" s="371" t="s">
        <v>13062</v>
      </c>
      <c r="C4211" s="371" t="s">
        <v>3636</v>
      </c>
      <c r="D4211" s="218">
        <v>100.71</v>
      </c>
    </row>
    <row r="4212" spans="1:4" customFormat="1" x14ac:dyDescent="0.25">
      <c r="A4212" s="371">
        <v>10937</v>
      </c>
      <c r="B4212" s="371" t="s">
        <v>13063</v>
      </c>
      <c r="C4212" s="371" t="s">
        <v>3636</v>
      </c>
      <c r="D4212" s="218">
        <v>25.88</v>
      </c>
    </row>
    <row r="4213" spans="1:4" customFormat="1" x14ac:dyDescent="0.25">
      <c r="A4213" s="371">
        <v>10935</v>
      </c>
      <c r="B4213" s="371" t="s">
        <v>13064</v>
      </c>
      <c r="C4213" s="371" t="s">
        <v>3636</v>
      </c>
      <c r="D4213" s="218">
        <v>44.89</v>
      </c>
    </row>
    <row r="4214" spans="1:4" customFormat="1" x14ac:dyDescent="0.25">
      <c r="A4214" s="371">
        <v>10931</v>
      </c>
      <c r="B4214" s="371" t="s">
        <v>13065</v>
      </c>
      <c r="C4214" s="371" t="s">
        <v>3636</v>
      </c>
      <c r="D4214" s="218">
        <v>12.62</v>
      </c>
    </row>
    <row r="4215" spans="1:4" customFormat="1" x14ac:dyDescent="0.25">
      <c r="A4215" s="371">
        <v>7164</v>
      </c>
      <c r="B4215" s="371" t="s">
        <v>13066</v>
      </c>
      <c r="C4215" s="371" t="s">
        <v>3636</v>
      </c>
      <c r="D4215" s="218">
        <v>41.79</v>
      </c>
    </row>
    <row r="4216" spans="1:4" customFormat="1" x14ac:dyDescent="0.25">
      <c r="A4216" s="371">
        <v>36887</v>
      </c>
      <c r="B4216" s="371" t="s">
        <v>13067</v>
      </c>
      <c r="C4216" s="371" t="s">
        <v>3636</v>
      </c>
      <c r="D4216" s="218">
        <v>11.46</v>
      </c>
    </row>
    <row r="4217" spans="1:4" customFormat="1" x14ac:dyDescent="0.25">
      <c r="A4217" s="371">
        <v>34630</v>
      </c>
      <c r="B4217" s="371" t="s">
        <v>13068</v>
      </c>
      <c r="C4217" s="371" t="s">
        <v>3635</v>
      </c>
      <c r="D4217" s="218">
        <v>829.12</v>
      </c>
    </row>
    <row r="4218" spans="1:4" customFormat="1" x14ac:dyDescent="0.25">
      <c r="A4218" s="371">
        <v>7161</v>
      </c>
      <c r="B4218" s="371" t="s">
        <v>13069</v>
      </c>
      <c r="C4218" s="371" t="s">
        <v>3636</v>
      </c>
      <c r="D4218" s="218">
        <v>5.2</v>
      </c>
    </row>
    <row r="4219" spans="1:4" customFormat="1" x14ac:dyDescent="0.25">
      <c r="A4219" s="371">
        <v>7170</v>
      </c>
      <c r="B4219" s="371" t="s">
        <v>13070</v>
      </c>
      <c r="C4219" s="371" t="s">
        <v>3636</v>
      </c>
      <c r="D4219" s="218">
        <v>2.77</v>
      </c>
    </row>
    <row r="4220" spans="1:4" customFormat="1" x14ac:dyDescent="0.25">
      <c r="A4220" s="371">
        <v>37524</v>
      </c>
      <c r="B4220" s="371" t="s">
        <v>13071</v>
      </c>
      <c r="C4220" s="371" t="s">
        <v>3640</v>
      </c>
      <c r="D4220" s="218">
        <v>2.5299999999999998</v>
      </c>
    </row>
    <row r="4221" spans="1:4" customFormat="1" x14ac:dyDescent="0.25">
      <c r="A4221" s="371">
        <v>37525</v>
      </c>
      <c r="B4221" s="371" t="s">
        <v>13072</v>
      </c>
      <c r="C4221" s="371" t="s">
        <v>3640</v>
      </c>
      <c r="D4221" s="218">
        <v>3.46</v>
      </c>
    </row>
    <row r="4222" spans="1:4" customFormat="1" x14ac:dyDescent="0.25">
      <c r="A4222" s="371">
        <v>36789</v>
      </c>
      <c r="B4222" s="371" t="s">
        <v>13073</v>
      </c>
      <c r="C4222" s="371" t="s">
        <v>3635</v>
      </c>
      <c r="D4222" s="218">
        <v>2.14</v>
      </c>
    </row>
    <row r="4223" spans="1:4" customFormat="1" x14ac:dyDescent="0.25">
      <c r="A4223" s="371">
        <v>7173</v>
      </c>
      <c r="B4223" s="371" t="s">
        <v>13074</v>
      </c>
      <c r="C4223" s="371" t="s">
        <v>3645</v>
      </c>
      <c r="D4223" s="219">
        <v>1386.44</v>
      </c>
    </row>
    <row r="4224" spans="1:4" customFormat="1" x14ac:dyDescent="0.25">
      <c r="A4224" s="371">
        <v>7175</v>
      </c>
      <c r="B4224" s="371" t="s">
        <v>13075</v>
      </c>
      <c r="C4224" s="371" t="s">
        <v>3635</v>
      </c>
      <c r="D4224" s="218">
        <v>1.56</v>
      </c>
    </row>
    <row r="4225" spans="1:4" customFormat="1" x14ac:dyDescent="0.25">
      <c r="A4225" s="371">
        <v>40741</v>
      </c>
      <c r="B4225" s="371" t="s">
        <v>13076</v>
      </c>
      <c r="C4225" s="371" t="s">
        <v>3635</v>
      </c>
      <c r="D4225" s="218">
        <v>3.35</v>
      </c>
    </row>
    <row r="4226" spans="1:4" customFormat="1" x14ac:dyDescent="0.25">
      <c r="A4226" s="371">
        <v>7184</v>
      </c>
      <c r="B4226" s="371" t="s">
        <v>13077</v>
      </c>
      <c r="C4226" s="371" t="s">
        <v>3636</v>
      </c>
      <c r="D4226" s="218">
        <v>52.54</v>
      </c>
    </row>
    <row r="4227" spans="1:4" customFormat="1" x14ac:dyDescent="0.25">
      <c r="A4227" s="371">
        <v>34458</v>
      </c>
      <c r="B4227" s="371" t="s">
        <v>13078</v>
      </c>
      <c r="C4227" s="371" t="s">
        <v>3635</v>
      </c>
      <c r="D4227" s="218">
        <v>136.62</v>
      </c>
    </row>
    <row r="4228" spans="1:4" customFormat="1" x14ac:dyDescent="0.25">
      <c r="A4228" s="371">
        <v>34464</v>
      </c>
      <c r="B4228" s="371" t="s">
        <v>13079</v>
      </c>
      <c r="C4228" s="371" t="s">
        <v>3635</v>
      </c>
      <c r="D4228" s="218">
        <v>203.37</v>
      </c>
    </row>
    <row r="4229" spans="1:4" customFormat="1" x14ac:dyDescent="0.25">
      <c r="A4229" s="371">
        <v>34468</v>
      </c>
      <c r="B4229" s="371" t="s">
        <v>13080</v>
      </c>
      <c r="C4229" s="371" t="s">
        <v>3635</v>
      </c>
      <c r="D4229" s="218">
        <v>256.39</v>
      </c>
    </row>
    <row r="4230" spans="1:4" customFormat="1" x14ac:dyDescent="0.25">
      <c r="A4230" s="371">
        <v>34473</v>
      </c>
      <c r="B4230" s="371" t="s">
        <v>13081</v>
      </c>
      <c r="C4230" s="371" t="s">
        <v>3635</v>
      </c>
      <c r="D4230" s="218">
        <v>155.53</v>
      </c>
    </row>
    <row r="4231" spans="1:4" customFormat="1" x14ac:dyDescent="0.25">
      <c r="A4231" s="371">
        <v>34480</v>
      </c>
      <c r="B4231" s="371" t="s">
        <v>13082</v>
      </c>
      <c r="C4231" s="371" t="s">
        <v>3635</v>
      </c>
      <c r="D4231" s="218">
        <v>287.43</v>
      </c>
    </row>
    <row r="4232" spans="1:4" customFormat="1" x14ac:dyDescent="0.25">
      <c r="A4232" s="371">
        <v>34486</v>
      </c>
      <c r="B4232" s="371" t="s">
        <v>13083</v>
      </c>
      <c r="C4232" s="371" t="s">
        <v>3635</v>
      </c>
      <c r="D4232" s="218">
        <v>340.31</v>
      </c>
    </row>
    <row r="4233" spans="1:4" customFormat="1" x14ac:dyDescent="0.25">
      <c r="A4233" s="371">
        <v>7190</v>
      </c>
      <c r="B4233" s="371" t="s">
        <v>13084</v>
      </c>
      <c r="C4233" s="371" t="s">
        <v>3635</v>
      </c>
      <c r="D4233" s="218">
        <v>11.36</v>
      </c>
    </row>
    <row r="4234" spans="1:4" customFormat="1" x14ac:dyDescent="0.25">
      <c r="A4234" s="371">
        <v>34417</v>
      </c>
      <c r="B4234" s="371" t="s">
        <v>13085</v>
      </c>
      <c r="C4234" s="371" t="s">
        <v>3635</v>
      </c>
      <c r="D4234" s="218">
        <v>18.18</v>
      </c>
    </row>
    <row r="4235" spans="1:4" customFormat="1" x14ac:dyDescent="0.25">
      <c r="A4235" s="371">
        <v>7213</v>
      </c>
      <c r="B4235" s="371" t="s">
        <v>13086</v>
      </c>
      <c r="C4235" s="371" t="s">
        <v>3636</v>
      </c>
      <c r="D4235" s="218">
        <v>16.670000000000002</v>
      </c>
    </row>
    <row r="4236" spans="1:4" customFormat="1" x14ac:dyDescent="0.25">
      <c r="A4236" s="371">
        <v>7195</v>
      </c>
      <c r="B4236" s="371" t="s">
        <v>13087</v>
      </c>
      <c r="C4236" s="371" t="s">
        <v>3635</v>
      </c>
      <c r="D4236" s="218">
        <v>48.95</v>
      </c>
    </row>
    <row r="4237" spans="1:4" customFormat="1" x14ac:dyDescent="0.25">
      <c r="A4237" s="371">
        <v>7186</v>
      </c>
      <c r="B4237" s="371" t="s">
        <v>13088</v>
      </c>
      <c r="C4237" s="371" t="s">
        <v>3635</v>
      </c>
      <c r="D4237" s="218">
        <v>53.33</v>
      </c>
    </row>
    <row r="4238" spans="1:4" customFormat="1" x14ac:dyDescent="0.25">
      <c r="A4238" s="371">
        <v>7194</v>
      </c>
      <c r="B4238" s="371" t="s">
        <v>13089</v>
      </c>
      <c r="C4238" s="371" t="s">
        <v>3636</v>
      </c>
      <c r="D4238" s="218">
        <v>24.59</v>
      </c>
    </row>
    <row r="4239" spans="1:4" customFormat="1" x14ac:dyDescent="0.25">
      <c r="A4239" s="371">
        <v>7197</v>
      </c>
      <c r="B4239" s="371" t="s">
        <v>13090</v>
      </c>
      <c r="C4239" s="371" t="s">
        <v>3635</v>
      </c>
      <c r="D4239" s="218">
        <v>103.78</v>
      </c>
    </row>
    <row r="4240" spans="1:4" customFormat="1" x14ac:dyDescent="0.25">
      <c r="A4240" s="371">
        <v>7192</v>
      </c>
      <c r="B4240" s="371" t="s">
        <v>13091</v>
      </c>
      <c r="C4240" s="371" t="s">
        <v>3635</v>
      </c>
      <c r="D4240" s="218">
        <v>92.98</v>
      </c>
    </row>
    <row r="4241" spans="1:4" customFormat="1" x14ac:dyDescent="0.25">
      <c r="A4241" s="371">
        <v>7193</v>
      </c>
      <c r="B4241" s="371" t="s">
        <v>13092</v>
      </c>
      <c r="C4241" s="371" t="s">
        <v>3635</v>
      </c>
      <c r="D4241" s="218">
        <v>104.68</v>
      </c>
    </row>
    <row r="4242" spans="1:4" customFormat="1" x14ac:dyDescent="0.25">
      <c r="A4242" s="371">
        <v>7189</v>
      </c>
      <c r="B4242" s="371" t="s">
        <v>13093</v>
      </c>
      <c r="C4242" s="371" t="s">
        <v>3635</v>
      </c>
      <c r="D4242" s="218">
        <v>121.65</v>
      </c>
    </row>
    <row r="4243" spans="1:4" customFormat="1" x14ac:dyDescent="0.25">
      <c r="A4243" s="371">
        <v>34402</v>
      </c>
      <c r="B4243" s="371" t="s">
        <v>13094</v>
      </c>
      <c r="C4243" s="371" t="s">
        <v>3635</v>
      </c>
      <c r="D4243" s="218">
        <v>171.74</v>
      </c>
    </row>
    <row r="4244" spans="1:4" customFormat="1" x14ac:dyDescent="0.25">
      <c r="A4244" s="371">
        <v>7245</v>
      </c>
      <c r="B4244" s="371" t="s">
        <v>13095</v>
      </c>
      <c r="C4244" s="371" t="s">
        <v>3635</v>
      </c>
      <c r="D4244" s="218">
        <v>38.61</v>
      </c>
    </row>
    <row r="4245" spans="1:4" customFormat="1" x14ac:dyDescent="0.25">
      <c r="A4245" s="371">
        <v>34425</v>
      </c>
      <c r="B4245" s="371" t="s">
        <v>13096</v>
      </c>
      <c r="C4245" s="371" t="s">
        <v>3635</v>
      </c>
      <c r="D4245" s="218">
        <v>110.33</v>
      </c>
    </row>
    <row r="4246" spans="1:4" customFormat="1" x14ac:dyDescent="0.25">
      <c r="A4246" s="371">
        <v>7223</v>
      </c>
      <c r="B4246" s="371" t="s">
        <v>13097</v>
      </c>
      <c r="C4246" s="371" t="s">
        <v>3635</v>
      </c>
      <c r="D4246" s="218">
        <v>122.95</v>
      </c>
    </row>
    <row r="4247" spans="1:4" customFormat="1" x14ac:dyDescent="0.25">
      <c r="A4247" s="371">
        <v>7234</v>
      </c>
      <c r="B4247" s="371" t="s">
        <v>13098</v>
      </c>
      <c r="C4247" s="371" t="s">
        <v>3635</v>
      </c>
      <c r="D4247" s="218">
        <v>185.53</v>
      </c>
    </row>
    <row r="4248" spans="1:4" customFormat="1" x14ac:dyDescent="0.25">
      <c r="A4248" s="371">
        <v>7224</v>
      </c>
      <c r="B4248" s="371" t="s">
        <v>13099</v>
      </c>
      <c r="C4248" s="371" t="s">
        <v>3635</v>
      </c>
      <c r="D4248" s="218">
        <v>226.02</v>
      </c>
    </row>
    <row r="4249" spans="1:4" customFormat="1" x14ac:dyDescent="0.25">
      <c r="A4249" s="371">
        <v>7225</v>
      </c>
      <c r="B4249" s="371" t="s">
        <v>13100</v>
      </c>
      <c r="C4249" s="371" t="s">
        <v>3635</v>
      </c>
      <c r="D4249" s="218">
        <v>242.35</v>
      </c>
    </row>
    <row r="4250" spans="1:4" customFormat="1" x14ac:dyDescent="0.25">
      <c r="A4250" s="371">
        <v>7226</v>
      </c>
      <c r="B4250" s="371" t="s">
        <v>13101</v>
      </c>
      <c r="C4250" s="371" t="s">
        <v>3635</v>
      </c>
      <c r="D4250" s="218">
        <v>258.63</v>
      </c>
    </row>
    <row r="4251" spans="1:4" customFormat="1" x14ac:dyDescent="0.25">
      <c r="A4251" s="371">
        <v>7227</v>
      </c>
      <c r="B4251" s="371" t="s">
        <v>13102</v>
      </c>
      <c r="C4251" s="371" t="s">
        <v>3635</v>
      </c>
      <c r="D4251" s="218">
        <v>294.39</v>
      </c>
    </row>
    <row r="4252" spans="1:4" customFormat="1" x14ac:dyDescent="0.25">
      <c r="A4252" s="371">
        <v>7212</v>
      </c>
      <c r="B4252" s="371" t="s">
        <v>13103</v>
      </c>
      <c r="C4252" s="371" t="s">
        <v>3635</v>
      </c>
      <c r="D4252" s="218">
        <v>323.45999999999998</v>
      </c>
    </row>
    <row r="4253" spans="1:4" customFormat="1" x14ac:dyDescent="0.25">
      <c r="A4253" s="371">
        <v>7229</v>
      </c>
      <c r="B4253" s="371" t="s">
        <v>13104</v>
      </c>
      <c r="C4253" s="371" t="s">
        <v>3635</v>
      </c>
      <c r="D4253" s="218">
        <v>205.03</v>
      </c>
    </row>
    <row r="4254" spans="1:4" customFormat="1" x14ac:dyDescent="0.25">
      <c r="A4254" s="371">
        <v>7230</v>
      </c>
      <c r="B4254" s="371" t="s">
        <v>13105</v>
      </c>
      <c r="C4254" s="371" t="s">
        <v>3635</v>
      </c>
      <c r="D4254" s="218">
        <v>341.33</v>
      </c>
    </row>
    <row r="4255" spans="1:4" customFormat="1" x14ac:dyDescent="0.25">
      <c r="A4255" s="371">
        <v>7231</v>
      </c>
      <c r="B4255" s="371" t="s">
        <v>13106</v>
      </c>
      <c r="C4255" s="371" t="s">
        <v>3635</v>
      </c>
      <c r="D4255" s="218">
        <v>484.21</v>
      </c>
    </row>
    <row r="4256" spans="1:4" customFormat="1" x14ac:dyDescent="0.25">
      <c r="A4256" s="371">
        <v>7220</v>
      </c>
      <c r="B4256" s="371" t="s">
        <v>13107</v>
      </c>
      <c r="C4256" s="371" t="s">
        <v>3635</v>
      </c>
      <c r="D4256" s="218">
        <v>597.71</v>
      </c>
    </row>
    <row r="4257" spans="1:4" customFormat="1" x14ac:dyDescent="0.25">
      <c r="A4257" s="371">
        <v>34447</v>
      </c>
      <c r="B4257" s="371" t="s">
        <v>13108</v>
      </c>
      <c r="C4257" s="371" t="s">
        <v>3635</v>
      </c>
      <c r="D4257" s="218">
        <v>668.32</v>
      </c>
    </row>
    <row r="4258" spans="1:4" customFormat="1" x14ac:dyDescent="0.25">
      <c r="A4258" s="371">
        <v>7233</v>
      </c>
      <c r="B4258" s="371" t="s">
        <v>13109</v>
      </c>
      <c r="C4258" s="371" t="s">
        <v>3635</v>
      </c>
      <c r="D4258" s="218">
        <v>766.67</v>
      </c>
    </row>
    <row r="4259" spans="1:4" customFormat="1" x14ac:dyDescent="0.25">
      <c r="A4259" s="371">
        <v>40740</v>
      </c>
      <c r="B4259" s="371" t="s">
        <v>13110</v>
      </c>
      <c r="C4259" s="371" t="s">
        <v>3636</v>
      </c>
      <c r="D4259" s="218">
        <v>163.62</v>
      </c>
    </row>
    <row r="4260" spans="1:4" customFormat="1" x14ac:dyDescent="0.25">
      <c r="A4260" s="371">
        <v>25007</v>
      </c>
      <c r="B4260" s="371" t="s">
        <v>13111</v>
      </c>
      <c r="C4260" s="371" t="s">
        <v>3636</v>
      </c>
      <c r="D4260" s="218">
        <v>46.82</v>
      </c>
    </row>
    <row r="4261" spans="1:4" customFormat="1" x14ac:dyDescent="0.25">
      <c r="A4261" s="371">
        <v>43071</v>
      </c>
      <c r="B4261" s="371" t="s">
        <v>13112</v>
      </c>
      <c r="C4261" s="371" t="s">
        <v>3636</v>
      </c>
      <c r="D4261" s="218">
        <v>184.24</v>
      </c>
    </row>
    <row r="4262" spans="1:4" customFormat="1" x14ac:dyDescent="0.25">
      <c r="A4262" s="371">
        <v>39520</v>
      </c>
      <c r="B4262" s="371" t="s">
        <v>13113</v>
      </c>
      <c r="C4262" s="371" t="s">
        <v>3636</v>
      </c>
      <c r="D4262" s="218">
        <v>150.31</v>
      </c>
    </row>
    <row r="4263" spans="1:4" customFormat="1" x14ac:dyDescent="0.25">
      <c r="A4263" s="371">
        <v>39521</v>
      </c>
      <c r="B4263" s="371" t="s">
        <v>13114</v>
      </c>
      <c r="C4263" s="371" t="s">
        <v>3636</v>
      </c>
      <c r="D4263" s="218">
        <v>155.22</v>
      </c>
    </row>
    <row r="4264" spans="1:4" customFormat="1" x14ac:dyDescent="0.25">
      <c r="A4264" s="371">
        <v>39522</v>
      </c>
      <c r="B4264" s="371" t="s">
        <v>13115</v>
      </c>
      <c r="C4264" s="371" t="s">
        <v>3636</v>
      </c>
      <c r="D4264" s="218">
        <v>160.28</v>
      </c>
    </row>
    <row r="4265" spans="1:4" customFormat="1" x14ac:dyDescent="0.25">
      <c r="A4265" s="371">
        <v>7243</v>
      </c>
      <c r="B4265" s="371" t="s">
        <v>13116</v>
      </c>
      <c r="C4265" s="371" t="s">
        <v>3636</v>
      </c>
      <c r="D4265" s="218">
        <v>48.92</v>
      </c>
    </row>
    <row r="4266" spans="1:4" customFormat="1" x14ac:dyDescent="0.25">
      <c r="A4266" s="371">
        <v>11067</v>
      </c>
      <c r="B4266" s="371" t="s">
        <v>13117</v>
      </c>
      <c r="C4266" s="371" t="s">
        <v>3635</v>
      </c>
      <c r="D4266" s="218">
        <v>352.37</v>
      </c>
    </row>
    <row r="4267" spans="1:4" customFormat="1" x14ac:dyDescent="0.25">
      <c r="A4267" s="371">
        <v>11068</v>
      </c>
      <c r="B4267" s="371" t="s">
        <v>13118</v>
      </c>
      <c r="C4267" s="371" t="s">
        <v>3635</v>
      </c>
      <c r="D4267" s="218">
        <v>445.16</v>
      </c>
    </row>
    <row r="4268" spans="1:4" customFormat="1" x14ac:dyDescent="0.25">
      <c r="A4268" s="371">
        <v>7246</v>
      </c>
      <c r="B4268" s="371" t="s">
        <v>13119</v>
      </c>
      <c r="C4268" s="371" t="s">
        <v>3635</v>
      </c>
      <c r="D4268" s="218">
        <v>42.64</v>
      </c>
    </row>
    <row r="4269" spans="1:4" customFormat="1" x14ac:dyDescent="0.25">
      <c r="A4269" s="371">
        <v>41097</v>
      </c>
      <c r="B4269" s="371" t="s">
        <v>13120</v>
      </c>
      <c r="C4269" s="371" t="s">
        <v>3642</v>
      </c>
      <c r="D4269" s="219">
        <v>3704.24</v>
      </c>
    </row>
    <row r="4270" spans="1:4" customFormat="1" x14ac:dyDescent="0.25">
      <c r="A4270" s="371">
        <v>12869</v>
      </c>
      <c r="B4270" s="371" t="s">
        <v>13121</v>
      </c>
      <c r="C4270" s="371" t="s">
        <v>3638</v>
      </c>
      <c r="D4270" s="218">
        <v>20.81</v>
      </c>
    </row>
    <row r="4271" spans="1:4" customFormat="1" x14ac:dyDescent="0.25">
      <c r="A4271" s="371">
        <v>1574</v>
      </c>
      <c r="B4271" s="371" t="s">
        <v>13122</v>
      </c>
      <c r="C4271" s="371" t="s">
        <v>3635</v>
      </c>
      <c r="D4271" s="218">
        <v>1.75</v>
      </c>
    </row>
    <row r="4272" spans="1:4" customFormat="1" x14ac:dyDescent="0.25">
      <c r="A4272" s="371">
        <v>1581</v>
      </c>
      <c r="B4272" s="371" t="s">
        <v>13123</v>
      </c>
      <c r="C4272" s="371" t="s">
        <v>3635</v>
      </c>
      <c r="D4272" s="218">
        <v>12.18</v>
      </c>
    </row>
    <row r="4273" spans="1:4" customFormat="1" x14ac:dyDescent="0.25">
      <c r="A4273" s="371">
        <v>1575</v>
      </c>
      <c r="B4273" s="371" t="s">
        <v>13124</v>
      </c>
      <c r="C4273" s="371" t="s">
        <v>3635</v>
      </c>
      <c r="D4273" s="218">
        <v>2.08</v>
      </c>
    </row>
    <row r="4274" spans="1:4" customFormat="1" x14ac:dyDescent="0.25">
      <c r="A4274" s="371">
        <v>1570</v>
      </c>
      <c r="B4274" s="371" t="s">
        <v>13125</v>
      </c>
      <c r="C4274" s="371" t="s">
        <v>3635</v>
      </c>
      <c r="D4274" s="218">
        <v>1.05</v>
      </c>
    </row>
    <row r="4275" spans="1:4" customFormat="1" x14ac:dyDescent="0.25">
      <c r="A4275" s="371">
        <v>1576</v>
      </c>
      <c r="B4275" s="371" t="s">
        <v>13126</v>
      </c>
      <c r="C4275" s="371" t="s">
        <v>3635</v>
      </c>
      <c r="D4275" s="218">
        <v>2.88</v>
      </c>
    </row>
    <row r="4276" spans="1:4" customFormat="1" x14ac:dyDescent="0.25">
      <c r="A4276" s="371">
        <v>1577</v>
      </c>
      <c r="B4276" s="371" t="s">
        <v>13127</v>
      </c>
      <c r="C4276" s="371" t="s">
        <v>3635</v>
      </c>
      <c r="D4276" s="218">
        <v>3.25</v>
      </c>
    </row>
    <row r="4277" spans="1:4" customFormat="1" x14ac:dyDescent="0.25">
      <c r="A4277" s="371">
        <v>1571</v>
      </c>
      <c r="B4277" s="371" t="s">
        <v>13128</v>
      </c>
      <c r="C4277" s="371" t="s">
        <v>3635</v>
      </c>
      <c r="D4277" s="218">
        <v>1.36</v>
      </c>
    </row>
    <row r="4278" spans="1:4" customFormat="1" x14ac:dyDescent="0.25">
      <c r="A4278" s="371">
        <v>1578</v>
      </c>
      <c r="B4278" s="371" t="s">
        <v>13129</v>
      </c>
      <c r="C4278" s="371" t="s">
        <v>3635</v>
      </c>
      <c r="D4278" s="218">
        <v>5.64</v>
      </c>
    </row>
    <row r="4279" spans="1:4" customFormat="1" x14ac:dyDescent="0.25">
      <c r="A4279" s="371">
        <v>1573</v>
      </c>
      <c r="B4279" s="371" t="s">
        <v>13130</v>
      </c>
      <c r="C4279" s="371" t="s">
        <v>3635</v>
      </c>
      <c r="D4279" s="218">
        <v>1.62</v>
      </c>
    </row>
    <row r="4280" spans="1:4" customFormat="1" x14ac:dyDescent="0.25">
      <c r="A4280" s="371">
        <v>1579</v>
      </c>
      <c r="B4280" s="371" t="s">
        <v>13131</v>
      </c>
      <c r="C4280" s="371" t="s">
        <v>3635</v>
      </c>
      <c r="D4280" s="218">
        <v>7.03</v>
      </c>
    </row>
    <row r="4281" spans="1:4" customFormat="1" x14ac:dyDescent="0.25">
      <c r="A4281" s="371">
        <v>1580</v>
      </c>
      <c r="B4281" s="371" t="s">
        <v>13132</v>
      </c>
      <c r="C4281" s="371" t="s">
        <v>3635</v>
      </c>
      <c r="D4281" s="218">
        <v>8.66</v>
      </c>
    </row>
    <row r="4282" spans="1:4" customFormat="1" x14ac:dyDescent="0.25">
      <c r="A4282" s="371">
        <v>39321</v>
      </c>
      <c r="B4282" s="371" t="s">
        <v>13133</v>
      </c>
      <c r="C4282" s="371" t="s">
        <v>3635</v>
      </c>
      <c r="D4282" s="218">
        <v>19.5</v>
      </c>
    </row>
    <row r="4283" spans="1:4" customFormat="1" x14ac:dyDescent="0.25">
      <c r="A4283" s="371">
        <v>39319</v>
      </c>
      <c r="B4283" s="371" t="s">
        <v>13134</v>
      </c>
      <c r="C4283" s="371" t="s">
        <v>3635</v>
      </c>
      <c r="D4283" s="218">
        <v>8.11</v>
      </c>
    </row>
    <row r="4284" spans="1:4" customFormat="1" x14ac:dyDescent="0.25">
      <c r="A4284" s="371">
        <v>39320</v>
      </c>
      <c r="B4284" s="371" t="s">
        <v>13135</v>
      </c>
      <c r="C4284" s="371" t="s">
        <v>3635</v>
      </c>
      <c r="D4284" s="218">
        <v>15.6</v>
      </c>
    </row>
    <row r="4285" spans="1:4" customFormat="1" x14ac:dyDescent="0.25">
      <c r="A4285" s="371">
        <v>1591</v>
      </c>
      <c r="B4285" s="371" t="s">
        <v>13136</v>
      </c>
      <c r="C4285" s="371" t="s">
        <v>3635</v>
      </c>
      <c r="D4285" s="218">
        <v>26.86</v>
      </c>
    </row>
    <row r="4286" spans="1:4" customFormat="1" x14ac:dyDescent="0.25">
      <c r="A4286" s="371">
        <v>1547</v>
      </c>
      <c r="B4286" s="371" t="s">
        <v>13137</v>
      </c>
      <c r="C4286" s="371" t="s">
        <v>3635</v>
      </c>
      <c r="D4286" s="218">
        <v>140.75</v>
      </c>
    </row>
    <row r="4287" spans="1:4" customFormat="1" x14ac:dyDescent="0.25">
      <c r="A4287" s="371">
        <v>38196</v>
      </c>
      <c r="B4287" s="371" t="s">
        <v>13138</v>
      </c>
      <c r="C4287" s="371" t="s">
        <v>3635</v>
      </c>
      <c r="D4287" s="218">
        <v>27.41</v>
      </c>
    </row>
    <row r="4288" spans="1:4" customFormat="1" x14ac:dyDescent="0.25">
      <c r="A4288" s="371">
        <v>1543</v>
      </c>
      <c r="B4288" s="371" t="s">
        <v>13139</v>
      </c>
      <c r="C4288" s="371" t="s">
        <v>3635</v>
      </c>
      <c r="D4288" s="218">
        <v>29.13</v>
      </c>
    </row>
    <row r="4289" spans="1:4" customFormat="1" x14ac:dyDescent="0.25">
      <c r="A4289" s="371">
        <v>1585</v>
      </c>
      <c r="B4289" s="371" t="s">
        <v>13140</v>
      </c>
      <c r="C4289" s="371" t="s">
        <v>3635</v>
      </c>
      <c r="D4289" s="218">
        <v>5.64</v>
      </c>
    </row>
    <row r="4290" spans="1:4" customFormat="1" x14ac:dyDescent="0.25">
      <c r="A4290" s="371">
        <v>1593</v>
      </c>
      <c r="B4290" s="371" t="s">
        <v>13141</v>
      </c>
      <c r="C4290" s="371" t="s">
        <v>3635</v>
      </c>
      <c r="D4290" s="218">
        <v>29.96</v>
      </c>
    </row>
    <row r="4291" spans="1:4" customFormat="1" x14ac:dyDescent="0.25">
      <c r="A4291" s="371">
        <v>11838</v>
      </c>
      <c r="B4291" s="371" t="s">
        <v>13142</v>
      </c>
      <c r="C4291" s="371" t="s">
        <v>3635</v>
      </c>
      <c r="D4291" s="218">
        <v>39.53</v>
      </c>
    </row>
    <row r="4292" spans="1:4" customFormat="1" x14ac:dyDescent="0.25">
      <c r="A4292" s="371">
        <v>1594</v>
      </c>
      <c r="B4292" s="371" t="s">
        <v>13143</v>
      </c>
      <c r="C4292" s="371" t="s">
        <v>3635</v>
      </c>
      <c r="D4292" s="218">
        <v>39.96</v>
      </c>
    </row>
    <row r="4293" spans="1:4" customFormat="1" x14ac:dyDescent="0.25">
      <c r="A4293" s="371">
        <v>1586</v>
      </c>
      <c r="B4293" s="371" t="s">
        <v>13144</v>
      </c>
      <c r="C4293" s="371" t="s">
        <v>3635</v>
      </c>
      <c r="D4293" s="218">
        <v>7.14</v>
      </c>
    </row>
    <row r="4294" spans="1:4" customFormat="1" x14ac:dyDescent="0.25">
      <c r="A4294" s="371">
        <v>11839</v>
      </c>
      <c r="B4294" s="371" t="s">
        <v>13145</v>
      </c>
      <c r="C4294" s="371" t="s">
        <v>3635</v>
      </c>
      <c r="D4294" s="218">
        <v>57.52</v>
      </c>
    </row>
    <row r="4295" spans="1:4" customFormat="1" x14ac:dyDescent="0.25">
      <c r="A4295" s="371">
        <v>1587</v>
      </c>
      <c r="B4295" s="371" t="s">
        <v>13146</v>
      </c>
      <c r="C4295" s="371" t="s">
        <v>3635</v>
      </c>
      <c r="D4295" s="218">
        <v>7.27</v>
      </c>
    </row>
    <row r="4296" spans="1:4" customFormat="1" x14ac:dyDescent="0.25">
      <c r="A4296" s="371">
        <v>1545</v>
      </c>
      <c r="B4296" s="371" t="s">
        <v>13147</v>
      </c>
      <c r="C4296" s="371" t="s">
        <v>3635</v>
      </c>
      <c r="D4296" s="218">
        <v>69.02</v>
      </c>
    </row>
    <row r="4297" spans="1:4" customFormat="1" x14ac:dyDescent="0.25">
      <c r="A4297" s="371">
        <v>1588</v>
      </c>
      <c r="B4297" s="371" t="s">
        <v>13148</v>
      </c>
      <c r="C4297" s="371" t="s">
        <v>3635</v>
      </c>
      <c r="D4297" s="218">
        <v>9.9700000000000006</v>
      </c>
    </row>
    <row r="4298" spans="1:4" customFormat="1" x14ac:dyDescent="0.25">
      <c r="A4298" s="371">
        <v>1535</v>
      </c>
      <c r="B4298" s="371" t="s">
        <v>13149</v>
      </c>
      <c r="C4298" s="371" t="s">
        <v>3635</v>
      </c>
      <c r="D4298" s="218">
        <v>5.75</v>
      </c>
    </row>
    <row r="4299" spans="1:4" customFormat="1" x14ac:dyDescent="0.25">
      <c r="A4299" s="371">
        <v>1589</v>
      </c>
      <c r="B4299" s="371" t="s">
        <v>13150</v>
      </c>
      <c r="C4299" s="371" t="s">
        <v>3635</v>
      </c>
      <c r="D4299" s="218">
        <v>10.29</v>
      </c>
    </row>
    <row r="4300" spans="1:4" customFormat="1" x14ac:dyDescent="0.25">
      <c r="A4300" s="371">
        <v>1546</v>
      </c>
      <c r="B4300" s="371" t="s">
        <v>13151</v>
      </c>
      <c r="C4300" s="371" t="s">
        <v>3635</v>
      </c>
      <c r="D4300" s="218">
        <v>116.47</v>
      </c>
    </row>
    <row r="4301" spans="1:4" customFormat="1" x14ac:dyDescent="0.25">
      <c r="A4301" s="371">
        <v>1590</v>
      </c>
      <c r="B4301" s="371" t="s">
        <v>13152</v>
      </c>
      <c r="C4301" s="371" t="s">
        <v>3635</v>
      </c>
      <c r="D4301" s="218">
        <v>18.11</v>
      </c>
    </row>
    <row r="4302" spans="1:4" customFormat="1" x14ac:dyDescent="0.25">
      <c r="A4302" s="371">
        <v>1542</v>
      </c>
      <c r="B4302" s="371" t="s">
        <v>13153</v>
      </c>
      <c r="C4302" s="371" t="s">
        <v>3635</v>
      </c>
      <c r="D4302" s="218">
        <v>24</v>
      </c>
    </row>
    <row r="4303" spans="1:4" customFormat="1" x14ac:dyDescent="0.25">
      <c r="A4303" s="371">
        <v>38415</v>
      </c>
      <c r="B4303" s="371" t="s">
        <v>13154</v>
      </c>
      <c r="C4303" s="371" t="s">
        <v>3635</v>
      </c>
      <c r="D4303" s="219">
        <v>1009.64</v>
      </c>
    </row>
    <row r="4304" spans="1:4" customFormat="1" x14ac:dyDescent="0.25">
      <c r="A4304" s="371">
        <v>38414</v>
      </c>
      <c r="B4304" s="371" t="s">
        <v>13155</v>
      </c>
      <c r="C4304" s="371" t="s">
        <v>3635</v>
      </c>
      <c r="D4304" s="219">
        <v>1417.04</v>
      </c>
    </row>
    <row r="4305" spans="1:4" customFormat="1" x14ac:dyDescent="0.25">
      <c r="A4305" s="371">
        <v>38128</v>
      </c>
      <c r="B4305" s="371" t="s">
        <v>13156</v>
      </c>
      <c r="C4305" s="371" t="s">
        <v>3639</v>
      </c>
      <c r="D4305" s="218">
        <v>0.63</v>
      </c>
    </row>
    <row r="4306" spans="1:4" customFormat="1" x14ac:dyDescent="0.25">
      <c r="A4306" s="371">
        <v>7253</v>
      </c>
      <c r="B4306" s="371" t="s">
        <v>13157</v>
      </c>
      <c r="C4306" s="371" t="s">
        <v>3641</v>
      </c>
      <c r="D4306" s="218">
        <v>135</v>
      </c>
    </row>
    <row r="4307" spans="1:4" customFormat="1" x14ac:dyDescent="0.25">
      <c r="A4307" s="371">
        <v>4806</v>
      </c>
      <c r="B4307" s="371" t="s">
        <v>13158</v>
      </c>
      <c r="C4307" s="371" t="s">
        <v>3640</v>
      </c>
      <c r="D4307" s="218">
        <v>15.32</v>
      </c>
    </row>
    <row r="4308" spans="1:4" customFormat="1" x14ac:dyDescent="0.25">
      <c r="A4308" s="371">
        <v>34401</v>
      </c>
      <c r="B4308" s="371" t="s">
        <v>13159</v>
      </c>
      <c r="C4308" s="371" t="s">
        <v>3635</v>
      </c>
      <c r="D4308" s="218">
        <v>1.79</v>
      </c>
    </row>
    <row r="4309" spans="1:4" customFormat="1" x14ac:dyDescent="0.25">
      <c r="A4309" s="371">
        <v>7260</v>
      </c>
      <c r="B4309" s="371" t="s">
        <v>13160</v>
      </c>
      <c r="C4309" s="371" t="s">
        <v>3635</v>
      </c>
      <c r="D4309" s="218">
        <v>1.59</v>
      </c>
    </row>
    <row r="4310" spans="1:4" customFormat="1" x14ac:dyDescent="0.25">
      <c r="A4310" s="371">
        <v>7256</v>
      </c>
      <c r="B4310" s="371" t="s">
        <v>13161</v>
      </c>
      <c r="C4310" s="371" t="s">
        <v>3635</v>
      </c>
      <c r="D4310" s="218">
        <v>1.57</v>
      </c>
    </row>
    <row r="4311" spans="1:4" customFormat="1" x14ac:dyDescent="0.25">
      <c r="A4311" s="371">
        <v>7258</v>
      </c>
      <c r="B4311" s="371" t="s">
        <v>13162</v>
      </c>
      <c r="C4311" s="371" t="s">
        <v>3635</v>
      </c>
      <c r="D4311" s="218">
        <v>0.64</v>
      </c>
    </row>
    <row r="4312" spans="1:4" customFormat="1" x14ac:dyDescent="0.25">
      <c r="A4312" s="371">
        <v>34400</v>
      </c>
      <c r="B4312" s="371" t="s">
        <v>13163</v>
      </c>
      <c r="C4312" s="371" t="s">
        <v>3635</v>
      </c>
      <c r="D4312" s="218">
        <v>2.76</v>
      </c>
    </row>
    <row r="4313" spans="1:4" customFormat="1" x14ac:dyDescent="0.25">
      <c r="A4313" s="371">
        <v>10617</v>
      </c>
      <c r="B4313" s="371" t="s">
        <v>13164</v>
      </c>
      <c r="C4313" s="371" t="s">
        <v>3635</v>
      </c>
      <c r="D4313" s="218">
        <v>5.27</v>
      </c>
    </row>
    <row r="4314" spans="1:4" customFormat="1" x14ac:dyDescent="0.25">
      <c r="A4314" s="371">
        <v>44261</v>
      </c>
      <c r="B4314" s="371" t="s">
        <v>13165</v>
      </c>
      <c r="C4314" s="371" t="s">
        <v>3635</v>
      </c>
      <c r="D4314" s="218">
        <v>129.54</v>
      </c>
    </row>
    <row r="4315" spans="1:4" customFormat="1" x14ac:dyDescent="0.25">
      <c r="A4315" s="371">
        <v>7274</v>
      </c>
      <c r="B4315" s="371" t="s">
        <v>13166</v>
      </c>
      <c r="C4315" s="371" t="s">
        <v>3635</v>
      </c>
      <c r="D4315" s="218">
        <v>62.71</v>
      </c>
    </row>
    <row r="4316" spans="1:4" customFormat="1" x14ac:dyDescent="0.25">
      <c r="A4316" s="371">
        <v>44326</v>
      </c>
      <c r="B4316" s="371" t="s">
        <v>13167</v>
      </c>
      <c r="C4316" s="371" t="s">
        <v>3635</v>
      </c>
      <c r="D4316" s="219">
        <v>1354.47</v>
      </c>
    </row>
    <row r="4317" spans="1:4" customFormat="1" x14ac:dyDescent="0.25">
      <c r="A4317" s="371">
        <v>154</v>
      </c>
      <c r="B4317" s="371" t="s">
        <v>13168</v>
      </c>
      <c r="C4317" s="371" t="s">
        <v>3634</v>
      </c>
      <c r="D4317" s="218">
        <v>81.319999999999993</v>
      </c>
    </row>
    <row r="4318" spans="1:4" customFormat="1" x14ac:dyDescent="0.25">
      <c r="A4318" s="371">
        <v>38121</v>
      </c>
      <c r="B4318" s="371" t="s">
        <v>13169</v>
      </c>
      <c r="C4318" s="371" t="s">
        <v>3634</v>
      </c>
      <c r="D4318" s="218">
        <v>21.55</v>
      </c>
    </row>
    <row r="4319" spans="1:4" customFormat="1" x14ac:dyDescent="0.25">
      <c r="A4319" s="371">
        <v>43776</v>
      </c>
      <c r="B4319" s="371" t="s">
        <v>13170</v>
      </c>
      <c r="C4319" s="371" t="s">
        <v>3634</v>
      </c>
      <c r="D4319" s="218">
        <v>27.09</v>
      </c>
    </row>
    <row r="4320" spans="1:4" customFormat="1" x14ac:dyDescent="0.25">
      <c r="A4320" s="371">
        <v>7343</v>
      </c>
      <c r="B4320" s="371" t="s">
        <v>13171</v>
      </c>
      <c r="C4320" s="371" t="s">
        <v>3634</v>
      </c>
      <c r="D4320" s="218">
        <v>19.059999999999999</v>
      </c>
    </row>
    <row r="4321" spans="1:4" customFormat="1" x14ac:dyDescent="0.25">
      <c r="A4321" s="371">
        <v>7348</v>
      </c>
      <c r="B4321" s="371" t="s">
        <v>13172</v>
      </c>
      <c r="C4321" s="371" t="s">
        <v>3634</v>
      </c>
      <c r="D4321" s="218">
        <v>21.87</v>
      </c>
    </row>
    <row r="4322" spans="1:4" customFormat="1" x14ac:dyDescent="0.25">
      <c r="A4322" s="371">
        <v>7313</v>
      </c>
      <c r="B4322" s="371" t="s">
        <v>13173</v>
      </c>
      <c r="C4322" s="371" t="s">
        <v>3634</v>
      </c>
      <c r="D4322" s="218">
        <v>22.98</v>
      </c>
    </row>
    <row r="4323" spans="1:4" customFormat="1" x14ac:dyDescent="0.25">
      <c r="A4323" s="371">
        <v>7319</v>
      </c>
      <c r="B4323" s="371" t="s">
        <v>13174</v>
      </c>
      <c r="C4323" s="371" t="s">
        <v>3634</v>
      </c>
      <c r="D4323" s="218">
        <v>13.15</v>
      </c>
    </row>
    <row r="4324" spans="1:4" customFormat="1" x14ac:dyDescent="0.25">
      <c r="A4324" s="371">
        <v>7314</v>
      </c>
      <c r="B4324" s="371" t="s">
        <v>13175</v>
      </c>
      <c r="C4324" s="371" t="s">
        <v>3634</v>
      </c>
      <c r="D4324" s="218">
        <v>85.33</v>
      </c>
    </row>
    <row r="4325" spans="1:4" customFormat="1" x14ac:dyDescent="0.25">
      <c r="A4325" s="371">
        <v>7304</v>
      </c>
      <c r="B4325" s="371" t="s">
        <v>13176</v>
      </c>
      <c r="C4325" s="371" t="s">
        <v>3634</v>
      </c>
      <c r="D4325" s="218">
        <v>80.290000000000006</v>
      </c>
    </row>
    <row r="4326" spans="1:4" customFormat="1" x14ac:dyDescent="0.25">
      <c r="A4326" s="371">
        <v>43649</v>
      </c>
      <c r="B4326" s="371" t="s">
        <v>13177</v>
      </c>
      <c r="C4326" s="371" t="s">
        <v>3634</v>
      </c>
      <c r="D4326" s="218">
        <v>41.53</v>
      </c>
    </row>
    <row r="4327" spans="1:4" customFormat="1" x14ac:dyDescent="0.25">
      <c r="A4327" s="371">
        <v>43650</v>
      </c>
      <c r="B4327" s="371" t="s">
        <v>13178</v>
      </c>
      <c r="C4327" s="371" t="s">
        <v>3634</v>
      </c>
      <c r="D4327" s="218">
        <v>39.24</v>
      </c>
    </row>
    <row r="4328" spans="1:4" customFormat="1" x14ac:dyDescent="0.25">
      <c r="A4328" s="371">
        <v>7311</v>
      </c>
      <c r="B4328" s="371" t="s">
        <v>13179</v>
      </c>
      <c r="C4328" s="371" t="s">
        <v>3634</v>
      </c>
      <c r="D4328" s="218">
        <v>40.200000000000003</v>
      </c>
    </row>
    <row r="4329" spans="1:4" customFormat="1" x14ac:dyDescent="0.25">
      <c r="A4329" s="371">
        <v>7292</v>
      </c>
      <c r="B4329" s="371" t="s">
        <v>13180</v>
      </c>
      <c r="C4329" s="371" t="s">
        <v>3634</v>
      </c>
      <c r="D4329" s="218">
        <v>38.92</v>
      </c>
    </row>
    <row r="4330" spans="1:4" customFormat="1" x14ac:dyDescent="0.25">
      <c r="A4330" s="371">
        <v>7293</v>
      </c>
      <c r="B4330" s="371" t="s">
        <v>13181</v>
      </c>
      <c r="C4330" s="371" t="s">
        <v>3634</v>
      </c>
      <c r="D4330" s="218">
        <v>43.06</v>
      </c>
    </row>
    <row r="4331" spans="1:4" customFormat="1" x14ac:dyDescent="0.25">
      <c r="A4331" s="371">
        <v>7306</v>
      </c>
      <c r="B4331" s="371" t="s">
        <v>13182</v>
      </c>
      <c r="C4331" s="371" t="s">
        <v>3634</v>
      </c>
      <c r="D4331" s="218">
        <v>47.52</v>
      </c>
    </row>
    <row r="4332" spans="1:4" customFormat="1" x14ac:dyDescent="0.25">
      <c r="A4332" s="371">
        <v>7288</v>
      </c>
      <c r="B4332" s="371" t="s">
        <v>13183</v>
      </c>
      <c r="C4332" s="371" t="s">
        <v>3634</v>
      </c>
      <c r="D4332" s="218">
        <v>39.450000000000003</v>
      </c>
    </row>
    <row r="4333" spans="1:4" customFormat="1" x14ac:dyDescent="0.25">
      <c r="A4333" s="371">
        <v>43625</v>
      </c>
      <c r="B4333" s="371" t="s">
        <v>13184</v>
      </c>
      <c r="C4333" s="371" t="s">
        <v>3634</v>
      </c>
      <c r="D4333" s="218">
        <v>31.86</v>
      </c>
    </row>
    <row r="4334" spans="1:4" customFormat="1" x14ac:dyDescent="0.25">
      <c r="A4334" s="371">
        <v>43647</v>
      </c>
      <c r="B4334" s="371" t="s">
        <v>13185</v>
      </c>
      <c r="C4334" s="371" t="s">
        <v>3634</v>
      </c>
      <c r="D4334" s="218">
        <v>28.94</v>
      </c>
    </row>
    <row r="4335" spans="1:4" customFormat="1" x14ac:dyDescent="0.25">
      <c r="A4335" s="371">
        <v>43648</v>
      </c>
      <c r="B4335" s="371" t="s">
        <v>13186</v>
      </c>
      <c r="C4335" s="371" t="s">
        <v>3634</v>
      </c>
      <c r="D4335" s="218">
        <v>27.92</v>
      </c>
    </row>
    <row r="4336" spans="1:4" customFormat="1" x14ac:dyDescent="0.25">
      <c r="A4336" s="371">
        <v>35693</v>
      </c>
      <c r="B4336" s="371" t="s">
        <v>13187</v>
      </c>
      <c r="C4336" s="371" t="s">
        <v>3634</v>
      </c>
      <c r="D4336" s="218">
        <v>13.6</v>
      </c>
    </row>
    <row r="4337" spans="1:4" customFormat="1" x14ac:dyDescent="0.25">
      <c r="A4337" s="371">
        <v>7356</v>
      </c>
      <c r="B4337" s="371" t="s">
        <v>13188</v>
      </c>
      <c r="C4337" s="371" t="s">
        <v>3634</v>
      </c>
      <c r="D4337" s="218">
        <v>32.61</v>
      </c>
    </row>
    <row r="4338" spans="1:4" customFormat="1" x14ac:dyDescent="0.25">
      <c r="A4338" s="371">
        <v>35692</v>
      </c>
      <c r="B4338" s="371" t="s">
        <v>13189</v>
      </c>
      <c r="C4338" s="371" t="s">
        <v>3634</v>
      </c>
      <c r="D4338" s="218">
        <v>21.34</v>
      </c>
    </row>
    <row r="4339" spans="1:4" customFormat="1" x14ac:dyDescent="0.25">
      <c r="A4339" s="371">
        <v>43624</v>
      </c>
      <c r="B4339" s="371" t="s">
        <v>13190</v>
      </c>
      <c r="C4339" s="371" t="s">
        <v>3634</v>
      </c>
      <c r="D4339" s="218">
        <v>39.75</v>
      </c>
    </row>
    <row r="4340" spans="1:4" customFormat="1" x14ac:dyDescent="0.25">
      <c r="A4340" s="371">
        <v>7342</v>
      </c>
      <c r="B4340" s="371" t="s">
        <v>13191</v>
      </c>
      <c r="C4340" s="371" t="s">
        <v>3639</v>
      </c>
      <c r="D4340" s="218">
        <v>2.52</v>
      </c>
    </row>
    <row r="4341" spans="1:4" customFormat="1" x14ac:dyDescent="0.25">
      <c r="A4341" s="371">
        <v>7350</v>
      </c>
      <c r="B4341" s="371" t="s">
        <v>13192</v>
      </c>
      <c r="C4341" s="371" t="s">
        <v>3634</v>
      </c>
      <c r="D4341" s="218">
        <v>47.07</v>
      </c>
    </row>
    <row r="4342" spans="1:4" customFormat="1" x14ac:dyDescent="0.25">
      <c r="A4342" s="371">
        <v>39574</v>
      </c>
      <c r="B4342" s="371" t="s">
        <v>13193</v>
      </c>
      <c r="C4342" s="371" t="s">
        <v>3635</v>
      </c>
      <c r="D4342" s="218">
        <v>4.18</v>
      </c>
    </row>
    <row r="4343" spans="1:4" customFormat="1" x14ac:dyDescent="0.25">
      <c r="A4343" s="371">
        <v>11060</v>
      </c>
      <c r="B4343" s="371" t="s">
        <v>13194</v>
      </c>
      <c r="C4343" s="371" t="s">
        <v>3635</v>
      </c>
      <c r="D4343" s="218">
        <v>58.96</v>
      </c>
    </row>
    <row r="4344" spans="1:4" customFormat="1" x14ac:dyDescent="0.25">
      <c r="A4344" s="371">
        <v>37401</v>
      </c>
      <c r="B4344" s="371" t="s">
        <v>13195</v>
      </c>
      <c r="C4344" s="371" t="s">
        <v>3635</v>
      </c>
      <c r="D4344" s="218">
        <v>37.89</v>
      </c>
    </row>
    <row r="4345" spans="1:4" customFormat="1" x14ac:dyDescent="0.25">
      <c r="A4345" s="371">
        <v>7525</v>
      </c>
      <c r="B4345" s="371" t="s">
        <v>13196</v>
      </c>
      <c r="C4345" s="371" t="s">
        <v>3635</v>
      </c>
      <c r="D4345" s="218">
        <v>53.67</v>
      </c>
    </row>
    <row r="4346" spans="1:4" customFormat="1" x14ac:dyDescent="0.25">
      <c r="A4346" s="371">
        <v>7524</v>
      </c>
      <c r="B4346" s="371" t="s">
        <v>13197</v>
      </c>
      <c r="C4346" s="371" t="s">
        <v>3635</v>
      </c>
      <c r="D4346" s="218">
        <v>50.57</v>
      </c>
    </row>
    <row r="4347" spans="1:4" customFormat="1" x14ac:dyDescent="0.25">
      <c r="A4347" s="371">
        <v>38105</v>
      </c>
      <c r="B4347" s="371" t="s">
        <v>13198</v>
      </c>
      <c r="C4347" s="371" t="s">
        <v>3635</v>
      </c>
      <c r="D4347" s="218">
        <v>12.99</v>
      </c>
    </row>
    <row r="4348" spans="1:4" customFormat="1" x14ac:dyDescent="0.25">
      <c r="A4348" s="371">
        <v>38084</v>
      </c>
      <c r="B4348" s="371" t="s">
        <v>13199</v>
      </c>
      <c r="C4348" s="371" t="s">
        <v>3635</v>
      </c>
      <c r="D4348" s="218">
        <v>18.45</v>
      </c>
    </row>
    <row r="4349" spans="1:4" customFormat="1" x14ac:dyDescent="0.25">
      <c r="A4349" s="371">
        <v>38103</v>
      </c>
      <c r="B4349" s="371" t="s">
        <v>13200</v>
      </c>
      <c r="C4349" s="371" t="s">
        <v>3635</v>
      </c>
      <c r="D4349" s="218">
        <v>19.5</v>
      </c>
    </row>
    <row r="4350" spans="1:4" customFormat="1" x14ac:dyDescent="0.25">
      <c r="A4350" s="371">
        <v>38082</v>
      </c>
      <c r="B4350" s="371" t="s">
        <v>13201</v>
      </c>
      <c r="C4350" s="371" t="s">
        <v>3635</v>
      </c>
      <c r="D4350" s="218">
        <v>24.02</v>
      </c>
    </row>
    <row r="4351" spans="1:4" customFormat="1" x14ac:dyDescent="0.25">
      <c r="A4351" s="371">
        <v>38104</v>
      </c>
      <c r="B4351" s="371" t="s">
        <v>13202</v>
      </c>
      <c r="C4351" s="371" t="s">
        <v>3635</v>
      </c>
      <c r="D4351" s="218">
        <v>38.19</v>
      </c>
    </row>
    <row r="4352" spans="1:4" customFormat="1" x14ac:dyDescent="0.25">
      <c r="A4352" s="371">
        <v>38083</v>
      </c>
      <c r="B4352" s="371" t="s">
        <v>13203</v>
      </c>
      <c r="C4352" s="371" t="s">
        <v>3635</v>
      </c>
      <c r="D4352" s="218">
        <v>42.4</v>
      </c>
    </row>
    <row r="4353" spans="1:4" customFormat="1" x14ac:dyDescent="0.25">
      <c r="A4353" s="371">
        <v>38101</v>
      </c>
      <c r="B4353" s="371" t="s">
        <v>13204</v>
      </c>
      <c r="C4353" s="371" t="s">
        <v>3635</v>
      </c>
      <c r="D4353" s="218">
        <v>9.27</v>
      </c>
    </row>
    <row r="4354" spans="1:4" customFormat="1" x14ac:dyDescent="0.25">
      <c r="A4354" s="371">
        <v>7528</v>
      </c>
      <c r="B4354" s="371" t="s">
        <v>13205</v>
      </c>
      <c r="C4354" s="371" t="s">
        <v>3635</v>
      </c>
      <c r="D4354" s="218">
        <v>10.9</v>
      </c>
    </row>
    <row r="4355" spans="1:4" customFormat="1" x14ac:dyDescent="0.25">
      <c r="A4355" s="371">
        <v>12147</v>
      </c>
      <c r="B4355" s="371" t="s">
        <v>13206</v>
      </c>
      <c r="C4355" s="371" t="s">
        <v>3635</v>
      </c>
      <c r="D4355" s="218">
        <v>16.62</v>
      </c>
    </row>
    <row r="4356" spans="1:4" customFormat="1" x14ac:dyDescent="0.25">
      <c r="A4356" s="371">
        <v>38075</v>
      </c>
      <c r="B4356" s="371" t="s">
        <v>13207</v>
      </c>
      <c r="C4356" s="371" t="s">
        <v>3635</v>
      </c>
      <c r="D4356" s="218">
        <v>18.88</v>
      </c>
    </row>
    <row r="4357" spans="1:4" customFormat="1" x14ac:dyDescent="0.25">
      <c r="A4357" s="371">
        <v>38102</v>
      </c>
      <c r="B4357" s="371" t="s">
        <v>13208</v>
      </c>
      <c r="C4357" s="371" t="s">
        <v>3635</v>
      </c>
      <c r="D4357" s="218">
        <v>11.87</v>
      </c>
    </row>
    <row r="4358" spans="1:4" customFormat="1" x14ac:dyDescent="0.25">
      <c r="A4358" s="371">
        <v>38076</v>
      </c>
      <c r="B4358" s="371" t="s">
        <v>13209</v>
      </c>
      <c r="C4358" s="371" t="s">
        <v>3635</v>
      </c>
      <c r="D4358" s="218">
        <v>21.17</v>
      </c>
    </row>
    <row r="4359" spans="1:4" customFormat="1" x14ac:dyDescent="0.25">
      <c r="A4359" s="371">
        <v>7592</v>
      </c>
      <c r="B4359" s="371" t="s">
        <v>13210</v>
      </c>
      <c r="C4359" s="371" t="s">
        <v>3638</v>
      </c>
      <c r="D4359" s="218">
        <v>21.06</v>
      </c>
    </row>
    <row r="4360" spans="1:4" customFormat="1" x14ac:dyDescent="0.25">
      <c r="A4360" s="371">
        <v>40820</v>
      </c>
      <c r="B4360" s="371" t="s">
        <v>13211</v>
      </c>
      <c r="C4360" s="371" t="s">
        <v>3642</v>
      </c>
      <c r="D4360" s="219">
        <v>3748.8</v>
      </c>
    </row>
    <row r="4361" spans="1:4" customFormat="1" x14ac:dyDescent="0.25">
      <c r="A4361" s="371">
        <v>11826</v>
      </c>
      <c r="B4361" s="371" t="s">
        <v>13212</v>
      </c>
      <c r="C4361" s="371" t="s">
        <v>3635</v>
      </c>
      <c r="D4361" s="218">
        <v>159.35</v>
      </c>
    </row>
    <row r="4362" spans="1:4" customFormat="1" x14ac:dyDescent="0.25">
      <c r="A4362" s="371">
        <v>7606</v>
      </c>
      <c r="B4362" s="371" t="s">
        <v>13213</v>
      </c>
      <c r="C4362" s="371" t="s">
        <v>3635</v>
      </c>
      <c r="D4362" s="218">
        <v>191.64</v>
      </c>
    </row>
    <row r="4363" spans="1:4" customFormat="1" x14ac:dyDescent="0.25">
      <c r="A4363" s="371">
        <v>11763</v>
      </c>
      <c r="B4363" s="371" t="s">
        <v>13214</v>
      </c>
      <c r="C4363" s="371" t="s">
        <v>3635</v>
      </c>
      <c r="D4363" s="218">
        <v>418.48</v>
      </c>
    </row>
    <row r="4364" spans="1:4" customFormat="1" x14ac:dyDescent="0.25">
      <c r="A4364" s="371">
        <v>11764</v>
      </c>
      <c r="B4364" s="371" t="s">
        <v>13215</v>
      </c>
      <c r="C4364" s="371" t="s">
        <v>3635</v>
      </c>
      <c r="D4364" s="218">
        <v>343.34</v>
      </c>
    </row>
    <row r="4365" spans="1:4" customFormat="1" x14ac:dyDescent="0.25">
      <c r="A4365" s="371">
        <v>11829</v>
      </c>
      <c r="B4365" s="371" t="s">
        <v>13216</v>
      </c>
      <c r="C4365" s="371" t="s">
        <v>3635</v>
      </c>
      <c r="D4365" s="218">
        <v>82.99</v>
      </c>
    </row>
    <row r="4366" spans="1:4" customFormat="1" x14ac:dyDescent="0.25">
      <c r="A4366" s="371">
        <v>11830</v>
      </c>
      <c r="B4366" s="371" t="s">
        <v>13217</v>
      </c>
      <c r="C4366" s="371" t="s">
        <v>3635</v>
      </c>
      <c r="D4366" s="218">
        <v>89.61</v>
      </c>
    </row>
    <row r="4367" spans="1:4" customFormat="1" x14ac:dyDescent="0.25">
      <c r="A4367" s="371">
        <v>11825</v>
      </c>
      <c r="B4367" s="371" t="s">
        <v>13218</v>
      </c>
      <c r="C4367" s="371" t="s">
        <v>3635</v>
      </c>
      <c r="D4367" s="218">
        <v>201.59</v>
      </c>
    </row>
    <row r="4368" spans="1:4" customFormat="1" x14ac:dyDescent="0.25">
      <c r="A4368" s="371">
        <v>11767</v>
      </c>
      <c r="B4368" s="371" t="s">
        <v>13219</v>
      </c>
      <c r="C4368" s="371" t="s">
        <v>3635</v>
      </c>
      <c r="D4368" s="218">
        <v>536.92999999999995</v>
      </c>
    </row>
    <row r="4369" spans="1:4" customFormat="1" x14ac:dyDescent="0.25">
      <c r="A4369" s="371">
        <v>11766</v>
      </c>
      <c r="B4369" s="371" t="s">
        <v>13220</v>
      </c>
      <c r="C4369" s="371" t="s">
        <v>3635</v>
      </c>
      <c r="D4369" s="218">
        <v>125.16</v>
      </c>
    </row>
    <row r="4370" spans="1:4" customFormat="1" x14ac:dyDescent="0.25">
      <c r="A4370" s="371">
        <v>11765</v>
      </c>
      <c r="B4370" s="371" t="s">
        <v>13221</v>
      </c>
      <c r="C4370" s="371" t="s">
        <v>3635</v>
      </c>
      <c r="D4370" s="218">
        <v>228.82</v>
      </c>
    </row>
    <row r="4371" spans="1:4" customFormat="1" x14ac:dyDescent="0.25">
      <c r="A4371" s="371">
        <v>11824</v>
      </c>
      <c r="B4371" s="371" t="s">
        <v>13222</v>
      </c>
      <c r="C4371" s="371" t="s">
        <v>3635</v>
      </c>
      <c r="D4371" s="218">
        <v>147.22</v>
      </c>
    </row>
    <row r="4372" spans="1:4" customFormat="1" x14ac:dyDescent="0.25">
      <c r="A4372" s="371">
        <v>44045</v>
      </c>
      <c r="B4372" s="371" t="s">
        <v>13223</v>
      </c>
      <c r="C4372" s="371" t="s">
        <v>3635</v>
      </c>
      <c r="D4372" s="218">
        <v>302.23</v>
      </c>
    </row>
    <row r="4373" spans="1:4" customFormat="1" x14ac:dyDescent="0.25">
      <c r="A4373" s="371">
        <v>39702</v>
      </c>
      <c r="B4373" s="371" t="s">
        <v>13224</v>
      </c>
      <c r="C4373" s="371" t="s">
        <v>3635</v>
      </c>
      <c r="D4373" s="219">
        <v>2007.26</v>
      </c>
    </row>
    <row r="4374" spans="1:4" customFormat="1" x14ac:dyDescent="0.25">
      <c r="A4374" s="371">
        <v>13415</v>
      </c>
      <c r="B4374" s="371" t="s">
        <v>13225</v>
      </c>
      <c r="C4374" s="371" t="s">
        <v>3635</v>
      </c>
      <c r="D4374" s="218">
        <v>65.900000000000006</v>
      </c>
    </row>
    <row r="4375" spans="1:4" customFormat="1" x14ac:dyDescent="0.25">
      <c r="A4375" s="371">
        <v>7602</v>
      </c>
      <c r="B4375" s="371" t="s">
        <v>13226</v>
      </c>
      <c r="C4375" s="371" t="s">
        <v>3635</v>
      </c>
      <c r="D4375" s="218">
        <v>42.05</v>
      </c>
    </row>
    <row r="4376" spans="1:4" customFormat="1" x14ac:dyDescent="0.25">
      <c r="A4376" s="371">
        <v>7603</v>
      </c>
      <c r="B4376" s="371" t="s">
        <v>13227</v>
      </c>
      <c r="C4376" s="371" t="s">
        <v>3635</v>
      </c>
      <c r="D4376" s="218">
        <v>35.67</v>
      </c>
    </row>
    <row r="4377" spans="1:4" customFormat="1" x14ac:dyDescent="0.25">
      <c r="A4377" s="371">
        <v>11777</v>
      </c>
      <c r="B4377" s="371" t="s">
        <v>13228</v>
      </c>
      <c r="C4377" s="371" t="s">
        <v>3635</v>
      </c>
      <c r="D4377" s="218">
        <v>204.76</v>
      </c>
    </row>
    <row r="4378" spans="1:4" customFormat="1" x14ac:dyDescent="0.25">
      <c r="A4378" s="371">
        <v>13417</v>
      </c>
      <c r="B4378" s="371" t="s">
        <v>13229</v>
      </c>
      <c r="C4378" s="371" t="s">
        <v>3635</v>
      </c>
      <c r="D4378" s="218">
        <v>85.83</v>
      </c>
    </row>
    <row r="4379" spans="1:4" customFormat="1" x14ac:dyDescent="0.25">
      <c r="A4379" s="371">
        <v>36791</v>
      </c>
      <c r="B4379" s="371" t="s">
        <v>13230</v>
      </c>
      <c r="C4379" s="371" t="s">
        <v>3635</v>
      </c>
      <c r="D4379" s="218">
        <v>128.81</v>
      </c>
    </row>
    <row r="4380" spans="1:4" customFormat="1" x14ac:dyDescent="0.25">
      <c r="A4380" s="371">
        <v>36795</v>
      </c>
      <c r="B4380" s="371" t="s">
        <v>13231</v>
      </c>
      <c r="C4380" s="371" t="s">
        <v>3635</v>
      </c>
      <c r="D4380" s="219">
        <v>1628.71</v>
      </c>
    </row>
    <row r="4381" spans="1:4" customFormat="1" x14ac:dyDescent="0.25">
      <c r="A4381" s="371">
        <v>36796</v>
      </c>
      <c r="B4381" s="371" t="s">
        <v>13232</v>
      </c>
      <c r="C4381" s="371" t="s">
        <v>3635</v>
      </c>
      <c r="D4381" s="218">
        <v>135.34</v>
      </c>
    </row>
    <row r="4382" spans="1:4" customFormat="1" x14ac:dyDescent="0.25">
      <c r="A4382" s="371">
        <v>36792</v>
      </c>
      <c r="B4382" s="371" t="s">
        <v>13233</v>
      </c>
      <c r="C4382" s="371" t="s">
        <v>3635</v>
      </c>
      <c r="D4382" s="218">
        <v>171.44</v>
      </c>
    </row>
    <row r="4383" spans="1:4" customFormat="1" x14ac:dyDescent="0.25">
      <c r="A4383" s="371">
        <v>11773</v>
      </c>
      <c r="B4383" s="371" t="s">
        <v>13234</v>
      </c>
      <c r="C4383" s="371" t="s">
        <v>3635</v>
      </c>
      <c r="D4383" s="218">
        <v>114.13</v>
      </c>
    </row>
    <row r="4384" spans="1:4" customFormat="1" x14ac:dyDescent="0.25">
      <c r="A4384" s="371">
        <v>11762</v>
      </c>
      <c r="B4384" s="371" t="s">
        <v>13235</v>
      </c>
      <c r="C4384" s="371" t="s">
        <v>3635</v>
      </c>
      <c r="D4384" s="218">
        <v>54.13</v>
      </c>
    </row>
    <row r="4385" spans="1:4" customFormat="1" x14ac:dyDescent="0.25">
      <c r="A4385" s="371">
        <v>7604</v>
      </c>
      <c r="B4385" s="371" t="s">
        <v>13236</v>
      </c>
      <c r="C4385" s="371" t="s">
        <v>3635</v>
      </c>
      <c r="D4385" s="218">
        <v>45.83</v>
      </c>
    </row>
    <row r="4386" spans="1:4" customFormat="1" x14ac:dyDescent="0.25">
      <c r="A4386" s="371">
        <v>13984</v>
      </c>
      <c r="B4386" s="371" t="s">
        <v>13237</v>
      </c>
      <c r="C4386" s="371" t="s">
        <v>3635</v>
      </c>
      <c r="D4386" s="218">
        <v>66.61</v>
      </c>
    </row>
    <row r="4387" spans="1:4" customFormat="1" x14ac:dyDescent="0.25">
      <c r="A4387" s="371">
        <v>11772</v>
      </c>
      <c r="B4387" s="371" t="s">
        <v>13238</v>
      </c>
      <c r="C4387" s="371" t="s">
        <v>3635</v>
      </c>
      <c r="D4387" s="218">
        <v>114.49</v>
      </c>
    </row>
    <row r="4388" spans="1:4" customFormat="1" x14ac:dyDescent="0.25">
      <c r="A4388" s="371">
        <v>13983</v>
      </c>
      <c r="B4388" s="371" t="s">
        <v>13239</v>
      </c>
      <c r="C4388" s="371" t="s">
        <v>3635</v>
      </c>
      <c r="D4388" s="218">
        <v>86.7</v>
      </c>
    </row>
    <row r="4389" spans="1:4" customFormat="1" x14ac:dyDescent="0.25">
      <c r="A4389" s="371">
        <v>13416</v>
      </c>
      <c r="B4389" s="371" t="s">
        <v>13240</v>
      </c>
      <c r="C4389" s="371" t="s">
        <v>3635</v>
      </c>
      <c r="D4389" s="218">
        <v>77.010000000000005</v>
      </c>
    </row>
    <row r="4390" spans="1:4" customFormat="1" x14ac:dyDescent="0.25">
      <c r="A4390" s="371">
        <v>40329</v>
      </c>
      <c r="B4390" s="371" t="s">
        <v>13241</v>
      </c>
      <c r="C4390" s="371" t="s">
        <v>3635</v>
      </c>
      <c r="D4390" s="218">
        <v>52</v>
      </c>
    </row>
    <row r="4391" spans="1:4" customFormat="1" x14ac:dyDescent="0.25">
      <c r="A4391" s="371">
        <v>11823</v>
      </c>
      <c r="B4391" s="371" t="s">
        <v>13242</v>
      </c>
      <c r="C4391" s="371" t="s">
        <v>3635</v>
      </c>
      <c r="D4391" s="218">
        <v>21.91</v>
      </c>
    </row>
    <row r="4392" spans="1:4" customFormat="1" x14ac:dyDescent="0.25">
      <c r="A4392" s="371">
        <v>11822</v>
      </c>
      <c r="B4392" s="371" t="s">
        <v>13243</v>
      </c>
      <c r="C4392" s="371" t="s">
        <v>3635</v>
      </c>
      <c r="D4392" s="218">
        <v>28.29</v>
      </c>
    </row>
    <row r="4393" spans="1:4" customFormat="1" x14ac:dyDescent="0.25">
      <c r="A4393" s="371">
        <v>11831</v>
      </c>
      <c r="B4393" s="371" t="s">
        <v>13244</v>
      </c>
      <c r="C4393" s="371" t="s">
        <v>3635</v>
      </c>
      <c r="D4393" s="218">
        <v>17.03</v>
      </c>
    </row>
    <row r="4394" spans="1:4" customFormat="1" x14ac:dyDescent="0.25">
      <c r="A4394" s="371">
        <v>7613</v>
      </c>
      <c r="B4394" s="371" t="s">
        <v>13245</v>
      </c>
      <c r="C4394" s="371" t="s">
        <v>3635</v>
      </c>
      <c r="D4394" s="219">
        <v>119503.15</v>
      </c>
    </row>
    <row r="4395" spans="1:4" customFormat="1" x14ac:dyDescent="0.25">
      <c r="A4395" s="371">
        <v>7619</v>
      </c>
      <c r="B4395" s="371" t="s">
        <v>13246</v>
      </c>
      <c r="C4395" s="371" t="s">
        <v>3635</v>
      </c>
      <c r="D4395" s="219">
        <v>18472.63</v>
      </c>
    </row>
    <row r="4396" spans="1:4" customFormat="1" x14ac:dyDescent="0.25">
      <c r="A4396" s="371">
        <v>12076</v>
      </c>
      <c r="B4396" s="371" t="s">
        <v>13247</v>
      </c>
      <c r="C4396" s="371" t="s">
        <v>3635</v>
      </c>
      <c r="D4396" s="219">
        <v>8473.68</v>
      </c>
    </row>
    <row r="4397" spans="1:4" customFormat="1" x14ac:dyDescent="0.25">
      <c r="A4397" s="371">
        <v>7614</v>
      </c>
      <c r="B4397" s="371" t="s">
        <v>13248</v>
      </c>
      <c r="C4397" s="371" t="s">
        <v>3635</v>
      </c>
      <c r="D4397" s="219">
        <v>23298.39</v>
      </c>
    </row>
    <row r="4398" spans="1:4" customFormat="1" x14ac:dyDescent="0.25">
      <c r="A4398" s="371">
        <v>7618</v>
      </c>
      <c r="B4398" s="371" t="s">
        <v>13249</v>
      </c>
      <c r="C4398" s="371" t="s">
        <v>3635</v>
      </c>
      <c r="D4398" s="219">
        <v>151107.57</v>
      </c>
    </row>
    <row r="4399" spans="1:4" customFormat="1" x14ac:dyDescent="0.25">
      <c r="A4399" s="371">
        <v>7620</v>
      </c>
      <c r="B4399" s="371" t="s">
        <v>13250</v>
      </c>
      <c r="C4399" s="371" t="s">
        <v>3635</v>
      </c>
      <c r="D4399" s="219">
        <v>32684.21</v>
      </c>
    </row>
    <row r="4400" spans="1:4" customFormat="1" x14ac:dyDescent="0.25">
      <c r="A4400" s="371">
        <v>7610</v>
      </c>
      <c r="B4400" s="371" t="s">
        <v>13251</v>
      </c>
      <c r="C4400" s="371" t="s">
        <v>3635</v>
      </c>
      <c r="D4400" s="219">
        <v>10349.99</v>
      </c>
    </row>
    <row r="4401" spans="1:4" customFormat="1" x14ac:dyDescent="0.25">
      <c r="A4401" s="371">
        <v>7615</v>
      </c>
      <c r="B4401" s="371" t="s">
        <v>13252</v>
      </c>
      <c r="C4401" s="371" t="s">
        <v>3635</v>
      </c>
      <c r="D4401" s="219">
        <v>38131.57</v>
      </c>
    </row>
    <row r="4402" spans="1:4" customFormat="1" x14ac:dyDescent="0.25">
      <c r="A4402" s="371">
        <v>7617</v>
      </c>
      <c r="B4402" s="371" t="s">
        <v>13253</v>
      </c>
      <c r="C4402" s="371" t="s">
        <v>3635</v>
      </c>
      <c r="D4402" s="219">
        <v>11560.52</v>
      </c>
    </row>
    <row r="4403" spans="1:4" customFormat="1" x14ac:dyDescent="0.25">
      <c r="A4403" s="371">
        <v>7616</v>
      </c>
      <c r="B4403" s="371" t="s">
        <v>13254</v>
      </c>
      <c r="C4403" s="371" t="s">
        <v>3635</v>
      </c>
      <c r="D4403" s="219">
        <v>62224.68</v>
      </c>
    </row>
    <row r="4404" spans="1:4" customFormat="1" x14ac:dyDescent="0.25">
      <c r="A4404" s="371">
        <v>7611</v>
      </c>
      <c r="B4404" s="371" t="s">
        <v>13255</v>
      </c>
      <c r="C4404" s="371" t="s">
        <v>3635</v>
      </c>
      <c r="D4404" s="219">
        <v>14950</v>
      </c>
    </row>
    <row r="4405" spans="1:4" customFormat="1" x14ac:dyDescent="0.25">
      <c r="A4405" s="371">
        <v>7612</v>
      </c>
      <c r="B4405" s="371" t="s">
        <v>13256</v>
      </c>
      <c r="C4405" s="371" t="s">
        <v>3635</v>
      </c>
      <c r="D4405" s="219">
        <v>85351.78</v>
      </c>
    </row>
    <row r="4406" spans="1:4" customFormat="1" x14ac:dyDescent="0.25">
      <c r="A4406" s="371">
        <v>37371</v>
      </c>
      <c r="B4406" s="371" t="s">
        <v>13257</v>
      </c>
      <c r="C4406" s="371" t="s">
        <v>3638</v>
      </c>
      <c r="D4406" s="218">
        <v>1.5</v>
      </c>
    </row>
    <row r="4407" spans="1:4" customFormat="1" x14ac:dyDescent="0.25">
      <c r="A4407" s="371">
        <v>40861</v>
      </c>
      <c r="B4407" s="371" t="s">
        <v>13258</v>
      </c>
      <c r="C4407" s="371" t="s">
        <v>3642</v>
      </c>
      <c r="D4407" s="218">
        <v>282.98</v>
      </c>
    </row>
    <row r="4408" spans="1:4" customFormat="1" x14ac:dyDescent="0.25">
      <c r="A4408" s="371">
        <v>36510</v>
      </c>
      <c r="B4408" s="371" t="s">
        <v>13259</v>
      </c>
      <c r="C4408" s="371" t="s">
        <v>3635</v>
      </c>
      <c r="D4408" s="219">
        <v>985932.68</v>
      </c>
    </row>
    <row r="4409" spans="1:4" customFormat="1" x14ac:dyDescent="0.25">
      <c r="A4409" s="371">
        <v>25020</v>
      </c>
      <c r="B4409" s="371" t="s">
        <v>13260</v>
      </c>
      <c r="C4409" s="371" t="s">
        <v>3635</v>
      </c>
      <c r="D4409" s="219">
        <v>4061695.76</v>
      </c>
    </row>
    <row r="4410" spans="1:4" customFormat="1" x14ac:dyDescent="0.25">
      <c r="A4410" s="371">
        <v>7622</v>
      </c>
      <c r="B4410" s="371" t="s">
        <v>13261</v>
      </c>
      <c r="C4410" s="371" t="s">
        <v>3635</v>
      </c>
      <c r="D4410" s="219">
        <v>956498.8</v>
      </c>
    </row>
    <row r="4411" spans="1:4" customFormat="1" x14ac:dyDescent="0.25">
      <c r="A4411" s="371">
        <v>7624</v>
      </c>
      <c r="B4411" s="371" t="s">
        <v>13262</v>
      </c>
      <c r="C4411" s="371" t="s">
        <v>3635</v>
      </c>
      <c r="D4411" s="219">
        <v>1240000</v>
      </c>
    </row>
    <row r="4412" spans="1:4" customFormat="1" x14ac:dyDescent="0.25">
      <c r="A4412" s="371">
        <v>7625</v>
      </c>
      <c r="B4412" s="371" t="s">
        <v>13263</v>
      </c>
      <c r="C4412" s="371" t="s">
        <v>3635</v>
      </c>
      <c r="D4412" s="219">
        <v>1232415.78</v>
      </c>
    </row>
    <row r="4413" spans="1:4" customFormat="1" x14ac:dyDescent="0.25">
      <c r="A4413" s="371">
        <v>7623</v>
      </c>
      <c r="B4413" s="371" t="s">
        <v>13264</v>
      </c>
      <c r="C4413" s="371" t="s">
        <v>3635</v>
      </c>
      <c r="D4413" s="219">
        <v>4061695.76</v>
      </c>
    </row>
    <row r="4414" spans="1:4" customFormat="1" x14ac:dyDescent="0.25">
      <c r="A4414" s="371">
        <v>36508</v>
      </c>
      <c r="B4414" s="371" t="s">
        <v>13265</v>
      </c>
      <c r="C4414" s="371" t="s">
        <v>3635</v>
      </c>
      <c r="D4414" s="219">
        <v>1826705.75</v>
      </c>
    </row>
    <row r="4415" spans="1:4" customFormat="1" x14ac:dyDescent="0.25">
      <c r="A4415" s="371">
        <v>36509</v>
      </c>
      <c r="B4415" s="371" t="s">
        <v>13266</v>
      </c>
      <c r="C4415" s="371" t="s">
        <v>3635</v>
      </c>
      <c r="D4415" s="219">
        <v>1001100.85</v>
      </c>
    </row>
    <row r="4416" spans="1:4" customFormat="1" x14ac:dyDescent="0.25">
      <c r="A4416" s="371">
        <v>13238</v>
      </c>
      <c r="B4416" s="371" t="s">
        <v>13267</v>
      </c>
      <c r="C4416" s="371" t="s">
        <v>3635</v>
      </c>
      <c r="D4416" s="219">
        <v>307752.03000000003</v>
      </c>
    </row>
    <row r="4417" spans="1:4" customFormat="1" x14ac:dyDescent="0.25">
      <c r="A4417" s="371">
        <v>36511</v>
      </c>
      <c r="B4417" s="371" t="s">
        <v>13268</v>
      </c>
      <c r="C4417" s="371" t="s">
        <v>3635</v>
      </c>
      <c r="D4417" s="219">
        <v>356601.56</v>
      </c>
    </row>
    <row r="4418" spans="1:4" customFormat="1" x14ac:dyDescent="0.25">
      <c r="A4418" s="371">
        <v>36515</v>
      </c>
      <c r="B4418" s="371" t="s">
        <v>13269</v>
      </c>
      <c r="C4418" s="371" t="s">
        <v>3635</v>
      </c>
      <c r="D4418" s="219">
        <v>105026.47</v>
      </c>
    </row>
    <row r="4419" spans="1:4" customFormat="1" x14ac:dyDescent="0.25">
      <c r="A4419" s="371">
        <v>10598</v>
      </c>
      <c r="B4419" s="371" t="s">
        <v>13270</v>
      </c>
      <c r="C4419" s="371" t="s">
        <v>3635</v>
      </c>
      <c r="D4419" s="219">
        <v>170316.31</v>
      </c>
    </row>
    <row r="4420" spans="1:4" customFormat="1" x14ac:dyDescent="0.25">
      <c r="A4420" s="371">
        <v>7640</v>
      </c>
      <c r="B4420" s="371" t="s">
        <v>13271</v>
      </c>
      <c r="C4420" s="371" t="s">
        <v>3635</v>
      </c>
      <c r="D4420" s="219">
        <v>261345</v>
      </c>
    </row>
    <row r="4421" spans="1:4" customFormat="1" x14ac:dyDescent="0.25">
      <c r="A4421" s="371">
        <v>36513</v>
      </c>
      <c r="B4421" s="371" t="s">
        <v>13272</v>
      </c>
      <c r="C4421" s="371" t="s">
        <v>3635</v>
      </c>
      <c r="D4421" s="219">
        <v>251758.26</v>
      </c>
    </row>
    <row r="4422" spans="1:4" customFormat="1" x14ac:dyDescent="0.25">
      <c r="A4422" s="371">
        <v>36514</v>
      </c>
      <c r="B4422" s="371" t="s">
        <v>13273</v>
      </c>
      <c r="C4422" s="371" t="s">
        <v>3635</v>
      </c>
      <c r="D4422" s="219">
        <v>280884.78999999998</v>
      </c>
    </row>
    <row r="4423" spans="1:4" customFormat="1" x14ac:dyDescent="0.25">
      <c r="A4423" s="371">
        <v>11572</v>
      </c>
      <c r="B4423" s="371" t="s">
        <v>13274</v>
      </c>
      <c r="C4423" s="371" t="s">
        <v>3635</v>
      </c>
      <c r="D4423" s="218">
        <v>31.13</v>
      </c>
    </row>
    <row r="4424" spans="1:4" customFormat="1" x14ac:dyDescent="0.25">
      <c r="A4424" s="371">
        <v>36149</v>
      </c>
      <c r="B4424" s="371" t="s">
        <v>13275</v>
      </c>
      <c r="C4424" s="371" t="s">
        <v>3635</v>
      </c>
      <c r="D4424" s="218">
        <v>180.36</v>
      </c>
    </row>
    <row r="4425" spans="1:4" customFormat="1" x14ac:dyDescent="0.25">
      <c r="A4425" s="371">
        <v>42407</v>
      </c>
      <c r="B4425" s="371" t="s">
        <v>13276</v>
      </c>
      <c r="C4425" s="371" t="s">
        <v>3640</v>
      </c>
      <c r="D4425" s="218">
        <v>5.4</v>
      </c>
    </row>
    <row r="4426" spans="1:4" customFormat="1" x14ac:dyDescent="0.25">
      <c r="A4426" s="371">
        <v>11581</v>
      </c>
      <c r="B4426" s="371" t="s">
        <v>13277</v>
      </c>
      <c r="C4426" s="371" t="s">
        <v>3640</v>
      </c>
      <c r="D4426" s="218">
        <v>20.54</v>
      </c>
    </row>
    <row r="4427" spans="1:4" customFormat="1" x14ac:dyDescent="0.25">
      <c r="A4427" s="371">
        <v>43605</v>
      </c>
      <c r="B4427" s="371" t="s">
        <v>13278</v>
      </c>
      <c r="C4427" s="371" t="s">
        <v>3640</v>
      </c>
      <c r="D4427" s="218">
        <v>42.04</v>
      </c>
    </row>
    <row r="4428" spans="1:4" customFormat="1" x14ac:dyDescent="0.25">
      <c r="A4428" s="371">
        <v>11580</v>
      </c>
      <c r="B4428" s="371" t="s">
        <v>13279</v>
      </c>
      <c r="C4428" s="371" t="s">
        <v>3640</v>
      </c>
      <c r="D4428" s="218">
        <v>8.24</v>
      </c>
    </row>
    <row r="4429" spans="1:4" customFormat="1" x14ac:dyDescent="0.25">
      <c r="A4429" s="371">
        <v>10743</v>
      </c>
      <c r="B4429" s="371" t="s">
        <v>13280</v>
      </c>
      <c r="C4429" s="371" t="s">
        <v>3635</v>
      </c>
      <c r="D4429" s="218">
        <v>611.15</v>
      </c>
    </row>
    <row r="4430" spans="1:4" customFormat="1" x14ac:dyDescent="0.25">
      <c r="A4430" s="371">
        <v>39848</v>
      </c>
      <c r="B4430" s="371" t="s">
        <v>13281</v>
      </c>
      <c r="C4430" s="371" t="s">
        <v>3640</v>
      </c>
      <c r="D4430" s="218">
        <v>1.82</v>
      </c>
    </row>
    <row r="4431" spans="1:4" customFormat="1" x14ac:dyDescent="0.25">
      <c r="A4431" s="371">
        <v>20999</v>
      </c>
      <c r="B4431" s="371" t="s">
        <v>13282</v>
      </c>
      <c r="C4431" s="371" t="s">
        <v>3640</v>
      </c>
      <c r="D4431" s="218">
        <v>7.86</v>
      </c>
    </row>
    <row r="4432" spans="1:4" customFormat="1" x14ac:dyDescent="0.25">
      <c r="A4432" s="371">
        <v>21001</v>
      </c>
      <c r="B4432" s="371" t="s">
        <v>13283</v>
      </c>
      <c r="C4432" s="371" t="s">
        <v>3640</v>
      </c>
      <c r="D4432" s="218">
        <v>14.67</v>
      </c>
    </row>
    <row r="4433" spans="1:4" customFormat="1" x14ac:dyDescent="0.25">
      <c r="A4433" s="371">
        <v>21003</v>
      </c>
      <c r="B4433" s="371" t="s">
        <v>13284</v>
      </c>
      <c r="C4433" s="371" t="s">
        <v>3640</v>
      </c>
      <c r="D4433" s="218">
        <v>24.1</v>
      </c>
    </row>
    <row r="4434" spans="1:4" customFormat="1" x14ac:dyDescent="0.25">
      <c r="A4434" s="371">
        <v>21006</v>
      </c>
      <c r="B4434" s="371" t="s">
        <v>13285</v>
      </c>
      <c r="C4434" s="371" t="s">
        <v>3640</v>
      </c>
      <c r="D4434" s="218">
        <v>51.16</v>
      </c>
    </row>
    <row r="4435" spans="1:4" customFormat="1" x14ac:dyDescent="0.25">
      <c r="A4435" s="371">
        <v>21019</v>
      </c>
      <c r="B4435" s="371" t="s">
        <v>13286</v>
      </c>
      <c r="C4435" s="371" t="s">
        <v>3640</v>
      </c>
      <c r="D4435" s="218">
        <v>17.78</v>
      </c>
    </row>
    <row r="4436" spans="1:4" customFormat="1" x14ac:dyDescent="0.25">
      <c r="A4436" s="371">
        <v>21021</v>
      </c>
      <c r="B4436" s="371" t="s">
        <v>13287</v>
      </c>
      <c r="C4436" s="371" t="s">
        <v>3640</v>
      </c>
      <c r="D4436" s="218">
        <v>28.11</v>
      </c>
    </row>
    <row r="4437" spans="1:4" customFormat="1" x14ac:dyDescent="0.25">
      <c r="A4437" s="371">
        <v>21024</v>
      </c>
      <c r="B4437" s="371" t="s">
        <v>13288</v>
      </c>
      <c r="C4437" s="371" t="s">
        <v>3640</v>
      </c>
      <c r="D4437" s="218">
        <v>60.23</v>
      </c>
    </row>
    <row r="4438" spans="1:4" customFormat="1" x14ac:dyDescent="0.25">
      <c r="A4438" s="371">
        <v>40624</v>
      </c>
      <c r="B4438" s="371" t="s">
        <v>13289</v>
      </c>
      <c r="C4438" s="371" t="s">
        <v>3640</v>
      </c>
      <c r="D4438" s="218">
        <v>95.31</v>
      </c>
    </row>
    <row r="4439" spans="1:4" customFormat="1" x14ac:dyDescent="0.25">
      <c r="A4439" s="371">
        <v>42575</v>
      </c>
      <c r="B4439" s="371" t="s">
        <v>13290</v>
      </c>
      <c r="C4439" s="371" t="s">
        <v>3640</v>
      </c>
      <c r="D4439" s="218">
        <v>87.46</v>
      </c>
    </row>
    <row r="4440" spans="1:4" customFormat="1" x14ac:dyDescent="0.25">
      <c r="A4440" s="371">
        <v>13127</v>
      </c>
      <c r="B4440" s="371" t="s">
        <v>13291</v>
      </c>
      <c r="C4440" s="371" t="s">
        <v>3640</v>
      </c>
      <c r="D4440" s="218">
        <v>42.51</v>
      </c>
    </row>
    <row r="4441" spans="1:4" customFormat="1" x14ac:dyDescent="0.25">
      <c r="A4441" s="371">
        <v>13137</v>
      </c>
      <c r="B4441" s="371" t="s">
        <v>13292</v>
      </c>
      <c r="C4441" s="371" t="s">
        <v>3640</v>
      </c>
      <c r="D4441" s="218">
        <v>56.41</v>
      </c>
    </row>
    <row r="4442" spans="1:4" customFormat="1" x14ac:dyDescent="0.25">
      <c r="A4442" s="371">
        <v>42574</v>
      </c>
      <c r="B4442" s="371" t="s">
        <v>13293</v>
      </c>
      <c r="C4442" s="371" t="s">
        <v>3640</v>
      </c>
      <c r="D4442" s="218">
        <v>65.27</v>
      </c>
    </row>
    <row r="4443" spans="1:4" customFormat="1" x14ac:dyDescent="0.25">
      <c r="A4443" s="371">
        <v>20989</v>
      </c>
      <c r="B4443" s="371" t="s">
        <v>13294</v>
      </c>
      <c r="C4443" s="371" t="s">
        <v>3640</v>
      </c>
      <c r="D4443" s="219">
        <v>2021.1</v>
      </c>
    </row>
    <row r="4444" spans="1:4" customFormat="1" x14ac:dyDescent="0.25">
      <c r="A4444" s="371">
        <v>21147</v>
      </c>
      <c r="B4444" s="371" t="s">
        <v>13295</v>
      </c>
      <c r="C4444" s="371" t="s">
        <v>3640</v>
      </c>
      <c r="D4444" s="218">
        <v>189.5</v>
      </c>
    </row>
    <row r="4445" spans="1:4" customFormat="1" x14ac:dyDescent="0.25">
      <c r="A4445" s="371">
        <v>21148</v>
      </c>
      <c r="B4445" s="371" t="s">
        <v>13296</v>
      </c>
      <c r="C4445" s="371" t="s">
        <v>3640</v>
      </c>
      <c r="D4445" s="218">
        <v>116.96</v>
      </c>
    </row>
    <row r="4446" spans="1:4" customFormat="1" x14ac:dyDescent="0.25">
      <c r="A4446" s="371">
        <v>20984</v>
      </c>
      <c r="B4446" s="371" t="s">
        <v>13297</v>
      </c>
      <c r="C4446" s="371" t="s">
        <v>3640</v>
      </c>
      <c r="D4446" s="219">
        <v>3878.09</v>
      </c>
    </row>
    <row r="4447" spans="1:4" customFormat="1" x14ac:dyDescent="0.25">
      <c r="A4447" s="371">
        <v>13042</v>
      </c>
      <c r="B4447" s="371" t="s">
        <v>13298</v>
      </c>
      <c r="C4447" s="371" t="s">
        <v>3640</v>
      </c>
      <c r="D4447" s="219">
        <v>2149.04</v>
      </c>
    </row>
    <row r="4448" spans="1:4" customFormat="1" x14ac:dyDescent="0.25">
      <c r="A4448" s="371">
        <v>21150</v>
      </c>
      <c r="B4448" s="371" t="s">
        <v>13299</v>
      </c>
      <c r="C4448" s="371" t="s">
        <v>3640</v>
      </c>
      <c r="D4448" s="218">
        <v>57.99</v>
      </c>
    </row>
    <row r="4449" spans="1:4" customFormat="1" x14ac:dyDescent="0.25">
      <c r="A4449" s="371">
        <v>13141</v>
      </c>
      <c r="B4449" s="371" t="s">
        <v>13300</v>
      </c>
      <c r="C4449" s="371" t="s">
        <v>3640</v>
      </c>
      <c r="D4449" s="218">
        <v>73.069999999999993</v>
      </c>
    </row>
    <row r="4450" spans="1:4" customFormat="1" x14ac:dyDescent="0.25">
      <c r="A4450" s="371">
        <v>42576</v>
      </c>
      <c r="B4450" s="371" t="s">
        <v>13301</v>
      </c>
      <c r="C4450" s="371" t="s">
        <v>3640</v>
      </c>
      <c r="D4450" s="218">
        <v>238.58</v>
      </c>
    </row>
    <row r="4451" spans="1:4" customFormat="1" x14ac:dyDescent="0.25">
      <c r="A4451" s="371">
        <v>21151</v>
      </c>
      <c r="B4451" s="371" t="s">
        <v>13302</v>
      </c>
      <c r="C4451" s="371" t="s">
        <v>3640</v>
      </c>
      <c r="D4451" s="218">
        <v>347.13</v>
      </c>
    </row>
    <row r="4452" spans="1:4" customFormat="1" x14ac:dyDescent="0.25">
      <c r="A4452" s="371">
        <v>13142</v>
      </c>
      <c r="B4452" s="371" t="s">
        <v>13303</v>
      </c>
      <c r="C4452" s="371" t="s">
        <v>3640</v>
      </c>
      <c r="D4452" s="218">
        <v>496.26</v>
      </c>
    </row>
    <row r="4453" spans="1:4" customFormat="1" x14ac:dyDescent="0.25">
      <c r="A4453" s="371">
        <v>42577</v>
      </c>
      <c r="B4453" s="371" t="s">
        <v>13304</v>
      </c>
      <c r="C4453" s="371" t="s">
        <v>3640</v>
      </c>
      <c r="D4453" s="218">
        <v>544.53</v>
      </c>
    </row>
    <row r="4454" spans="1:4" customFormat="1" x14ac:dyDescent="0.25">
      <c r="A4454" s="371">
        <v>20994</v>
      </c>
      <c r="B4454" s="371" t="s">
        <v>13305</v>
      </c>
      <c r="C4454" s="371" t="s">
        <v>3640</v>
      </c>
      <c r="D4454" s="218">
        <v>935.66</v>
      </c>
    </row>
    <row r="4455" spans="1:4" customFormat="1" x14ac:dyDescent="0.25">
      <c r="A4455" s="371">
        <v>7672</v>
      </c>
      <c r="B4455" s="371" t="s">
        <v>13306</v>
      </c>
      <c r="C4455" s="371" t="s">
        <v>3640</v>
      </c>
      <c r="D4455" s="218">
        <v>612.96</v>
      </c>
    </row>
    <row r="4456" spans="1:4" customFormat="1" x14ac:dyDescent="0.25">
      <c r="A4456" s="371">
        <v>20995</v>
      </c>
      <c r="B4456" s="371" t="s">
        <v>13307</v>
      </c>
      <c r="C4456" s="371" t="s">
        <v>3640</v>
      </c>
      <c r="D4456" s="219">
        <v>1229.6400000000001</v>
      </c>
    </row>
    <row r="4457" spans="1:4" customFormat="1" x14ac:dyDescent="0.25">
      <c r="A4457" s="371">
        <v>7690</v>
      </c>
      <c r="B4457" s="371" t="s">
        <v>13308</v>
      </c>
      <c r="C4457" s="371" t="s">
        <v>3640</v>
      </c>
      <c r="D4457" s="218">
        <v>711.18</v>
      </c>
    </row>
    <row r="4458" spans="1:4" customFormat="1" x14ac:dyDescent="0.25">
      <c r="A4458" s="371">
        <v>20980</v>
      </c>
      <c r="B4458" s="371" t="s">
        <v>13309</v>
      </c>
      <c r="C4458" s="371" t="s">
        <v>3640</v>
      </c>
      <c r="D4458" s="218">
        <v>775.83</v>
      </c>
    </row>
    <row r="4459" spans="1:4" customFormat="1" x14ac:dyDescent="0.25">
      <c r="A4459" s="371">
        <v>7661</v>
      </c>
      <c r="B4459" s="371" t="s">
        <v>13310</v>
      </c>
      <c r="C4459" s="371" t="s">
        <v>3640</v>
      </c>
      <c r="D4459" s="218">
        <v>922.92</v>
      </c>
    </row>
    <row r="4460" spans="1:4" customFormat="1" x14ac:dyDescent="0.25">
      <c r="A4460" s="371">
        <v>21016</v>
      </c>
      <c r="B4460" s="371" t="s">
        <v>13311</v>
      </c>
      <c r="C4460" s="371" t="s">
        <v>3640</v>
      </c>
      <c r="D4460" s="218">
        <v>153.46</v>
      </c>
    </row>
    <row r="4461" spans="1:4" customFormat="1" x14ac:dyDescent="0.25">
      <c r="A4461" s="371">
        <v>21008</v>
      </c>
      <c r="B4461" s="371" t="s">
        <v>13312</v>
      </c>
      <c r="C4461" s="371" t="s">
        <v>3640</v>
      </c>
      <c r="D4461" s="218">
        <v>17.93</v>
      </c>
    </row>
    <row r="4462" spans="1:4" customFormat="1" x14ac:dyDescent="0.25">
      <c r="A4462" s="371">
        <v>21009</v>
      </c>
      <c r="B4462" s="371" t="s">
        <v>13313</v>
      </c>
      <c r="C4462" s="371" t="s">
        <v>3640</v>
      </c>
      <c r="D4462" s="218">
        <v>23.34</v>
      </c>
    </row>
    <row r="4463" spans="1:4" customFormat="1" x14ac:dyDescent="0.25">
      <c r="A4463" s="371">
        <v>21010</v>
      </c>
      <c r="B4463" s="371" t="s">
        <v>13314</v>
      </c>
      <c r="C4463" s="371" t="s">
        <v>3640</v>
      </c>
      <c r="D4463" s="218">
        <v>31.34</v>
      </c>
    </row>
    <row r="4464" spans="1:4" customFormat="1" x14ac:dyDescent="0.25">
      <c r="A4464" s="371">
        <v>21011</v>
      </c>
      <c r="B4464" s="371" t="s">
        <v>13315</v>
      </c>
      <c r="C4464" s="371" t="s">
        <v>3640</v>
      </c>
      <c r="D4464" s="218">
        <v>45.68</v>
      </c>
    </row>
    <row r="4465" spans="1:4" customFormat="1" x14ac:dyDescent="0.25">
      <c r="A4465" s="371">
        <v>21012</v>
      </c>
      <c r="B4465" s="371" t="s">
        <v>13316</v>
      </c>
      <c r="C4465" s="371" t="s">
        <v>3640</v>
      </c>
      <c r="D4465" s="218">
        <v>50.47</v>
      </c>
    </row>
    <row r="4466" spans="1:4" customFormat="1" x14ac:dyDescent="0.25">
      <c r="A4466" s="371">
        <v>21013</v>
      </c>
      <c r="B4466" s="371" t="s">
        <v>13317</v>
      </c>
      <c r="C4466" s="371" t="s">
        <v>3640</v>
      </c>
      <c r="D4466" s="218">
        <v>65.87</v>
      </c>
    </row>
    <row r="4467" spans="1:4" customFormat="1" x14ac:dyDescent="0.25">
      <c r="A4467" s="371">
        <v>21014</v>
      </c>
      <c r="B4467" s="371" t="s">
        <v>13318</v>
      </c>
      <c r="C4467" s="371" t="s">
        <v>3640</v>
      </c>
      <c r="D4467" s="218">
        <v>92.16</v>
      </c>
    </row>
    <row r="4468" spans="1:4" customFormat="1" x14ac:dyDescent="0.25">
      <c r="A4468" s="371">
        <v>21015</v>
      </c>
      <c r="B4468" s="371" t="s">
        <v>13319</v>
      </c>
      <c r="C4468" s="371" t="s">
        <v>3640</v>
      </c>
      <c r="D4468" s="218">
        <v>105.89</v>
      </c>
    </row>
    <row r="4469" spans="1:4" customFormat="1" x14ac:dyDescent="0.25">
      <c r="A4469" s="371">
        <v>7697</v>
      </c>
      <c r="B4469" s="371" t="s">
        <v>13320</v>
      </c>
      <c r="C4469" s="371" t="s">
        <v>3640</v>
      </c>
      <c r="D4469" s="218">
        <v>50.53</v>
      </c>
    </row>
    <row r="4470" spans="1:4" customFormat="1" x14ac:dyDescent="0.25">
      <c r="A4470" s="371">
        <v>7698</v>
      </c>
      <c r="B4470" s="371" t="s">
        <v>13321</v>
      </c>
      <c r="C4470" s="371" t="s">
        <v>3640</v>
      </c>
      <c r="D4470" s="218">
        <v>43.49</v>
      </c>
    </row>
    <row r="4471" spans="1:4" customFormat="1" x14ac:dyDescent="0.25">
      <c r="A4471" s="371">
        <v>7691</v>
      </c>
      <c r="B4471" s="371" t="s">
        <v>13322</v>
      </c>
      <c r="C4471" s="371" t="s">
        <v>3640</v>
      </c>
      <c r="D4471" s="218">
        <v>18.38</v>
      </c>
    </row>
    <row r="4472" spans="1:4" customFormat="1" x14ac:dyDescent="0.25">
      <c r="A4472" s="371">
        <v>40626</v>
      </c>
      <c r="B4472" s="371" t="s">
        <v>13323</v>
      </c>
      <c r="C4472" s="371" t="s">
        <v>3640</v>
      </c>
      <c r="D4472" s="218">
        <v>34.49</v>
      </c>
    </row>
    <row r="4473" spans="1:4" customFormat="1" x14ac:dyDescent="0.25">
      <c r="A4473" s="371">
        <v>7701</v>
      </c>
      <c r="B4473" s="371" t="s">
        <v>13324</v>
      </c>
      <c r="C4473" s="371" t="s">
        <v>3640</v>
      </c>
      <c r="D4473" s="218">
        <v>90.42</v>
      </c>
    </row>
    <row r="4474" spans="1:4" customFormat="1" x14ac:dyDescent="0.25">
      <c r="A4474" s="371">
        <v>7696</v>
      </c>
      <c r="B4474" s="371" t="s">
        <v>13325</v>
      </c>
      <c r="C4474" s="371" t="s">
        <v>3640</v>
      </c>
      <c r="D4474" s="218">
        <v>72.86</v>
      </c>
    </row>
    <row r="4475" spans="1:4" customFormat="1" x14ac:dyDescent="0.25">
      <c r="A4475" s="371">
        <v>7700</v>
      </c>
      <c r="B4475" s="371" t="s">
        <v>13326</v>
      </c>
      <c r="C4475" s="371" t="s">
        <v>3640</v>
      </c>
      <c r="D4475" s="218">
        <v>23.24</v>
      </c>
    </row>
    <row r="4476" spans="1:4" customFormat="1" x14ac:dyDescent="0.25">
      <c r="A4476" s="371">
        <v>7694</v>
      </c>
      <c r="B4476" s="371" t="s">
        <v>13327</v>
      </c>
      <c r="C4476" s="371" t="s">
        <v>3640</v>
      </c>
      <c r="D4476" s="218">
        <v>121.68</v>
      </c>
    </row>
    <row r="4477" spans="1:4" customFormat="1" x14ac:dyDescent="0.25">
      <c r="A4477" s="371">
        <v>7693</v>
      </c>
      <c r="B4477" s="371" t="s">
        <v>13328</v>
      </c>
      <c r="C4477" s="371" t="s">
        <v>3640</v>
      </c>
      <c r="D4477" s="218">
        <v>167.57</v>
      </c>
    </row>
    <row r="4478" spans="1:4" customFormat="1" x14ac:dyDescent="0.25">
      <c r="A4478" s="371">
        <v>7692</v>
      </c>
      <c r="B4478" s="371" t="s">
        <v>13329</v>
      </c>
      <c r="C4478" s="371" t="s">
        <v>3640</v>
      </c>
      <c r="D4478" s="218">
        <v>250.89</v>
      </c>
    </row>
    <row r="4479" spans="1:4" customFormat="1" x14ac:dyDescent="0.25">
      <c r="A4479" s="371">
        <v>7695</v>
      </c>
      <c r="B4479" s="371" t="s">
        <v>13330</v>
      </c>
      <c r="C4479" s="371" t="s">
        <v>3640</v>
      </c>
      <c r="D4479" s="218">
        <v>272.10000000000002</v>
      </c>
    </row>
    <row r="4480" spans="1:4" customFormat="1" x14ac:dyDescent="0.25">
      <c r="A4480" s="371">
        <v>13356</v>
      </c>
      <c r="B4480" s="371" t="s">
        <v>13331</v>
      </c>
      <c r="C4480" s="371" t="s">
        <v>3640</v>
      </c>
      <c r="D4480" s="218">
        <v>19.73</v>
      </c>
    </row>
    <row r="4481" spans="1:4" customFormat="1" x14ac:dyDescent="0.25">
      <c r="A4481" s="371">
        <v>36365</v>
      </c>
      <c r="B4481" s="371" t="s">
        <v>13332</v>
      </c>
      <c r="C4481" s="371" t="s">
        <v>3640</v>
      </c>
      <c r="D4481" s="218">
        <v>35.68</v>
      </c>
    </row>
    <row r="4482" spans="1:4" customFormat="1" x14ac:dyDescent="0.25">
      <c r="A4482" s="371">
        <v>41930</v>
      </c>
      <c r="B4482" s="371" t="s">
        <v>13333</v>
      </c>
      <c r="C4482" s="371" t="s">
        <v>3640</v>
      </c>
      <c r="D4482" s="218">
        <v>118.85</v>
      </c>
    </row>
    <row r="4483" spans="1:4" customFormat="1" x14ac:dyDescent="0.25">
      <c r="A4483" s="371">
        <v>41931</v>
      </c>
      <c r="B4483" s="371" t="s">
        <v>13334</v>
      </c>
      <c r="C4483" s="371" t="s">
        <v>3640</v>
      </c>
      <c r="D4483" s="218">
        <v>186.15</v>
      </c>
    </row>
    <row r="4484" spans="1:4" customFormat="1" x14ac:dyDescent="0.25">
      <c r="A4484" s="371">
        <v>41932</v>
      </c>
      <c r="B4484" s="371" t="s">
        <v>13335</v>
      </c>
      <c r="C4484" s="371" t="s">
        <v>3640</v>
      </c>
      <c r="D4484" s="218">
        <v>286.52</v>
      </c>
    </row>
    <row r="4485" spans="1:4" customFormat="1" x14ac:dyDescent="0.25">
      <c r="A4485" s="371">
        <v>41933</v>
      </c>
      <c r="B4485" s="371" t="s">
        <v>13336</v>
      </c>
      <c r="C4485" s="371" t="s">
        <v>3640</v>
      </c>
      <c r="D4485" s="218">
        <v>404.93</v>
      </c>
    </row>
    <row r="4486" spans="1:4" customFormat="1" x14ac:dyDescent="0.25">
      <c r="A4486" s="371">
        <v>41934</v>
      </c>
      <c r="B4486" s="371" t="s">
        <v>13337</v>
      </c>
      <c r="C4486" s="371" t="s">
        <v>3640</v>
      </c>
      <c r="D4486" s="218">
        <v>471.59</v>
      </c>
    </row>
    <row r="4487" spans="1:4" customFormat="1" x14ac:dyDescent="0.25">
      <c r="A4487" s="371">
        <v>41936</v>
      </c>
      <c r="B4487" s="371" t="s">
        <v>13338</v>
      </c>
      <c r="C4487" s="371" t="s">
        <v>3640</v>
      </c>
      <c r="D4487" s="218">
        <v>69.98</v>
      </c>
    </row>
    <row r="4488" spans="1:4" customFormat="1" x14ac:dyDescent="0.25">
      <c r="A4488" s="371">
        <v>44812</v>
      </c>
      <c r="B4488" s="371" t="s">
        <v>13339</v>
      </c>
      <c r="C4488" s="371" t="s">
        <v>3640</v>
      </c>
      <c r="D4488" s="218">
        <v>474.81</v>
      </c>
    </row>
    <row r="4489" spans="1:4" customFormat="1" x14ac:dyDescent="0.25">
      <c r="A4489" s="371">
        <v>41785</v>
      </c>
      <c r="B4489" s="371" t="s">
        <v>13340</v>
      </c>
      <c r="C4489" s="371" t="s">
        <v>3640</v>
      </c>
      <c r="D4489" s="219">
        <v>1759.62</v>
      </c>
    </row>
    <row r="4490" spans="1:4" customFormat="1" x14ac:dyDescent="0.25">
      <c r="A4490" s="371">
        <v>41781</v>
      </c>
      <c r="B4490" s="371" t="s">
        <v>13341</v>
      </c>
      <c r="C4490" s="371" t="s">
        <v>3640</v>
      </c>
      <c r="D4490" s="218">
        <v>317.73</v>
      </c>
    </row>
    <row r="4491" spans="1:4" customFormat="1" x14ac:dyDescent="0.25">
      <c r="A4491" s="371">
        <v>41783</v>
      </c>
      <c r="B4491" s="371" t="s">
        <v>13342</v>
      </c>
      <c r="C4491" s="371" t="s">
        <v>3640</v>
      </c>
      <c r="D4491" s="219">
        <v>1142.26</v>
      </c>
    </row>
    <row r="4492" spans="1:4" customFormat="1" x14ac:dyDescent="0.25">
      <c r="A4492" s="371">
        <v>41786</v>
      </c>
      <c r="B4492" s="371" t="s">
        <v>13343</v>
      </c>
      <c r="C4492" s="371" t="s">
        <v>3640</v>
      </c>
      <c r="D4492" s="219">
        <v>2431.91</v>
      </c>
    </row>
    <row r="4493" spans="1:4" customFormat="1" x14ac:dyDescent="0.25">
      <c r="A4493" s="371">
        <v>41779</v>
      </c>
      <c r="B4493" s="371" t="s">
        <v>13344</v>
      </c>
      <c r="C4493" s="371" t="s">
        <v>3640</v>
      </c>
      <c r="D4493" s="218">
        <v>125.13</v>
      </c>
    </row>
    <row r="4494" spans="1:4" customFormat="1" x14ac:dyDescent="0.25">
      <c r="A4494" s="371">
        <v>41780</v>
      </c>
      <c r="B4494" s="371" t="s">
        <v>13345</v>
      </c>
      <c r="C4494" s="371" t="s">
        <v>3640</v>
      </c>
      <c r="D4494" s="218">
        <v>196.04</v>
      </c>
    </row>
    <row r="4495" spans="1:4" customFormat="1" x14ac:dyDescent="0.25">
      <c r="A4495" s="371">
        <v>41782</v>
      </c>
      <c r="B4495" s="371" t="s">
        <v>13346</v>
      </c>
      <c r="C4495" s="371" t="s">
        <v>3640</v>
      </c>
      <c r="D4495" s="218">
        <v>702.26</v>
      </c>
    </row>
    <row r="4496" spans="1:4" customFormat="1" x14ac:dyDescent="0.25">
      <c r="A4496" s="371">
        <v>38130</v>
      </c>
      <c r="B4496" s="371" t="s">
        <v>13347</v>
      </c>
      <c r="C4496" s="371" t="s">
        <v>3640</v>
      </c>
      <c r="D4496" s="218">
        <v>33.6</v>
      </c>
    </row>
    <row r="4497" spans="1:4" customFormat="1" x14ac:dyDescent="0.25">
      <c r="A4497" s="371">
        <v>44260</v>
      </c>
      <c r="B4497" s="371" t="s">
        <v>13348</v>
      </c>
      <c r="C4497" s="371" t="s">
        <v>3640</v>
      </c>
      <c r="D4497" s="218">
        <v>318</v>
      </c>
    </row>
    <row r="4498" spans="1:4" customFormat="1" x14ac:dyDescent="0.25">
      <c r="A4498" s="371">
        <v>21123</v>
      </c>
      <c r="B4498" s="371" t="s">
        <v>13349</v>
      </c>
      <c r="C4498" s="371" t="s">
        <v>3640</v>
      </c>
      <c r="D4498" s="218">
        <v>9.35</v>
      </c>
    </row>
    <row r="4499" spans="1:4" customFormat="1" x14ac:dyDescent="0.25">
      <c r="A4499" s="371">
        <v>21124</v>
      </c>
      <c r="B4499" s="371" t="s">
        <v>13350</v>
      </c>
      <c r="C4499" s="371" t="s">
        <v>3640</v>
      </c>
      <c r="D4499" s="218">
        <v>14.93</v>
      </c>
    </row>
    <row r="4500" spans="1:4" customFormat="1" x14ac:dyDescent="0.25">
      <c r="A4500" s="371">
        <v>21125</v>
      </c>
      <c r="B4500" s="371" t="s">
        <v>13351</v>
      </c>
      <c r="C4500" s="371" t="s">
        <v>3640</v>
      </c>
      <c r="D4500" s="218">
        <v>25.72</v>
      </c>
    </row>
    <row r="4501" spans="1:4" customFormat="1" x14ac:dyDescent="0.25">
      <c r="A4501" s="371">
        <v>38028</v>
      </c>
      <c r="B4501" s="371" t="s">
        <v>13352</v>
      </c>
      <c r="C4501" s="371" t="s">
        <v>3640</v>
      </c>
      <c r="D4501" s="218">
        <v>44.98</v>
      </c>
    </row>
    <row r="4502" spans="1:4" customFormat="1" x14ac:dyDescent="0.25">
      <c r="A4502" s="371">
        <v>38029</v>
      </c>
      <c r="B4502" s="371" t="s">
        <v>13353</v>
      </c>
      <c r="C4502" s="371" t="s">
        <v>3640</v>
      </c>
      <c r="D4502" s="218">
        <v>65.83</v>
      </c>
    </row>
    <row r="4503" spans="1:4" customFormat="1" x14ac:dyDescent="0.25">
      <c r="A4503" s="371">
        <v>38030</v>
      </c>
      <c r="B4503" s="371" t="s">
        <v>13354</v>
      </c>
      <c r="C4503" s="371" t="s">
        <v>3640</v>
      </c>
      <c r="D4503" s="218">
        <v>106.45</v>
      </c>
    </row>
    <row r="4504" spans="1:4" customFormat="1" x14ac:dyDescent="0.25">
      <c r="A4504" s="371">
        <v>38031</v>
      </c>
      <c r="B4504" s="371" t="s">
        <v>13355</v>
      </c>
      <c r="C4504" s="371" t="s">
        <v>3640</v>
      </c>
      <c r="D4504" s="218">
        <v>167.09</v>
      </c>
    </row>
    <row r="4505" spans="1:4" customFormat="1" x14ac:dyDescent="0.25">
      <c r="A4505" s="371">
        <v>39735</v>
      </c>
      <c r="B4505" s="371" t="s">
        <v>13356</v>
      </c>
      <c r="C4505" s="371" t="s">
        <v>3640</v>
      </c>
      <c r="D4505" s="218">
        <v>76.95</v>
      </c>
    </row>
    <row r="4506" spans="1:4" customFormat="1" x14ac:dyDescent="0.25">
      <c r="A4506" s="371">
        <v>39734</v>
      </c>
      <c r="B4506" s="371" t="s">
        <v>13357</v>
      </c>
      <c r="C4506" s="371" t="s">
        <v>3640</v>
      </c>
      <c r="D4506" s="218">
        <v>91.27</v>
      </c>
    </row>
    <row r="4507" spans="1:4" customFormat="1" x14ac:dyDescent="0.25">
      <c r="A4507" s="371">
        <v>39736</v>
      </c>
      <c r="B4507" s="371" t="s">
        <v>13358</v>
      </c>
      <c r="C4507" s="371" t="s">
        <v>3640</v>
      </c>
      <c r="D4507" s="218">
        <v>104.17</v>
      </c>
    </row>
    <row r="4508" spans="1:4" customFormat="1" x14ac:dyDescent="0.25">
      <c r="A4508" s="371">
        <v>39737</v>
      </c>
      <c r="B4508" s="371" t="s">
        <v>13359</v>
      </c>
      <c r="C4508" s="371" t="s">
        <v>3640</v>
      </c>
      <c r="D4508" s="218">
        <v>14.01</v>
      </c>
    </row>
    <row r="4509" spans="1:4" customFormat="1" x14ac:dyDescent="0.25">
      <c r="A4509" s="371">
        <v>39738</v>
      </c>
      <c r="B4509" s="371" t="s">
        <v>13360</v>
      </c>
      <c r="C4509" s="371" t="s">
        <v>3640</v>
      </c>
      <c r="D4509" s="218">
        <v>5.0599999999999996</v>
      </c>
    </row>
    <row r="4510" spans="1:4" customFormat="1" x14ac:dyDescent="0.25">
      <c r="A4510" s="371">
        <v>39739</v>
      </c>
      <c r="B4510" s="371" t="s">
        <v>13361</v>
      </c>
      <c r="C4510" s="371" t="s">
        <v>3640</v>
      </c>
      <c r="D4510" s="218">
        <v>72.03</v>
      </c>
    </row>
    <row r="4511" spans="1:4" customFormat="1" x14ac:dyDescent="0.25">
      <c r="A4511" s="371">
        <v>39733</v>
      </c>
      <c r="B4511" s="371" t="s">
        <v>13362</v>
      </c>
      <c r="C4511" s="371" t="s">
        <v>3640</v>
      </c>
      <c r="D4511" s="218">
        <v>124.66</v>
      </c>
    </row>
    <row r="4512" spans="1:4" customFormat="1" x14ac:dyDescent="0.25">
      <c r="A4512" s="371">
        <v>39854</v>
      </c>
      <c r="B4512" s="371" t="s">
        <v>13363</v>
      </c>
      <c r="C4512" s="371" t="s">
        <v>3640</v>
      </c>
      <c r="D4512" s="218">
        <v>126.42</v>
      </c>
    </row>
    <row r="4513" spans="1:4" customFormat="1" x14ac:dyDescent="0.25">
      <c r="A4513" s="371">
        <v>39740</v>
      </c>
      <c r="B4513" s="371" t="s">
        <v>13364</v>
      </c>
      <c r="C4513" s="371" t="s">
        <v>3640</v>
      </c>
      <c r="D4513" s="218">
        <v>69.17</v>
      </c>
    </row>
    <row r="4514" spans="1:4" customFormat="1" x14ac:dyDescent="0.25">
      <c r="A4514" s="371">
        <v>39741</v>
      </c>
      <c r="B4514" s="371" t="s">
        <v>13365</v>
      </c>
      <c r="C4514" s="371" t="s">
        <v>3640</v>
      </c>
      <c r="D4514" s="218">
        <v>12.75</v>
      </c>
    </row>
    <row r="4515" spans="1:4" customFormat="1" x14ac:dyDescent="0.25">
      <c r="A4515" s="371">
        <v>39853</v>
      </c>
      <c r="B4515" s="371" t="s">
        <v>13366</v>
      </c>
      <c r="C4515" s="371" t="s">
        <v>3640</v>
      </c>
      <c r="D4515" s="218">
        <v>16.739999999999998</v>
      </c>
    </row>
    <row r="4516" spans="1:4" customFormat="1" x14ac:dyDescent="0.25">
      <c r="A4516" s="371">
        <v>39742</v>
      </c>
      <c r="B4516" s="371" t="s">
        <v>13367</v>
      </c>
      <c r="C4516" s="371" t="s">
        <v>3640</v>
      </c>
      <c r="D4516" s="218">
        <v>55.6</v>
      </c>
    </row>
    <row r="4517" spans="1:4" customFormat="1" x14ac:dyDescent="0.25">
      <c r="A4517" s="371">
        <v>39749</v>
      </c>
      <c r="B4517" s="371" t="s">
        <v>13368</v>
      </c>
      <c r="C4517" s="371" t="s">
        <v>3640</v>
      </c>
      <c r="D4517" s="218">
        <v>106.95</v>
      </c>
    </row>
    <row r="4518" spans="1:4" customFormat="1" x14ac:dyDescent="0.25">
      <c r="A4518" s="371">
        <v>39751</v>
      </c>
      <c r="B4518" s="371" t="s">
        <v>13369</v>
      </c>
      <c r="C4518" s="371" t="s">
        <v>3640</v>
      </c>
      <c r="D4518" s="218">
        <v>194.35</v>
      </c>
    </row>
    <row r="4519" spans="1:4" customFormat="1" x14ac:dyDescent="0.25">
      <c r="A4519" s="371">
        <v>39750</v>
      </c>
      <c r="B4519" s="371" t="s">
        <v>13370</v>
      </c>
      <c r="C4519" s="371" t="s">
        <v>3640</v>
      </c>
      <c r="D4519" s="218">
        <v>161.53</v>
      </c>
    </row>
    <row r="4520" spans="1:4" customFormat="1" x14ac:dyDescent="0.25">
      <c r="A4520" s="371">
        <v>39747</v>
      </c>
      <c r="B4520" s="371" t="s">
        <v>13371</v>
      </c>
      <c r="C4520" s="371" t="s">
        <v>3640</v>
      </c>
      <c r="D4520" s="218">
        <v>51.96</v>
      </c>
    </row>
    <row r="4521" spans="1:4" customFormat="1" x14ac:dyDescent="0.25">
      <c r="A4521" s="371">
        <v>39753</v>
      </c>
      <c r="B4521" s="371" t="s">
        <v>13372</v>
      </c>
      <c r="C4521" s="371" t="s">
        <v>3640</v>
      </c>
      <c r="D4521" s="218">
        <v>357.74</v>
      </c>
    </row>
    <row r="4522" spans="1:4" customFormat="1" x14ac:dyDescent="0.25">
      <c r="A4522" s="371">
        <v>39754</v>
      </c>
      <c r="B4522" s="371" t="s">
        <v>13373</v>
      </c>
      <c r="C4522" s="371" t="s">
        <v>3640</v>
      </c>
      <c r="D4522" s="218">
        <v>527.04999999999995</v>
      </c>
    </row>
    <row r="4523" spans="1:4" customFormat="1" x14ac:dyDescent="0.25">
      <c r="A4523" s="371">
        <v>39748</v>
      </c>
      <c r="B4523" s="371" t="s">
        <v>13374</v>
      </c>
      <c r="C4523" s="371" t="s">
        <v>3640</v>
      </c>
      <c r="D4523" s="218">
        <v>84.07</v>
      </c>
    </row>
    <row r="4524" spans="1:4" customFormat="1" x14ac:dyDescent="0.25">
      <c r="A4524" s="371">
        <v>39755</v>
      </c>
      <c r="B4524" s="371" t="s">
        <v>13375</v>
      </c>
      <c r="C4524" s="371" t="s">
        <v>3640</v>
      </c>
      <c r="D4524" s="218">
        <v>799.13</v>
      </c>
    </row>
    <row r="4525" spans="1:4" customFormat="1" x14ac:dyDescent="0.25">
      <c r="A4525" s="371">
        <v>12742</v>
      </c>
      <c r="B4525" s="371" t="s">
        <v>13376</v>
      </c>
      <c r="C4525" s="371" t="s">
        <v>3640</v>
      </c>
      <c r="D4525" s="218">
        <v>632.77</v>
      </c>
    </row>
    <row r="4526" spans="1:4" customFormat="1" x14ac:dyDescent="0.25">
      <c r="A4526" s="371">
        <v>12713</v>
      </c>
      <c r="B4526" s="371" t="s">
        <v>13377</v>
      </c>
      <c r="C4526" s="371" t="s">
        <v>3640</v>
      </c>
      <c r="D4526" s="218">
        <v>33.56</v>
      </c>
    </row>
    <row r="4527" spans="1:4" customFormat="1" x14ac:dyDescent="0.25">
      <c r="A4527" s="371">
        <v>12743</v>
      </c>
      <c r="B4527" s="371" t="s">
        <v>13378</v>
      </c>
      <c r="C4527" s="371" t="s">
        <v>3640</v>
      </c>
      <c r="D4527" s="218">
        <v>57.73</v>
      </c>
    </row>
    <row r="4528" spans="1:4" customFormat="1" x14ac:dyDescent="0.25">
      <c r="A4528" s="371">
        <v>12744</v>
      </c>
      <c r="B4528" s="371" t="s">
        <v>13379</v>
      </c>
      <c r="C4528" s="371" t="s">
        <v>3640</v>
      </c>
      <c r="D4528" s="218">
        <v>73.27</v>
      </c>
    </row>
    <row r="4529" spans="1:4" customFormat="1" x14ac:dyDescent="0.25">
      <c r="A4529" s="371">
        <v>12745</v>
      </c>
      <c r="B4529" s="371" t="s">
        <v>13380</v>
      </c>
      <c r="C4529" s="371" t="s">
        <v>3640</v>
      </c>
      <c r="D4529" s="218">
        <v>106.4</v>
      </c>
    </row>
    <row r="4530" spans="1:4" customFormat="1" x14ac:dyDescent="0.25">
      <c r="A4530" s="371">
        <v>12746</v>
      </c>
      <c r="B4530" s="371" t="s">
        <v>13381</v>
      </c>
      <c r="C4530" s="371" t="s">
        <v>3640</v>
      </c>
      <c r="D4530" s="218">
        <v>143.68</v>
      </c>
    </row>
    <row r="4531" spans="1:4" customFormat="1" x14ac:dyDescent="0.25">
      <c r="A4531" s="371">
        <v>12747</v>
      </c>
      <c r="B4531" s="371" t="s">
        <v>13382</v>
      </c>
      <c r="C4531" s="371" t="s">
        <v>3640</v>
      </c>
      <c r="D4531" s="218">
        <v>208.37</v>
      </c>
    </row>
    <row r="4532" spans="1:4" customFormat="1" x14ac:dyDescent="0.25">
      <c r="A4532" s="371">
        <v>12748</v>
      </c>
      <c r="B4532" s="371" t="s">
        <v>13383</v>
      </c>
      <c r="C4532" s="371" t="s">
        <v>3640</v>
      </c>
      <c r="D4532" s="218">
        <v>293.55</v>
      </c>
    </row>
    <row r="4533" spans="1:4" customFormat="1" x14ac:dyDescent="0.25">
      <c r="A4533" s="371">
        <v>12749</v>
      </c>
      <c r="B4533" s="371" t="s">
        <v>13384</v>
      </c>
      <c r="C4533" s="371" t="s">
        <v>3640</v>
      </c>
      <c r="D4533" s="218">
        <v>429.13</v>
      </c>
    </row>
    <row r="4534" spans="1:4" customFormat="1" x14ac:dyDescent="0.25">
      <c r="A4534" s="371">
        <v>39726</v>
      </c>
      <c r="B4534" s="371" t="s">
        <v>13385</v>
      </c>
      <c r="C4534" s="371" t="s">
        <v>3640</v>
      </c>
      <c r="D4534" s="218">
        <v>140.94999999999999</v>
      </c>
    </row>
    <row r="4535" spans="1:4" customFormat="1" x14ac:dyDescent="0.25">
      <c r="A4535" s="371">
        <v>39728</v>
      </c>
      <c r="B4535" s="371" t="s">
        <v>13386</v>
      </c>
      <c r="C4535" s="371" t="s">
        <v>3640</v>
      </c>
      <c r="D4535" s="218">
        <v>247.72</v>
      </c>
    </row>
    <row r="4536" spans="1:4" customFormat="1" x14ac:dyDescent="0.25">
      <c r="A4536" s="371">
        <v>39727</v>
      </c>
      <c r="B4536" s="371" t="s">
        <v>13387</v>
      </c>
      <c r="C4536" s="371" t="s">
        <v>3640</v>
      </c>
      <c r="D4536" s="218">
        <v>203.86</v>
      </c>
    </row>
    <row r="4537" spans="1:4" customFormat="1" x14ac:dyDescent="0.25">
      <c r="A4537" s="371">
        <v>39724</v>
      </c>
      <c r="B4537" s="371" t="s">
        <v>13388</v>
      </c>
      <c r="C4537" s="371" t="s">
        <v>3640</v>
      </c>
      <c r="D4537" s="218">
        <v>62.42</v>
      </c>
    </row>
    <row r="4538" spans="1:4" customFormat="1" x14ac:dyDescent="0.25">
      <c r="A4538" s="371">
        <v>39729</v>
      </c>
      <c r="B4538" s="371" t="s">
        <v>13389</v>
      </c>
      <c r="C4538" s="371" t="s">
        <v>3640</v>
      </c>
      <c r="D4538" s="218">
        <v>343.05</v>
      </c>
    </row>
    <row r="4539" spans="1:4" customFormat="1" x14ac:dyDescent="0.25">
      <c r="A4539" s="371">
        <v>39730</v>
      </c>
      <c r="B4539" s="371" t="s">
        <v>13390</v>
      </c>
      <c r="C4539" s="371" t="s">
        <v>3640</v>
      </c>
      <c r="D4539" s="218">
        <v>445.1</v>
      </c>
    </row>
    <row r="4540" spans="1:4" customFormat="1" x14ac:dyDescent="0.25">
      <c r="A4540" s="371">
        <v>39731</v>
      </c>
      <c r="B4540" s="371" t="s">
        <v>13391</v>
      </c>
      <c r="C4540" s="371" t="s">
        <v>3640</v>
      </c>
      <c r="D4540" s="218">
        <v>659.22</v>
      </c>
    </row>
    <row r="4541" spans="1:4" customFormat="1" x14ac:dyDescent="0.25">
      <c r="A4541" s="371">
        <v>39725</v>
      </c>
      <c r="B4541" s="371" t="s">
        <v>13392</v>
      </c>
      <c r="C4541" s="371" t="s">
        <v>3640</v>
      </c>
      <c r="D4541" s="218">
        <v>101.73</v>
      </c>
    </row>
    <row r="4542" spans="1:4" customFormat="1" x14ac:dyDescent="0.25">
      <c r="A4542" s="371">
        <v>39732</v>
      </c>
      <c r="B4542" s="371" t="s">
        <v>13393</v>
      </c>
      <c r="C4542" s="371" t="s">
        <v>3640</v>
      </c>
      <c r="D4542" s="218">
        <v>970.33</v>
      </c>
    </row>
    <row r="4543" spans="1:4" customFormat="1" x14ac:dyDescent="0.25">
      <c r="A4543" s="371">
        <v>39660</v>
      </c>
      <c r="B4543" s="371" t="s">
        <v>13394</v>
      </c>
      <c r="C4543" s="371" t="s">
        <v>3640</v>
      </c>
      <c r="D4543" s="218">
        <v>44.22</v>
      </c>
    </row>
    <row r="4544" spans="1:4" customFormat="1" x14ac:dyDescent="0.25">
      <c r="A4544" s="371">
        <v>39662</v>
      </c>
      <c r="B4544" s="371" t="s">
        <v>13395</v>
      </c>
      <c r="C4544" s="371" t="s">
        <v>3640</v>
      </c>
      <c r="D4544" s="218">
        <v>21.19</v>
      </c>
    </row>
    <row r="4545" spans="1:4" customFormat="1" x14ac:dyDescent="0.25">
      <c r="A4545" s="371">
        <v>39661</v>
      </c>
      <c r="B4545" s="371" t="s">
        <v>13396</v>
      </c>
      <c r="C4545" s="371" t="s">
        <v>3640</v>
      </c>
      <c r="D4545" s="218">
        <v>14.45</v>
      </c>
    </row>
    <row r="4546" spans="1:4" customFormat="1" x14ac:dyDescent="0.25">
      <c r="A4546" s="371">
        <v>39666</v>
      </c>
      <c r="B4546" s="371" t="s">
        <v>13397</v>
      </c>
      <c r="C4546" s="371" t="s">
        <v>3640</v>
      </c>
      <c r="D4546" s="218">
        <v>66.510000000000005</v>
      </c>
    </row>
    <row r="4547" spans="1:4" customFormat="1" x14ac:dyDescent="0.25">
      <c r="A4547" s="371">
        <v>39664</v>
      </c>
      <c r="B4547" s="371" t="s">
        <v>13398</v>
      </c>
      <c r="C4547" s="371" t="s">
        <v>3640</v>
      </c>
      <c r="D4547" s="218">
        <v>32.6</v>
      </c>
    </row>
    <row r="4548" spans="1:4" customFormat="1" x14ac:dyDescent="0.25">
      <c r="A4548" s="371">
        <v>39663</v>
      </c>
      <c r="B4548" s="371" t="s">
        <v>13399</v>
      </c>
      <c r="C4548" s="371" t="s">
        <v>3640</v>
      </c>
      <c r="D4548" s="218">
        <v>26.06</v>
      </c>
    </row>
    <row r="4549" spans="1:4" customFormat="1" x14ac:dyDescent="0.25">
      <c r="A4549" s="371">
        <v>39665</v>
      </c>
      <c r="B4549" s="371" t="s">
        <v>13400</v>
      </c>
      <c r="C4549" s="371" t="s">
        <v>3640</v>
      </c>
      <c r="D4549" s="218">
        <v>55</v>
      </c>
    </row>
    <row r="4550" spans="1:4" customFormat="1" x14ac:dyDescent="0.25">
      <c r="A4550" s="371">
        <v>39752</v>
      </c>
      <c r="B4550" s="371" t="s">
        <v>13401</v>
      </c>
      <c r="C4550" s="371" t="s">
        <v>3640</v>
      </c>
      <c r="D4550" s="218">
        <v>276.52999999999997</v>
      </c>
    </row>
    <row r="4551" spans="1:4" customFormat="1" x14ac:dyDescent="0.25">
      <c r="A4551" s="371">
        <v>7725</v>
      </c>
      <c r="B4551" s="371" t="s">
        <v>13402</v>
      </c>
      <c r="C4551" s="371" t="s">
        <v>3640</v>
      </c>
      <c r="D4551" s="218">
        <v>224.34</v>
      </c>
    </row>
    <row r="4552" spans="1:4" customFormat="1" x14ac:dyDescent="0.25">
      <c r="A4552" s="371">
        <v>7753</v>
      </c>
      <c r="B4552" s="371" t="s">
        <v>13403</v>
      </c>
      <c r="C4552" s="371" t="s">
        <v>3640</v>
      </c>
      <c r="D4552" s="218">
        <v>437.36</v>
      </c>
    </row>
    <row r="4553" spans="1:4" customFormat="1" x14ac:dyDescent="0.25">
      <c r="A4553" s="371">
        <v>13256</v>
      </c>
      <c r="B4553" s="371" t="s">
        <v>13404</v>
      </c>
      <c r="C4553" s="371" t="s">
        <v>3640</v>
      </c>
      <c r="D4553" s="218">
        <v>612.69000000000005</v>
      </c>
    </row>
    <row r="4554" spans="1:4" customFormat="1" x14ac:dyDescent="0.25">
      <c r="A4554" s="371">
        <v>7757</v>
      </c>
      <c r="B4554" s="371" t="s">
        <v>13405</v>
      </c>
      <c r="C4554" s="371" t="s">
        <v>3640</v>
      </c>
      <c r="D4554" s="218">
        <v>653.22</v>
      </c>
    </row>
    <row r="4555" spans="1:4" customFormat="1" x14ac:dyDescent="0.25">
      <c r="A4555" s="371">
        <v>7758</v>
      </c>
      <c r="B4555" s="371" t="s">
        <v>13406</v>
      </c>
      <c r="C4555" s="371" t="s">
        <v>3640</v>
      </c>
      <c r="D4555" s="218">
        <v>946.37</v>
      </c>
    </row>
    <row r="4556" spans="1:4" customFormat="1" x14ac:dyDescent="0.25">
      <c r="A4556" s="371">
        <v>7759</v>
      </c>
      <c r="B4556" s="371" t="s">
        <v>13407</v>
      </c>
      <c r="C4556" s="371" t="s">
        <v>3640</v>
      </c>
      <c r="D4556" s="219">
        <v>2622.4</v>
      </c>
    </row>
    <row r="4557" spans="1:4" customFormat="1" x14ac:dyDescent="0.25">
      <c r="A4557" s="371">
        <v>40334</v>
      </c>
      <c r="B4557" s="371" t="s">
        <v>13408</v>
      </c>
      <c r="C4557" s="371" t="s">
        <v>3640</v>
      </c>
      <c r="D4557" s="218">
        <v>102.74</v>
      </c>
    </row>
    <row r="4558" spans="1:4" customFormat="1" x14ac:dyDescent="0.25">
      <c r="A4558" s="371">
        <v>7745</v>
      </c>
      <c r="B4558" s="371" t="s">
        <v>13409</v>
      </c>
      <c r="C4558" s="371" t="s">
        <v>3640</v>
      </c>
      <c r="D4558" s="218">
        <v>115.94</v>
      </c>
    </row>
    <row r="4559" spans="1:4" customFormat="1" x14ac:dyDescent="0.25">
      <c r="A4559" s="371">
        <v>7714</v>
      </c>
      <c r="B4559" s="371" t="s">
        <v>13410</v>
      </c>
      <c r="C4559" s="371" t="s">
        <v>3640</v>
      </c>
      <c r="D4559" s="218">
        <v>138.56</v>
      </c>
    </row>
    <row r="4560" spans="1:4" customFormat="1" x14ac:dyDescent="0.25">
      <c r="A4560" s="371">
        <v>7742</v>
      </c>
      <c r="B4560" s="371" t="s">
        <v>13411</v>
      </c>
      <c r="C4560" s="371" t="s">
        <v>3640</v>
      </c>
      <c r="D4560" s="218">
        <v>305.77999999999997</v>
      </c>
    </row>
    <row r="4561" spans="1:4" customFormat="1" x14ac:dyDescent="0.25">
      <c r="A4561" s="371">
        <v>7750</v>
      </c>
      <c r="B4561" s="371" t="s">
        <v>13412</v>
      </c>
      <c r="C4561" s="371" t="s">
        <v>3640</v>
      </c>
      <c r="D4561" s="218">
        <v>373.27</v>
      </c>
    </row>
    <row r="4562" spans="1:4" customFormat="1" x14ac:dyDescent="0.25">
      <c r="A4562" s="371">
        <v>7756</v>
      </c>
      <c r="B4562" s="371" t="s">
        <v>13413</v>
      </c>
      <c r="C4562" s="371" t="s">
        <v>3640</v>
      </c>
      <c r="D4562" s="218">
        <v>428.88</v>
      </c>
    </row>
    <row r="4563" spans="1:4" customFormat="1" x14ac:dyDescent="0.25">
      <c r="A4563" s="371">
        <v>7765</v>
      </c>
      <c r="B4563" s="371" t="s">
        <v>13414</v>
      </c>
      <c r="C4563" s="371" t="s">
        <v>3640</v>
      </c>
      <c r="D4563" s="218">
        <v>480.72</v>
      </c>
    </row>
    <row r="4564" spans="1:4" customFormat="1" x14ac:dyDescent="0.25">
      <c r="A4564" s="371">
        <v>12569</v>
      </c>
      <c r="B4564" s="371" t="s">
        <v>13415</v>
      </c>
      <c r="C4564" s="371" t="s">
        <v>3640</v>
      </c>
      <c r="D4564" s="218">
        <v>663.59</v>
      </c>
    </row>
    <row r="4565" spans="1:4" customFormat="1" x14ac:dyDescent="0.25">
      <c r="A4565" s="371">
        <v>7766</v>
      </c>
      <c r="B4565" s="371" t="s">
        <v>13416</v>
      </c>
      <c r="C4565" s="371" t="s">
        <v>3640</v>
      </c>
      <c r="D4565" s="218">
        <v>705.06</v>
      </c>
    </row>
    <row r="4566" spans="1:4" customFormat="1" x14ac:dyDescent="0.25">
      <c r="A4566" s="371">
        <v>7767</v>
      </c>
      <c r="B4566" s="371" t="s">
        <v>13417</v>
      </c>
      <c r="C4566" s="371" t="s">
        <v>3640</v>
      </c>
      <c r="D4566" s="219">
        <v>1012.35</v>
      </c>
    </row>
    <row r="4567" spans="1:4" customFormat="1" x14ac:dyDescent="0.25">
      <c r="A4567" s="371">
        <v>7727</v>
      </c>
      <c r="B4567" s="371" t="s">
        <v>13418</v>
      </c>
      <c r="C4567" s="371" t="s">
        <v>3640</v>
      </c>
      <c r="D4567" s="219">
        <v>2940.92</v>
      </c>
    </row>
    <row r="4568" spans="1:4" customFormat="1" x14ac:dyDescent="0.25">
      <c r="A4568" s="371">
        <v>7760</v>
      </c>
      <c r="B4568" s="371" t="s">
        <v>13419</v>
      </c>
      <c r="C4568" s="371" t="s">
        <v>3640</v>
      </c>
      <c r="D4568" s="218">
        <v>116.88</v>
      </c>
    </row>
    <row r="4569" spans="1:4" customFormat="1" x14ac:dyDescent="0.25">
      <c r="A4569" s="371">
        <v>7761</v>
      </c>
      <c r="B4569" s="371" t="s">
        <v>13420</v>
      </c>
      <c r="C4569" s="371" t="s">
        <v>3640</v>
      </c>
      <c r="D4569" s="218">
        <v>122.53</v>
      </c>
    </row>
    <row r="4570" spans="1:4" customFormat="1" x14ac:dyDescent="0.25">
      <c r="A4570" s="371">
        <v>7752</v>
      </c>
      <c r="B4570" s="371" t="s">
        <v>13421</v>
      </c>
      <c r="C4570" s="371" t="s">
        <v>3640</v>
      </c>
      <c r="D4570" s="218">
        <v>148.93</v>
      </c>
    </row>
    <row r="4571" spans="1:4" customFormat="1" x14ac:dyDescent="0.25">
      <c r="A4571" s="371">
        <v>7762</v>
      </c>
      <c r="B4571" s="371" t="s">
        <v>13422</v>
      </c>
      <c r="C4571" s="371" t="s">
        <v>3640</v>
      </c>
      <c r="D4571" s="218">
        <v>194.64</v>
      </c>
    </row>
    <row r="4572" spans="1:4" customFormat="1" x14ac:dyDescent="0.25">
      <c r="A4572" s="371">
        <v>7722</v>
      </c>
      <c r="B4572" s="371" t="s">
        <v>13423</v>
      </c>
      <c r="C4572" s="371" t="s">
        <v>3640</v>
      </c>
      <c r="D4572" s="218">
        <v>297.86</v>
      </c>
    </row>
    <row r="4573" spans="1:4" customFormat="1" x14ac:dyDescent="0.25">
      <c r="A4573" s="371">
        <v>7763</v>
      </c>
      <c r="B4573" s="371" t="s">
        <v>13424</v>
      </c>
      <c r="C4573" s="371" t="s">
        <v>3640</v>
      </c>
      <c r="D4573" s="218">
        <v>362.9</v>
      </c>
    </row>
    <row r="4574" spans="1:4" customFormat="1" x14ac:dyDescent="0.25">
      <c r="A4574" s="371">
        <v>7764</v>
      </c>
      <c r="B4574" s="371" t="s">
        <v>13425</v>
      </c>
      <c r="C4574" s="371" t="s">
        <v>3640</v>
      </c>
      <c r="D4574" s="218">
        <v>433.59</v>
      </c>
    </row>
    <row r="4575" spans="1:4" customFormat="1" x14ac:dyDescent="0.25">
      <c r="A4575" s="371">
        <v>12572</v>
      </c>
      <c r="B4575" s="371" t="s">
        <v>13426</v>
      </c>
      <c r="C4575" s="371" t="s">
        <v>3640</v>
      </c>
      <c r="D4575" s="218">
        <v>612.69000000000005</v>
      </c>
    </row>
    <row r="4576" spans="1:4" customFormat="1" x14ac:dyDescent="0.25">
      <c r="A4576" s="371">
        <v>12573</v>
      </c>
      <c r="B4576" s="371" t="s">
        <v>13427</v>
      </c>
      <c r="C4576" s="371" t="s">
        <v>3640</v>
      </c>
      <c r="D4576" s="218">
        <v>805.92</v>
      </c>
    </row>
    <row r="4577" spans="1:4" customFormat="1" x14ac:dyDescent="0.25">
      <c r="A4577" s="371">
        <v>12574</v>
      </c>
      <c r="B4577" s="371" t="s">
        <v>13428</v>
      </c>
      <c r="C4577" s="371" t="s">
        <v>3640</v>
      </c>
      <c r="D4577" s="218">
        <v>974.46</v>
      </c>
    </row>
    <row r="4578" spans="1:4" customFormat="1" x14ac:dyDescent="0.25">
      <c r="A4578" s="371">
        <v>12575</v>
      </c>
      <c r="B4578" s="371" t="s">
        <v>13429</v>
      </c>
      <c r="C4578" s="371" t="s">
        <v>3640</v>
      </c>
      <c r="D4578" s="219">
        <v>1479.88</v>
      </c>
    </row>
    <row r="4579" spans="1:4" customFormat="1" x14ac:dyDescent="0.25">
      <c r="A4579" s="371">
        <v>12576</v>
      </c>
      <c r="B4579" s="371" t="s">
        <v>13430</v>
      </c>
      <c r="C4579" s="371" t="s">
        <v>3640</v>
      </c>
      <c r="D4579" s="218">
        <v>179.09</v>
      </c>
    </row>
    <row r="4580" spans="1:4" customFormat="1" x14ac:dyDescent="0.25">
      <c r="A4580" s="371">
        <v>12577</v>
      </c>
      <c r="B4580" s="371" t="s">
        <v>13431</v>
      </c>
      <c r="C4580" s="371" t="s">
        <v>3640</v>
      </c>
      <c r="D4580" s="218">
        <v>241.3</v>
      </c>
    </row>
    <row r="4581" spans="1:4" customFormat="1" x14ac:dyDescent="0.25">
      <c r="A4581" s="371">
        <v>12578</v>
      </c>
      <c r="B4581" s="371" t="s">
        <v>13432</v>
      </c>
      <c r="C4581" s="371" t="s">
        <v>3640</v>
      </c>
      <c r="D4581" s="218">
        <v>292.2</v>
      </c>
    </row>
    <row r="4582" spans="1:4" customFormat="1" x14ac:dyDescent="0.25">
      <c r="A4582" s="371">
        <v>12579</v>
      </c>
      <c r="B4582" s="371" t="s">
        <v>13433</v>
      </c>
      <c r="C4582" s="371" t="s">
        <v>3640</v>
      </c>
      <c r="D4582" s="218">
        <v>503.35</v>
      </c>
    </row>
    <row r="4583" spans="1:4" customFormat="1" x14ac:dyDescent="0.25">
      <c r="A4583" s="371">
        <v>12580</v>
      </c>
      <c r="B4583" s="371" t="s">
        <v>13434</v>
      </c>
      <c r="C4583" s="371" t="s">
        <v>3640</v>
      </c>
      <c r="D4583" s="218">
        <v>524.46</v>
      </c>
    </row>
    <row r="4584" spans="1:4" customFormat="1" x14ac:dyDescent="0.25">
      <c r="A4584" s="371">
        <v>12581</v>
      </c>
      <c r="B4584" s="371" t="s">
        <v>13435</v>
      </c>
      <c r="C4584" s="371" t="s">
        <v>3640</v>
      </c>
      <c r="D4584" s="218">
        <v>561.79</v>
      </c>
    </row>
    <row r="4585" spans="1:4" customFormat="1" x14ac:dyDescent="0.25">
      <c r="A4585" s="371">
        <v>7720</v>
      </c>
      <c r="B4585" s="371" t="s">
        <v>13436</v>
      </c>
      <c r="C4585" s="371" t="s">
        <v>3640</v>
      </c>
      <c r="D4585" s="218">
        <v>878.5</v>
      </c>
    </row>
    <row r="4586" spans="1:4" customFormat="1" x14ac:dyDescent="0.25">
      <c r="A4586" s="371">
        <v>40335</v>
      </c>
      <c r="B4586" s="371" t="s">
        <v>13437</v>
      </c>
      <c r="C4586" s="371" t="s">
        <v>3640</v>
      </c>
      <c r="D4586" s="218">
        <v>183.8</v>
      </c>
    </row>
    <row r="4587" spans="1:4" customFormat="1" x14ac:dyDescent="0.25">
      <c r="A4587" s="371">
        <v>7740</v>
      </c>
      <c r="B4587" s="371" t="s">
        <v>13438</v>
      </c>
      <c r="C4587" s="371" t="s">
        <v>3640</v>
      </c>
      <c r="D4587" s="218">
        <v>188.52</v>
      </c>
    </row>
    <row r="4588" spans="1:4" customFormat="1" x14ac:dyDescent="0.25">
      <c r="A4588" s="371">
        <v>7741</v>
      </c>
      <c r="B4588" s="371" t="s">
        <v>13439</v>
      </c>
      <c r="C4588" s="371" t="s">
        <v>3640</v>
      </c>
      <c r="D4588" s="218">
        <v>348.76</v>
      </c>
    </row>
    <row r="4589" spans="1:4" customFormat="1" x14ac:dyDescent="0.25">
      <c r="A4589" s="371">
        <v>7774</v>
      </c>
      <c r="B4589" s="371" t="s">
        <v>13440</v>
      </c>
      <c r="C4589" s="371" t="s">
        <v>3640</v>
      </c>
      <c r="D4589" s="218">
        <v>427.94</v>
      </c>
    </row>
    <row r="4590" spans="1:4" customFormat="1" x14ac:dyDescent="0.25">
      <c r="A4590" s="371">
        <v>7744</v>
      </c>
      <c r="B4590" s="371" t="s">
        <v>13441</v>
      </c>
      <c r="C4590" s="371" t="s">
        <v>3640</v>
      </c>
      <c r="D4590" s="218">
        <v>558.96</v>
      </c>
    </row>
    <row r="4591" spans="1:4" customFormat="1" x14ac:dyDescent="0.25">
      <c r="A4591" s="371">
        <v>7773</v>
      </c>
      <c r="B4591" s="371" t="s">
        <v>13442</v>
      </c>
      <c r="C4591" s="371" t="s">
        <v>3640</v>
      </c>
      <c r="D4591" s="218">
        <v>571.30999999999995</v>
      </c>
    </row>
    <row r="4592" spans="1:4" customFormat="1" x14ac:dyDescent="0.25">
      <c r="A4592" s="371">
        <v>7754</v>
      </c>
      <c r="B4592" s="371" t="s">
        <v>13443</v>
      </c>
      <c r="C4592" s="371" t="s">
        <v>3640</v>
      </c>
      <c r="D4592" s="218">
        <v>866.25</v>
      </c>
    </row>
    <row r="4593" spans="1:4" customFormat="1" x14ac:dyDescent="0.25">
      <c r="A4593" s="371">
        <v>7735</v>
      </c>
      <c r="B4593" s="371" t="s">
        <v>13444</v>
      </c>
      <c r="C4593" s="371" t="s">
        <v>3640</v>
      </c>
      <c r="D4593" s="219">
        <v>1121.7</v>
      </c>
    </row>
    <row r="4594" spans="1:4" customFormat="1" x14ac:dyDescent="0.25">
      <c r="A4594" s="371">
        <v>7755</v>
      </c>
      <c r="B4594" s="371" t="s">
        <v>13445</v>
      </c>
      <c r="C4594" s="371" t="s">
        <v>3640</v>
      </c>
      <c r="D4594" s="218">
        <v>222.45</v>
      </c>
    </row>
    <row r="4595" spans="1:4" customFormat="1" x14ac:dyDescent="0.25">
      <c r="A4595" s="371">
        <v>7776</v>
      </c>
      <c r="B4595" s="371" t="s">
        <v>13446</v>
      </c>
      <c r="C4595" s="371" t="s">
        <v>3640</v>
      </c>
      <c r="D4595" s="218">
        <v>463.76</v>
      </c>
    </row>
    <row r="4596" spans="1:4" customFormat="1" x14ac:dyDescent="0.25">
      <c r="A4596" s="371">
        <v>7743</v>
      </c>
      <c r="B4596" s="371" t="s">
        <v>13447</v>
      </c>
      <c r="C4596" s="371" t="s">
        <v>3640</v>
      </c>
      <c r="D4596" s="218">
        <v>491.09</v>
      </c>
    </row>
    <row r="4597" spans="1:4" customFormat="1" x14ac:dyDescent="0.25">
      <c r="A4597" s="371">
        <v>7733</v>
      </c>
      <c r="B4597" s="371" t="s">
        <v>13448</v>
      </c>
      <c r="C4597" s="371" t="s">
        <v>3640</v>
      </c>
      <c r="D4597" s="218">
        <v>640.97</v>
      </c>
    </row>
    <row r="4598" spans="1:4" customFormat="1" x14ac:dyDescent="0.25">
      <c r="A4598" s="371">
        <v>7775</v>
      </c>
      <c r="B4598" s="371" t="s">
        <v>13449</v>
      </c>
      <c r="C4598" s="371" t="s">
        <v>3640</v>
      </c>
      <c r="D4598" s="218">
        <v>702.24</v>
      </c>
    </row>
    <row r="4599" spans="1:4" customFormat="1" x14ac:dyDescent="0.25">
      <c r="A4599" s="371">
        <v>7734</v>
      </c>
      <c r="B4599" s="371" t="s">
        <v>13450</v>
      </c>
      <c r="C4599" s="371" t="s">
        <v>3640</v>
      </c>
      <c r="D4599" s="218">
        <v>994.44</v>
      </c>
    </row>
    <row r="4600" spans="1:4" customFormat="1" x14ac:dyDescent="0.25">
      <c r="A4600" s="371">
        <v>37449</v>
      </c>
      <c r="B4600" s="371" t="s">
        <v>13451</v>
      </c>
      <c r="C4600" s="371" t="s">
        <v>3640</v>
      </c>
      <c r="D4600" s="218">
        <v>30.73</v>
      </c>
    </row>
    <row r="4601" spans="1:4" customFormat="1" x14ac:dyDescent="0.25">
      <c r="A4601" s="371">
        <v>37450</v>
      </c>
      <c r="B4601" s="371" t="s">
        <v>13452</v>
      </c>
      <c r="C4601" s="371" t="s">
        <v>3640</v>
      </c>
      <c r="D4601" s="218">
        <v>43.02</v>
      </c>
    </row>
    <row r="4602" spans="1:4" customFormat="1" x14ac:dyDescent="0.25">
      <c r="A4602" s="371">
        <v>37451</v>
      </c>
      <c r="B4602" s="371" t="s">
        <v>13453</v>
      </c>
      <c r="C4602" s="371" t="s">
        <v>3640</v>
      </c>
      <c r="D4602" s="218">
        <v>60.07</v>
      </c>
    </row>
    <row r="4603" spans="1:4" customFormat="1" x14ac:dyDescent="0.25">
      <c r="A4603" s="371">
        <v>37452</v>
      </c>
      <c r="B4603" s="371" t="s">
        <v>13454</v>
      </c>
      <c r="C4603" s="371" t="s">
        <v>3640</v>
      </c>
      <c r="D4603" s="218">
        <v>87.31</v>
      </c>
    </row>
    <row r="4604" spans="1:4" customFormat="1" x14ac:dyDescent="0.25">
      <c r="A4604" s="371">
        <v>37453</v>
      </c>
      <c r="B4604" s="371" t="s">
        <v>13455</v>
      </c>
      <c r="C4604" s="371" t="s">
        <v>3640</v>
      </c>
      <c r="D4604" s="218">
        <v>100.55</v>
      </c>
    </row>
    <row r="4605" spans="1:4" customFormat="1" x14ac:dyDescent="0.25">
      <c r="A4605" s="371">
        <v>7778</v>
      </c>
      <c r="B4605" s="371" t="s">
        <v>13456</v>
      </c>
      <c r="C4605" s="371" t="s">
        <v>3640</v>
      </c>
      <c r="D4605" s="218">
        <v>37.71</v>
      </c>
    </row>
    <row r="4606" spans="1:4" customFormat="1" x14ac:dyDescent="0.25">
      <c r="A4606" s="371">
        <v>7796</v>
      </c>
      <c r="B4606" s="371" t="s">
        <v>13457</v>
      </c>
      <c r="C4606" s="371" t="s">
        <v>3640</v>
      </c>
      <c r="D4606" s="218">
        <v>51.69</v>
      </c>
    </row>
    <row r="4607" spans="1:4" customFormat="1" x14ac:dyDescent="0.25">
      <c r="A4607" s="371">
        <v>7781</v>
      </c>
      <c r="B4607" s="371" t="s">
        <v>13458</v>
      </c>
      <c r="C4607" s="371" t="s">
        <v>3640</v>
      </c>
      <c r="D4607" s="218">
        <v>61.08</v>
      </c>
    </row>
    <row r="4608" spans="1:4" customFormat="1" x14ac:dyDescent="0.25">
      <c r="A4608" s="371">
        <v>7795</v>
      </c>
      <c r="B4608" s="371" t="s">
        <v>13459</v>
      </c>
      <c r="C4608" s="371" t="s">
        <v>3640</v>
      </c>
      <c r="D4608" s="218">
        <v>90.91</v>
      </c>
    </row>
    <row r="4609" spans="1:4" customFormat="1" x14ac:dyDescent="0.25">
      <c r="A4609" s="371">
        <v>7791</v>
      </c>
      <c r="B4609" s="371" t="s">
        <v>13460</v>
      </c>
      <c r="C4609" s="371" t="s">
        <v>3640</v>
      </c>
      <c r="D4609" s="218">
        <v>108.82</v>
      </c>
    </row>
    <row r="4610" spans="1:4" customFormat="1" x14ac:dyDescent="0.25">
      <c r="A4610" s="371">
        <v>7783</v>
      </c>
      <c r="B4610" s="371" t="s">
        <v>13461</v>
      </c>
      <c r="C4610" s="371" t="s">
        <v>3640</v>
      </c>
      <c r="D4610" s="218">
        <v>38.56</v>
      </c>
    </row>
    <row r="4611" spans="1:4" customFormat="1" x14ac:dyDescent="0.25">
      <c r="A4611" s="371">
        <v>7790</v>
      </c>
      <c r="B4611" s="371" t="s">
        <v>13462</v>
      </c>
      <c r="C4611" s="371" t="s">
        <v>3640</v>
      </c>
      <c r="D4611" s="218">
        <v>60.77</v>
      </c>
    </row>
    <row r="4612" spans="1:4" customFormat="1" x14ac:dyDescent="0.25">
      <c r="A4612" s="371">
        <v>7785</v>
      </c>
      <c r="B4612" s="371" t="s">
        <v>13463</v>
      </c>
      <c r="C4612" s="371" t="s">
        <v>3640</v>
      </c>
      <c r="D4612" s="218">
        <v>67.05</v>
      </c>
    </row>
    <row r="4613" spans="1:4" customFormat="1" x14ac:dyDescent="0.25">
      <c r="A4613" s="371">
        <v>7792</v>
      </c>
      <c r="B4613" s="371" t="s">
        <v>13464</v>
      </c>
      <c r="C4613" s="371" t="s">
        <v>3640</v>
      </c>
      <c r="D4613" s="218">
        <v>95.1</v>
      </c>
    </row>
    <row r="4614" spans="1:4" customFormat="1" x14ac:dyDescent="0.25">
      <c r="A4614" s="371">
        <v>7793</v>
      </c>
      <c r="B4614" s="371" t="s">
        <v>13465</v>
      </c>
      <c r="C4614" s="371" t="s">
        <v>3640</v>
      </c>
      <c r="D4614" s="218">
        <v>112.32</v>
      </c>
    </row>
    <row r="4615" spans="1:4" customFormat="1" x14ac:dyDescent="0.25">
      <c r="A4615" s="371">
        <v>13159</v>
      </c>
      <c r="B4615" s="371" t="s">
        <v>13466</v>
      </c>
      <c r="C4615" s="371" t="s">
        <v>3640</v>
      </c>
      <c r="D4615" s="218">
        <v>97.79</v>
      </c>
    </row>
    <row r="4616" spans="1:4" customFormat="1" x14ac:dyDescent="0.25">
      <c r="A4616" s="371">
        <v>13168</v>
      </c>
      <c r="B4616" s="371" t="s">
        <v>13467</v>
      </c>
      <c r="C4616" s="371" t="s">
        <v>3640</v>
      </c>
      <c r="D4616" s="218">
        <v>118.74</v>
      </c>
    </row>
    <row r="4617" spans="1:4" customFormat="1" x14ac:dyDescent="0.25">
      <c r="A4617" s="371">
        <v>13173</v>
      </c>
      <c r="B4617" s="371" t="s">
        <v>13468</v>
      </c>
      <c r="C4617" s="371" t="s">
        <v>3640</v>
      </c>
      <c r="D4617" s="218">
        <v>160.65</v>
      </c>
    </row>
    <row r="4618" spans="1:4" customFormat="1" x14ac:dyDescent="0.25">
      <c r="A4618" s="371">
        <v>12583</v>
      </c>
      <c r="B4618" s="371" t="s">
        <v>13469</v>
      </c>
      <c r="C4618" s="371" t="s">
        <v>3640</v>
      </c>
      <c r="D4618" s="218">
        <v>32.130000000000003</v>
      </c>
    </row>
    <row r="4619" spans="1:4" customFormat="1" x14ac:dyDescent="0.25">
      <c r="A4619" s="371">
        <v>12584</v>
      </c>
      <c r="B4619" s="371" t="s">
        <v>13470</v>
      </c>
      <c r="C4619" s="371" t="s">
        <v>3640</v>
      </c>
      <c r="D4619" s="218">
        <v>41.91</v>
      </c>
    </row>
    <row r="4620" spans="1:4" customFormat="1" x14ac:dyDescent="0.25">
      <c r="A4620" s="371">
        <v>12613</v>
      </c>
      <c r="B4620" s="371" t="s">
        <v>13471</v>
      </c>
      <c r="C4620" s="371" t="s">
        <v>3635</v>
      </c>
      <c r="D4620" s="218">
        <v>26.45</v>
      </c>
    </row>
    <row r="4621" spans="1:4" customFormat="1" x14ac:dyDescent="0.25">
      <c r="A4621" s="371">
        <v>1031</v>
      </c>
      <c r="B4621" s="371" t="s">
        <v>13472</v>
      </c>
      <c r="C4621" s="371" t="s">
        <v>3635</v>
      </c>
      <c r="D4621" s="218">
        <v>15.27</v>
      </c>
    </row>
    <row r="4622" spans="1:4" customFormat="1" x14ac:dyDescent="0.25">
      <c r="A4622" s="371">
        <v>39707</v>
      </c>
      <c r="B4622" s="371" t="s">
        <v>13473</v>
      </c>
      <c r="C4622" s="371" t="s">
        <v>3640</v>
      </c>
      <c r="D4622" s="218">
        <v>6.15</v>
      </c>
    </row>
    <row r="4623" spans="1:4" customFormat="1" x14ac:dyDescent="0.25">
      <c r="A4623" s="371">
        <v>39708</v>
      </c>
      <c r="B4623" s="371" t="s">
        <v>13474</v>
      </c>
      <c r="C4623" s="371" t="s">
        <v>3640</v>
      </c>
      <c r="D4623" s="218">
        <v>5.96</v>
      </c>
    </row>
    <row r="4624" spans="1:4" customFormat="1" x14ac:dyDescent="0.25">
      <c r="A4624" s="371">
        <v>39710</v>
      </c>
      <c r="B4624" s="371" t="s">
        <v>13475</v>
      </c>
      <c r="C4624" s="371" t="s">
        <v>3640</v>
      </c>
      <c r="D4624" s="218">
        <v>4.1900000000000004</v>
      </c>
    </row>
    <row r="4625" spans="1:4" customFormat="1" x14ac:dyDescent="0.25">
      <c r="A4625" s="371">
        <v>39709</v>
      </c>
      <c r="B4625" s="371" t="s">
        <v>13476</v>
      </c>
      <c r="C4625" s="371" t="s">
        <v>3640</v>
      </c>
      <c r="D4625" s="218">
        <v>5.82</v>
      </c>
    </row>
    <row r="4626" spans="1:4" customFormat="1" x14ac:dyDescent="0.25">
      <c r="A4626" s="371">
        <v>39711</v>
      </c>
      <c r="B4626" s="371" t="s">
        <v>13477</v>
      </c>
      <c r="C4626" s="371" t="s">
        <v>3640</v>
      </c>
      <c r="D4626" s="218">
        <v>6.53</v>
      </c>
    </row>
    <row r="4627" spans="1:4" customFormat="1" x14ac:dyDescent="0.25">
      <c r="A4627" s="371">
        <v>39712</v>
      </c>
      <c r="B4627" s="371" t="s">
        <v>13478</v>
      </c>
      <c r="C4627" s="371" t="s">
        <v>3640</v>
      </c>
      <c r="D4627" s="218">
        <v>2.29</v>
      </c>
    </row>
    <row r="4628" spans="1:4" customFormat="1" x14ac:dyDescent="0.25">
      <c r="A4628" s="371">
        <v>39713</v>
      </c>
      <c r="B4628" s="371" t="s">
        <v>13479</v>
      </c>
      <c r="C4628" s="371" t="s">
        <v>3640</v>
      </c>
      <c r="D4628" s="218">
        <v>1.81</v>
      </c>
    </row>
    <row r="4629" spans="1:4" customFormat="1" x14ac:dyDescent="0.25">
      <c r="A4629" s="371">
        <v>39714</v>
      </c>
      <c r="B4629" s="371" t="s">
        <v>13480</v>
      </c>
      <c r="C4629" s="371" t="s">
        <v>3640</v>
      </c>
      <c r="D4629" s="218">
        <v>4.1500000000000004</v>
      </c>
    </row>
    <row r="4630" spans="1:4" customFormat="1" x14ac:dyDescent="0.25">
      <c r="A4630" s="371">
        <v>39715</v>
      </c>
      <c r="B4630" s="371" t="s">
        <v>13481</v>
      </c>
      <c r="C4630" s="371" t="s">
        <v>3640</v>
      </c>
      <c r="D4630" s="218">
        <v>2.95</v>
      </c>
    </row>
    <row r="4631" spans="1:4" customFormat="1" x14ac:dyDescent="0.25">
      <c r="A4631" s="371">
        <v>39716</v>
      </c>
      <c r="B4631" s="371" t="s">
        <v>13482</v>
      </c>
      <c r="C4631" s="371" t="s">
        <v>3640</v>
      </c>
      <c r="D4631" s="218">
        <v>2.2400000000000002</v>
      </c>
    </row>
    <row r="4632" spans="1:4" customFormat="1" x14ac:dyDescent="0.25">
      <c r="A4632" s="371">
        <v>39718</v>
      </c>
      <c r="B4632" s="371" t="s">
        <v>13483</v>
      </c>
      <c r="C4632" s="371" t="s">
        <v>3640</v>
      </c>
      <c r="D4632" s="218">
        <v>3.81</v>
      </c>
    </row>
    <row r="4633" spans="1:4" customFormat="1" x14ac:dyDescent="0.25">
      <c r="A4633" s="371">
        <v>9813</v>
      </c>
      <c r="B4633" s="371" t="s">
        <v>13484</v>
      </c>
      <c r="C4633" s="371" t="s">
        <v>3640</v>
      </c>
      <c r="D4633" s="218">
        <v>5.2</v>
      </c>
    </row>
    <row r="4634" spans="1:4" customFormat="1" x14ac:dyDescent="0.25">
      <c r="A4634" s="371">
        <v>9815</v>
      </c>
      <c r="B4634" s="371" t="s">
        <v>13485</v>
      </c>
      <c r="C4634" s="371" t="s">
        <v>3640</v>
      </c>
      <c r="D4634" s="218">
        <v>10.27</v>
      </c>
    </row>
    <row r="4635" spans="1:4" customFormat="1" x14ac:dyDescent="0.25">
      <c r="A4635" s="371">
        <v>44543</v>
      </c>
      <c r="B4635" s="371" t="s">
        <v>13486</v>
      </c>
      <c r="C4635" s="371" t="s">
        <v>3640</v>
      </c>
      <c r="D4635" s="219">
        <v>5109.8599999999997</v>
      </c>
    </row>
    <row r="4636" spans="1:4" customFormat="1" x14ac:dyDescent="0.25">
      <c r="A4636" s="371">
        <v>44526</v>
      </c>
      <c r="B4636" s="371" t="s">
        <v>13487</v>
      </c>
      <c r="C4636" s="371" t="s">
        <v>3640</v>
      </c>
      <c r="D4636" s="218">
        <v>125.23</v>
      </c>
    </row>
    <row r="4637" spans="1:4" customFormat="1" x14ac:dyDescent="0.25">
      <c r="A4637" s="371">
        <v>44545</v>
      </c>
      <c r="B4637" s="371" t="s">
        <v>13488</v>
      </c>
      <c r="C4637" s="371" t="s">
        <v>3640</v>
      </c>
      <c r="D4637" s="218">
        <v>268.82</v>
      </c>
    </row>
    <row r="4638" spans="1:4" customFormat="1" x14ac:dyDescent="0.25">
      <c r="A4638" s="371">
        <v>44525</v>
      </c>
      <c r="B4638" s="371" t="s">
        <v>13489</v>
      </c>
      <c r="C4638" s="371" t="s">
        <v>3640</v>
      </c>
      <c r="D4638" s="219">
        <v>4634.6099999999997</v>
      </c>
    </row>
    <row r="4639" spans="1:4" customFormat="1" x14ac:dyDescent="0.25">
      <c r="A4639" s="371">
        <v>44547</v>
      </c>
      <c r="B4639" s="371" t="s">
        <v>13490</v>
      </c>
      <c r="C4639" s="371" t="s">
        <v>3640</v>
      </c>
      <c r="D4639" s="218">
        <v>419.05</v>
      </c>
    </row>
    <row r="4640" spans="1:4" customFormat="1" x14ac:dyDescent="0.25">
      <c r="A4640" s="371">
        <v>44519</v>
      </c>
      <c r="B4640" s="371" t="s">
        <v>13491</v>
      </c>
      <c r="C4640" s="371" t="s">
        <v>3640</v>
      </c>
      <c r="D4640" s="219">
        <v>1026.8</v>
      </c>
    </row>
    <row r="4641" spans="1:4" customFormat="1" x14ac:dyDescent="0.25">
      <c r="A4641" s="371">
        <v>44520</v>
      </c>
      <c r="B4641" s="371" t="s">
        <v>13492</v>
      </c>
      <c r="C4641" s="371" t="s">
        <v>3640</v>
      </c>
      <c r="D4641" s="219">
        <v>1653.8</v>
      </c>
    </row>
    <row r="4642" spans="1:4" customFormat="1" x14ac:dyDescent="0.25">
      <c r="A4642" s="371">
        <v>44521</v>
      </c>
      <c r="B4642" s="371" t="s">
        <v>13493</v>
      </c>
      <c r="C4642" s="371" t="s">
        <v>3640</v>
      </c>
      <c r="D4642" s="218">
        <v>26.68</v>
      </c>
    </row>
    <row r="4643" spans="1:4" customFormat="1" x14ac:dyDescent="0.25">
      <c r="A4643" s="371">
        <v>44522</v>
      </c>
      <c r="B4643" s="371" t="s">
        <v>13494</v>
      </c>
      <c r="C4643" s="371" t="s">
        <v>3640</v>
      </c>
      <c r="D4643" s="219">
        <v>2903.46</v>
      </c>
    </row>
    <row r="4644" spans="1:4" customFormat="1" x14ac:dyDescent="0.25">
      <c r="A4644" s="371">
        <v>44523</v>
      </c>
      <c r="B4644" s="371" t="s">
        <v>13495</v>
      </c>
      <c r="C4644" s="371" t="s">
        <v>3640</v>
      </c>
      <c r="D4644" s="219">
        <v>4318.26</v>
      </c>
    </row>
    <row r="4645" spans="1:4" customFormat="1" x14ac:dyDescent="0.25">
      <c r="A4645" s="371">
        <v>44527</v>
      </c>
      <c r="B4645" s="371" t="s">
        <v>13496</v>
      </c>
      <c r="C4645" s="371" t="s">
        <v>3640</v>
      </c>
      <c r="D4645" s="219">
        <v>2165.5</v>
      </c>
    </row>
    <row r="4646" spans="1:4" customFormat="1" x14ac:dyDescent="0.25">
      <c r="A4646" s="371">
        <v>44524</v>
      </c>
      <c r="B4646" s="371" t="s">
        <v>13497</v>
      </c>
      <c r="C4646" s="371" t="s">
        <v>3640</v>
      </c>
      <c r="D4646" s="218">
        <v>59.67</v>
      </c>
    </row>
    <row r="4647" spans="1:4" customFormat="1" x14ac:dyDescent="0.25">
      <c r="A4647" s="371">
        <v>44542</v>
      </c>
      <c r="B4647" s="371" t="s">
        <v>13498</v>
      </c>
      <c r="C4647" s="371" t="s">
        <v>3640</v>
      </c>
      <c r="D4647" s="219">
        <v>2825.25</v>
      </c>
    </row>
    <row r="4648" spans="1:4" customFormat="1" x14ac:dyDescent="0.25">
      <c r="A4648" s="371">
        <v>9877</v>
      </c>
      <c r="B4648" s="371" t="s">
        <v>13499</v>
      </c>
      <c r="C4648" s="371" t="s">
        <v>3640</v>
      </c>
      <c r="D4648" s="218">
        <v>109.94</v>
      </c>
    </row>
    <row r="4649" spans="1:4" customFormat="1" x14ac:dyDescent="0.25">
      <c r="A4649" s="371">
        <v>9878</v>
      </c>
      <c r="B4649" s="371" t="s">
        <v>13500</v>
      </c>
      <c r="C4649" s="371" t="s">
        <v>3640</v>
      </c>
      <c r="D4649" s="218">
        <v>135.35</v>
      </c>
    </row>
    <row r="4650" spans="1:4" customFormat="1" x14ac:dyDescent="0.25">
      <c r="A4650" s="371">
        <v>41986</v>
      </c>
      <c r="B4650" s="371" t="s">
        <v>13501</v>
      </c>
      <c r="C4650" s="371" t="s">
        <v>3640</v>
      </c>
      <c r="D4650" s="219">
        <v>3657.89</v>
      </c>
    </row>
    <row r="4651" spans="1:4" customFormat="1" x14ac:dyDescent="0.25">
      <c r="A4651" s="371">
        <v>43422</v>
      </c>
      <c r="B4651" s="371" t="s">
        <v>13502</v>
      </c>
      <c r="C4651" s="371" t="s">
        <v>3640</v>
      </c>
      <c r="D4651" s="219">
        <v>4486.04</v>
      </c>
    </row>
    <row r="4652" spans="1:4" customFormat="1" x14ac:dyDescent="0.25">
      <c r="A4652" s="371">
        <v>41987</v>
      </c>
      <c r="B4652" s="371" t="s">
        <v>13503</v>
      </c>
      <c r="C4652" s="371" t="s">
        <v>3640</v>
      </c>
      <c r="D4652" s="219">
        <v>5199.6899999999996</v>
      </c>
    </row>
    <row r="4653" spans="1:4" customFormat="1" x14ac:dyDescent="0.25">
      <c r="A4653" s="371">
        <v>41988</v>
      </c>
      <c r="B4653" s="371" t="s">
        <v>13504</v>
      </c>
      <c r="C4653" s="371" t="s">
        <v>3640</v>
      </c>
      <c r="D4653" s="219">
        <v>6868.06</v>
      </c>
    </row>
    <row r="4654" spans="1:4" customFormat="1" x14ac:dyDescent="0.25">
      <c r="A4654" s="371">
        <v>41697</v>
      </c>
      <c r="B4654" s="371" t="s">
        <v>13505</v>
      </c>
      <c r="C4654" s="371" t="s">
        <v>3640</v>
      </c>
      <c r="D4654" s="219">
        <v>1217.3399999999999</v>
      </c>
    </row>
    <row r="4655" spans="1:4" customFormat="1" x14ac:dyDescent="0.25">
      <c r="A4655" s="371">
        <v>41985</v>
      </c>
      <c r="B4655" s="371" t="s">
        <v>13506</v>
      </c>
      <c r="C4655" s="371" t="s">
        <v>3640</v>
      </c>
      <c r="D4655" s="219">
        <v>1695.43</v>
      </c>
    </row>
    <row r="4656" spans="1:4" customFormat="1" x14ac:dyDescent="0.25">
      <c r="A4656" s="371">
        <v>41699</v>
      </c>
      <c r="B4656" s="371" t="s">
        <v>13507</v>
      </c>
      <c r="C4656" s="371" t="s">
        <v>3640</v>
      </c>
      <c r="D4656" s="219">
        <v>2414.21</v>
      </c>
    </row>
    <row r="4657" spans="1:4" customFormat="1" x14ac:dyDescent="0.25">
      <c r="A4657" s="371">
        <v>38053</v>
      </c>
      <c r="B4657" s="371" t="s">
        <v>13508</v>
      </c>
      <c r="C4657" s="371" t="s">
        <v>3640</v>
      </c>
      <c r="D4657" s="218">
        <v>21.79</v>
      </c>
    </row>
    <row r="4658" spans="1:4" customFormat="1" x14ac:dyDescent="0.25">
      <c r="A4658" s="371">
        <v>38054</v>
      </c>
      <c r="B4658" s="371" t="s">
        <v>13509</v>
      </c>
      <c r="C4658" s="371" t="s">
        <v>3640</v>
      </c>
      <c r="D4658" s="218">
        <v>37.450000000000003</v>
      </c>
    </row>
    <row r="4659" spans="1:4" customFormat="1" x14ac:dyDescent="0.25">
      <c r="A4659" s="371">
        <v>38052</v>
      </c>
      <c r="B4659" s="371" t="s">
        <v>13510</v>
      </c>
      <c r="C4659" s="371" t="s">
        <v>3640</v>
      </c>
      <c r="D4659" s="218">
        <v>10.55</v>
      </c>
    </row>
    <row r="4660" spans="1:4" customFormat="1" x14ac:dyDescent="0.25">
      <c r="A4660" s="371">
        <v>38051</v>
      </c>
      <c r="B4660" s="371" t="s">
        <v>13511</v>
      </c>
      <c r="C4660" s="371" t="s">
        <v>3640</v>
      </c>
      <c r="D4660" s="218">
        <v>6.58</v>
      </c>
    </row>
    <row r="4661" spans="1:4" customFormat="1" x14ac:dyDescent="0.25">
      <c r="A4661" s="371">
        <v>38787</v>
      </c>
      <c r="B4661" s="371" t="s">
        <v>13512</v>
      </c>
      <c r="C4661" s="371" t="s">
        <v>3640</v>
      </c>
      <c r="D4661" s="218">
        <v>5.0199999999999996</v>
      </c>
    </row>
    <row r="4662" spans="1:4" customFormat="1" x14ac:dyDescent="0.25">
      <c r="A4662" s="371">
        <v>38825</v>
      </c>
      <c r="B4662" s="371" t="s">
        <v>13513</v>
      </c>
      <c r="C4662" s="371" t="s">
        <v>3640</v>
      </c>
      <c r="D4662" s="218">
        <v>6.49</v>
      </c>
    </row>
    <row r="4663" spans="1:4" customFormat="1" x14ac:dyDescent="0.25">
      <c r="A4663" s="371">
        <v>38826</v>
      </c>
      <c r="B4663" s="371" t="s">
        <v>13514</v>
      </c>
      <c r="C4663" s="371" t="s">
        <v>3640</v>
      </c>
      <c r="D4663" s="218">
        <v>9.23</v>
      </c>
    </row>
    <row r="4664" spans="1:4" customFormat="1" x14ac:dyDescent="0.25">
      <c r="A4664" s="371">
        <v>38827</v>
      </c>
      <c r="B4664" s="371" t="s">
        <v>13515</v>
      </c>
      <c r="C4664" s="371" t="s">
        <v>3640</v>
      </c>
      <c r="D4664" s="218">
        <v>15.09</v>
      </c>
    </row>
    <row r="4665" spans="1:4" customFormat="1" x14ac:dyDescent="0.25">
      <c r="A4665" s="371">
        <v>38830</v>
      </c>
      <c r="B4665" s="371" t="s">
        <v>13516</v>
      </c>
      <c r="C4665" s="371" t="s">
        <v>3640</v>
      </c>
      <c r="D4665" s="218">
        <v>21.93</v>
      </c>
    </row>
    <row r="4666" spans="1:4" customFormat="1" x14ac:dyDescent="0.25">
      <c r="A4666" s="371">
        <v>38828</v>
      </c>
      <c r="B4666" s="371" t="s">
        <v>13517</v>
      </c>
      <c r="C4666" s="371" t="s">
        <v>3640</v>
      </c>
      <c r="D4666" s="218">
        <v>9.67</v>
      </c>
    </row>
    <row r="4667" spans="1:4" customFormat="1" x14ac:dyDescent="0.25">
      <c r="A4667" s="371">
        <v>38829</v>
      </c>
      <c r="B4667" s="371" t="s">
        <v>13518</v>
      </c>
      <c r="C4667" s="371" t="s">
        <v>3640</v>
      </c>
      <c r="D4667" s="218">
        <v>15.83</v>
      </c>
    </row>
    <row r="4668" spans="1:4" customFormat="1" x14ac:dyDescent="0.25">
      <c r="A4668" s="371">
        <v>38831</v>
      </c>
      <c r="B4668" s="371" t="s">
        <v>13519</v>
      </c>
      <c r="C4668" s="371" t="s">
        <v>3640</v>
      </c>
      <c r="D4668" s="218">
        <v>30.58</v>
      </c>
    </row>
    <row r="4669" spans="1:4" customFormat="1" x14ac:dyDescent="0.25">
      <c r="A4669" s="371">
        <v>36274</v>
      </c>
      <c r="B4669" s="371" t="s">
        <v>13520</v>
      </c>
      <c r="C4669" s="371" t="s">
        <v>3640</v>
      </c>
      <c r="D4669" s="218">
        <v>10.119999999999999</v>
      </c>
    </row>
    <row r="4670" spans="1:4" customFormat="1" x14ac:dyDescent="0.25">
      <c r="A4670" s="371">
        <v>36278</v>
      </c>
      <c r="B4670" s="371" t="s">
        <v>13521</v>
      </c>
      <c r="C4670" s="371" t="s">
        <v>3640</v>
      </c>
      <c r="D4670" s="218">
        <v>13.72</v>
      </c>
    </row>
    <row r="4671" spans="1:4" customFormat="1" x14ac:dyDescent="0.25">
      <c r="A4671" s="371">
        <v>38977</v>
      </c>
      <c r="B4671" s="371" t="s">
        <v>13522</v>
      </c>
      <c r="C4671" s="371" t="s">
        <v>3640</v>
      </c>
      <c r="D4671" s="218">
        <v>134.26</v>
      </c>
    </row>
    <row r="4672" spans="1:4" customFormat="1" x14ac:dyDescent="0.25">
      <c r="A4672" s="371">
        <v>38971</v>
      </c>
      <c r="B4672" s="371" t="s">
        <v>13523</v>
      </c>
      <c r="C4672" s="371" t="s">
        <v>3640</v>
      </c>
      <c r="D4672" s="218">
        <v>11.26</v>
      </c>
    </row>
    <row r="4673" spans="1:4" customFormat="1" x14ac:dyDescent="0.25">
      <c r="A4673" s="371">
        <v>38972</v>
      </c>
      <c r="B4673" s="371" t="s">
        <v>13524</v>
      </c>
      <c r="C4673" s="371" t="s">
        <v>3640</v>
      </c>
      <c r="D4673" s="218">
        <v>15.19</v>
      </c>
    </row>
    <row r="4674" spans="1:4" customFormat="1" x14ac:dyDescent="0.25">
      <c r="A4674" s="371">
        <v>38973</v>
      </c>
      <c r="B4674" s="371" t="s">
        <v>13525</v>
      </c>
      <c r="C4674" s="371" t="s">
        <v>3640</v>
      </c>
      <c r="D4674" s="218">
        <v>25.1</v>
      </c>
    </row>
    <row r="4675" spans="1:4" customFormat="1" x14ac:dyDescent="0.25">
      <c r="A4675" s="371">
        <v>38974</v>
      </c>
      <c r="B4675" s="371" t="s">
        <v>13526</v>
      </c>
      <c r="C4675" s="371" t="s">
        <v>3640</v>
      </c>
      <c r="D4675" s="218">
        <v>40.76</v>
      </c>
    </row>
    <row r="4676" spans="1:4" customFormat="1" x14ac:dyDescent="0.25">
      <c r="A4676" s="371">
        <v>38975</v>
      </c>
      <c r="B4676" s="371" t="s">
        <v>13527</v>
      </c>
      <c r="C4676" s="371" t="s">
        <v>3640</v>
      </c>
      <c r="D4676" s="218">
        <v>52.27</v>
      </c>
    </row>
    <row r="4677" spans="1:4" customFormat="1" x14ac:dyDescent="0.25">
      <c r="A4677" s="371">
        <v>38976</v>
      </c>
      <c r="B4677" s="371" t="s">
        <v>13528</v>
      </c>
      <c r="C4677" s="371" t="s">
        <v>3640</v>
      </c>
      <c r="D4677" s="218">
        <v>89.86</v>
      </c>
    </row>
    <row r="4678" spans="1:4" customFormat="1" x14ac:dyDescent="0.25">
      <c r="A4678" s="371">
        <v>44176</v>
      </c>
      <c r="B4678" s="371" t="s">
        <v>13529</v>
      </c>
      <c r="C4678" s="371" t="s">
        <v>3640</v>
      </c>
      <c r="D4678" s="218">
        <v>20.65</v>
      </c>
    </row>
    <row r="4679" spans="1:4" customFormat="1" x14ac:dyDescent="0.25">
      <c r="A4679" s="371">
        <v>38986</v>
      </c>
      <c r="B4679" s="371" t="s">
        <v>13530</v>
      </c>
      <c r="C4679" s="371" t="s">
        <v>3640</v>
      </c>
      <c r="D4679" s="218">
        <v>271.25</v>
      </c>
    </row>
    <row r="4680" spans="1:4" customFormat="1" x14ac:dyDescent="0.25">
      <c r="A4680" s="371">
        <v>38978</v>
      </c>
      <c r="B4680" s="371" t="s">
        <v>13531</v>
      </c>
      <c r="C4680" s="371" t="s">
        <v>3640</v>
      </c>
      <c r="D4680" s="218">
        <v>11.13</v>
      </c>
    </row>
    <row r="4681" spans="1:4" customFormat="1" x14ac:dyDescent="0.25">
      <c r="A4681" s="371">
        <v>38979</v>
      </c>
      <c r="B4681" s="371" t="s">
        <v>13532</v>
      </c>
      <c r="C4681" s="371" t="s">
        <v>3640</v>
      </c>
      <c r="D4681" s="218">
        <v>15.38</v>
      </c>
    </row>
    <row r="4682" spans="1:4" customFormat="1" x14ac:dyDescent="0.25">
      <c r="A4682" s="371">
        <v>38980</v>
      </c>
      <c r="B4682" s="371" t="s">
        <v>13533</v>
      </c>
      <c r="C4682" s="371" t="s">
        <v>3640</v>
      </c>
      <c r="D4682" s="218">
        <v>20.59</v>
      </c>
    </row>
    <row r="4683" spans="1:4" customFormat="1" x14ac:dyDescent="0.25">
      <c r="A4683" s="371">
        <v>38981</v>
      </c>
      <c r="B4683" s="371" t="s">
        <v>13534</v>
      </c>
      <c r="C4683" s="371" t="s">
        <v>3640</v>
      </c>
      <c r="D4683" s="218">
        <v>29.71</v>
      </c>
    </row>
    <row r="4684" spans="1:4" customFormat="1" x14ac:dyDescent="0.25">
      <c r="A4684" s="371">
        <v>38982</v>
      </c>
      <c r="B4684" s="371" t="s">
        <v>13535</v>
      </c>
      <c r="C4684" s="371" t="s">
        <v>3640</v>
      </c>
      <c r="D4684" s="218">
        <v>46.94</v>
      </c>
    </row>
    <row r="4685" spans="1:4" customFormat="1" x14ac:dyDescent="0.25">
      <c r="A4685" s="371">
        <v>38983</v>
      </c>
      <c r="B4685" s="371" t="s">
        <v>13536</v>
      </c>
      <c r="C4685" s="371" t="s">
        <v>3640</v>
      </c>
      <c r="D4685" s="218">
        <v>82.59</v>
      </c>
    </row>
    <row r="4686" spans="1:4" customFormat="1" x14ac:dyDescent="0.25">
      <c r="A4686" s="371">
        <v>38984</v>
      </c>
      <c r="B4686" s="371" t="s">
        <v>13537</v>
      </c>
      <c r="C4686" s="371" t="s">
        <v>3640</v>
      </c>
      <c r="D4686" s="218">
        <v>113.54</v>
      </c>
    </row>
    <row r="4687" spans="1:4" customFormat="1" x14ac:dyDescent="0.25">
      <c r="A4687" s="371">
        <v>38985</v>
      </c>
      <c r="B4687" s="371" t="s">
        <v>13538</v>
      </c>
      <c r="C4687" s="371" t="s">
        <v>3640</v>
      </c>
      <c r="D4687" s="218">
        <v>195.2</v>
      </c>
    </row>
    <row r="4688" spans="1:4" customFormat="1" x14ac:dyDescent="0.25">
      <c r="A4688" s="371">
        <v>9836</v>
      </c>
      <c r="B4688" s="371" t="s">
        <v>13539</v>
      </c>
      <c r="C4688" s="371" t="s">
        <v>3640</v>
      </c>
      <c r="D4688" s="218">
        <v>13.25</v>
      </c>
    </row>
    <row r="4689" spans="1:4" customFormat="1" x14ac:dyDescent="0.25">
      <c r="A4689" s="371">
        <v>20065</v>
      </c>
      <c r="B4689" s="371" t="s">
        <v>13540</v>
      </c>
      <c r="C4689" s="371" t="s">
        <v>3640</v>
      </c>
      <c r="D4689" s="218">
        <v>34.630000000000003</v>
      </c>
    </row>
    <row r="4690" spans="1:4" customFormat="1" x14ac:dyDescent="0.25">
      <c r="A4690" s="371">
        <v>9835</v>
      </c>
      <c r="B4690" s="371" t="s">
        <v>13541</v>
      </c>
      <c r="C4690" s="371" t="s">
        <v>3640</v>
      </c>
      <c r="D4690" s="218">
        <v>5.79</v>
      </c>
    </row>
    <row r="4691" spans="1:4" customFormat="1" x14ac:dyDescent="0.25">
      <c r="A4691" s="371">
        <v>38032</v>
      </c>
      <c r="B4691" s="371" t="s">
        <v>13542</v>
      </c>
      <c r="C4691" s="371" t="s">
        <v>3640</v>
      </c>
      <c r="D4691" s="218">
        <v>52.35</v>
      </c>
    </row>
    <row r="4692" spans="1:4" customFormat="1" x14ac:dyDescent="0.25">
      <c r="A4692" s="371">
        <v>38033</v>
      </c>
      <c r="B4692" s="371" t="s">
        <v>13543</v>
      </c>
      <c r="C4692" s="371" t="s">
        <v>3640</v>
      </c>
      <c r="D4692" s="218">
        <v>89</v>
      </c>
    </row>
    <row r="4693" spans="1:4" customFormat="1" x14ac:dyDescent="0.25">
      <c r="A4693" s="371">
        <v>38034</v>
      </c>
      <c r="B4693" s="371" t="s">
        <v>13544</v>
      </c>
      <c r="C4693" s="371" t="s">
        <v>3640</v>
      </c>
      <c r="D4693" s="218">
        <v>139.41</v>
      </c>
    </row>
    <row r="4694" spans="1:4" customFormat="1" x14ac:dyDescent="0.25">
      <c r="A4694" s="371">
        <v>38035</v>
      </c>
      <c r="B4694" s="371" t="s">
        <v>13545</v>
      </c>
      <c r="C4694" s="371" t="s">
        <v>3640</v>
      </c>
      <c r="D4694" s="218">
        <v>205.1</v>
      </c>
    </row>
    <row r="4695" spans="1:4" customFormat="1" x14ac:dyDescent="0.25">
      <c r="A4695" s="371">
        <v>38036</v>
      </c>
      <c r="B4695" s="371" t="s">
        <v>13546</v>
      </c>
      <c r="C4695" s="371" t="s">
        <v>3640</v>
      </c>
      <c r="D4695" s="218">
        <v>276.29000000000002</v>
      </c>
    </row>
    <row r="4696" spans="1:4" customFormat="1" x14ac:dyDescent="0.25">
      <c r="A4696" s="371">
        <v>38037</v>
      </c>
      <c r="B4696" s="371" t="s">
        <v>13547</v>
      </c>
      <c r="C4696" s="371" t="s">
        <v>3640</v>
      </c>
      <c r="D4696" s="218">
        <v>364.95</v>
      </c>
    </row>
    <row r="4697" spans="1:4" customFormat="1" x14ac:dyDescent="0.25">
      <c r="A4697" s="371">
        <v>9850</v>
      </c>
      <c r="B4697" s="371" t="s">
        <v>13548</v>
      </c>
      <c r="C4697" s="371" t="s">
        <v>3640</v>
      </c>
      <c r="D4697" s="218">
        <v>147.75</v>
      </c>
    </row>
    <row r="4698" spans="1:4" customFormat="1" x14ac:dyDescent="0.25">
      <c r="A4698" s="371">
        <v>9853</v>
      </c>
      <c r="B4698" s="371" t="s">
        <v>13549</v>
      </c>
      <c r="C4698" s="371" t="s">
        <v>3640</v>
      </c>
      <c r="D4698" s="218">
        <v>262.74</v>
      </c>
    </row>
    <row r="4699" spans="1:4" customFormat="1" x14ac:dyDescent="0.25">
      <c r="A4699" s="371">
        <v>9854</v>
      </c>
      <c r="B4699" s="371" t="s">
        <v>13550</v>
      </c>
      <c r="C4699" s="371" t="s">
        <v>3640</v>
      </c>
      <c r="D4699" s="218">
        <v>115.12</v>
      </c>
    </row>
    <row r="4700" spans="1:4" customFormat="1" x14ac:dyDescent="0.25">
      <c r="A4700" s="371">
        <v>9851</v>
      </c>
      <c r="B4700" s="371" t="s">
        <v>13551</v>
      </c>
      <c r="C4700" s="371" t="s">
        <v>3640</v>
      </c>
      <c r="D4700" s="218">
        <v>199.62</v>
      </c>
    </row>
    <row r="4701" spans="1:4" customFormat="1" x14ac:dyDescent="0.25">
      <c r="A4701" s="371">
        <v>9825</v>
      </c>
      <c r="B4701" s="371" t="s">
        <v>13552</v>
      </c>
      <c r="C4701" s="371" t="s">
        <v>3640</v>
      </c>
      <c r="D4701" s="218">
        <v>38.409999999999997</v>
      </c>
    </row>
    <row r="4702" spans="1:4" customFormat="1" x14ac:dyDescent="0.25">
      <c r="A4702" s="371">
        <v>9828</v>
      </c>
      <c r="B4702" s="371" t="s">
        <v>13553</v>
      </c>
      <c r="C4702" s="371" t="s">
        <v>3640</v>
      </c>
      <c r="D4702" s="218">
        <v>103.38</v>
      </c>
    </row>
    <row r="4703" spans="1:4" customFormat="1" x14ac:dyDescent="0.25">
      <c r="A4703" s="371">
        <v>9829</v>
      </c>
      <c r="B4703" s="371" t="s">
        <v>13554</v>
      </c>
      <c r="C4703" s="371" t="s">
        <v>3640</v>
      </c>
      <c r="D4703" s="218">
        <v>175.2</v>
      </c>
    </row>
    <row r="4704" spans="1:4" customFormat="1" x14ac:dyDescent="0.25">
      <c r="A4704" s="371">
        <v>9826</v>
      </c>
      <c r="B4704" s="371" t="s">
        <v>13555</v>
      </c>
      <c r="C4704" s="371" t="s">
        <v>3640</v>
      </c>
      <c r="D4704" s="218">
        <v>266.72000000000003</v>
      </c>
    </row>
    <row r="4705" spans="1:4" customFormat="1" x14ac:dyDescent="0.25">
      <c r="A4705" s="371">
        <v>9827</v>
      </c>
      <c r="B4705" s="371" t="s">
        <v>13556</v>
      </c>
      <c r="C4705" s="371" t="s">
        <v>3640</v>
      </c>
      <c r="D4705" s="218">
        <v>378.75</v>
      </c>
    </row>
    <row r="4706" spans="1:4" customFormat="1" x14ac:dyDescent="0.25">
      <c r="A4706" s="371">
        <v>36374</v>
      </c>
      <c r="B4706" s="371" t="s">
        <v>13557</v>
      </c>
      <c r="C4706" s="371" t="s">
        <v>3640</v>
      </c>
      <c r="D4706" s="218">
        <v>46.04</v>
      </c>
    </row>
    <row r="4707" spans="1:4" customFormat="1" x14ac:dyDescent="0.25">
      <c r="A4707" s="371">
        <v>36084</v>
      </c>
      <c r="B4707" s="371" t="s">
        <v>13558</v>
      </c>
      <c r="C4707" s="371" t="s">
        <v>3640</v>
      </c>
      <c r="D4707" s="218">
        <v>13.64</v>
      </c>
    </row>
    <row r="4708" spans="1:4" customFormat="1" x14ac:dyDescent="0.25">
      <c r="A4708" s="371">
        <v>36373</v>
      </c>
      <c r="B4708" s="371" t="s">
        <v>13559</v>
      </c>
      <c r="C4708" s="371" t="s">
        <v>3640</v>
      </c>
      <c r="D4708" s="218">
        <v>28.32</v>
      </c>
    </row>
    <row r="4709" spans="1:4" customFormat="1" x14ac:dyDescent="0.25">
      <c r="A4709" s="371">
        <v>36377</v>
      </c>
      <c r="B4709" s="371" t="s">
        <v>13560</v>
      </c>
      <c r="C4709" s="371" t="s">
        <v>3640</v>
      </c>
      <c r="D4709" s="218">
        <v>55.23</v>
      </c>
    </row>
    <row r="4710" spans="1:4" customFormat="1" x14ac:dyDescent="0.25">
      <c r="A4710" s="371">
        <v>36375</v>
      </c>
      <c r="B4710" s="371" t="s">
        <v>13561</v>
      </c>
      <c r="C4710" s="371" t="s">
        <v>3640</v>
      </c>
      <c r="D4710" s="218">
        <v>16.829999999999998</v>
      </c>
    </row>
    <row r="4711" spans="1:4" customFormat="1" x14ac:dyDescent="0.25">
      <c r="A4711" s="371">
        <v>36376</v>
      </c>
      <c r="B4711" s="371" t="s">
        <v>13562</v>
      </c>
      <c r="C4711" s="371" t="s">
        <v>3640</v>
      </c>
      <c r="D4711" s="218">
        <v>33.049999999999997</v>
      </c>
    </row>
    <row r="4712" spans="1:4" customFormat="1" x14ac:dyDescent="0.25">
      <c r="A4712" s="371">
        <v>36380</v>
      </c>
      <c r="B4712" s="371" t="s">
        <v>13563</v>
      </c>
      <c r="C4712" s="371" t="s">
        <v>3640</v>
      </c>
      <c r="D4712" s="218">
        <v>69.06</v>
      </c>
    </row>
    <row r="4713" spans="1:4" customFormat="1" x14ac:dyDescent="0.25">
      <c r="A4713" s="371">
        <v>36378</v>
      </c>
      <c r="B4713" s="371" t="s">
        <v>13564</v>
      </c>
      <c r="C4713" s="371" t="s">
        <v>3640</v>
      </c>
      <c r="D4713" s="218">
        <v>20.69</v>
      </c>
    </row>
    <row r="4714" spans="1:4" customFormat="1" x14ac:dyDescent="0.25">
      <c r="A4714" s="371">
        <v>36379</v>
      </c>
      <c r="B4714" s="371" t="s">
        <v>13565</v>
      </c>
      <c r="C4714" s="371" t="s">
        <v>3640</v>
      </c>
      <c r="D4714" s="218">
        <v>41.71</v>
      </c>
    </row>
    <row r="4715" spans="1:4" customFormat="1" x14ac:dyDescent="0.25">
      <c r="A4715" s="371">
        <v>9859</v>
      </c>
      <c r="B4715" s="371" t="s">
        <v>13566</v>
      </c>
      <c r="C4715" s="371" t="s">
        <v>3640</v>
      </c>
      <c r="D4715" s="218">
        <v>10.28</v>
      </c>
    </row>
    <row r="4716" spans="1:4" customFormat="1" x14ac:dyDescent="0.25">
      <c r="A4716" s="371">
        <v>9838</v>
      </c>
      <c r="B4716" s="371" t="s">
        <v>13567</v>
      </c>
      <c r="C4716" s="371" t="s">
        <v>3640</v>
      </c>
      <c r="D4716" s="218">
        <v>9.56</v>
      </c>
    </row>
    <row r="4717" spans="1:4" customFormat="1" x14ac:dyDescent="0.25">
      <c r="A4717" s="371">
        <v>9837</v>
      </c>
      <c r="B4717" s="371" t="s">
        <v>13568</v>
      </c>
      <c r="C4717" s="371" t="s">
        <v>3640</v>
      </c>
      <c r="D4717" s="218">
        <v>12.54</v>
      </c>
    </row>
    <row r="4718" spans="1:4" customFormat="1" x14ac:dyDescent="0.25">
      <c r="A4718" s="371">
        <v>44315</v>
      </c>
      <c r="B4718" s="371" t="s">
        <v>13569</v>
      </c>
      <c r="C4718" s="371" t="s">
        <v>3640</v>
      </c>
      <c r="D4718" s="218">
        <v>51.87</v>
      </c>
    </row>
    <row r="4719" spans="1:4" customFormat="1" x14ac:dyDescent="0.25">
      <c r="A4719" s="371">
        <v>9863</v>
      </c>
      <c r="B4719" s="371" t="s">
        <v>13570</v>
      </c>
      <c r="C4719" s="371" t="s">
        <v>3640</v>
      </c>
      <c r="D4719" s="218">
        <v>62.13</v>
      </c>
    </row>
    <row r="4720" spans="1:4" customFormat="1" x14ac:dyDescent="0.25">
      <c r="A4720" s="371">
        <v>9860</v>
      </c>
      <c r="B4720" s="371" t="s">
        <v>13571</v>
      </c>
      <c r="C4720" s="371" t="s">
        <v>3640</v>
      </c>
      <c r="D4720" s="218">
        <v>45.35</v>
      </c>
    </row>
    <row r="4721" spans="1:4" customFormat="1" x14ac:dyDescent="0.25">
      <c r="A4721" s="371">
        <v>9862</v>
      </c>
      <c r="B4721" s="371" t="s">
        <v>13572</v>
      </c>
      <c r="C4721" s="371" t="s">
        <v>3640</v>
      </c>
      <c r="D4721" s="218">
        <v>31.69</v>
      </c>
    </row>
    <row r="4722" spans="1:4" customFormat="1" x14ac:dyDescent="0.25">
      <c r="A4722" s="371">
        <v>9861</v>
      </c>
      <c r="B4722" s="371" t="s">
        <v>13573</v>
      </c>
      <c r="C4722" s="371" t="s">
        <v>3640</v>
      </c>
      <c r="D4722" s="218">
        <v>24.89</v>
      </c>
    </row>
    <row r="4723" spans="1:4" customFormat="1" x14ac:dyDescent="0.25">
      <c r="A4723" s="371">
        <v>9856</v>
      </c>
      <c r="B4723" s="371" t="s">
        <v>13574</v>
      </c>
      <c r="C4723" s="371" t="s">
        <v>3640</v>
      </c>
      <c r="D4723" s="218">
        <v>8.0299999999999994</v>
      </c>
    </row>
    <row r="4724" spans="1:4" customFormat="1" x14ac:dyDescent="0.25">
      <c r="A4724" s="371">
        <v>9866</v>
      </c>
      <c r="B4724" s="371" t="s">
        <v>13575</v>
      </c>
      <c r="C4724" s="371" t="s">
        <v>3640</v>
      </c>
      <c r="D4724" s="218">
        <v>21.48</v>
      </c>
    </row>
    <row r="4725" spans="1:4" customFormat="1" x14ac:dyDescent="0.25">
      <c r="A4725" s="371">
        <v>9841</v>
      </c>
      <c r="B4725" s="371" t="s">
        <v>13576</v>
      </c>
      <c r="C4725" s="371" t="s">
        <v>3640</v>
      </c>
      <c r="D4725" s="218">
        <v>24.95</v>
      </c>
    </row>
    <row r="4726" spans="1:4" customFormat="1" x14ac:dyDescent="0.25">
      <c r="A4726" s="371">
        <v>9840</v>
      </c>
      <c r="B4726" s="371" t="s">
        <v>13577</v>
      </c>
      <c r="C4726" s="371" t="s">
        <v>3640</v>
      </c>
      <c r="D4726" s="218">
        <v>52.71</v>
      </c>
    </row>
    <row r="4727" spans="1:4" customFormat="1" x14ac:dyDescent="0.25">
      <c r="A4727" s="371">
        <v>20067</v>
      </c>
      <c r="B4727" s="371" t="s">
        <v>13578</v>
      </c>
      <c r="C4727" s="371" t="s">
        <v>3640</v>
      </c>
      <c r="D4727" s="218">
        <v>8.09</v>
      </c>
    </row>
    <row r="4728" spans="1:4" customFormat="1" x14ac:dyDescent="0.25">
      <c r="A4728" s="371">
        <v>20068</v>
      </c>
      <c r="B4728" s="371" t="s">
        <v>13579</v>
      </c>
      <c r="C4728" s="371" t="s">
        <v>3640</v>
      </c>
      <c r="D4728" s="218">
        <v>11.39</v>
      </c>
    </row>
    <row r="4729" spans="1:4" customFormat="1" x14ac:dyDescent="0.25">
      <c r="A4729" s="371">
        <v>9839</v>
      </c>
      <c r="B4729" s="371" t="s">
        <v>13580</v>
      </c>
      <c r="C4729" s="371" t="s">
        <v>3640</v>
      </c>
      <c r="D4729" s="218">
        <v>20.67</v>
      </c>
    </row>
    <row r="4730" spans="1:4" customFormat="1" x14ac:dyDescent="0.25">
      <c r="A4730" s="371">
        <v>9870</v>
      </c>
      <c r="B4730" s="371" t="s">
        <v>13581</v>
      </c>
      <c r="C4730" s="371" t="s">
        <v>3640</v>
      </c>
      <c r="D4730" s="218">
        <v>92.65</v>
      </c>
    </row>
    <row r="4731" spans="1:4" customFormat="1" x14ac:dyDescent="0.25">
      <c r="A4731" s="371">
        <v>9867</v>
      </c>
      <c r="B4731" s="371" t="s">
        <v>13582</v>
      </c>
      <c r="C4731" s="371" t="s">
        <v>3640</v>
      </c>
      <c r="D4731" s="218">
        <v>3.72</v>
      </c>
    </row>
    <row r="4732" spans="1:4" customFormat="1" x14ac:dyDescent="0.25">
      <c r="A4732" s="371">
        <v>9868</v>
      </c>
      <c r="B4732" s="371" t="s">
        <v>13583</v>
      </c>
      <c r="C4732" s="371" t="s">
        <v>3640</v>
      </c>
      <c r="D4732" s="218">
        <v>4.2</v>
      </c>
    </row>
    <row r="4733" spans="1:4" customFormat="1" x14ac:dyDescent="0.25">
      <c r="A4733" s="371">
        <v>9869</v>
      </c>
      <c r="B4733" s="371" t="s">
        <v>13584</v>
      </c>
      <c r="C4733" s="371" t="s">
        <v>3640</v>
      </c>
      <c r="D4733" s="218">
        <v>9.06</v>
      </c>
    </row>
    <row r="4734" spans="1:4" customFormat="1" x14ac:dyDescent="0.25">
      <c r="A4734" s="371">
        <v>9874</v>
      </c>
      <c r="B4734" s="371" t="s">
        <v>13585</v>
      </c>
      <c r="C4734" s="371" t="s">
        <v>3640</v>
      </c>
      <c r="D4734" s="218">
        <v>14.23</v>
      </c>
    </row>
    <row r="4735" spans="1:4" customFormat="1" x14ac:dyDescent="0.25">
      <c r="A4735" s="371">
        <v>9875</v>
      </c>
      <c r="B4735" s="371" t="s">
        <v>13586</v>
      </c>
      <c r="C4735" s="371" t="s">
        <v>3640</v>
      </c>
      <c r="D4735" s="218">
        <v>15.61</v>
      </c>
    </row>
    <row r="4736" spans="1:4" customFormat="1" x14ac:dyDescent="0.25">
      <c r="A4736" s="371">
        <v>9873</v>
      </c>
      <c r="B4736" s="371" t="s">
        <v>13587</v>
      </c>
      <c r="C4736" s="371" t="s">
        <v>3640</v>
      </c>
      <c r="D4736" s="218">
        <v>25.68</v>
      </c>
    </row>
    <row r="4737" spans="1:4" customFormat="1" x14ac:dyDescent="0.25">
      <c r="A4737" s="371">
        <v>9871</v>
      </c>
      <c r="B4737" s="371" t="s">
        <v>13588</v>
      </c>
      <c r="C4737" s="371" t="s">
        <v>3640</v>
      </c>
      <c r="D4737" s="218">
        <v>42.56</v>
      </c>
    </row>
    <row r="4738" spans="1:4" customFormat="1" x14ac:dyDescent="0.25">
      <c r="A4738" s="371">
        <v>9872</v>
      </c>
      <c r="B4738" s="371" t="s">
        <v>13589</v>
      </c>
      <c r="C4738" s="371" t="s">
        <v>3640</v>
      </c>
      <c r="D4738" s="218">
        <v>59.21</v>
      </c>
    </row>
    <row r="4739" spans="1:4" customFormat="1" x14ac:dyDescent="0.25">
      <c r="A4739" s="371">
        <v>7667</v>
      </c>
      <c r="B4739" s="371" t="s">
        <v>13590</v>
      </c>
      <c r="C4739" s="371" t="s">
        <v>3640</v>
      </c>
      <c r="D4739" s="219">
        <v>3452.35</v>
      </c>
    </row>
    <row r="4740" spans="1:4" customFormat="1" x14ac:dyDescent="0.25">
      <c r="A4740" s="371">
        <v>7660</v>
      </c>
      <c r="B4740" s="371" t="s">
        <v>13591</v>
      </c>
      <c r="C4740" s="371" t="s">
        <v>3640</v>
      </c>
      <c r="D4740" s="219">
        <v>4400.93</v>
      </c>
    </row>
    <row r="4741" spans="1:4" customFormat="1" x14ac:dyDescent="0.25">
      <c r="A4741" s="371">
        <v>7676</v>
      </c>
      <c r="B4741" s="371" t="s">
        <v>13592</v>
      </c>
      <c r="C4741" s="371" t="s">
        <v>3640</v>
      </c>
      <c r="D4741" s="219">
        <v>4451.22</v>
      </c>
    </row>
    <row r="4742" spans="1:4" customFormat="1" x14ac:dyDescent="0.25">
      <c r="A4742" s="371">
        <v>12426</v>
      </c>
      <c r="B4742" s="371" t="s">
        <v>13593</v>
      </c>
      <c r="C4742" s="371" t="s">
        <v>3635</v>
      </c>
      <c r="D4742" s="218">
        <v>50.7</v>
      </c>
    </row>
    <row r="4743" spans="1:4" customFormat="1" x14ac:dyDescent="0.25">
      <c r="A4743" s="371">
        <v>12425</v>
      </c>
      <c r="B4743" s="371" t="s">
        <v>13594</v>
      </c>
      <c r="C4743" s="371" t="s">
        <v>3635</v>
      </c>
      <c r="D4743" s="218">
        <v>69.650000000000006</v>
      </c>
    </row>
    <row r="4744" spans="1:4" customFormat="1" x14ac:dyDescent="0.25">
      <c r="A4744" s="371">
        <v>12427</v>
      </c>
      <c r="B4744" s="371" t="s">
        <v>13595</v>
      </c>
      <c r="C4744" s="371" t="s">
        <v>3635</v>
      </c>
      <c r="D4744" s="218">
        <v>289.11</v>
      </c>
    </row>
    <row r="4745" spans="1:4" customFormat="1" x14ac:dyDescent="0.25">
      <c r="A4745" s="371">
        <v>12428</v>
      </c>
      <c r="B4745" s="371" t="s">
        <v>13596</v>
      </c>
      <c r="C4745" s="371" t="s">
        <v>3635</v>
      </c>
      <c r="D4745" s="218">
        <v>185.57</v>
      </c>
    </row>
    <row r="4746" spans="1:4" customFormat="1" x14ac:dyDescent="0.25">
      <c r="A4746" s="371">
        <v>12430</v>
      </c>
      <c r="B4746" s="371" t="s">
        <v>13597</v>
      </c>
      <c r="C4746" s="371" t="s">
        <v>3635</v>
      </c>
      <c r="D4746" s="218">
        <v>62.15</v>
      </c>
    </row>
    <row r="4747" spans="1:4" customFormat="1" x14ac:dyDescent="0.25">
      <c r="A4747" s="371">
        <v>12429</v>
      </c>
      <c r="B4747" s="371" t="s">
        <v>13598</v>
      </c>
      <c r="C4747" s="371" t="s">
        <v>3635</v>
      </c>
      <c r="D4747" s="218">
        <v>467.5</v>
      </c>
    </row>
    <row r="4748" spans="1:4" customFormat="1" x14ac:dyDescent="0.25">
      <c r="A4748" s="371">
        <v>12431</v>
      </c>
      <c r="B4748" s="371" t="s">
        <v>13599</v>
      </c>
      <c r="C4748" s="371" t="s">
        <v>3635</v>
      </c>
      <c r="D4748" s="218">
        <v>795.6</v>
      </c>
    </row>
    <row r="4749" spans="1:4" customFormat="1" x14ac:dyDescent="0.25">
      <c r="A4749" s="371">
        <v>12432</v>
      </c>
      <c r="B4749" s="371" t="s">
        <v>13600</v>
      </c>
      <c r="C4749" s="371" t="s">
        <v>3635</v>
      </c>
      <c r="D4749" s="218">
        <v>163.63</v>
      </c>
    </row>
    <row r="4750" spans="1:4" customFormat="1" x14ac:dyDescent="0.25">
      <c r="A4750" s="371">
        <v>12434</v>
      </c>
      <c r="B4750" s="371" t="s">
        <v>13601</v>
      </c>
      <c r="C4750" s="371" t="s">
        <v>3635</v>
      </c>
      <c r="D4750" s="218">
        <v>53.32</v>
      </c>
    </row>
    <row r="4751" spans="1:4" customFormat="1" x14ac:dyDescent="0.25">
      <c r="A4751" s="371">
        <v>12433</v>
      </c>
      <c r="B4751" s="371" t="s">
        <v>13602</v>
      </c>
      <c r="C4751" s="371" t="s">
        <v>3635</v>
      </c>
      <c r="D4751" s="218">
        <v>104.17</v>
      </c>
    </row>
    <row r="4752" spans="1:4" customFormat="1" x14ac:dyDescent="0.25">
      <c r="A4752" s="371">
        <v>12435</v>
      </c>
      <c r="B4752" s="371" t="s">
        <v>13603</v>
      </c>
      <c r="C4752" s="371" t="s">
        <v>3635</v>
      </c>
      <c r="D4752" s="218">
        <v>322.38</v>
      </c>
    </row>
    <row r="4753" spans="1:4" customFormat="1" x14ac:dyDescent="0.25">
      <c r="A4753" s="371">
        <v>12437</v>
      </c>
      <c r="B4753" s="371" t="s">
        <v>13604</v>
      </c>
      <c r="C4753" s="371" t="s">
        <v>3635</v>
      </c>
      <c r="D4753" s="218">
        <v>260.36</v>
      </c>
    </row>
    <row r="4754" spans="1:4" customFormat="1" x14ac:dyDescent="0.25">
      <c r="A4754" s="371">
        <v>12439</v>
      </c>
      <c r="B4754" s="371" t="s">
        <v>13605</v>
      </c>
      <c r="C4754" s="371" t="s">
        <v>3635</v>
      </c>
      <c r="D4754" s="218">
        <v>83.56</v>
      </c>
    </row>
    <row r="4755" spans="1:4" customFormat="1" x14ac:dyDescent="0.25">
      <c r="A4755" s="371">
        <v>12438</v>
      </c>
      <c r="B4755" s="371" t="s">
        <v>13606</v>
      </c>
      <c r="C4755" s="371" t="s">
        <v>3635</v>
      </c>
      <c r="D4755" s="218">
        <v>471.17</v>
      </c>
    </row>
    <row r="4756" spans="1:4" customFormat="1" x14ac:dyDescent="0.25">
      <c r="A4756" s="371">
        <v>12436</v>
      </c>
      <c r="B4756" s="371" t="s">
        <v>13607</v>
      </c>
      <c r="C4756" s="371" t="s">
        <v>3635</v>
      </c>
      <c r="D4756" s="218">
        <v>595.19000000000005</v>
      </c>
    </row>
    <row r="4757" spans="1:4" customFormat="1" x14ac:dyDescent="0.25">
      <c r="A4757" s="371">
        <v>36357</v>
      </c>
      <c r="B4757" s="371" t="s">
        <v>13608</v>
      </c>
      <c r="C4757" s="371" t="s">
        <v>3635</v>
      </c>
      <c r="D4757" s="218">
        <v>149.80000000000001</v>
      </c>
    </row>
    <row r="4758" spans="1:4" customFormat="1" x14ac:dyDescent="0.25">
      <c r="A4758" s="371">
        <v>12424</v>
      </c>
      <c r="B4758" s="371" t="s">
        <v>13609</v>
      </c>
      <c r="C4758" s="371" t="s">
        <v>3635</v>
      </c>
      <c r="D4758" s="218">
        <v>107.25</v>
      </c>
    </row>
    <row r="4759" spans="1:4" customFormat="1" x14ac:dyDescent="0.25">
      <c r="A4759" s="371">
        <v>12440</v>
      </c>
      <c r="B4759" s="371" t="s">
        <v>13610</v>
      </c>
      <c r="C4759" s="371" t="s">
        <v>3635</v>
      </c>
      <c r="D4759" s="218">
        <v>103.67</v>
      </c>
    </row>
    <row r="4760" spans="1:4" customFormat="1" x14ac:dyDescent="0.25">
      <c r="A4760" s="371">
        <v>9884</v>
      </c>
      <c r="B4760" s="371" t="s">
        <v>13611</v>
      </c>
      <c r="C4760" s="371" t="s">
        <v>3635</v>
      </c>
      <c r="D4760" s="218">
        <v>77.319999999999993</v>
      </c>
    </row>
    <row r="4761" spans="1:4" customFormat="1" x14ac:dyDescent="0.25">
      <c r="A4761" s="371">
        <v>9888</v>
      </c>
      <c r="B4761" s="371" t="s">
        <v>13612</v>
      </c>
      <c r="C4761" s="371" t="s">
        <v>3635</v>
      </c>
      <c r="D4761" s="218">
        <v>62.13</v>
      </c>
    </row>
    <row r="4762" spans="1:4" customFormat="1" x14ac:dyDescent="0.25">
      <c r="A4762" s="371">
        <v>9883</v>
      </c>
      <c r="B4762" s="371" t="s">
        <v>13613</v>
      </c>
      <c r="C4762" s="371" t="s">
        <v>3635</v>
      </c>
      <c r="D4762" s="218">
        <v>27.11</v>
      </c>
    </row>
    <row r="4763" spans="1:4" customFormat="1" x14ac:dyDescent="0.25">
      <c r="A4763" s="371">
        <v>9886</v>
      </c>
      <c r="B4763" s="371" t="s">
        <v>13614</v>
      </c>
      <c r="C4763" s="371" t="s">
        <v>3635</v>
      </c>
      <c r="D4763" s="218">
        <v>37.130000000000003</v>
      </c>
    </row>
    <row r="4764" spans="1:4" customFormat="1" x14ac:dyDescent="0.25">
      <c r="A4764" s="371">
        <v>9889</v>
      </c>
      <c r="B4764" s="371" t="s">
        <v>13615</v>
      </c>
      <c r="C4764" s="371" t="s">
        <v>3635</v>
      </c>
      <c r="D4764" s="218">
        <v>188.12</v>
      </c>
    </row>
    <row r="4765" spans="1:4" customFormat="1" x14ac:dyDescent="0.25">
      <c r="A4765" s="371">
        <v>9887</v>
      </c>
      <c r="B4765" s="371" t="s">
        <v>13616</v>
      </c>
      <c r="C4765" s="371" t="s">
        <v>3635</v>
      </c>
      <c r="D4765" s="218">
        <v>113.7</v>
      </c>
    </row>
    <row r="4766" spans="1:4" customFormat="1" x14ac:dyDescent="0.25">
      <c r="A4766" s="371">
        <v>9885</v>
      </c>
      <c r="B4766" s="371" t="s">
        <v>13617</v>
      </c>
      <c r="C4766" s="371" t="s">
        <v>3635</v>
      </c>
      <c r="D4766" s="218">
        <v>35.9</v>
      </c>
    </row>
    <row r="4767" spans="1:4" customFormat="1" x14ac:dyDescent="0.25">
      <c r="A4767" s="371">
        <v>9890</v>
      </c>
      <c r="B4767" s="371" t="s">
        <v>13618</v>
      </c>
      <c r="C4767" s="371" t="s">
        <v>3635</v>
      </c>
      <c r="D4767" s="218">
        <v>291.45</v>
      </c>
    </row>
    <row r="4768" spans="1:4" customFormat="1" x14ac:dyDescent="0.25">
      <c r="A4768" s="371">
        <v>9891</v>
      </c>
      <c r="B4768" s="371" t="s">
        <v>13619</v>
      </c>
      <c r="C4768" s="371" t="s">
        <v>3635</v>
      </c>
      <c r="D4768" s="218">
        <v>409.14</v>
      </c>
    </row>
    <row r="4769" spans="1:4" customFormat="1" x14ac:dyDescent="0.25">
      <c r="A4769" s="371">
        <v>36313</v>
      </c>
      <c r="B4769" s="371" t="s">
        <v>13620</v>
      </c>
      <c r="C4769" s="371" t="s">
        <v>3635</v>
      </c>
      <c r="D4769" s="218">
        <v>15.68</v>
      </c>
    </row>
    <row r="4770" spans="1:4" customFormat="1" x14ac:dyDescent="0.25">
      <c r="A4770" s="371">
        <v>36316</v>
      </c>
      <c r="B4770" s="371" t="s">
        <v>13621</v>
      </c>
      <c r="C4770" s="371" t="s">
        <v>3635</v>
      </c>
      <c r="D4770" s="218">
        <v>24.41</v>
      </c>
    </row>
    <row r="4771" spans="1:4" customFormat="1" x14ac:dyDescent="0.25">
      <c r="A4771" s="371">
        <v>64</v>
      </c>
      <c r="B4771" s="371" t="s">
        <v>13622</v>
      </c>
      <c r="C4771" s="371" t="s">
        <v>3635</v>
      </c>
      <c r="D4771" s="218">
        <v>4.79</v>
      </c>
    </row>
    <row r="4772" spans="1:4" customFormat="1" x14ac:dyDescent="0.25">
      <c r="A4772" s="371">
        <v>37423</v>
      </c>
      <c r="B4772" s="371" t="s">
        <v>13623</v>
      </c>
      <c r="C4772" s="371" t="s">
        <v>3635</v>
      </c>
      <c r="D4772" s="218">
        <v>11.84</v>
      </c>
    </row>
    <row r="4773" spans="1:4" customFormat="1" x14ac:dyDescent="0.25">
      <c r="A4773" s="371">
        <v>9892</v>
      </c>
      <c r="B4773" s="371" t="s">
        <v>13624</v>
      </c>
      <c r="C4773" s="371" t="s">
        <v>3635</v>
      </c>
      <c r="D4773" s="218">
        <v>6.82</v>
      </c>
    </row>
    <row r="4774" spans="1:4" customFormat="1" x14ac:dyDescent="0.25">
      <c r="A4774" s="371">
        <v>9901</v>
      </c>
      <c r="B4774" s="371" t="s">
        <v>13625</v>
      </c>
      <c r="C4774" s="371" t="s">
        <v>3635</v>
      </c>
      <c r="D4774" s="218">
        <v>32.979999999999997</v>
      </c>
    </row>
    <row r="4775" spans="1:4" customFormat="1" x14ac:dyDescent="0.25">
      <c r="A4775" s="371">
        <v>9900</v>
      </c>
      <c r="B4775" s="371" t="s">
        <v>13626</v>
      </c>
      <c r="C4775" s="371" t="s">
        <v>3635</v>
      </c>
      <c r="D4775" s="218">
        <v>19.11</v>
      </c>
    </row>
    <row r="4776" spans="1:4" customFormat="1" x14ac:dyDescent="0.25">
      <c r="A4776" s="371">
        <v>9899</v>
      </c>
      <c r="B4776" s="371" t="s">
        <v>13627</v>
      </c>
      <c r="C4776" s="371" t="s">
        <v>3635</v>
      </c>
      <c r="D4776" s="218">
        <v>8.57</v>
      </c>
    </row>
    <row r="4777" spans="1:4" customFormat="1" x14ac:dyDescent="0.25">
      <c r="A4777" s="371">
        <v>9908</v>
      </c>
      <c r="B4777" s="371" t="s">
        <v>13628</v>
      </c>
      <c r="C4777" s="371" t="s">
        <v>3635</v>
      </c>
      <c r="D4777" s="218">
        <v>385.2</v>
      </c>
    </row>
    <row r="4778" spans="1:4" customFormat="1" x14ac:dyDescent="0.25">
      <c r="A4778" s="371">
        <v>9905</v>
      </c>
      <c r="B4778" s="371" t="s">
        <v>13629</v>
      </c>
      <c r="C4778" s="371" t="s">
        <v>3635</v>
      </c>
      <c r="D4778" s="218">
        <v>6.7</v>
      </c>
    </row>
    <row r="4779" spans="1:4" customFormat="1" x14ac:dyDescent="0.25">
      <c r="A4779" s="371">
        <v>9906</v>
      </c>
      <c r="B4779" s="371" t="s">
        <v>13630</v>
      </c>
      <c r="C4779" s="371" t="s">
        <v>3635</v>
      </c>
      <c r="D4779" s="218">
        <v>8.08</v>
      </c>
    </row>
    <row r="4780" spans="1:4" customFormat="1" x14ac:dyDescent="0.25">
      <c r="A4780" s="371">
        <v>9895</v>
      </c>
      <c r="B4780" s="371" t="s">
        <v>13631</v>
      </c>
      <c r="C4780" s="371" t="s">
        <v>3635</v>
      </c>
      <c r="D4780" s="218">
        <v>13.61</v>
      </c>
    </row>
    <row r="4781" spans="1:4" customFormat="1" x14ac:dyDescent="0.25">
      <c r="A4781" s="371">
        <v>9894</v>
      </c>
      <c r="B4781" s="371" t="s">
        <v>13632</v>
      </c>
      <c r="C4781" s="371" t="s">
        <v>3635</v>
      </c>
      <c r="D4781" s="218">
        <v>26.17</v>
      </c>
    </row>
    <row r="4782" spans="1:4" customFormat="1" x14ac:dyDescent="0.25">
      <c r="A4782" s="371">
        <v>9897</v>
      </c>
      <c r="B4782" s="371" t="s">
        <v>13633</v>
      </c>
      <c r="C4782" s="371" t="s">
        <v>3635</v>
      </c>
      <c r="D4782" s="218">
        <v>27.94</v>
      </c>
    </row>
    <row r="4783" spans="1:4" customFormat="1" x14ac:dyDescent="0.25">
      <c r="A4783" s="371">
        <v>9910</v>
      </c>
      <c r="B4783" s="371" t="s">
        <v>13634</v>
      </c>
      <c r="C4783" s="371" t="s">
        <v>3635</v>
      </c>
      <c r="D4783" s="218">
        <v>72.709999999999994</v>
      </c>
    </row>
    <row r="4784" spans="1:4" customFormat="1" x14ac:dyDescent="0.25">
      <c r="A4784" s="371">
        <v>9909</v>
      </c>
      <c r="B4784" s="371" t="s">
        <v>13635</v>
      </c>
      <c r="C4784" s="371" t="s">
        <v>3635</v>
      </c>
      <c r="D4784" s="218">
        <v>148.08000000000001</v>
      </c>
    </row>
    <row r="4785" spans="1:4" customFormat="1" x14ac:dyDescent="0.25">
      <c r="A4785" s="371">
        <v>9907</v>
      </c>
      <c r="B4785" s="371" t="s">
        <v>13636</v>
      </c>
      <c r="C4785" s="371" t="s">
        <v>3635</v>
      </c>
      <c r="D4785" s="218">
        <v>174.84</v>
      </c>
    </row>
    <row r="4786" spans="1:4" customFormat="1" x14ac:dyDescent="0.25">
      <c r="A4786" s="371">
        <v>20973</v>
      </c>
      <c r="B4786" s="371" t="s">
        <v>13637</v>
      </c>
      <c r="C4786" s="371" t="s">
        <v>3635</v>
      </c>
      <c r="D4786" s="218">
        <v>122.48</v>
      </c>
    </row>
    <row r="4787" spans="1:4" customFormat="1" x14ac:dyDescent="0.25">
      <c r="A4787" s="371">
        <v>20974</v>
      </c>
      <c r="B4787" s="371" t="s">
        <v>13638</v>
      </c>
      <c r="C4787" s="371" t="s">
        <v>3635</v>
      </c>
      <c r="D4787" s="218">
        <v>175.23</v>
      </c>
    </row>
    <row r="4788" spans="1:4" customFormat="1" x14ac:dyDescent="0.25">
      <c r="A4788" s="371">
        <v>37989</v>
      </c>
      <c r="B4788" s="371" t="s">
        <v>13639</v>
      </c>
      <c r="C4788" s="371" t="s">
        <v>3635</v>
      </c>
      <c r="D4788" s="218">
        <v>11.71</v>
      </c>
    </row>
    <row r="4789" spans="1:4" customFormat="1" x14ac:dyDescent="0.25">
      <c r="A4789" s="371">
        <v>37990</v>
      </c>
      <c r="B4789" s="371" t="s">
        <v>13640</v>
      </c>
      <c r="C4789" s="371" t="s">
        <v>3635</v>
      </c>
      <c r="D4789" s="218">
        <v>12.91</v>
      </c>
    </row>
    <row r="4790" spans="1:4" customFormat="1" x14ac:dyDescent="0.25">
      <c r="A4790" s="371">
        <v>37991</v>
      </c>
      <c r="B4790" s="371" t="s">
        <v>13641</v>
      </c>
      <c r="C4790" s="371" t="s">
        <v>3635</v>
      </c>
      <c r="D4790" s="218">
        <v>17.190000000000001</v>
      </c>
    </row>
    <row r="4791" spans="1:4" customFormat="1" x14ac:dyDescent="0.25">
      <c r="A4791" s="371">
        <v>37992</v>
      </c>
      <c r="B4791" s="371" t="s">
        <v>13642</v>
      </c>
      <c r="C4791" s="371" t="s">
        <v>3635</v>
      </c>
      <c r="D4791" s="218">
        <v>26.67</v>
      </c>
    </row>
    <row r="4792" spans="1:4" customFormat="1" x14ac:dyDescent="0.25">
      <c r="A4792" s="371">
        <v>37993</v>
      </c>
      <c r="B4792" s="371" t="s">
        <v>13643</v>
      </c>
      <c r="C4792" s="371" t="s">
        <v>3635</v>
      </c>
      <c r="D4792" s="218">
        <v>40.47</v>
      </c>
    </row>
    <row r="4793" spans="1:4" customFormat="1" x14ac:dyDescent="0.25">
      <c r="A4793" s="371">
        <v>37994</v>
      </c>
      <c r="B4793" s="371" t="s">
        <v>13644</v>
      </c>
      <c r="C4793" s="371" t="s">
        <v>3635</v>
      </c>
      <c r="D4793" s="218">
        <v>96.37</v>
      </c>
    </row>
    <row r="4794" spans="1:4" customFormat="1" x14ac:dyDescent="0.25">
      <c r="A4794" s="371">
        <v>37995</v>
      </c>
      <c r="B4794" s="371" t="s">
        <v>13645</v>
      </c>
      <c r="C4794" s="371" t="s">
        <v>3635</v>
      </c>
      <c r="D4794" s="218">
        <v>125.61</v>
      </c>
    </row>
    <row r="4795" spans="1:4" customFormat="1" x14ac:dyDescent="0.25">
      <c r="A4795" s="371">
        <v>37996</v>
      </c>
      <c r="B4795" s="371" t="s">
        <v>13646</v>
      </c>
      <c r="C4795" s="371" t="s">
        <v>3635</v>
      </c>
      <c r="D4795" s="218">
        <v>191.27</v>
      </c>
    </row>
    <row r="4796" spans="1:4" customFormat="1" x14ac:dyDescent="0.25">
      <c r="A4796" s="371">
        <v>13883</v>
      </c>
      <c r="B4796" s="371" t="s">
        <v>13647</v>
      </c>
      <c r="C4796" s="371" t="s">
        <v>3635</v>
      </c>
      <c r="D4796" s="219">
        <v>116611.15</v>
      </c>
    </row>
    <row r="4797" spans="1:4" customFormat="1" x14ac:dyDescent="0.25">
      <c r="A4797" s="371">
        <v>38604</v>
      </c>
      <c r="B4797" s="371" t="s">
        <v>13648</v>
      </c>
      <c r="C4797" s="371" t="s">
        <v>3635</v>
      </c>
      <c r="D4797" s="219">
        <v>145237.64000000001</v>
      </c>
    </row>
    <row r="4798" spans="1:4" customFormat="1" x14ac:dyDescent="0.25">
      <c r="A4798" s="371">
        <v>10601</v>
      </c>
      <c r="B4798" s="371" t="s">
        <v>13649</v>
      </c>
      <c r="C4798" s="371" t="s">
        <v>3635</v>
      </c>
      <c r="D4798" s="219">
        <v>2825161.76</v>
      </c>
    </row>
    <row r="4799" spans="1:4" customFormat="1" x14ac:dyDescent="0.25">
      <c r="A4799" s="371">
        <v>44469</v>
      </c>
      <c r="B4799" s="371" t="s">
        <v>13650</v>
      </c>
      <c r="C4799" s="371" t="s">
        <v>3635</v>
      </c>
      <c r="D4799" s="219">
        <v>7438551.21</v>
      </c>
    </row>
    <row r="4800" spans="1:4" customFormat="1" x14ac:dyDescent="0.25">
      <c r="A4800" s="371">
        <v>13894</v>
      </c>
      <c r="B4800" s="371" t="s">
        <v>13651</v>
      </c>
      <c r="C4800" s="371" t="s">
        <v>3635</v>
      </c>
      <c r="D4800" s="219">
        <v>399604.75</v>
      </c>
    </row>
    <row r="4801" spans="1:4" customFormat="1" x14ac:dyDescent="0.25">
      <c r="A4801" s="371">
        <v>13895</v>
      </c>
      <c r="B4801" s="371" t="s">
        <v>13652</v>
      </c>
      <c r="C4801" s="371" t="s">
        <v>3635</v>
      </c>
      <c r="D4801" s="219">
        <v>537335.18000000005</v>
      </c>
    </row>
    <row r="4802" spans="1:4" customFormat="1" x14ac:dyDescent="0.25">
      <c r="A4802" s="371">
        <v>13892</v>
      </c>
      <c r="B4802" s="371" t="s">
        <v>13653</v>
      </c>
      <c r="C4802" s="371" t="s">
        <v>3635</v>
      </c>
      <c r="D4802" s="219">
        <v>658491.12</v>
      </c>
    </row>
    <row r="4803" spans="1:4" customFormat="1" x14ac:dyDescent="0.25">
      <c r="A4803" s="371">
        <v>9914</v>
      </c>
      <c r="B4803" s="371" t="s">
        <v>13654</v>
      </c>
      <c r="C4803" s="371" t="s">
        <v>3635</v>
      </c>
      <c r="D4803" s="219">
        <v>712400</v>
      </c>
    </row>
    <row r="4804" spans="1:4" customFormat="1" x14ac:dyDescent="0.25">
      <c r="A4804" s="371">
        <v>36485</v>
      </c>
      <c r="B4804" s="371" t="s">
        <v>13655</v>
      </c>
      <c r="C4804" s="371" t="s">
        <v>3635</v>
      </c>
      <c r="D4804" s="219">
        <v>665336.65</v>
      </c>
    </row>
    <row r="4805" spans="1:4" customFormat="1" x14ac:dyDescent="0.25">
      <c r="A4805" s="371">
        <v>9912</v>
      </c>
      <c r="B4805" s="371" t="s">
        <v>13656</v>
      </c>
      <c r="C4805" s="371" t="s">
        <v>3635</v>
      </c>
      <c r="D4805" s="219">
        <v>2300000</v>
      </c>
    </row>
    <row r="4806" spans="1:4" customFormat="1" x14ac:dyDescent="0.25">
      <c r="A4806" s="371">
        <v>9921</v>
      </c>
      <c r="B4806" s="371" t="s">
        <v>13657</v>
      </c>
      <c r="C4806" s="371" t="s">
        <v>3635</v>
      </c>
      <c r="D4806" s="219">
        <v>1186448.79</v>
      </c>
    </row>
    <row r="4807" spans="1:4" customFormat="1" x14ac:dyDescent="0.25">
      <c r="A4807" s="371">
        <v>21112</v>
      </c>
      <c r="B4807" s="371" t="s">
        <v>13658</v>
      </c>
      <c r="C4807" s="371" t="s">
        <v>3635</v>
      </c>
      <c r="D4807" s="218">
        <v>269.3</v>
      </c>
    </row>
    <row r="4808" spans="1:4" customFormat="1" x14ac:dyDescent="0.25">
      <c r="A4808" s="371">
        <v>10228</v>
      </c>
      <c r="B4808" s="371" t="s">
        <v>13659</v>
      </c>
      <c r="C4808" s="371" t="s">
        <v>3635</v>
      </c>
      <c r="D4808" s="218">
        <v>312.85000000000002</v>
      </c>
    </row>
    <row r="4809" spans="1:4" customFormat="1" x14ac:dyDescent="0.25">
      <c r="A4809" s="371">
        <v>11781</v>
      </c>
      <c r="B4809" s="371" t="s">
        <v>13660</v>
      </c>
      <c r="C4809" s="371" t="s">
        <v>3635</v>
      </c>
      <c r="D4809" s="218">
        <v>253.44</v>
      </c>
    </row>
    <row r="4810" spans="1:4" customFormat="1" x14ac:dyDescent="0.25">
      <c r="A4810" s="371">
        <v>37588</v>
      </c>
      <c r="B4810" s="371" t="s">
        <v>13661</v>
      </c>
      <c r="C4810" s="371" t="s">
        <v>3635</v>
      </c>
      <c r="D4810" s="218">
        <v>51.12</v>
      </c>
    </row>
    <row r="4811" spans="1:4" customFormat="1" x14ac:dyDescent="0.25">
      <c r="A4811" s="371">
        <v>11746</v>
      </c>
      <c r="B4811" s="371" t="s">
        <v>13662</v>
      </c>
      <c r="C4811" s="371" t="s">
        <v>3635</v>
      </c>
      <c r="D4811" s="218">
        <v>103.48</v>
      </c>
    </row>
    <row r="4812" spans="1:4" customFormat="1" x14ac:dyDescent="0.25">
      <c r="A4812" s="371">
        <v>11751</v>
      </c>
      <c r="B4812" s="371" t="s">
        <v>13663</v>
      </c>
      <c r="C4812" s="371" t="s">
        <v>3635</v>
      </c>
      <c r="D4812" s="218">
        <v>185.85</v>
      </c>
    </row>
    <row r="4813" spans="1:4" customFormat="1" x14ac:dyDescent="0.25">
      <c r="A4813" s="371">
        <v>11750</v>
      </c>
      <c r="B4813" s="371" t="s">
        <v>13664</v>
      </c>
      <c r="C4813" s="371" t="s">
        <v>3635</v>
      </c>
      <c r="D4813" s="218">
        <v>154.22999999999999</v>
      </c>
    </row>
    <row r="4814" spans="1:4" customFormat="1" x14ac:dyDescent="0.25">
      <c r="A4814" s="371">
        <v>11748</v>
      </c>
      <c r="B4814" s="371" t="s">
        <v>13665</v>
      </c>
      <c r="C4814" s="371" t="s">
        <v>3635</v>
      </c>
      <c r="D4814" s="218">
        <v>66.400000000000006</v>
      </c>
    </row>
    <row r="4815" spans="1:4" customFormat="1" x14ac:dyDescent="0.25">
      <c r="A4815" s="371">
        <v>11747</v>
      </c>
      <c r="B4815" s="371" t="s">
        <v>13666</v>
      </c>
      <c r="C4815" s="371" t="s">
        <v>3635</v>
      </c>
      <c r="D4815" s="218">
        <v>286.58</v>
      </c>
    </row>
    <row r="4816" spans="1:4" customFormat="1" x14ac:dyDescent="0.25">
      <c r="A4816" s="371">
        <v>11749</v>
      </c>
      <c r="B4816" s="371" t="s">
        <v>13667</v>
      </c>
      <c r="C4816" s="371" t="s">
        <v>3635</v>
      </c>
      <c r="D4816" s="218">
        <v>76.650000000000006</v>
      </c>
    </row>
    <row r="4817" spans="1:4" customFormat="1" x14ac:dyDescent="0.25">
      <c r="A4817" s="371">
        <v>10236</v>
      </c>
      <c r="B4817" s="371" t="s">
        <v>13668</v>
      </c>
      <c r="C4817" s="371" t="s">
        <v>3635</v>
      </c>
      <c r="D4817" s="218">
        <v>132.34</v>
      </c>
    </row>
    <row r="4818" spans="1:4" customFormat="1" x14ac:dyDescent="0.25">
      <c r="A4818" s="371">
        <v>10233</v>
      </c>
      <c r="B4818" s="371" t="s">
        <v>13669</v>
      </c>
      <c r="C4818" s="371" t="s">
        <v>3635</v>
      </c>
      <c r="D4818" s="218">
        <v>124.01</v>
      </c>
    </row>
    <row r="4819" spans="1:4" customFormat="1" x14ac:dyDescent="0.25">
      <c r="A4819" s="371">
        <v>10234</v>
      </c>
      <c r="B4819" s="371" t="s">
        <v>13670</v>
      </c>
      <c r="C4819" s="371" t="s">
        <v>3635</v>
      </c>
      <c r="D4819" s="218">
        <v>78.12</v>
      </c>
    </row>
    <row r="4820" spans="1:4" customFormat="1" x14ac:dyDescent="0.25">
      <c r="A4820" s="371">
        <v>10231</v>
      </c>
      <c r="B4820" s="371" t="s">
        <v>13671</v>
      </c>
      <c r="C4820" s="371" t="s">
        <v>3635</v>
      </c>
      <c r="D4820" s="218">
        <v>358.24</v>
      </c>
    </row>
    <row r="4821" spans="1:4" customFormat="1" x14ac:dyDescent="0.25">
      <c r="A4821" s="371">
        <v>10232</v>
      </c>
      <c r="B4821" s="371" t="s">
        <v>13672</v>
      </c>
      <c r="C4821" s="371" t="s">
        <v>3635</v>
      </c>
      <c r="D4821" s="218">
        <v>200.46</v>
      </c>
    </row>
    <row r="4822" spans="1:4" customFormat="1" x14ac:dyDescent="0.25">
      <c r="A4822" s="371">
        <v>10229</v>
      </c>
      <c r="B4822" s="371" t="s">
        <v>13673</v>
      </c>
      <c r="C4822" s="371" t="s">
        <v>3635</v>
      </c>
      <c r="D4822" s="218">
        <v>70.650000000000006</v>
      </c>
    </row>
    <row r="4823" spans="1:4" customFormat="1" x14ac:dyDescent="0.25">
      <c r="A4823" s="371">
        <v>10235</v>
      </c>
      <c r="B4823" s="371" t="s">
        <v>13674</v>
      </c>
      <c r="C4823" s="371" t="s">
        <v>3635</v>
      </c>
      <c r="D4823" s="218">
        <v>491.1</v>
      </c>
    </row>
    <row r="4824" spans="1:4" customFormat="1" x14ac:dyDescent="0.25">
      <c r="A4824" s="371">
        <v>10230</v>
      </c>
      <c r="B4824" s="371" t="s">
        <v>13675</v>
      </c>
      <c r="C4824" s="371" t="s">
        <v>3635</v>
      </c>
      <c r="D4824" s="218">
        <v>864.29</v>
      </c>
    </row>
    <row r="4825" spans="1:4" customFormat="1" x14ac:dyDescent="0.25">
      <c r="A4825" s="371">
        <v>10409</v>
      </c>
      <c r="B4825" s="371" t="s">
        <v>13676</v>
      </c>
      <c r="C4825" s="371" t="s">
        <v>3635</v>
      </c>
      <c r="D4825" s="218">
        <v>256.77</v>
      </c>
    </row>
    <row r="4826" spans="1:4" customFormat="1" x14ac:dyDescent="0.25">
      <c r="A4826" s="371">
        <v>10411</v>
      </c>
      <c r="B4826" s="371" t="s">
        <v>13677</v>
      </c>
      <c r="C4826" s="371" t="s">
        <v>3635</v>
      </c>
      <c r="D4826" s="218">
        <v>229.76</v>
      </c>
    </row>
    <row r="4827" spans="1:4" customFormat="1" x14ac:dyDescent="0.25">
      <c r="A4827" s="371">
        <v>10404</v>
      </c>
      <c r="B4827" s="371" t="s">
        <v>13678</v>
      </c>
      <c r="C4827" s="371" t="s">
        <v>3635</v>
      </c>
      <c r="D4827" s="218">
        <v>93.18</v>
      </c>
    </row>
    <row r="4828" spans="1:4" customFormat="1" x14ac:dyDescent="0.25">
      <c r="A4828" s="371">
        <v>10410</v>
      </c>
      <c r="B4828" s="371" t="s">
        <v>13679</v>
      </c>
      <c r="C4828" s="371" t="s">
        <v>3635</v>
      </c>
      <c r="D4828" s="218">
        <v>153.47999999999999</v>
      </c>
    </row>
    <row r="4829" spans="1:4" customFormat="1" x14ac:dyDescent="0.25">
      <c r="A4829" s="371">
        <v>10405</v>
      </c>
      <c r="B4829" s="371" t="s">
        <v>13680</v>
      </c>
      <c r="C4829" s="371" t="s">
        <v>3635</v>
      </c>
      <c r="D4829" s="218">
        <v>514.44000000000005</v>
      </c>
    </row>
    <row r="4830" spans="1:4" customFormat="1" x14ac:dyDescent="0.25">
      <c r="A4830" s="371">
        <v>10408</v>
      </c>
      <c r="B4830" s="371" t="s">
        <v>13681</v>
      </c>
      <c r="C4830" s="371" t="s">
        <v>3635</v>
      </c>
      <c r="D4830" s="218">
        <v>359.74</v>
      </c>
    </row>
    <row r="4831" spans="1:4" customFormat="1" x14ac:dyDescent="0.25">
      <c r="A4831" s="371">
        <v>10412</v>
      </c>
      <c r="B4831" s="371" t="s">
        <v>13682</v>
      </c>
      <c r="C4831" s="371" t="s">
        <v>3635</v>
      </c>
      <c r="D4831" s="218">
        <v>112.92</v>
      </c>
    </row>
    <row r="4832" spans="1:4" customFormat="1" x14ac:dyDescent="0.25">
      <c r="A4832" s="371">
        <v>10406</v>
      </c>
      <c r="B4832" s="371" t="s">
        <v>13683</v>
      </c>
      <c r="C4832" s="371" t="s">
        <v>3635</v>
      </c>
      <c r="D4832" s="218">
        <v>710.55</v>
      </c>
    </row>
    <row r="4833" spans="1:4" customFormat="1" x14ac:dyDescent="0.25">
      <c r="A4833" s="371">
        <v>10407</v>
      </c>
      <c r="B4833" s="371" t="s">
        <v>13684</v>
      </c>
      <c r="C4833" s="371" t="s">
        <v>3635</v>
      </c>
      <c r="D4833" s="219">
        <v>1102.07</v>
      </c>
    </row>
    <row r="4834" spans="1:4" customFormat="1" x14ac:dyDescent="0.25">
      <c r="A4834" s="371">
        <v>10416</v>
      </c>
      <c r="B4834" s="371" t="s">
        <v>13685</v>
      </c>
      <c r="C4834" s="371" t="s">
        <v>3635</v>
      </c>
      <c r="D4834" s="218">
        <v>136.69999999999999</v>
      </c>
    </row>
    <row r="4835" spans="1:4" customFormat="1" x14ac:dyDescent="0.25">
      <c r="A4835" s="371">
        <v>10419</v>
      </c>
      <c r="B4835" s="371" t="s">
        <v>13686</v>
      </c>
      <c r="C4835" s="371" t="s">
        <v>3635</v>
      </c>
      <c r="D4835" s="218">
        <v>118.65</v>
      </c>
    </row>
    <row r="4836" spans="1:4" customFormat="1" x14ac:dyDescent="0.25">
      <c r="A4836" s="371">
        <v>21092</v>
      </c>
      <c r="B4836" s="371" t="s">
        <v>13687</v>
      </c>
      <c r="C4836" s="371" t="s">
        <v>3635</v>
      </c>
      <c r="D4836" s="218">
        <v>67.83</v>
      </c>
    </row>
    <row r="4837" spans="1:4" customFormat="1" x14ac:dyDescent="0.25">
      <c r="A4837" s="371">
        <v>10418</v>
      </c>
      <c r="B4837" s="371" t="s">
        <v>13688</v>
      </c>
      <c r="C4837" s="371" t="s">
        <v>3635</v>
      </c>
      <c r="D4837" s="218">
        <v>79.09</v>
      </c>
    </row>
    <row r="4838" spans="1:4" customFormat="1" x14ac:dyDescent="0.25">
      <c r="A4838" s="371">
        <v>12657</v>
      </c>
      <c r="B4838" s="371" t="s">
        <v>13689</v>
      </c>
      <c r="C4838" s="371" t="s">
        <v>3635</v>
      </c>
      <c r="D4838" s="218">
        <v>319.16000000000003</v>
      </c>
    </row>
    <row r="4839" spans="1:4" customFormat="1" x14ac:dyDescent="0.25">
      <c r="A4839" s="371">
        <v>10417</v>
      </c>
      <c r="B4839" s="371" t="s">
        <v>13690</v>
      </c>
      <c r="C4839" s="371" t="s">
        <v>3635</v>
      </c>
      <c r="D4839" s="218">
        <v>199.17</v>
      </c>
    </row>
    <row r="4840" spans="1:4" customFormat="1" x14ac:dyDescent="0.25">
      <c r="A4840" s="371">
        <v>10413</v>
      </c>
      <c r="B4840" s="371" t="s">
        <v>13691</v>
      </c>
      <c r="C4840" s="371" t="s">
        <v>3635</v>
      </c>
      <c r="D4840" s="218">
        <v>72.39</v>
      </c>
    </row>
    <row r="4841" spans="1:4" customFormat="1" x14ac:dyDescent="0.25">
      <c r="A4841" s="371">
        <v>10414</v>
      </c>
      <c r="B4841" s="371" t="s">
        <v>13692</v>
      </c>
      <c r="C4841" s="371" t="s">
        <v>3635</v>
      </c>
      <c r="D4841" s="218">
        <v>435.84</v>
      </c>
    </row>
    <row r="4842" spans="1:4" customFormat="1" x14ac:dyDescent="0.25">
      <c r="A4842" s="371">
        <v>10415</v>
      </c>
      <c r="B4842" s="371" t="s">
        <v>13693</v>
      </c>
      <c r="C4842" s="371" t="s">
        <v>3635</v>
      </c>
      <c r="D4842" s="218">
        <v>756.42</v>
      </c>
    </row>
    <row r="4843" spans="1:4" customFormat="1" x14ac:dyDescent="0.25">
      <c r="A4843" s="371">
        <v>38643</v>
      </c>
      <c r="B4843" s="371" t="s">
        <v>13694</v>
      </c>
      <c r="C4843" s="371" t="s">
        <v>3635</v>
      </c>
      <c r="D4843" s="218">
        <v>40.619999999999997</v>
      </c>
    </row>
    <row r="4844" spans="1:4" customFormat="1" x14ac:dyDescent="0.25">
      <c r="A4844" s="371">
        <v>6157</v>
      </c>
      <c r="B4844" s="371" t="s">
        <v>13695</v>
      </c>
      <c r="C4844" s="371" t="s">
        <v>3635</v>
      </c>
      <c r="D4844" s="218">
        <v>55.49</v>
      </c>
    </row>
    <row r="4845" spans="1:4" customFormat="1" x14ac:dyDescent="0.25">
      <c r="A4845" s="371">
        <v>6158</v>
      </c>
      <c r="B4845" s="371" t="s">
        <v>13696</v>
      </c>
      <c r="C4845" s="371" t="s">
        <v>3635</v>
      </c>
      <c r="D4845" s="218">
        <v>7.6</v>
      </c>
    </row>
    <row r="4846" spans="1:4" customFormat="1" x14ac:dyDescent="0.25">
      <c r="A4846" s="371">
        <v>6153</v>
      </c>
      <c r="B4846" s="371" t="s">
        <v>13697</v>
      </c>
      <c r="C4846" s="371" t="s">
        <v>3635</v>
      </c>
      <c r="D4846" s="218">
        <v>5.23</v>
      </c>
    </row>
    <row r="4847" spans="1:4" customFormat="1" x14ac:dyDescent="0.25">
      <c r="A4847" s="371">
        <v>6156</v>
      </c>
      <c r="B4847" s="371" t="s">
        <v>13698</v>
      </c>
      <c r="C4847" s="371" t="s">
        <v>3635</v>
      </c>
      <c r="D4847" s="218">
        <v>6.52</v>
      </c>
    </row>
    <row r="4848" spans="1:4" customFormat="1" x14ac:dyDescent="0.25">
      <c r="A4848" s="371">
        <v>6154</v>
      </c>
      <c r="B4848" s="371" t="s">
        <v>13699</v>
      </c>
      <c r="C4848" s="371" t="s">
        <v>3635</v>
      </c>
      <c r="D4848" s="218">
        <v>9.3000000000000007</v>
      </c>
    </row>
    <row r="4849" spans="1:4" customFormat="1" x14ac:dyDescent="0.25">
      <c r="A4849" s="371">
        <v>6155</v>
      </c>
      <c r="B4849" s="371" t="s">
        <v>13700</v>
      </c>
      <c r="C4849" s="371" t="s">
        <v>3635</v>
      </c>
      <c r="D4849" s="218">
        <v>21.41</v>
      </c>
    </row>
    <row r="4850" spans="1:4" customFormat="1" x14ac:dyDescent="0.25">
      <c r="A4850" s="371">
        <v>43595</v>
      </c>
      <c r="B4850" s="371" t="s">
        <v>13701</v>
      </c>
      <c r="C4850" s="371" t="s">
        <v>3635</v>
      </c>
      <c r="D4850" s="218">
        <v>18.61</v>
      </c>
    </row>
    <row r="4851" spans="1:4" customFormat="1" x14ac:dyDescent="0.25">
      <c r="A4851" s="371">
        <v>43596</v>
      </c>
      <c r="B4851" s="371" t="s">
        <v>13702</v>
      </c>
      <c r="C4851" s="371" t="s">
        <v>3635</v>
      </c>
      <c r="D4851" s="218">
        <v>21.51</v>
      </c>
    </row>
    <row r="4852" spans="1:4" customFormat="1" x14ac:dyDescent="0.25">
      <c r="A4852" s="371">
        <v>38108</v>
      </c>
      <c r="B4852" s="371" t="s">
        <v>13703</v>
      </c>
      <c r="C4852" s="371" t="s">
        <v>3635</v>
      </c>
      <c r="D4852" s="218">
        <v>56.77</v>
      </c>
    </row>
    <row r="4853" spans="1:4" customFormat="1" x14ac:dyDescent="0.25">
      <c r="A4853" s="371">
        <v>38087</v>
      </c>
      <c r="B4853" s="371" t="s">
        <v>13704</v>
      </c>
      <c r="C4853" s="371" t="s">
        <v>3635</v>
      </c>
      <c r="D4853" s="218">
        <v>73.010000000000005</v>
      </c>
    </row>
    <row r="4854" spans="1:4" customFormat="1" x14ac:dyDescent="0.25">
      <c r="A4854" s="371">
        <v>38109</v>
      </c>
      <c r="B4854" s="371" t="s">
        <v>13705</v>
      </c>
      <c r="C4854" s="371" t="s">
        <v>3635</v>
      </c>
      <c r="D4854" s="218">
        <v>90.73</v>
      </c>
    </row>
    <row r="4855" spans="1:4" customFormat="1" x14ac:dyDescent="0.25">
      <c r="A4855" s="371">
        <v>38088</v>
      </c>
      <c r="B4855" s="371" t="s">
        <v>13706</v>
      </c>
      <c r="C4855" s="371" t="s">
        <v>3635</v>
      </c>
      <c r="D4855" s="218">
        <v>95.4</v>
      </c>
    </row>
    <row r="4856" spans="1:4" customFormat="1" x14ac:dyDescent="0.25">
      <c r="A4856" s="371">
        <v>38110</v>
      </c>
      <c r="B4856" s="371" t="s">
        <v>13707</v>
      </c>
      <c r="C4856" s="371" t="s">
        <v>3635</v>
      </c>
      <c r="D4856" s="218">
        <v>34.9</v>
      </c>
    </row>
    <row r="4857" spans="1:4" customFormat="1" x14ac:dyDescent="0.25">
      <c r="A4857" s="371">
        <v>38089</v>
      </c>
      <c r="B4857" s="371" t="s">
        <v>13708</v>
      </c>
      <c r="C4857" s="371" t="s">
        <v>3635</v>
      </c>
      <c r="D4857" s="218">
        <v>60.81</v>
      </c>
    </row>
    <row r="4858" spans="1:4" customFormat="1" x14ac:dyDescent="0.25">
      <c r="A4858" s="371">
        <v>38111</v>
      </c>
      <c r="B4858" s="371" t="s">
        <v>13709</v>
      </c>
      <c r="C4858" s="371" t="s">
        <v>3635</v>
      </c>
      <c r="D4858" s="218">
        <v>39.03</v>
      </c>
    </row>
    <row r="4859" spans="1:4" customFormat="1" x14ac:dyDescent="0.25">
      <c r="A4859" s="371">
        <v>38090</v>
      </c>
      <c r="B4859" s="371" t="s">
        <v>13710</v>
      </c>
      <c r="C4859" s="371" t="s">
        <v>3635</v>
      </c>
      <c r="D4859" s="218">
        <v>62.86</v>
      </c>
    </row>
    <row r="4860" spans="1:4" customFormat="1" x14ac:dyDescent="0.25">
      <c r="A4860" s="371">
        <v>13726</v>
      </c>
      <c r="B4860" s="371" t="s">
        <v>13711</v>
      </c>
      <c r="C4860" s="371" t="s">
        <v>3635</v>
      </c>
      <c r="D4860" s="219">
        <v>71171.42</v>
      </c>
    </row>
    <row r="4861" spans="1:4" customFormat="1" x14ac:dyDescent="0.25">
      <c r="A4861" s="371">
        <v>38400</v>
      </c>
      <c r="B4861" s="371" t="s">
        <v>13712</v>
      </c>
      <c r="C4861" s="371" t="s">
        <v>3635</v>
      </c>
      <c r="D4861" s="218">
        <v>15.14</v>
      </c>
    </row>
    <row r="4862" spans="1:4" customFormat="1" x14ac:dyDescent="0.25">
      <c r="A4862" s="371">
        <v>12627</v>
      </c>
      <c r="B4862" s="371" t="s">
        <v>13713</v>
      </c>
      <c r="C4862" s="371" t="s">
        <v>3635</v>
      </c>
      <c r="D4862" s="218">
        <v>1.1399999999999999</v>
      </c>
    </row>
    <row r="4863" spans="1:4" customFormat="1" x14ac:dyDescent="0.25">
      <c r="A4863" s="371">
        <v>39996</v>
      </c>
      <c r="B4863" s="371" t="s">
        <v>13714</v>
      </c>
      <c r="C4863" s="371" t="s">
        <v>3640</v>
      </c>
      <c r="D4863" s="218">
        <v>3.14</v>
      </c>
    </row>
    <row r="4864" spans="1:4" customFormat="1" x14ac:dyDescent="0.25">
      <c r="A4864" s="371">
        <v>10478</v>
      </c>
      <c r="B4864" s="371" t="s">
        <v>13715</v>
      </c>
      <c r="C4864" s="371" t="s">
        <v>3634</v>
      </c>
      <c r="D4864" s="218">
        <v>39.520000000000003</v>
      </c>
    </row>
    <row r="4865" spans="1:4" customFormat="1" x14ac:dyDescent="0.25">
      <c r="A4865" s="371">
        <v>10481</v>
      </c>
      <c r="B4865" s="371" t="s">
        <v>13716</v>
      </c>
      <c r="C4865" s="371" t="s">
        <v>3634</v>
      </c>
      <c r="D4865" s="218">
        <v>35.14</v>
      </c>
    </row>
    <row r="4866" spans="1:4" customFormat="1" x14ac:dyDescent="0.25">
      <c r="A4866" s="371">
        <v>10475</v>
      </c>
      <c r="B4866" s="371" t="s">
        <v>13717</v>
      </c>
      <c r="C4866" s="371" t="s">
        <v>3634</v>
      </c>
      <c r="D4866" s="218">
        <v>34.01</v>
      </c>
    </row>
    <row r="4867" spans="1:4" customFormat="1" x14ac:dyDescent="0.25">
      <c r="A4867" s="371">
        <v>4030</v>
      </c>
      <c r="B4867" s="371" t="s">
        <v>13718</v>
      </c>
      <c r="C4867" s="371" t="s">
        <v>3636</v>
      </c>
      <c r="D4867" s="218">
        <v>7.79</v>
      </c>
    </row>
    <row r="4868" spans="1:4" customFormat="1" x14ac:dyDescent="0.25">
      <c r="A4868" s="371">
        <v>4031</v>
      </c>
      <c r="B4868" s="371" t="s">
        <v>13719</v>
      </c>
      <c r="C4868" s="371" t="s">
        <v>3636</v>
      </c>
      <c r="D4868" s="218">
        <v>36.61</v>
      </c>
    </row>
    <row r="4869" spans="1:4" customFormat="1" x14ac:dyDescent="0.25">
      <c r="A4869" s="371">
        <v>39399</v>
      </c>
      <c r="B4869" s="371" t="s">
        <v>13720</v>
      </c>
      <c r="C4869" s="371" t="s">
        <v>3635</v>
      </c>
      <c r="D4869" s="219">
        <v>1360.93</v>
      </c>
    </row>
    <row r="4870" spans="1:4" customFormat="1" x14ac:dyDescent="0.25">
      <c r="A4870" s="371">
        <v>39400</v>
      </c>
      <c r="B4870" s="371" t="s">
        <v>13721</v>
      </c>
      <c r="C4870" s="371" t="s">
        <v>3635</v>
      </c>
      <c r="D4870" s="219">
        <v>1479.28</v>
      </c>
    </row>
    <row r="4871" spans="1:4" customFormat="1" x14ac:dyDescent="0.25">
      <c r="A4871" s="371">
        <v>39401</v>
      </c>
      <c r="B4871" s="371" t="s">
        <v>13722</v>
      </c>
      <c r="C4871" s="371" t="s">
        <v>3635</v>
      </c>
      <c r="D4871" s="219">
        <v>1659.39</v>
      </c>
    </row>
    <row r="4872" spans="1:4" customFormat="1" x14ac:dyDescent="0.25">
      <c r="A4872" s="371">
        <v>11652</v>
      </c>
      <c r="B4872" s="371" t="s">
        <v>13723</v>
      </c>
      <c r="C4872" s="371" t="s">
        <v>3635</v>
      </c>
      <c r="D4872" s="219">
        <v>3570</v>
      </c>
    </row>
    <row r="4873" spans="1:4" customFormat="1" x14ac:dyDescent="0.25">
      <c r="A4873" s="371">
        <v>13896</v>
      </c>
      <c r="B4873" s="371" t="s">
        <v>13724</v>
      </c>
      <c r="C4873" s="371" t="s">
        <v>3635</v>
      </c>
      <c r="D4873" s="219">
        <v>3202.6</v>
      </c>
    </row>
    <row r="4874" spans="1:4" customFormat="1" x14ac:dyDescent="0.25">
      <c r="A4874" s="371">
        <v>13475</v>
      </c>
      <c r="B4874" s="371" t="s">
        <v>13725</v>
      </c>
      <c r="C4874" s="371" t="s">
        <v>3635</v>
      </c>
      <c r="D4874" s="219">
        <v>3901.15</v>
      </c>
    </row>
    <row r="4875" spans="1:4" customFormat="1" x14ac:dyDescent="0.25">
      <c r="A4875" s="371">
        <v>44491</v>
      </c>
      <c r="B4875" s="371" t="s">
        <v>13726</v>
      </c>
      <c r="C4875" s="371" t="s">
        <v>3635</v>
      </c>
      <c r="D4875" s="219">
        <v>4561370.04</v>
      </c>
    </row>
    <row r="4876" spans="1:4" customFormat="1" x14ac:dyDescent="0.25">
      <c r="A4876" s="371">
        <v>44470</v>
      </c>
      <c r="B4876" s="371" t="s">
        <v>13727</v>
      </c>
      <c r="C4876" s="371" t="s">
        <v>3635</v>
      </c>
      <c r="D4876" s="219">
        <v>1920283.84</v>
      </c>
    </row>
    <row r="4877" spans="1:4" customFormat="1" x14ac:dyDescent="0.25">
      <c r="A4877" s="371">
        <v>13476</v>
      </c>
      <c r="B4877" s="371" t="s">
        <v>13728</v>
      </c>
      <c r="C4877" s="371" t="s">
        <v>3635</v>
      </c>
      <c r="D4877" s="219">
        <v>1934199.08</v>
      </c>
    </row>
    <row r="4878" spans="1:4" customFormat="1" x14ac:dyDescent="0.25">
      <c r="A4878" s="371">
        <v>10488</v>
      </c>
      <c r="B4878" s="371" t="s">
        <v>13729</v>
      </c>
      <c r="C4878" s="371" t="s">
        <v>3635</v>
      </c>
      <c r="D4878" s="219">
        <v>2343303</v>
      </c>
    </row>
    <row r="4879" spans="1:4" customFormat="1" x14ac:dyDescent="0.25">
      <c r="A4879" s="371">
        <v>13606</v>
      </c>
      <c r="B4879" s="371" t="s">
        <v>13730</v>
      </c>
      <c r="C4879" s="371" t="s">
        <v>3635</v>
      </c>
      <c r="D4879" s="219">
        <v>2076132.94</v>
      </c>
    </row>
    <row r="4880" spans="1:4" customFormat="1" x14ac:dyDescent="0.25">
      <c r="A4880" s="371">
        <v>10489</v>
      </c>
      <c r="B4880" s="371" t="s">
        <v>13731</v>
      </c>
      <c r="C4880" s="371" t="s">
        <v>3638</v>
      </c>
      <c r="D4880" s="218">
        <v>18.940000000000001</v>
      </c>
    </row>
    <row r="4881" spans="1:4" customFormat="1" x14ac:dyDescent="0.25">
      <c r="A4881" s="371">
        <v>41073</v>
      </c>
      <c r="B4881" s="371" t="s">
        <v>13732</v>
      </c>
      <c r="C4881" s="371" t="s">
        <v>3642</v>
      </c>
      <c r="D4881" s="219">
        <v>3372.21</v>
      </c>
    </row>
    <row r="4882" spans="1:4" customFormat="1" x14ac:dyDescent="0.25">
      <c r="A4882" s="371">
        <v>34391</v>
      </c>
      <c r="B4882" s="371" t="s">
        <v>13733</v>
      </c>
      <c r="C4882" s="371" t="s">
        <v>3636</v>
      </c>
      <c r="D4882" s="218">
        <v>754.03</v>
      </c>
    </row>
    <row r="4883" spans="1:4" customFormat="1" x14ac:dyDescent="0.25">
      <c r="A4883" s="371">
        <v>10496</v>
      </c>
      <c r="B4883" s="371" t="s">
        <v>13734</v>
      </c>
      <c r="C4883" s="371" t="s">
        <v>3636</v>
      </c>
      <c r="D4883" s="218">
        <v>656.25</v>
      </c>
    </row>
    <row r="4884" spans="1:4" customFormat="1" x14ac:dyDescent="0.25">
      <c r="A4884" s="371">
        <v>10497</v>
      </c>
      <c r="B4884" s="371" t="s">
        <v>13735</v>
      </c>
      <c r="C4884" s="371" t="s">
        <v>3636</v>
      </c>
      <c r="D4884" s="219">
        <v>1706.24</v>
      </c>
    </row>
    <row r="4885" spans="1:4" customFormat="1" x14ac:dyDescent="0.25">
      <c r="A4885" s="371">
        <v>10504</v>
      </c>
      <c r="B4885" s="371" t="s">
        <v>13736</v>
      </c>
      <c r="C4885" s="371" t="s">
        <v>3636</v>
      </c>
      <c r="D4885" s="219">
        <v>1995</v>
      </c>
    </row>
    <row r="4886" spans="1:4" customFormat="1" x14ac:dyDescent="0.25">
      <c r="A4886" s="371">
        <v>34390</v>
      </c>
      <c r="B4886" s="371" t="s">
        <v>13737</v>
      </c>
      <c r="C4886" s="371" t="s">
        <v>3636</v>
      </c>
      <c r="D4886" s="218">
        <v>587.99</v>
      </c>
    </row>
    <row r="4887" spans="1:4" customFormat="1" x14ac:dyDescent="0.25">
      <c r="A4887" s="371">
        <v>34389</v>
      </c>
      <c r="B4887" s="371" t="s">
        <v>13738</v>
      </c>
      <c r="C4887" s="371" t="s">
        <v>3636</v>
      </c>
      <c r="D4887" s="218">
        <v>183.75</v>
      </c>
    </row>
    <row r="4888" spans="1:4" customFormat="1" x14ac:dyDescent="0.25">
      <c r="A4888" s="371">
        <v>34388</v>
      </c>
      <c r="B4888" s="371" t="s">
        <v>13739</v>
      </c>
      <c r="C4888" s="371" t="s">
        <v>3636</v>
      </c>
      <c r="D4888" s="218">
        <v>261.16000000000003</v>
      </c>
    </row>
    <row r="4889" spans="1:4" customFormat="1" x14ac:dyDescent="0.25">
      <c r="A4889" s="371">
        <v>34387</v>
      </c>
      <c r="B4889" s="371" t="s">
        <v>13740</v>
      </c>
      <c r="C4889" s="371" t="s">
        <v>3636</v>
      </c>
      <c r="D4889" s="218">
        <v>423.93</v>
      </c>
    </row>
    <row r="4890" spans="1:4" customFormat="1" x14ac:dyDescent="0.25">
      <c r="A4890" s="371">
        <v>11188</v>
      </c>
      <c r="B4890" s="371" t="s">
        <v>13741</v>
      </c>
      <c r="C4890" s="371" t="s">
        <v>3636</v>
      </c>
      <c r="D4890" s="218">
        <v>209.99</v>
      </c>
    </row>
    <row r="4891" spans="1:4" customFormat="1" x14ac:dyDescent="0.25">
      <c r="A4891" s="371">
        <v>11189</v>
      </c>
      <c r="B4891" s="371" t="s">
        <v>13742</v>
      </c>
      <c r="C4891" s="371" t="s">
        <v>3636</v>
      </c>
      <c r="D4891" s="218">
        <v>315</v>
      </c>
    </row>
    <row r="4892" spans="1:4" customFormat="1" x14ac:dyDescent="0.25">
      <c r="A4892" s="371">
        <v>21107</v>
      </c>
      <c r="B4892" s="371" t="s">
        <v>13743</v>
      </c>
      <c r="C4892" s="371" t="s">
        <v>3636</v>
      </c>
      <c r="D4892" s="218">
        <v>226.69</v>
      </c>
    </row>
    <row r="4893" spans="1:4" customFormat="1" x14ac:dyDescent="0.25">
      <c r="A4893" s="371">
        <v>34386</v>
      </c>
      <c r="B4893" s="371" t="s">
        <v>13744</v>
      </c>
      <c r="C4893" s="371" t="s">
        <v>3636</v>
      </c>
      <c r="D4893" s="218">
        <v>393.75</v>
      </c>
    </row>
    <row r="4894" spans="1:4" customFormat="1" x14ac:dyDescent="0.25">
      <c r="A4894" s="371">
        <v>10490</v>
      </c>
      <c r="B4894" s="371" t="s">
        <v>13745</v>
      </c>
      <c r="C4894" s="371" t="s">
        <v>3636</v>
      </c>
      <c r="D4894" s="218">
        <v>137.81</v>
      </c>
    </row>
    <row r="4895" spans="1:4" customFormat="1" x14ac:dyDescent="0.25">
      <c r="A4895" s="371">
        <v>10492</v>
      </c>
      <c r="B4895" s="371" t="s">
        <v>13746</v>
      </c>
      <c r="C4895" s="371" t="s">
        <v>3636</v>
      </c>
      <c r="D4895" s="218">
        <v>157.5</v>
      </c>
    </row>
    <row r="4896" spans="1:4" customFormat="1" x14ac:dyDescent="0.25">
      <c r="A4896" s="371">
        <v>10493</v>
      </c>
      <c r="B4896" s="371" t="s">
        <v>13747</v>
      </c>
      <c r="C4896" s="371" t="s">
        <v>3636</v>
      </c>
      <c r="D4896" s="218">
        <v>183.75</v>
      </c>
    </row>
    <row r="4897" spans="1:4" customFormat="1" x14ac:dyDescent="0.25">
      <c r="A4897" s="371">
        <v>10491</v>
      </c>
      <c r="B4897" s="371" t="s">
        <v>13748</v>
      </c>
      <c r="C4897" s="371" t="s">
        <v>3636</v>
      </c>
      <c r="D4897" s="218">
        <v>223.12</v>
      </c>
    </row>
    <row r="4898" spans="1:4" customFormat="1" x14ac:dyDescent="0.25">
      <c r="A4898" s="371">
        <v>34385</v>
      </c>
      <c r="B4898" s="371" t="s">
        <v>13749</v>
      </c>
      <c r="C4898" s="371" t="s">
        <v>3636</v>
      </c>
      <c r="D4898" s="218">
        <v>325.5</v>
      </c>
    </row>
    <row r="4899" spans="1:4" customFormat="1" x14ac:dyDescent="0.25">
      <c r="A4899" s="371">
        <v>10499</v>
      </c>
      <c r="B4899" s="371" t="s">
        <v>13750</v>
      </c>
      <c r="C4899" s="371" t="s">
        <v>3636</v>
      </c>
      <c r="D4899" s="218">
        <v>131.24</v>
      </c>
    </row>
    <row r="4900" spans="1:4" customFormat="1" x14ac:dyDescent="0.25">
      <c r="A4900" s="371">
        <v>34384</v>
      </c>
      <c r="B4900" s="371" t="s">
        <v>13751</v>
      </c>
      <c r="C4900" s="371" t="s">
        <v>3636</v>
      </c>
      <c r="D4900" s="218">
        <v>393.75</v>
      </c>
    </row>
    <row r="4901" spans="1:4" customFormat="1" x14ac:dyDescent="0.25">
      <c r="A4901" s="371">
        <v>11185</v>
      </c>
      <c r="B4901" s="371" t="s">
        <v>13752</v>
      </c>
      <c r="C4901" s="371" t="s">
        <v>3636</v>
      </c>
      <c r="D4901" s="218">
        <v>406.87</v>
      </c>
    </row>
    <row r="4902" spans="1:4" customFormat="1" x14ac:dyDescent="0.25">
      <c r="A4902" s="371">
        <v>10507</v>
      </c>
      <c r="B4902" s="371" t="s">
        <v>13753</v>
      </c>
      <c r="C4902" s="371" t="s">
        <v>3636</v>
      </c>
      <c r="D4902" s="218">
        <v>204.71</v>
      </c>
    </row>
    <row r="4903" spans="1:4" customFormat="1" x14ac:dyDescent="0.25">
      <c r="A4903" s="371">
        <v>10505</v>
      </c>
      <c r="B4903" s="371" t="s">
        <v>13754</v>
      </c>
      <c r="C4903" s="371" t="s">
        <v>3636</v>
      </c>
      <c r="D4903" s="218">
        <v>120.79</v>
      </c>
    </row>
    <row r="4904" spans="1:4" customFormat="1" x14ac:dyDescent="0.25">
      <c r="A4904" s="371">
        <v>10506</v>
      </c>
      <c r="B4904" s="371" t="s">
        <v>13755</v>
      </c>
      <c r="C4904" s="371" t="s">
        <v>3636</v>
      </c>
      <c r="D4904" s="218">
        <v>157.69</v>
      </c>
    </row>
    <row r="4905" spans="1:4" customFormat="1" x14ac:dyDescent="0.25">
      <c r="A4905" s="371">
        <v>5031</v>
      </c>
      <c r="B4905" s="371" t="s">
        <v>13756</v>
      </c>
      <c r="C4905" s="371" t="s">
        <v>3636</v>
      </c>
      <c r="D4905" s="218">
        <v>221.42</v>
      </c>
    </row>
    <row r="4906" spans="1:4" customFormat="1" x14ac:dyDescent="0.25">
      <c r="A4906" s="371">
        <v>10502</v>
      </c>
      <c r="B4906" s="371" t="s">
        <v>13757</v>
      </c>
      <c r="C4906" s="371" t="s">
        <v>3636</v>
      </c>
      <c r="D4906" s="218">
        <v>258</v>
      </c>
    </row>
    <row r="4907" spans="1:4" customFormat="1" x14ac:dyDescent="0.25">
      <c r="A4907" s="371">
        <v>10501</v>
      </c>
      <c r="B4907" s="371" t="s">
        <v>13758</v>
      </c>
      <c r="C4907" s="371" t="s">
        <v>3636</v>
      </c>
      <c r="D4907" s="218">
        <v>145.76</v>
      </c>
    </row>
    <row r="4908" spans="1:4" customFormat="1" x14ac:dyDescent="0.25">
      <c r="A4908" s="371">
        <v>10503</v>
      </c>
      <c r="B4908" s="371" t="s">
        <v>13759</v>
      </c>
      <c r="C4908" s="371" t="s">
        <v>3636</v>
      </c>
      <c r="D4908" s="218">
        <v>196.93</v>
      </c>
    </row>
    <row r="4909" spans="1:4" customFormat="1" x14ac:dyDescent="0.25">
      <c r="A4909" s="371">
        <v>4500</v>
      </c>
      <c r="B4909" s="371" t="s">
        <v>13760</v>
      </c>
      <c r="C4909" s="371" t="s">
        <v>3640</v>
      </c>
      <c r="D4909" s="218">
        <v>15.26</v>
      </c>
    </row>
    <row r="4910" spans="1:4" customFormat="1" x14ac:dyDescent="0.25">
      <c r="A4910" s="371">
        <v>4448</v>
      </c>
      <c r="B4910" s="371" t="s">
        <v>13761</v>
      </c>
      <c r="C4910" s="371" t="s">
        <v>3640</v>
      </c>
      <c r="D4910" s="218">
        <v>20.97</v>
      </c>
    </row>
    <row r="4911" spans="1:4" customFormat="1" x14ac:dyDescent="0.25">
      <c r="A4911" s="371">
        <v>20213</v>
      </c>
      <c r="B4911" s="371" t="s">
        <v>13762</v>
      </c>
      <c r="C4911" s="371" t="s">
        <v>3640</v>
      </c>
      <c r="D4911" s="218">
        <v>29.84</v>
      </c>
    </row>
    <row r="4912" spans="1:4" customFormat="1" x14ac:dyDescent="0.25">
      <c r="A4912" s="371">
        <v>20211</v>
      </c>
      <c r="B4912" s="371" t="s">
        <v>13763</v>
      </c>
      <c r="C4912" s="371" t="s">
        <v>3640</v>
      </c>
      <c r="D4912" s="218">
        <v>39.51</v>
      </c>
    </row>
    <row r="4913" spans="1:4" customFormat="1" x14ac:dyDescent="0.25">
      <c r="A4913" s="371">
        <v>40270</v>
      </c>
      <c r="B4913" s="371" t="s">
        <v>13764</v>
      </c>
      <c r="C4913" s="371" t="s">
        <v>3640</v>
      </c>
      <c r="D4913" s="218">
        <v>126.05</v>
      </c>
    </row>
    <row r="4914" spans="1:4" customFormat="1" x14ac:dyDescent="0.25">
      <c r="A4914" s="371">
        <v>4425</v>
      </c>
      <c r="B4914" s="371" t="s">
        <v>13765</v>
      </c>
      <c r="C4914" s="371" t="s">
        <v>3640</v>
      </c>
      <c r="D4914" s="218">
        <v>32.659999999999997</v>
      </c>
    </row>
    <row r="4915" spans="1:4" customFormat="1" x14ac:dyDescent="0.25">
      <c r="A4915" s="371">
        <v>4472</v>
      </c>
      <c r="B4915" s="371" t="s">
        <v>13766</v>
      </c>
      <c r="C4915" s="371" t="s">
        <v>3640</v>
      </c>
      <c r="D4915" s="218">
        <v>40.79</v>
      </c>
    </row>
    <row r="4916" spans="1:4" customFormat="1" x14ac:dyDescent="0.25">
      <c r="A4916" s="371">
        <v>35272</v>
      </c>
      <c r="B4916" s="371" t="s">
        <v>13767</v>
      </c>
      <c r="C4916" s="371" t="s">
        <v>3640</v>
      </c>
      <c r="D4916" s="218">
        <v>58.97</v>
      </c>
    </row>
    <row r="4917" spans="1:4" customFormat="1" x14ac:dyDescent="0.25">
      <c r="A4917" s="371">
        <v>4481</v>
      </c>
      <c r="B4917" s="371" t="s">
        <v>13768</v>
      </c>
      <c r="C4917" s="371" t="s">
        <v>3640</v>
      </c>
      <c r="D4917" s="218">
        <v>63.12</v>
      </c>
    </row>
    <row r="4918" spans="1:4" customFormat="1" x14ac:dyDescent="0.25">
      <c r="A4918" s="371">
        <v>34345</v>
      </c>
      <c r="B4918" s="371" t="s">
        <v>13769</v>
      </c>
      <c r="C4918" s="371" t="s">
        <v>3638</v>
      </c>
      <c r="D4918" s="218">
        <v>14.68</v>
      </c>
    </row>
    <row r="4919" spans="1:4" customFormat="1" x14ac:dyDescent="0.25">
      <c r="A4919" s="371">
        <v>41096</v>
      </c>
      <c r="B4919" s="371" t="s">
        <v>13770</v>
      </c>
      <c r="C4919" s="371" t="s">
        <v>3642</v>
      </c>
      <c r="D4919" s="219">
        <v>2615.36</v>
      </c>
    </row>
    <row r="4920" spans="1:4" customFormat="1" x14ac:dyDescent="0.25">
      <c r="A4920" s="371">
        <v>41776</v>
      </c>
      <c r="B4920" s="371" t="s">
        <v>13771</v>
      </c>
      <c r="C4920" s="371" t="s">
        <v>3638</v>
      </c>
      <c r="D4920" s="218">
        <v>20.14</v>
      </c>
    </row>
    <row r="4921" spans="1:4" customFormat="1" x14ac:dyDescent="0.25">
      <c r="A4921" s="371" t="s">
        <v>3630</v>
      </c>
      <c r="B4921" s="371"/>
      <c r="C4921" s="371"/>
      <c r="D4921" s="371"/>
    </row>
    <row r="4922" spans="1:4" customFormat="1" x14ac:dyDescent="0.25">
      <c r="A4922" s="371" t="s">
        <v>13772</v>
      </c>
      <c r="B4922" s="371"/>
      <c r="C4922" s="371"/>
      <c r="D4922" s="371"/>
    </row>
    <row r="4923" spans="1:4" customFormat="1" x14ac:dyDescent="0.25">
      <c r="A4923" s="371"/>
      <c r="B4923" s="371"/>
      <c r="C4923" s="371"/>
      <c r="D4923" s="371"/>
    </row>
    <row r="4924" spans="1:4" customFormat="1" x14ac:dyDescent="0.25">
      <c r="A4924" s="371"/>
      <c r="B4924" s="371"/>
      <c r="C4924" s="371"/>
      <c r="D4924" s="371"/>
    </row>
    <row r="4925" spans="1:4" customFormat="1" x14ac:dyDescent="0.25">
      <c r="A4925" s="371"/>
      <c r="B4925" s="371"/>
      <c r="C4925" s="371"/>
      <c r="D4925" s="371"/>
    </row>
    <row r="4926" spans="1:4" customFormat="1" x14ac:dyDescent="0.25">
      <c r="A4926" s="371"/>
      <c r="B4926" s="371"/>
      <c r="C4926" s="371"/>
      <c r="D4926" s="371"/>
    </row>
    <row r="4927" spans="1:4" customFormat="1" x14ac:dyDescent="0.25">
      <c r="A4927" s="371"/>
      <c r="B4927" s="371"/>
      <c r="C4927" s="371"/>
      <c r="D4927" s="371"/>
    </row>
    <row r="4928" spans="1:4" customFormat="1" x14ac:dyDescent="0.25">
      <c r="A4928" s="371"/>
      <c r="B4928" s="371"/>
      <c r="C4928" s="371"/>
      <c r="D4928" s="371"/>
    </row>
    <row r="4929" spans="1:4" customFormat="1" x14ac:dyDescent="0.25">
      <c r="A4929" s="371"/>
      <c r="B4929" s="371"/>
      <c r="C4929" s="371"/>
      <c r="D4929" s="371"/>
    </row>
    <row r="4930" spans="1:4" customFormat="1" x14ac:dyDescent="0.25">
      <c r="A4930" s="371"/>
      <c r="B4930" s="371"/>
      <c r="C4930" s="371"/>
      <c r="D4930" s="371"/>
    </row>
    <row r="4931" spans="1:4" customFormat="1" x14ac:dyDescent="0.25">
      <c r="A4931" s="371"/>
      <c r="B4931" s="371"/>
      <c r="C4931" s="371"/>
      <c r="D4931" s="371"/>
    </row>
    <row r="4932" spans="1:4" customFormat="1" x14ac:dyDescent="0.25">
      <c r="A4932" s="371"/>
      <c r="B4932" s="371"/>
      <c r="C4932" s="371"/>
      <c r="D4932" s="371"/>
    </row>
    <row r="4933" spans="1:4" customFormat="1" x14ac:dyDescent="0.25">
      <c r="A4933" s="371"/>
      <c r="B4933" s="371"/>
      <c r="C4933" s="371"/>
      <c r="D4933" s="371"/>
    </row>
    <row r="4934" spans="1:4" customFormat="1" x14ac:dyDescent="0.25">
      <c r="A4934" s="371"/>
      <c r="B4934" s="371"/>
      <c r="C4934" s="371"/>
      <c r="D4934" s="371"/>
    </row>
    <row r="4935" spans="1:4" customFormat="1" x14ac:dyDescent="0.25">
      <c r="A4935" s="371"/>
      <c r="B4935" s="371"/>
      <c r="C4935" s="371"/>
      <c r="D4935" s="371"/>
    </row>
    <row r="4936" spans="1:4" customFormat="1" x14ac:dyDescent="0.25">
      <c r="A4936" s="371"/>
      <c r="B4936" s="371"/>
      <c r="C4936" s="371"/>
      <c r="D4936" s="371"/>
    </row>
    <row r="4937" spans="1:4" customFormat="1" x14ac:dyDescent="0.25">
      <c r="A4937" s="371"/>
      <c r="B4937" s="371"/>
      <c r="C4937" s="371"/>
      <c r="D4937" s="371"/>
    </row>
    <row r="4938" spans="1:4" customFormat="1" x14ac:dyDescent="0.25">
      <c r="A4938" s="371"/>
      <c r="B4938" s="371"/>
      <c r="C4938" s="371"/>
      <c r="D4938" s="371"/>
    </row>
    <row r="4939" spans="1:4" customFormat="1" x14ac:dyDescent="0.25">
      <c r="A4939" s="371"/>
      <c r="B4939" s="371"/>
      <c r="C4939" s="371"/>
      <c r="D4939" s="371"/>
    </row>
    <row r="4940" spans="1:4" customFormat="1" x14ac:dyDescent="0.25">
      <c r="A4940" s="371"/>
      <c r="B4940" s="371"/>
      <c r="C4940" s="371"/>
      <c r="D4940" s="371"/>
    </row>
    <row r="4941" spans="1:4" customFormat="1" x14ac:dyDescent="0.25">
      <c r="A4941" s="371"/>
      <c r="B4941" s="371"/>
      <c r="C4941" s="371"/>
      <c r="D4941" s="371"/>
    </row>
    <row r="4942" spans="1:4" customFormat="1" x14ac:dyDescent="0.25">
      <c r="A4942" s="371"/>
      <c r="B4942" s="371"/>
      <c r="C4942" s="371"/>
      <c r="D4942" s="371"/>
    </row>
    <row r="4943" spans="1:4" customFormat="1" x14ac:dyDescent="0.25">
      <c r="A4943" s="371"/>
      <c r="B4943" s="371"/>
      <c r="C4943" s="371"/>
      <c r="D4943" s="371"/>
    </row>
    <row r="4944" spans="1:4" customFormat="1" x14ac:dyDescent="0.25">
      <c r="A4944" s="371"/>
      <c r="B4944" s="371"/>
      <c r="C4944" s="371"/>
      <c r="D4944" s="371"/>
    </row>
    <row r="4945" spans="1:4" customFormat="1" x14ac:dyDescent="0.25">
      <c r="A4945" s="371"/>
      <c r="B4945" s="371"/>
      <c r="C4945" s="371"/>
      <c r="D4945" s="371"/>
    </row>
    <row r="4946" spans="1:4" customFormat="1" x14ac:dyDescent="0.25">
      <c r="A4946" s="371"/>
      <c r="B4946" s="371"/>
      <c r="C4946" s="371"/>
      <c r="D4946" s="371"/>
    </row>
    <row r="4947" spans="1:4" customFormat="1" x14ac:dyDescent="0.25">
      <c r="A4947" s="371"/>
      <c r="B4947" s="371"/>
      <c r="C4947" s="371"/>
      <c r="D4947" s="371"/>
    </row>
    <row r="4948" spans="1:4" customFormat="1" x14ac:dyDescent="0.25">
      <c r="A4948" s="371"/>
      <c r="B4948" s="371"/>
      <c r="C4948" s="371"/>
      <c r="D4948" s="371"/>
    </row>
    <row r="4949" spans="1:4" customFormat="1" x14ac:dyDescent="0.25">
      <c r="A4949" s="371"/>
      <c r="B4949" s="371"/>
      <c r="C4949" s="371"/>
      <c r="D4949" s="371"/>
    </row>
    <row r="4950" spans="1:4" customFormat="1" x14ac:dyDescent="0.25">
      <c r="A4950" s="371"/>
      <c r="B4950" s="371"/>
      <c r="C4950" s="371"/>
      <c r="D4950" s="371"/>
    </row>
    <row r="4951" spans="1:4" customFormat="1" x14ac:dyDescent="0.25">
      <c r="A4951" s="371"/>
      <c r="B4951" s="371"/>
      <c r="C4951" s="371"/>
      <c r="D4951" s="371"/>
    </row>
    <row r="4952" spans="1:4" customFormat="1" x14ac:dyDescent="0.25">
      <c r="A4952" s="371"/>
      <c r="B4952" s="371"/>
      <c r="C4952" s="371"/>
      <c r="D4952" s="371"/>
    </row>
    <row r="4953" spans="1:4" customFormat="1" x14ac:dyDescent="0.25">
      <c r="A4953" s="371"/>
      <c r="B4953" s="371"/>
      <c r="C4953" s="371"/>
      <c r="D4953" s="371"/>
    </row>
    <row r="4954" spans="1:4" customFormat="1" x14ac:dyDescent="0.25">
      <c r="A4954" s="371"/>
      <c r="B4954" s="371"/>
      <c r="C4954" s="371"/>
      <c r="D4954" s="371"/>
    </row>
    <row r="4955" spans="1:4" customFormat="1" x14ac:dyDescent="0.25">
      <c r="A4955" s="371"/>
      <c r="B4955" s="371"/>
      <c r="C4955" s="371"/>
      <c r="D4955" s="371"/>
    </row>
    <row r="4956" spans="1:4" customFormat="1" x14ac:dyDescent="0.25">
      <c r="A4956" s="371"/>
      <c r="B4956" s="371"/>
      <c r="C4956" s="371"/>
      <c r="D4956" s="371"/>
    </row>
    <row r="4957" spans="1:4" customFormat="1" x14ac:dyDescent="0.25">
      <c r="A4957" s="371"/>
      <c r="B4957" s="371"/>
      <c r="C4957" s="371"/>
      <c r="D4957" s="371"/>
    </row>
    <row r="4958" spans="1:4" customFormat="1" x14ac:dyDescent="0.25">
      <c r="A4958" s="371"/>
      <c r="B4958" s="371"/>
      <c r="C4958" s="371"/>
      <c r="D4958" s="371"/>
    </row>
    <row r="4959" spans="1:4" customFormat="1" x14ac:dyDescent="0.25">
      <c r="A4959" s="371"/>
      <c r="B4959" s="371"/>
      <c r="C4959" s="371"/>
      <c r="D4959" s="371"/>
    </row>
    <row r="4960" spans="1:4" customFormat="1" x14ac:dyDescent="0.25">
      <c r="A4960" s="371"/>
      <c r="B4960" s="371"/>
      <c r="C4960" s="371"/>
      <c r="D4960" s="371"/>
    </row>
    <row r="4961" spans="1:4" customFormat="1" x14ac:dyDescent="0.25">
      <c r="A4961" s="371"/>
      <c r="B4961" s="371"/>
      <c r="C4961" s="371"/>
      <c r="D4961" s="371"/>
    </row>
    <row r="4962" spans="1:4" customFormat="1" x14ac:dyDescent="0.25">
      <c r="A4962" s="371"/>
      <c r="B4962" s="371"/>
      <c r="C4962" s="371"/>
      <c r="D4962" s="371"/>
    </row>
    <row r="4963" spans="1:4" customFormat="1" x14ac:dyDescent="0.25">
      <c r="A4963" s="371"/>
      <c r="B4963" s="371"/>
      <c r="C4963" s="371"/>
      <c r="D4963" s="371"/>
    </row>
    <row r="4964" spans="1:4" customFormat="1" x14ac:dyDescent="0.25">
      <c r="A4964" s="371"/>
      <c r="B4964" s="371"/>
      <c r="C4964" s="371"/>
      <c r="D4964" s="371"/>
    </row>
    <row r="4965" spans="1:4" customFormat="1" x14ac:dyDescent="0.25">
      <c r="A4965" s="371"/>
      <c r="B4965" s="371"/>
      <c r="C4965" s="371"/>
      <c r="D4965" s="371"/>
    </row>
    <row r="4966" spans="1:4" customFormat="1" x14ac:dyDescent="0.25">
      <c r="A4966" s="371"/>
      <c r="B4966" s="371"/>
      <c r="C4966" s="371"/>
      <c r="D4966" s="371"/>
    </row>
    <row r="4967" spans="1:4" customFormat="1" x14ac:dyDescent="0.25">
      <c r="A4967" s="371"/>
      <c r="B4967" s="371"/>
      <c r="C4967" s="371"/>
      <c r="D4967" s="371"/>
    </row>
    <row r="4968" spans="1:4" customFormat="1" x14ac:dyDescent="0.25">
      <c r="A4968" s="371"/>
      <c r="B4968" s="371"/>
      <c r="C4968" s="371"/>
      <c r="D4968" s="371"/>
    </row>
    <row r="4969" spans="1:4" customFormat="1" x14ac:dyDescent="0.25">
      <c r="A4969" s="371"/>
      <c r="B4969" s="371"/>
      <c r="C4969" s="371"/>
      <c r="D4969" s="371"/>
    </row>
    <row r="4970" spans="1:4" customFormat="1" x14ac:dyDescent="0.25">
      <c r="A4970" s="371"/>
      <c r="B4970" s="371"/>
      <c r="C4970" s="371"/>
      <c r="D4970" s="371"/>
    </row>
    <row r="4971" spans="1:4" customFormat="1" x14ac:dyDescent="0.25">
      <c r="A4971" s="371"/>
      <c r="B4971" s="371"/>
      <c r="C4971" s="371"/>
      <c r="D4971" s="371"/>
    </row>
    <row r="4972" spans="1:4" customFormat="1" x14ac:dyDescent="0.25">
      <c r="A4972" s="371"/>
      <c r="B4972" s="371"/>
      <c r="C4972" s="371"/>
      <c r="D4972" s="371"/>
    </row>
    <row r="4973" spans="1:4" customFormat="1" x14ac:dyDescent="0.25">
      <c r="A4973" s="371"/>
      <c r="B4973" s="371"/>
      <c r="C4973" s="371"/>
      <c r="D4973" s="371"/>
    </row>
    <row r="4974" spans="1:4" customFormat="1" x14ac:dyDescent="0.25">
      <c r="A4974" s="371"/>
      <c r="B4974" s="371"/>
      <c r="C4974" s="371"/>
      <c r="D4974" s="371"/>
    </row>
    <row r="4975" spans="1:4" customFormat="1" x14ac:dyDescent="0.25">
      <c r="A4975" s="371"/>
      <c r="B4975" s="371"/>
      <c r="C4975" s="371"/>
      <c r="D4975" s="371"/>
    </row>
    <row r="4976" spans="1:4" customFormat="1" x14ac:dyDescent="0.25">
      <c r="A4976" s="371"/>
      <c r="B4976" s="371"/>
      <c r="C4976" s="371"/>
      <c r="D4976" s="371"/>
    </row>
    <row r="4977" spans="1:4" customFormat="1" x14ac:dyDescent="0.25">
      <c r="A4977" s="371"/>
      <c r="B4977" s="371"/>
      <c r="C4977" s="371"/>
      <c r="D4977" s="371"/>
    </row>
    <row r="4978" spans="1:4" customFormat="1" x14ac:dyDescent="0.25">
      <c r="A4978" s="371"/>
      <c r="B4978" s="371"/>
      <c r="C4978" s="371"/>
      <c r="D4978" s="371"/>
    </row>
    <row r="4979" spans="1:4" customFormat="1" x14ac:dyDescent="0.25">
      <c r="A4979" s="371"/>
      <c r="B4979" s="371"/>
      <c r="C4979" s="371"/>
      <c r="D4979" s="371"/>
    </row>
    <row r="4980" spans="1:4" customFormat="1" x14ac:dyDescent="0.25">
      <c r="A4980" s="371"/>
      <c r="B4980" s="371"/>
      <c r="C4980" s="371"/>
      <c r="D4980" s="371"/>
    </row>
    <row r="4981" spans="1:4" customFormat="1" x14ac:dyDescent="0.25">
      <c r="A4981" s="371"/>
      <c r="B4981" s="371"/>
      <c r="C4981" s="371"/>
      <c r="D4981" s="371"/>
    </row>
    <row r="4982" spans="1:4" customFormat="1" x14ac:dyDescent="0.25">
      <c r="A4982" s="371"/>
      <c r="B4982" s="371"/>
      <c r="C4982" s="371"/>
      <c r="D4982" s="371"/>
    </row>
    <row r="4983" spans="1:4" customFormat="1" x14ac:dyDescent="0.25">
      <c r="A4983" s="371"/>
      <c r="B4983" s="371"/>
      <c r="C4983" s="371"/>
      <c r="D4983" s="371"/>
    </row>
    <row r="4984" spans="1:4" customFormat="1" x14ac:dyDescent="0.25">
      <c r="A4984" s="371"/>
      <c r="B4984" s="371"/>
      <c r="C4984" s="371"/>
      <c r="D4984" s="371"/>
    </row>
    <row r="4985" spans="1:4" customFormat="1" x14ac:dyDescent="0.25">
      <c r="A4985" s="371"/>
      <c r="B4985" s="371"/>
      <c r="C4985" s="371"/>
      <c r="D4985" s="371"/>
    </row>
    <row r="4986" spans="1:4" customFormat="1" x14ac:dyDescent="0.25">
      <c r="A4986" s="371"/>
      <c r="B4986" s="371"/>
      <c r="C4986" s="371"/>
      <c r="D4986" s="371"/>
    </row>
    <row r="4987" spans="1:4" customFormat="1" x14ac:dyDescent="0.25">
      <c r="A4987" s="371"/>
      <c r="B4987" s="371"/>
      <c r="C4987" s="371"/>
      <c r="D4987" s="371"/>
    </row>
    <row r="4988" spans="1:4" customFormat="1" x14ac:dyDescent="0.25">
      <c r="A4988" s="371"/>
      <c r="B4988" s="371"/>
      <c r="C4988" s="371"/>
      <c r="D4988" s="371"/>
    </row>
    <row r="4989" spans="1:4" customFormat="1" x14ac:dyDescent="0.25">
      <c r="A4989" s="371"/>
      <c r="B4989" s="371"/>
      <c r="C4989" s="371"/>
      <c r="D4989" s="371"/>
    </row>
    <row r="4990" spans="1:4" customFormat="1" x14ac:dyDescent="0.25">
      <c r="A4990" s="371"/>
      <c r="B4990" s="371"/>
      <c r="C4990" s="371"/>
      <c r="D4990" s="371"/>
    </row>
    <row r="4991" spans="1:4" customFormat="1" x14ac:dyDescent="0.25">
      <c r="A4991" s="371"/>
      <c r="B4991" s="371"/>
      <c r="C4991" s="371"/>
      <c r="D4991" s="371"/>
    </row>
    <row r="4992" spans="1:4" customFormat="1" x14ac:dyDescent="0.25">
      <c r="A4992" s="371"/>
      <c r="B4992" s="371"/>
      <c r="C4992" s="371"/>
      <c r="D4992" s="371"/>
    </row>
    <row r="4993" spans="1:4" customFormat="1" x14ac:dyDescent="0.25">
      <c r="A4993" s="371"/>
      <c r="B4993" s="371"/>
      <c r="C4993" s="371"/>
      <c r="D4993" s="371"/>
    </row>
    <row r="4994" spans="1:4" customFormat="1" x14ac:dyDescent="0.25">
      <c r="A4994" s="371"/>
      <c r="B4994" s="371"/>
      <c r="C4994" s="371"/>
      <c r="D4994" s="371"/>
    </row>
    <row r="4995" spans="1:4" customFormat="1" x14ac:dyDescent="0.25">
      <c r="A4995" s="371"/>
      <c r="B4995" s="371"/>
      <c r="C4995" s="371"/>
      <c r="D4995" s="371"/>
    </row>
    <row r="4996" spans="1:4" customFormat="1" x14ac:dyDescent="0.25">
      <c r="A4996" s="371"/>
      <c r="B4996" s="371"/>
      <c r="C4996" s="371"/>
      <c r="D4996" s="371"/>
    </row>
    <row r="4997" spans="1:4" customFormat="1" x14ac:dyDescent="0.25">
      <c r="A4997" s="371"/>
      <c r="B4997" s="371"/>
      <c r="C4997" s="371"/>
      <c r="D4997" s="371"/>
    </row>
    <row r="4998" spans="1:4" customFormat="1" x14ac:dyDescent="0.25">
      <c r="A4998" s="371"/>
      <c r="B4998" s="371"/>
      <c r="C4998" s="371"/>
      <c r="D4998" s="371"/>
    </row>
    <row r="4999" spans="1:4" customFormat="1" x14ac:dyDescent="0.25">
      <c r="A4999" s="371"/>
      <c r="B4999" s="371"/>
      <c r="C4999" s="371"/>
      <c r="D4999" s="371"/>
    </row>
    <row r="5000" spans="1:4" customFormat="1" x14ac:dyDescent="0.25">
      <c r="A5000" s="371"/>
      <c r="B5000" s="371"/>
      <c r="C5000" s="371"/>
      <c r="D5000" s="371"/>
    </row>
    <row r="5001" spans="1:4" customFormat="1" x14ac:dyDescent="0.25">
      <c r="A5001" s="371"/>
      <c r="B5001" s="371"/>
      <c r="C5001" s="371"/>
      <c r="D5001" s="371"/>
    </row>
    <row r="5002" spans="1:4" customFormat="1" x14ac:dyDescent="0.25">
      <c r="A5002" s="371"/>
      <c r="B5002" s="371"/>
      <c r="C5002" s="371"/>
      <c r="D5002" s="371"/>
    </row>
    <row r="5003" spans="1:4" customFormat="1" x14ac:dyDescent="0.25">
      <c r="A5003" s="371"/>
      <c r="B5003" s="371"/>
      <c r="C5003" s="371"/>
      <c r="D5003" s="371"/>
    </row>
    <row r="5004" spans="1:4" customFormat="1" x14ac:dyDescent="0.25">
      <c r="A5004" s="371"/>
      <c r="B5004" s="371"/>
      <c r="C5004" s="371"/>
      <c r="D5004" s="371"/>
    </row>
    <row r="5005" spans="1:4" customFormat="1" x14ac:dyDescent="0.25">
      <c r="A5005" s="371"/>
      <c r="B5005" s="371"/>
      <c r="C5005" s="371"/>
      <c r="D5005" s="371"/>
    </row>
    <row r="5006" spans="1:4" customFormat="1" x14ac:dyDescent="0.25">
      <c r="A5006" s="371"/>
      <c r="B5006" s="371"/>
      <c r="C5006" s="371"/>
      <c r="D5006" s="371"/>
    </row>
    <row r="5007" spans="1:4" customFormat="1" x14ac:dyDescent="0.25">
      <c r="A5007" s="371"/>
      <c r="B5007" s="371"/>
      <c r="C5007" s="371"/>
      <c r="D5007" s="371"/>
    </row>
    <row r="5008" spans="1:4" customFormat="1" x14ac:dyDescent="0.25">
      <c r="A5008" s="371"/>
      <c r="B5008" s="371"/>
      <c r="C5008" s="371"/>
      <c r="D5008" s="371"/>
    </row>
    <row r="5009" spans="1:4" customFormat="1" x14ac:dyDescent="0.25">
      <c r="A5009" s="371"/>
      <c r="B5009" s="371"/>
      <c r="C5009" s="371"/>
      <c r="D5009" s="371"/>
    </row>
    <row r="5010" spans="1:4" customFormat="1" x14ac:dyDescent="0.25">
      <c r="A5010" s="371"/>
      <c r="B5010" s="371"/>
      <c r="C5010" s="371"/>
      <c r="D5010" s="371"/>
    </row>
    <row r="5011" spans="1:4" customFormat="1" x14ac:dyDescent="0.25">
      <c r="A5011" s="371"/>
      <c r="B5011" s="371"/>
      <c r="C5011" s="371"/>
      <c r="D5011" s="371"/>
    </row>
    <row r="5012" spans="1:4" customFormat="1" x14ac:dyDescent="0.25">
      <c r="A5012" s="371"/>
      <c r="B5012" s="371"/>
      <c r="C5012" s="371"/>
      <c r="D5012" s="371"/>
    </row>
    <row r="5013" spans="1:4" customFormat="1" x14ac:dyDescent="0.25">
      <c r="A5013" s="371"/>
      <c r="B5013" s="371"/>
      <c r="C5013" s="371"/>
      <c r="D5013" s="371"/>
    </row>
    <row r="5014" spans="1:4" customFormat="1" x14ac:dyDescent="0.25">
      <c r="A5014" s="371"/>
      <c r="B5014" s="371"/>
      <c r="C5014" s="371"/>
      <c r="D5014" s="371"/>
    </row>
    <row r="5015" spans="1:4" customFormat="1" x14ac:dyDescent="0.25">
      <c r="A5015" s="371"/>
      <c r="B5015" s="371"/>
      <c r="C5015" s="371"/>
      <c r="D5015" s="371"/>
    </row>
    <row r="5016" spans="1:4" customFormat="1" x14ac:dyDescent="0.25">
      <c r="A5016" s="371"/>
      <c r="B5016" s="371"/>
      <c r="C5016" s="371"/>
      <c r="D5016" s="371"/>
    </row>
    <row r="5017" spans="1:4" customFormat="1" x14ac:dyDescent="0.25">
      <c r="A5017" s="371"/>
      <c r="B5017" s="371"/>
      <c r="C5017" s="371"/>
      <c r="D5017" s="371"/>
    </row>
    <row r="5018" spans="1:4" customFormat="1" x14ac:dyDescent="0.25">
      <c r="A5018" s="371"/>
      <c r="B5018" s="371"/>
      <c r="C5018" s="371"/>
      <c r="D5018" s="371"/>
    </row>
    <row r="5019" spans="1:4" customFormat="1" x14ac:dyDescent="0.25">
      <c r="A5019" s="371"/>
      <c r="B5019" s="371"/>
      <c r="C5019" s="371"/>
      <c r="D5019" s="371"/>
    </row>
    <row r="5020" spans="1:4" customFormat="1" x14ac:dyDescent="0.25">
      <c r="A5020" s="371"/>
      <c r="B5020" s="371"/>
      <c r="C5020" s="371"/>
      <c r="D5020" s="371"/>
    </row>
    <row r="5021" spans="1:4" customFormat="1" x14ac:dyDescent="0.25">
      <c r="A5021" s="371"/>
      <c r="B5021" s="371"/>
      <c r="C5021" s="371"/>
      <c r="D5021" s="371"/>
    </row>
    <row r="5022" spans="1:4" customFormat="1" x14ac:dyDescent="0.25">
      <c r="A5022" s="371"/>
      <c r="B5022" s="371"/>
      <c r="C5022" s="371"/>
      <c r="D5022" s="371"/>
    </row>
    <row r="5023" spans="1:4" customFormat="1" x14ac:dyDescent="0.25">
      <c r="A5023" s="371"/>
      <c r="B5023" s="371"/>
      <c r="C5023" s="371"/>
      <c r="D5023" s="371"/>
    </row>
    <row r="5024" spans="1:4" customFormat="1" x14ac:dyDescent="0.25">
      <c r="A5024" s="371"/>
      <c r="B5024" s="371"/>
      <c r="C5024" s="371"/>
      <c r="D5024" s="371"/>
    </row>
    <row r="5025" spans="1:4" customFormat="1" x14ac:dyDescent="0.25">
      <c r="A5025" s="371"/>
      <c r="B5025" s="371"/>
      <c r="C5025" s="371"/>
      <c r="D5025" s="371"/>
    </row>
    <row r="5026" spans="1:4" customFormat="1" x14ac:dyDescent="0.25">
      <c r="A5026" s="371"/>
      <c r="B5026" s="371"/>
      <c r="C5026" s="371"/>
      <c r="D5026" s="371"/>
    </row>
    <row r="5027" spans="1:4" customFormat="1" x14ac:dyDescent="0.25">
      <c r="A5027" s="371"/>
      <c r="B5027" s="371"/>
      <c r="C5027" s="371"/>
      <c r="D5027" s="371"/>
    </row>
    <row r="5028" spans="1:4" customFormat="1" x14ac:dyDescent="0.25">
      <c r="A5028" s="371"/>
      <c r="B5028" s="371"/>
      <c r="C5028" s="371"/>
      <c r="D5028" s="371"/>
    </row>
    <row r="5029" spans="1:4" customFormat="1" x14ac:dyDescent="0.25">
      <c r="A5029" s="371"/>
      <c r="B5029" s="371"/>
      <c r="C5029" s="371"/>
      <c r="D5029" s="371"/>
    </row>
    <row r="5030" spans="1:4" customFormat="1" x14ac:dyDescent="0.25">
      <c r="A5030" s="371"/>
      <c r="B5030" s="371"/>
      <c r="C5030" s="371"/>
      <c r="D5030" s="371"/>
    </row>
    <row r="5031" spans="1:4" customFormat="1" x14ac:dyDescent="0.25">
      <c r="A5031" s="371"/>
      <c r="B5031" s="371"/>
      <c r="C5031" s="371"/>
      <c r="D5031" s="371"/>
    </row>
    <row r="5032" spans="1:4" customFormat="1" x14ac:dyDescent="0.25">
      <c r="A5032" s="371"/>
      <c r="B5032" s="371"/>
      <c r="C5032" s="371"/>
      <c r="D5032" s="371"/>
    </row>
    <row r="5033" spans="1:4" customFormat="1" x14ac:dyDescent="0.25">
      <c r="A5033" s="371"/>
      <c r="B5033" s="371"/>
      <c r="C5033" s="371"/>
      <c r="D5033" s="371"/>
    </row>
    <row r="5034" spans="1:4" customFormat="1" x14ac:dyDescent="0.25">
      <c r="A5034" s="371"/>
      <c r="B5034" s="371"/>
      <c r="C5034" s="371"/>
      <c r="D5034" s="371"/>
    </row>
    <row r="5035" spans="1:4" customFormat="1" x14ac:dyDescent="0.25">
      <c r="A5035" s="371"/>
      <c r="B5035" s="371"/>
      <c r="C5035" s="371"/>
      <c r="D5035" s="371"/>
    </row>
    <row r="5036" spans="1:4" customFormat="1" x14ac:dyDescent="0.25">
      <c r="A5036" s="371"/>
      <c r="B5036" s="371"/>
      <c r="C5036" s="371"/>
      <c r="D5036" s="371"/>
    </row>
    <row r="5037" spans="1:4" customFormat="1" x14ac:dyDescent="0.25">
      <c r="A5037" s="371"/>
      <c r="B5037" s="371"/>
      <c r="C5037" s="371"/>
      <c r="D5037" s="371"/>
    </row>
    <row r="5038" spans="1:4" customFormat="1" x14ac:dyDescent="0.25">
      <c r="A5038" s="371"/>
      <c r="B5038" s="371"/>
      <c r="C5038" s="371"/>
      <c r="D5038" s="371"/>
    </row>
    <row r="5039" spans="1:4" customFormat="1" x14ac:dyDescent="0.25">
      <c r="A5039" s="371"/>
      <c r="B5039" s="371"/>
      <c r="C5039" s="371"/>
      <c r="D5039" s="371"/>
    </row>
    <row r="5040" spans="1:4" customFormat="1" x14ac:dyDescent="0.25">
      <c r="A5040" s="371"/>
      <c r="B5040" s="371"/>
      <c r="C5040" s="371"/>
      <c r="D5040" s="371"/>
    </row>
    <row r="5041" spans="1:4" customFormat="1" x14ac:dyDescent="0.25">
      <c r="A5041" s="371"/>
      <c r="B5041" s="371"/>
      <c r="C5041" s="371"/>
      <c r="D5041" s="371"/>
    </row>
    <row r="5042" spans="1:4" customFormat="1" x14ac:dyDescent="0.25">
      <c r="A5042" s="371"/>
      <c r="B5042" s="371"/>
      <c r="C5042" s="371"/>
      <c r="D5042" s="371"/>
    </row>
    <row r="5043" spans="1:4" customFormat="1" x14ac:dyDescent="0.25">
      <c r="A5043" s="371"/>
      <c r="B5043" s="371"/>
      <c r="C5043" s="371"/>
      <c r="D5043" s="371"/>
    </row>
    <row r="5044" spans="1:4" customFormat="1" x14ac:dyDescent="0.25">
      <c r="A5044" s="371"/>
      <c r="B5044" s="371"/>
      <c r="C5044" s="371"/>
      <c r="D5044" s="371"/>
    </row>
    <row r="5045" spans="1:4" customFormat="1" x14ac:dyDescent="0.25">
      <c r="A5045" s="371"/>
      <c r="B5045" s="371"/>
      <c r="C5045" s="371"/>
      <c r="D5045" s="371"/>
    </row>
    <row r="5046" spans="1:4" customFormat="1" x14ac:dyDescent="0.25">
      <c r="A5046" s="371"/>
      <c r="B5046" s="371"/>
      <c r="C5046" s="371"/>
      <c r="D5046" s="371"/>
    </row>
    <row r="5047" spans="1:4" customFormat="1" x14ac:dyDescent="0.25">
      <c r="A5047" s="371"/>
      <c r="B5047" s="371"/>
      <c r="C5047" s="371"/>
      <c r="D5047" s="371"/>
    </row>
    <row r="5048" spans="1:4" customFormat="1" x14ac:dyDescent="0.25">
      <c r="A5048" s="371"/>
      <c r="B5048" s="371"/>
      <c r="C5048" s="371"/>
      <c r="D5048" s="371"/>
    </row>
    <row r="5049" spans="1:4" customFormat="1" x14ac:dyDescent="0.25">
      <c r="A5049" s="371"/>
      <c r="B5049" s="371"/>
      <c r="C5049" s="371"/>
      <c r="D5049" s="371"/>
    </row>
    <row r="5050" spans="1:4" customFormat="1" x14ac:dyDescent="0.25">
      <c r="A5050" s="371"/>
      <c r="B5050" s="371"/>
      <c r="C5050" s="371"/>
      <c r="D5050" s="371"/>
    </row>
    <row r="5051" spans="1:4" customFormat="1" x14ac:dyDescent="0.25">
      <c r="A5051" s="371"/>
      <c r="B5051" s="371"/>
      <c r="C5051" s="371"/>
      <c r="D5051" s="371"/>
    </row>
    <row r="5052" spans="1:4" customFormat="1" x14ac:dyDescent="0.25">
      <c r="A5052" s="371"/>
      <c r="B5052" s="371"/>
      <c r="C5052" s="371"/>
      <c r="D5052" s="371"/>
    </row>
    <row r="5053" spans="1:4" customFormat="1" x14ac:dyDescent="0.25">
      <c r="A5053" s="371"/>
      <c r="B5053" s="371"/>
      <c r="C5053" s="371"/>
      <c r="D5053" s="371"/>
    </row>
    <row r="5054" spans="1:4" customFormat="1" x14ac:dyDescent="0.25">
      <c r="A5054" s="371"/>
      <c r="B5054" s="371"/>
      <c r="C5054" s="371"/>
      <c r="D5054" s="371"/>
    </row>
    <row r="5055" spans="1:4" customFormat="1" x14ac:dyDescent="0.25">
      <c r="A5055" s="371"/>
      <c r="B5055" s="371"/>
      <c r="C5055" s="371"/>
      <c r="D5055" s="371"/>
    </row>
    <row r="5056" spans="1:4" customFormat="1" x14ac:dyDescent="0.25">
      <c r="A5056" s="371"/>
      <c r="B5056" s="371"/>
      <c r="C5056" s="371"/>
      <c r="D5056" s="371"/>
    </row>
    <row r="5057" spans="1:4" customFormat="1" x14ac:dyDescent="0.25">
      <c r="A5057" s="371"/>
      <c r="B5057" s="371"/>
      <c r="C5057" s="371"/>
      <c r="D5057" s="371"/>
    </row>
    <row r="5058" spans="1:4" customFormat="1" x14ac:dyDescent="0.25">
      <c r="A5058" s="371"/>
      <c r="B5058" s="371"/>
      <c r="C5058" s="371"/>
      <c r="D5058" s="371"/>
    </row>
    <row r="5059" spans="1:4" customFormat="1" x14ac:dyDescent="0.25">
      <c r="A5059" s="371"/>
      <c r="B5059" s="371"/>
      <c r="C5059" s="371"/>
      <c r="D5059" s="371"/>
    </row>
    <row r="5060" spans="1:4" customFormat="1" x14ac:dyDescent="0.25">
      <c r="A5060" s="371"/>
      <c r="B5060" s="371"/>
      <c r="C5060" s="371"/>
      <c r="D5060" s="371"/>
    </row>
    <row r="5061" spans="1:4" customFormat="1" x14ac:dyDescent="0.25">
      <c r="A5061" s="371"/>
      <c r="B5061" s="371"/>
      <c r="C5061" s="371"/>
      <c r="D5061" s="371"/>
    </row>
    <row r="5062" spans="1:4" customFormat="1" x14ac:dyDescent="0.25">
      <c r="A5062" s="371"/>
      <c r="B5062" s="371"/>
      <c r="C5062" s="371"/>
      <c r="D5062" s="371"/>
    </row>
    <row r="5063" spans="1:4" customFormat="1" x14ac:dyDescent="0.25">
      <c r="A5063" s="371"/>
      <c r="B5063" s="371"/>
      <c r="C5063" s="371"/>
      <c r="D5063" s="371"/>
    </row>
    <row r="5064" spans="1:4" customFormat="1" x14ac:dyDescent="0.25">
      <c r="A5064" s="371"/>
      <c r="B5064" s="371"/>
      <c r="C5064" s="371"/>
      <c r="D5064" s="371"/>
    </row>
    <row r="5065" spans="1:4" customFormat="1" x14ac:dyDescent="0.25">
      <c r="A5065" s="371"/>
      <c r="B5065" s="371"/>
      <c r="C5065" s="371"/>
      <c r="D5065" s="371"/>
    </row>
    <row r="5066" spans="1:4" customFormat="1" x14ac:dyDescent="0.25">
      <c r="A5066" s="371"/>
      <c r="B5066" s="371"/>
      <c r="C5066" s="371"/>
      <c r="D5066" s="371"/>
    </row>
    <row r="5067" spans="1:4" customFormat="1" x14ac:dyDescent="0.25">
      <c r="A5067" s="371"/>
      <c r="B5067" s="371"/>
      <c r="C5067" s="371"/>
      <c r="D5067" s="371"/>
    </row>
    <row r="5068" spans="1:4" customFormat="1" x14ac:dyDescent="0.25">
      <c r="A5068" s="371"/>
      <c r="B5068" s="371"/>
      <c r="C5068" s="371"/>
      <c r="D5068" s="371"/>
    </row>
    <row r="5069" spans="1:4" customFormat="1" x14ac:dyDescent="0.25">
      <c r="A5069" s="371"/>
      <c r="B5069" s="371"/>
      <c r="C5069" s="371"/>
      <c r="D5069" s="371"/>
    </row>
    <row r="5070" spans="1:4" customFormat="1" x14ac:dyDescent="0.25">
      <c r="A5070" s="371"/>
      <c r="B5070" s="371"/>
      <c r="C5070" s="371"/>
      <c r="D5070" s="371"/>
    </row>
    <row r="5071" spans="1:4" customFormat="1" x14ac:dyDescent="0.25">
      <c r="A5071" s="371"/>
      <c r="B5071" s="371"/>
      <c r="C5071" s="371"/>
      <c r="D5071" s="371"/>
    </row>
    <row r="5072" spans="1:4" customFormat="1" x14ac:dyDescent="0.25">
      <c r="A5072" s="371"/>
      <c r="B5072" s="371"/>
      <c r="C5072" s="371"/>
      <c r="D5072" s="371"/>
    </row>
    <row r="5073" spans="1:4" customFormat="1" x14ac:dyDescent="0.25">
      <c r="A5073" s="371"/>
      <c r="B5073" s="371"/>
      <c r="C5073" s="371"/>
      <c r="D5073" s="371"/>
    </row>
    <row r="5074" spans="1:4" customFormat="1" x14ac:dyDescent="0.25">
      <c r="A5074" s="371"/>
      <c r="B5074" s="371"/>
      <c r="C5074" s="371"/>
      <c r="D5074" s="371"/>
    </row>
    <row r="5075" spans="1:4" customFormat="1" x14ac:dyDescent="0.25">
      <c r="A5075" s="371"/>
      <c r="B5075" s="371"/>
      <c r="C5075" s="371"/>
      <c r="D5075" s="371"/>
    </row>
    <row r="5076" spans="1:4" customFormat="1" x14ac:dyDescent="0.25">
      <c r="A5076" s="371"/>
      <c r="B5076" s="371"/>
      <c r="C5076" s="371"/>
      <c r="D5076" s="371"/>
    </row>
    <row r="5077" spans="1:4" customFormat="1" x14ac:dyDescent="0.25">
      <c r="A5077" s="371"/>
      <c r="B5077" s="371"/>
      <c r="C5077" s="371"/>
      <c r="D5077" s="371"/>
    </row>
    <row r="5078" spans="1:4" customFormat="1" x14ac:dyDescent="0.25">
      <c r="A5078" s="371"/>
      <c r="B5078" s="371"/>
      <c r="C5078" s="371"/>
      <c r="D5078" s="371"/>
    </row>
    <row r="5079" spans="1:4" customFormat="1" x14ac:dyDescent="0.25">
      <c r="A5079" s="371"/>
      <c r="B5079" s="371"/>
      <c r="C5079" s="371"/>
      <c r="D5079" s="371"/>
    </row>
    <row r="5080" spans="1:4" customFormat="1" x14ac:dyDescent="0.25">
      <c r="A5080" s="371"/>
      <c r="B5080" s="371"/>
      <c r="C5080" s="371"/>
      <c r="D5080" s="371"/>
    </row>
    <row r="5081" spans="1:4" customFormat="1" x14ac:dyDescent="0.25">
      <c r="A5081" s="371"/>
      <c r="B5081" s="371"/>
      <c r="C5081" s="371"/>
      <c r="D5081" s="371"/>
    </row>
    <row r="5082" spans="1:4" customFormat="1" x14ac:dyDescent="0.25">
      <c r="A5082" s="371"/>
      <c r="B5082" s="371"/>
      <c r="C5082" s="371"/>
      <c r="D5082" s="371"/>
    </row>
    <row r="5083" spans="1:4" customFormat="1" x14ac:dyDescent="0.25">
      <c r="A5083" s="371"/>
      <c r="B5083" s="371"/>
      <c r="C5083" s="371"/>
      <c r="D5083" s="371"/>
    </row>
    <row r="5084" spans="1:4" customFormat="1" x14ac:dyDescent="0.25">
      <c r="A5084" s="371"/>
      <c r="B5084" s="371"/>
      <c r="C5084" s="371"/>
      <c r="D5084" s="371"/>
    </row>
    <row r="5085" spans="1:4" customFormat="1" x14ac:dyDescent="0.25">
      <c r="A5085" s="371"/>
      <c r="B5085" s="371"/>
      <c r="C5085" s="371"/>
      <c r="D5085" s="371"/>
    </row>
    <row r="5086" spans="1:4" customFormat="1" x14ac:dyDescent="0.25">
      <c r="A5086" s="371"/>
      <c r="B5086" s="371"/>
      <c r="C5086" s="371"/>
      <c r="D5086" s="371"/>
    </row>
    <row r="5087" spans="1:4" customFormat="1" x14ac:dyDescent="0.25">
      <c r="A5087" s="371"/>
      <c r="B5087" s="371"/>
      <c r="C5087" s="371"/>
      <c r="D5087" s="371"/>
    </row>
    <row r="5088" spans="1:4" customFormat="1" x14ac:dyDescent="0.25">
      <c r="A5088" s="371"/>
      <c r="B5088" s="371"/>
      <c r="C5088" s="371"/>
      <c r="D5088" s="371"/>
    </row>
    <row r="5089" spans="1:4" customFormat="1" x14ac:dyDescent="0.25">
      <c r="A5089" s="371"/>
      <c r="B5089" s="371"/>
      <c r="C5089" s="371"/>
      <c r="D5089" s="371"/>
    </row>
    <row r="5090" spans="1:4" customFormat="1" x14ac:dyDescent="0.25">
      <c r="A5090" s="371"/>
      <c r="B5090" s="371"/>
      <c r="C5090" s="371"/>
      <c r="D5090" s="371"/>
    </row>
    <row r="5091" spans="1:4" customFormat="1" x14ac:dyDescent="0.25">
      <c r="A5091" s="371"/>
      <c r="B5091" s="371"/>
      <c r="C5091" s="371"/>
      <c r="D5091" s="371"/>
    </row>
    <row r="5092" spans="1:4" customFormat="1" x14ac:dyDescent="0.25">
      <c r="A5092" s="371"/>
      <c r="B5092" s="371"/>
      <c r="C5092" s="371"/>
      <c r="D5092" s="371"/>
    </row>
    <row r="5093" spans="1:4" customFormat="1" x14ac:dyDescent="0.25">
      <c r="A5093" s="371"/>
      <c r="B5093" s="371"/>
      <c r="C5093" s="371"/>
      <c r="D5093" s="371"/>
    </row>
    <row r="5094" spans="1:4" customFormat="1" x14ac:dyDescent="0.25">
      <c r="A5094" s="371"/>
      <c r="B5094" s="371"/>
      <c r="C5094" s="371"/>
      <c r="D5094" s="371"/>
    </row>
    <row r="5095" spans="1:4" customFormat="1" x14ac:dyDescent="0.25">
      <c r="A5095" s="371"/>
      <c r="B5095" s="371"/>
      <c r="C5095" s="371"/>
      <c r="D5095" s="371"/>
    </row>
    <row r="5096" spans="1:4" customFormat="1" x14ac:dyDescent="0.25">
      <c r="A5096" s="371"/>
      <c r="B5096" s="371"/>
      <c r="C5096" s="371"/>
      <c r="D5096" s="371"/>
    </row>
    <row r="5097" spans="1:4" customFormat="1" x14ac:dyDescent="0.25">
      <c r="A5097" s="371"/>
      <c r="B5097" s="371"/>
      <c r="C5097" s="371"/>
      <c r="D5097" s="371"/>
    </row>
    <row r="5098" spans="1:4" customFormat="1" x14ac:dyDescent="0.25">
      <c r="A5098" s="371"/>
      <c r="B5098" s="371"/>
      <c r="C5098" s="371"/>
      <c r="D5098" s="371"/>
    </row>
    <row r="5099" spans="1:4" customFormat="1" x14ac:dyDescent="0.25">
      <c r="A5099" s="371"/>
      <c r="B5099" s="371"/>
      <c r="C5099" s="371"/>
      <c r="D5099" s="371"/>
    </row>
    <row r="5100" spans="1:4" customFormat="1" x14ac:dyDescent="0.25">
      <c r="A5100" s="371"/>
      <c r="B5100" s="371"/>
      <c r="C5100" s="371"/>
      <c r="D5100" s="371"/>
    </row>
    <row r="5101" spans="1:4" customFormat="1" x14ac:dyDescent="0.25">
      <c r="A5101" s="371"/>
      <c r="B5101" s="371"/>
      <c r="C5101" s="371"/>
      <c r="D5101" s="371"/>
    </row>
    <row r="5102" spans="1:4" customFormat="1" x14ac:dyDescent="0.25">
      <c r="A5102" s="371"/>
      <c r="B5102" s="371"/>
      <c r="C5102" s="371"/>
      <c r="D5102" s="371"/>
    </row>
    <row r="5103" spans="1:4" customFormat="1" x14ac:dyDescent="0.25">
      <c r="A5103" s="371"/>
      <c r="B5103" s="371"/>
      <c r="C5103" s="371"/>
      <c r="D5103" s="371"/>
    </row>
    <row r="5104" spans="1:4" customFormat="1" x14ac:dyDescent="0.25">
      <c r="A5104" s="371"/>
      <c r="B5104" s="371"/>
      <c r="C5104" s="371"/>
      <c r="D5104" s="371"/>
    </row>
    <row r="5105" spans="1:4" customFormat="1" x14ac:dyDescent="0.25">
      <c r="A5105" s="371"/>
      <c r="B5105" s="371"/>
      <c r="C5105" s="371"/>
      <c r="D5105" s="371"/>
    </row>
    <row r="5106" spans="1:4" customFormat="1" x14ac:dyDescent="0.25">
      <c r="A5106" s="371"/>
      <c r="B5106" s="371"/>
      <c r="C5106" s="371"/>
      <c r="D5106" s="371"/>
    </row>
    <row r="5107" spans="1:4" customFormat="1" x14ac:dyDescent="0.25">
      <c r="A5107" s="371"/>
      <c r="B5107" s="371"/>
      <c r="C5107" s="371"/>
      <c r="D5107" s="371"/>
    </row>
    <row r="5108" spans="1:4" customFormat="1" x14ac:dyDescent="0.25">
      <c r="A5108" s="371"/>
      <c r="B5108" s="371"/>
      <c r="C5108" s="371"/>
      <c r="D5108" s="371"/>
    </row>
    <row r="5109" spans="1:4" customFormat="1" x14ac:dyDescent="0.25">
      <c r="A5109" s="371"/>
      <c r="B5109" s="371"/>
      <c r="C5109" s="371"/>
      <c r="D5109" s="371"/>
    </row>
    <row r="5110" spans="1:4" customFormat="1" x14ac:dyDescent="0.25">
      <c r="A5110" s="371"/>
      <c r="B5110" s="371"/>
      <c r="C5110" s="371"/>
      <c r="D5110" s="371"/>
    </row>
    <row r="5111" spans="1:4" customFormat="1" x14ac:dyDescent="0.25">
      <c r="A5111" s="371"/>
      <c r="B5111" s="371"/>
      <c r="C5111" s="371"/>
      <c r="D5111" s="371"/>
    </row>
    <row r="5112" spans="1:4" customFormat="1" x14ac:dyDescent="0.25">
      <c r="A5112" s="371"/>
      <c r="B5112" s="371"/>
      <c r="C5112" s="371"/>
      <c r="D5112" s="371"/>
    </row>
    <row r="5113" spans="1:4" customFormat="1" x14ac:dyDescent="0.25">
      <c r="A5113" s="371"/>
      <c r="B5113" s="371"/>
      <c r="C5113" s="371"/>
      <c r="D5113" s="371"/>
    </row>
    <row r="5114" spans="1:4" customFormat="1" x14ac:dyDescent="0.25">
      <c r="A5114" s="371"/>
      <c r="B5114" s="371"/>
      <c r="C5114" s="371"/>
      <c r="D5114" s="371"/>
    </row>
    <row r="5115" spans="1:4" customFormat="1" x14ac:dyDescent="0.25">
      <c r="A5115" s="371"/>
      <c r="B5115" s="371"/>
      <c r="C5115" s="371"/>
      <c r="D5115" s="371"/>
    </row>
    <row r="5116" spans="1:4" customFormat="1" x14ac:dyDescent="0.25">
      <c r="A5116" s="371"/>
      <c r="B5116" s="371"/>
      <c r="C5116" s="371"/>
      <c r="D5116" s="371"/>
    </row>
    <row r="5117" spans="1:4" customFormat="1" x14ac:dyDescent="0.25">
      <c r="A5117" s="371"/>
      <c r="B5117" s="371"/>
      <c r="C5117" s="371"/>
      <c r="D5117" s="371"/>
    </row>
    <row r="5118" spans="1:4" customFormat="1" x14ac:dyDescent="0.25">
      <c r="A5118" s="371"/>
      <c r="B5118" s="371"/>
      <c r="C5118" s="371"/>
      <c r="D5118" s="371"/>
    </row>
    <row r="5119" spans="1:4" customFormat="1" x14ac:dyDescent="0.25">
      <c r="A5119" s="371"/>
      <c r="B5119" s="371"/>
      <c r="C5119" s="371"/>
      <c r="D5119" s="371"/>
    </row>
    <row r="5120" spans="1:4" customFormat="1" x14ac:dyDescent="0.25">
      <c r="A5120" s="371"/>
      <c r="B5120" s="371"/>
      <c r="C5120" s="371"/>
      <c r="D5120" s="371"/>
    </row>
    <row r="5121" spans="1:4" customFormat="1" x14ac:dyDescent="0.25">
      <c r="A5121" s="371"/>
      <c r="B5121" s="371"/>
      <c r="C5121" s="371"/>
      <c r="D5121" s="371"/>
    </row>
    <row r="5122" spans="1:4" customFormat="1" x14ac:dyDescent="0.25">
      <c r="A5122" s="371"/>
      <c r="B5122" s="371"/>
      <c r="C5122" s="371"/>
      <c r="D5122" s="371"/>
    </row>
    <row r="5123" spans="1:4" customFormat="1" x14ac:dyDescent="0.25">
      <c r="A5123" s="371"/>
      <c r="B5123" s="371"/>
      <c r="C5123" s="371"/>
      <c r="D5123" s="371"/>
    </row>
    <row r="5124" spans="1:4" customFormat="1" x14ac:dyDescent="0.25">
      <c r="A5124" s="371"/>
      <c r="B5124" s="371"/>
      <c r="C5124" s="371"/>
      <c r="D5124" s="371"/>
    </row>
    <row r="5125" spans="1:4" customFormat="1" x14ac:dyDescent="0.25">
      <c r="A5125" s="371"/>
      <c r="B5125" s="371"/>
      <c r="C5125" s="371"/>
      <c r="D5125" s="371"/>
    </row>
    <row r="5126" spans="1:4" customFormat="1" x14ac:dyDescent="0.25">
      <c r="A5126" s="371"/>
      <c r="B5126" s="371"/>
      <c r="C5126" s="371"/>
      <c r="D5126" s="371"/>
    </row>
    <row r="5127" spans="1:4" customFormat="1" x14ac:dyDescent="0.25">
      <c r="A5127" s="371"/>
      <c r="B5127" s="371"/>
      <c r="C5127" s="371"/>
      <c r="D5127" s="371"/>
    </row>
    <row r="5128" spans="1:4" customFormat="1" x14ac:dyDescent="0.25">
      <c r="A5128" s="371"/>
      <c r="B5128" s="371"/>
      <c r="C5128" s="371"/>
      <c r="D5128" s="371"/>
    </row>
    <row r="5129" spans="1:4" customFormat="1" x14ac:dyDescent="0.25">
      <c r="A5129" s="371"/>
      <c r="B5129" s="371"/>
      <c r="C5129" s="371"/>
      <c r="D5129" s="371"/>
    </row>
    <row r="5130" spans="1:4" customFormat="1" x14ac:dyDescent="0.25">
      <c r="A5130" s="371"/>
      <c r="B5130" s="371"/>
      <c r="C5130" s="371"/>
      <c r="D5130" s="371"/>
    </row>
    <row r="5131" spans="1:4" customFormat="1" x14ac:dyDescent="0.25">
      <c r="A5131" s="371"/>
      <c r="B5131" s="371"/>
      <c r="C5131" s="371"/>
      <c r="D5131" s="371"/>
    </row>
    <row r="5132" spans="1:4" customFormat="1" x14ac:dyDescent="0.25">
      <c r="A5132" s="371"/>
      <c r="B5132" s="371"/>
      <c r="C5132" s="371"/>
      <c r="D5132" s="371"/>
    </row>
    <row r="5133" spans="1:4" customFormat="1" x14ac:dyDescent="0.25">
      <c r="A5133" s="371"/>
      <c r="B5133" s="371"/>
      <c r="C5133" s="371"/>
      <c r="D5133" s="371"/>
    </row>
    <row r="5134" spans="1:4" customFormat="1" x14ac:dyDescent="0.25">
      <c r="A5134" s="371"/>
      <c r="B5134" s="371"/>
      <c r="C5134" s="371"/>
      <c r="D5134" s="371"/>
    </row>
    <row r="5135" spans="1:4" customFormat="1" x14ac:dyDescent="0.25">
      <c r="A5135" s="371"/>
      <c r="B5135" s="371"/>
      <c r="C5135" s="371"/>
      <c r="D5135" s="371"/>
    </row>
    <row r="5136" spans="1:4" customFormat="1" x14ac:dyDescent="0.25">
      <c r="A5136" s="371"/>
      <c r="B5136" s="371"/>
      <c r="C5136" s="371"/>
      <c r="D5136" s="371"/>
    </row>
    <row r="5137" spans="1:4" customFormat="1" x14ac:dyDescent="0.25">
      <c r="A5137" s="371"/>
      <c r="B5137" s="371"/>
      <c r="C5137" s="371"/>
      <c r="D5137" s="371"/>
    </row>
    <row r="5138" spans="1:4" customFormat="1" x14ac:dyDescent="0.25">
      <c r="A5138" s="371"/>
      <c r="B5138" s="371"/>
      <c r="C5138" s="371"/>
      <c r="D5138" s="371"/>
    </row>
    <row r="5139" spans="1:4" customFormat="1" x14ac:dyDescent="0.25">
      <c r="A5139" s="371"/>
      <c r="B5139" s="371"/>
      <c r="C5139" s="371"/>
      <c r="D5139" s="371"/>
    </row>
    <row r="5140" spans="1:4" customFormat="1" x14ac:dyDescent="0.25">
      <c r="A5140" s="371"/>
      <c r="B5140" s="371"/>
      <c r="C5140" s="371"/>
      <c r="D5140" s="371"/>
    </row>
    <row r="5141" spans="1:4" customFormat="1" x14ac:dyDescent="0.25">
      <c r="A5141" s="371"/>
      <c r="B5141" s="371"/>
      <c r="C5141" s="371"/>
      <c r="D5141" s="371"/>
    </row>
    <row r="5142" spans="1:4" customFormat="1" x14ac:dyDescent="0.25">
      <c r="A5142" s="371"/>
      <c r="B5142" s="371"/>
      <c r="C5142" s="371"/>
      <c r="D5142" s="371"/>
    </row>
    <row r="5143" spans="1:4" customFormat="1" x14ac:dyDescent="0.25">
      <c r="A5143" s="371"/>
      <c r="B5143" s="371"/>
      <c r="C5143" s="371"/>
      <c r="D5143" s="371"/>
    </row>
    <row r="5144" spans="1:4" customFormat="1" x14ac:dyDescent="0.25">
      <c r="A5144" s="371"/>
      <c r="B5144" s="371"/>
      <c r="C5144" s="371"/>
      <c r="D5144" s="371"/>
    </row>
    <row r="5145" spans="1:4" customFormat="1" x14ac:dyDescent="0.25">
      <c r="A5145" s="371"/>
      <c r="B5145" s="371"/>
      <c r="C5145" s="371"/>
      <c r="D5145" s="371"/>
    </row>
    <row r="5146" spans="1:4" customFormat="1" x14ac:dyDescent="0.25">
      <c r="A5146" s="371"/>
      <c r="B5146" s="371"/>
      <c r="C5146" s="371"/>
      <c r="D5146" s="371"/>
    </row>
    <row r="5147" spans="1:4" customFormat="1" x14ac:dyDescent="0.25">
      <c r="A5147" s="371"/>
      <c r="B5147" s="371"/>
      <c r="C5147" s="371"/>
      <c r="D5147" s="371"/>
    </row>
    <row r="5148" spans="1:4" customFormat="1" x14ac:dyDescent="0.25">
      <c r="A5148" s="371"/>
      <c r="B5148" s="371"/>
      <c r="C5148" s="371"/>
      <c r="D5148" s="371"/>
    </row>
    <row r="5149" spans="1:4" customFormat="1" x14ac:dyDescent="0.25">
      <c r="A5149" s="371"/>
      <c r="B5149" s="371"/>
      <c r="C5149" s="371"/>
      <c r="D5149" s="371"/>
    </row>
    <row r="5150" spans="1:4" customFormat="1" x14ac:dyDescent="0.25">
      <c r="A5150" s="371"/>
      <c r="B5150" s="371"/>
      <c r="C5150" s="371"/>
      <c r="D5150" s="371"/>
    </row>
    <row r="5151" spans="1:4" customFormat="1" x14ac:dyDescent="0.25">
      <c r="A5151" s="371"/>
      <c r="B5151" s="371"/>
      <c r="C5151" s="371"/>
      <c r="D5151" s="371"/>
    </row>
    <row r="5152" spans="1:4" customFormat="1" x14ac:dyDescent="0.25">
      <c r="A5152" s="371"/>
      <c r="B5152" s="371"/>
      <c r="C5152" s="371"/>
      <c r="D5152" s="371"/>
    </row>
    <row r="5153" spans="1:4" customFormat="1" x14ac:dyDescent="0.25">
      <c r="A5153" s="371"/>
      <c r="B5153" s="371"/>
      <c r="C5153" s="371"/>
      <c r="D5153" s="371"/>
    </row>
    <row r="5154" spans="1:4" customFormat="1" x14ac:dyDescent="0.25">
      <c r="A5154" s="371"/>
      <c r="B5154" s="371"/>
      <c r="C5154" s="371"/>
      <c r="D5154" s="371"/>
    </row>
    <row r="5155" spans="1:4" customFormat="1" x14ac:dyDescent="0.25">
      <c r="A5155" s="371"/>
      <c r="B5155" s="371"/>
      <c r="C5155" s="371"/>
      <c r="D5155" s="371"/>
    </row>
    <row r="5156" spans="1:4" customFormat="1" x14ac:dyDescent="0.25">
      <c r="A5156" s="371"/>
      <c r="B5156" s="371"/>
      <c r="C5156" s="371"/>
      <c r="D5156" s="371"/>
    </row>
    <row r="5157" spans="1:4" customFormat="1" x14ac:dyDescent="0.25">
      <c r="A5157" s="371"/>
      <c r="B5157" s="371"/>
      <c r="C5157" s="371"/>
      <c r="D5157" s="371"/>
    </row>
    <row r="5158" spans="1:4" customFormat="1" x14ac:dyDescent="0.25">
      <c r="A5158" s="371"/>
      <c r="B5158" s="371"/>
      <c r="C5158" s="371"/>
      <c r="D5158" s="371"/>
    </row>
    <row r="5159" spans="1:4" customFormat="1" x14ac:dyDescent="0.25">
      <c r="A5159" s="371"/>
      <c r="B5159" s="371"/>
      <c r="C5159" s="371"/>
      <c r="D5159" s="371"/>
    </row>
    <row r="5160" spans="1:4" customFormat="1" x14ac:dyDescent="0.25">
      <c r="A5160" s="371"/>
      <c r="B5160" s="371"/>
      <c r="C5160" s="371"/>
      <c r="D5160" s="371"/>
    </row>
    <row r="5161" spans="1:4" customFormat="1" x14ac:dyDescent="0.25">
      <c r="A5161" s="371"/>
      <c r="B5161" s="371"/>
      <c r="C5161" s="371"/>
      <c r="D5161" s="371"/>
    </row>
    <row r="5162" spans="1:4" customFormat="1" x14ac:dyDescent="0.25">
      <c r="A5162" s="371"/>
      <c r="B5162" s="371"/>
      <c r="C5162" s="371"/>
      <c r="D5162" s="371"/>
    </row>
    <row r="5163" spans="1:4" customFormat="1" x14ac:dyDescent="0.25">
      <c r="A5163" s="371"/>
      <c r="B5163" s="371"/>
      <c r="C5163" s="371"/>
      <c r="D5163" s="371"/>
    </row>
    <row r="5164" spans="1:4" customFormat="1" x14ac:dyDescent="0.25">
      <c r="A5164" s="371"/>
      <c r="B5164" s="371"/>
      <c r="C5164" s="371"/>
      <c r="D5164" s="371"/>
    </row>
    <row r="5165" spans="1:4" customFormat="1" x14ac:dyDescent="0.25">
      <c r="A5165" s="371"/>
      <c r="B5165" s="371"/>
      <c r="C5165" s="371"/>
      <c r="D5165" s="371"/>
    </row>
    <row r="5166" spans="1:4" customFormat="1" x14ac:dyDescent="0.25">
      <c r="A5166" s="371"/>
      <c r="B5166" s="371"/>
      <c r="C5166" s="371"/>
      <c r="D5166" s="371"/>
    </row>
    <row r="5167" spans="1:4" customFormat="1" x14ac:dyDescent="0.25">
      <c r="A5167" s="371"/>
      <c r="B5167" s="371"/>
      <c r="C5167" s="371"/>
      <c r="D5167" s="371"/>
    </row>
    <row r="5168" spans="1:4" customFormat="1" x14ac:dyDescent="0.25">
      <c r="A5168" s="371"/>
      <c r="B5168" s="371"/>
      <c r="C5168" s="371"/>
      <c r="D5168" s="371"/>
    </row>
    <row r="5169" spans="1:4" customFormat="1" x14ac:dyDescent="0.25">
      <c r="A5169" s="371"/>
      <c r="B5169" s="371"/>
      <c r="C5169" s="371"/>
      <c r="D5169" s="371"/>
    </row>
    <row r="5170" spans="1:4" customFormat="1" x14ac:dyDescent="0.25">
      <c r="A5170" s="371"/>
      <c r="B5170" s="371"/>
      <c r="C5170" s="371"/>
      <c r="D5170" s="371"/>
    </row>
    <row r="5171" spans="1:4" customFormat="1" x14ac:dyDescent="0.25">
      <c r="A5171" s="371"/>
      <c r="B5171" s="371"/>
      <c r="C5171" s="371"/>
      <c r="D5171" s="371"/>
    </row>
    <row r="5172" spans="1:4" customFormat="1" x14ac:dyDescent="0.25">
      <c r="A5172" s="371"/>
      <c r="B5172" s="371"/>
      <c r="C5172" s="371"/>
      <c r="D5172" s="371"/>
    </row>
    <row r="5173" spans="1:4" customFormat="1" x14ac:dyDescent="0.25">
      <c r="A5173" s="371"/>
      <c r="B5173" s="371"/>
      <c r="C5173" s="371"/>
      <c r="D5173" s="371"/>
    </row>
    <row r="5174" spans="1:4" customFormat="1" x14ac:dyDescent="0.25">
      <c r="A5174" s="371"/>
      <c r="B5174" s="371"/>
      <c r="C5174" s="371"/>
      <c r="D5174" s="371"/>
    </row>
    <row r="5175" spans="1:4" customFormat="1" x14ac:dyDescent="0.25">
      <c r="A5175" s="371"/>
      <c r="B5175" s="371"/>
      <c r="C5175" s="371"/>
      <c r="D5175" s="371"/>
    </row>
    <row r="5176" spans="1:4" customFormat="1" x14ac:dyDescent="0.25">
      <c r="A5176" s="371"/>
      <c r="B5176" s="371"/>
      <c r="C5176" s="371"/>
      <c r="D5176" s="371"/>
    </row>
    <row r="5177" spans="1:4" customFormat="1" x14ac:dyDescent="0.25">
      <c r="A5177" s="371"/>
      <c r="B5177" s="371"/>
      <c r="C5177" s="371"/>
      <c r="D5177" s="371"/>
    </row>
    <row r="5178" spans="1:4" customFormat="1" x14ac:dyDescent="0.25">
      <c r="A5178" s="371"/>
      <c r="B5178" s="371"/>
      <c r="C5178" s="371"/>
      <c r="D5178" s="371"/>
    </row>
    <row r="5179" spans="1:4" customFormat="1" x14ac:dyDescent="0.25">
      <c r="A5179" s="371"/>
      <c r="B5179" s="371"/>
      <c r="C5179" s="371"/>
      <c r="D5179" s="371"/>
    </row>
    <row r="5180" spans="1:4" customFormat="1" x14ac:dyDescent="0.25">
      <c r="A5180" s="371"/>
      <c r="B5180" s="371"/>
      <c r="C5180" s="371"/>
      <c r="D5180" s="371"/>
    </row>
    <row r="5181" spans="1:4" customFormat="1" x14ac:dyDescent="0.25">
      <c r="A5181" s="371"/>
      <c r="B5181" s="371"/>
      <c r="C5181" s="371"/>
      <c r="D5181" s="371"/>
    </row>
    <row r="5182" spans="1:4" customFormat="1" x14ac:dyDescent="0.25">
      <c r="A5182" s="371"/>
      <c r="B5182" s="371"/>
      <c r="C5182" s="371"/>
      <c r="D5182" s="371"/>
    </row>
    <row r="5183" spans="1:4" customFormat="1" x14ac:dyDescent="0.25">
      <c r="A5183" s="371"/>
      <c r="B5183" s="371"/>
      <c r="C5183" s="371"/>
      <c r="D5183" s="371"/>
    </row>
    <row r="5184" spans="1:4" customFormat="1" x14ac:dyDescent="0.25">
      <c r="A5184" s="371"/>
      <c r="B5184" s="371"/>
      <c r="C5184" s="371"/>
      <c r="D5184" s="371"/>
    </row>
    <row r="5185" spans="1:4" customFormat="1" x14ac:dyDescent="0.25">
      <c r="A5185" s="371"/>
      <c r="B5185" s="371"/>
      <c r="C5185" s="371"/>
      <c r="D5185" s="371"/>
    </row>
    <row r="5186" spans="1:4" customFormat="1" x14ac:dyDescent="0.25">
      <c r="A5186" s="371"/>
      <c r="B5186" s="371"/>
      <c r="C5186" s="371"/>
      <c r="D5186" s="371"/>
    </row>
    <row r="5187" spans="1:4" customFormat="1" x14ac:dyDescent="0.25">
      <c r="A5187" s="371"/>
      <c r="B5187" s="371"/>
      <c r="C5187" s="371"/>
      <c r="D5187" s="371"/>
    </row>
    <row r="5188" spans="1:4" customFormat="1" x14ac:dyDescent="0.25">
      <c r="A5188" s="371"/>
      <c r="B5188" s="371"/>
      <c r="C5188" s="371"/>
      <c r="D5188" s="371"/>
    </row>
    <row r="5189" spans="1:4" customFormat="1" x14ac:dyDescent="0.25">
      <c r="A5189" s="371"/>
      <c r="B5189" s="371"/>
      <c r="C5189" s="371"/>
      <c r="D5189" s="371"/>
    </row>
    <row r="5190" spans="1:4" customFormat="1" x14ac:dyDescent="0.25">
      <c r="A5190" s="371"/>
      <c r="B5190" s="371"/>
      <c r="C5190" s="371"/>
      <c r="D5190" s="371"/>
    </row>
    <row r="5191" spans="1:4" customFormat="1" x14ac:dyDescent="0.25">
      <c r="A5191" s="371"/>
      <c r="B5191" s="371"/>
      <c r="C5191" s="371"/>
      <c r="D5191" s="371"/>
    </row>
    <row r="5192" spans="1:4" customFormat="1" x14ac:dyDescent="0.25">
      <c r="A5192" s="371"/>
      <c r="B5192" s="371"/>
      <c r="C5192" s="371"/>
      <c r="D5192" s="371"/>
    </row>
    <row r="5193" spans="1:4" customFormat="1" x14ac:dyDescent="0.25">
      <c r="A5193" s="371"/>
      <c r="B5193" s="371"/>
      <c r="C5193" s="371"/>
      <c r="D5193" s="371"/>
    </row>
    <row r="5194" spans="1:4" customFormat="1" x14ac:dyDescent="0.25">
      <c r="A5194" s="371"/>
      <c r="B5194" s="371"/>
      <c r="C5194" s="371"/>
      <c r="D5194" s="371"/>
    </row>
    <row r="5195" spans="1:4" customFormat="1" x14ac:dyDescent="0.25">
      <c r="A5195" s="371"/>
      <c r="B5195" s="371"/>
      <c r="C5195" s="371"/>
      <c r="D5195" s="371"/>
    </row>
    <row r="5196" spans="1:4" customFormat="1" x14ac:dyDescent="0.25">
      <c r="A5196" s="371"/>
      <c r="B5196" s="371"/>
      <c r="C5196" s="371"/>
      <c r="D5196" s="371"/>
    </row>
    <row r="5197" spans="1:4" customFormat="1" x14ac:dyDescent="0.25">
      <c r="A5197" s="371"/>
      <c r="B5197" s="371"/>
      <c r="C5197" s="371"/>
      <c r="D5197" s="371"/>
    </row>
    <row r="5198" spans="1:4" customFormat="1" x14ac:dyDescent="0.25">
      <c r="A5198" s="371"/>
      <c r="B5198" s="371"/>
      <c r="C5198" s="371"/>
      <c r="D5198" s="371"/>
    </row>
    <row r="5199" spans="1:4" customFormat="1" x14ac:dyDescent="0.25">
      <c r="A5199" s="371"/>
      <c r="B5199" s="371"/>
      <c r="C5199" s="371"/>
      <c r="D5199" s="371"/>
    </row>
    <row r="5200" spans="1:4" customFormat="1" x14ac:dyDescent="0.25">
      <c r="A5200" s="371"/>
      <c r="B5200" s="371"/>
      <c r="C5200" s="371"/>
      <c r="D5200" s="371"/>
    </row>
    <row r="5201" spans="1:4" customFormat="1" x14ac:dyDescent="0.25">
      <c r="A5201" s="371"/>
      <c r="B5201" s="371"/>
      <c r="C5201" s="371"/>
      <c r="D5201" s="371"/>
    </row>
    <row r="5202" spans="1:4" customFormat="1" x14ac:dyDescent="0.25">
      <c r="A5202" s="371"/>
      <c r="B5202" s="371"/>
      <c r="C5202" s="371"/>
      <c r="D5202" s="371"/>
    </row>
    <row r="5203" spans="1:4" customFormat="1" x14ac:dyDescent="0.25">
      <c r="A5203" s="371"/>
      <c r="B5203" s="371"/>
      <c r="C5203" s="371"/>
      <c r="D5203" s="371"/>
    </row>
    <row r="5204" spans="1:4" customFormat="1" x14ac:dyDescent="0.25">
      <c r="A5204" s="371"/>
      <c r="B5204" s="371"/>
      <c r="C5204" s="371"/>
      <c r="D5204" s="371"/>
    </row>
    <row r="5205" spans="1:4" customFormat="1" x14ac:dyDescent="0.25">
      <c r="A5205" s="371"/>
      <c r="B5205" s="371"/>
      <c r="C5205" s="371"/>
      <c r="D5205" s="371"/>
    </row>
    <row r="5206" spans="1:4" customFormat="1" x14ac:dyDescent="0.25">
      <c r="A5206" s="371"/>
      <c r="B5206" s="371"/>
      <c r="C5206" s="371"/>
      <c r="D5206" s="371"/>
    </row>
    <row r="5207" spans="1:4" customFormat="1" x14ac:dyDescent="0.25">
      <c r="A5207" s="371"/>
      <c r="B5207" s="371"/>
      <c r="C5207" s="371"/>
      <c r="D5207" s="371"/>
    </row>
    <row r="5208" spans="1:4" customFormat="1" x14ac:dyDescent="0.25">
      <c r="A5208" s="371"/>
      <c r="B5208" s="371"/>
      <c r="C5208" s="371"/>
      <c r="D5208" s="371"/>
    </row>
    <row r="5209" spans="1:4" customFormat="1" x14ac:dyDescent="0.25">
      <c r="A5209" s="371"/>
      <c r="B5209" s="371"/>
      <c r="C5209" s="371"/>
      <c r="D5209" s="371"/>
    </row>
    <row r="5210" spans="1:4" customFormat="1" x14ac:dyDescent="0.25">
      <c r="A5210" s="371"/>
      <c r="B5210" s="371"/>
      <c r="C5210" s="371"/>
      <c r="D5210" s="371"/>
    </row>
    <row r="5211" spans="1:4" customFormat="1" x14ac:dyDescent="0.25">
      <c r="A5211" s="371"/>
      <c r="B5211" s="371"/>
      <c r="C5211" s="371"/>
      <c r="D5211" s="371"/>
    </row>
  </sheetData>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A1:M74"/>
  <sheetViews>
    <sheetView showGridLines="0" tabSelected="1" view="pageBreakPreview" zoomScaleNormal="100" zoomScaleSheetLayoutView="100" workbookViewId="0">
      <selection activeCell="G17" sqref="G17"/>
    </sheetView>
  </sheetViews>
  <sheetFormatPr defaultColWidth="9.140625" defaultRowHeight="15" x14ac:dyDescent="0.25"/>
  <cols>
    <col min="1" max="1" width="2.7109375" customWidth="1"/>
    <col min="2" max="2" width="19.42578125" customWidth="1"/>
    <col min="3" max="3" width="48.5703125" customWidth="1"/>
    <col min="4" max="4" width="23.42578125" customWidth="1"/>
    <col min="5" max="6" width="2.7109375" customWidth="1"/>
    <col min="7" max="7" width="19.85546875" bestFit="1" customWidth="1"/>
    <col min="8" max="8" width="20" bestFit="1" customWidth="1"/>
    <col min="9" max="9" width="16.5703125" customWidth="1"/>
    <col min="10" max="10" width="15.85546875" bestFit="1" customWidth="1"/>
    <col min="12" max="12" width="2.42578125" customWidth="1"/>
    <col min="13" max="13" width="9.140625" hidden="1" customWidth="1"/>
  </cols>
  <sheetData>
    <row r="1" spans="1:6" ht="21" x14ac:dyDescent="0.25">
      <c r="A1" s="567"/>
      <c r="B1" s="567"/>
      <c r="C1" s="567"/>
      <c r="D1" s="567"/>
      <c r="E1" s="567"/>
      <c r="F1" s="567"/>
    </row>
    <row r="3" spans="1:6" x14ac:dyDescent="0.25">
      <c r="A3" s="86"/>
      <c r="B3" s="88"/>
      <c r="C3" s="88"/>
      <c r="D3" s="88"/>
      <c r="E3" s="89"/>
    </row>
    <row r="4" spans="1:6" x14ac:dyDescent="0.25">
      <c r="A4" s="96"/>
      <c r="B4" s="86"/>
      <c r="C4" s="88"/>
      <c r="D4" s="89"/>
      <c r="E4" s="90"/>
    </row>
    <row r="5" spans="1:6" x14ac:dyDescent="0.25">
      <c r="A5" s="96"/>
      <c r="B5" s="96"/>
      <c r="D5" s="90"/>
      <c r="E5" s="90"/>
    </row>
    <row r="6" spans="1:6" x14ac:dyDescent="0.25">
      <c r="A6" s="96"/>
      <c r="B6" s="96"/>
      <c r="D6" s="90"/>
      <c r="E6" s="90"/>
    </row>
    <row r="7" spans="1:6" x14ac:dyDescent="0.25">
      <c r="A7" s="96"/>
      <c r="B7" s="96"/>
      <c r="D7" s="90"/>
      <c r="E7" s="90"/>
    </row>
    <row r="8" spans="1:6" ht="15.75" x14ac:dyDescent="0.25">
      <c r="A8" s="96"/>
      <c r="B8" s="568"/>
      <c r="C8" s="569"/>
      <c r="D8" s="570"/>
      <c r="E8" s="90"/>
    </row>
    <row r="9" spans="1:6" ht="19.5" x14ac:dyDescent="0.3">
      <c r="A9" s="96"/>
      <c r="B9" s="571" t="s">
        <v>3720</v>
      </c>
      <c r="C9" s="572"/>
      <c r="D9" s="573"/>
      <c r="E9" s="90"/>
    </row>
    <row r="10" spans="1:6" ht="19.5" x14ac:dyDescent="0.3">
      <c r="A10" s="96"/>
      <c r="B10" s="571" t="s">
        <v>3721</v>
      </c>
      <c r="C10" s="572"/>
      <c r="D10" s="573"/>
      <c r="E10" s="90"/>
    </row>
    <row r="11" spans="1:6" ht="19.5" x14ac:dyDescent="0.3">
      <c r="A11" s="96"/>
      <c r="B11" s="100"/>
      <c r="C11" s="94" t="s">
        <v>3722</v>
      </c>
      <c r="D11" s="95"/>
      <c r="E11" s="90"/>
    </row>
    <row r="12" spans="1:6" ht="15.75" x14ac:dyDescent="0.25">
      <c r="A12" s="96"/>
      <c r="B12" s="574" t="s">
        <v>3723</v>
      </c>
      <c r="C12" s="575"/>
      <c r="D12" s="576"/>
      <c r="E12" s="90"/>
    </row>
    <row r="13" spans="1:6" ht="19.5" x14ac:dyDescent="0.3">
      <c r="A13" s="96"/>
      <c r="B13" s="564" t="s">
        <v>3724</v>
      </c>
      <c r="C13" s="565"/>
      <c r="D13" s="566"/>
      <c r="E13" s="91"/>
    </row>
    <row r="14" spans="1:6" ht="18.75" x14ac:dyDescent="0.3">
      <c r="A14" s="96"/>
      <c r="B14" s="545" t="s">
        <v>16337</v>
      </c>
      <c r="C14" s="546"/>
      <c r="D14" s="547"/>
      <c r="E14" s="91"/>
    </row>
    <row r="15" spans="1:6" ht="8.25" customHeight="1" x14ac:dyDescent="0.25">
      <c r="A15" s="96"/>
      <c r="C15" s="97"/>
      <c r="E15" s="90"/>
    </row>
    <row r="16" spans="1:6" x14ac:dyDescent="0.25">
      <c r="A16" s="102"/>
      <c r="B16" s="87"/>
      <c r="C16" s="548"/>
      <c r="D16" s="549"/>
      <c r="E16" s="98"/>
      <c r="F16" s="92"/>
    </row>
    <row r="17" spans="1:9" ht="132.75" customHeight="1" x14ac:dyDescent="0.25">
      <c r="A17" s="102"/>
      <c r="B17" s="101" t="s">
        <v>3725</v>
      </c>
      <c r="C17" s="550" t="s">
        <v>16323</v>
      </c>
      <c r="D17" s="551"/>
      <c r="E17" s="98"/>
      <c r="F17" s="92"/>
      <c r="I17" s="99"/>
    </row>
    <row r="18" spans="1:9" x14ac:dyDescent="0.25">
      <c r="A18" s="102"/>
      <c r="B18" s="93" t="s">
        <v>3726</v>
      </c>
      <c r="C18" s="552" t="s">
        <v>7986</v>
      </c>
      <c r="D18" s="553"/>
      <c r="E18" s="98"/>
      <c r="F18" s="92"/>
    </row>
    <row r="19" spans="1:9" x14ac:dyDescent="0.25">
      <c r="A19" s="102"/>
      <c r="B19" s="107" t="s">
        <v>3727</v>
      </c>
      <c r="C19" s="550" t="s">
        <v>16302</v>
      </c>
      <c r="D19" s="554"/>
      <c r="E19" s="98"/>
      <c r="F19" s="92"/>
    </row>
    <row r="20" spans="1:9" x14ac:dyDescent="0.25">
      <c r="A20" s="102"/>
      <c r="B20" s="103" t="s">
        <v>3728</v>
      </c>
      <c r="C20" s="555" t="s">
        <v>16296</v>
      </c>
      <c r="D20" s="553"/>
      <c r="E20" s="104"/>
      <c r="F20" s="92"/>
      <c r="G20" s="105"/>
    </row>
    <row r="21" spans="1:9" x14ac:dyDescent="0.25">
      <c r="A21" s="102"/>
      <c r="B21" s="93" t="s">
        <v>3729</v>
      </c>
      <c r="C21" s="552" t="s">
        <v>16295</v>
      </c>
      <c r="D21" s="553"/>
      <c r="E21" s="106"/>
      <c r="F21" s="92"/>
    </row>
    <row r="22" spans="1:9" x14ac:dyDescent="0.25">
      <c r="A22" s="102"/>
      <c r="B22" s="93" t="s">
        <v>3730</v>
      </c>
      <c r="C22" s="556">
        <v>45260</v>
      </c>
      <c r="D22" s="557"/>
      <c r="E22" s="106"/>
      <c r="F22" s="92"/>
      <c r="H22" s="105"/>
    </row>
    <row r="23" spans="1:9" x14ac:dyDescent="0.25">
      <c r="A23" s="102"/>
      <c r="B23" s="107" t="s">
        <v>3731</v>
      </c>
      <c r="C23" s="558" t="s">
        <v>4397</v>
      </c>
      <c r="D23" s="559"/>
      <c r="E23" s="106"/>
      <c r="F23" s="92"/>
    </row>
    <row r="24" spans="1:9" ht="5.25" customHeight="1" x14ac:dyDescent="0.25">
      <c r="A24" s="102"/>
      <c r="B24" s="93"/>
      <c r="C24" s="108"/>
      <c r="D24" s="109"/>
      <c r="E24" s="106"/>
      <c r="F24" s="92"/>
    </row>
    <row r="25" spans="1:9" x14ac:dyDescent="0.25">
      <c r="A25" s="102"/>
      <c r="B25" s="93" t="s">
        <v>3732</v>
      </c>
      <c r="C25" s="108" t="s">
        <v>3733</v>
      </c>
      <c r="D25" s="109"/>
      <c r="E25" s="106"/>
      <c r="F25" s="92"/>
    </row>
    <row r="26" spans="1:9" x14ac:dyDescent="0.25">
      <c r="A26" s="102"/>
      <c r="B26" s="93" t="str">
        <f>UPPER(IF('!Dados'!G3="Com Desoneração",'!Dados'!I6,'!Dados'!I7))</f>
        <v>TABELA DE REFERÊNCIA:. SINAPI - OUTUBRO DE 2023 SEM DESONERAÇÃO</v>
      </c>
      <c r="C26" s="108"/>
      <c r="D26" s="110"/>
      <c r="E26" s="106"/>
      <c r="F26" s="92"/>
    </row>
    <row r="27" spans="1:9" x14ac:dyDescent="0.25">
      <c r="A27" s="102"/>
      <c r="B27" s="93" t="s">
        <v>3734</v>
      </c>
      <c r="C27" s="560" t="s">
        <v>16300</v>
      </c>
      <c r="D27" s="561"/>
      <c r="E27" s="106"/>
      <c r="F27" s="92"/>
    </row>
    <row r="28" spans="1:9" x14ac:dyDescent="0.25">
      <c r="A28" s="102"/>
      <c r="B28" s="111"/>
      <c r="C28" s="112"/>
      <c r="D28" s="113"/>
      <c r="E28" s="106"/>
      <c r="F28" s="92"/>
    </row>
    <row r="29" spans="1:9" ht="162.6" customHeight="1" x14ac:dyDescent="0.25">
      <c r="A29" s="102"/>
      <c r="B29" s="114" t="s">
        <v>3735</v>
      </c>
      <c r="C29" s="562" t="s">
        <v>4393</v>
      </c>
      <c r="D29" s="563"/>
      <c r="E29" s="106"/>
      <c r="F29" s="92"/>
    </row>
    <row r="30" spans="1:9" x14ac:dyDescent="0.25">
      <c r="A30" s="115"/>
      <c r="B30" s="116" t="s">
        <v>3736</v>
      </c>
      <c r="C30" s="543" t="s">
        <v>3737</v>
      </c>
      <c r="D30" s="544"/>
      <c r="E30" s="117"/>
      <c r="F30" s="118"/>
    </row>
    <row r="31" spans="1:9" x14ac:dyDescent="0.25">
      <c r="A31" s="102"/>
      <c r="B31" s="119"/>
      <c r="C31" s="120"/>
      <c r="D31" s="92"/>
      <c r="E31" s="106"/>
      <c r="F31" s="92"/>
    </row>
    <row r="32" spans="1:9" ht="17.25" x14ac:dyDescent="0.25">
      <c r="A32" s="102"/>
      <c r="B32" s="532" t="s">
        <v>3676</v>
      </c>
      <c r="C32" s="533"/>
      <c r="D32" s="534"/>
      <c r="E32" s="106"/>
      <c r="F32" s="92"/>
      <c r="G32" s="121"/>
    </row>
    <row r="33" spans="1:10" ht="16.5" x14ac:dyDescent="0.25">
      <c r="A33" s="122"/>
      <c r="B33" s="123" t="s">
        <v>3738</v>
      </c>
      <c r="C33" s="331"/>
      <c r="D33" s="124">
        <f>D36/(1+BDI_Materiais!$H$27)</f>
        <v>8667839.9717279263</v>
      </c>
      <c r="E33" s="125"/>
      <c r="F33" s="126"/>
      <c r="G33" s="127"/>
      <c r="H33" s="127"/>
    </row>
    <row r="34" spans="1:10" ht="16.5" x14ac:dyDescent="0.25">
      <c r="A34" s="122"/>
      <c r="B34" s="123" t="str">
        <f>UPPER(IF('!Dados'!G3="Com Desoneração",'!Dados'!C8,'!Dados'!C9))</f>
        <v>BDI = 20,26%...........................................................................................................</v>
      </c>
      <c r="C34" s="331"/>
      <c r="D34" s="124">
        <f>D33*BDI_Materiais!$H$27</f>
        <v>1756104.378272078</v>
      </c>
      <c r="E34" s="125"/>
      <c r="F34" s="126"/>
      <c r="G34" s="127"/>
      <c r="H34" s="3"/>
    </row>
    <row r="35" spans="1:10" ht="16.5" x14ac:dyDescent="0.25">
      <c r="A35" s="128"/>
      <c r="B35" s="123"/>
      <c r="C35" s="331"/>
      <c r="D35" s="124"/>
      <c r="E35" s="125"/>
      <c r="F35" s="126"/>
      <c r="G35" s="19"/>
      <c r="H35" s="3"/>
      <c r="I35" s="129"/>
    </row>
    <row r="36" spans="1:10" ht="16.5" x14ac:dyDescent="0.25">
      <c r="A36" s="96"/>
      <c r="B36" s="130" t="s">
        <v>3739</v>
      </c>
      <c r="C36" s="331"/>
      <c r="D36" s="124">
        <f>'MOD 1'!J1005</f>
        <v>10423944.350000003</v>
      </c>
      <c r="E36" s="131"/>
      <c r="F36" s="132"/>
      <c r="G36" s="19"/>
      <c r="H36" s="19"/>
    </row>
    <row r="37" spans="1:10" ht="16.5" x14ac:dyDescent="0.25">
      <c r="A37" s="96"/>
      <c r="B37" s="130"/>
      <c r="C37" s="331"/>
      <c r="D37" s="124"/>
      <c r="E37" s="131"/>
      <c r="F37" s="132"/>
      <c r="G37" s="19"/>
      <c r="H37" s="19"/>
    </row>
    <row r="38" spans="1:10" ht="17.25" x14ac:dyDescent="0.25">
      <c r="A38" s="128"/>
      <c r="B38" s="538" t="s">
        <v>7056</v>
      </c>
      <c r="C38" s="539"/>
      <c r="D38" s="540"/>
      <c r="E38" s="131"/>
      <c r="F38" s="132"/>
      <c r="G38" s="19"/>
    </row>
    <row r="39" spans="1:10" ht="16.5" x14ac:dyDescent="0.25">
      <c r="A39" s="128"/>
      <c r="B39" s="123" t="s">
        <v>3738</v>
      </c>
      <c r="C39" s="331"/>
      <c r="D39" s="124">
        <f>D41/(1+BDI_Materiais!$H$27)</f>
        <v>1318051.9624147681</v>
      </c>
      <c r="E39" s="131"/>
      <c r="F39" s="132"/>
      <c r="G39" s="19"/>
    </row>
    <row r="40" spans="1:10" ht="16.5" x14ac:dyDescent="0.25">
      <c r="A40" s="128"/>
      <c r="B40" s="123" t="str">
        <f>UPPER(IF('!Dados'!G3="Com Desoneração",'!Dados'!C8,'!Dados'!C9))</f>
        <v>BDI = 20,26%...........................................................................................................</v>
      </c>
      <c r="C40" s="331"/>
      <c r="D40" s="124">
        <f>D39*BDI_Materiais!$H$27</f>
        <v>267037.32758523204</v>
      </c>
      <c r="E40" s="131"/>
      <c r="F40" s="132"/>
      <c r="G40" s="19"/>
      <c r="H40" s="19"/>
    </row>
    <row r="41" spans="1:10" ht="16.5" x14ac:dyDescent="0.25">
      <c r="A41" s="128"/>
      <c r="B41" s="130" t="s">
        <v>7880</v>
      </c>
      <c r="C41" s="331"/>
      <c r="D41" s="124">
        <f>'QUADRA POLIESPORTIVA'!J348</f>
        <v>1585089.29</v>
      </c>
      <c r="E41" s="131"/>
      <c r="F41" s="132"/>
      <c r="G41" s="19"/>
      <c r="H41" s="19"/>
    </row>
    <row r="42" spans="1:10" ht="16.5" x14ac:dyDescent="0.25">
      <c r="A42" s="128"/>
      <c r="B42" s="130"/>
      <c r="C42" s="331"/>
      <c r="D42" s="124"/>
      <c r="E42" s="131"/>
      <c r="F42" s="132"/>
      <c r="G42" s="19"/>
      <c r="H42" s="19"/>
    </row>
    <row r="43" spans="1:10" ht="15.75" x14ac:dyDescent="0.25">
      <c r="A43" s="102"/>
      <c r="B43" s="130" t="s">
        <v>3739</v>
      </c>
      <c r="C43" s="331"/>
      <c r="D43" s="124">
        <f>D36+D41</f>
        <v>12009033.640000004</v>
      </c>
      <c r="E43" s="106"/>
      <c r="F43" s="92"/>
      <c r="G43" s="19"/>
    </row>
    <row r="44" spans="1:10" ht="12" customHeight="1" x14ac:dyDescent="0.25">
      <c r="A44" s="122"/>
      <c r="B44" s="535" t="s">
        <v>3740</v>
      </c>
      <c r="C44" s="536"/>
      <c r="D44" s="537"/>
      <c r="E44" s="125"/>
      <c r="F44" s="126"/>
      <c r="G44" s="19"/>
      <c r="H44" s="19"/>
      <c r="I44" s="19"/>
      <c r="J44" s="19"/>
    </row>
    <row r="45" spans="1:10" ht="17.25" x14ac:dyDescent="0.25">
      <c r="A45" s="128"/>
      <c r="B45" s="538" t="s">
        <v>3677</v>
      </c>
      <c r="C45" s="539"/>
      <c r="D45" s="540"/>
      <c r="E45" s="131"/>
      <c r="F45" s="132"/>
      <c r="G45" s="19"/>
    </row>
    <row r="46" spans="1:10" ht="16.5" x14ac:dyDescent="0.25">
      <c r="A46" s="128"/>
      <c r="B46" s="123" t="s">
        <v>3738</v>
      </c>
      <c r="C46" s="331"/>
      <c r="D46" s="124">
        <f>D48/(1+BDI_Materiais!$H$27)</f>
        <v>2927527.0081490106</v>
      </c>
      <c r="E46" s="131"/>
      <c r="F46" s="132"/>
      <c r="G46" s="19"/>
    </row>
    <row r="47" spans="1:10" ht="16.5" x14ac:dyDescent="0.25">
      <c r="A47" s="128"/>
      <c r="B47" s="123" t="str">
        <f>UPPER(IF('!Dados'!G3="Com Desoneração",'!Dados'!C8,'!Dados'!C9))</f>
        <v>BDI = 20,26%...........................................................................................................</v>
      </c>
      <c r="C47" s="331"/>
      <c r="D47" s="124">
        <f>D46*BDI_Materiais!$H$27</f>
        <v>593116.9718509895</v>
      </c>
      <c r="E47" s="131"/>
      <c r="F47" s="132"/>
      <c r="G47" s="19"/>
      <c r="H47" s="19"/>
    </row>
    <row r="48" spans="1:10" ht="16.5" x14ac:dyDescent="0.25">
      <c r="A48" s="128"/>
      <c r="B48" s="130" t="s">
        <v>5134</v>
      </c>
      <c r="C48" s="331"/>
      <c r="D48" s="124">
        <f>'MOD 2'!J282</f>
        <v>3520643.98</v>
      </c>
      <c r="E48" s="131"/>
      <c r="F48" s="132"/>
      <c r="G48" s="19"/>
      <c r="H48" s="19"/>
    </row>
    <row r="49" spans="1:9" ht="16.5" x14ac:dyDescent="0.25">
      <c r="A49" s="128"/>
      <c r="B49" s="123"/>
      <c r="C49" s="331"/>
      <c r="D49" s="124"/>
      <c r="E49" s="131"/>
      <c r="F49" s="132"/>
      <c r="G49" s="19"/>
      <c r="H49" s="19"/>
    </row>
    <row r="50" spans="1:9" ht="17.25" x14ac:dyDescent="0.25">
      <c r="A50" s="128"/>
      <c r="B50" s="538" t="s">
        <v>55</v>
      </c>
      <c r="C50" s="539"/>
      <c r="D50" s="540"/>
      <c r="E50" s="131"/>
      <c r="F50" s="132"/>
      <c r="G50" s="133"/>
    </row>
    <row r="51" spans="1:9" ht="16.5" x14ac:dyDescent="0.25">
      <c r="A51" s="122"/>
      <c r="B51" s="123" t="s">
        <v>3738</v>
      </c>
      <c r="C51" s="331"/>
      <c r="D51" s="124">
        <f>D53/(1+BDI_Equipamentos!$H$27)</f>
        <v>152203.09023485784</v>
      </c>
      <c r="E51" s="125"/>
      <c r="F51" s="126"/>
      <c r="G51" s="134"/>
      <c r="H51" s="135"/>
      <c r="I51" s="136"/>
    </row>
    <row r="52" spans="1:9" ht="16.5" x14ac:dyDescent="0.25">
      <c r="A52" s="122"/>
      <c r="B52" s="123" t="str">
        <f>UPPER(IF('!Dados'!G3="Com Desoneração",'!Dados'!C10,'!Dados'!C10))</f>
        <v>BDI = 13,26%...........................................................................................................</v>
      </c>
      <c r="C52" s="331"/>
      <c r="D52" s="124">
        <f>D51*BDI_Equipamentos!$H$27</f>
        <v>20182.129765142148</v>
      </c>
      <c r="E52" s="125"/>
      <c r="F52" s="126"/>
      <c r="G52" s="19"/>
      <c r="H52" s="137"/>
      <c r="I52" s="138"/>
    </row>
    <row r="53" spans="1:9" ht="15.75" x14ac:dyDescent="0.25">
      <c r="A53" s="102"/>
      <c r="B53" s="130" t="s">
        <v>5059</v>
      </c>
      <c r="C53" s="331"/>
      <c r="D53" s="124">
        <f>Equipamentos!J26</f>
        <v>172385.22</v>
      </c>
      <c r="E53" s="106"/>
      <c r="F53" s="92"/>
      <c r="H53" s="139"/>
      <c r="I53" s="139"/>
    </row>
    <row r="54" spans="1:9" ht="15.75" x14ac:dyDescent="0.25">
      <c r="A54" s="102"/>
      <c r="B54" s="123"/>
      <c r="C54" s="331"/>
      <c r="D54" s="124"/>
      <c r="E54" s="106"/>
      <c r="F54" s="92"/>
      <c r="H54" s="139"/>
      <c r="I54" s="139"/>
    </row>
    <row r="55" spans="1:9" ht="15.75" x14ac:dyDescent="0.25">
      <c r="A55" s="102"/>
      <c r="B55" s="130" t="s">
        <v>3741</v>
      </c>
      <c r="C55" s="331"/>
      <c r="D55" s="124">
        <f>D48+D53</f>
        <v>3693029.2</v>
      </c>
      <c r="E55" s="106"/>
      <c r="F55" s="92"/>
      <c r="G55" s="19"/>
    </row>
    <row r="56" spans="1:9" x14ac:dyDescent="0.25">
      <c r="A56" s="102"/>
      <c r="B56" s="535" t="s">
        <v>3740</v>
      </c>
      <c r="C56" s="536"/>
      <c r="D56" s="537"/>
      <c r="E56" s="106"/>
      <c r="F56" s="92"/>
      <c r="G56" s="19"/>
    </row>
    <row r="57" spans="1:9" ht="18.75" x14ac:dyDescent="0.25">
      <c r="A57" s="102"/>
      <c r="B57" s="332" t="s">
        <v>3742</v>
      </c>
      <c r="C57" s="333"/>
      <c r="D57" s="140">
        <f>D43+D55</f>
        <v>15702062.840000004</v>
      </c>
      <c r="E57" s="90"/>
      <c r="H57" s="141"/>
    </row>
    <row r="58" spans="1:9" ht="15.75" x14ac:dyDescent="0.25">
      <c r="A58" s="102"/>
      <c r="B58" s="541"/>
      <c r="C58" s="542"/>
      <c r="D58" s="142"/>
      <c r="E58" s="90"/>
      <c r="F58" s="143"/>
      <c r="H58" s="19"/>
    </row>
    <row r="59" spans="1:9" ht="7.5" customHeight="1" x14ac:dyDescent="0.25">
      <c r="A59" s="102"/>
      <c r="B59" s="92"/>
      <c r="C59" s="92"/>
      <c r="D59" s="144"/>
      <c r="E59" s="106"/>
      <c r="F59" s="92"/>
      <c r="H59" s="139"/>
      <c r="I59" s="139"/>
    </row>
    <row r="60" spans="1:9" ht="55.5" customHeight="1" x14ac:dyDescent="0.25">
      <c r="A60" s="102"/>
      <c r="B60" s="145" t="s">
        <v>3743</v>
      </c>
      <c r="C60" s="530" t="s">
        <v>3744</v>
      </c>
      <c r="D60" s="531"/>
      <c r="E60" s="106"/>
      <c r="F60" s="92"/>
    </row>
    <row r="61" spans="1:9" x14ac:dyDescent="0.25">
      <c r="A61" s="146"/>
      <c r="B61" s="147"/>
      <c r="C61" s="147"/>
      <c r="D61" s="147"/>
      <c r="E61" s="148"/>
      <c r="F61" s="92"/>
    </row>
    <row r="63" spans="1:9" x14ac:dyDescent="0.25">
      <c r="D63" s="143"/>
      <c r="F63" s="143"/>
    </row>
    <row r="64" spans="1:9" x14ac:dyDescent="0.25">
      <c r="D64" s="143"/>
    </row>
    <row r="65" spans="4:6" x14ac:dyDescent="0.25">
      <c r="D65" s="143"/>
    </row>
    <row r="66" spans="4:6" x14ac:dyDescent="0.25">
      <c r="D66" s="143"/>
    </row>
    <row r="67" spans="4:6" x14ac:dyDescent="0.25">
      <c r="D67" s="143"/>
    </row>
    <row r="69" spans="4:6" x14ac:dyDescent="0.25">
      <c r="D69" s="143"/>
      <c r="F69" s="149"/>
    </row>
    <row r="72" spans="4:6" x14ac:dyDescent="0.25">
      <c r="F72" s="150"/>
    </row>
    <row r="74" spans="4:6" x14ac:dyDescent="0.25">
      <c r="F74" s="134"/>
    </row>
  </sheetData>
  <mergeCells count="26">
    <mergeCell ref="B13:D13"/>
    <mergeCell ref="A1:F1"/>
    <mergeCell ref="B8:D8"/>
    <mergeCell ref="B9:D9"/>
    <mergeCell ref="B10:D10"/>
    <mergeCell ref="B12:D12"/>
    <mergeCell ref="C30:D30"/>
    <mergeCell ref="B14:D14"/>
    <mergeCell ref="C16:D16"/>
    <mergeCell ref="C17:D17"/>
    <mergeCell ref="C18:D18"/>
    <mergeCell ref="C19:D19"/>
    <mergeCell ref="C20:D20"/>
    <mergeCell ref="C21:D21"/>
    <mergeCell ref="C22:D22"/>
    <mergeCell ref="C23:D23"/>
    <mergeCell ref="C27:D27"/>
    <mergeCell ref="C29:D29"/>
    <mergeCell ref="C60:D60"/>
    <mergeCell ref="B32:D32"/>
    <mergeCell ref="B44:D44"/>
    <mergeCell ref="B45:D45"/>
    <mergeCell ref="B50:D50"/>
    <mergeCell ref="B56:D56"/>
    <mergeCell ref="B58:C58"/>
    <mergeCell ref="B38:D38"/>
  </mergeCells>
  <printOptions horizontalCentered="1" verticalCentered="1"/>
  <pageMargins left="0.19685039370078741" right="0.19685039370078741" top="0.59055118110236227" bottom="0.59055118110236227" header="0.39370078740157483" footer="0.39370078740157483"/>
  <pageSetup paperSize="9" scale="6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pageSetUpPr fitToPage="1"/>
  </sheetPr>
  <dimension ref="A1:L1005"/>
  <sheetViews>
    <sheetView showGridLines="0" view="pageBreakPreview" zoomScale="85" zoomScaleNormal="85" zoomScaleSheetLayoutView="85" workbookViewId="0">
      <selection activeCell="L1" sqref="L1"/>
    </sheetView>
  </sheetViews>
  <sheetFormatPr defaultRowHeight="15" x14ac:dyDescent="0.25"/>
  <cols>
    <col min="1" max="1" width="18" style="37" bestFit="1" customWidth="1"/>
    <col min="2" max="2" width="21.7109375" style="37" customWidth="1"/>
    <col min="3" max="3" width="60.7109375" style="37" customWidth="1"/>
    <col min="4" max="4" width="7.7109375" style="37" customWidth="1"/>
    <col min="5" max="5" width="12.140625" style="439" bestFit="1" customWidth="1"/>
    <col min="6" max="6" width="17.140625" style="37" bestFit="1" customWidth="1"/>
    <col min="7" max="8" width="17.140625" style="37" customWidth="1"/>
    <col min="9" max="9" width="27.7109375" style="37" customWidth="1"/>
    <col min="10" max="10" width="22.7109375" style="37" customWidth="1"/>
    <col min="11" max="16384" width="9.140625" style="37"/>
  </cols>
  <sheetData>
    <row r="1" spans="1:10" x14ac:dyDescent="0.25">
      <c r="A1" s="203"/>
      <c r="B1" s="203"/>
      <c r="C1" s="583" t="s">
        <v>4719</v>
      </c>
      <c r="D1" s="583"/>
      <c r="E1" s="411"/>
      <c r="F1" s="412"/>
      <c r="G1" s="412"/>
      <c r="H1" s="581" t="s">
        <v>3655</v>
      </c>
      <c r="I1" s="582"/>
      <c r="J1" s="413">
        <f>BDI_Materiais!$H$27</f>
        <v>0.2026</v>
      </c>
    </row>
    <row r="2" spans="1:10" x14ac:dyDescent="0.25">
      <c r="A2" s="203"/>
      <c r="B2" s="206"/>
      <c r="C2" s="583" t="s">
        <v>4720</v>
      </c>
      <c r="D2" s="583"/>
      <c r="E2" s="411"/>
      <c r="F2" s="412"/>
      <c r="G2" s="414"/>
      <c r="H2" s="581" t="s">
        <v>3664</v>
      </c>
      <c r="I2" s="582"/>
      <c r="J2" s="413">
        <f>BDI_Equipamentos!$H$27</f>
        <v>0.1326</v>
      </c>
    </row>
    <row r="3" spans="1:10" x14ac:dyDescent="0.25">
      <c r="A3" s="203"/>
      <c r="B3" s="206"/>
      <c r="C3" s="583" t="s">
        <v>3722</v>
      </c>
      <c r="D3" s="583"/>
      <c r="E3" s="231"/>
      <c r="F3" s="412"/>
      <c r="G3" s="414"/>
      <c r="H3" s="414"/>
      <c r="I3" s="414"/>
      <c r="J3" s="414"/>
    </row>
    <row r="4" spans="1:10" x14ac:dyDescent="0.25">
      <c r="A4" s="210"/>
      <c r="B4" s="210"/>
      <c r="C4" s="583" t="s">
        <v>3723</v>
      </c>
      <c r="D4" s="583"/>
      <c r="E4" s="232"/>
      <c r="F4" s="412"/>
      <c r="G4" s="414"/>
      <c r="H4" s="414"/>
      <c r="I4" s="414"/>
      <c r="J4" s="412"/>
    </row>
    <row r="5" spans="1:10" x14ac:dyDescent="0.25">
      <c r="A5" s="210"/>
      <c r="B5" s="210"/>
      <c r="C5" s="583" t="str">
        <f>IF('!Dados'!G3="Com Desoneração","PLANILHA ESTIMATIVA DOS SERVIÇOS (COM DESONERAÇÃO)","PLANILHA ESTIMATIVA DOS SERVIÇOS (SEM DESONERAÇÃO)")</f>
        <v>PLANILHA ESTIMATIVA DOS SERVIÇOS (SEM DESONERAÇÃO)</v>
      </c>
      <c r="D5" s="583"/>
      <c r="E5" s="232"/>
      <c r="F5" s="412"/>
      <c r="G5" s="414"/>
      <c r="H5" s="414"/>
      <c r="I5" s="414"/>
      <c r="J5" s="412"/>
    </row>
    <row r="6" spans="1:10" ht="15.75" x14ac:dyDescent="0.25">
      <c r="A6" s="263" t="str">
        <f>'CPM_Comp.Mensal_Mão_Obra'!$B$5</f>
        <v>OBRA: RECONSTRUÇÃO DO CENTRO DE ENSINO FUNDAMENTAL 01 - CANDANGOLÂNDIA</v>
      </c>
      <c r="B6" s="409"/>
      <c r="C6" s="25"/>
      <c r="D6" s="38"/>
      <c r="E6" s="233"/>
      <c r="F6" s="205"/>
      <c r="G6" s="205"/>
      <c r="H6" s="205"/>
      <c r="I6" s="205"/>
      <c r="J6" s="269" t="str">
        <f>'CPM_Comp.Mensal_Mão_Obra'!$M$6</f>
        <v>Data: 30/11/2023</v>
      </c>
    </row>
    <row r="7" spans="1:10" x14ac:dyDescent="0.25">
      <c r="A7" s="270" t="str">
        <f>'CPM_Comp.Mensal_Mão_Obra'!$B$6</f>
        <v>LOCAL: EQR 2/4, AE 7 - CANDANGOLÂNDIA - DF</v>
      </c>
      <c r="B7" s="361"/>
      <c r="C7" s="361"/>
      <c r="D7" s="239"/>
      <c r="E7" s="230"/>
      <c r="F7" s="205"/>
      <c r="G7" s="205"/>
      <c r="H7" s="205"/>
      <c r="I7" s="205"/>
      <c r="J7" s="272" t="str">
        <f>'CPM_Comp.Mensal_Mão_Obra'!$M$7</f>
        <v>ÁREA CONSTRUÇÃO:  5.046,37 m²</v>
      </c>
    </row>
    <row r="8" spans="1:10" x14ac:dyDescent="0.25">
      <c r="A8" s="216" t="s">
        <v>3723</v>
      </c>
      <c r="B8" s="361"/>
      <c r="C8" s="361"/>
      <c r="D8" s="239"/>
      <c r="E8" s="230"/>
      <c r="F8" s="205"/>
      <c r="G8" s="205"/>
      <c r="H8" s="205"/>
      <c r="I8" s="205"/>
      <c r="J8" s="272" t="str">
        <f>IF('!Dados'!$G$3="Com Desoneração",'!Dados'!$E$6,'!Dados'!$E$7)</f>
        <v>LEIS SOCIAIS HORISTAS: 110,69%</v>
      </c>
    </row>
    <row r="9" spans="1:10" x14ac:dyDescent="0.25">
      <c r="A9" s="216" t="s">
        <v>3866</v>
      </c>
      <c r="B9" s="361"/>
      <c r="C9" s="361"/>
      <c r="D9" s="239"/>
      <c r="E9" s="234"/>
      <c r="F9" s="205"/>
      <c r="G9" s="205"/>
      <c r="H9" s="205"/>
      <c r="I9" s="205"/>
      <c r="J9" s="272" t="str">
        <f>IF('!Dados'!$G$3="Com Desoneração",'!Dados'!$G$6,'!Dados'!$G$7)</f>
        <v>LEIS SOCIAIS MENSALISTAS: 70,40%</v>
      </c>
    </row>
    <row r="10" spans="1:10" x14ac:dyDescent="0.25">
      <c r="A10" s="216" t="s">
        <v>3867</v>
      </c>
      <c r="B10" s="361"/>
      <c r="C10" s="361"/>
      <c r="D10" s="204"/>
      <c r="E10" s="234"/>
      <c r="F10" s="205"/>
      <c r="G10" s="205"/>
      <c r="H10" s="205"/>
      <c r="I10" s="205"/>
      <c r="J10" s="272" t="str">
        <f>IF('!Dados'!$G$3="Com Desoneração",'!Dados'!$I$6,'!Dados'!$I$7)</f>
        <v>TABELA DE REFERÊNCIA:. SINAPI - OUTUBRO DE 2023 SEM DESONERAÇÃO</v>
      </c>
    </row>
    <row r="11" spans="1:10" ht="18.75" x14ac:dyDescent="0.25">
      <c r="A11" s="577" t="s">
        <v>5132</v>
      </c>
      <c r="B11" s="578"/>
      <c r="C11" s="579"/>
      <c r="D11" s="579"/>
      <c r="E11" s="579"/>
      <c r="F11" s="579"/>
      <c r="G11" s="579"/>
      <c r="H11" s="579"/>
      <c r="I11" s="579"/>
      <c r="J11" s="580"/>
    </row>
    <row r="12" spans="1:10" ht="18.75" x14ac:dyDescent="0.25">
      <c r="A12" s="577" t="s">
        <v>3670</v>
      </c>
      <c r="B12" s="578"/>
      <c r="C12" s="579"/>
      <c r="D12" s="579"/>
      <c r="E12" s="579"/>
      <c r="F12" s="579"/>
      <c r="G12" s="579"/>
      <c r="H12" s="579"/>
      <c r="I12" s="579"/>
      <c r="J12" s="580"/>
    </row>
    <row r="13" spans="1:10" ht="25.5" x14ac:dyDescent="0.25">
      <c r="A13" s="20" t="s">
        <v>3671</v>
      </c>
      <c r="B13" s="21" t="s">
        <v>3656</v>
      </c>
      <c r="C13" s="21" t="s">
        <v>3657</v>
      </c>
      <c r="D13" s="21" t="s">
        <v>3658</v>
      </c>
      <c r="E13" s="198" t="s">
        <v>3659</v>
      </c>
      <c r="F13" s="22" t="s">
        <v>3672</v>
      </c>
      <c r="G13" s="22" t="s">
        <v>3673</v>
      </c>
      <c r="H13" s="22" t="s">
        <v>3674</v>
      </c>
      <c r="I13" s="22" t="s">
        <v>3660</v>
      </c>
      <c r="J13" s="23" t="s">
        <v>3675</v>
      </c>
    </row>
    <row r="14" spans="1:10" x14ac:dyDescent="0.25">
      <c r="A14" s="440" t="s">
        <v>14539</v>
      </c>
      <c r="B14" s="441" t="s">
        <v>14540</v>
      </c>
      <c r="C14" s="221" t="s">
        <v>14541</v>
      </c>
      <c r="D14" s="221" t="s">
        <v>3653</v>
      </c>
      <c r="E14" s="442"/>
      <c r="F14" s="221"/>
      <c r="G14" s="221"/>
      <c r="H14" s="221"/>
      <c r="I14" s="443"/>
      <c r="J14" s="444"/>
    </row>
    <row r="15" spans="1:10" x14ac:dyDescent="0.25">
      <c r="A15" s="445" t="s">
        <v>14542</v>
      </c>
      <c r="B15" s="446" t="s">
        <v>14540</v>
      </c>
      <c r="C15" s="447" t="s">
        <v>14543</v>
      </c>
      <c r="D15" s="447" t="s">
        <v>3653</v>
      </c>
      <c r="E15" s="448"/>
      <c r="F15" s="447"/>
      <c r="G15" s="447"/>
      <c r="H15" s="447"/>
      <c r="I15" s="449"/>
      <c r="J15" s="450"/>
    </row>
    <row r="16" spans="1:10" x14ac:dyDescent="0.25">
      <c r="A16" s="445" t="s">
        <v>14544</v>
      </c>
      <c r="B16" s="446" t="s">
        <v>14540</v>
      </c>
      <c r="C16" s="447" t="s">
        <v>14545</v>
      </c>
      <c r="D16" s="447" t="s">
        <v>3653</v>
      </c>
      <c r="E16" s="448"/>
      <c r="F16" s="447"/>
      <c r="G16" s="447"/>
      <c r="H16" s="447"/>
      <c r="I16" s="449"/>
      <c r="J16" s="450"/>
    </row>
    <row r="17" spans="1:10" x14ac:dyDescent="0.25">
      <c r="A17" s="445" t="s">
        <v>14546</v>
      </c>
      <c r="B17" s="446" t="s">
        <v>14540</v>
      </c>
      <c r="C17" s="447" t="s">
        <v>14547</v>
      </c>
      <c r="D17" s="447" t="s">
        <v>3653</v>
      </c>
      <c r="E17" s="448"/>
      <c r="F17" s="447"/>
      <c r="G17" s="447"/>
      <c r="H17" s="447"/>
      <c r="I17" s="449"/>
      <c r="J17" s="450"/>
    </row>
    <row r="18" spans="1:10" x14ac:dyDescent="0.25">
      <c r="A18" s="445" t="s">
        <v>14548</v>
      </c>
      <c r="B18" s="446" t="s">
        <v>14540</v>
      </c>
      <c r="C18" s="447" t="s">
        <v>14549</v>
      </c>
      <c r="D18" s="447" t="s">
        <v>3653</v>
      </c>
      <c r="E18" s="448"/>
      <c r="F18" s="447"/>
      <c r="G18" s="447"/>
      <c r="H18" s="447"/>
      <c r="I18" s="449"/>
      <c r="J18" s="450"/>
    </row>
    <row r="19" spans="1:10" x14ac:dyDescent="0.25">
      <c r="A19" s="451" t="s">
        <v>14550</v>
      </c>
      <c r="B19" s="452" t="s">
        <v>14540</v>
      </c>
      <c r="C19" s="453" t="s">
        <v>14551</v>
      </c>
      <c r="D19" s="453" t="s">
        <v>3653</v>
      </c>
      <c r="E19" s="454"/>
      <c r="F19" s="453"/>
      <c r="G19" s="453"/>
      <c r="H19" s="453"/>
      <c r="I19" s="455"/>
      <c r="J19" s="456"/>
    </row>
    <row r="20" spans="1:10" ht="45" x14ac:dyDescent="0.25">
      <c r="A20" s="31" t="s">
        <v>14552</v>
      </c>
      <c r="B20" s="404">
        <v>96535</v>
      </c>
      <c r="C20" s="31" t="s">
        <v>14553</v>
      </c>
      <c r="D20" s="408" t="s">
        <v>3636</v>
      </c>
      <c r="E20" s="405">
        <v>166.68</v>
      </c>
      <c r="F20" s="406">
        <f>VLOOKUP(B20,'RELATÓRIO DE COMPOSIÇÕES'!A:I,9,0)</f>
        <v>163.35000000000002</v>
      </c>
      <c r="G20" s="407">
        <f>BDI_Materiais!$H$27</f>
        <v>0.2026</v>
      </c>
      <c r="H20" s="406">
        <f>(1+G20)*F20</f>
        <v>196.44471000000001</v>
      </c>
      <c r="I20" s="406">
        <f>ROUND((H20*E20),2)</f>
        <v>32743.4</v>
      </c>
      <c r="J20" s="31"/>
    </row>
    <row r="21" spans="1:10" x14ac:dyDescent="0.25">
      <c r="A21" s="457" t="s">
        <v>14554</v>
      </c>
      <c r="B21" s="458" t="s">
        <v>3630</v>
      </c>
      <c r="C21" s="459" t="s">
        <v>14555</v>
      </c>
      <c r="D21" s="459" t="s">
        <v>3653</v>
      </c>
      <c r="E21" s="460"/>
      <c r="F21" s="459"/>
      <c r="G21" s="459"/>
      <c r="H21" s="459"/>
      <c r="I21" s="461"/>
      <c r="J21" s="462"/>
    </row>
    <row r="22" spans="1:10" ht="30" x14ac:dyDescent="0.25">
      <c r="A22" s="31" t="s">
        <v>14556</v>
      </c>
      <c r="B22" s="404">
        <v>96545</v>
      </c>
      <c r="C22" s="31" t="s">
        <v>5117</v>
      </c>
      <c r="D22" s="408" t="s">
        <v>3639</v>
      </c>
      <c r="E22" s="405">
        <v>614.70000000000005</v>
      </c>
      <c r="F22" s="406">
        <f>VLOOKUP(B22,'RELATÓRIO DE COMPOSIÇÕES'!A:I,9,0)</f>
        <v>16.27</v>
      </c>
      <c r="G22" s="407">
        <f>BDI_Materiais!$H$27</f>
        <v>0.2026</v>
      </c>
      <c r="H22" s="406">
        <f>(1+G22)*F22</f>
        <v>19.566301999999997</v>
      </c>
      <c r="I22" s="406">
        <f>ROUND((H22*E22),2)</f>
        <v>12027.41</v>
      </c>
      <c r="J22" s="31"/>
    </row>
    <row r="23" spans="1:10" ht="30" x14ac:dyDescent="0.25">
      <c r="A23" s="31" t="s">
        <v>14557</v>
      </c>
      <c r="B23" s="404">
        <v>96546</v>
      </c>
      <c r="C23" s="31" t="s">
        <v>4381</v>
      </c>
      <c r="D23" s="408" t="s">
        <v>3639</v>
      </c>
      <c r="E23" s="405">
        <v>1628.4</v>
      </c>
      <c r="F23" s="406">
        <f>VLOOKUP(B23,'RELATÓRIO DE COMPOSIÇÕES'!A:I,9,0)</f>
        <v>14.379999999999999</v>
      </c>
      <c r="G23" s="407">
        <f>BDI_Materiais!$H$27</f>
        <v>0.2026</v>
      </c>
      <c r="H23" s="406">
        <f>(1+G23)*F23</f>
        <v>17.293387999999997</v>
      </c>
      <c r="I23" s="406">
        <f>ROUND((H23*E23),2)</f>
        <v>28160.55</v>
      </c>
      <c r="J23" s="31"/>
    </row>
    <row r="24" spans="1:10" ht="30" x14ac:dyDescent="0.25">
      <c r="A24" s="31" t="s">
        <v>14558</v>
      </c>
      <c r="B24" s="404">
        <v>96547</v>
      </c>
      <c r="C24" s="31" t="s">
        <v>5118</v>
      </c>
      <c r="D24" s="408" t="s">
        <v>3639</v>
      </c>
      <c r="E24" s="405">
        <v>868.9</v>
      </c>
      <c r="F24" s="406">
        <f>VLOOKUP(B24,'RELATÓRIO DE COMPOSIÇÕES'!A:I,9,0)</f>
        <v>12.06</v>
      </c>
      <c r="G24" s="407">
        <f>BDI_Materiais!$H$27</f>
        <v>0.2026</v>
      </c>
      <c r="H24" s="406">
        <f>(1+G24)*F24</f>
        <v>14.503356</v>
      </c>
      <c r="I24" s="406">
        <f>ROUND((H24*E24),2)</f>
        <v>12601.97</v>
      </c>
      <c r="J24" s="31"/>
    </row>
    <row r="25" spans="1:10" ht="30" x14ac:dyDescent="0.25">
      <c r="A25" s="31" t="s">
        <v>14559</v>
      </c>
      <c r="B25" s="404">
        <v>96548</v>
      </c>
      <c r="C25" s="31" t="s">
        <v>5119</v>
      </c>
      <c r="D25" s="408" t="s">
        <v>3639</v>
      </c>
      <c r="E25" s="405">
        <v>128.4</v>
      </c>
      <c r="F25" s="406">
        <f>VLOOKUP(B25,'RELATÓRIO DE COMPOSIÇÕES'!A:I,9,0)</f>
        <v>11.279999999999998</v>
      </c>
      <c r="G25" s="407">
        <f>BDI_Materiais!$H$27</f>
        <v>0.2026</v>
      </c>
      <c r="H25" s="406">
        <f>(1+G25)*F25</f>
        <v>13.565327999999996</v>
      </c>
      <c r="I25" s="406">
        <f>ROUND((H25*E25),2)</f>
        <v>1741.79</v>
      </c>
      <c r="J25" s="31"/>
    </row>
    <row r="26" spans="1:10" x14ac:dyDescent="0.25">
      <c r="A26" s="457" t="s">
        <v>14560</v>
      </c>
      <c r="B26" s="458" t="s">
        <v>3630</v>
      </c>
      <c r="C26" s="459" t="s">
        <v>14561</v>
      </c>
      <c r="D26" s="459" t="s">
        <v>3653</v>
      </c>
      <c r="E26" s="460"/>
      <c r="F26" s="459"/>
      <c r="G26" s="459"/>
      <c r="H26" s="459"/>
      <c r="I26" s="461"/>
      <c r="J26" s="462"/>
    </row>
    <row r="27" spans="1:10" ht="45" x14ac:dyDescent="0.25">
      <c r="A27" s="31" t="s">
        <v>14562</v>
      </c>
      <c r="B27" s="404" t="s">
        <v>13774</v>
      </c>
      <c r="C27" s="31" t="s">
        <v>14563</v>
      </c>
      <c r="D27" s="408" t="s">
        <v>3641</v>
      </c>
      <c r="E27" s="405">
        <v>67.97</v>
      </c>
      <c r="F27" s="406">
        <f>VLOOKUP(B27,'RELATÓRIO DE COMPOSIÇÕES'!A:I,9,0)</f>
        <v>659.38</v>
      </c>
      <c r="G27" s="407">
        <f>BDI_Materiais!$H$27</f>
        <v>0.2026</v>
      </c>
      <c r="H27" s="406">
        <f>(1+G27)*F27</f>
        <v>792.97038799999996</v>
      </c>
      <c r="I27" s="406">
        <f>ROUND((H27*E27),2)</f>
        <v>53898.2</v>
      </c>
      <c r="J27" s="31"/>
    </row>
    <row r="28" spans="1:10" x14ac:dyDescent="0.25">
      <c r="A28" s="457" t="s">
        <v>14564</v>
      </c>
      <c r="B28" s="458" t="s">
        <v>3630</v>
      </c>
      <c r="C28" s="459" t="s">
        <v>14565</v>
      </c>
      <c r="D28" s="459" t="s">
        <v>3653</v>
      </c>
      <c r="E28" s="460"/>
      <c r="F28" s="459"/>
      <c r="G28" s="459"/>
      <c r="H28" s="459"/>
      <c r="I28" s="461"/>
      <c r="J28" s="462"/>
    </row>
    <row r="29" spans="1:10" ht="30" x14ac:dyDescent="0.25">
      <c r="A29" s="31" t="s">
        <v>14566</v>
      </c>
      <c r="B29" s="404">
        <v>98557</v>
      </c>
      <c r="C29" s="31" t="s">
        <v>4382</v>
      </c>
      <c r="D29" s="408" t="s">
        <v>3636</v>
      </c>
      <c r="E29" s="405">
        <v>166.68</v>
      </c>
      <c r="F29" s="406">
        <f>VLOOKUP(B29,'RELATÓRIO DE COMPOSIÇÕES'!A:I,9,0)</f>
        <v>45.839999999999996</v>
      </c>
      <c r="G29" s="407">
        <f>BDI_Materiais!$H$27</f>
        <v>0.2026</v>
      </c>
      <c r="H29" s="406">
        <f>(1+G29)*F29</f>
        <v>55.127183999999993</v>
      </c>
      <c r="I29" s="406">
        <f>ROUND((H29*E29),2)</f>
        <v>9188.6</v>
      </c>
      <c r="J29" s="31"/>
    </row>
    <row r="30" spans="1:10" x14ac:dyDescent="0.25">
      <c r="A30" s="440" t="s">
        <v>14567</v>
      </c>
      <c r="B30" s="463" t="s">
        <v>3630</v>
      </c>
      <c r="C30" s="221" t="s">
        <v>14568</v>
      </c>
      <c r="D30" s="221" t="s">
        <v>3653</v>
      </c>
      <c r="E30" s="442"/>
      <c r="F30" s="221"/>
      <c r="G30" s="221"/>
      <c r="H30" s="221"/>
      <c r="I30" s="443"/>
      <c r="J30" s="444"/>
    </row>
    <row r="31" spans="1:10" x14ac:dyDescent="0.25">
      <c r="A31" s="451" t="s">
        <v>14569</v>
      </c>
      <c r="B31" s="464" t="s">
        <v>3630</v>
      </c>
      <c r="C31" s="453" t="s">
        <v>14551</v>
      </c>
      <c r="D31" s="453" t="s">
        <v>3653</v>
      </c>
      <c r="E31" s="454"/>
      <c r="F31" s="453"/>
      <c r="G31" s="453"/>
      <c r="H31" s="453"/>
      <c r="I31" s="455"/>
      <c r="J31" s="456"/>
    </row>
    <row r="32" spans="1:10" ht="45" x14ac:dyDescent="0.25">
      <c r="A32" s="31" t="s">
        <v>5069</v>
      </c>
      <c r="B32" s="404">
        <v>96536</v>
      </c>
      <c r="C32" s="31" t="s">
        <v>7209</v>
      </c>
      <c r="D32" s="408" t="s">
        <v>3636</v>
      </c>
      <c r="E32" s="405">
        <v>1067.33</v>
      </c>
      <c r="F32" s="406">
        <f>VLOOKUP(B32,'RELATÓRIO DE COMPOSIÇÕES'!A:I,9,0)</f>
        <v>84.730000000000018</v>
      </c>
      <c r="G32" s="407">
        <f>BDI_Materiais!$H$27</f>
        <v>0.2026</v>
      </c>
      <c r="H32" s="406">
        <f>(1+G32)*F32</f>
        <v>101.89629800000002</v>
      </c>
      <c r="I32" s="406">
        <f>ROUND((H32*E32),2)</f>
        <v>108756.98</v>
      </c>
      <c r="J32" s="31"/>
    </row>
    <row r="33" spans="1:10" x14ac:dyDescent="0.25">
      <c r="A33" s="457" t="s">
        <v>14570</v>
      </c>
      <c r="B33" s="458" t="s">
        <v>3630</v>
      </c>
      <c r="C33" s="459" t="s">
        <v>14555</v>
      </c>
      <c r="D33" s="459" t="s">
        <v>3653</v>
      </c>
      <c r="E33" s="460"/>
      <c r="F33" s="459"/>
      <c r="G33" s="459"/>
      <c r="H33" s="459"/>
      <c r="I33" s="461"/>
      <c r="J33" s="462"/>
    </row>
    <row r="34" spans="1:10" ht="30" x14ac:dyDescent="0.25">
      <c r="A34" s="31" t="s">
        <v>5070</v>
      </c>
      <c r="B34" s="404">
        <v>96543</v>
      </c>
      <c r="C34" s="31" t="s">
        <v>4380</v>
      </c>
      <c r="D34" s="408" t="s">
        <v>3639</v>
      </c>
      <c r="E34" s="405">
        <v>971</v>
      </c>
      <c r="F34" s="406">
        <f>VLOOKUP(B34,'RELATÓRIO DE COMPOSIÇÕES'!A:I,9,0)</f>
        <v>19.32</v>
      </c>
      <c r="G34" s="407">
        <f>BDI_Materiais!$H$27</f>
        <v>0.2026</v>
      </c>
      <c r="H34" s="406">
        <f t="shared" ref="H34:H39" si="0">(1+G34)*F34</f>
        <v>23.234231999999999</v>
      </c>
      <c r="I34" s="406">
        <f t="shared" ref="I34:I39" si="1">ROUND((H34*E34),2)</f>
        <v>22560.44</v>
      </c>
      <c r="J34" s="31"/>
    </row>
    <row r="35" spans="1:10" ht="30" x14ac:dyDescent="0.25">
      <c r="A35" s="31" t="s">
        <v>14571</v>
      </c>
      <c r="B35" s="404">
        <v>96544</v>
      </c>
      <c r="C35" s="31" t="s">
        <v>4383</v>
      </c>
      <c r="D35" s="408" t="s">
        <v>3639</v>
      </c>
      <c r="E35" s="405">
        <v>1003.9</v>
      </c>
      <c r="F35" s="406">
        <f>VLOOKUP(B35,'RELATÓRIO DE COMPOSIÇÕES'!A:I,9,0)</f>
        <v>17.72</v>
      </c>
      <c r="G35" s="407">
        <f>BDI_Materiais!$H$27</f>
        <v>0.2026</v>
      </c>
      <c r="H35" s="406">
        <f t="shared" si="0"/>
        <v>21.310071999999998</v>
      </c>
      <c r="I35" s="406">
        <f t="shared" si="1"/>
        <v>21393.18</v>
      </c>
      <c r="J35" s="31"/>
    </row>
    <row r="36" spans="1:10" ht="30" x14ac:dyDescent="0.25">
      <c r="A36" s="31" t="s">
        <v>14572</v>
      </c>
      <c r="B36" s="404">
        <v>96545</v>
      </c>
      <c r="C36" s="31" t="s">
        <v>5117</v>
      </c>
      <c r="D36" s="408" t="s">
        <v>3639</v>
      </c>
      <c r="E36" s="405">
        <v>14.9</v>
      </c>
      <c r="F36" s="406">
        <f>VLOOKUP(B36,'RELATÓRIO DE COMPOSIÇÕES'!A:I,9,0)</f>
        <v>16.27</v>
      </c>
      <c r="G36" s="407">
        <f>BDI_Materiais!$H$27</f>
        <v>0.2026</v>
      </c>
      <c r="H36" s="406">
        <f t="shared" si="0"/>
        <v>19.566301999999997</v>
      </c>
      <c r="I36" s="406">
        <f t="shared" si="1"/>
        <v>291.54000000000002</v>
      </c>
      <c r="J36" s="31"/>
    </row>
    <row r="37" spans="1:10" ht="30" x14ac:dyDescent="0.25">
      <c r="A37" s="31" t="s">
        <v>14573</v>
      </c>
      <c r="B37" s="404">
        <v>96546</v>
      </c>
      <c r="C37" s="31" t="s">
        <v>4381</v>
      </c>
      <c r="D37" s="408" t="s">
        <v>3639</v>
      </c>
      <c r="E37" s="405">
        <v>1707.1</v>
      </c>
      <c r="F37" s="406">
        <f>VLOOKUP(B37,'RELATÓRIO DE COMPOSIÇÕES'!A:I,9,0)</f>
        <v>14.379999999999999</v>
      </c>
      <c r="G37" s="407">
        <f>BDI_Materiais!$H$27</f>
        <v>0.2026</v>
      </c>
      <c r="H37" s="406">
        <f t="shared" si="0"/>
        <v>17.293387999999997</v>
      </c>
      <c r="I37" s="406">
        <f t="shared" si="1"/>
        <v>29521.54</v>
      </c>
      <c r="J37" s="31"/>
    </row>
    <row r="38" spans="1:10" ht="30" x14ac:dyDescent="0.25">
      <c r="A38" s="31" t="s">
        <v>14574</v>
      </c>
      <c r="B38" s="404">
        <v>96547</v>
      </c>
      <c r="C38" s="31" t="s">
        <v>5118</v>
      </c>
      <c r="D38" s="408" t="s">
        <v>3639</v>
      </c>
      <c r="E38" s="405">
        <v>1546.7</v>
      </c>
      <c r="F38" s="406">
        <f>VLOOKUP(B38,'RELATÓRIO DE COMPOSIÇÕES'!A:I,9,0)</f>
        <v>12.06</v>
      </c>
      <c r="G38" s="407">
        <f>BDI_Materiais!$H$27</f>
        <v>0.2026</v>
      </c>
      <c r="H38" s="406">
        <f t="shared" si="0"/>
        <v>14.503356</v>
      </c>
      <c r="I38" s="406">
        <f t="shared" si="1"/>
        <v>22432.34</v>
      </c>
      <c r="J38" s="31"/>
    </row>
    <row r="39" spans="1:10" ht="30" x14ac:dyDescent="0.25">
      <c r="A39" s="31" t="s">
        <v>14575</v>
      </c>
      <c r="B39" s="404">
        <v>96548</v>
      </c>
      <c r="C39" s="31" t="s">
        <v>5119</v>
      </c>
      <c r="D39" s="408" t="s">
        <v>3639</v>
      </c>
      <c r="E39" s="405">
        <v>147.6</v>
      </c>
      <c r="F39" s="406">
        <f>VLOOKUP(B39,'RELATÓRIO DE COMPOSIÇÕES'!A:I,9,0)</f>
        <v>11.279999999999998</v>
      </c>
      <c r="G39" s="407">
        <f>BDI_Materiais!$H$27</f>
        <v>0.2026</v>
      </c>
      <c r="H39" s="406">
        <f t="shared" si="0"/>
        <v>13.565327999999996</v>
      </c>
      <c r="I39" s="406">
        <f t="shared" si="1"/>
        <v>2002.24</v>
      </c>
      <c r="J39" s="31"/>
    </row>
    <row r="40" spans="1:10" x14ac:dyDescent="0.25">
      <c r="A40" s="457" t="s">
        <v>14576</v>
      </c>
      <c r="B40" s="458" t="s">
        <v>3630</v>
      </c>
      <c r="C40" s="459" t="s">
        <v>14561</v>
      </c>
      <c r="D40" s="459" t="s">
        <v>3653</v>
      </c>
      <c r="E40" s="460"/>
      <c r="F40" s="459"/>
      <c r="G40" s="459"/>
      <c r="H40" s="459"/>
      <c r="I40" s="461"/>
      <c r="J40" s="462"/>
    </row>
    <row r="41" spans="1:10" ht="45" x14ac:dyDescent="0.25">
      <c r="A41" s="31" t="s">
        <v>5071</v>
      </c>
      <c r="B41" s="404" t="s">
        <v>13774</v>
      </c>
      <c r="C41" s="31" t="s">
        <v>14563</v>
      </c>
      <c r="D41" s="408" t="s">
        <v>3641</v>
      </c>
      <c r="E41" s="405">
        <v>72.42</v>
      </c>
      <c r="F41" s="406">
        <f>VLOOKUP(B41,'RELATÓRIO DE COMPOSIÇÕES'!A:I,9,0)</f>
        <v>659.38</v>
      </c>
      <c r="G41" s="407">
        <f>BDI_Materiais!$H$27</f>
        <v>0.2026</v>
      </c>
      <c r="H41" s="406">
        <f>(1+G41)*F41</f>
        <v>792.97038799999996</v>
      </c>
      <c r="I41" s="406">
        <f>ROUND((H41*E41),2)</f>
        <v>57426.92</v>
      </c>
      <c r="J41" s="31"/>
    </row>
    <row r="42" spans="1:10" x14ac:dyDescent="0.25">
      <c r="A42" s="457" t="s">
        <v>14577</v>
      </c>
      <c r="B42" s="458" t="s">
        <v>3630</v>
      </c>
      <c r="C42" s="459" t="s">
        <v>14565</v>
      </c>
      <c r="D42" s="459" t="s">
        <v>3653</v>
      </c>
      <c r="E42" s="460"/>
      <c r="F42" s="459"/>
      <c r="G42" s="459"/>
      <c r="H42" s="459"/>
      <c r="I42" s="461"/>
      <c r="J42" s="462"/>
    </row>
    <row r="43" spans="1:10" ht="30" x14ac:dyDescent="0.25">
      <c r="A43" s="31" t="s">
        <v>5072</v>
      </c>
      <c r="B43" s="404">
        <v>98557</v>
      </c>
      <c r="C43" s="31" t="s">
        <v>4382</v>
      </c>
      <c r="D43" s="408" t="s">
        <v>3636</v>
      </c>
      <c r="E43" s="405">
        <v>1067.33</v>
      </c>
      <c r="F43" s="406">
        <f>VLOOKUP(B43,'RELATÓRIO DE COMPOSIÇÕES'!A:I,9,0)</f>
        <v>45.839999999999996</v>
      </c>
      <c r="G43" s="407">
        <f>BDI_Materiais!$H$27</f>
        <v>0.2026</v>
      </c>
      <c r="H43" s="406">
        <f>(1+G43)*F43</f>
        <v>55.127183999999993</v>
      </c>
      <c r="I43" s="406">
        <f>ROUND((H43*E43),2)</f>
        <v>58838.9</v>
      </c>
      <c r="J43" s="31"/>
    </row>
    <row r="44" spans="1:10" x14ac:dyDescent="0.25">
      <c r="A44" s="440" t="s">
        <v>14578</v>
      </c>
      <c r="B44" s="463" t="s">
        <v>3630</v>
      </c>
      <c r="C44" s="221" t="s">
        <v>14579</v>
      </c>
      <c r="D44" s="221" t="s">
        <v>3653</v>
      </c>
      <c r="E44" s="442"/>
      <c r="F44" s="221"/>
      <c r="G44" s="221"/>
      <c r="H44" s="221"/>
      <c r="I44" s="443"/>
      <c r="J44" s="444"/>
    </row>
    <row r="45" spans="1:10" x14ac:dyDescent="0.25">
      <c r="A45" s="445" t="s">
        <v>14580</v>
      </c>
      <c r="B45" s="465" t="s">
        <v>3630</v>
      </c>
      <c r="C45" s="447" t="s">
        <v>14547</v>
      </c>
      <c r="D45" s="447" t="s">
        <v>3653</v>
      </c>
      <c r="E45" s="448"/>
      <c r="F45" s="447"/>
      <c r="G45" s="447"/>
      <c r="H45" s="447"/>
      <c r="I45" s="449"/>
      <c r="J45" s="450"/>
    </row>
    <row r="46" spans="1:10" x14ac:dyDescent="0.25">
      <c r="A46" s="445" t="s">
        <v>14581</v>
      </c>
      <c r="B46" s="465" t="s">
        <v>3630</v>
      </c>
      <c r="C46" s="447" t="s">
        <v>14549</v>
      </c>
      <c r="D46" s="447" t="s">
        <v>3653</v>
      </c>
      <c r="E46" s="448"/>
      <c r="F46" s="447"/>
      <c r="G46" s="447"/>
      <c r="H46" s="447"/>
      <c r="I46" s="449"/>
      <c r="J46" s="450"/>
    </row>
    <row r="47" spans="1:10" x14ac:dyDescent="0.25">
      <c r="A47" s="451" t="s">
        <v>14582</v>
      </c>
      <c r="B47" s="464" t="s">
        <v>3630</v>
      </c>
      <c r="C47" s="453" t="s">
        <v>14551</v>
      </c>
      <c r="D47" s="453" t="s">
        <v>3653</v>
      </c>
      <c r="E47" s="454"/>
      <c r="F47" s="453"/>
      <c r="G47" s="453"/>
      <c r="H47" s="453"/>
      <c r="I47" s="455"/>
      <c r="J47" s="456"/>
    </row>
    <row r="48" spans="1:10" ht="45" x14ac:dyDescent="0.25">
      <c r="A48" s="31" t="s">
        <v>14583</v>
      </c>
      <c r="B48" s="404">
        <v>96535</v>
      </c>
      <c r="C48" s="31" t="s">
        <v>14553</v>
      </c>
      <c r="D48" s="408" t="s">
        <v>3636</v>
      </c>
      <c r="E48" s="405">
        <v>8.8699999999999992</v>
      </c>
      <c r="F48" s="406">
        <f>VLOOKUP(B48,'RELATÓRIO DE COMPOSIÇÕES'!A:I,9,0)</f>
        <v>163.35000000000002</v>
      </c>
      <c r="G48" s="407">
        <f>BDI_Materiais!$H$27</f>
        <v>0.2026</v>
      </c>
      <c r="H48" s="406">
        <f>(1+G48)*F48</f>
        <v>196.44471000000001</v>
      </c>
      <c r="I48" s="406">
        <f>ROUND((H48*E48),2)</f>
        <v>1742.46</v>
      </c>
      <c r="J48" s="31"/>
    </row>
    <row r="49" spans="1:10" x14ac:dyDescent="0.25">
      <c r="A49" s="457" t="s">
        <v>14584</v>
      </c>
      <c r="B49" s="458" t="s">
        <v>3630</v>
      </c>
      <c r="C49" s="459" t="s">
        <v>14555</v>
      </c>
      <c r="D49" s="459" t="s">
        <v>3653</v>
      </c>
      <c r="E49" s="460"/>
      <c r="F49" s="459"/>
      <c r="G49" s="459"/>
      <c r="H49" s="459"/>
      <c r="I49" s="461"/>
      <c r="J49" s="462"/>
    </row>
    <row r="50" spans="1:10" ht="30" x14ac:dyDescent="0.25">
      <c r="A50" s="31" t="s">
        <v>14585</v>
      </c>
      <c r="B50" s="404">
        <v>96543</v>
      </c>
      <c r="C50" s="31" t="s">
        <v>4380</v>
      </c>
      <c r="D50" s="408" t="s">
        <v>3639</v>
      </c>
      <c r="E50" s="405">
        <v>8.4</v>
      </c>
      <c r="F50" s="406">
        <f>VLOOKUP(B50,'RELATÓRIO DE COMPOSIÇÕES'!A:I,9,0)</f>
        <v>19.32</v>
      </c>
      <c r="G50" s="407">
        <f>BDI_Materiais!$H$27</f>
        <v>0.2026</v>
      </c>
      <c r="H50" s="406">
        <f>(1+G50)*F50</f>
        <v>23.234231999999999</v>
      </c>
      <c r="I50" s="406">
        <f>ROUND((H50*E50),2)</f>
        <v>195.17</v>
      </c>
      <c r="J50" s="31"/>
    </row>
    <row r="51" spans="1:10" ht="30" x14ac:dyDescent="0.25">
      <c r="A51" s="31" t="s">
        <v>14586</v>
      </c>
      <c r="B51" s="404">
        <v>96545</v>
      </c>
      <c r="C51" s="31" t="s">
        <v>5117</v>
      </c>
      <c r="D51" s="408" t="s">
        <v>3639</v>
      </c>
      <c r="E51" s="405">
        <v>23.6</v>
      </c>
      <c r="F51" s="406">
        <f>VLOOKUP(B51,'RELATÓRIO DE COMPOSIÇÕES'!A:I,9,0)</f>
        <v>16.27</v>
      </c>
      <c r="G51" s="407">
        <f>BDI_Materiais!$H$27</f>
        <v>0.2026</v>
      </c>
      <c r="H51" s="406">
        <f>(1+G51)*F51</f>
        <v>19.566301999999997</v>
      </c>
      <c r="I51" s="406">
        <f>ROUND((H51*E51),2)</f>
        <v>461.76</v>
      </c>
      <c r="J51" s="31"/>
    </row>
    <row r="52" spans="1:10" ht="30" x14ac:dyDescent="0.25">
      <c r="A52" s="31" t="s">
        <v>14587</v>
      </c>
      <c r="B52" s="404">
        <v>96546</v>
      </c>
      <c r="C52" s="31" t="s">
        <v>4381</v>
      </c>
      <c r="D52" s="408" t="s">
        <v>3639</v>
      </c>
      <c r="E52" s="405">
        <v>25.5</v>
      </c>
      <c r="F52" s="406">
        <f>VLOOKUP(B52,'RELATÓRIO DE COMPOSIÇÕES'!A:I,9,0)</f>
        <v>14.379999999999999</v>
      </c>
      <c r="G52" s="407">
        <f>BDI_Materiais!$H$27</f>
        <v>0.2026</v>
      </c>
      <c r="H52" s="406">
        <f>(1+G52)*F52</f>
        <v>17.293387999999997</v>
      </c>
      <c r="I52" s="406">
        <f>ROUND((H52*E52),2)</f>
        <v>440.98</v>
      </c>
      <c r="J52" s="31"/>
    </row>
    <row r="53" spans="1:10" x14ac:dyDescent="0.25">
      <c r="A53" s="457" t="s">
        <v>14588</v>
      </c>
      <c r="B53" s="458" t="s">
        <v>3630</v>
      </c>
      <c r="C53" s="459" t="s">
        <v>14561</v>
      </c>
      <c r="D53" s="459" t="s">
        <v>3653</v>
      </c>
      <c r="E53" s="460"/>
      <c r="F53" s="459"/>
      <c r="G53" s="459"/>
      <c r="H53" s="459"/>
      <c r="I53" s="461"/>
      <c r="J53" s="462"/>
    </row>
    <row r="54" spans="1:10" ht="45" x14ac:dyDescent="0.25">
      <c r="A54" s="31" t="s">
        <v>14589</v>
      </c>
      <c r="B54" s="404" t="s">
        <v>13776</v>
      </c>
      <c r="C54" s="31" t="s">
        <v>14590</v>
      </c>
      <c r="D54" s="408" t="s">
        <v>3641</v>
      </c>
      <c r="E54" s="405">
        <v>0.85</v>
      </c>
      <c r="F54" s="406">
        <f>VLOOKUP(B54,'RELATÓRIO DE COMPOSIÇÕES'!A:I,9,0)</f>
        <v>613.78000000000009</v>
      </c>
      <c r="G54" s="407">
        <f>BDI_Materiais!$H$27</f>
        <v>0.2026</v>
      </c>
      <c r="H54" s="406">
        <f>(1+G54)*F54</f>
        <v>738.13182800000004</v>
      </c>
      <c r="I54" s="406">
        <f>ROUND((H54*E54),2)</f>
        <v>627.41</v>
      </c>
      <c r="J54" s="31"/>
    </row>
    <row r="55" spans="1:10" x14ac:dyDescent="0.25">
      <c r="A55" s="457" t="s">
        <v>14591</v>
      </c>
      <c r="B55" s="458" t="s">
        <v>3630</v>
      </c>
      <c r="C55" s="459" t="s">
        <v>14565</v>
      </c>
      <c r="D55" s="459" t="s">
        <v>3653</v>
      </c>
      <c r="E55" s="460"/>
      <c r="F55" s="459"/>
      <c r="G55" s="459"/>
      <c r="H55" s="459"/>
      <c r="I55" s="461"/>
      <c r="J55" s="462"/>
    </row>
    <row r="56" spans="1:10" ht="30" x14ac:dyDescent="0.25">
      <c r="A56" s="31" t="s">
        <v>14592</v>
      </c>
      <c r="B56" s="404">
        <v>98557</v>
      </c>
      <c r="C56" s="31" t="s">
        <v>4382</v>
      </c>
      <c r="D56" s="408" t="s">
        <v>3636</v>
      </c>
      <c r="E56" s="405">
        <v>8.8699999999999992</v>
      </c>
      <c r="F56" s="406">
        <f>VLOOKUP(B56,'RELATÓRIO DE COMPOSIÇÕES'!A:I,9,0)</f>
        <v>45.839999999999996</v>
      </c>
      <c r="G56" s="407">
        <f>BDI_Materiais!$H$27</f>
        <v>0.2026</v>
      </c>
      <c r="H56" s="406">
        <f>(1+G56)*F56</f>
        <v>55.127183999999993</v>
      </c>
      <c r="I56" s="406">
        <f>ROUND((H56*E56),2)</f>
        <v>488.98</v>
      </c>
      <c r="J56" s="31"/>
    </row>
    <row r="57" spans="1:10" x14ac:dyDescent="0.25">
      <c r="A57" s="440" t="s">
        <v>14593</v>
      </c>
      <c r="B57" s="463" t="s">
        <v>3630</v>
      </c>
      <c r="C57" s="221" t="s">
        <v>14568</v>
      </c>
      <c r="D57" s="221" t="s">
        <v>3653</v>
      </c>
      <c r="E57" s="442"/>
      <c r="F57" s="221"/>
      <c r="G57" s="221"/>
      <c r="H57" s="221"/>
      <c r="I57" s="443"/>
      <c r="J57" s="444"/>
    </row>
    <row r="58" spans="1:10" x14ac:dyDescent="0.25">
      <c r="A58" s="451" t="s">
        <v>14594</v>
      </c>
      <c r="B58" s="464" t="s">
        <v>3630</v>
      </c>
      <c r="C58" s="453" t="s">
        <v>14551</v>
      </c>
      <c r="D58" s="453" t="s">
        <v>3653</v>
      </c>
      <c r="E58" s="454"/>
      <c r="F58" s="453"/>
      <c r="G58" s="453"/>
      <c r="H58" s="453"/>
      <c r="I58" s="455"/>
      <c r="J58" s="456"/>
    </row>
    <row r="59" spans="1:10" ht="45" x14ac:dyDescent="0.25">
      <c r="A59" s="31" t="s">
        <v>7058</v>
      </c>
      <c r="B59" s="404">
        <v>96536</v>
      </c>
      <c r="C59" s="31" t="s">
        <v>7209</v>
      </c>
      <c r="D59" s="408" t="s">
        <v>3636</v>
      </c>
      <c r="E59" s="405">
        <v>7.27</v>
      </c>
      <c r="F59" s="406">
        <f>VLOOKUP(B59,'RELATÓRIO DE COMPOSIÇÕES'!A:I,9,0)</f>
        <v>84.730000000000018</v>
      </c>
      <c r="G59" s="407">
        <f>BDI_Materiais!$H$27</f>
        <v>0.2026</v>
      </c>
      <c r="H59" s="406">
        <f>(1+G59)*F59</f>
        <v>101.89629800000002</v>
      </c>
      <c r="I59" s="406">
        <f>ROUND((H59*E59),2)</f>
        <v>740.79</v>
      </c>
      <c r="J59" s="31"/>
    </row>
    <row r="60" spans="1:10" x14ac:dyDescent="0.25">
      <c r="A60" s="457" t="s">
        <v>14595</v>
      </c>
      <c r="B60" s="458" t="s">
        <v>3630</v>
      </c>
      <c r="C60" s="459" t="s">
        <v>14555</v>
      </c>
      <c r="D60" s="459" t="s">
        <v>3653</v>
      </c>
      <c r="E60" s="460"/>
      <c r="F60" s="459"/>
      <c r="G60" s="459"/>
      <c r="H60" s="459"/>
      <c r="I60" s="461"/>
      <c r="J60" s="462"/>
    </row>
    <row r="61" spans="1:10" ht="30" x14ac:dyDescent="0.25">
      <c r="A61" s="31" t="s">
        <v>14596</v>
      </c>
      <c r="B61" s="404">
        <v>96543</v>
      </c>
      <c r="C61" s="31" t="s">
        <v>4380</v>
      </c>
      <c r="D61" s="408" t="s">
        <v>3639</v>
      </c>
      <c r="E61" s="405">
        <v>7.9</v>
      </c>
      <c r="F61" s="406">
        <f>VLOOKUP(B61,'RELATÓRIO DE COMPOSIÇÕES'!A:I,9,0)</f>
        <v>19.32</v>
      </c>
      <c r="G61" s="407">
        <f>BDI_Materiais!$H$27</f>
        <v>0.2026</v>
      </c>
      <c r="H61" s="406">
        <f>(1+G61)*F61</f>
        <v>23.234231999999999</v>
      </c>
      <c r="I61" s="406">
        <f>ROUND((H61*E61),2)</f>
        <v>183.55</v>
      </c>
      <c r="J61" s="31"/>
    </row>
    <row r="62" spans="1:10" ht="30" x14ac:dyDescent="0.25">
      <c r="A62" s="31" t="s">
        <v>14597</v>
      </c>
      <c r="B62" s="404">
        <v>96544</v>
      </c>
      <c r="C62" s="31" t="s">
        <v>4383</v>
      </c>
      <c r="D62" s="408" t="s">
        <v>3639</v>
      </c>
      <c r="E62" s="405">
        <v>1.3</v>
      </c>
      <c r="F62" s="406">
        <f>VLOOKUP(B62,'RELATÓRIO DE COMPOSIÇÕES'!A:I,9,0)</f>
        <v>17.72</v>
      </c>
      <c r="G62" s="407">
        <f>BDI_Materiais!$H$27</f>
        <v>0.2026</v>
      </c>
      <c r="H62" s="406">
        <f>(1+G62)*F62</f>
        <v>21.310071999999998</v>
      </c>
      <c r="I62" s="406">
        <f>ROUND((H62*E62),2)</f>
        <v>27.7</v>
      </c>
      <c r="J62" s="31"/>
    </row>
    <row r="63" spans="1:10" ht="30" x14ac:dyDescent="0.25">
      <c r="A63" s="31" t="s">
        <v>14598</v>
      </c>
      <c r="B63" s="404">
        <v>96546</v>
      </c>
      <c r="C63" s="31" t="s">
        <v>4381</v>
      </c>
      <c r="D63" s="408" t="s">
        <v>3639</v>
      </c>
      <c r="E63" s="405">
        <v>34.4</v>
      </c>
      <c r="F63" s="406">
        <f>VLOOKUP(B63,'RELATÓRIO DE COMPOSIÇÕES'!A:I,9,0)</f>
        <v>14.379999999999999</v>
      </c>
      <c r="G63" s="407">
        <f>BDI_Materiais!$H$27</f>
        <v>0.2026</v>
      </c>
      <c r="H63" s="406">
        <f>(1+G63)*F63</f>
        <v>17.293387999999997</v>
      </c>
      <c r="I63" s="406">
        <f>ROUND((H63*E63),2)</f>
        <v>594.89</v>
      </c>
      <c r="J63" s="31"/>
    </row>
    <row r="64" spans="1:10" x14ac:dyDescent="0.25">
      <c r="A64" s="457" t="s">
        <v>14599</v>
      </c>
      <c r="B64" s="458" t="s">
        <v>3630</v>
      </c>
      <c r="C64" s="459" t="s">
        <v>14561</v>
      </c>
      <c r="D64" s="459" t="s">
        <v>3653</v>
      </c>
      <c r="E64" s="460"/>
      <c r="F64" s="459"/>
      <c r="G64" s="459"/>
      <c r="H64" s="459"/>
      <c r="I64" s="461"/>
      <c r="J64" s="462"/>
    </row>
    <row r="65" spans="1:12" ht="45" x14ac:dyDescent="0.25">
      <c r="A65" s="31" t="s">
        <v>14600</v>
      </c>
      <c r="B65" s="404" t="s">
        <v>13778</v>
      </c>
      <c r="C65" s="31" t="s">
        <v>14601</v>
      </c>
      <c r="D65" s="408" t="s">
        <v>3641</v>
      </c>
      <c r="E65" s="405">
        <v>0.41</v>
      </c>
      <c r="F65" s="406">
        <f>VLOOKUP(B65,'RELATÓRIO DE COMPOSIÇÕES'!A:I,9,0)</f>
        <v>605.59</v>
      </c>
      <c r="G65" s="407">
        <f>BDI_Materiais!$H$27</f>
        <v>0.2026</v>
      </c>
      <c r="H65" s="406">
        <f>(1+G65)*F65</f>
        <v>728.28253399999994</v>
      </c>
      <c r="I65" s="406">
        <f>ROUND((H65*E65),2)</f>
        <v>298.60000000000002</v>
      </c>
      <c r="J65" s="31"/>
    </row>
    <row r="66" spans="1:12" x14ac:dyDescent="0.25">
      <c r="A66" s="457" t="s">
        <v>14602</v>
      </c>
      <c r="B66" s="458" t="s">
        <v>3630</v>
      </c>
      <c r="C66" s="459" t="s">
        <v>14565</v>
      </c>
      <c r="D66" s="459" t="s">
        <v>3653</v>
      </c>
      <c r="E66" s="460"/>
      <c r="F66" s="459"/>
      <c r="G66" s="459"/>
      <c r="H66" s="459"/>
      <c r="I66" s="461"/>
      <c r="J66" s="462"/>
    </row>
    <row r="67" spans="1:12" ht="30" x14ac:dyDescent="0.25">
      <c r="A67" s="31" t="s">
        <v>14603</v>
      </c>
      <c r="B67" s="404">
        <v>98557</v>
      </c>
      <c r="C67" s="31" t="s">
        <v>4382</v>
      </c>
      <c r="D67" s="408" t="s">
        <v>3636</v>
      </c>
      <c r="E67" s="405">
        <v>7.27</v>
      </c>
      <c r="F67" s="406">
        <f>VLOOKUP(B67,'RELATÓRIO DE COMPOSIÇÕES'!A:I,9,0)</f>
        <v>45.839999999999996</v>
      </c>
      <c r="G67" s="407">
        <f>BDI_Materiais!$H$27</f>
        <v>0.2026</v>
      </c>
      <c r="H67" s="406">
        <f>(1+G67)*F67</f>
        <v>55.127183999999993</v>
      </c>
      <c r="I67" s="406">
        <f>ROUND((H67*E67),2)</f>
        <v>400.77</v>
      </c>
      <c r="J67" s="31"/>
    </row>
    <row r="68" spans="1:12" x14ac:dyDescent="0.25">
      <c r="A68" s="440" t="s">
        <v>14604</v>
      </c>
      <c r="B68" s="463" t="s">
        <v>3630</v>
      </c>
      <c r="C68" s="221" t="s">
        <v>14605</v>
      </c>
      <c r="D68" s="221" t="s">
        <v>3653</v>
      </c>
      <c r="E68" s="442"/>
      <c r="F68" s="221"/>
      <c r="G68" s="221"/>
      <c r="H68" s="221"/>
      <c r="I68" s="443"/>
      <c r="J68" s="444"/>
    </row>
    <row r="69" spans="1:12" x14ac:dyDescent="0.25">
      <c r="A69" s="445" t="s">
        <v>14606</v>
      </c>
      <c r="B69" s="465" t="s">
        <v>3630</v>
      </c>
      <c r="C69" s="447" t="s">
        <v>14547</v>
      </c>
      <c r="D69" s="447" t="s">
        <v>3653</v>
      </c>
      <c r="E69" s="448"/>
      <c r="F69" s="447"/>
      <c r="G69" s="447"/>
      <c r="H69" s="447"/>
      <c r="I69" s="449"/>
      <c r="J69" s="450"/>
    </row>
    <row r="70" spans="1:12" x14ac:dyDescent="0.25">
      <c r="A70" s="445" t="s">
        <v>14607</v>
      </c>
      <c r="B70" s="465" t="s">
        <v>3630</v>
      </c>
      <c r="C70" s="447" t="s">
        <v>14549</v>
      </c>
      <c r="D70" s="447" t="s">
        <v>3653</v>
      </c>
      <c r="E70" s="448"/>
      <c r="F70" s="447"/>
      <c r="G70" s="447"/>
      <c r="H70" s="447"/>
      <c r="I70" s="449"/>
      <c r="J70" s="450"/>
    </row>
    <row r="71" spans="1:12" x14ac:dyDescent="0.25">
      <c r="A71" s="451" t="s">
        <v>14608</v>
      </c>
      <c r="B71" s="464" t="s">
        <v>3630</v>
      </c>
      <c r="C71" s="453" t="s">
        <v>14551</v>
      </c>
      <c r="D71" s="453" t="s">
        <v>3653</v>
      </c>
      <c r="E71" s="454"/>
      <c r="F71" s="453"/>
      <c r="G71" s="453"/>
      <c r="H71" s="453"/>
      <c r="I71" s="455"/>
      <c r="J71" s="456"/>
    </row>
    <row r="72" spans="1:12" s="520" customFormat="1" ht="45" x14ac:dyDescent="0.25">
      <c r="A72" s="513" t="s">
        <v>14609</v>
      </c>
      <c r="B72" s="514">
        <v>96535</v>
      </c>
      <c r="C72" s="513" t="s">
        <v>14553</v>
      </c>
      <c r="D72" s="515" t="s">
        <v>3636</v>
      </c>
      <c r="E72" s="516">
        <v>5.6</v>
      </c>
      <c r="F72" s="517">
        <f>VLOOKUP(B72,'RELATÓRIO DE COMPOSIÇÕES'!A:I,9,0)</f>
        <v>163.35000000000002</v>
      </c>
      <c r="G72" s="518">
        <f>BDI_Materiais!$H$27</f>
        <v>0.2026</v>
      </c>
      <c r="H72" s="517">
        <f>(1+G72)*F72</f>
        <v>196.44471000000001</v>
      </c>
      <c r="I72" s="517">
        <f>ROUND((H72*E72),2)</f>
        <v>1100.0899999999999</v>
      </c>
      <c r="J72" s="513"/>
    </row>
    <row r="73" spans="1:12" s="520" customFormat="1" x14ac:dyDescent="0.25">
      <c r="A73" s="457" t="s">
        <v>14610</v>
      </c>
      <c r="B73" s="458" t="s">
        <v>3630</v>
      </c>
      <c r="C73" s="459" t="s">
        <v>14555</v>
      </c>
      <c r="D73" s="459" t="s">
        <v>3653</v>
      </c>
      <c r="E73" s="460"/>
      <c r="F73" s="459"/>
      <c r="G73" s="459"/>
      <c r="H73" s="459"/>
      <c r="I73" s="461"/>
      <c r="J73" s="462"/>
    </row>
    <row r="74" spans="1:12" s="520" customFormat="1" ht="30" x14ac:dyDescent="0.25">
      <c r="A74" s="513" t="s">
        <v>14611</v>
      </c>
      <c r="B74" s="514">
        <v>96546</v>
      </c>
      <c r="C74" s="513" t="s">
        <v>4381</v>
      </c>
      <c r="D74" s="515" t="s">
        <v>3639</v>
      </c>
      <c r="E74" s="516">
        <v>119</v>
      </c>
      <c r="F74" s="517">
        <f>VLOOKUP(B74,'RELATÓRIO DE COMPOSIÇÕES'!A:I,9,0)</f>
        <v>14.379999999999999</v>
      </c>
      <c r="G74" s="518">
        <f>BDI_Materiais!$H$27</f>
        <v>0.2026</v>
      </c>
      <c r="H74" s="517">
        <f>(1+G74)*F74</f>
        <v>17.293387999999997</v>
      </c>
      <c r="I74" s="517">
        <f>ROUND((H74*E74),2)</f>
        <v>2057.91</v>
      </c>
      <c r="J74" s="513"/>
    </row>
    <row r="75" spans="1:12" s="520" customFormat="1" x14ac:dyDescent="0.25">
      <c r="A75" s="457" t="s">
        <v>14612</v>
      </c>
      <c r="B75" s="458" t="s">
        <v>3630</v>
      </c>
      <c r="C75" s="459" t="s">
        <v>14561</v>
      </c>
      <c r="D75" s="459" t="s">
        <v>3653</v>
      </c>
      <c r="E75" s="460"/>
      <c r="F75" s="459"/>
      <c r="G75" s="459"/>
      <c r="H75" s="459"/>
      <c r="I75" s="461"/>
      <c r="J75" s="462"/>
      <c r="L75" s="522"/>
    </row>
    <row r="76" spans="1:12" s="520" customFormat="1" ht="30" x14ac:dyDescent="0.25">
      <c r="A76" s="513" t="s">
        <v>14613</v>
      </c>
      <c r="B76" s="514">
        <v>96558</v>
      </c>
      <c r="C76" s="513" t="s">
        <v>14614</v>
      </c>
      <c r="D76" s="515" t="s">
        <v>3641</v>
      </c>
      <c r="E76" s="516">
        <v>3.91</v>
      </c>
      <c r="F76" s="517">
        <f>VLOOKUP(B76,'RELATÓRIO DE COMPOSIÇÕES'!A:I,9,0)</f>
        <v>631.71</v>
      </c>
      <c r="G76" s="518">
        <f>BDI_Materiais!$H$27</f>
        <v>0.2026</v>
      </c>
      <c r="H76" s="517">
        <f>(1+G76)*F76</f>
        <v>759.69444599999997</v>
      </c>
      <c r="I76" s="517">
        <f>ROUND((H76*E76),2)</f>
        <v>2970.41</v>
      </c>
      <c r="J76" s="513"/>
    </row>
    <row r="77" spans="1:12" s="520" customFormat="1" x14ac:dyDescent="0.25">
      <c r="A77" s="457" t="s">
        <v>14615</v>
      </c>
      <c r="B77" s="458" t="s">
        <v>3630</v>
      </c>
      <c r="C77" s="459" t="s">
        <v>14565</v>
      </c>
      <c r="D77" s="459" t="s">
        <v>3653</v>
      </c>
      <c r="E77" s="460"/>
      <c r="F77" s="459"/>
      <c r="G77" s="459"/>
      <c r="H77" s="459"/>
      <c r="I77" s="461"/>
      <c r="J77" s="462"/>
    </row>
    <row r="78" spans="1:12" s="520" customFormat="1" ht="30" x14ac:dyDescent="0.25">
      <c r="A78" s="513" t="s">
        <v>14616</v>
      </c>
      <c r="B78" s="514">
        <v>98557</v>
      </c>
      <c r="C78" s="513" t="s">
        <v>4382</v>
      </c>
      <c r="D78" s="515" t="s">
        <v>3636</v>
      </c>
      <c r="E78" s="516">
        <v>5.6</v>
      </c>
      <c r="F78" s="517">
        <f>VLOOKUP(B78,'RELATÓRIO DE COMPOSIÇÕES'!A:I,9,0)</f>
        <v>45.839999999999996</v>
      </c>
      <c r="G78" s="518">
        <f>BDI_Materiais!$H$27</f>
        <v>0.2026</v>
      </c>
      <c r="H78" s="517">
        <f>(1+G78)*F78</f>
        <v>55.127183999999993</v>
      </c>
      <c r="I78" s="517">
        <f>ROUND((H78*E78),2)</f>
        <v>308.70999999999998</v>
      </c>
      <c r="J78" s="513"/>
    </row>
    <row r="79" spans="1:12" x14ac:dyDescent="0.25">
      <c r="A79" s="440" t="s">
        <v>14617</v>
      </c>
      <c r="B79" s="463" t="s">
        <v>3630</v>
      </c>
      <c r="C79" s="221" t="s">
        <v>14568</v>
      </c>
      <c r="D79" s="221" t="s">
        <v>3653</v>
      </c>
      <c r="E79" s="442"/>
      <c r="F79" s="221"/>
      <c r="G79" s="221"/>
      <c r="H79" s="221"/>
      <c r="I79" s="443"/>
      <c r="J79" s="444"/>
    </row>
    <row r="80" spans="1:12" x14ac:dyDescent="0.25">
      <c r="A80" s="451" t="s">
        <v>14618</v>
      </c>
      <c r="B80" s="464" t="s">
        <v>3630</v>
      </c>
      <c r="C80" s="453" t="s">
        <v>14551</v>
      </c>
      <c r="D80" s="453" t="s">
        <v>3653</v>
      </c>
      <c r="E80" s="454"/>
      <c r="F80" s="453"/>
      <c r="G80" s="453"/>
      <c r="H80" s="453"/>
      <c r="I80" s="455"/>
      <c r="J80" s="456"/>
    </row>
    <row r="81" spans="1:12" ht="45" x14ac:dyDescent="0.25">
      <c r="A81" s="31" t="s">
        <v>7059</v>
      </c>
      <c r="B81" s="404">
        <v>96536</v>
      </c>
      <c r="C81" s="31" t="s">
        <v>7209</v>
      </c>
      <c r="D81" s="408" t="s">
        <v>3636</v>
      </c>
      <c r="E81" s="405">
        <v>17.07</v>
      </c>
      <c r="F81" s="406">
        <f>VLOOKUP(B81,'RELATÓRIO DE COMPOSIÇÕES'!A:I,9,0)</f>
        <v>84.730000000000018</v>
      </c>
      <c r="G81" s="407">
        <f>BDI_Materiais!$H$27</f>
        <v>0.2026</v>
      </c>
      <c r="H81" s="406">
        <f>(1+G81)*F81</f>
        <v>101.89629800000002</v>
      </c>
      <c r="I81" s="406">
        <f>ROUND((H81*E81),2)</f>
        <v>1739.37</v>
      </c>
      <c r="J81" s="31"/>
    </row>
    <row r="82" spans="1:12" x14ac:dyDescent="0.25">
      <c r="A82" s="457" t="s">
        <v>14619</v>
      </c>
      <c r="B82" s="458" t="s">
        <v>3630</v>
      </c>
      <c r="C82" s="459" t="s">
        <v>14555</v>
      </c>
      <c r="D82" s="459" t="s">
        <v>3653</v>
      </c>
      <c r="E82" s="460"/>
      <c r="F82" s="459"/>
      <c r="G82" s="459"/>
      <c r="H82" s="459"/>
      <c r="I82" s="461"/>
      <c r="J82" s="462"/>
    </row>
    <row r="83" spans="1:12" ht="30" x14ac:dyDescent="0.25">
      <c r="A83" s="31" t="s">
        <v>7060</v>
      </c>
      <c r="B83" s="404">
        <v>96543</v>
      </c>
      <c r="C83" s="31" t="s">
        <v>4380</v>
      </c>
      <c r="D83" s="408" t="s">
        <v>3639</v>
      </c>
      <c r="E83" s="405">
        <v>7.7</v>
      </c>
      <c r="F83" s="406">
        <f>VLOOKUP(B83,'RELATÓRIO DE COMPOSIÇÕES'!A:I,9,0)</f>
        <v>19.32</v>
      </c>
      <c r="G83" s="407">
        <f>BDI_Materiais!$H$27</f>
        <v>0.2026</v>
      </c>
      <c r="H83" s="406">
        <f t="shared" ref="H83:H88" si="2">(1+G83)*F83</f>
        <v>23.234231999999999</v>
      </c>
      <c r="I83" s="406">
        <f t="shared" ref="I83:I88" si="3">ROUND((H83*E83),2)</f>
        <v>178.9</v>
      </c>
      <c r="J83" s="31"/>
    </row>
    <row r="84" spans="1:12" ht="30" x14ac:dyDescent="0.25">
      <c r="A84" s="31" t="s">
        <v>14620</v>
      </c>
      <c r="B84" s="404">
        <v>96544</v>
      </c>
      <c r="C84" s="31" t="s">
        <v>4383</v>
      </c>
      <c r="D84" s="408" t="s">
        <v>3639</v>
      </c>
      <c r="E84" s="405">
        <v>13.2</v>
      </c>
      <c r="F84" s="406">
        <f>VLOOKUP(B84,'RELATÓRIO DE COMPOSIÇÕES'!A:I,9,0)</f>
        <v>17.72</v>
      </c>
      <c r="G84" s="407">
        <f>BDI_Materiais!$H$27</f>
        <v>0.2026</v>
      </c>
      <c r="H84" s="406">
        <f t="shared" si="2"/>
        <v>21.310071999999998</v>
      </c>
      <c r="I84" s="406">
        <f t="shared" si="3"/>
        <v>281.29000000000002</v>
      </c>
      <c r="J84" s="31"/>
    </row>
    <row r="85" spans="1:12" ht="30" x14ac:dyDescent="0.25">
      <c r="A85" s="31" t="s">
        <v>14621</v>
      </c>
      <c r="B85" s="404">
        <v>96545</v>
      </c>
      <c r="C85" s="31" t="s">
        <v>5117</v>
      </c>
      <c r="D85" s="408" t="s">
        <v>3639</v>
      </c>
      <c r="E85" s="405">
        <v>4.4000000000000004</v>
      </c>
      <c r="F85" s="406">
        <f>VLOOKUP(B85,'RELATÓRIO DE COMPOSIÇÕES'!A:I,9,0)</f>
        <v>16.27</v>
      </c>
      <c r="G85" s="407">
        <f>BDI_Materiais!$H$27</f>
        <v>0.2026</v>
      </c>
      <c r="H85" s="406">
        <f t="shared" si="2"/>
        <v>19.566301999999997</v>
      </c>
      <c r="I85" s="406">
        <f t="shared" si="3"/>
        <v>86.09</v>
      </c>
      <c r="J85" s="31"/>
    </row>
    <row r="86" spans="1:12" ht="30" x14ac:dyDescent="0.25">
      <c r="A86" s="31" t="s">
        <v>14622</v>
      </c>
      <c r="B86" s="404">
        <v>96547</v>
      </c>
      <c r="C86" s="31" t="s">
        <v>5118</v>
      </c>
      <c r="D86" s="408" t="s">
        <v>3639</v>
      </c>
      <c r="E86" s="405">
        <v>21.1</v>
      </c>
      <c r="F86" s="406">
        <f>VLOOKUP(B86,'RELATÓRIO DE COMPOSIÇÕES'!A:I,9,0)</f>
        <v>12.06</v>
      </c>
      <c r="G86" s="407">
        <f>BDI_Materiais!$H$27</f>
        <v>0.2026</v>
      </c>
      <c r="H86" s="406">
        <f t="shared" si="2"/>
        <v>14.503356</v>
      </c>
      <c r="I86" s="406">
        <f t="shared" si="3"/>
        <v>306.02</v>
      </c>
      <c r="J86" s="31"/>
      <c r="L86" s="25"/>
    </row>
    <row r="87" spans="1:12" ht="30" x14ac:dyDescent="0.25">
      <c r="A87" s="31" t="s">
        <v>14623</v>
      </c>
      <c r="B87" s="404">
        <v>96548</v>
      </c>
      <c r="C87" s="31" t="s">
        <v>5119</v>
      </c>
      <c r="D87" s="408" t="s">
        <v>3639</v>
      </c>
      <c r="E87" s="405">
        <v>107.6</v>
      </c>
      <c r="F87" s="406">
        <f>VLOOKUP(B87,'RELATÓRIO DE COMPOSIÇÕES'!A:I,9,0)</f>
        <v>11.279999999999998</v>
      </c>
      <c r="G87" s="407">
        <f>BDI_Materiais!$H$27</f>
        <v>0.2026</v>
      </c>
      <c r="H87" s="406">
        <f t="shared" si="2"/>
        <v>13.565327999999996</v>
      </c>
      <c r="I87" s="406">
        <f t="shared" si="3"/>
        <v>1459.63</v>
      </c>
      <c r="J87" s="31"/>
    </row>
    <row r="88" spans="1:12" ht="30" x14ac:dyDescent="0.25">
      <c r="A88" s="31" t="s">
        <v>14624</v>
      </c>
      <c r="B88" s="404">
        <v>96549</v>
      </c>
      <c r="C88" s="31" t="s">
        <v>14625</v>
      </c>
      <c r="D88" s="408" t="s">
        <v>3639</v>
      </c>
      <c r="E88" s="405">
        <v>45.8</v>
      </c>
      <c r="F88" s="406">
        <f>VLOOKUP(B88,'RELATÓRIO DE COMPOSIÇÕES'!A:I,9,0)</f>
        <v>12.4</v>
      </c>
      <c r="G88" s="407">
        <f>BDI_Materiais!$H$27</f>
        <v>0.2026</v>
      </c>
      <c r="H88" s="406">
        <f t="shared" si="2"/>
        <v>14.912239999999999</v>
      </c>
      <c r="I88" s="406">
        <f t="shared" si="3"/>
        <v>682.98</v>
      </c>
      <c r="J88" s="31"/>
    </row>
    <row r="89" spans="1:12" x14ac:dyDescent="0.25">
      <c r="A89" s="457" t="s">
        <v>14626</v>
      </c>
      <c r="B89" s="458" t="s">
        <v>3630</v>
      </c>
      <c r="C89" s="459" t="s">
        <v>14561</v>
      </c>
      <c r="D89" s="459" t="s">
        <v>3653</v>
      </c>
      <c r="E89" s="460"/>
      <c r="F89" s="459"/>
      <c r="G89" s="459"/>
      <c r="H89" s="459"/>
      <c r="I89" s="461"/>
      <c r="J89" s="462"/>
    </row>
    <row r="90" spans="1:12" ht="45" x14ac:dyDescent="0.25">
      <c r="A90" s="31" t="s">
        <v>7061</v>
      </c>
      <c r="B90" s="404">
        <v>96557</v>
      </c>
      <c r="C90" s="31" t="s">
        <v>14627</v>
      </c>
      <c r="D90" s="408" t="s">
        <v>3641</v>
      </c>
      <c r="E90" s="405">
        <v>1.28</v>
      </c>
      <c r="F90" s="406">
        <f>VLOOKUP(B90,'RELATÓRIO DE COMPOSIÇÕES'!A:I,9,0)</f>
        <v>623.52</v>
      </c>
      <c r="G90" s="407">
        <f>BDI_Materiais!$H$27</f>
        <v>0.2026</v>
      </c>
      <c r="H90" s="406">
        <f>(1+G90)*F90</f>
        <v>749.84515199999987</v>
      </c>
      <c r="I90" s="406">
        <f>ROUND((H90*E90),2)</f>
        <v>959.8</v>
      </c>
      <c r="J90" s="31"/>
    </row>
    <row r="91" spans="1:12" x14ac:dyDescent="0.25">
      <c r="A91" s="457" t="s">
        <v>14628</v>
      </c>
      <c r="B91" s="458" t="s">
        <v>3630</v>
      </c>
      <c r="C91" s="459" t="s">
        <v>14565</v>
      </c>
      <c r="D91" s="459" t="s">
        <v>3653</v>
      </c>
      <c r="E91" s="460"/>
      <c r="F91" s="459"/>
      <c r="G91" s="459"/>
      <c r="H91" s="459"/>
      <c r="I91" s="461"/>
      <c r="J91" s="462"/>
    </row>
    <row r="92" spans="1:12" ht="30" x14ac:dyDescent="0.25">
      <c r="A92" s="31" t="s">
        <v>7062</v>
      </c>
      <c r="B92" s="404">
        <v>98557</v>
      </c>
      <c r="C92" s="31" t="s">
        <v>4382</v>
      </c>
      <c r="D92" s="408" t="s">
        <v>3636</v>
      </c>
      <c r="E92" s="405">
        <v>17.07</v>
      </c>
      <c r="F92" s="406">
        <f>VLOOKUP(B92,'RELATÓRIO DE COMPOSIÇÕES'!A:I,9,0)</f>
        <v>45.839999999999996</v>
      </c>
      <c r="G92" s="407">
        <f>BDI_Materiais!$H$27</f>
        <v>0.2026</v>
      </c>
      <c r="H92" s="406">
        <f>(1+G92)*F92</f>
        <v>55.127183999999993</v>
      </c>
      <c r="I92" s="406">
        <f>ROUND((H92*E92),2)</f>
        <v>941.02</v>
      </c>
      <c r="J92" s="31"/>
    </row>
    <row r="93" spans="1:12" x14ac:dyDescent="0.25">
      <c r="A93" s="440" t="s">
        <v>14629</v>
      </c>
      <c r="B93" s="463" t="s">
        <v>3630</v>
      </c>
      <c r="C93" s="221" t="s">
        <v>14630</v>
      </c>
      <c r="D93" s="221" t="s">
        <v>3653</v>
      </c>
      <c r="E93" s="442"/>
      <c r="F93" s="221"/>
      <c r="G93" s="221"/>
      <c r="H93" s="221"/>
      <c r="I93" s="443"/>
      <c r="J93" s="444"/>
    </row>
    <row r="94" spans="1:12" x14ac:dyDescent="0.25">
      <c r="A94" s="445" t="s">
        <v>14631</v>
      </c>
      <c r="B94" s="465" t="s">
        <v>3630</v>
      </c>
      <c r="C94" s="447" t="s">
        <v>14547</v>
      </c>
      <c r="D94" s="447" t="s">
        <v>3653</v>
      </c>
      <c r="E94" s="448"/>
      <c r="F94" s="447"/>
      <c r="G94" s="447"/>
      <c r="H94" s="447"/>
      <c r="I94" s="449"/>
      <c r="J94" s="450"/>
    </row>
    <row r="95" spans="1:12" x14ac:dyDescent="0.25">
      <c r="A95" s="445" t="s">
        <v>14632</v>
      </c>
      <c r="B95" s="465" t="s">
        <v>3630</v>
      </c>
      <c r="C95" s="447" t="s">
        <v>14549</v>
      </c>
      <c r="D95" s="447" t="s">
        <v>3653</v>
      </c>
      <c r="E95" s="448"/>
      <c r="F95" s="447"/>
      <c r="G95" s="447"/>
      <c r="H95" s="447"/>
      <c r="I95" s="449"/>
      <c r="J95" s="450"/>
    </row>
    <row r="96" spans="1:12" x14ac:dyDescent="0.25">
      <c r="A96" s="451" t="s">
        <v>14633</v>
      </c>
      <c r="B96" s="464" t="s">
        <v>3630</v>
      </c>
      <c r="C96" s="453" t="s">
        <v>14551</v>
      </c>
      <c r="D96" s="453" t="s">
        <v>3653</v>
      </c>
      <c r="E96" s="454"/>
      <c r="F96" s="453"/>
      <c r="G96" s="453"/>
      <c r="H96" s="453"/>
      <c r="I96" s="455"/>
      <c r="J96" s="456"/>
    </row>
    <row r="97" spans="1:12" ht="45" x14ac:dyDescent="0.25">
      <c r="A97" s="31" t="s">
        <v>14634</v>
      </c>
      <c r="B97" s="404">
        <v>96535</v>
      </c>
      <c r="C97" s="31" t="s">
        <v>14553</v>
      </c>
      <c r="D97" s="408" t="s">
        <v>3636</v>
      </c>
      <c r="E97" s="405">
        <v>77.239999999999995</v>
      </c>
      <c r="F97" s="406">
        <f>VLOOKUP(B97,'RELATÓRIO DE COMPOSIÇÕES'!A:I,9,0)</f>
        <v>163.35000000000002</v>
      </c>
      <c r="G97" s="407">
        <f>BDI_Materiais!$H$27</f>
        <v>0.2026</v>
      </c>
      <c r="H97" s="406">
        <f>(1+G97)*F97</f>
        <v>196.44471000000001</v>
      </c>
      <c r="I97" s="406">
        <f>ROUND((H97*E97),2)</f>
        <v>15173.39</v>
      </c>
      <c r="J97" s="31"/>
    </row>
    <row r="98" spans="1:12" x14ac:dyDescent="0.25">
      <c r="A98" s="457" t="s">
        <v>14635</v>
      </c>
      <c r="B98" s="458" t="s">
        <v>3630</v>
      </c>
      <c r="C98" s="459" t="s">
        <v>14555</v>
      </c>
      <c r="D98" s="459" t="s">
        <v>3653</v>
      </c>
      <c r="E98" s="460"/>
      <c r="F98" s="459"/>
      <c r="G98" s="459"/>
      <c r="H98" s="459"/>
      <c r="I98" s="461"/>
      <c r="J98" s="462"/>
    </row>
    <row r="99" spans="1:12" ht="30" x14ac:dyDescent="0.25">
      <c r="A99" s="31" t="s">
        <v>14636</v>
      </c>
      <c r="B99" s="404">
        <v>96543</v>
      </c>
      <c r="C99" s="31" t="s">
        <v>4380</v>
      </c>
      <c r="D99" s="408" t="s">
        <v>3639</v>
      </c>
      <c r="E99" s="405">
        <v>55.3</v>
      </c>
      <c r="F99" s="406">
        <f>VLOOKUP(B99,'RELATÓRIO DE COMPOSIÇÕES'!A:I,9,0)</f>
        <v>19.32</v>
      </c>
      <c r="G99" s="407">
        <f>BDI_Materiais!$H$27</f>
        <v>0.2026</v>
      </c>
      <c r="H99" s="406">
        <f>(1+G99)*F99</f>
        <v>23.234231999999999</v>
      </c>
      <c r="I99" s="406">
        <f>ROUND((H99*E99),2)</f>
        <v>1284.8499999999999</v>
      </c>
      <c r="J99" s="31"/>
    </row>
    <row r="100" spans="1:12" ht="30" x14ac:dyDescent="0.25">
      <c r="A100" s="31" t="s">
        <v>14637</v>
      </c>
      <c r="B100" s="404">
        <v>96545</v>
      </c>
      <c r="C100" s="31" t="s">
        <v>5117</v>
      </c>
      <c r="D100" s="408" t="s">
        <v>3639</v>
      </c>
      <c r="E100" s="405">
        <v>469</v>
      </c>
      <c r="F100" s="406">
        <f>VLOOKUP(B100,'RELATÓRIO DE COMPOSIÇÕES'!A:I,9,0)</f>
        <v>16.27</v>
      </c>
      <c r="G100" s="407">
        <f>BDI_Materiais!$H$27</f>
        <v>0.2026</v>
      </c>
      <c r="H100" s="406">
        <f>(1+G100)*F100</f>
        <v>19.566301999999997</v>
      </c>
      <c r="I100" s="406">
        <f>ROUND((H100*E100),2)</f>
        <v>9176.6</v>
      </c>
      <c r="J100" s="31"/>
    </row>
    <row r="101" spans="1:12" ht="30" x14ac:dyDescent="0.25">
      <c r="A101" s="31" t="s">
        <v>14638</v>
      </c>
      <c r="B101" s="404">
        <v>96546</v>
      </c>
      <c r="C101" s="31" t="s">
        <v>4381</v>
      </c>
      <c r="D101" s="408" t="s">
        <v>3639</v>
      </c>
      <c r="E101" s="405">
        <v>251.4</v>
      </c>
      <c r="F101" s="406">
        <f>VLOOKUP(B101,'RELATÓRIO DE COMPOSIÇÕES'!A:I,9,0)</f>
        <v>14.379999999999999</v>
      </c>
      <c r="G101" s="407">
        <f>BDI_Materiais!$H$27</f>
        <v>0.2026</v>
      </c>
      <c r="H101" s="406">
        <f>(1+G101)*F101</f>
        <v>17.293387999999997</v>
      </c>
      <c r="I101" s="406">
        <f>ROUND((H101*E101),2)</f>
        <v>4347.5600000000004</v>
      </c>
      <c r="J101" s="31"/>
    </row>
    <row r="102" spans="1:12" x14ac:dyDescent="0.25">
      <c r="A102" s="457" t="s">
        <v>14639</v>
      </c>
      <c r="B102" s="458" t="s">
        <v>3630</v>
      </c>
      <c r="C102" s="459" t="s">
        <v>14561</v>
      </c>
      <c r="D102" s="459" t="s">
        <v>3653</v>
      </c>
      <c r="E102" s="460"/>
      <c r="F102" s="459"/>
      <c r="G102" s="459"/>
      <c r="H102" s="459"/>
      <c r="I102" s="461"/>
      <c r="J102" s="462"/>
    </row>
    <row r="103" spans="1:12" ht="45" x14ac:dyDescent="0.25">
      <c r="A103" s="31" t="s">
        <v>14640</v>
      </c>
      <c r="B103" s="404" t="s">
        <v>13776</v>
      </c>
      <c r="C103" s="31" t="s">
        <v>14590</v>
      </c>
      <c r="D103" s="408" t="s">
        <v>3641</v>
      </c>
      <c r="E103" s="405">
        <v>10.69</v>
      </c>
      <c r="F103" s="406">
        <f>VLOOKUP(B103,'RELATÓRIO DE COMPOSIÇÕES'!A:I,9,0)</f>
        <v>613.78000000000009</v>
      </c>
      <c r="G103" s="407">
        <f>BDI_Materiais!$H$27</f>
        <v>0.2026</v>
      </c>
      <c r="H103" s="406">
        <f>(1+G103)*F103</f>
        <v>738.13182800000004</v>
      </c>
      <c r="I103" s="406">
        <f>ROUND((H103*E103),2)</f>
        <v>7890.63</v>
      </c>
      <c r="J103" s="31"/>
    </row>
    <row r="104" spans="1:12" x14ac:dyDescent="0.25">
      <c r="A104" s="457" t="s">
        <v>14641</v>
      </c>
      <c r="B104" s="458" t="s">
        <v>3630</v>
      </c>
      <c r="C104" s="459" t="s">
        <v>14565</v>
      </c>
      <c r="D104" s="459" t="s">
        <v>3653</v>
      </c>
      <c r="E104" s="460"/>
      <c r="F104" s="459"/>
      <c r="G104" s="459"/>
      <c r="H104" s="459"/>
      <c r="I104" s="461"/>
      <c r="J104" s="462"/>
    </row>
    <row r="105" spans="1:12" ht="30" x14ac:dyDescent="0.25">
      <c r="A105" s="31" t="s">
        <v>14642</v>
      </c>
      <c r="B105" s="404">
        <v>98557</v>
      </c>
      <c r="C105" s="31" t="s">
        <v>4382</v>
      </c>
      <c r="D105" s="408" t="s">
        <v>3636</v>
      </c>
      <c r="E105" s="405">
        <v>77.239999999999995</v>
      </c>
      <c r="F105" s="406">
        <f>VLOOKUP(B105,'RELATÓRIO DE COMPOSIÇÕES'!A:I,9,0)</f>
        <v>45.839999999999996</v>
      </c>
      <c r="G105" s="407">
        <f>BDI_Materiais!$H$27</f>
        <v>0.2026</v>
      </c>
      <c r="H105" s="406">
        <f>(1+G105)*F105</f>
        <v>55.127183999999993</v>
      </c>
      <c r="I105" s="406">
        <f>ROUND((H105*E105),2)</f>
        <v>4258.0200000000004</v>
      </c>
      <c r="J105" s="31"/>
    </row>
    <row r="106" spans="1:12" x14ac:dyDescent="0.25">
      <c r="A106" s="440" t="s">
        <v>14643</v>
      </c>
      <c r="B106" s="463" t="s">
        <v>3630</v>
      </c>
      <c r="C106" s="221" t="s">
        <v>14568</v>
      </c>
      <c r="D106" s="221" t="s">
        <v>3653</v>
      </c>
      <c r="E106" s="442"/>
      <c r="F106" s="221"/>
      <c r="G106" s="221"/>
      <c r="H106" s="221"/>
      <c r="I106" s="443"/>
      <c r="J106" s="444"/>
    </row>
    <row r="107" spans="1:12" x14ac:dyDescent="0.25">
      <c r="A107" s="451" t="s">
        <v>14644</v>
      </c>
      <c r="B107" s="464" t="s">
        <v>3630</v>
      </c>
      <c r="C107" s="453" t="s">
        <v>14551</v>
      </c>
      <c r="D107" s="453" t="s">
        <v>3653</v>
      </c>
      <c r="E107" s="454"/>
      <c r="F107" s="453"/>
      <c r="G107" s="453"/>
      <c r="H107" s="453"/>
      <c r="I107" s="455"/>
      <c r="J107" s="456"/>
    </row>
    <row r="108" spans="1:12" ht="45" x14ac:dyDescent="0.25">
      <c r="A108" s="31" t="s">
        <v>7063</v>
      </c>
      <c r="B108" s="404">
        <v>96536</v>
      </c>
      <c r="C108" s="31" t="s">
        <v>7209</v>
      </c>
      <c r="D108" s="408" t="s">
        <v>3636</v>
      </c>
      <c r="E108" s="405">
        <v>58.66</v>
      </c>
      <c r="F108" s="406">
        <f>VLOOKUP(B108,'RELATÓRIO DE COMPOSIÇÕES'!A:I,9,0)</f>
        <v>84.730000000000018</v>
      </c>
      <c r="G108" s="407">
        <f>BDI_Materiais!$H$27</f>
        <v>0.2026</v>
      </c>
      <c r="H108" s="406">
        <f>(1+G108)*F108</f>
        <v>101.89629800000002</v>
      </c>
      <c r="I108" s="406">
        <f>ROUND((H108*E108),2)</f>
        <v>5977.24</v>
      </c>
      <c r="J108" s="31"/>
    </row>
    <row r="109" spans="1:12" x14ac:dyDescent="0.25">
      <c r="A109" s="457" t="s">
        <v>14645</v>
      </c>
      <c r="B109" s="458" t="s">
        <v>3630</v>
      </c>
      <c r="C109" s="459" t="s">
        <v>14555</v>
      </c>
      <c r="D109" s="459" t="s">
        <v>3653</v>
      </c>
      <c r="E109" s="460"/>
      <c r="F109" s="459"/>
      <c r="G109" s="459"/>
      <c r="H109" s="459"/>
      <c r="I109" s="461"/>
      <c r="J109" s="462"/>
    </row>
    <row r="110" spans="1:12" ht="30" x14ac:dyDescent="0.25">
      <c r="A110" s="31" t="s">
        <v>7064</v>
      </c>
      <c r="B110" s="404">
        <v>96543</v>
      </c>
      <c r="C110" s="31" t="s">
        <v>4380</v>
      </c>
      <c r="D110" s="408" t="s">
        <v>3639</v>
      </c>
      <c r="E110" s="405">
        <v>42.6</v>
      </c>
      <c r="F110" s="406">
        <f>VLOOKUP(B110,'RELATÓRIO DE COMPOSIÇÕES'!A:I,9,0)</f>
        <v>19.32</v>
      </c>
      <c r="G110" s="407">
        <f>BDI_Materiais!$H$27</f>
        <v>0.2026</v>
      </c>
      <c r="H110" s="406">
        <f>(1+G110)*F110</f>
        <v>23.234231999999999</v>
      </c>
      <c r="I110" s="406">
        <f>ROUND((H110*E110),2)</f>
        <v>989.78</v>
      </c>
      <c r="J110" s="31"/>
    </row>
    <row r="111" spans="1:12" ht="30" x14ac:dyDescent="0.25">
      <c r="A111" s="31" t="s">
        <v>14646</v>
      </c>
      <c r="B111" s="404">
        <v>96544</v>
      </c>
      <c r="C111" s="31" t="s">
        <v>4383</v>
      </c>
      <c r="D111" s="408" t="s">
        <v>3639</v>
      </c>
      <c r="E111" s="405">
        <v>15.6</v>
      </c>
      <c r="F111" s="406">
        <f>VLOOKUP(B111,'RELATÓRIO DE COMPOSIÇÕES'!A:I,9,0)</f>
        <v>17.72</v>
      </c>
      <c r="G111" s="407">
        <f>BDI_Materiais!$H$27</f>
        <v>0.2026</v>
      </c>
      <c r="H111" s="406">
        <f>(1+G111)*F111</f>
        <v>21.310071999999998</v>
      </c>
      <c r="I111" s="406">
        <f>ROUND((H111*E111),2)</f>
        <v>332.44</v>
      </c>
      <c r="J111" s="31"/>
    </row>
    <row r="112" spans="1:12" ht="30" x14ac:dyDescent="0.25">
      <c r="A112" s="31" t="s">
        <v>14647</v>
      </c>
      <c r="B112" s="404">
        <v>96545</v>
      </c>
      <c r="C112" s="31" t="s">
        <v>5117</v>
      </c>
      <c r="D112" s="408" t="s">
        <v>3639</v>
      </c>
      <c r="E112" s="405">
        <v>1.6</v>
      </c>
      <c r="F112" s="406">
        <f>VLOOKUP(B112,'RELATÓRIO DE COMPOSIÇÕES'!A:I,9,0)</f>
        <v>16.27</v>
      </c>
      <c r="G112" s="407">
        <f>BDI_Materiais!$H$27</f>
        <v>0.2026</v>
      </c>
      <c r="H112" s="406">
        <f>(1+G112)*F112</f>
        <v>19.566301999999997</v>
      </c>
      <c r="I112" s="406">
        <f>ROUND((H112*E112),2)</f>
        <v>31.31</v>
      </c>
      <c r="J112" s="31"/>
      <c r="L112" s="25"/>
    </row>
    <row r="113" spans="1:12" ht="30" x14ac:dyDescent="0.25">
      <c r="A113" s="31" t="s">
        <v>14648</v>
      </c>
      <c r="B113" s="404">
        <v>96546</v>
      </c>
      <c r="C113" s="31" t="s">
        <v>4381</v>
      </c>
      <c r="D113" s="408" t="s">
        <v>3639</v>
      </c>
      <c r="E113" s="405">
        <v>134.4</v>
      </c>
      <c r="F113" s="406">
        <f>VLOOKUP(B113,'RELATÓRIO DE COMPOSIÇÕES'!A:I,9,0)</f>
        <v>14.379999999999999</v>
      </c>
      <c r="G113" s="407">
        <f>BDI_Materiais!$H$27</f>
        <v>0.2026</v>
      </c>
      <c r="H113" s="406">
        <f>(1+G113)*F113</f>
        <v>17.293387999999997</v>
      </c>
      <c r="I113" s="406">
        <f>ROUND((H113*E113),2)</f>
        <v>2324.23</v>
      </c>
      <c r="J113" s="31"/>
    </row>
    <row r="114" spans="1:12" ht="30" x14ac:dyDescent="0.25">
      <c r="A114" s="31" t="s">
        <v>14649</v>
      </c>
      <c r="B114" s="404">
        <v>96547</v>
      </c>
      <c r="C114" s="31" t="s">
        <v>5118</v>
      </c>
      <c r="D114" s="408" t="s">
        <v>3639</v>
      </c>
      <c r="E114" s="405">
        <v>65.599999999999994</v>
      </c>
      <c r="F114" s="406">
        <f>VLOOKUP(B114,'RELATÓRIO DE COMPOSIÇÕES'!A:I,9,0)</f>
        <v>12.06</v>
      </c>
      <c r="G114" s="407">
        <f>BDI_Materiais!$H$27</f>
        <v>0.2026</v>
      </c>
      <c r="H114" s="406">
        <f>(1+G114)*F114</f>
        <v>14.503356</v>
      </c>
      <c r="I114" s="406">
        <f>ROUND((H114*E114),2)</f>
        <v>951.42</v>
      </c>
      <c r="J114" s="31"/>
    </row>
    <row r="115" spans="1:12" x14ac:dyDescent="0.25">
      <c r="A115" s="457" t="s">
        <v>14650</v>
      </c>
      <c r="B115" s="458" t="s">
        <v>3630</v>
      </c>
      <c r="C115" s="459" t="s">
        <v>14561</v>
      </c>
      <c r="D115" s="459" t="s">
        <v>3653</v>
      </c>
      <c r="E115" s="460"/>
      <c r="F115" s="459"/>
      <c r="G115" s="459"/>
      <c r="H115" s="459"/>
      <c r="I115" s="461"/>
      <c r="J115" s="462"/>
    </row>
    <row r="116" spans="1:12" ht="45" x14ac:dyDescent="0.25">
      <c r="A116" s="31" t="s">
        <v>7065</v>
      </c>
      <c r="B116" s="404" t="s">
        <v>13778</v>
      </c>
      <c r="C116" s="31" t="s">
        <v>14601</v>
      </c>
      <c r="D116" s="408" t="s">
        <v>3641</v>
      </c>
      <c r="E116" s="405">
        <v>4.0199999999999996</v>
      </c>
      <c r="F116" s="406">
        <f>VLOOKUP(B116,'RELATÓRIO DE COMPOSIÇÕES'!A:I,9,0)</f>
        <v>605.59</v>
      </c>
      <c r="G116" s="407">
        <f>BDI_Materiais!$H$27</f>
        <v>0.2026</v>
      </c>
      <c r="H116" s="406">
        <f>(1+G116)*F116</f>
        <v>728.28253399999994</v>
      </c>
      <c r="I116" s="406">
        <f>ROUND((H116*E116),2)</f>
        <v>2927.7</v>
      </c>
      <c r="J116" s="31"/>
    </row>
    <row r="117" spans="1:12" x14ac:dyDescent="0.25">
      <c r="A117" s="457" t="s">
        <v>14651</v>
      </c>
      <c r="B117" s="458" t="s">
        <v>3630</v>
      </c>
      <c r="C117" s="459" t="s">
        <v>14565</v>
      </c>
      <c r="D117" s="459" t="s">
        <v>3653</v>
      </c>
      <c r="E117" s="460"/>
      <c r="F117" s="459"/>
      <c r="G117" s="459"/>
      <c r="H117" s="459"/>
      <c r="I117" s="461"/>
      <c r="J117" s="462"/>
    </row>
    <row r="118" spans="1:12" ht="30" x14ac:dyDescent="0.25">
      <c r="A118" s="31" t="s">
        <v>7066</v>
      </c>
      <c r="B118" s="404">
        <v>98557</v>
      </c>
      <c r="C118" s="31" t="s">
        <v>4382</v>
      </c>
      <c r="D118" s="408" t="s">
        <v>3636</v>
      </c>
      <c r="E118" s="405">
        <v>58.66</v>
      </c>
      <c r="F118" s="406">
        <f>VLOOKUP(B118,'RELATÓRIO DE COMPOSIÇÕES'!A:I,9,0)</f>
        <v>45.839999999999996</v>
      </c>
      <c r="G118" s="407">
        <f>BDI_Materiais!$H$27</f>
        <v>0.2026</v>
      </c>
      <c r="H118" s="406">
        <f>(1+G118)*F118</f>
        <v>55.127183999999993</v>
      </c>
      <c r="I118" s="406">
        <f>ROUND((H118*E118),2)</f>
        <v>3233.76</v>
      </c>
      <c r="J118" s="31"/>
    </row>
    <row r="119" spans="1:12" x14ac:dyDescent="0.25">
      <c r="A119" s="440" t="s">
        <v>14652</v>
      </c>
      <c r="B119" s="463" t="s">
        <v>3630</v>
      </c>
      <c r="C119" s="221" t="s">
        <v>14653</v>
      </c>
      <c r="D119" s="221" t="s">
        <v>3653</v>
      </c>
      <c r="E119" s="442"/>
      <c r="F119" s="221"/>
      <c r="G119" s="221"/>
      <c r="H119" s="221"/>
      <c r="I119" s="443"/>
      <c r="J119" s="444"/>
    </row>
    <row r="120" spans="1:12" x14ac:dyDescent="0.25">
      <c r="A120" s="445" t="s">
        <v>14654</v>
      </c>
      <c r="B120" s="465" t="s">
        <v>3630</v>
      </c>
      <c r="C120" s="447" t="s">
        <v>14545</v>
      </c>
      <c r="D120" s="447" t="s">
        <v>3653</v>
      </c>
      <c r="E120" s="448"/>
      <c r="F120" s="447"/>
      <c r="G120" s="447"/>
      <c r="H120" s="447"/>
      <c r="I120" s="449"/>
      <c r="J120" s="450"/>
    </row>
    <row r="121" spans="1:12" x14ac:dyDescent="0.25">
      <c r="A121" s="445" t="s">
        <v>14655</v>
      </c>
      <c r="B121" s="465" t="s">
        <v>3630</v>
      </c>
      <c r="C121" s="447" t="s">
        <v>14656</v>
      </c>
      <c r="D121" s="447" t="s">
        <v>3653</v>
      </c>
      <c r="E121" s="448"/>
      <c r="F121" s="447"/>
      <c r="G121" s="447"/>
      <c r="H121" s="447"/>
      <c r="I121" s="449"/>
      <c r="J121" s="450"/>
    </row>
    <row r="122" spans="1:12" x14ac:dyDescent="0.25">
      <c r="A122" s="451" t="s">
        <v>14657</v>
      </c>
      <c r="B122" s="464" t="s">
        <v>3630</v>
      </c>
      <c r="C122" s="453" t="s">
        <v>14551</v>
      </c>
      <c r="D122" s="453" t="s">
        <v>3653</v>
      </c>
      <c r="E122" s="454"/>
      <c r="F122" s="453"/>
      <c r="G122" s="453"/>
      <c r="H122" s="453"/>
      <c r="I122" s="455"/>
      <c r="J122" s="456"/>
    </row>
    <row r="123" spans="1:12" ht="60" x14ac:dyDescent="0.25">
      <c r="A123" s="31" t="s">
        <v>5073</v>
      </c>
      <c r="B123" s="404">
        <v>92419</v>
      </c>
      <c r="C123" s="31" t="s">
        <v>14658</v>
      </c>
      <c r="D123" s="408" t="s">
        <v>3636</v>
      </c>
      <c r="E123" s="405">
        <v>1126.68</v>
      </c>
      <c r="F123" s="406">
        <f>VLOOKUP(B123,'RELATÓRIO DE COMPOSIÇÕES'!A:I,9,0)</f>
        <v>83.11</v>
      </c>
      <c r="G123" s="407">
        <f>BDI_Materiais!$H$27</f>
        <v>0.2026</v>
      </c>
      <c r="H123" s="406">
        <f>(1+G123)*F123</f>
        <v>99.948085999999989</v>
      </c>
      <c r="I123" s="406">
        <f>ROUND((H123*E123),2)</f>
        <v>112609.51</v>
      </c>
      <c r="J123" s="31"/>
    </row>
    <row r="124" spans="1:12" x14ac:dyDescent="0.25">
      <c r="A124" s="457" t="s">
        <v>14659</v>
      </c>
      <c r="B124" s="458" t="s">
        <v>3630</v>
      </c>
      <c r="C124" s="459" t="s">
        <v>14555</v>
      </c>
      <c r="D124" s="459" t="s">
        <v>3653</v>
      </c>
      <c r="E124" s="460"/>
      <c r="F124" s="459"/>
      <c r="G124" s="459"/>
      <c r="H124" s="459"/>
      <c r="I124" s="461"/>
      <c r="J124" s="462"/>
    </row>
    <row r="125" spans="1:12" ht="60" x14ac:dyDescent="0.25">
      <c r="A125" s="31" t="s">
        <v>5074</v>
      </c>
      <c r="B125" s="404">
        <v>92775</v>
      </c>
      <c r="C125" s="31" t="s">
        <v>4800</v>
      </c>
      <c r="D125" s="408" t="s">
        <v>3639</v>
      </c>
      <c r="E125" s="405">
        <v>1995.6</v>
      </c>
      <c r="F125" s="406">
        <f>VLOOKUP(B125,'RELATÓRIO DE COMPOSIÇÕES'!A:I,9,0)</f>
        <v>19.760000000000002</v>
      </c>
      <c r="G125" s="407">
        <f>BDI_Materiais!$H$27</f>
        <v>0.2026</v>
      </c>
      <c r="H125" s="406">
        <f>(1+G125)*F125</f>
        <v>23.763376000000001</v>
      </c>
      <c r="I125" s="406">
        <f>ROUND((H125*E125),2)</f>
        <v>47422.19</v>
      </c>
      <c r="J125" s="31"/>
    </row>
    <row r="126" spans="1:12" ht="60" x14ac:dyDescent="0.25">
      <c r="A126" s="31" t="s">
        <v>5075</v>
      </c>
      <c r="B126" s="404">
        <v>92778</v>
      </c>
      <c r="C126" s="31" t="s">
        <v>4801</v>
      </c>
      <c r="D126" s="408" t="s">
        <v>3639</v>
      </c>
      <c r="E126" s="405">
        <v>1573.3</v>
      </c>
      <c r="F126" s="406">
        <f>VLOOKUP(B126,'RELATÓRIO DE COMPOSIÇÕES'!A:I,9,0)</f>
        <v>14.369999999999997</v>
      </c>
      <c r="G126" s="407">
        <f>BDI_Materiais!$H$27</f>
        <v>0.2026</v>
      </c>
      <c r="H126" s="406">
        <f>(1+G126)*F126</f>
        <v>17.281361999999994</v>
      </c>
      <c r="I126" s="406">
        <f>ROUND((H126*E126),2)</f>
        <v>27188.77</v>
      </c>
      <c r="J126" s="31"/>
      <c r="L126" s="25"/>
    </row>
    <row r="127" spans="1:12" ht="60" x14ac:dyDescent="0.25">
      <c r="A127" s="31" t="s">
        <v>5076</v>
      </c>
      <c r="B127" s="404">
        <v>92779</v>
      </c>
      <c r="C127" s="31" t="s">
        <v>14660</v>
      </c>
      <c r="D127" s="408" t="s">
        <v>3639</v>
      </c>
      <c r="E127" s="405">
        <v>3385.8</v>
      </c>
      <c r="F127" s="406">
        <f>VLOOKUP(B127,'RELATÓRIO DE COMPOSIÇÕES'!A:I,9,0)</f>
        <v>11.930000000000001</v>
      </c>
      <c r="G127" s="407">
        <f>BDI_Materiais!$H$27</f>
        <v>0.2026</v>
      </c>
      <c r="H127" s="406">
        <f>(1+G127)*F127</f>
        <v>14.347018</v>
      </c>
      <c r="I127" s="406">
        <f>ROUND((H127*E127),2)</f>
        <v>48576.13</v>
      </c>
      <c r="J127" s="31"/>
    </row>
    <row r="128" spans="1:12" ht="60" x14ac:dyDescent="0.25">
      <c r="A128" s="31" t="s">
        <v>7067</v>
      </c>
      <c r="B128" s="404">
        <v>92780</v>
      </c>
      <c r="C128" s="31" t="s">
        <v>14661</v>
      </c>
      <c r="D128" s="408" t="s">
        <v>3639</v>
      </c>
      <c r="E128" s="405">
        <v>4352.8</v>
      </c>
      <c r="F128" s="406">
        <f>VLOOKUP(B128,'RELATÓRIO DE COMPOSIÇÕES'!A:I,9,0)</f>
        <v>11.04</v>
      </c>
      <c r="G128" s="407">
        <f>BDI_Materiais!$H$27</f>
        <v>0.2026</v>
      </c>
      <c r="H128" s="406">
        <f>(1+G128)*F128</f>
        <v>13.276703999999997</v>
      </c>
      <c r="I128" s="406">
        <f>ROUND((H128*E128),2)</f>
        <v>57790.84</v>
      </c>
      <c r="J128" s="31"/>
    </row>
    <row r="129" spans="1:10" x14ac:dyDescent="0.25">
      <c r="A129" s="457" t="s">
        <v>14662</v>
      </c>
      <c r="B129" s="458" t="s">
        <v>3630</v>
      </c>
      <c r="C129" s="459" t="s">
        <v>14561</v>
      </c>
      <c r="D129" s="459" t="s">
        <v>3653</v>
      </c>
      <c r="E129" s="460"/>
      <c r="F129" s="459"/>
      <c r="G129" s="459"/>
      <c r="H129" s="459"/>
      <c r="I129" s="461"/>
      <c r="J129" s="462"/>
    </row>
    <row r="130" spans="1:10" ht="45" x14ac:dyDescent="0.25">
      <c r="A130" s="31" t="s">
        <v>5077</v>
      </c>
      <c r="B130" s="404" t="s">
        <v>13788</v>
      </c>
      <c r="C130" s="31" t="s">
        <v>14663</v>
      </c>
      <c r="D130" s="408" t="s">
        <v>3641</v>
      </c>
      <c r="E130" s="405">
        <v>74.2</v>
      </c>
      <c r="F130" s="406">
        <f>VLOOKUP(B130,'RELATÓRIO DE COMPOSIÇÕES'!A:I,9,0)</f>
        <v>653.35</v>
      </c>
      <c r="G130" s="407">
        <f>BDI_Materiais!$H$27</f>
        <v>0.2026</v>
      </c>
      <c r="H130" s="406">
        <f>(1+G130)*F130</f>
        <v>785.71870999999999</v>
      </c>
      <c r="I130" s="406">
        <f>ROUND((H130*E130),2)</f>
        <v>58300.33</v>
      </c>
      <c r="J130" s="31"/>
    </row>
    <row r="131" spans="1:10" x14ac:dyDescent="0.25">
      <c r="A131" s="440" t="s">
        <v>14664</v>
      </c>
      <c r="B131" s="463" t="s">
        <v>3630</v>
      </c>
      <c r="C131" s="221" t="s">
        <v>14665</v>
      </c>
      <c r="D131" s="221" t="s">
        <v>3653</v>
      </c>
      <c r="E131" s="442"/>
      <c r="F131" s="221"/>
      <c r="G131" s="221"/>
      <c r="H131" s="221"/>
      <c r="I131" s="443"/>
      <c r="J131" s="444"/>
    </row>
    <row r="132" spans="1:10" x14ac:dyDescent="0.25">
      <c r="A132" s="451" t="s">
        <v>14666</v>
      </c>
      <c r="B132" s="464" t="s">
        <v>3630</v>
      </c>
      <c r="C132" s="453" t="s">
        <v>14551</v>
      </c>
      <c r="D132" s="453" t="s">
        <v>3653</v>
      </c>
      <c r="E132" s="454"/>
      <c r="F132" s="453"/>
      <c r="G132" s="453"/>
      <c r="H132" s="453"/>
      <c r="I132" s="455"/>
      <c r="J132" s="456"/>
    </row>
    <row r="133" spans="1:10" ht="45" x14ac:dyDescent="0.25">
      <c r="A133" s="31" t="s">
        <v>5078</v>
      </c>
      <c r="B133" s="404">
        <v>92455</v>
      </c>
      <c r="C133" s="31" t="s">
        <v>1463</v>
      </c>
      <c r="D133" s="408" t="s">
        <v>3636</v>
      </c>
      <c r="E133" s="405">
        <v>2877.84</v>
      </c>
      <c r="F133" s="406">
        <f>VLOOKUP(B133,'RELATÓRIO DE COMPOSIÇÕES'!A:I,9,0)</f>
        <v>149.13</v>
      </c>
      <c r="G133" s="407">
        <f>BDI_Materiais!$H$27</f>
        <v>0.2026</v>
      </c>
      <c r="H133" s="406">
        <f>(1+G133)*F133</f>
        <v>179.34373799999997</v>
      </c>
      <c r="I133" s="406">
        <f>ROUND((H133*E133),2)</f>
        <v>516122.58</v>
      </c>
      <c r="J133" s="31"/>
    </row>
    <row r="134" spans="1:10" x14ac:dyDescent="0.25">
      <c r="A134" s="457" t="s">
        <v>14667</v>
      </c>
      <c r="B134" s="458" t="s">
        <v>3630</v>
      </c>
      <c r="C134" s="459" t="s">
        <v>14555</v>
      </c>
      <c r="D134" s="459" t="s">
        <v>3653</v>
      </c>
      <c r="E134" s="460"/>
      <c r="F134" s="459"/>
      <c r="G134" s="459"/>
      <c r="H134" s="459"/>
      <c r="I134" s="461"/>
      <c r="J134" s="462"/>
    </row>
    <row r="135" spans="1:10" ht="60" x14ac:dyDescent="0.25">
      <c r="A135" s="31" t="s">
        <v>5079</v>
      </c>
      <c r="B135" s="404">
        <v>92775</v>
      </c>
      <c r="C135" s="31" t="s">
        <v>4800</v>
      </c>
      <c r="D135" s="408" t="s">
        <v>3639</v>
      </c>
      <c r="E135" s="405">
        <v>4684.6000000000004</v>
      </c>
      <c r="F135" s="406">
        <f>VLOOKUP(B135,'RELATÓRIO DE COMPOSIÇÕES'!A:I,9,0)</f>
        <v>19.760000000000002</v>
      </c>
      <c r="G135" s="407">
        <f>BDI_Materiais!$H$27</f>
        <v>0.2026</v>
      </c>
      <c r="H135" s="406">
        <f t="shared" ref="H135:H141" si="4">(1+G135)*F135</f>
        <v>23.763376000000001</v>
      </c>
      <c r="I135" s="406">
        <f t="shared" ref="I135:I141" si="5">ROUND((H135*E135),2)</f>
        <v>111321.91</v>
      </c>
      <c r="J135" s="31"/>
    </row>
    <row r="136" spans="1:10" ht="60" x14ac:dyDescent="0.25">
      <c r="A136" s="31" t="s">
        <v>5080</v>
      </c>
      <c r="B136" s="404">
        <v>92776</v>
      </c>
      <c r="C136" s="31" t="s">
        <v>14668</v>
      </c>
      <c r="D136" s="408" t="s">
        <v>3639</v>
      </c>
      <c r="E136" s="405">
        <v>2562</v>
      </c>
      <c r="F136" s="406">
        <f>VLOOKUP(B136,'RELATÓRIO DE COMPOSIÇÕES'!A:I,9,0)</f>
        <v>18.010000000000002</v>
      </c>
      <c r="G136" s="407">
        <f>BDI_Materiais!$H$27</f>
        <v>0.2026</v>
      </c>
      <c r="H136" s="406">
        <f t="shared" si="4"/>
        <v>21.658826000000001</v>
      </c>
      <c r="I136" s="406">
        <f t="shared" si="5"/>
        <v>55489.91</v>
      </c>
      <c r="J136" s="31"/>
    </row>
    <row r="137" spans="1:10" ht="60" x14ac:dyDescent="0.25">
      <c r="A137" s="31" t="s">
        <v>5081</v>
      </c>
      <c r="B137" s="404">
        <v>92777</v>
      </c>
      <c r="C137" s="31" t="s">
        <v>4802</v>
      </c>
      <c r="D137" s="408" t="s">
        <v>3639</v>
      </c>
      <c r="E137" s="405">
        <v>1116.5</v>
      </c>
      <c r="F137" s="406">
        <f>VLOOKUP(B137,'RELATÓRIO DE COMPOSIÇÕES'!A:I,9,0)</f>
        <v>16.39</v>
      </c>
      <c r="G137" s="407">
        <f>BDI_Materiais!$H$27</f>
        <v>0.2026</v>
      </c>
      <c r="H137" s="406">
        <f t="shared" si="4"/>
        <v>19.710614</v>
      </c>
      <c r="I137" s="406">
        <f t="shared" si="5"/>
        <v>22006.9</v>
      </c>
      <c r="J137" s="31"/>
    </row>
    <row r="138" spans="1:10" ht="60" x14ac:dyDescent="0.25">
      <c r="A138" s="31" t="s">
        <v>5082</v>
      </c>
      <c r="B138" s="404">
        <v>92778</v>
      </c>
      <c r="C138" s="31" t="s">
        <v>4801</v>
      </c>
      <c r="D138" s="408" t="s">
        <v>3639</v>
      </c>
      <c r="E138" s="405">
        <v>3861.5</v>
      </c>
      <c r="F138" s="406">
        <f>VLOOKUP(B138,'RELATÓRIO DE COMPOSIÇÕES'!A:I,9,0)</f>
        <v>14.369999999999997</v>
      </c>
      <c r="G138" s="407">
        <f>BDI_Materiais!$H$27</f>
        <v>0.2026</v>
      </c>
      <c r="H138" s="406">
        <f t="shared" si="4"/>
        <v>17.281361999999994</v>
      </c>
      <c r="I138" s="406">
        <f t="shared" si="5"/>
        <v>66731.98</v>
      </c>
      <c r="J138" s="31"/>
    </row>
    <row r="139" spans="1:10" ht="60" x14ac:dyDescent="0.25">
      <c r="A139" s="31" t="s">
        <v>7068</v>
      </c>
      <c r="B139" s="404">
        <v>92779</v>
      </c>
      <c r="C139" s="31" t="s">
        <v>14660</v>
      </c>
      <c r="D139" s="408" t="s">
        <v>3639</v>
      </c>
      <c r="E139" s="405">
        <v>3555.6</v>
      </c>
      <c r="F139" s="406">
        <f>VLOOKUP(B139,'RELATÓRIO DE COMPOSIÇÕES'!A:I,9,0)</f>
        <v>11.930000000000001</v>
      </c>
      <c r="G139" s="407">
        <f>BDI_Materiais!$H$27</f>
        <v>0.2026</v>
      </c>
      <c r="H139" s="406">
        <f t="shared" si="4"/>
        <v>14.347018</v>
      </c>
      <c r="I139" s="406">
        <f t="shared" si="5"/>
        <v>51012.26</v>
      </c>
      <c r="J139" s="31"/>
    </row>
    <row r="140" spans="1:10" ht="60" x14ac:dyDescent="0.25">
      <c r="A140" s="31" t="s">
        <v>7069</v>
      </c>
      <c r="B140" s="404">
        <v>92780</v>
      </c>
      <c r="C140" s="31" t="s">
        <v>14661</v>
      </c>
      <c r="D140" s="408" t="s">
        <v>3639</v>
      </c>
      <c r="E140" s="405">
        <v>3952.8</v>
      </c>
      <c r="F140" s="406">
        <f>VLOOKUP(B140,'RELATÓRIO DE COMPOSIÇÕES'!A:I,9,0)</f>
        <v>11.04</v>
      </c>
      <c r="G140" s="407">
        <f>BDI_Materiais!$H$27</f>
        <v>0.2026</v>
      </c>
      <c r="H140" s="406">
        <f t="shared" si="4"/>
        <v>13.276703999999997</v>
      </c>
      <c r="I140" s="406">
        <f t="shared" si="5"/>
        <v>52480.160000000003</v>
      </c>
      <c r="J140" s="31"/>
    </row>
    <row r="141" spans="1:10" ht="60" x14ac:dyDescent="0.25">
      <c r="A141" s="31" t="s">
        <v>7070</v>
      </c>
      <c r="B141" s="404">
        <v>92781</v>
      </c>
      <c r="C141" s="31" t="s">
        <v>14669</v>
      </c>
      <c r="D141" s="408" t="s">
        <v>3639</v>
      </c>
      <c r="E141" s="405">
        <v>3256.8</v>
      </c>
      <c r="F141" s="406">
        <f>VLOOKUP(B141,'RELATÓRIO DE COMPOSIÇÕES'!A:I,9,0)</f>
        <v>12.1</v>
      </c>
      <c r="G141" s="407">
        <f>BDI_Materiais!$H$27</f>
        <v>0.2026</v>
      </c>
      <c r="H141" s="406">
        <f t="shared" si="4"/>
        <v>14.551459999999999</v>
      </c>
      <c r="I141" s="406">
        <f t="shared" si="5"/>
        <v>47391.19</v>
      </c>
      <c r="J141" s="31"/>
    </row>
    <row r="142" spans="1:10" x14ac:dyDescent="0.25">
      <c r="A142" s="457" t="s">
        <v>14670</v>
      </c>
      <c r="B142" s="458" t="s">
        <v>3630</v>
      </c>
      <c r="C142" s="459" t="s">
        <v>14561</v>
      </c>
      <c r="D142" s="459" t="s">
        <v>3653</v>
      </c>
      <c r="E142" s="460"/>
      <c r="F142" s="459"/>
      <c r="G142" s="459"/>
      <c r="H142" s="459"/>
      <c r="I142" s="461"/>
      <c r="J142" s="462"/>
    </row>
    <row r="143" spans="1:10" ht="60" x14ac:dyDescent="0.25">
      <c r="A143" s="31" t="s">
        <v>5083</v>
      </c>
      <c r="B143" s="404" t="s">
        <v>13795</v>
      </c>
      <c r="C143" s="31" t="s">
        <v>14671</v>
      </c>
      <c r="D143" s="408" t="s">
        <v>3641</v>
      </c>
      <c r="E143" s="405">
        <v>298.33</v>
      </c>
      <c r="F143" s="406">
        <f>VLOOKUP(B143,'RELATÓRIO DE COMPOSIÇÕES'!A:I,9,0)</f>
        <v>641.12</v>
      </c>
      <c r="G143" s="407">
        <f>BDI_Materiais!$H$27</f>
        <v>0.2026</v>
      </c>
      <c r="H143" s="406">
        <f>(1+G143)*F143</f>
        <v>771.01091199999996</v>
      </c>
      <c r="I143" s="406">
        <f>ROUND((H143*E143),2)</f>
        <v>230015.69</v>
      </c>
      <c r="J143" s="31"/>
    </row>
    <row r="144" spans="1:10" x14ac:dyDescent="0.25">
      <c r="A144" s="440" t="s">
        <v>14672</v>
      </c>
      <c r="B144" s="463" t="s">
        <v>3630</v>
      </c>
      <c r="C144" s="221" t="s">
        <v>14673</v>
      </c>
      <c r="D144" s="221" t="s">
        <v>3653</v>
      </c>
      <c r="E144" s="442"/>
      <c r="F144" s="221"/>
      <c r="G144" s="221"/>
      <c r="H144" s="221"/>
      <c r="I144" s="443"/>
      <c r="J144" s="444"/>
    </row>
    <row r="145" spans="1:10" x14ac:dyDescent="0.25">
      <c r="A145" s="451" t="s">
        <v>14674</v>
      </c>
      <c r="B145" s="464" t="s">
        <v>3630</v>
      </c>
      <c r="C145" s="453" t="s">
        <v>14551</v>
      </c>
      <c r="D145" s="453" t="s">
        <v>3653</v>
      </c>
      <c r="E145" s="454"/>
      <c r="F145" s="453"/>
      <c r="G145" s="453"/>
      <c r="H145" s="453"/>
      <c r="I145" s="455"/>
      <c r="J145" s="456"/>
    </row>
    <row r="146" spans="1:10" ht="45" x14ac:dyDescent="0.25">
      <c r="A146" s="31" t="s">
        <v>7071</v>
      </c>
      <c r="B146" s="404">
        <v>92514</v>
      </c>
      <c r="C146" s="31" t="s">
        <v>14675</v>
      </c>
      <c r="D146" s="408" t="s">
        <v>3636</v>
      </c>
      <c r="E146" s="405">
        <v>3317.38</v>
      </c>
      <c r="F146" s="406">
        <f>VLOOKUP(B146,'RELATÓRIO DE COMPOSIÇÕES'!A:I,9,0)</f>
        <v>55.769999999999996</v>
      </c>
      <c r="G146" s="407">
        <f>BDI_Materiais!$H$27</f>
        <v>0.2026</v>
      </c>
      <c r="H146" s="406">
        <f>(1+G146)*F146</f>
        <v>67.069001999999983</v>
      </c>
      <c r="I146" s="406">
        <f>ROUND((H146*E146),2)</f>
        <v>222493.37</v>
      </c>
      <c r="J146" s="31"/>
    </row>
    <row r="147" spans="1:10" x14ac:dyDescent="0.25">
      <c r="A147" s="457" t="s">
        <v>14676</v>
      </c>
      <c r="B147" s="458" t="s">
        <v>3630</v>
      </c>
      <c r="C147" s="459" t="s">
        <v>14555</v>
      </c>
      <c r="D147" s="459" t="s">
        <v>3653</v>
      </c>
      <c r="E147" s="460"/>
      <c r="F147" s="459"/>
      <c r="G147" s="459"/>
      <c r="H147" s="459"/>
      <c r="I147" s="461"/>
      <c r="J147" s="462"/>
    </row>
    <row r="148" spans="1:10" ht="45" x14ac:dyDescent="0.25">
      <c r="A148" s="31" t="s">
        <v>7072</v>
      </c>
      <c r="B148" s="404">
        <v>92785</v>
      </c>
      <c r="C148" s="31" t="s">
        <v>4803</v>
      </c>
      <c r="D148" s="408" t="s">
        <v>3639</v>
      </c>
      <c r="E148" s="405">
        <v>5302.4</v>
      </c>
      <c r="F148" s="406">
        <f>VLOOKUP(B148,'RELATÓRIO DE COMPOSIÇÕES'!A:I,9,0)</f>
        <v>16.069999999999997</v>
      </c>
      <c r="G148" s="407">
        <f>BDI_Materiais!$H$27</f>
        <v>0.2026</v>
      </c>
      <c r="H148" s="406">
        <f>(1+G148)*F148</f>
        <v>19.325781999999993</v>
      </c>
      <c r="I148" s="406">
        <f>ROUND((H148*E148),2)</f>
        <v>102473.03</v>
      </c>
      <c r="J148" s="31"/>
    </row>
    <row r="149" spans="1:10" ht="45" x14ac:dyDescent="0.25">
      <c r="A149" s="31" t="s">
        <v>7073</v>
      </c>
      <c r="B149" s="404">
        <v>92786</v>
      </c>
      <c r="C149" s="31" t="s">
        <v>4804</v>
      </c>
      <c r="D149" s="408" t="s">
        <v>3639</v>
      </c>
      <c r="E149" s="405">
        <v>10169.9</v>
      </c>
      <c r="F149" s="406">
        <f>VLOOKUP(B149,'RELATÓRIO DE COMPOSIÇÕES'!A:I,9,0)</f>
        <v>14.870000000000001</v>
      </c>
      <c r="G149" s="407">
        <f>BDI_Materiais!$H$27</f>
        <v>0.2026</v>
      </c>
      <c r="H149" s="406">
        <f>(1+G149)*F149</f>
        <v>17.882662</v>
      </c>
      <c r="I149" s="406">
        <f>ROUND((H149*E149),2)</f>
        <v>181864.88</v>
      </c>
      <c r="J149" s="31"/>
    </row>
    <row r="150" spans="1:10" ht="45" x14ac:dyDescent="0.25">
      <c r="A150" s="31" t="s">
        <v>7074</v>
      </c>
      <c r="B150" s="404">
        <v>92787</v>
      </c>
      <c r="C150" s="31" t="s">
        <v>4805</v>
      </c>
      <c r="D150" s="408" t="s">
        <v>3639</v>
      </c>
      <c r="E150" s="405">
        <v>15359.6</v>
      </c>
      <c r="F150" s="406">
        <f>VLOOKUP(B150,'RELATÓRIO DE COMPOSIÇÕES'!A:I,9,0)</f>
        <v>13.17</v>
      </c>
      <c r="G150" s="407">
        <f>BDI_Materiais!$H$27</f>
        <v>0.2026</v>
      </c>
      <c r="H150" s="406">
        <f>(1+G150)*F150</f>
        <v>15.838241999999999</v>
      </c>
      <c r="I150" s="406">
        <f>ROUND((H150*E150),2)</f>
        <v>243269.06</v>
      </c>
      <c r="J150" s="31"/>
    </row>
    <row r="151" spans="1:10" ht="45" x14ac:dyDescent="0.25">
      <c r="A151" s="31" t="s">
        <v>7075</v>
      </c>
      <c r="B151" s="404">
        <v>92788</v>
      </c>
      <c r="C151" s="31" t="s">
        <v>14677</v>
      </c>
      <c r="D151" s="408" t="s">
        <v>3639</v>
      </c>
      <c r="E151" s="405">
        <v>6201.1</v>
      </c>
      <c r="F151" s="406">
        <f>VLOOKUP(B151,'RELATÓRIO DE COMPOSIÇÕES'!A:I,9,0)</f>
        <v>11</v>
      </c>
      <c r="G151" s="407">
        <f>BDI_Materiais!$H$27</f>
        <v>0.2026</v>
      </c>
      <c r="H151" s="406">
        <f>(1+G151)*F151</f>
        <v>13.228599999999998</v>
      </c>
      <c r="I151" s="406">
        <f>ROUND((H151*E151),2)</f>
        <v>82031.87</v>
      </c>
      <c r="J151" s="31"/>
    </row>
    <row r="152" spans="1:10" ht="45" x14ac:dyDescent="0.25">
      <c r="A152" s="31" t="s">
        <v>7076</v>
      </c>
      <c r="B152" s="404">
        <v>92789</v>
      </c>
      <c r="C152" s="31" t="s">
        <v>14678</v>
      </c>
      <c r="D152" s="408" t="s">
        <v>3639</v>
      </c>
      <c r="E152" s="405">
        <v>4488.2</v>
      </c>
      <c r="F152" s="406">
        <f>VLOOKUP(B152,'RELATÓRIO DE COMPOSIÇÕES'!A:I,9,0)</f>
        <v>10.36</v>
      </c>
      <c r="G152" s="407">
        <f>BDI_Materiais!$H$27</f>
        <v>0.2026</v>
      </c>
      <c r="H152" s="406">
        <f>(1+G152)*F152</f>
        <v>12.458935999999998</v>
      </c>
      <c r="I152" s="406">
        <f>ROUND((H152*E152),2)</f>
        <v>55918.2</v>
      </c>
      <c r="J152" s="31"/>
    </row>
    <row r="153" spans="1:10" x14ac:dyDescent="0.25">
      <c r="A153" s="457" t="s">
        <v>14679</v>
      </c>
      <c r="B153" s="458" t="s">
        <v>3630</v>
      </c>
      <c r="C153" s="459" t="s">
        <v>14561</v>
      </c>
      <c r="D153" s="459" t="s">
        <v>3653</v>
      </c>
      <c r="E153" s="460"/>
      <c r="F153" s="459"/>
      <c r="G153" s="459"/>
      <c r="H153" s="459"/>
      <c r="I153" s="461"/>
      <c r="J153" s="462"/>
    </row>
    <row r="154" spans="1:10" ht="60" x14ac:dyDescent="0.25">
      <c r="A154" s="31" t="s">
        <v>7077</v>
      </c>
      <c r="B154" s="404" t="s">
        <v>13795</v>
      </c>
      <c r="C154" s="31" t="s">
        <v>14671</v>
      </c>
      <c r="D154" s="408" t="s">
        <v>3641</v>
      </c>
      <c r="E154" s="405">
        <v>488.56</v>
      </c>
      <c r="F154" s="406">
        <f>VLOOKUP(B154,'RELATÓRIO DE COMPOSIÇÕES'!A:I,9,0)</f>
        <v>641.12</v>
      </c>
      <c r="G154" s="407">
        <f>BDI_Materiais!$H$27</f>
        <v>0.2026</v>
      </c>
      <c r="H154" s="406">
        <f>(1+G154)*F154</f>
        <v>771.01091199999996</v>
      </c>
      <c r="I154" s="406">
        <f>ROUND((H154*E154),2)</f>
        <v>376685.09</v>
      </c>
      <c r="J154" s="31"/>
    </row>
    <row r="155" spans="1:10" x14ac:dyDescent="0.25">
      <c r="A155" s="440" t="s">
        <v>14680</v>
      </c>
      <c r="B155" s="463" t="s">
        <v>3630</v>
      </c>
      <c r="C155" s="221" t="s">
        <v>14681</v>
      </c>
      <c r="D155" s="221" t="s">
        <v>3653</v>
      </c>
      <c r="E155" s="442"/>
      <c r="F155" s="221"/>
      <c r="G155" s="221"/>
      <c r="H155" s="221"/>
      <c r="I155" s="443"/>
      <c r="J155" s="444"/>
    </row>
    <row r="156" spans="1:10" x14ac:dyDescent="0.25">
      <c r="A156" s="451" t="s">
        <v>14682</v>
      </c>
      <c r="B156" s="464" t="s">
        <v>3630</v>
      </c>
      <c r="C156" s="453" t="s">
        <v>14551</v>
      </c>
      <c r="D156" s="453" t="s">
        <v>3653</v>
      </c>
      <c r="E156" s="454"/>
      <c r="F156" s="453"/>
      <c r="G156" s="453"/>
      <c r="H156" s="453"/>
      <c r="I156" s="455"/>
      <c r="J156" s="456"/>
    </row>
    <row r="157" spans="1:10" ht="45" x14ac:dyDescent="0.25">
      <c r="A157" s="31" t="s">
        <v>14683</v>
      </c>
      <c r="B157" s="404">
        <v>92510</v>
      </c>
      <c r="C157" s="31" t="s">
        <v>14684</v>
      </c>
      <c r="D157" s="408" t="s">
        <v>3636</v>
      </c>
      <c r="E157" s="405">
        <v>357.24</v>
      </c>
      <c r="F157" s="406">
        <f>VLOOKUP(B157,'RELATÓRIO DE COMPOSIÇÕES'!A:I,9,0)</f>
        <v>68.53</v>
      </c>
      <c r="G157" s="407">
        <f>BDI_Materiais!$H$27</f>
        <v>0.2026</v>
      </c>
      <c r="H157" s="406">
        <f>(1+G157)*F157</f>
        <v>82.414177999999993</v>
      </c>
      <c r="I157" s="406">
        <f>ROUND((H157*E157),2)</f>
        <v>29441.64</v>
      </c>
      <c r="J157" s="31"/>
    </row>
    <row r="158" spans="1:10" x14ac:dyDescent="0.25">
      <c r="A158" s="457" t="s">
        <v>14685</v>
      </c>
      <c r="B158" s="458" t="s">
        <v>3630</v>
      </c>
      <c r="C158" s="459" t="s">
        <v>14555</v>
      </c>
      <c r="D158" s="459" t="s">
        <v>3653</v>
      </c>
      <c r="E158" s="460"/>
      <c r="F158" s="459"/>
      <c r="G158" s="459"/>
      <c r="H158" s="459"/>
      <c r="I158" s="461"/>
      <c r="J158" s="462"/>
    </row>
    <row r="159" spans="1:10" ht="45" x14ac:dyDescent="0.25">
      <c r="A159" s="31" t="s">
        <v>14686</v>
      </c>
      <c r="B159" s="404">
        <v>92915</v>
      </c>
      <c r="C159" s="31" t="s">
        <v>5192</v>
      </c>
      <c r="D159" s="408" t="s">
        <v>3639</v>
      </c>
      <c r="E159" s="405">
        <v>226.3</v>
      </c>
      <c r="F159" s="406">
        <f>VLOOKUP(B159,'RELATÓRIO DE COMPOSIÇÕES'!A:I,9,0)</f>
        <v>18.380000000000003</v>
      </c>
      <c r="G159" s="407">
        <f>BDI_Materiais!$H$27</f>
        <v>0.2026</v>
      </c>
      <c r="H159" s="406">
        <f>(1+G159)*F159</f>
        <v>22.103788000000002</v>
      </c>
      <c r="I159" s="406">
        <f>ROUND((H159*E159),2)</f>
        <v>5002.09</v>
      </c>
      <c r="J159" s="31"/>
    </row>
    <row r="160" spans="1:10" ht="45" x14ac:dyDescent="0.25">
      <c r="A160" s="31" t="s">
        <v>14687</v>
      </c>
      <c r="B160" s="404">
        <v>92916</v>
      </c>
      <c r="C160" s="31" t="s">
        <v>5193</v>
      </c>
      <c r="D160" s="408" t="s">
        <v>3639</v>
      </c>
      <c r="E160" s="405">
        <v>236.6</v>
      </c>
      <c r="F160" s="406">
        <f>VLOOKUP(B160,'RELATÓRIO DE COMPOSIÇÕES'!A:I,9,0)</f>
        <v>16.849999999999998</v>
      </c>
      <c r="G160" s="407">
        <f>BDI_Materiais!$H$27</f>
        <v>0.2026</v>
      </c>
      <c r="H160" s="406">
        <f>(1+G160)*F160</f>
        <v>20.263809999999996</v>
      </c>
      <c r="I160" s="406">
        <f>ROUND((H160*E160),2)</f>
        <v>4794.42</v>
      </c>
      <c r="J160" s="31"/>
    </row>
    <row r="161" spans="1:10" ht="45" x14ac:dyDescent="0.25">
      <c r="A161" s="31" t="s">
        <v>14688</v>
      </c>
      <c r="B161" s="404">
        <v>92919</v>
      </c>
      <c r="C161" s="31" t="s">
        <v>5195</v>
      </c>
      <c r="D161" s="408" t="s">
        <v>3639</v>
      </c>
      <c r="E161" s="405">
        <v>1811</v>
      </c>
      <c r="F161" s="406">
        <f>VLOOKUP(B161,'RELATÓRIO DE COMPOSIÇÕES'!A:I,9,0)</f>
        <v>13.469999999999999</v>
      </c>
      <c r="G161" s="407">
        <f>BDI_Materiais!$H$27</f>
        <v>0.2026</v>
      </c>
      <c r="H161" s="406">
        <f>(1+G161)*F161</f>
        <v>16.199021999999996</v>
      </c>
      <c r="I161" s="406">
        <f>ROUND((H161*E161),2)</f>
        <v>29336.43</v>
      </c>
      <c r="J161" s="31"/>
    </row>
    <row r="162" spans="1:10" ht="45" x14ac:dyDescent="0.25">
      <c r="A162" s="31" t="s">
        <v>14689</v>
      </c>
      <c r="B162" s="404">
        <v>92921</v>
      </c>
      <c r="C162" s="31" t="s">
        <v>5196</v>
      </c>
      <c r="D162" s="408" t="s">
        <v>3639</v>
      </c>
      <c r="E162" s="405">
        <v>1054.5</v>
      </c>
      <c r="F162" s="406">
        <f>VLOOKUP(B162,'RELATÓRIO DE COMPOSIÇÕES'!A:I,9,0)</f>
        <v>11.12</v>
      </c>
      <c r="G162" s="407">
        <f>BDI_Materiais!$H$27</f>
        <v>0.2026</v>
      </c>
      <c r="H162" s="406">
        <f>(1+G162)*F162</f>
        <v>13.372911999999998</v>
      </c>
      <c r="I162" s="406">
        <f>ROUND((H162*E162),2)</f>
        <v>14101.74</v>
      </c>
      <c r="J162" s="31"/>
    </row>
    <row r="163" spans="1:10" ht="45" x14ac:dyDescent="0.25">
      <c r="A163" s="31" t="s">
        <v>14690</v>
      </c>
      <c r="B163" s="404">
        <v>92922</v>
      </c>
      <c r="C163" s="31" t="s">
        <v>5197</v>
      </c>
      <c r="D163" s="408" t="s">
        <v>3639</v>
      </c>
      <c r="E163" s="405">
        <v>2339.5</v>
      </c>
      <c r="F163" s="406">
        <f>VLOOKUP(B163,'RELATÓRIO DE COMPOSIÇÕES'!A:I,9,0)</f>
        <v>10.609999999999998</v>
      </c>
      <c r="G163" s="407">
        <f>BDI_Materiais!$H$27</f>
        <v>0.2026</v>
      </c>
      <c r="H163" s="406">
        <f>(1+G163)*F163</f>
        <v>12.759585999999995</v>
      </c>
      <c r="I163" s="406">
        <f>ROUND((H163*E163),2)</f>
        <v>29851.05</v>
      </c>
      <c r="J163" s="31"/>
    </row>
    <row r="164" spans="1:10" x14ac:dyDescent="0.25">
      <c r="A164" s="457" t="s">
        <v>14691</v>
      </c>
      <c r="B164" s="458" t="s">
        <v>3630</v>
      </c>
      <c r="C164" s="459" t="s">
        <v>14561</v>
      </c>
      <c r="D164" s="459" t="s">
        <v>3653</v>
      </c>
      <c r="E164" s="460"/>
      <c r="F164" s="459"/>
      <c r="G164" s="459"/>
      <c r="H164" s="459"/>
      <c r="I164" s="461"/>
      <c r="J164" s="462"/>
    </row>
    <row r="165" spans="1:10" ht="60" x14ac:dyDescent="0.25">
      <c r="A165" s="31" t="s">
        <v>14692</v>
      </c>
      <c r="B165" s="404" t="s">
        <v>13795</v>
      </c>
      <c r="C165" s="31" t="s">
        <v>14671</v>
      </c>
      <c r="D165" s="408" t="s">
        <v>3641</v>
      </c>
      <c r="E165" s="405">
        <v>39.270000000000003</v>
      </c>
      <c r="F165" s="406">
        <f>VLOOKUP(B165,'RELATÓRIO DE COMPOSIÇÕES'!A:I,9,0)</f>
        <v>641.12</v>
      </c>
      <c r="G165" s="407">
        <f>BDI_Materiais!$H$27</f>
        <v>0.2026</v>
      </c>
      <c r="H165" s="406">
        <f>(1+G165)*F165</f>
        <v>771.01091199999996</v>
      </c>
      <c r="I165" s="406">
        <f>ROUND((H165*E165),2)</f>
        <v>30277.599999999999</v>
      </c>
      <c r="J165" s="31"/>
    </row>
    <row r="166" spans="1:10" x14ac:dyDescent="0.25">
      <c r="A166" s="440" t="s">
        <v>14693</v>
      </c>
      <c r="B166" s="463" t="s">
        <v>3630</v>
      </c>
      <c r="C166" s="221" t="s">
        <v>14694</v>
      </c>
      <c r="D166" s="221" t="s">
        <v>3653</v>
      </c>
      <c r="E166" s="442"/>
      <c r="F166" s="221"/>
      <c r="G166" s="221"/>
      <c r="H166" s="221"/>
      <c r="I166" s="443"/>
      <c r="J166" s="444"/>
    </row>
    <row r="167" spans="1:10" x14ac:dyDescent="0.25">
      <c r="A167" s="451" t="s">
        <v>14695</v>
      </c>
      <c r="B167" s="464" t="s">
        <v>3630</v>
      </c>
      <c r="C167" s="453" t="s">
        <v>14551</v>
      </c>
      <c r="D167" s="453" t="s">
        <v>3653</v>
      </c>
      <c r="E167" s="454"/>
      <c r="F167" s="453"/>
      <c r="G167" s="453"/>
      <c r="H167" s="453"/>
      <c r="I167" s="455"/>
      <c r="J167" s="456"/>
    </row>
    <row r="168" spans="1:10" ht="45" x14ac:dyDescent="0.25">
      <c r="A168" s="31" t="s">
        <v>7078</v>
      </c>
      <c r="B168" s="404">
        <v>95939</v>
      </c>
      <c r="C168" s="31" t="s">
        <v>14696</v>
      </c>
      <c r="D168" s="408" t="s">
        <v>3636</v>
      </c>
      <c r="E168" s="405">
        <v>77.02</v>
      </c>
      <c r="F168" s="406">
        <f>VLOOKUP(B168,'RELATÓRIO DE COMPOSIÇÕES'!A:I,9,0)</f>
        <v>249.46</v>
      </c>
      <c r="G168" s="407">
        <f>BDI_Materiais!$H$27</f>
        <v>0.2026</v>
      </c>
      <c r="H168" s="406">
        <f>(1+G168)*F168</f>
        <v>300.00059599999997</v>
      </c>
      <c r="I168" s="406">
        <f>ROUND((H168*E168),2)</f>
        <v>23106.05</v>
      </c>
      <c r="J168" s="31"/>
    </row>
    <row r="169" spans="1:10" x14ac:dyDescent="0.25">
      <c r="A169" s="457" t="s">
        <v>14697</v>
      </c>
      <c r="B169" s="458" t="s">
        <v>3630</v>
      </c>
      <c r="C169" s="459" t="s">
        <v>14555</v>
      </c>
      <c r="D169" s="459" t="s">
        <v>3653</v>
      </c>
      <c r="E169" s="460"/>
      <c r="F169" s="459"/>
      <c r="G169" s="459"/>
      <c r="H169" s="459"/>
      <c r="I169" s="461"/>
      <c r="J169" s="462"/>
    </row>
    <row r="170" spans="1:10" ht="45" x14ac:dyDescent="0.25">
      <c r="A170" s="31" t="s">
        <v>7080</v>
      </c>
      <c r="B170" s="404">
        <v>95946</v>
      </c>
      <c r="C170" s="31" t="s">
        <v>7210</v>
      </c>
      <c r="D170" s="408" t="s">
        <v>3639</v>
      </c>
      <c r="E170" s="405">
        <v>249.8</v>
      </c>
      <c r="F170" s="406">
        <f>VLOOKUP(B170,'RELATÓRIO DE COMPOSIÇÕES'!A:I,9,0)</f>
        <v>14.209999999999999</v>
      </c>
      <c r="G170" s="407">
        <f>BDI_Materiais!$H$27</f>
        <v>0.2026</v>
      </c>
      <c r="H170" s="406">
        <f>(1+G170)*F170</f>
        <v>17.088945999999996</v>
      </c>
      <c r="I170" s="406">
        <f>ROUND((H170*E170),2)</f>
        <v>4268.82</v>
      </c>
      <c r="J170" s="31"/>
    </row>
    <row r="171" spans="1:10" ht="45" x14ac:dyDescent="0.25">
      <c r="A171" s="31" t="s">
        <v>7081</v>
      </c>
      <c r="B171" s="404">
        <v>95947</v>
      </c>
      <c r="C171" s="31" t="s">
        <v>7905</v>
      </c>
      <c r="D171" s="408" t="s">
        <v>3639</v>
      </c>
      <c r="E171" s="405">
        <v>420</v>
      </c>
      <c r="F171" s="406">
        <f>VLOOKUP(B171,'RELATÓRIO DE COMPOSIÇÕES'!A:I,9,0)</f>
        <v>10.950000000000001</v>
      </c>
      <c r="G171" s="407">
        <f>BDI_Materiais!$H$27</f>
        <v>0.2026</v>
      </c>
      <c r="H171" s="406">
        <f>(1+G171)*F171</f>
        <v>13.168469999999999</v>
      </c>
      <c r="I171" s="406">
        <f>ROUND((H171*E171),2)</f>
        <v>5530.76</v>
      </c>
      <c r="J171" s="31"/>
    </row>
    <row r="172" spans="1:10" ht="45" x14ac:dyDescent="0.25">
      <c r="A172" s="31" t="s">
        <v>7082</v>
      </c>
      <c r="B172" s="404">
        <v>95948</v>
      </c>
      <c r="C172" s="31" t="s">
        <v>7906</v>
      </c>
      <c r="D172" s="408" t="s">
        <v>3639</v>
      </c>
      <c r="E172" s="405">
        <v>960.6</v>
      </c>
      <c r="F172" s="406">
        <f>VLOOKUP(B172,'RELATÓRIO DE COMPOSIÇÕES'!A:I,9,0)</f>
        <v>9.6799999999999979</v>
      </c>
      <c r="G172" s="407">
        <f>BDI_Materiais!$H$27</f>
        <v>0.2026</v>
      </c>
      <c r="H172" s="406">
        <f>(1+G172)*F172</f>
        <v>11.641167999999997</v>
      </c>
      <c r="I172" s="406">
        <f>ROUND((H172*E172),2)</f>
        <v>11182.51</v>
      </c>
      <c r="J172" s="31"/>
    </row>
    <row r="173" spans="1:10" x14ac:dyDescent="0.25">
      <c r="A173" s="457" t="s">
        <v>14698</v>
      </c>
      <c r="B173" s="458" t="s">
        <v>3630</v>
      </c>
      <c r="C173" s="459" t="s">
        <v>14561</v>
      </c>
      <c r="D173" s="459" t="s">
        <v>3653</v>
      </c>
      <c r="E173" s="460"/>
      <c r="F173" s="459"/>
      <c r="G173" s="459"/>
      <c r="H173" s="459"/>
      <c r="I173" s="461"/>
      <c r="J173" s="462"/>
    </row>
    <row r="174" spans="1:10" ht="45" x14ac:dyDescent="0.25">
      <c r="A174" s="31" t="s">
        <v>7083</v>
      </c>
      <c r="B174" s="404" t="s">
        <v>13800</v>
      </c>
      <c r="C174" s="31" t="s">
        <v>14699</v>
      </c>
      <c r="D174" s="408" t="s">
        <v>3641</v>
      </c>
      <c r="E174" s="405">
        <v>10.54</v>
      </c>
      <c r="F174" s="406">
        <f>VLOOKUP(B174,'RELATÓRIO DE COMPOSIÇÕES'!A:I,9,0)</f>
        <v>724.44</v>
      </c>
      <c r="G174" s="407">
        <f>BDI_Materiais!$H$27</f>
        <v>0.2026</v>
      </c>
      <c r="H174" s="406">
        <f>(1+G174)*F174</f>
        <v>871.211544</v>
      </c>
      <c r="I174" s="406">
        <f>ROUND((H174*E174),2)</f>
        <v>9182.57</v>
      </c>
      <c r="J174" s="31"/>
    </row>
    <row r="175" spans="1:10" x14ac:dyDescent="0.25">
      <c r="A175" s="440" t="s">
        <v>14700</v>
      </c>
      <c r="B175" s="463" t="s">
        <v>3630</v>
      </c>
      <c r="C175" s="221" t="s">
        <v>14579</v>
      </c>
      <c r="D175" s="221" t="s">
        <v>3653</v>
      </c>
      <c r="E175" s="442"/>
      <c r="F175" s="221"/>
      <c r="G175" s="221"/>
      <c r="H175" s="221"/>
      <c r="I175" s="443"/>
      <c r="J175" s="444"/>
    </row>
    <row r="176" spans="1:10" x14ac:dyDescent="0.25">
      <c r="A176" s="445" t="s">
        <v>14701</v>
      </c>
      <c r="B176" s="465" t="s">
        <v>3630</v>
      </c>
      <c r="C176" s="447" t="s">
        <v>14656</v>
      </c>
      <c r="D176" s="447" t="s">
        <v>3653</v>
      </c>
      <c r="E176" s="448"/>
      <c r="F176" s="447"/>
      <c r="G176" s="447"/>
      <c r="H176" s="447"/>
      <c r="I176" s="449"/>
      <c r="J176" s="450"/>
    </row>
    <row r="177" spans="1:12" x14ac:dyDescent="0.25">
      <c r="A177" s="451" t="s">
        <v>14702</v>
      </c>
      <c r="B177" s="464" t="s">
        <v>3630</v>
      </c>
      <c r="C177" s="453" t="s">
        <v>14551</v>
      </c>
      <c r="D177" s="453" t="s">
        <v>3653</v>
      </c>
      <c r="E177" s="454"/>
      <c r="F177" s="453"/>
      <c r="G177" s="453"/>
      <c r="H177" s="453"/>
      <c r="I177" s="455"/>
      <c r="J177" s="456"/>
    </row>
    <row r="178" spans="1:12" ht="60" x14ac:dyDescent="0.25">
      <c r="A178" s="31" t="s">
        <v>4796</v>
      </c>
      <c r="B178" s="404">
        <v>92419</v>
      </c>
      <c r="C178" s="31" t="s">
        <v>14658</v>
      </c>
      <c r="D178" s="408" t="s">
        <v>3636</v>
      </c>
      <c r="E178" s="405">
        <v>8.8699999999999992</v>
      </c>
      <c r="F178" s="406">
        <f>VLOOKUP(B178,'RELATÓRIO DE COMPOSIÇÕES'!A:I,9,0)</f>
        <v>83.11</v>
      </c>
      <c r="G178" s="407">
        <f>BDI_Materiais!$H$27</f>
        <v>0.2026</v>
      </c>
      <c r="H178" s="406">
        <f>(1+G178)*F178</f>
        <v>99.948085999999989</v>
      </c>
      <c r="I178" s="406">
        <f>ROUND((H178*E178),2)</f>
        <v>886.54</v>
      </c>
      <c r="J178" s="31"/>
    </row>
    <row r="179" spans="1:12" x14ac:dyDescent="0.25">
      <c r="A179" s="457" t="s">
        <v>14703</v>
      </c>
      <c r="B179" s="458" t="s">
        <v>3630</v>
      </c>
      <c r="C179" s="459" t="s">
        <v>14555</v>
      </c>
      <c r="D179" s="459" t="s">
        <v>3653</v>
      </c>
      <c r="E179" s="460"/>
      <c r="F179" s="459"/>
      <c r="G179" s="459"/>
      <c r="H179" s="459"/>
      <c r="I179" s="461"/>
      <c r="J179" s="462"/>
    </row>
    <row r="180" spans="1:12" ht="60" x14ac:dyDescent="0.25">
      <c r="A180" s="31" t="s">
        <v>4797</v>
      </c>
      <c r="B180" s="404">
        <v>92775</v>
      </c>
      <c r="C180" s="31" t="s">
        <v>4800</v>
      </c>
      <c r="D180" s="408" t="s">
        <v>3639</v>
      </c>
      <c r="E180" s="405">
        <v>17.5</v>
      </c>
      <c r="F180" s="406">
        <f>VLOOKUP(B180,'RELATÓRIO DE COMPOSIÇÕES'!A:I,9,0)</f>
        <v>19.760000000000002</v>
      </c>
      <c r="G180" s="407">
        <f>BDI_Materiais!$H$27</f>
        <v>0.2026</v>
      </c>
      <c r="H180" s="406">
        <f>(1+G180)*F180</f>
        <v>23.763376000000001</v>
      </c>
      <c r="I180" s="406">
        <f>ROUND((H180*E180),2)</f>
        <v>415.86</v>
      </c>
      <c r="J180" s="31"/>
    </row>
    <row r="181" spans="1:12" ht="60" x14ac:dyDescent="0.25">
      <c r="A181" s="31" t="s">
        <v>4798</v>
      </c>
      <c r="B181" s="404">
        <v>92778</v>
      </c>
      <c r="C181" s="31" t="s">
        <v>4801</v>
      </c>
      <c r="D181" s="408" t="s">
        <v>3639</v>
      </c>
      <c r="E181" s="405">
        <v>41</v>
      </c>
      <c r="F181" s="406">
        <f>VLOOKUP(B181,'RELATÓRIO DE COMPOSIÇÕES'!A:I,9,0)</f>
        <v>14.369999999999997</v>
      </c>
      <c r="G181" s="407">
        <f>BDI_Materiais!$H$27</f>
        <v>0.2026</v>
      </c>
      <c r="H181" s="406">
        <f>(1+G181)*F181</f>
        <v>17.281361999999994</v>
      </c>
      <c r="I181" s="406">
        <f>ROUND((H181*E181),2)</f>
        <v>708.54</v>
      </c>
      <c r="J181" s="31"/>
      <c r="L181" s="25"/>
    </row>
    <row r="182" spans="1:12" x14ac:dyDescent="0.25">
      <c r="A182" s="457" t="s">
        <v>14704</v>
      </c>
      <c r="B182" s="458" t="s">
        <v>3630</v>
      </c>
      <c r="C182" s="459" t="s">
        <v>14561</v>
      </c>
      <c r="D182" s="459" t="s">
        <v>3653</v>
      </c>
      <c r="E182" s="460"/>
      <c r="F182" s="459"/>
      <c r="G182" s="459"/>
      <c r="H182" s="459"/>
      <c r="I182" s="461"/>
      <c r="J182" s="462"/>
    </row>
    <row r="183" spans="1:12" ht="45" x14ac:dyDescent="0.25">
      <c r="A183" s="31" t="s">
        <v>4799</v>
      </c>
      <c r="B183" s="404">
        <v>92722</v>
      </c>
      <c r="C183" s="31" t="s">
        <v>14705</v>
      </c>
      <c r="D183" s="408" t="s">
        <v>3641</v>
      </c>
      <c r="E183" s="405">
        <v>0.85</v>
      </c>
      <c r="F183" s="406">
        <f>VLOOKUP(B183,'RELATÓRIO DE COMPOSIÇÕES'!A:I,9,0)</f>
        <v>592.21</v>
      </c>
      <c r="G183" s="407">
        <f>BDI_Materiais!$H$27</f>
        <v>0.2026</v>
      </c>
      <c r="H183" s="406">
        <f>(1+G183)*F183</f>
        <v>712.19174599999997</v>
      </c>
      <c r="I183" s="406">
        <f>ROUND((H183*E183),2)</f>
        <v>605.36</v>
      </c>
      <c r="J183" s="31"/>
    </row>
    <row r="184" spans="1:12" x14ac:dyDescent="0.25">
      <c r="A184" s="440" t="s">
        <v>14706</v>
      </c>
      <c r="B184" s="463" t="s">
        <v>3630</v>
      </c>
      <c r="C184" s="221" t="s">
        <v>14665</v>
      </c>
      <c r="D184" s="221" t="s">
        <v>3653</v>
      </c>
      <c r="E184" s="442"/>
      <c r="F184" s="221"/>
      <c r="G184" s="221"/>
      <c r="H184" s="221"/>
      <c r="I184" s="443"/>
      <c r="J184" s="444"/>
    </row>
    <row r="185" spans="1:12" x14ac:dyDescent="0.25">
      <c r="A185" s="451" t="s">
        <v>14707</v>
      </c>
      <c r="B185" s="464" t="s">
        <v>3630</v>
      </c>
      <c r="C185" s="453" t="s">
        <v>14551</v>
      </c>
      <c r="D185" s="453" t="s">
        <v>3653</v>
      </c>
      <c r="E185" s="454"/>
      <c r="F185" s="453"/>
      <c r="G185" s="453"/>
      <c r="H185" s="453"/>
      <c r="I185" s="455"/>
      <c r="J185" s="456"/>
    </row>
    <row r="186" spans="1:12" ht="45" x14ac:dyDescent="0.25">
      <c r="A186" s="31" t="s">
        <v>7084</v>
      </c>
      <c r="B186" s="404">
        <v>92455</v>
      </c>
      <c r="C186" s="31" t="s">
        <v>1463</v>
      </c>
      <c r="D186" s="408" t="s">
        <v>3636</v>
      </c>
      <c r="E186" s="405">
        <v>29.16</v>
      </c>
      <c r="F186" s="406">
        <f>VLOOKUP(B186,'RELATÓRIO DE COMPOSIÇÕES'!A:I,9,0)</f>
        <v>149.13</v>
      </c>
      <c r="G186" s="407">
        <f>BDI_Materiais!$H$27</f>
        <v>0.2026</v>
      </c>
      <c r="H186" s="406">
        <f>(1+G186)*F186</f>
        <v>179.34373799999997</v>
      </c>
      <c r="I186" s="406">
        <f>ROUND((H186*E186),2)</f>
        <v>5229.66</v>
      </c>
      <c r="J186" s="31"/>
    </row>
    <row r="187" spans="1:12" x14ac:dyDescent="0.25">
      <c r="A187" s="457" t="s">
        <v>14708</v>
      </c>
      <c r="B187" s="458" t="s">
        <v>3630</v>
      </c>
      <c r="C187" s="459" t="s">
        <v>14555</v>
      </c>
      <c r="D187" s="459" t="s">
        <v>3653</v>
      </c>
      <c r="E187" s="460"/>
      <c r="F187" s="459"/>
      <c r="G187" s="459"/>
      <c r="H187" s="459"/>
      <c r="I187" s="461"/>
      <c r="J187" s="462"/>
    </row>
    <row r="188" spans="1:12" ht="60" x14ac:dyDescent="0.25">
      <c r="A188" s="31" t="s">
        <v>7085</v>
      </c>
      <c r="B188" s="404">
        <v>92775</v>
      </c>
      <c r="C188" s="31" t="s">
        <v>4800</v>
      </c>
      <c r="D188" s="408" t="s">
        <v>3639</v>
      </c>
      <c r="E188" s="405">
        <v>50</v>
      </c>
      <c r="F188" s="406">
        <f>VLOOKUP(B188,'RELATÓRIO DE COMPOSIÇÕES'!A:I,9,0)</f>
        <v>19.760000000000002</v>
      </c>
      <c r="G188" s="407">
        <f>BDI_Materiais!$H$27</f>
        <v>0.2026</v>
      </c>
      <c r="H188" s="406">
        <f>(1+G188)*F188</f>
        <v>23.763376000000001</v>
      </c>
      <c r="I188" s="406">
        <f>ROUND((H188*E188),2)</f>
        <v>1188.17</v>
      </c>
      <c r="J188" s="31"/>
    </row>
    <row r="189" spans="1:12" ht="60" x14ac:dyDescent="0.25">
      <c r="A189" s="31" t="s">
        <v>7086</v>
      </c>
      <c r="B189" s="404">
        <v>92776</v>
      </c>
      <c r="C189" s="31" t="s">
        <v>14668</v>
      </c>
      <c r="D189" s="408" t="s">
        <v>3639</v>
      </c>
      <c r="E189" s="405">
        <v>1.1000000000000001</v>
      </c>
      <c r="F189" s="406">
        <f>VLOOKUP(B189,'RELATÓRIO DE COMPOSIÇÕES'!A:I,9,0)</f>
        <v>18.010000000000002</v>
      </c>
      <c r="G189" s="407">
        <f>BDI_Materiais!$H$27</f>
        <v>0.2026</v>
      </c>
      <c r="H189" s="406">
        <f>(1+G189)*F189</f>
        <v>21.658826000000001</v>
      </c>
      <c r="I189" s="406">
        <f>ROUND((H189*E189),2)</f>
        <v>23.82</v>
      </c>
      <c r="J189" s="31"/>
    </row>
    <row r="190" spans="1:12" ht="60" x14ac:dyDescent="0.25">
      <c r="A190" s="31" t="s">
        <v>7087</v>
      </c>
      <c r="B190" s="404">
        <v>92777</v>
      </c>
      <c r="C190" s="31" t="s">
        <v>4802</v>
      </c>
      <c r="D190" s="408" t="s">
        <v>3639</v>
      </c>
      <c r="E190" s="405">
        <v>29.3</v>
      </c>
      <c r="F190" s="406">
        <f>VLOOKUP(B190,'RELATÓRIO DE COMPOSIÇÕES'!A:I,9,0)</f>
        <v>16.39</v>
      </c>
      <c r="G190" s="407">
        <f>BDI_Materiais!$H$27</f>
        <v>0.2026</v>
      </c>
      <c r="H190" s="406">
        <f>(1+G190)*F190</f>
        <v>19.710614</v>
      </c>
      <c r="I190" s="406">
        <f>ROUND((H190*E190),2)</f>
        <v>577.52</v>
      </c>
      <c r="J190" s="31"/>
    </row>
    <row r="191" spans="1:12" ht="60" x14ac:dyDescent="0.25">
      <c r="A191" s="31" t="s">
        <v>7088</v>
      </c>
      <c r="B191" s="404">
        <v>92778</v>
      </c>
      <c r="C191" s="31" t="s">
        <v>4801</v>
      </c>
      <c r="D191" s="408" t="s">
        <v>3639</v>
      </c>
      <c r="E191" s="405">
        <v>128.6</v>
      </c>
      <c r="F191" s="406">
        <f>VLOOKUP(B191,'RELATÓRIO DE COMPOSIÇÕES'!A:I,9,0)</f>
        <v>14.369999999999997</v>
      </c>
      <c r="G191" s="407">
        <f>BDI_Materiais!$H$27</f>
        <v>0.2026</v>
      </c>
      <c r="H191" s="406">
        <f>(1+G191)*F191</f>
        <v>17.281361999999994</v>
      </c>
      <c r="I191" s="406">
        <f>ROUND((H191*E191),2)</f>
        <v>2222.38</v>
      </c>
      <c r="J191" s="31"/>
    </row>
    <row r="192" spans="1:12" x14ac:dyDescent="0.25">
      <c r="A192" s="457" t="s">
        <v>14709</v>
      </c>
      <c r="B192" s="458" t="s">
        <v>3630</v>
      </c>
      <c r="C192" s="459" t="s">
        <v>14561</v>
      </c>
      <c r="D192" s="459" t="s">
        <v>3653</v>
      </c>
      <c r="E192" s="460"/>
      <c r="F192" s="459"/>
      <c r="G192" s="459"/>
      <c r="H192" s="459"/>
      <c r="I192" s="461"/>
      <c r="J192" s="462"/>
    </row>
    <row r="193" spans="1:10" ht="60" x14ac:dyDescent="0.25">
      <c r="A193" s="31" t="s">
        <v>7089</v>
      </c>
      <c r="B193" s="404" t="s">
        <v>4730</v>
      </c>
      <c r="C193" s="31" t="s">
        <v>14710</v>
      </c>
      <c r="D193" s="408" t="s">
        <v>3641</v>
      </c>
      <c r="E193" s="405">
        <v>2.4700000000000002</v>
      </c>
      <c r="F193" s="406">
        <f>VLOOKUP(B193,'RELATÓRIO DE COMPOSIÇÕES'!A:I,9,0)</f>
        <v>861.14</v>
      </c>
      <c r="G193" s="407">
        <f>BDI_Materiais!$H$27</f>
        <v>0.2026</v>
      </c>
      <c r="H193" s="406">
        <f>(1+G193)*F193</f>
        <v>1035.6069639999998</v>
      </c>
      <c r="I193" s="406">
        <f>ROUND((H193*E193),2)</f>
        <v>2557.9499999999998</v>
      </c>
      <c r="J193" s="31"/>
    </row>
    <row r="194" spans="1:10" x14ac:dyDescent="0.25">
      <c r="A194" s="440" t="s">
        <v>14711</v>
      </c>
      <c r="B194" s="463" t="s">
        <v>3630</v>
      </c>
      <c r="C194" s="221" t="s">
        <v>14673</v>
      </c>
      <c r="D194" s="221" t="s">
        <v>3653</v>
      </c>
      <c r="E194" s="442"/>
      <c r="F194" s="221"/>
      <c r="G194" s="221"/>
      <c r="H194" s="221"/>
      <c r="I194" s="443"/>
      <c r="J194" s="444"/>
    </row>
    <row r="195" spans="1:10" x14ac:dyDescent="0.25">
      <c r="A195" s="451" t="s">
        <v>14712</v>
      </c>
      <c r="B195" s="464" t="s">
        <v>3630</v>
      </c>
      <c r="C195" s="453" t="s">
        <v>14551</v>
      </c>
      <c r="D195" s="453" t="s">
        <v>3653</v>
      </c>
      <c r="E195" s="454"/>
      <c r="F195" s="453"/>
      <c r="G195" s="453"/>
      <c r="H195" s="453"/>
      <c r="I195" s="455"/>
      <c r="J195" s="456"/>
    </row>
    <row r="196" spans="1:10" ht="45" x14ac:dyDescent="0.25">
      <c r="A196" s="31" t="s">
        <v>7090</v>
      </c>
      <c r="B196" s="404">
        <v>92514</v>
      </c>
      <c r="C196" s="31" t="s">
        <v>14675</v>
      </c>
      <c r="D196" s="408" t="s">
        <v>3636</v>
      </c>
      <c r="E196" s="405">
        <v>16.14</v>
      </c>
      <c r="F196" s="406">
        <f>VLOOKUP(B196,'RELATÓRIO DE COMPOSIÇÕES'!A:I,9,0)</f>
        <v>55.769999999999996</v>
      </c>
      <c r="G196" s="407">
        <f>BDI_Materiais!$H$27</f>
        <v>0.2026</v>
      </c>
      <c r="H196" s="406">
        <f>(1+G196)*F196</f>
        <v>67.069001999999983</v>
      </c>
      <c r="I196" s="406">
        <f>ROUND((H196*E196),2)</f>
        <v>1082.49</v>
      </c>
      <c r="J196" s="31"/>
    </row>
    <row r="197" spans="1:10" x14ac:dyDescent="0.25">
      <c r="A197" s="457" t="s">
        <v>14713</v>
      </c>
      <c r="B197" s="458" t="s">
        <v>3630</v>
      </c>
      <c r="C197" s="459" t="s">
        <v>14555</v>
      </c>
      <c r="D197" s="459" t="s">
        <v>3653</v>
      </c>
      <c r="E197" s="460"/>
      <c r="F197" s="459"/>
      <c r="G197" s="459"/>
      <c r="H197" s="459"/>
      <c r="I197" s="461"/>
      <c r="J197" s="462"/>
    </row>
    <row r="198" spans="1:10" ht="45" x14ac:dyDescent="0.25">
      <c r="A198" s="31" t="s">
        <v>7091</v>
      </c>
      <c r="B198" s="404">
        <v>92784</v>
      </c>
      <c r="C198" s="31" t="s">
        <v>14714</v>
      </c>
      <c r="D198" s="408" t="s">
        <v>3639</v>
      </c>
      <c r="E198" s="405">
        <v>49.2</v>
      </c>
      <c r="F198" s="406">
        <f>VLOOKUP(B198,'RELATÓRIO DE COMPOSIÇÕES'!A:I,9,0)</f>
        <v>17.310000000000002</v>
      </c>
      <c r="G198" s="407">
        <f>BDI_Materiais!$H$27</f>
        <v>0.2026</v>
      </c>
      <c r="H198" s="406">
        <f>(1+G198)*F198</f>
        <v>20.817005999999999</v>
      </c>
      <c r="I198" s="406">
        <f>ROUND((H198*E198),2)</f>
        <v>1024.2</v>
      </c>
      <c r="J198" s="31"/>
    </row>
    <row r="199" spans="1:10" ht="45" x14ac:dyDescent="0.25">
      <c r="A199" s="31" t="s">
        <v>7092</v>
      </c>
      <c r="B199" s="404">
        <v>92785</v>
      </c>
      <c r="C199" s="31" t="s">
        <v>4803</v>
      </c>
      <c r="D199" s="408" t="s">
        <v>3639</v>
      </c>
      <c r="E199" s="405">
        <v>60.2</v>
      </c>
      <c r="F199" s="406">
        <f>VLOOKUP(B199,'RELATÓRIO DE COMPOSIÇÕES'!A:I,9,0)</f>
        <v>16.069999999999997</v>
      </c>
      <c r="G199" s="407">
        <f>BDI_Materiais!$H$27</f>
        <v>0.2026</v>
      </c>
      <c r="H199" s="406">
        <f>(1+G199)*F199</f>
        <v>19.325781999999993</v>
      </c>
      <c r="I199" s="406">
        <f>ROUND((H199*E199),2)</f>
        <v>1163.4100000000001</v>
      </c>
      <c r="J199" s="31"/>
    </row>
    <row r="200" spans="1:10" x14ac:dyDescent="0.25">
      <c r="A200" s="457" t="s">
        <v>14715</v>
      </c>
      <c r="B200" s="458" t="s">
        <v>3630</v>
      </c>
      <c r="C200" s="459" t="s">
        <v>14561</v>
      </c>
      <c r="D200" s="459" t="s">
        <v>3653</v>
      </c>
      <c r="E200" s="460"/>
      <c r="F200" s="459"/>
      <c r="G200" s="459"/>
      <c r="H200" s="459"/>
      <c r="I200" s="461"/>
      <c r="J200" s="462"/>
    </row>
    <row r="201" spans="1:10" ht="60" x14ac:dyDescent="0.25">
      <c r="A201" s="31" t="s">
        <v>7093</v>
      </c>
      <c r="B201" s="404" t="s">
        <v>4730</v>
      </c>
      <c r="C201" s="31" t="s">
        <v>14710</v>
      </c>
      <c r="D201" s="408" t="s">
        <v>3641</v>
      </c>
      <c r="E201" s="405">
        <v>1.61</v>
      </c>
      <c r="F201" s="406">
        <f>VLOOKUP(B201,'RELATÓRIO DE COMPOSIÇÕES'!A:I,9,0)</f>
        <v>861.14</v>
      </c>
      <c r="G201" s="407">
        <f>BDI_Materiais!$H$27</f>
        <v>0.2026</v>
      </c>
      <c r="H201" s="406">
        <f>(1+G201)*F201</f>
        <v>1035.6069639999998</v>
      </c>
      <c r="I201" s="406">
        <f>ROUND((H201*E201),2)</f>
        <v>1667.33</v>
      </c>
      <c r="J201" s="31"/>
    </row>
    <row r="202" spans="1:10" x14ac:dyDescent="0.25">
      <c r="A202" s="440" t="s">
        <v>14716</v>
      </c>
      <c r="B202" s="463" t="s">
        <v>3630</v>
      </c>
      <c r="C202" s="221" t="s">
        <v>14605</v>
      </c>
      <c r="D202" s="221" t="s">
        <v>3653</v>
      </c>
      <c r="E202" s="442"/>
      <c r="F202" s="221"/>
      <c r="G202" s="221"/>
      <c r="H202" s="221"/>
      <c r="I202" s="443"/>
      <c r="J202" s="444"/>
    </row>
    <row r="203" spans="1:10" x14ac:dyDescent="0.25">
      <c r="A203" s="445" t="s">
        <v>14717</v>
      </c>
      <c r="B203" s="465" t="s">
        <v>3630</v>
      </c>
      <c r="C203" s="447" t="s">
        <v>14656</v>
      </c>
      <c r="D203" s="447" t="s">
        <v>3653</v>
      </c>
      <c r="E203" s="448"/>
      <c r="F203" s="447"/>
      <c r="G203" s="447"/>
      <c r="H203" s="447"/>
      <c r="I203" s="449"/>
      <c r="J203" s="450"/>
    </row>
    <row r="204" spans="1:10" x14ac:dyDescent="0.25">
      <c r="A204" s="451" t="s">
        <v>14718</v>
      </c>
      <c r="B204" s="464" t="s">
        <v>3630</v>
      </c>
      <c r="C204" s="453" t="s">
        <v>14551</v>
      </c>
      <c r="D204" s="453" t="s">
        <v>3653</v>
      </c>
      <c r="E204" s="454"/>
      <c r="F204" s="453"/>
      <c r="G204" s="453"/>
      <c r="H204" s="453"/>
      <c r="I204" s="455"/>
      <c r="J204" s="456"/>
    </row>
    <row r="205" spans="1:10" ht="60" x14ac:dyDescent="0.25">
      <c r="A205" s="31" t="s">
        <v>5084</v>
      </c>
      <c r="B205" s="404">
        <v>92419</v>
      </c>
      <c r="C205" s="31" t="s">
        <v>14658</v>
      </c>
      <c r="D205" s="408" t="s">
        <v>3636</v>
      </c>
      <c r="E205" s="405">
        <v>114.66</v>
      </c>
      <c r="F205" s="406">
        <f>VLOOKUP(B205,'RELATÓRIO DE COMPOSIÇÕES'!A:I,9,0)</f>
        <v>83.11</v>
      </c>
      <c r="G205" s="407">
        <f>BDI_Materiais!$H$27</f>
        <v>0.2026</v>
      </c>
      <c r="H205" s="406">
        <f>(1+G205)*F205</f>
        <v>99.948085999999989</v>
      </c>
      <c r="I205" s="406">
        <f>ROUND((H205*E205),2)</f>
        <v>11460.05</v>
      </c>
      <c r="J205" s="31"/>
    </row>
    <row r="206" spans="1:10" x14ac:dyDescent="0.25">
      <c r="A206" s="457" t="s">
        <v>14719</v>
      </c>
      <c r="B206" s="458" t="s">
        <v>3630</v>
      </c>
      <c r="C206" s="459" t="s">
        <v>14555</v>
      </c>
      <c r="D206" s="459" t="s">
        <v>3653</v>
      </c>
      <c r="E206" s="460"/>
      <c r="F206" s="459"/>
      <c r="G206" s="459"/>
      <c r="H206" s="459"/>
      <c r="I206" s="461"/>
      <c r="J206" s="462"/>
    </row>
    <row r="207" spans="1:10" ht="60" x14ac:dyDescent="0.25">
      <c r="A207" s="31" t="s">
        <v>5085</v>
      </c>
      <c r="B207" s="404">
        <v>92775</v>
      </c>
      <c r="C207" s="31" t="s">
        <v>4800</v>
      </c>
      <c r="D207" s="408" t="s">
        <v>3639</v>
      </c>
      <c r="E207" s="405">
        <v>157.69999999999999</v>
      </c>
      <c r="F207" s="406">
        <f>VLOOKUP(B207,'RELATÓRIO DE COMPOSIÇÕES'!A:I,9,0)</f>
        <v>19.760000000000002</v>
      </c>
      <c r="G207" s="407">
        <f>BDI_Materiais!$H$27</f>
        <v>0.2026</v>
      </c>
      <c r="H207" s="406">
        <f>(1+G207)*F207</f>
        <v>23.763376000000001</v>
      </c>
      <c r="I207" s="406">
        <f>ROUND((H207*E207),2)</f>
        <v>3747.48</v>
      </c>
      <c r="J207" s="31"/>
    </row>
    <row r="208" spans="1:10" ht="60" x14ac:dyDescent="0.25">
      <c r="A208" s="31" t="s">
        <v>5086</v>
      </c>
      <c r="B208" s="404">
        <v>92779</v>
      </c>
      <c r="C208" s="31" t="s">
        <v>14660</v>
      </c>
      <c r="D208" s="408" t="s">
        <v>3639</v>
      </c>
      <c r="E208" s="405">
        <v>606</v>
      </c>
      <c r="F208" s="406">
        <f>VLOOKUP(B208,'RELATÓRIO DE COMPOSIÇÕES'!A:I,9,0)</f>
        <v>11.930000000000001</v>
      </c>
      <c r="G208" s="407">
        <f>BDI_Materiais!$H$27</f>
        <v>0.2026</v>
      </c>
      <c r="H208" s="406">
        <f>(1+G208)*F208</f>
        <v>14.347018</v>
      </c>
      <c r="I208" s="406">
        <f>ROUND((H208*E208),2)</f>
        <v>8694.2900000000009</v>
      </c>
      <c r="J208" s="31"/>
    </row>
    <row r="209" spans="1:10" x14ac:dyDescent="0.25">
      <c r="A209" s="457" t="s">
        <v>14720</v>
      </c>
      <c r="B209" s="458" t="s">
        <v>3630</v>
      </c>
      <c r="C209" s="459" t="s">
        <v>14561</v>
      </c>
      <c r="D209" s="459" t="s">
        <v>3653</v>
      </c>
      <c r="E209" s="460"/>
      <c r="F209" s="459"/>
      <c r="G209" s="459"/>
      <c r="H209" s="459"/>
      <c r="I209" s="461"/>
      <c r="J209" s="462"/>
    </row>
    <row r="210" spans="1:10" ht="60" x14ac:dyDescent="0.25">
      <c r="A210" s="31" t="s">
        <v>5087</v>
      </c>
      <c r="B210" s="404" t="s">
        <v>13805</v>
      </c>
      <c r="C210" s="31" t="s">
        <v>14721</v>
      </c>
      <c r="D210" s="408" t="s">
        <v>3641</v>
      </c>
      <c r="E210" s="405">
        <v>7.8</v>
      </c>
      <c r="F210" s="406">
        <f>VLOOKUP(B210,'RELATÓRIO DE COMPOSIÇÕES'!A:I,9,0)</f>
        <v>609.40000000000009</v>
      </c>
      <c r="G210" s="407">
        <f>BDI_Materiais!$H$27</f>
        <v>0.2026</v>
      </c>
      <c r="H210" s="406">
        <f>(1+G210)*F210</f>
        <v>732.86444000000006</v>
      </c>
      <c r="I210" s="406">
        <f>ROUND((H210*E210),2)</f>
        <v>5716.34</v>
      </c>
      <c r="J210" s="31"/>
    </row>
    <row r="211" spans="1:10" x14ac:dyDescent="0.25">
      <c r="A211" s="440" t="s">
        <v>14722</v>
      </c>
      <c r="B211" s="463" t="s">
        <v>3630</v>
      </c>
      <c r="C211" s="221" t="s">
        <v>14665</v>
      </c>
      <c r="D211" s="221" t="s">
        <v>3653</v>
      </c>
      <c r="E211" s="442"/>
      <c r="F211" s="221"/>
      <c r="G211" s="221"/>
      <c r="H211" s="221"/>
      <c r="I211" s="443"/>
      <c r="J211" s="444"/>
    </row>
    <row r="212" spans="1:10" x14ac:dyDescent="0.25">
      <c r="A212" s="451" t="s">
        <v>14723</v>
      </c>
      <c r="B212" s="464" t="s">
        <v>3630</v>
      </c>
      <c r="C212" s="453" t="s">
        <v>14551</v>
      </c>
      <c r="D212" s="453" t="s">
        <v>3653</v>
      </c>
      <c r="E212" s="454"/>
      <c r="F212" s="453"/>
      <c r="G212" s="453"/>
      <c r="H212" s="453"/>
      <c r="I212" s="455"/>
      <c r="J212" s="456"/>
    </row>
    <row r="213" spans="1:10" ht="45" x14ac:dyDescent="0.25">
      <c r="A213" s="31" t="s">
        <v>5088</v>
      </c>
      <c r="B213" s="404">
        <v>92455</v>
      </c>
      <c r="C213" s="31" t="s">
        <v>1463</v>
      </c>
      <c r="D213" s="408" t="s">
        <v>3636</v>
      </c>
      <c r="E213" s="405">
        <v>23.11</v>
      </c>
      <c r="F213" s="406">
        <f>VLOOKUP(B213,'RELATÓRIO DE COMPOSIÇÕES'!A:I,9,0)</f>
        <v>149.13</v>
      </c>
      <c r="G213" s="407">
        <f>BDI_Materiais!$H$27</f>
        <v>0.2026</v>
      </c>
      <c r="H213" s="406">
        <f>(1+G213)*F213</f>
        <v>179.34373799999997</v>
      </c>
      <c r="I213" s="406">
        <f>ROUND((H213*E213),2)</f>
        <v>4144.63</v>
      </c>
      <c r="J213" s="31"/>
    </row>
    <row r="214" spans="1:10" x14ac:dyDescent="0.25">
      <c r="A214" s="457" t="s">
        <v>14724</v>
      </c>
      <c r="B214" s="458" t="s">
        <v>3630</v>
      </c>
      <c r="C214" s="459" t="s">
        <v>14555</v>
      </c>
      <c r="D214" s="459" t="s">
        <v>3653</v>
      </c>
      <c r="E214" s="460"/>
      <c r="F214" s="459"/>
      <c r="G214" s="459"/>
      <c r="H214" s="459"/>
      <c r="I214" s="461"/>
      <c r="J214" s="462"/>
    </row>
    <row r="215" spans="1:10" ht="60" x14ac:dyDescent="0.25">
      <c r="A215" s="31" t="s">
        <v>5089</v>
      </c>
      <c r="B215" s="404">
        <v>92775</v>
      </c>
      <c r="C215" s="31" t="s">
        <v>4800</v>
      </c>
      <c r="D215" s="408" t="s">
        <v>3639</v>
      </c>
      <c r="E215" s="405">
        <v>19.899999999999999</v>
      </c>
      <c r="F215" s="406">
        <f>VLOOKUP(B215,'RELATÓRIO DE COMPOSIÇÕES'!A:I,9,0)</f>
        <v>19.760000000000002</v>
      </c>
      <c r="G215" s="407">
        <f>BDI_Materiais!$H$27</f>
        <v>0.2026</v>
      </c>
      <c r="H215" s="406">
        <f t="shared" ref="H215:H221" si="6">(1+G215)*F215</f>
        <v>23.763376000000001</v>
      </c>
      <c r="I215" s="406">
        <f t="shared" ref="I215:I221" si="7">ROUND((H215*E215),2)</f>
        <v>472.89</v>
      </c>
      <c r="J215" s="31"/>
    </row>
    <row r="216" spans="1:10" ht="60" x14ac:dyDescent="0.25">
      <c r="A216" s="31" t="s">
        <v>5090</v>
      </c>
      <c r="B216" s="404">
        <v>92776</v>
      </c>
      <c r="C216" s="31" t="s">
        <v>14668</v>
      </c>
      <c r="D216" s="408" t="s">
        <v>3639</v>
      </c>
      <c r="E216" s="405">
        <v>6.4</v>
      </c>
      <c r="F216" s="406">
        <f>VLOOKUP(B216,'RELATÓRIO DE COMPOSIÇÕES'!A:I,9,0)</f>
        <v>18.010000000000002</v>
      </c>
      <c r="G216" s="407">
        <f>BDI_Materiais!$H$27</f>
        <v>0.2026</v>
      </c>
      <c r="H216" s="406">
        <f t="shared" si="6"/>
        <v>21.658826000000001</v>
      </c>
      <c r="I216" s="406">
        <f t="shared" si="7"/>
        <v>138.62</v>
      </c>
      <c r="J216" s="31"/>
    </row>
    <row r="217" spans="1:10" ht="60" x14ac:dyDescent="0.25">
      <c r="A217" s="31" t="s">
        <v>5091</v>
      </c>
      <c r="B217" s="404">
        <v>92777</v>
      </c>
      <c r="C217" s="31" t="s">
        <v>4802</v>
      </c>
      <c r="D217" s="408" t="s">
        <v>3639</v>
      </c>
      <c r="E217" s="405">
        <v>2.1</v>
      </c>
      <c r="F217" s="406">
        <f>VLOOKUP(B217,'RELATÓRIO DE COMPOSIÇÕES'!A:I,9,0)</f>
        <v>16.39</v>
      </c>
      <c r="G217" s="407">
        <f>BDI_Materiais!$H$27</f>
        <v>0.2026</v>
      </c>
      <c r="H217" s="406">
        <f t="shared" si="6"/>
        <v>19.710614</v>
      </c>
      <c r="I217" s="406">
        <f t="shared" si="7"/>
        <v>41.39</v>
      </c>
      <c r="J217" s="31"/>
    </row>
    <row r="218" spans="1:10" ht="60" x14ac:dyDescent="0.25">
      <c r="A218" s="31" t="s">
        <v>6995</v>
      </c>
      <c r="B218" s="404">
        <v>92778</v>
      </c>
      <c r="C218" s="31" t="s">
        <v>4801</v>
      </c>
      <c r="D218" s="408" t="s">
        <v>3639</v>
      </c>
      <c r="E218" s="405">
        <v>45.2</v>
      </c>
      <c r="F218" s="406">
        <f>VLOOKUP(B218,'RELATÓRIO DE COMPOSIÇÕES'!A:I,9,0)</f>
        <v>14.369999999999997</v>
      </c>
      <c r="G218" s="407">
        <f>BDI_Materiais!$H$27</f>
        <v>0.2026</v>
      </c>
      <c r="H218" s="406">
        <f t="shared" si="6"/>
        <v>17.281361999999994</v>
      </c>
      <c r="I218" s="406">
        <f t="shared" si="7"/>
        <v>781.12</v>
      </c>
      <c r="J218" s="31"/>
    </row>
    <row r="219" spans="1:10" ht="60" x14ac:dyDescent="0.25">
      <c r="A219" s="31" t="s">
        <v>6996</v>
      </c>
      <c r="B219" s="404">
        <v>92779</v>
      </c>
      <c r="C219" s="31" t="s">
        <v>14660</v>
      </c>
      <c r="D219" s="408" t="s">
        <v>3639</v>
      </c>
      <c r="E219" s="405">
        <v>25.7</v>
      </c>
      <c r="F219" s="406">
        <f>VLOOKUP(B219,'RELATÓRIO DE COMPOSIÇÕES'!A:I,9,0)</f>
        <v>11.930000000000001</v>
      </c>
      <c r="G219" s="407">
        <f>BDI_Materiais!$H$27</f>
        <v>0.2026</v>
      </c>
      <c r="H219" s="406">
        <f t="shared" si="6"/>
        <v>14.347018</v>
      </c>
      <c r="I219" s="406">
        <f t="shared" si="7"/>
        <v>368.72</v>
      </c>
      <c r="J219" s="31"/>
    </row>
    <row r="220" spans="1:10" ht="60" x14ac:dyDescent="0.25">
      <c r="A220" s="31" t="s">
        <v>6997</v>
      </c>
      <c r="B220" s="404">
        <v>92780</v>
      </c>
      <c r="C220" s="31" t="s">
        <v>14661</v>
      </c>
      <c r="D220" s="408" t="s">
        <v>3639</v>
      </c>
      <c r="E220" s="405">
        <v>56.4</v>
      </c>
      <c r="F220" s="406">
        <f>VLOOKUP(B220,'RELATÓRIO DE COMPOSIÇÕES'!A:I,9,0)</f>
        <v>11.04</v>
      </c>
      <c r="G220" s="407">
        <f>BDI_Materiais!$H$27</f>
        <v>0.2026</v>
      </c>
      <c r="H220" s="406">
        <f t="shared" si="6"/>
        <v>13.276703999999997</v>
      </c>
      <c r="I220" s="406">
        <f t="shared" si="7"/>
        <v>748.81</v>
      </c>
      <c r="J220" s="31"/>
    </row>
    <row r="221" spans="1:10" ht="60" x14ac:dyDescent="0.25">
      <c r="A221" s="31" t="s">
        <v>14725</v>
      </c>
      <c r="B221" s="404">
        <v>92781</v>
      </c>
      <c r="C221" s="31" t="s">
        <v>14669</v>
      </c>
      <c r="D221" s="408" t="s">
        <v>3639</v>
      </c>
      <c r="E221" s="405">
        <v>18.100000000000001</v>
      </c>
      <c r="F221" s="406">
        <f>VLOOKUP(B221,'RELATÓRIO DE COMPOSIÇÕES'!A:I,9,0)</f>
        <v>12.1</v>
      </c>
      <c r="G221" s="407">
        <f>BDI_Materiais!$H$27</f>
        <v>0.2026</v>
      </c>
      <c r="H221" s="406">
        <f t="shared" si="6"/>
        <v>14.551459999999999</v>
      </c>
      <c r="I221" s="406">
        <f t="shared" si="7"/>
        <v>263.38</v>
      </c>
      <c r="J221" s="31"/>
    </row>
    <row r="222" spans="1:10" x14ac:dyDescent="0.25">
      <c r="A222" s="457" t="s">
        <v>14726</v>
      </c>
      <c r="B222" s="458" t="s">
        <v>3630</v>
      </c>
      <c r="C222" s="459" t="s">
        <v>14561</v>
      </c>
      <c r="D222" s="459" t="s">
        <v>3653</v>
      </c>
      <c r="E222" s="460"/>
      <c r="F222" s="459"/>
      <c r="G222" s="459"/>
      <c r="H222" s="459"/>
      <c r="I222" s="461"/>
      <c r="J222" s="462"/>
    </row>
    <row r="223" spans="1:10" ht="60" x14ac:dyDescent="0.25">
      <c r="A223" s="31" t="s">
        <v>5092</v>
      </c>
      <c r="B223" s="404" t="s">
        <v>13807</v>
      </c>
      <c r="C223" s="31" t="s">
        <v>14727</v>
      </c>
      <c r="D223" s="408" t="s">
        <v>3641</v>
      </c>
      <c r="E223" s="405">
        <v>1.56</v>
      </c>
      <c r="F223" s="406">
        <f>VLOOKUP(B223,'RELATÓRIO DE COMPOSIÇÕES'!A:I,9,0)</f>
        <v>606.72</v>
      </c>
      <c r="G223" s="407">
        <f>BDI_Materiais!$H$27</f>
        <v>0.2026</v>
      </c>
      <c r="H223" s="406">
        <f>(1+G223)*F223</f>
        <v>729.64147200000002</v>
      </c>
      <c r="I223" s="406">
        <f>ROUND((H223*E223),2)</f>
        <v>1138.24</v>
      </c>
      <c r="J223" s="31"/>
    </row>
    <row r="224" spans="1:10" x14ac:dyDescent="0.25">
      <c r="A224" s="457" t="s">
        <v>14728</v>
      </c>
      <c r="B224" s="458" t="s">
        <v>3630</v>
      </c>
      <c r="C224" s="459" t="s">
        <v>14565</v>
      </c>
      <c r="D224" s="459" t="s">
        <v>3653</v>
      </c>
      <c r="E224" s="460"/>
      <c r="F224" s="459"/>
      <c r="G224" s="459"/>
      <c r="H224" s="459"/>
      <c r="I224" s="461"/>
      <c r="J224" s="462"/>
    </row>
    <row r="225" spans="1:10" ht="30" x14ac:dyDescent="0.25">
      <c r="A225" s="31" t="s">
        <v>14729</v>
      </c>
      <c r="B225" s="404">
        <v>98557</v>
      </c>
      <c r="C225" s="31" t="s">
        <v>4382</v>
      </c>
      <c r="D225" s="408" t="s">
        <v>3636</v>
      </c>
      <c r="E225" s="405">
        <v>23.11</v>
      </c>
      <c r="F225" s="406">
        <f>VLOOKUP(B225,'RELATÓRIO DE COMPOSIÇÕES'!A:I,9,0)</f>
        <v>45.839999999999996</v>
      </c>
      <c r="G225" s="407">
        <f>BDI_Materiais!$H$27</f>
        <v>0.2026</v>
      </c>
      <c r="H225" s="406">
        <f>(1+G225)*F225</f>
        <v>55.127183999999993</v>
      </c>
      <c r="I225" s="406">
        <f>ROUND((H225*E225),2)</f>
        <v>1273.99</v>
      </c>
      <c r="J225" s="31"/>
    </row>
    <row r="226" spans="1:10" x14ac:dyDescent="0.25">
      <c r="A226" s="440" t="s">
        <v>14730</v>
      </c>
      <c r="B226" s="463" t="s">
        <v>3630</v>
      </c>
      <c r="C226" s="221" t="s">
        <v>14731</v>
      </c>
      <c r="D226" s="221" t="s">
        <v>3653</v>
      </c>
      <c r="E226" s="442"/>
      <c r="F226" s="221"/>
      <c r="G226" s="221"/>
      <c r="H226" s="221"/>
      <c r="I226" s="443"/>
      <c r="J226" s="444"/>
    </row>
    <row r="227" spans="1:10" x14ac:dyDescent="0.25">
      <c r="A227" s="451" t="s">
        <v>14732</v>
      </c>
      <c r="B227" s="464" t="s">
        <v>3630</v>
      </c>
      <c r="C227" s="453" t="s">
        <v>14551</v>
      </c>
      <c r="D227" s="453" t="s">
        <v>3653</v>
      </c>
      <c r="E227" s="454"/>
      <c r="F227" s="453"/>
      <c r="G227" s="453"/>
      <c r="H227" s="453"/>
      <c r="I227" s="455"/>
      <c r="J227" s="456"/>
    </row>
    <row r="228" spans="1:10" ht="30" x14ac:dyDescent="0.25">
      <c r="A228" s="31" t="s">
        <v>7094</v>
      </c>
      <c r="B228" s="404" t="s">
        <v>13809</v>
      </c>
      <c r="C228" s="31" t="s">
        <v>14733</v>
      </c>
      <c r="D228" s="408" t="s">
        <v>3636</v>
      </c>
      <c r="E228" s="405">
        <v>321.94</v>
      </c>
      <c r="F228" s="406">
        <f>VLOOKUP(B228,'RELATÓRIO DE COMPOSIÇÕES'!A:I,9,0)</f>
        <v>280.8</v>
      </c>
      <c r="G228" s="407">
        <f>BDI_Materiais!$H$27</f>
        <v>0.2026</v>
      </c>
      <c r="H228" s="406">
        <f>(1+G228)*F228</f>
        <v>337.69007999999997</v>
      </c>
      <c r="I228" s="406">
        <f>ROUND((H228*E228),2)</f>
        <v>108715.94</v>
      </c>
      <c r="J228" s="31"/>
    </row>
    <row r="229" spans="1:10" x14ac:dyDescent="0.25">
      <c r="A229" s="457" t="s">
        <v>14734</v>
      </c>
      <c r="B229" s="458" t="s">
        <v>3630</v>
      </c>
      <c r="C229" s="459" t="s">
        <v>14555</v>
      </c>
      <c r="D229" s="459" t="s">
        <v>3653</v>
      </c>
      <c r="E229" s="460"/>
      <c r="F229" s="459"/>
      <c r="G229" s="459"/>
      <c r="H229" s="459"/>
      <c r="I229" s="461"/>
      <c r="J229" s="462"/>
    </row>
    <row r="230" spans="1:10" ht="45" x14ac:dyDescent="0.25">
      <c r="A230" s="31" t="s">
        <v>7095</v>
      </c>
      <c r="B230" s="404">
        <v>92915</v>
      </c>
      <c r="C230" s="31" t="s">
        <v>5192</v>
      </c>
      <c r="D230" s="408" t="s">
        <v>3639</v>
      </c>
      <c r="E230" s="405">
        <v>12.1</v>
      </c>
      <c r="F230" s="406">
        <f>VLOOKUP(B230,'RELATÓRIO DE COMPOSIÇÕES'!A:I,9,0)</f>
        <v>18.380000000000003</v>
      </c>
      <c r="G230" s="407">
        <f>BDI_Materiais!$H$27</f>
        <v>0.2026</v>
      </c>
      <c r="H230" s="406">
        <f t="shared" ref="H230:H235" si="8">(1+G230)*F230</f>
        <v>22.103788000000002</v>
      </c>
      <c r="I230" s="406">
        <f t="shared" ref="I230:I235" si="9">ROUND((H230*E230),2)</f>
        <v>267.45999999999998</v>
      </c>
      <c r="J230" s="31"/>
    </row>
    <row r="231" spans="1:10" ht="45" x14ac:dyDescent="0.25">
      <c r="A231" s="31" t="s">
        <v>7096</v>
      </c>
      <c r="B231" s="404">
        <v>92916</v>
      </c>
      <c r="C231" s="31" t="s">
        <v>5193</v>
      </c>
      <c r="D231" s="408" t="s">
        <v>3639</v>
      </c>
      <c r="E231" s="405">
        <v>388.2</v>
      </c>
      <c r="F231" s="406">
        <f>VLOOKUP(B231,'RELATÓRIO DE COMPOSIÇÕES'!A:I,9,0)</f>
        <v>16.849999999999998</v>
      </c>
      <c r="G231" s="407">
        <f>BDI_Materiais!$H$27</f>
        <v>0.2026</v>
      </c>
      <c r="H231" s="406">
        <f t="shared" si="8"/>
        <v>20.263809999999996</v>
      </c>
      <c r="I231" s="406">
        <f t="shared" si="9"/>
        <v>7866.41</v>
      </c>
      <c r="J231" s="31"/>
    </row>
    <row r="232" spans="1:10" ht="45" x14ac:dyDescent="0.25">
      <c r="A232" s="31" t="s">
        <v>7097</v>
      </c>
      <c r="B232" s="404">
        <v>92917</v>
      </c>
      <c r="C232" s="31" t="s">
        <v>5194</v>
      </c>
      <c r="D232" s="408" t="s">
        <v>3639</v>
      </c>
      <c r="E232" s="405">
        <v>955.3</v>
      </c>
      <c r="F232" s="406">
        <f>VLOOKUP(B232,'RELATÓRIO DE COMPOSIÇÕES'!A:I,9,0)</f>
        <v>15.39</v>
      </c>
      <c r="G232" s="407">
        <f>BDI_Materiais!$H$27</f>
        <v>0.2026</v>
      </c>
      <c r="H232" s="406">
        <f t="shared" si="8"/>
        <v>18.508013999999999</v>
      </c>
      <c r="I232" s="406">
        <f t="shared" si="9"/>
        <v>17680.71</v>
      </c>
      <c r="J232" s="31"/>
    </row>
    <row r="233" spans="1:10" ht="45" x14ac:dyDescent="0.25">
      <c r="A233" s="31" t="s">
        <v>7098</v>
      </c>
      <c r="B233" s="404">
        <v>92919</v>
      </c>
      <c r="C233" s="31" t="s">
        <v>5195</v>
      </c>
      <c r="D233" s="408" t="s">
        <v>3639</v>
      </c>
      <c r="E233" s="405">
        <v>590</v>
      </c>
      <c r="F233" s="406">
        <f>VLOOKUP(B233,'RELATÓRIO DE COMPOSIÇÕES'!A:I,9,0)</f>
        <v>13.469999999999999</v>
      </c>
      <c r="G233" s="407">
        <f>BDI_Materiais!$H$27</f>
        <v>0.2026</v>
      </c>
      <c r="H233" s="406">
        <f t="shared" si="8"/>
        <v>16.199021999999996</v>
      </c>
      <c r="I233" s="406">
        <f t="shared" si="9"/>
        <v>9557.42</v>
      </c>
      <c r="J233" s="31"/>
    </row>
    <row r="234" spans="1:10" ht="45" x14ac:dyDescent="0.25">
      <c r="A234" s="31" t="s">
        <v>7099</v>
      </c>
      <c r="B234" s="404">
        <v>92921</v>
      </c>
      <c r="C234" s="31" t="s">
        <v>5196</v>
      </c>
      <c r="D234" s="408" t="s">
        <v>3639</v>
      </c>
      <c r="E234" s="405">
        <v>774.3</v>
      </c>
      <c r="F234" s="406">
        <f>VLOOKUP(B234,'RELATÓRIO DE COMPOSIÇÕES'!A:I,9,0)</f>
        <v>11.12</v>
      </c>
      <c r="G234" s="407">
        <f>BDI_Materiais!$H$27</f>
        <v>0.2026</v>
      </c>
      <c r="H234" s="406">
        <f t="shared" si="8"/>
        <v>13.372911999999998</v>
      </c>
      <c r="I234" s="406">
        <f t="shared" si="9"/>
        <v>10354.65</v>
      </c>
      <c r="J234" s="31"/>
    </row>
    <row r="235" spans="1:10" ht="45" x14ac:dyDescent="0.25">
      <c r="A235" s="31" t="s">
        <v>7100</v>
      </c>
      <c r="B235" s="404">
        <v>92922</v>
      </c>
      <c r="C235" s="31" t="s">
        <v>5197</v>
      </c>
      <c r="D235" s="408" t="s">
        <v>3639</v>
      </c>
      <c r="E235" s="405">
        <v>1577.2</v>
      </c>
      <c r="F235" s="406">
        <f>VLOOKUP(B235,'RELATÓRIO DE COMPOSIÇÕES'!A:I,9,0)</f>
        <v>10.609999999999998</v>
      </c>
      <c r="G235" s="407">
        <f>BDI_Materiais!$H$27</f>
        <v>0.2026</v>
      </c>
      <c r="H235" s="406">
        <f t="shared" si="8"/>
        <v>12.759585999999995</v>
      </c>
      <c r="I235" s="406">
        <f t="shared" si="9"/>
        <v>20124.419999999998</v>
      </c>
      <c r="J235" s="31"/>
    </row>
    <row r="236" spans="1:10" x14ac:dyDescent="0.25">
      <c r="A236" s="457" t="s">
        <v>14735</v>
      </c>
      <c r="B236" s="458" t="s">
        <v>3630</v>
      </c>
      <c r="C236" s="459" t="s">
        <v>14561</v>
      </c>
      <c r="D236" s="459" t="s">
        <v>3653</v>
      </c>
      <c r="E236" s="460"/>
      <c r="F236" s="459"/>
      <c r="G236" s="459"/>
      <c r="H236" s="459"/>
      <c r="I236" s="461"/>
      <c r="J236" s="462"/>
    </row>
    <row r="237" spans="1:10" ht="60" x14ac:dyDescent="0.25">
      <c r="A237" s="31" t="s">
        <v>7101</v>
      </c>
      <c r="B237" s="404" t="s">
        <v>13819</v>
      </c>
      <c r="C237" s="31" t="s">
        <v>14736</v>
      </c>
      <c r="D237" s="408" t="s">
        <v>3641</v>
      </c>
      <c r="E237" s="405">
        <v>26.1</v>
      </c>
      <c r="F237" s="406">
        <f>VLOOKUP(B237,'RELATÓRIO DE COMPOSIÇÕES'!A:I,9,0)</f>
        <v>609.62</v>
      </c>
      <c r="G237" s="407">
        <f>BDI_Materiais!$H$27</f>
        <v>0.2026</v>
      </c>
      <c r="H237" s="406">
        <f>(1+G237)*F237</f>
        <v>733.12901199999999</v>
      </c>
      <c r="I237" s="406">
        <f>ROUND((H237*E237),2)</f>
        <v>19134.669999999998</v>
      </c>
      <c r="J237" s="31"/>
    </row>
    <row r="238" spans="1:10" x14ac:dyDescent="0.25">
      <c r="A238" s="457" t="s">
        <v>14737</v>
      </c>
      <c r="B238" s="458" t="s">
        <v>3630</v>
      </c>
      <c r="C238" s="459" t="s">
        <v>14565</v>
      </c>
      <c r="D238" s="459" t="s">
        <v>3653</v>
      </c>
      <c r="E238" s="460"/>
      <c r="F238" s="459"/>
      <c r="G238" s="459"/>
      <c r="H238" s="459"/>
      <c r="I238" s="461"/>
      <c r="J238" s="462"/>
    </row>
    <row r="239" spans="1:10" ht="45" x14ac:dyDescent="0.25">
      <c r="A239" s="31" t="s">
        <v>14738</v>
      </c>
      <c r="B239" s="404">
        <v>98556</v>
      </c>
      <c r="C239" s="31" t="s">
        <v>14739</v>
      </c>
      <c r="D239" s="408" t="s">
        <v>3636</v>
      </c>
      <c r="E239" s="405">
        <v>321.94</v>
      </c>
      <c r="F239" s="406">
        <f>VLOOKUP(B239,'RELATÓRIO DE COMPOSIÇÕES'!A:I,9,0)</f>
        <v>61.679999999999993</v>
      </c>
      <c r="G239" s="407">
        <f>BDI_Materiais!$H$27</f>
        <v>0.2026</v>
      </c>
      <c r="H239" s="406">
        <f>(1+G239)*F239</f>
        <v>74.176367999999982</v>
      </c>
      <c r="I239" s="406">
        <f>ROUND((H239*E239),2)</f>
        <v>23880.34</v>
      </c>
      <c r="J239" s="31"/>
    </row>
    <row r="240" spans="1:10" x14ac:dyDescent="0.25">
      <c r="A240" s="440" t="s">
        <v>14740</v>
      </c>
      <c r="B240" s="463" t="s">
        <v>3630</v>
      </c>
      <c r="C240" s="221" t="s">
        <v>14741</v>
      </c>
      <c r="D240" s="221" t="s">
        <v>3653</v>
      </c>
      <c r="E240" s="442"/>
      <c r="F240" s="221"/>
      <c r="G240" s="221"/>
      <c r="H240" s="221"/>
      <c r="I240" s="443"/>
      <c r="J240" s="444"/>
    </row>
    <row r="241" spans="1:10" x14ac:dyDescent="0.25">
      <c r="A241" s="445" t="s">
        <v>14742</v>
      </c>
      <c r="B241" s="465" t="s">
        <v>3630</v>
      </c>
      <c r="C241" s="447" t="s">
        <v>14731</v>
      </c>
      <c r="D241" s="447" t="s">
        <v>3653</v>
      </c>
      <c r="E241" s="448"/>
      <c r="F241" s="447"/>
      <c r="G241" s="447"/>
      <c r="H241" s="447"/>
      <c r="I241" s="449"/>
      <c r="J241" s="450"/>
    </row>
    <row r="242" spans="1:10" x14ac:dyDescent="0.25">
      <c r="A242" s="451" t="s">
        <v>14743</v>
      </c>
      <c r="B242" s="464" t="s">
        <v>3630</v>
      </c>
      <c r="C242" s="453" t="s">
        <v>14551</v>
      </c>
      <c r="D242" s="453" t="s">
        <v>3653</v>
      </c>
      <c r="E242" s="454"/>
      <c r="F242" s="453"/>
      <c r="G242" s="453"/>
      <c r="H242" s="453"/>
      <c r="I242" s="455"/>
      <c r="J242" s="456"/>
    </row>
    <row r="243" spans="1:10" ht="30" x14ac:dyDescent="0.25">
      <c r="A243" s="31" t="s">
        <v>14744</v>
      </c>
      <c r="B243" s="404" t="s">
        <v>13809</v>
      </c>
      <c r="C243" s="31" t="s">
        <v>14733</v>
      </c>
      <c r="D243" s="408" t="s">
        <v>3636</v>
      </c>
      <c r="E243" s="405">
        <v>41.47</v>
      </c>
      <c r="F243" s="406">
        <f>VLOOKUP(B243,'RELATÓRIO DE COMPOSIÇÕES'!A:I,9,0)</f>
        <v>280.8</v>
      </c>
      <c r="G243" s="407">
        <f>BDI_Materiais!$H$27</f>
        <v>0.2026</v>
      </c>
      <c r="H243" s="406">
        <f>(1+G243)*F243</f>
        <v>337.69007999999997</v>
      </c>
      <c r="I243" s="406">
        <f>ROUND((H243*E243),2)</f>
        <v>14004.01</v>
      </c>
      <c r="J243" s="31"/>
    </row>
    <row r="244" spans="1:10" x14ac:dyDescent="0.25">
      <c r="A244" s="457" t="s">
        <v>14745</v>
      </c>
      <c r="B244" s="458" t="s">
        <v>3630</v>
      </c>
      <c r="C244" s="459" t="s">
        <v>14555</v>
      </c>
      <c r="D244" s="459" t="s">
        <v>3653</v>
      </c>
      <c r="E244" s="460"/>
      <c r="F244" s="459"/>
      <c r="G244" s="459"/>
      <c r="H244" s="459"/>
      <c r="I244" s="461"/>
      <c r="J244" s="462"/>
    </row>
    <row r="245" spans="1:10" ht="45" x14ac:dyDescent="0.25">
      <c r="A245" s="31" t="s">
        <v>14746</v>
      </c>
      <c r="B245" s="404">
        <v>92916</v>
      </c>
      <c r="C245" s="31" t="s">
        <v>5193</v>
      </c>
      <c r="D245" s="408" t="s">
        <v>3639</v>
      </c>
      <c r="E245" s="405">
        <v>59.8</v>
      </c>
      <c r="F245" s="406">
        <f>VLOOKUP(B245,'RELATÓRIO DE COMPOSIÇÕES'!A:I,9,0)</f>
        <v>16.849999999999998</v>
      </c>
      <c r="G245" s="407">
        <f>BDI_Materiais!$H$27</f>
        <v>0.2026</v>
      </c>
      <c r="H245" s="406">
        <f>(1+G245)*F245</f>
        <v>20.263809999999996</v>
      </c>
      <c r="I245" s="406">
        <f>ROUND((H245*E245),2)</f>
        <v>1211.78</v>
      </c>
      <c r="J245" s="31"/>
    </row>
    <row r="246" spans="1:10" ht="45" x14ac:dyDescent="0.25">
      <c r="A246" s="31" t="s">
        <v>14747</v>
      </c>
      <c r="B246" s="404">
        <v>92917</v>
      </c>
      <c r="C246" s="31" t="s">
        <v>5194</v>
      </c>
      <c r="D246" s="408" t="s">
        <v>3639</v>
      </c>
      <c r="E246" s="405">
        <v>10.4</v>
      </c>
      <c r="F246" s="406">
        <f>VLOOKUP(B246,'RELATÓRIO DE COMPOSIÇÕES'!A:I,9,0)</f>
        <v>15.39</v>
      </c>
      <c r="G246" s="407">
        <f>BDI_Materiais!$H$27</f>
        <v>0.2026</v>
      </c>
      <c r="H246" s="406">
        <f>(1+G246)*F246</f>
        <v>18.508013999999999</v>
      </c>
      <c r="I246" s="406">
        <f>ROUND((H246*E246),2)</f>
        <v>192.48</v>
      </c>
      <c r="J246" s="31"/>
    </row>
    <row r="247" spans="1:10" ht="45" x14ac:dyDescent="0.25">
      <c r="A247" s="31" t="s">
        <v>14748</v>
      </c>
      <c r="B247" s="404">
        <v>92919</v>
      </c>
      <c r="C247" s="31" t="s">
        <v>5195</v>
      </c>
      <c r="D247" s="408" t="s">
        <v>3639</v>
      </c>
      <c r="E247" s="405">
        <v>233.7</v>
      </c>
      <c r="F247" s="406">
        <f>VLOOKUP(B247,'RELATÓRIO DE COMPOSIÇÕES'!A:I,9,0)</f>
        <v>13.469999999999999</v>
      </c>
      <c r="G247" s="407">
        <f>BDI_Materiais!$H$27</f>
        <v>0.2026</v>
      </c>
      <c r="H247" s="406">
        <f>(1+G247)*F247</f>
        <v>16.199021999999996</v>
      </c>
      <c r="I247" s="406">
        <f>ROUND((H247*E247),2)</f>
        <v>3785.71</v>
      </c>
      <c r="J247" s="31"/>
    </row>
    <row r="248" spans="1:10" ht="45" x14ac:dyDescent="0.25">
      <c r="A248" s="31" t="s">
        <v>14749</v>
      </c>
      <c r="B248" s="404">
        <v>92921</v>
      </c>
      <c r="C248" s="31" t="s">
        <v>5196</v>
      </c>
      <c r="D248" s="408" t="s">
        <v>3639</v>
      </c>
      <c r="E248" s="405">
        <v>66</v>
      </c>
      <c r="F248" s="406">
        <f>VLOOKUP(B248,'RELATÓRIO DE COMPOSIÇÕES'!A:I,9,0)</f>
        <v>11.12</v>
      </c>
      <c r="G248" s="407">
        <f>BDI_Materiais!$H$27</f>
        <v>0.2026</v>
      </c>
      <c r="H248" s="406">
        <f>(1+G248)*F248</f>
        <v>13.372911999999998</v>
      </c>
      <c r="I248" s="406">
        <f>ROUND((H248*E248),2)</f>
        <v>882.61</v>
      </c>
      <c r="J248" s="31"/>
    </row>
    <row r="249" spans="1:10" x14ac:dyDescent="0.25">
      <c r="A249" s="457" t="s">
        <v>14750</v>
      </c>
      <c r="B249" s="458" t="s">
        <v>3630</v>
      </c>
      <c r="C249" s="459" t="s">
        <v>14561</v>
      </c>
      <c r="D249" s="459" t="s">
        <v>3653</v>
      </c>
      <c r="E249" s="460"/>
      <c r="F249" s="459"/>
      <c r="G249" s="459"/>
      <c r="H249" s="459"/>
      <c r="I249" s="461"/>
      <c r="J249" s="462"/>
    </row>
    <row r="250" spans="1:10" ht="60" x14ac:dyDescent="0.25">
      <c r="A250" s="31" t="s">
        <v>14751</v>
      </c>
      <c r="B250" s="404" t="s">
        <v>13819</v>
      </c>
      <c r="C250" s="31" t="s">
        <v>14736</v>
      </c>
      <c r="D250" s="408" t="s">
        <v>3641</v>
      </c>
      <c r="E250" s="405">
        <v>3.34</v>
      </c>
      <c r="F250" s="406">
        <f>VLOOKUP(B250,'RELATÓRIO DE COMPOSIÇÕES'!A:I,9,0)</f>
        <v>609.62</v>
      </c>
      <c r="G250" s="407">
        <f>BDI_Materiais!$H$27</f>
        <v>0.2026</v>
      </c>
      <c r="H250" s="406">
        <f>(1+G250)*F250</f>
        <v>733.12901199999999</v>
      </c>
      <c r="I250" s="406">
        <f>ROUND((H250*E250),2)</f>
        <v>2448.65</v>
      </c>
      <c r="J250" s="31"/>
    </row>
    <row r="251" spans="1:10" x14ac:dyDescent="0.25">
      <c r="A251" s="457" t="s">
        <v>14752</v>
      </c>
      <c r="B251" s="458" t="s">
        <v>3630</v>
      </c>
      <c r="C251" s="459" t="s">
        <v>14565</v>
      </c>
      <c r="D251" s="459" t="s">
        <v>3653</v>
      </c>
      <c r="E251" s="460"/>
      <c r="F251" s="459"/>
      <c r="G251" s="459"/>
      <c r="H251" s="459"/>
      <c r="I251" s="461"/>
      <c r="J251" s="462"/>
    </row>
    <row r="252" spans="1:10" ht="45" x14ac:dyDescent="0.25">
      <c r="A252" s="31" t="s">
        <v>14753</v>
      </c>
      <c r="B252" s="404">
        <v>98556</v>
      </c>
      <c r="C252" s="31" t="s">
        <v>14739</v>
      </c>
      <c r="D252" s="408" t="s">
        <v>3636</v>
      </c>
      <c r="E252" s="405">
        <v>41.47</v>
      </c>
      <c r="F252" s="406">
        <f>VLOOKUP(B252,'RELATÓRIO DE COMPOSIÇÕES'!A:I,9,0)</f>
        <v>61.679999999999993</v>
      </c>
      <c r="G252" s="407">
        <f>BDI_Materiais!$H$27</f>
        <v>0.2026</v>
      </c>
      <c r="H252" s="406">
        <f>(1+G252)*F252</f>
        <v>74.176367999999982</v>
      </c>
      <c r="I252" s="406">
        <f>ROUND((H252*E252),2)</f>
        <v>3076.09</v>
      </c>
      <c r="J252" s="31"/>
    </row>
    <row r="253" spans="1:10" x14ac:dyDescent="0.25">
      <c r="A253" s="440" t="s">
        <v>14754</v>
      </c>
      <c r="B253" s="463" t="s">
        <v>3630</v>
      </c>
      <c r="C253" s="221" t="s">
        <v>14630</v>
      </c>
      <c r="D253" s="221" t="s">
        <v>3653</v>
      </c>
      <c r="E253" s="442"/>
      <c r="F253" s="221"/>
      <c r="G253" s="221"/>
      <c r="H253" s="221"/>
      <c r="I253" s="443"/>
      <c r="J253" s="444"/>
    </row>
    <row r="254" spans="1:10" x14ac:dyDescent="0.25">
      <c r="A254" s="445" t="s">
        <v>14755</v>
      </c>
      <c r="B254" s="465" t="s">
        <v>3630</v>
      </c>
      <c r="C254" s="447" t="s">
        <v>14656</v>
      </c>
      <c r="D254" s="447" t="s">
        <v>3653</v>
      </c>
      <c r="E254" s="448"/>
      <c r="F254" s="447"/>
      <c r="G254" s="447"/>
      <c r="H254" s="447"/>
      <c r="I254" s="449"/>
      <c r="J254" s="450"/>
    </row>
    <row r="255" spans="1:10" x14ac:dyDescent="0.25">
      <c r="A255" s="451" t="s">
        <v>14756</v>
      </c>
      <c r="B255" s="464" t="s">
        <v>3630</v>
      </c>
      <c r="C255" s="453" t="s">
        <v>14551</v>
      </c>
      <c r="D255" s="453" t="s">
        <v>3653</v>
      </c>
      <c r="E255" s="454"/>
      <c r="F255" s="453"/>
      <c r="G255" s="453"/>
      <c r="H255" s="453"/>
      <c r="I255" s="455"/>
      <c r="J255" s="456"/>
    </row>
    <row r="256" spans="1:10" ht="60" x14ac:dyDescent="0.25">
      <c r="A256" s="31" t="s">
        <v>6998</v>
      </c>
      <c r="B256" s="404">
        <v>92419</v>
      </c>
      <c r="C256" s="31" t="s">
        <v>14658</v>
      </c>
      <c r="D256" s="408" t="s">
        <v>3636</v>
      </c>
      <c r="E256" s="405">
        <v>110.55</v>
      </c>
      <c r="F256" s="406">
        <f>VLOOKUP(B256,'RELATÓRIO DE COMPOSIÇÕES'!A:I,9,0)</f>
        <v>83.11</v>
      </c>
      <c r="G256" s="407">
        <f>BDI_Materiais!$H$27</f>
        <v>0.2026</v>
      </c>
      <c r="H256" s="406">
        <f>(1+G256)*F256</f>
        <v>99.948085999999989</v>
      </c>
      <c r="I256" s="406">
        <f>ROUND((H256*E256),2)</f>
        <v>11049.26</v>
      </c>
      <c r="J256" s="31"/>
    </row>
    <row r="257" spans="1:10" x14ac:dyDescent="0.25">
      <c r="A257" s="457" t="s">
        <v>14757</v>
      </c>
      <c r="B257" s="458" t="s">
        <v>3630</v>
      </c>
      <c r="C257" s="459" t="s">
        <v>14555</v>
      </c>
      <c r="D257" s="459" t="s">
        <v>3653</v>
      </c>
      <c r="E257" s="460"/>
      <c r="F257" s="459"/>
      <c r="G257" s="459"/>
      <c r="H257" s="459"/>
      <c r="I257" s="461"/>
      <c r="J257" s="462"/>
    </row>
    <row r="258" spans="1:10" ht="45" x14ac:dyDescent="0.25">
      <c r="A258" s="31" t="s">
        <v>5093</v>
      </c>
      <c r="B258" s="404">
        <v>92759</v>
      </c>
      <c r="C258" s="31" t="s">
        <v>5191</v>
      </c>
      <c r="D258" s="408" t="s">
        <v>3639</v>
      </c>
      <c r="E258" s="405">
        <v>154.69999999999999</v>
      </c>
      <c r="F258" s="406">
        <f>VLOOKUP(B258,'RELATÓRIO DE COMPOSIÇÕES'!A:I,9,0)</f>
        <v>15.53</v>
      </c>
      <c r="G258" s="407">
        <f>BDI_Materiais!$H$27</f>
        <v>0.2026</v>
      </c>
      <c r="H258" s="406">
        <f>(1+G258)*F258</f>
        <v>18.676377999999996</v>
      </c>
      <c r="I258" s="406">
        <f>ROUND((H258*E258),2)</f>
        <v>2889.24</v>
      </c>
      <c r="J258" s="31"/>
    </row>
    <row r="259" spans="1:10" ht="45" x14ac:dyDescent="0.25">
      <c r="A259" s="31" t="s">
        <v>5094</v>
      </c>
      <c r="B259" s="404">
        <v>92761</v>
      </c>
      <c r="C259" s="31" t="s">
        <v>7903</v>
      </c>
      <c r="D259" s="408" t="s">
        <v>3639</v>
      </c>
      <c r="E259" s="405">
        <v>38.200000000000003</v>
      </c>
      <c r="F259" s="406">
        <f>VLOOKUP(B259,'RELATÓRIO DE COMPOSIÇÕES'!A:I,9,0)</f>
        <v>13.89</v>
      </c>
      <c r="G259" s="407">
        <f>BDI_Materiais!$H$27</f>
        <v>0.2026</v>
      </c>
      <c r="H259" s="406">
        <f>(1+G259)*F259</f>
        <v>16.704114000000001</v>
      </c>
      <c r="I259" s="406">
        <f>ROUND((H259*E259),2)</f>
        <v>638.1</v>
      </c>
      <c r="J259" s="31"/>
    </row>
    <row r="260" spans="1:10" ht="45" x14ac:dyDescent="0.25">
      <c r="A260" s="31" t="s">
        <v>14758</v>
      </c>
      <c r="B260" s="404">
        <v>92762</v>
      </c>
      <c r="C260" s="31" t="s">
        <v>7900</v>
      </c>
      <c r="D260" s="408" t="s">
        <v>3639</v>
      </c>
      <c r="E260" s="405">
        <v>315.8</v>
      </c>
      <c r="F260" s="406">
        <f>VLOOKUP(B260,'RELATÓRIO DE COMPOSIÇÕES'!A:I,9,0)</f>
        <v>12.42</v>
      </c>
      <c r="G260" s="407">
        <f>BDI_Materiais!$H$27</f>
        <v>0.2026</v>
      </c>
      <c r="H260" s="406">
        <f>(1+G260)*F260</f>
        <v>14.936291999999998</v>
      </c>
      <c r="I260" s="406">
        <f>ROUND((H260*E260),2)</f>
        <v>4716.88</v>
      </c>
      <c r="J260" s="31"/>
    </row>
    <row r="261" spans="1:10" x14ac:dyDescent="0.25">
      <c r="A261" s="457" t="s">
        <v>14759</v>
      </c>
      <c r="B261" s="458" t="s">
        <v>3630</v>
      </c>
      <c r="C261" s="459" t="s">
        <v>14561</v>
      </c>
      <c r="D261" s="459" t="s">
        <v>3653</v>
      </c>
      <c r="E261" s="460"/>
      <c r="F261" s="459"/>
      <c r="G261" s="459"/>
      <c r="H261" s="459"/>
      <c r="I261" s="461"/>
      <c r="J261" s="462"/>
    </row>
    <row r="262" spans="1:10" ht="60" x14ac:dyDescent="0.25">
      <c r="A262" s="31" t="s">
        <v>5095</v>
      </c>
      <c r="B262" s="404">
        <v>92720</v>
      </c>
      <c r="C262" s="31" t="s">
        <v>14760</v>
      </c>
      <c r="D262" s="408" t="s">
        <v>3641</v>
      </c>
      <c r="E262" s="405">
        <v>7.25</v>
      </c>
      <c r="F262" s="406">
        <f>VLOOKUP(B262,'RELATÓRIO DE COMPOSIÇÕES'!A:I,9,0)</f>
        <v>596.91</v>
      </c>
      <c r="G262" s="407">
        <f>BDI_Materiais!$H$27</f>
        <v>0.2026</v>
      </c>
      <c r="H262" s="406">
        <f>(1+G262)*F262</f>
        <v>717.84396599999991</v>
      </c>
      <c r="I262" s="406">
        <f>ROUND((H262*E262),2)</f>
        <v>5204.37</v>
      </c>
      <c r="J262" s="31"/>
    </row>
    <row r="263" spans="1:10" x14ac:dyDescent="0.25">
      <c r="A263" s="440" t="s">
        <v>14761</v>
      </c>
      <c r="B263" s="463" t="s">
        <v>3630</v>
      </c>
      <c r="C263" s="221" t="s">
        <v>14665</v>
      </c>
      <c r="D263" s="221" t="s">
        <v>3653</v>
      </c>
      <c r="E263" s="442"/>
      <c r="F263" s="221"/>
      <c r="G263" s="221"/>
      <c r="H263" s="221"/>
      <c r="I263" s="443"/>
      <c r="J263" s="444"/>
    </row>
    <row r="264" spans="1:10" x14ac:dyDescent="0.25">
      <c r="A264" s="451" t="s">
        <v>14762</v>
      </c>
      <c r="B264" s="464" t="s">
        <v>3630</v>
      </c>
      <c r="C264" s="453" t="s">
        <v>14551</v>
      </c>
      <c r="D264" s="453" t="s">
        <v>3653</v>
      </c>
      <c r="E264" s="454"/>
      <c r="F264" s="453"/>
      <c r="G264" s="453"/>
      <c r="H264" s="453"/>
      <c r="I264" s="455"/>
      <c r="J264" s="456"/>
    </row>
    <row r="265" spans="1:10" ht="45" x14ac:dyDescent="0.25">
      <c r="A265" s="31" t="s">
        <v>14763</v>
      </c>
      <c r="B265" s="404">
        <v>92455</v>
      </c>
      <c r="C265" s="31" t="s">
        <v>1463</v>
      </c>
      <c r="D265" s="408" t="s">
        <v>3636</v>
      </c>
      <c r="E265" s="405">
        <v>437.15</v>
      </c>
      <c r="F265" s="406">
        <f>VLOOKUP(B265,'RELATÓRIO DE COMPOSIÇÕES'!A:I,9,0)</f>
        <v>149.13</v>
      </c>
      <c r="G265" s="407">
        <f>BDI_Materiais!$H$27</f>
        <v>0.2026</v>
      </c>
      <c r="H265" s="406">
        <f>(1+G265)*F265</f>
        <v>179.34373799999997</v>
      </c>
      <c r="I265" s="406">
        <f>ROUND((H265*E265),2)</f>
        <v>78400.12</v>
      </c>
      <c r="J265" s="31"/>
    </row>
    <row r="266" spans="1:10" x14ac:dyDescent="0.25">
      <c r="A266" s="457" t="s">
        <v>14764</v>
      </c>
      <c r="B266" s="458" t="s">
        <v>3630</v>
      </c>
      <c r="C266" s="459" t="s">
        <v>14555</v>
      </c>
      <c r="D266" s="459" t="s">
        <v>3653</v>
      </c>
      <c r="E266" s="460"/>
      <c r="F266" s="459"/>
      <c r="G266" s="459"/>
      <c r="H266" s="459"/>
      <c r="I266" s="461"/>
      <c r="J266" s="462"/>
    </row>
    <row r="267" spans="1:10" ht="45" x14ac:dyDescent="0.25">
      <c r="A267" s="31" t="s">
        <v>14765</v>
      </c>
      <c r="B267" s="404">
        <v>92759</v>
      </c>
      <c r="C267" s="31" t="s">
        <v>5191</v>
      </c>
      <c r="D267" s="408" t="s">
        <v>3639</v>
      </c>
      <c r="E267" s="405">
        <v>306.60000000000002</v>
      </c>
      <c r="F267" s="406">
        <f>VLOOKUP(B267,'RELATÓRIO DE COMPOSIÇÕES'!A:I,9,0)</f>
        <v>15.53</v>
      </c>
      <c r="G267" s="407">
        <f>BDI_Materiais!$H$27</f>
        <v>0.2026</v>
      </c>
      <c r="H267" s="406">
        <f>(1+G267)*F267</f>
        <v>18.676377999999996</v>
      </c>
      <c r="I267" s="406">
        <f>ROUND((H267*E267),2)</f>
        <v>5726.18</v>
      </c>
      <c r="J267" s="31"/>
    </row>
    <row r="268" spans="1:10" ht="45" x14ac:dyDescent="0.25">
      <c r="A268" s="31" t="s">
        <v>14766</v>
      </c>
      <c r="B268" s="404">
        <v>92760</v>
      </c>
      <c r="C268" s="31" t="s">
        <v>7902</v>
      </c>
      <c r="D268" s="408" t="s">
        <v>3639</v>
      </c>
      <c r="E268" s="405">
        <v>510.4</v>
      </c>
      <c r="F268" s="406">
        <f>VLOOKUP(B268,'RELATÓRIO DE COMPOSIÇÕES'!A:I,9,0)</f>
        <v>14.74</v>
      </c>
      <c r="G268" s="407">
        <f>BDI_Materiais!$H$27</f>
        <v>0.2026</v>
      </c>
      <c r="H268" s="406">
        <f>(1+G268)*F268</f>
        <v>17.726323999999998</v>
      </c>
      <c r="I268" s="406">
        <f>ROUND((H268*E268),2)</f>
        <v>9047.52</v>
      </c>
      <c r="J268" s="31"/>
    </row>
    <row r="269" spans="1:10" ht="45" x14ac:dyDescent="0.25">
      <c r="A269" s="31" t="s">
        <v>14767</v>
      </c>
      <c r="B269" s="404">
        <v>92761</v>
      </c>
      <c r="C269" s="31" t="s">
        <v>7903</v>
      </c>
      <c r="D269" s="408" t="s">
        <v>3639</v>
      </c>
      <c r="E269" s="405">
        <v>57.8</v>
      </c>
      <c r="F269" s="406">
        <f>VLOOKUP(B269,'RELATÓRIO DE COMPOSIÇÕES'!A:I,9,0)</f>
        <v>13.89</v>
      </c>
      <c r="G269" s="407">
        <f>BDI_Materiais!$H$27</f>
        <v>0.2026</v>
      </c>
      <c r="H269" s="406">
        <f>(1+G269)*F269</f>
        <v>16.704114000000001</v>
      </c>
      <c r="I269" s="406">
        <f>ROUND((H269*E269),2)</f>
        <v>965.5</v>
      </c>
      <c r="J269" s="31"/>
    </row>
    <row r="270" spans="1:10" ht="45" x14ac:dyDescent="0.25">
      <c r="A270" s="31" t="s">
        <v>14768</v>
      </c>
      <c r="B270" s="404">
        <v>92762</v>
      </c>
      <c r="C270" s="31" t="s">
        <v>7900</v>
      </c>
      <c r="D270" s="408" t="s">
        <v>3639</v>
      </c>
      <c r="E270" s="405">
        <v>331.7</v>
      </c>
      <c r="F270" s="406">
        <f>VLOOKUP(B270,'RELATÓRIO DE COMPOSIÇÕES'!A:I,9,0)</f>
        <v>12.42</v>
      </c>
      <c r="G270" s="407">
        <f>BDI_Materiais!$H$27</f>
        <v>0.2026</v>
      </c>
      <c r="H270" s="406">
        <f>(1+G270)*F270</f>
        <v>14.936291999999998</v>
      </c>
      <c r="I270" s="406">
        <f>ROUND((H270*E270),2)</f>
        <v>4954.37</v>
      </c>
      <c r="J270" s="31"/>
    </row>
    <row r="271" spans="1:10" ht="45" x14ac:dyDescent="0.25">
      <c r="A271" s="31" t="s">
        <v>14769</v>
      </c>
      <c r="B271" s="404">
        <v>92763</v>
      </c>
      <c r="C271" s="31" t="s">
        <v>7901</v>
      </c>
      <c r="D271" s="408" t="s">
        <v>3639</v>
      </c>
      <c r="E271" s="405">
        <v>741.6</v>
      </c>
      <c r="F271" s="406">
        <f>VLOOKUP(B271,'RELATÓRIO DE COMPOSIÇÕES'!A:I,9,0)</f>
        <v>10.43</v>
      </c>
      <c r="G271" s="407">
        <f>BDI_Materiais!$H$27</f>
        <v>0.2026</v>
      </c>
      <c r="H271" s="406">
        <f>(1+G271)*F271</f>
        <v>12.543117999999998</v>
      </c>
      <c r="I271" s="406">
        <f>ROUND((H271*E271),2)</f>
        <v>9301.98</v>
      </c>
      <c r="J271" s="31"/>
    </row>
    <row r="272" spans="1:10" x14ac:dyDescent="0.25">
      <c r="A272" s="457" t="s">
        <v>14770</v>
      </c>
      <c r="B272" s="458" t="s">
        <v>3630</v>
      </c>
      <c r="C272" s="459" t="s">
        <v>14561</v>
      </c>
      <c r="D272" s="459" t="s">
        <v>3653</v>
      </c>
      <c r="E272" s="460"/>
      <c r="F272" s="459"/>
      <c r="G272" s="459"/>
      <c r="H272" s="459"/>
      <c r="I272" s="461"/>
      <c r="J272" s="462"/>
    </row>
    <row r="273" spans="1:12" ht="45" x14ac:dyDescent="0.25">
      <c r="A273" s="31" t="s">
        <v>14771</v>
      </c>
      <c r="B273" s="404">
        <v>103675</v>
      </c>
      <c r="C273" s="31" t="s">
        <v>14772</v>
      </c>
      <c r="D273" s="408" t="s">
        <v>3641</v>
      </c>
      <c r="E273" s="405">
        <v>32.369999999999997</v>
      </c>
      <c r="F273" s="406">
        <f>VLOOKUP(B273,'RELATÓRIO DE COMPOSIÇÕES'!A:I,9,0)</f>
        <v>603.16</v>
      </c>
      <c r="G273" s="407">
        <f>BDI_Materiais!$H$27</f>
        <v>0.2026</v>
      </c>
      <c r="H273" s="406">
        <f>(1+G273)*F273</f>
        <v>725.36021599999992</v>
      </c>
      <c r="I273" s="406">
        <f>ROUND((H273*E273),2)</f>
        <v>23479.91</v>
      </c>
      <c r="J273" s="31"/>
    </row>
    <row r="274" spans="1:12" x14ac:dyDescent="0.25">
      <c r="A274" s="440" t="s">
        <v>14773</v>
      </c>
      <c r="B274" s="463" t="s">
        <v>3630</v>
      </c>
      <c r="C274" s="221" t="s">
        <v>14673</v>
      </c>
      <c r="D274" s="221" t="s">
        <v>3653</v>
      </c>
      <c r="E274" s="442"/>
      <c r="F274" s="221"/>
      <c r="G274" s="221"/>
      <c r="H274" s="221"/>
      <c r="I274" s="443"/>
      <c r="J274" s="444"/>
    </row>
    <row r="275" spans="1:12" x14ac:dyDescent="0.25">
      <c r="A275" s="451" t="s">
        <v>14774</v>
      </c>
      <c r="B275" s="464" t="s">
        <v>3630</v>
      </c>
      <c r="C275" s="453" t="s">
        <v>14551</v>
      </c>
      <c r="D275" s="453" t="s">
        <v>3653</v>
      </c>
      <c r="E275" s="454"/>
      <c r="F275" s="453"/>
      <c r="G275" s="453"/>
      <c r="H275" s="453"/>
      <c r="I275" s="455"/>
      <c r="J275" s="456"/>
    </row>
    <row r="276" spans="1:12" ht="45" x14ac:dyDescent="0.25">
      <c r="A276" s="31" t="s">
        <v>14775</v>
      </c>
      <c r="B276" s="404">
        <v>92514</v>
      </c>
      <c r="C276" s="31" t="s">
        <v>14675</v>
      </c>
      <c r="D276" s="408" t="s">
        <v>3636</v>
      </c>
      <c r="E276" s="405">
        <v>15.23</v>
      </c>
      <c r="F276" s="406">
        <f>VLOOKUP(B276,'RELATÓRIO DE COMPOSIÇÕES'!A:I,9,0)</f>
        <v>55.769999999999996</v>
      </c>
      <c r="G276" s="407">
        <f>BDI_Materiais!$H$27</f>
        <v>0.2026</v>
      </c>
      <c r="H276" s="406">
        <f>(1+G276)*F276</f>
        <v>67.069001999999983</v>
      </c>
      <c r="I276" s="406">
        <f>ROUND((H276*E276),2)</f>
        <v>1021.46</v>
      </c>
      <c r="J276" s="31"/>
    </row>
    <row r="277" spans="1:12" x14ac:dyDescent="0.25">
      <c r="A277" s="457" t="s">
        <v>14776</v>
      </c>
      <c r="B277" s="458" t="s">
        <v>3630</v>
      </c>
      <c r="C277" s="459" t="s">
        <v>14555</v>
      </c>
      <c r="D277" s="459" t="s">
        <v>3653</v>
      </c>
      <c r="E277" s="460"/>
      <c r="F277" s="459"/>
      <c r="G277" s="459"/>
      <c r="H277" s="459"/>
      <c r="I277" s="461"/>
      <c r="J277" s="462"/>
    </row>
    <row r="278" spans="1:12" ht="45" x14ac:dyDescent="0.25">
      <c r="A278" s="31" t="s">
        <v>14777</v>
      </c>
      <c r="B278" s="404">
        <v>92785</v>
      </c>
      <c r="C278" s="31" t="s">
        <v>4803</v>
      </c>
      <c r="D278" s="408" t="s">
        <v>3639</v>
      </c>
      <c r="E278" s="405">
        <v>403.7</v>
      </c>
      <c r="F278" s="406">
        <f>VLOOKUP(B278,'RELATÓRIO DE COMPOSIÇÕES'!A:I,9,0)</f>
        <v>16.069999999999997</v>
      </c>
      <c r="G278" s="407">
        <f>BDI_Materiais!$H$27</f>
        <v>0.2026</v>
      </c>
      <c r="H278" s="406">
        <f>(1+G278)*F278</f>
        <v>19.325781999999993</v>
      </c>
      <c r="I278" s="406">
        <f>ROUND((H278*E278),2)</f>
        <v>7801.82</v>
      </c>
      <c r="J278" s="31"/>
      <c r="L278" s="25"/>
    </row>
    <row r="279" spans="1:12" x14ac:dyDescent="0.25">
      <c r="A279" s="457" t="s">
        <v>14778</v>
      </c>
      <c r="B279" s="458" t="s">
        <v>3630</v>
      </c>
      <c r="C279" s="459" t="s">
        <v>14561</v>
      </c>
      <c r="D279" s="459" t="s">
        <v>3653</v>
      </c>
      <c r="E279" s="460"/>
      <c r="F279" s="459"/>
      <c r="G279" s="459"/>
      <c r="H279" s="459"/>
      <c r="I279" s="461"/>
      <c r="J279" s="462"/>
    </row>
    <row r="280" spans="1:12" ht="60" x14ac:dyDescent="0.25">
      <c r="A280" s="31" t="s">
        <v>14779</v>
      </c>
      <c r="B280" s="404" t="s">
        <v>4730</v>
      </c>
      <c r="C280" s="31" t="s">
        <v>14710</v>
      </c>
      <c r="D280" s="408" t="s">
        <v>3641</v>
      </c>
      <c r="E280" s="405">
        <v>12.67</v>
      </c>
      <c r="F280" s="406">
        <f>VLOOKUP(B280,'RELATÓRIO DE COMPOSIÇÕES'!A:I,9,0)</f>
        <v>861.14</v>
      </c>
      <c r="G280" s="407">
        <f>BDI_Materiais!$H$27</f>
        <v>0.2026</v>
      </c>
      <c r="H280" s="406">
        <f>(1+G280)*F280</f>
        <v>1035.6069639999998</v>
      </c>
      <c r="I280" s="406">
        <f>ROUND((H280*E280),2)</f>
        <v>13121.14</v>
      </c>
      <c r="J280" s="31"/>
    </row>
    <row r="281" spans="1:12" x14ac:dyDescent="0.25">
      <c r="A281" s="440" t="s">
        <v>14780</v>
      </c>
      <c r="B281" s="463" t="s">
        <v>3630</v>
      </c>
      <c r="C281" s="221" t="s">
        <v>14694</v>
      </c>
      <c r="D281" s="221" t="s">
        <v>3653</v>
      </c>
      <c r="E281" s="442"/>
      <c r="F281" s="221"/>
      <c r="G281" s="221"/>
      <c r="H281" s="221"/>
      <c r="I281" s="443"/>
      <c r="J281" s="444"/>
    </row>
    <row r="282" spans="1:12" x14ac:dyDescent="0.25">
      <c r="A282" s="451" t="s">
        <v>14781</v>
      </c>
      <c r="B282" s="464" t="s">
        <v>3630</v>
      </c>
      <c r="C282" s="453" t="s">
        <v>14551</v>
      </c>
      <c r="D282" s="453" t="s">
        <v>3653</v>
      </c>
      <c r="E282" s="454"/>
      <c r="F282" s="453"/>
      <c r="G282" s="453"/>
      <c r="H282" s="453"/>
      <c r="I282" s="455"/>
      <c r="J282" s="456"/>
    </row>
    <row r="283" spans="1:12" ht="45" x14ac:dyDescent="0.25">
      <c r="A283" s="31" t="s">
        <v>14782</v>
      </c>
      <c r="B283" s="404">
        <v>95939</v>
      </c>
      <c r="C283" s="31" t="s">
        <v>14696</v>
      </c>
      <c r="D283" s="408" t="s">
        <v>3636</v>
      </c>
      <c r="E283" s="405">
        <v>81.209999999999994</v>
      </c>
      <c r="F283" s="406">
        <f>VLOOKUP(B283,'RELATÓRIO DE COMPOSIÇÕES'!A:I,9,0)</f>
        <v>249.46</v>
      </c>
      <c r="G283" s="407">
        <f>BDI_Materiais!$H$27</f>
        <v>0.2026</v>
      </c>
      <c r="H283" s="406">
        <f>(1+G283)*F283</f>
        <v>300.00059599999997</v>
      </c>
      <c r="I283" s="406">
        <f>ROUND((H283*E283),2)</f>
        <v>24363.05</v>
      </c>
      <c r="J283" s="31"/>
    </row>
    <row r="284" spans="1:12" x14ac:dyDescent="0.25">
      <c r="A284" s="457" t="s">
        <v>14783</v>
      </c>
      <c r="B284" s="458" t="s">
        <v>3630</v>
      </c>
      <c r="C284" s="459" t="s">
        <v>14555</v>
      </c>
      <c r="D284" s="459" t="s">
        <v>3653</v>
      </c>
      <c r="E284" s="460"/>
      <c r="F284" s="459"/>
      <c r="G284" s="459"/>
      <c r="H284" s="459"/>
      <c r="I284" s="461"/>
      <c r="J284" s="462"/>
    </row>
    <row r="285" spans="1:12" ht="45" x14ac:dyDescent="0.25">
      <c r="A285" s="31" t="s">
        <v>14784</v>
      </c>
      <c r="B285" s="404">
        <v>95944</v>
      </c>
      <c r="C285" s="31" t="s">
        <v>14785</v>
      </c>
      <c r="D285" s="408" t="s">
        <v>3639</v>
      </c>
      <c r="E285" s="405">
        <v>26.2</v>
      </c>
      <c r="F285" s="406">
        <f>VLOOKUP(B285,'RELATÓRIO DE COMPOSIÇÕES'!A:I,9,0)</f>
        <v>21.87</v>
      </c>
      <c r="G285" s="407">
        <f>BDI_Materiais!$H$27</f>
        <v>0.2026</v>
      </c>
      <c r="H285" s="406">
        <f>(1+G285)*F285</f>
        <v>26.300861999999999</v>
      </c>
      <c r="I285" s="406">
        <f>ROUND((H285*E285),2)</f>
        <v>689.08</v>
      </c>
      <c r="J285" s="31"/>
    </row>
    <row r="286" spans="1:12" ht="45" x14ac:dyDescent="0.25">
      <c r="A286" s="31" t="s">
        <v>14786</v>
      </c>
      <c r="B286" s="404">
        <v>95945</v>
      </c>
      <c r="C286" s="31" t="s">
        <v>7211</v>
      </c>
      <c r="D286" s="408" t="s">
        <v>3639</v>
      </c>
      <c r="E286" s="405">
        <v>210.2</v>
      </c>
      <c r="F286" s="406">
        <f>VLOOKUP(B286,'RELATÓRIO DE COMPOSIÇÕES'!A:I,9,0)</f>
        <v>17.78</v>
      </c>
      <c r="G286" s="407">
        <f>BDI_Materiais!$H$27</f>
        <v>0.2026</v>
      </c>
      <c r="H286" s="406">
        <f>(1+G286)*F286</f>
        <v>21.382227999999998</v>
      </c>
      <c r="I286" s="406">
        <f>ROUND((H286*E286),2)</f>
        <v>4494.54</v>
      </c>
      <c r="J286" s="31"/>
      <c r="L286" s="25"/>
    </row>
    <row r="287" spans="1:12" ht="45" x14ac:dyDescent="0.25">
      <c r="A287" s="31" t="s">
        <v>14787</v>
      </c>
      <c r="B287" s="404">
        <v>95947</v>
      </c>
      <c r="C287" s="31" t="s">
        <v>7905</v>
      </c>
      <c r="D287" s="408" t="s">
        <v>3639</v>
      </c>
      <c r="E287" s="405">
        <v>438.1</v>
      </c>
      <c r="F287" s="406">
        <f>VLOOKUP(B287,'RELATÓRIO DE COMPOSIÇÕES'!A:I,9,0)</f>
        <v>10.950000000000001</v>
      </c>
      <c r="G287" s="407">
        <f>BDI_Materiais!$H$27</f>
        <v>0.2026</v>
      </c>
      <c r="H287" s="406">
        <f>(1+G287)*F287</f>
        <v>13.168469999999999</v>
      </c>
      <c r="I287" s="406">
        <f>ROUND((H287*E287),2)</f>
        <v>5769.11</v>
      </c>
      <c r="J287" s="31"/>
    </row>
    <row r="288" spans="1:12" x14ac:dyDescent="0.25">
      <c r="A288" s="457" t="s">
        <v>14788</v>
      </c>
      <c r="B288" s="458" t="s">
        <v>3630</v>
      </c>
      <c r="C288" s="459" t="s">
        <v>14561</v>
      </c>
      <c r="D288" s="459" t="s">
        <v>3653</v>
      </c>
      <c r="E288" s="460"/>
      <c r="F288" s="459"/>
      <c r="G288" s="459"/>
      <c r="H288" s="459"/>
      <c r="I288" s="461"/>
      <c r="J288" s="462"/>
    </row>
    <row r="289" spans="1:12" ht="60" x14ac:dyDescent="0.25">
      <c r="A289" s="31" t="s">
        <v>14789</v>
      </c>
      <c r="B289" s="404">
        <v>103184</v>
      </c>
      <c r="C289" s="31" t="s">
        <v>14790</v>
      </c>
      <c r="D289" s="408" t="s">
        <v>3641</v>
      </c>
      <c r="E289" s="405">
        <v>11.96</v>
      </c>
      <c r="F289" s="406">
        <f>VLOOKUP(B289,'RELATÓRIO DE COMPOSIÇÕES'!A:I,9,0)</f>
        <v>616.9</v>
      </c>
      <c r="G289" s="407">
        <f>BDI_Materiais!$H$27</f>
        <v>0.2026</v>
      </c>
      <c r="H289" s="406">
        <f>(1+G289)*F289</f>
        <v>741.88393999999994</v>
      </c>
      <c r="I289" s="406">
        <f>ROUND((H289*E289),2)</f>
        <v>8872.93</v>
      </c>
      <c r="J289" s="31"/>
    </row>
    <row r="290" spans="1:12" x14ac:dyDescent="0.25">
      <c r="A290" s="440" t="s">
        <v>14791</v>
      </c>
      <c r="B290" s="463" t="s">
        <v>3630</v>
      </c>
      <c r="C290" s="221" t="s">
        <v>14792</v>
      </c>
      <c r="D290" s="221" t="s">
        <v>3653</v>
      </c>
      <c r="E290" s="442"/>
      <c r="F290" s="221"/>
      <c r="G290" s="221"/>
      <c r="H290" s="221"/>
      <c r="I290" s="443"/>
      <c r="J290" s="444"/>
    </row>
    <row r="291" spans="1:12" x14ac:dyDescent="0.25">
      <c r="A291" s="445" t="s">
        <v>14793</v>
      </c>
      <c r="B291" s="465" t="s">
        <v>3630</v>
      </c>
      <c r="C291" s="447" t="s">
        <v>14656</v>
      </c>
      <c r="D291" s="447" t="s">
        <v>3653</v>
      </c>
      <c r="E291" s="448"/>
      <c r="F291" s="447"/>
      <c r="G291" s="447"/>
      <c r="H291" s="447"/>
      <c r="I291" s="449"/>
      <c r="J291" s="450"/>
    </row>
    <row r="292" spans="1:12" x14ac:dyDescent="0.25">
      <c r="A292" s="451" t="s">
        <v>14794</v>
      </c>
      <c r="B292" s="464" t="s">
        <v>3630</v>
      </c>
      <c r="C292" s="453" t="s">
        <v>14551</v>
      </c>
      <c r="D292" s="453" t="s">
        <v>3653</v>
      </c>
      <c r="E292" s="454"/>
      <c r="F292" s="453"/>
      <c r="G292" s="453"/>
      <c r="H292" s="453"/>
      <c r="I292" s="455"/>
      <c r="J292" s="456"/>
    </row>
    <row r="293" spans="1:12" ht="60" x14ac:dyDescent="0.25">
      <c r="A293" s="31" t="s">
        <v>7102</v>
      </c>
      <c r="B293" s="404">
        <v>92419</v>
      </c>
      <c r="C293" s="31" t="s">
        <v>14658</v>
      </c>
      <c r="D293" s="408" t="s">
        <v>3636</v>
      </c>
      <c r="E293" s="405">
        <v>5.92</v>
      </c>
      <c r="F293" s="406">
        <f>VLOOKUP(B293,'RELATÓRIO DE COMPOSIÇÕES'!A:I,9,0)</f>
        <v>83.11</v>
      </c>
      <c r="G293" s="407">
        <f>BDI_Materiais!$H$27</f>
        <v>0.2026</v>
      </c>
      <c r="H293" s="406">
        <f>(1+G293)*F293</f>
        <v>99.948085999999989</v>
      </c>
      <c r="I293" s="406">
        <f>ROUND((H293*E293),2)</f>
        <v>591.69000000000005</v>
      </c>
      <c r="J293" s="31"/>
    </row>
    <row r="294" spans="1:12" x14ac:dyDescent="0.25">
      <c r="A294" s="457" t="s">
        <v>14795</v>
      </c>
      <c r="B294" s="458" t="s">
        <v>3630</v>
      </c>
      <c r="C294" s="459" t="s">
        <v>14555</v>
      </c>
      <c r="D294" s="459" t="s">
        <v>3653</v>
      </c>
      <c r="E294" s="460"/>
      <c r="F294" s="459"/>
      <c r="G294" s="459"/>
      <c r="H294" s="459"/>
      <c r="I294" s="461"/>
      <c r="J294" s="462"/>
    </row>
    <row r="295" spans="1:12" ht="60" x14ac:dyDescent="0.25">
      <c r="A295" s="31" t="s">
        <v>7103</v>
      </c>
      <c r="B295" s="404">
        <v>92775</v>
      </c>
      <c r="C295" s="31" t="s">
        <v>4800</v>
      </c>
      <c r="D295" s="408" t="s">
        <v>3639</v>
      </c>
      <c r="E295" s="405">
        <v>6.7</v>
      </c>
      <c r="F295" s="406">
        <f>VLOOKUP(B295,'RELATÓRIO DE COMPOSIÇÕES'!A:I,9,0)</f>
        <v>19.760000000000002</v>
      </c>
      <c r="G295" s="407">
        <f>BDI_Materiais!$H$27</f>
        <v>0.2026</v>
      </c>
      <c r="H295" s="406">
        <f>(1+G295)*F295</f>
        <v>23.763376000000001</v>
      </c>
      <c r="I295" s="406">
        <f>ROUND((H295*E295),2)</f>
        <v>159.21</v>
      </c>
      <c r="J295" s="31"/>
    </row>
    <row r="296" spans="1:12" ht="60" x14ac:dyDescent="0.25">
      <c r="A296" s="31" t="s">
        <v>7104</v>
      </c>
      <c r="B296" s="404">
        <v>92778</v>
      </c>
      <c r="C296" s="31" t="s">
        <v>4801</v>
      </c>
      <c r="D296" s="408" t="s">
        <v>3639</v>
      </c>
      <c r="E296" s="405">
        <v>19.399999999999999</v>
      </c>
      <c r="F296" s="406">
        <f>VLOOKUP(B296,'RELATÓRIO DE COMPOSIÇÕES'!A:I,9,0)</f>
        <v>14.369999999999997</v>
      </c>
      <c r="G296" s="407">
        <f>BDI_Materiais!$H$27</f>
        <v>0.2026</v>
      </c>
      <c r="H296" s="406">
        <f>(1+G296)*F296</f>
        <v>17.281361999999994</v>
      </c>
      <c r="I296" s="406">
        <f>ROUND((H296*E296),2)</f>
        <v>335.26</v>
      </c>
      <c r="J296" s="31"/>
      <c r="L296" s="25"/>
    </row>
    <row r="297" spans="1:12" x14ac:dyDescent="0.25">
      <c r="A297" s="457" t="s">
        <v>14796</v>
      </c>
      <c r="B297" s="458" t="s">
        <v>3630</v>
      </c>
      <c r="C297" s="459" t="s">
        <v>14561</v>
      </c>
      <c r="D297" s="459" t="s">
        <v>3653</v>
      </c>
      <c r="E297" s="460"/>
      <c r="F297" s="459"/>
      <c r="G297" s="459"/>
      <c r="H297" s="459"/>
      <c r="I297" s="461"/>
      <c r="J297" s="462"/>
    </row>
    <row r="298" spans="1:12" ht="60" x14ac:dyDescent="0.25">
      <c r="A298" s="31" t="s">
        <v>7105</v>
      </c>
      <c r="B298" s="404" t="s">
        <v>13805</v>
      </c>
      <c r="C298" s="31" t="s">
        <v>14721</v>
      </c>
      <c r="D298" s="408" t="s">
        <v>3641</v>
      </c>
      <c r="E298" s="405">
        <v>0.24</v>
      </c>
      <c r="F298" s="406">
        <f>VLOOKUP(B298,'RELATÓRIO DE COMPOSIÇÕES'!A:I,9,0)</f>
        <v>609.40000000000009</v>
      </c>
      <c r="G298" s="407">
        <f>BDI_Materiais!$H$27</f>
        <v>0.2026</v>
      </c>
      <c r="H298" s="406">
        <f>(1+G298)*F298</f>
        <v>732.86444000000006</v>
      </c>
      <c r="I298" s="406">
        <f>ROUND((H298*E298),2)</f>
        <v>175.89</v>
      </c>
      <c r="J298" s="31"/>
    </row>
    <row r="299" spans="1:12" x14ac:dyDescent="0.25">
      <c r="A299" s="440" t="s">
        <v>14797</v>
      </c>
      <c r="B299" s="463" t="s">
        <v>3630</v>
      </c>
      <c r="C299" s="221" t="s">
        <v>14665</v>
      </c>
      <c r="D299" s="221" t="s">
        <v>3653</v>
      </c>
      <c r="E299" s="442"/>
      <c r="F299" s="221"/>
      <c r="G299" s="221"/>
      <c r="H299" s="221"/>
      <c r="I299" s="443"/>
      <c r="J299" s="444"/>
    </row>
    <row r="300" spans="1:12" x14ac:dyDescent="0.25">
      <c r="A300" s="451" t="s">
        <v>14798</v>
      </c>
      <c r="B300" s="464" t="s">
        <v>3630</v>
      </c>
      <c r="C300" s="453" t="s">
        <v>14551</v>
      </c>
      <c r="D300" s="453" t="s">
        <v>3653</v>
      </c>
      <c r="E300" s="454"/>
      <c r="F300" s="453"/>
      <c r="G300" s="453"/>
      <c r="H300" s="453"/>
      <c r="I300" s="455"/>
      <c r="J300" s="456"/>
    </row>
    <row r="301" spans="1:12" ht="45" x14ac:dyDescent="0.25">
      <c r="A301" s="31" t="s">
        <v>7106</v>
      </c>
      <c r="B301" s="404">
        <v>92455</v>
      </c>
      <c r="C301" s="31" t="s">
        <v>1463</v>
      </c>
      <c r="D301" s="408" t="s">
        <v>3636</v>
      </c>
      <c r="E301" s="405">
        <v>8.52</v>
      </c>
      <c r="F301" s="406">
        <f>VLOOKUP(B301,'RELATÓRIO DE COMPOSIÇÕES'!A:I,9,0)</f>
        <v>149.13</v>
      </c>
      <c r="G301" s="407">
        <f>BDI_Materiais!$H$27</f>
        <v>0.2026</v>
      </c>
      <c r="H301" s="406">
        <f>(1+G301)*F301</f>
        <v>179.34373799999997</v>
      </c>
      <c r="I301" s="406">
        <f>ROUND((H301*E301),2)</f>
        <v>1528.01</v>
      </c>
      <c r="J301" s="31"/>
    </row>
    <row r="302" spans="1:12" x14ac:dyDescent="0.25">
      <c r="A302" s="457" t="s">
        <v>14799</v>
      </c>
      <c r="B302" s="458" t="s">
        <v>3630</v>
      </c>
      <c r="C302" s="459" t="s">
        <v>14555</v>
      </c>
      <c r="D302" s="459" t="s">
        <v>3653</v>
      </c>
      <c r="E302" s="460"/>
      <c r="F302" s="459"/>
      <c r="G302" s="459"/>
      <c r="H302" s="459"/>
      <c r="I302" s="461"/>
      <c r="J302" s="462"/>
    </row>
    <row r="303" spans="1:12" ht="60" x14ac:dyDescent="0.25">
      <c r="A303" s="31" t="s">
        <v>7107</v>
      </c>
      <c r="B303" s="404">
        <v>92775</v>
      </c>
      <c r="C303" s="31" t="s">
        <v>4800</v>
      </c>
      <c r="D303" s="408" t="s">
        <v>3639</v>
      </c>
      <c r="E303" s="405">
        <v>16.399999999999999</v>
      </c>
      <c r="F303" s="406">
        <f>VLOOKUP(B303,'RELATÓRIO DE COMPOSIÇÕES'!A:I,9,0)</f>
        <v>19.760000000000002</v>
      </c>
      <c r="G303" s="407">
        <f>BDI_Materiais!$H$27</f>
        <v>0.2026</v>
      </c>
      <c r="H303" s="406">
        <f>(1+G303)*F303</f>
        <v>23.763376000000001</v>
      </c>
      <c r="I303" s="406">
        <f>ROUND((H303*E303),2)</f>
        <v>389.72</v>
      </c>
      <c r="J303" s="31"/>
    </row>
    <row r="304" spans="1:12" ht="60" x14ac:dyDescent="0.25">
      <c r="A304" s="31" t="s">
        <v>7108</v>
      </c>
      <c r="B304" s="404">
        <v>92777</v>
      </c>
      <c r="C304" s="31" t="s">
        <v>4802</v>
      </c>
      <c r="D304" s="408" t="s">
        <v>3639</v>
      </c>
      <c r="E304" s="405">
        <v>21.7</v>
      </c>
      <c r="F304" s="406">
        <f>VLOOKUP(B304,'RELATÓRIO DE COMPOSIÇÕES'!A:I,9,0)</f>
        <v>16.39</v>
      </c>
      <c r="G304" s="407">
        <f>BDI_Materiais!$H$27</f>
        <v>0.2026</v>
      </c>
      <c r="H304" s="406">
        <f>(1+G304)*F304</f>
        <v>19.710614</v>
      </c>
      <c r="I304" s="406">
        <f>ROUND((H304*E304),2)</f>
        <v>427.72</v>
      </c>
      <c r="J304" s="31"/>
      <c r="L304" s="25"/>
    </row>
    <row r="305" spans="1:12" ht="60" x14ac:dyDescent="0.25">
      <c r="A305" s="31" t="s">
        <v>7109</v>
      </c>
      <c r="B305" s="404">
        <v>92778</v>
      </c>
      <c r="C305" s="31" t="s">
        <v>4801</v>
      </c>
      <c r="D305" s="408" t="s">
        <v>3639</v>
      </c>
      <c r="E305" s="405">
        <v>8.4</v>
      </c>
      <c r="F305" s="406">
        <f>VLOOKUP(B305,'RELATÓRIO DE COMPOSIÇÕES'!A:I,9,0)</f>
        <v>14.369999999999997</v>
      </c>
      <c r="G305" s="407">
        <f>BDI_Materiais!$H$27</f>
        <v>0.2026</v>
      </c>
      <c r="H305" s="406">
        <f>(1+G305)*F305</f>
        <v>17.281361999999994</v>
      </c>
      <c r="I305" s="406">
        <f>ROUND((H305*E305),2)</f>
        <v>145.16</v>
      </c>
      <c r="J305" s="31"/>
    </row>
    <row r="306" spans="1:12" x14ac:dyDescent="0.25">
      <c r="A306" s="457" t="s">
        <v>14800</v>
      </c>
      <c r="B306" s="458" t="s">
        <v>3630</v>
      </c>
      <c r="C306" s="459" t="s">
        <v>14561</v>
      </c>
      <c r="D306" s="459" t="s">
        <v>3653</v>
      </c>
      <c r="E306" s="460"/>
      <c r="F306" s="459"/>
      <c r="G306" s="459"/>
      <c r="H306" s="459"/>
      <c r="I306" s="461"/>
      <c r="J306" s="462"/>
    </row>
    <row r="307" spans="1:12" ht="60" x14ac:dyDescent="0.25">
      <c r="A307" s="31" t="s">
        <v>7110</v>
      </c>
      <c r="B307" s="404" t="s">
        <v>13807</v>
      </c>
      <c r="C307" s="31" t="s">
        <v>14727</v>
      </c>
      <c r="D307" s="408" t="s">
        <v>3641</v>
      </c>
      <c r="E307" s="405">
        <v>0.4</v>
      </c>
      <c r="F307" s="406">
        <f>VLOOKUP(B307,'RELATÓRIO DE COMPOSIÇÕES'!A:I,9,0)</f>
        <v>606.72</v>
      </c>
      <c r="G307" s="407">
        <f>BDI_Materiais!$H$27</f>
        <v>0.2026</v>
      </c>
      <c r="H307" s="406">
        <f>(1+G307)*F307</f>
        <v>729.64147200000002</v>
      </c>
      <c r="I307" s="406">
        <f>ROUND((H307*E307),2)</f>
        <v>291.86</v>
      </c>
      <c r="J307" s="31"/>
    </row>
    <row r="308" spans="1:12" x14ac:dyDescent="0.25">
      <c r="A308" s="440" t="s">
        <v>14801</v>
      </c>
      <c r="B308" s="463" t="s">
        <v>3630</v>
      </c>
      <c r="C308" s="221" t="s">
        <v>14673</v>
      </c>
      <c r="D308" s="221" t="s">
        <v>3653</v>
      </c>
      <c r="E308" s="442"/>
      <c r="F308" s="221"/>
      <c r="G308" s="221"/>
      <c r="H308" s="221"/>
      <c r="I308" s="443"/>
      <c r="J308" s="444"/>
    </row>
    <row r="309" spans="1:12" x14ac:dyDescent="0.25">
      <c r="A309" s="451" t="s">
        <v>14802</v>
      </c>
      <c r="B309" s="464" t="s">
        <v>3630</v>
      </c>
      <c r="C309" s="453" t="s">
        <v>14551</v>
      </c>
      <c r="D309" s="453" t="s">
        <v>3653</v>
      </c>
      <c r="E309" s="454"/>
      <c r="F309" s="453"/>
      <c r="G309" s="453"/>
      <c r="H309" s="453"/>
      <c r="I309" s="455"/>
      <c r="J309" s="456"/>
    </row>
    <row r="310" spans="1:12" ht="45" x14ac:dyDescent="0.25">
      <c r="A310" s="31" t="s">
        <v>7111</v>
      </c>
      <c r="B310" s="404">
        <v>92514</v>
      </c>
      <c r="C310" s="31" t="s">
        <v>14675</v>
      </c>
      <c r="D310" s="408" t="s">
        <v>3636</v>
      </c>
      <c r="E310" s="405">
        <v>4.05</v>
      </c>
      <c r="F310" s="406">
        <f>VLOOKUP(B310,'RELATÓRIO DE COMPOSIÇÕES'!A:I,9,0)</f>
        <v>55.769999999999996</v>
      </c>
      <c r="G310" s="407">
        <f>BDI_Materiais!$H$27</f>
        <v>0.2026</v>
      </c>
      <c r="H310" s="406">
        <f>(1+G310)*F310</f>
        <v>67.069001999999983</v>
      </c>
      <c r="I310" s="406">
        <f>ROUND((H310*E310),2)</f>
        <v>271.63</v>
      </c>
      <c r="J310" s="31"/>
    </row>
    <row r="311" spans="1:12" x14ac:dyDescent="0.25">
      <c r="A311" s="457" t="s">
        <v>14803</v>
      </c>
      <c r="B311" s="458" t="s">
        <v>3630</v>
      </c>
      <c r="C311" s="459" t="s">
        <v>14555</v>
      </c>
      <c r="D311" s="459" t="s">
        <v>3653</v>
      </c>
      <c r="E311" s="460"/>
      <c r="F311" s="459"/>
      <c r="G311" s="459"/>
      <c r="H311" s="459"/>
      <c r="I311" s="461"/>
      <c r="J311" s="462"/>
    </row>
    <row r="312" spans="1:12" ht="45" x14ac:dyDescent="0.25">
      <c r="A312" s="31" t="s">
        <v>7112</v>
      </c>
      <c r="B312" s="404">
        <v>92785</v>
      </c>
      <c r="C312" s="31" t="s">
        <v>4803</v>
      </c>
      <c r="D312" s="408" t="s">
        <v>3639</v>
      </c>
      <c r="E312" s="405">
        <v>27.4</v>
      </c>
      <c r="F312" s="406">
        <f>VLOOKUP(B312,'RELATÓRIO DE COMPOSIÇÕES'!A:I,9,0)</f>
        <v>16.069999999999997</v>
      </c>
      <c r="G312" s="407">
        <f>BDI_Materiais!$H$27</f>
        <v>0.2026</v>
      </c>
      <c r="H312" s="406">
        <f>(1+G312)*F312</f>
        <v>19.325781999999993</v>
      </c>
      <c r="I312" s="406">
        <f>ROUND((H312*E312),2)</f>
        <v>529.53</v>
      </c>
      <c r="J312" s="31"/>
    </row>
    <row r="313" spans="1:12" ht="45" x14ac:dyDescent="0.25">
      <c r="A313" s="31" t="s">
        <v>7113</v>
      </c>
      <c r="B313" s="404">
        <v>92787</v>
      </c>
      <c r="C313" s="31" t="s">
        <v>4805</v>
      </c>
      <c r="D313" s="408" t="s">
        <v>3639</v>
      </c>
      <c r="E313" s="405">
        <v>25.8</v>
      </c>
      <c r="F313" s="406">
        <f>VLOOKUP(B313,'RELATÓRIO DE COMPOSIÇÕES'!A:I,9,0)</f>
        <v>13.17</v>
      </c>
      <c r="G313" s="407">
        <f>BDI_Materiais!$H$27</f>
        <v>0.2026</v>
      </c>
      <c r="H313" s="406">
        <f>(1+G313)*F313</f>
        <v>15.838241999999999</v>
      </c>
      <c r="I313" s="406">
        <f>ROUND((H313*E313),2)</f>
        <v>408.63</v>
      </c>
      <c r="J313" s="31"/>
      <c r="L313" s="25"/>
    </row>
    <row r="314" spans="1:12" x14ac:dyDescent="0.25">
      <c r="A314" s="457" t="s">
        <v>14804</v>
      </c>
      <c r="B314" s="458" t="s">
        <v>3630</v>
      </c>
      <c r="C314" s="459" t="s">
        <v>14561</v>
      </c>
      <c r="D314" s="459" t="s">
        <v>3653</v>
      </c>
      <c r="E314" s="460"/>
      <c r="F314" s="459"/>
      <c r="G314" s="459"/>
      <c r="H314" s="459"/>
      <c r="I314" s="461"/>
      <c r="J314" s="462"/>
    </row>
    <row r="315" spans="1:12" ht="60" x14ac:dyDescent="0.25">
      <c r="A315" s="31" t="s">
        <v>7114</v>
      </c>
      <c r="B315" s="404" t="s">
        <v>13807</v>
      </c>
      <c r="C315" s="31" t="s">
        <v>14727</v>
      </c>
      <c r="D315" s="408" t="s">
        <v>3641</v>
      </c>
      <c r="E315" s="405">
        <v>0.35</v>
      </c>
      <c r="F315" s="406">
        <f>VLOOKUP(B315,'RELATÓRIO DE COMPOSIÇÕES'!A:I,9,0)</f>
        <v>606.72</v>
      </c>
      <c r="G315" s="407">
        <f>BDI_Materiais!$H$27</f>
        <v>0.2026</v>
      </c>
      <c r="H315" s="406">
        <f>(1+G315)*F315</f>
        <v>729.64147200000002</v>
      </c>
      <c r="I315" s="406">
        <f>ROUND((H315*E315),2)</f>
        <v>255.37</v>
      </c>
      <c r="J315" s="31"/>
    </row>
    <row r="316" spans="1:12" x14ac:dyDescent="0.25">
      <c r="A316" s="440" t="s">
        <v>14805</v>
      </c>
      <c r="B316" s="463" t="s">
        <v>3630</v>
      </c>
      <c r="C316" s="221" t="s">
        <v>14806</v>
      </c>
      <c r="D316" s="221" t="s">
        <v>3653</v>
      </c>
      <c r="E316" s="442"/>
      <c r="F316" s="221"/>
      <c r="G316" s="221"/>
      <c r="H316" s="221"/>
      <c r="I316" s="443"/>
      <c r="J316" s="444"/>
    </row>
    <row r="317" spans="1:12" x14ac:dyDescent="0.25">
      <c r="A317" s="451" t="s">
        <v>14807</v>
      </c>
      <c r="B317" s="464" t="s">
        <v>3630</v>
      </c>
      <c r="C317" s="453" t="s">
        <v>14808</v>
      </c>
      <c r="D317" s="453" t="s">
        <v>3653</v>
      </c>
      <c r="E317" s="454"/>
      <c r="F317" s="453"/>
      <c r="G317" s="453"/>
      <c r="H317" s="453"/>
      <c r="I317" s="455"/>
      <c r="J317" s="456"/>
    </row>
    <row r="318" spans="1:12" ht="60" x14ac:dyDescent="0.25">
      <c r="A318" s="31" t="s">
        <v>14809</v>
      </c>
      <c r="B318" s="404">
        <v>100778</v>
      </c>
      <c r="C318" s="31" t="s">
        <v>7213</v>
      </c>
      <c r="D318" s="408" t="s">
        <v>3639</v>
      </c>
      <c r="E318" s="405">
        <v>11033.47</v>
      </c>
      <c r="F318" s="406">
        <f>VLOOKUP(B318,'RELATÓRIO DE COMPOSIÇÕES'!A:I,9,0)</f>
        <v>10.68</v>
      </c>
      <c r="G318" s="407">
        <f>BDI_Materiais!$H$27</f>
        <v>0.2026</v>
      </c>
      <c r="H318" s="406">
        <f>(1+G318)*F318</f>
        <v>12.843767999999999</v>
      </c>
      <c r="I318" s="406">
        <f>ROUND((H318*E318),2)</f>
        <v>141711.32999999999</v>
      </c>
      <c r="J318" s="31"/>
    </row>
    <row r="319" spans="1:12" x14ac:dyDescent="0.25">
      <c r="A319" s="457" t="s">
        <v>14810</v>
      </c>
      <c r="B319" s="458" t="s">
        <v>3630</v>
      </c>
      <c r="C319" s="459" t="s">
        <v>14811</v>
      </c>
      <c r="D319" s="459" t="s">
        <v>3653</v>
      </c>
      <c r="E319" s="460"/>
      <c r="F319" s="459"/>
      <c r="G319" s="459"/>
      <c r="H319" s="459"/>
      <c r="I319" s="461"/>
      <c r="J319" s="462"/>
    </row>
    <row r="320" spans="1:12" ht="60" x14ac:dyDescent="0.25">
      <c r="A320" s="31" t="s">
        <v>14812</v>
      </c>
      <c r="B320" s="404">
        <v>100757</v>
      </c>
      <c r="C320" s="31" t="s">
        <v>7040</v>
      </c>
      <c r="D320" s="408" t="s">
        <v>3636</v>
      </c>
      <c r="E320" s="405">
        <v>869.06</v>
      </c>
      <c r="F320" s="406">
        <f>VLOOKUP(B320,'RELATÓRIO DE COMPOSIÇÕES'!A:I,9,0)</f>
        <v>51.25</v>
      </c>
      <c r="G320" s="407">
        <f>BDI_Materiais!$H$27</f>
        <v>0.2026</v>
      </c>
      <c r="H320" s="406">
        <f>(1+G320)*F320</f>
        <v>61.633249999999997</v>
      </c>
      <c r="I320" s="406">
        <f>ROUND((H320*E320),2)</f>
        <v>53562.99</v>
      </c>
      <c r="J320" s="31"/>
    </row>
    <row r="321" spans="1:10" ht="45" x14ac:dyDescent="0.25">
      <c r="A321" s="31" t="s">
        <v>14813</v>
      </c>
      <c r="B321" s="404">
        <v>100721</v>
      </c>
      <c r="C321" s="31" t="s">
        <v>7041</v>
      </c>
      <c r="D321" s="408" t="s">
        <v>3636</v>
      </c>
      <c r="E321" s="405">
        <v>869.06</v>
      </c>
      <c r="F321" s="406">
        <f>VLOOKUP(B321,'RELATÓRIO DE COMPOSIÇÕES'!A:I,9,0)</f>
        <v>25.99</v>
      </c>
      <c r="G321" s="407">
        <f>BDI_Materiais!$H$27</f>
        <v>0.2026</v>
      </c>
      <c r="H321" s="406">
        <f>(1+G321)*F321</f>
        <v>31.255573999999996</v>
      </c>
      <c r="I321" s="406">
        <f>ROUND((H321*E321),2)</f>
        <v>27162.97</v>
      </c>
      <c r="J321" s="31"/>
    </row>
    <row r="322" spans="1:10" x14ac:dyDescent="0.25">
      <c r="A322" s="466"/>
      <c r="B322" s="467" t="s">
        <v>3630</v>
      </c>
      <c r="C322" s="34"/>
      <c r="D322" s="34"/>
      <c r="E322" s="34"/>
      <c r="F322" s="34"/>
      <c r="G322" s="34"/>
      <c r="H322" s="34"/>
      <c r="I322" s="34"/>
      <c r="J322" s="468"/>
    </row>
    <row r="323" spans="1:10" x14ac:dyDescent="0.25">
      <c r="A323" s="469"/>
      <c r="B323" s="470" t="s">
        <v>3630</v>
      </c>
      <c r="C323" s="35" t="s">
        <v>14814</v>
      </c>
      <c r="D323" s="35"/>
      <c r="E323" s="35"/>
      <c r="F323" s="35"/>
      <c r="G323" s="35"/>
      <c r="H323" s="35"/>
      <c r="I323" s="35"/>
      <c r="J323" s="471">
        <f>SUM(I14:I321)</f>
        <v>4269011.799999998</v>
      </c>
    </row>
    <row r="324" spans="1:10" x14ac:dyDescent="0.25">
      <c r="A324" s="472"/>
      <c r="B324" s="473" t="s">
        <v>3630</v>
      </c>
      <c r="C324" s="474"/>
      <c r="D324" s="474"/>
      <c r="E324" s="474"/>
      <c r="F324" s="474"/>
      <c r="G324" s="474"/>
      <c r="H324" s="474"/>
      <c r="I324" s="474"/>
      <c r="J324" s="475"/>
    </row>
    <row r="325" spans="1:10" x14ac:dyDescent="0.25">
      <c r="A325" s="440" t="s">
        <v>14815</v>
      </c>
      <c r="B325" s="463" t="s">
        <v>3630</v>
      </c>
      <c r="C325" s="221" t="s">
        <v>14816</v>
      </c>
      <c r="D325" s="221" t="s">
        <v>3653</v>
      </c>
      <c r="E325" s="442"/>
      <c r="F325" s="221"/>
      <c r="G325" s="221"/>
      <c r="H325" s="221"/>
      <c r="I325" s="443"/>
      <c r="J325" s="444"/>
    </row>
    <row r="326" spans="1:10" x14ac:dyDescent="0.25">
      <c r="A326" s="445" t="s">
        <v>14817</v>
      </c>
      <c r="B326" s="465" t="s">
        <v>3630</v>
      </c>
      <c r="C326" s="447" t="s">
        <v>14818</v>
      </c>
      <c r="D326" s="447" t="s">
        <v>3653</v>
      </c>
      <c r="E326" s="448"/>
      <c r="F326" s="447"/>
      <c r="G326" s="447"/>
      <c r="H326" s="447"/>
      <c r="I326" s="449"/>
      <c r="J326" s="450"/>
    </row>
    <row r="327" spans="1:10" x14ac:dyDescent="0.25">
      <c r="A327" s="445" t="s">
        <v>14819</v>
      </c>
      <c r="B327" s="465" t="s">
        <v>3630</v>
      </c>
      <c r="C327" s="447" t="s">
        <v>14820</v>
      </c>
      <c r="D327" s="447" t="s">
        <v>3653</v>
      </c>
      <c r="E327" s="448"/>
      <c r="F327" s="447"/>
      <c r="G327" s="447"/>
      <c r="H327" s="447"/>
      <c r="I327" s="449"/>
      <c r="J327" s="450"/>
    </row>
    <row r="328" spans="1:10" x14ac:dyDescent="0.25">
      <c r="A328" s="451" t="s">
        <v>14821</v>
      </c>
      <c r="B328" s="464" t="s">
        <v>3630</v>
      </c>
      <c r="C328" s="453" t="s">
        <v>14822</v>
      </c>
      <c r="D328" s="453" t="s">
        <v>3653</v>
      </c>
      <c r="E328" s="454"/>
      <c r="F328" s="453"/>
      <c r="G328" s="453"/>
      <c r="H328" s="453"/>
      <c r="I328" s="455"/>
      <c r="J328" s="456"/>
    </row>
    <row r="329" spans="1:10" ht="30" x14ac:dyDescent="0.25">
      <c r="A329" s="31" t="s">
        <v>14823</v>
      </c>
      <c r="B329" s="404">
        <v>93202</v>
      </c>
      <c r="C329" s="31" t="s">
        <v>14824</v>
      </c>
      <c r="D329" s="408" t="s">
        <v>3640</v>
      </c>
      <c r="E329" s="405">
        <v>1414.2</v>
      </c>
      <c r="F329" s="406">
        <f>VLOOKUP(B329,'RELATÓRIO DE COMPOSIÇÕES'!A:I,9,0)</f>
        <v>28.679999999999996</v>
      </c>
      <c r="G329" s="407">
        <f>BDI_Materiais!$H$27</f>
        <v>0.2026</v>
      </c>
      <c r="H329" s="406">
        <f>(1+G329)*F329</f>
        <v>34.490567999999989</v>
      </c>
      <c r="I329" s="406">
        <f>ROUND((H329*E329),2)</f>
        <v>48776.56</v>
      </c>
      <c r="J329" s="31"/>
    </row>
    <row r="330" spans="1:10" x14ac:dyDescent="0.25">
      <c r="A330" s="457" t="s">
        <v>14825</v>
      </c>
      <c r="B330" s="458" t="s">
        <v>3630</v>
      </c>
      <c r="C330" s="459" t="s">
        <v>14826</v>
      </c>
      <c r="D330" s="459" t="s">
        <v>3653</v>
      </c>
      <c r="E330" s="460"/>
      <c r="F330" s="459"/>
      <c r="G330" s="459"/>
      <c r="H330" s="459"/>
      <c r="I330" s="461"/>
      <c r="J330" s="462"/>
    </row>
    <row r="331" spans="1:10" ht="60" x14ac:dyDescent="0.25">
      <c r="A331" s="31" t="s">
        <v>14827</v>
      </c>
      <c r="B331" s="404">
        <v>87495</v>
      </c>
      <c r="C331" s="31" t="s">
        <v>7043</v>
      </c>
      <c r="D331" s="408" t="s">
        <v>3636</v>
      </c>
      <c r="E331" s="405">
        <v>3924.97</v>
      </c>
      <c r="F331" s="406">
        <f>VLOOKUP(B331,'RELATÓRIO DE COMPOSIÇÕES'!A:I,9,0)</f>
        <v>99.63000000000001</v>
      </c>
      <c r="G331" s="407">
        <f>BDI_Materiais!$H$27</f>
        <v>0.2026</v>
      </c>
      <c r="H331" s="406">
        <f>(1+G331)*F331</f>
        <v>119.815038</v>
      </c>
      <c r="I331" s="406">
        <f>ROUND((H331*E331),2)</f>
        <v>470270.43</v>
      </c>
      <c r="J331" s="31"/>
    </row>
    <row r="332" spans="1:10" x14ac:dyDescent="0.25">
      <c r="A332" s="457" t="s">
        <v>14828</v>
      </c>
      <c r="B332" s="458" t="s">
        <v>3630</v>
      </c>
      <c r="C332" s="459" t="s">
        <v>14829</v>
      </c>
      <c r="D332" s="459" t="s">
        <v>3653</v>
      </c>
      <c r="E332" s="460"/>
      <c r="F332" s="459"/>
      <c r="G332" s="459"/>
      <c r="H332" s="459"/>
      <c r="I332" s="461"/>
      <c r="J332" s="462"/>
    </row>
    <row r="333" spans="1:10" ht="45" x14ac:dyDescent="0.25">
      <c r="A333" s="31" t="s">
        <v>14830</v>
      </c>
      <c r="B333" s="404">
        <v>101161</v>
      </c>
      <c r="C333" s="31" t="s">
        <v>14831</v>
      </c>
      <c r="D333" s="408" t="s">
        <v>3636</v>
      </c>
      <c r="E333" s="405">
        <v>65.02</v>
      </c>
      <c r="F333" s="406">
        <f>VLOOKUP(B333,'RELATÓRIO DE COMPOSIÇÕES'!A:I,9,0)</f>
        <v>238.98</v>
      </c>
      <c r="G333" s="407">
        <f>BDI_Materiais!$H$27</f>
        <v>0.2026</v>
      </c>
      <c r="H333" s="406">
        <f>(1+G333)*F333</f>
        <v>287.39734799999997</v>
      </c>
      <c r="I333" s="406">
        <f>ROUND((H333*E333),2)</f>
        <v>18686.580000000002</v>
      </c>
      <c r="J333" s="31"/>
    </row>
    <row r="334" spans="1:10" x14ac:dyDescent="0.25">
      <c r="A334" s="457" t="s">
        <v>14832</v>
      </c>
      <c r="B334" s="458" t="s">
        <v>3630</v>
      </c>
      <c r="C334" s="459" t="s">
        <v>14833</v>
      </c>
      <c r="D334" s="459" t="s">
        <v>3653</v>
      </c>
      <c r="E334" s="460"/>
      <c r="F334" s="459"/>
      <c r="G334" s="459"/>
      <c r="H334" s="459"/>
      <c r="I334" s="461"/>
      <c r="J334" s="462"/>
    </row>
    <row r="335" spans="1:10" ht="45" x14ac:dyDescent="0.25">
      <c r="A335" s="31" t="s">
        <v>14834</v>
      </c>
      <c r="B335" s="404">
        <v>102253</v>
      </c>
      <c r="C335" s="31" t="s">
        <v>14835</v>
      </c>
      <c r="D335" s="408" t="s">
        <v>3636</v>
      </c>
      <c r="E335" s="405">
        <v>63.63</v>
      </c>
      <c r="F335" s="406">
        <f>VLOOKUP(B335,'RELATÓRIO DE COMPOSIÇÕES'!A:I,9,0)</f>
        <v>723.08</v>
      </c>
      <c r="G335" s="407">
        <f>BDI_Materiais!$H$27</f>
        <v>0.2026</v>
      </c>
      <c r="H335" s="406">
        <f>(1+G335)*F335</f>
        <v>869.576008</v>
      </c>
      <c r="I335" s="406">
        <f>ROUND((H335*E335),2)</f>
        <v>55331.12</v>
      </c>
      <c r="J335" s="31"/>
    </row>
    <row r="336" spans="1:10" x14ac:dyDescent="0.25">
      <c r="A336" s="440" t="s">
        <v>14836</v>
      </c>
      <c r="B336" s="463" t="s">
        <v>3630</v>
      </c>
      <c r="C336" s="221" t="s">
        <v>14837</v>
      </c>
      <c r="D336" s="221" t="s">
        <v>3653</v>
      </c>
      <c r="E336" s="442"/>
      <c r="F336" s="221"/>
      <c r="G336" s="221"/>
      <c r="H336" s="221"/>
      <c r="I336" s="443"/>
      <c r="J336" s="444"/>
    </row>
    <row r="337" spans="1:10" x14ac:dyDescent="0.25">
      <c r="A337" s="451" t="s">
        <v>14838</v>
      </c>
      <c r="B337" s="464" t="s">
        <v>3630</v>
      </c>
      <c r="C337" s="453" t="s">
        <v>14839</v>
      </c>
      <c r="D337" s="453" t="s">
        <v>3653</v>
      </c>
      <c r="E337" s="454"/>
      <c r="F337" s="453"/>
      <c r="G337" s="453"/>
      <c r="H337" s="453"/>
      <c r="I337" s="455"/>
      <c r="J337" s="456"/>
    </row>
    <row r="338" spans="1:10" ht="75" x14ac:dyDescent="0.25">
      <c r="A338" s="31" t="s">
        <v>14840</v>
      </c>
      <c r="B338" s="404" t="s">
        <v>7192</v>
      </c>
      <c r="C338" s="31" t="s">
        <v>14841</v>
      </c>
      <c r="D338" s="408" t="s">
        <v>3636</v>
      </c>
      <c r="E338" s="405">
        <v>185.22</v>
      </c>
      <c r="F338" s="406">
        <f>VLOOKUP(B338,'RELATÓRIO DE COMPOSIÇÕES'!A:I,9,0)</f>
        <v>1992.3700000000001</v>
      </c>
      <c r="G338" s="407">
        <f>BDI_Materiais!$H$27</f>
        <v>0.2026</v>
      </c>
      <c r="H338" s="406">
        <f>(1+G338)*F338</f>
        <v>2396.0241619999997</v>
      </c>
      <c r="I338" s="406">
        <f>ROUND((H338*E338),2)</f>
        <v>443791.6</v>
      </c>
      <c r="J338" s="31"/>
    </row>
    <row r="339" spans="1:10" x14ac:dyDescent="0.25">
      <c r="A339" s="457" t="s">
        <v>14842</v>
      </c>
      <c r="B339" s="458" t="s">
        <v>3630</v>
      </c>
      <c r="C339" s="459" t="s">
        <v>14843</v>
      </c>
      <c r="D339" s="459" t="s">
        <v>3653</v>
      </c>
      <c r="E339" s="460"/>
      <c r="F339" s="459"/>
      <c r="G339" s="459"/>
      <c r="H339" s="459"/>
      <c r="I339" s="461"/>
      <c r="J339" s="462"/>
    </row>
    <row r="340" spans="1:10" x14ac:dyDescent="0.25">
      <c r="A340" s="31" t="s">
        <v>14844</v>
      </c>
      <c r="B340" s="404" t="s">
        <v>13833</v>
      </c>
      <c r="C340" s="31" t="s">
        <v>14845</v>
      </c>
      <c r="D340" s="408" t="s">
        <v>3636</v>
      </c>
      <c r="E340" s="405">
        <v>100.59</v>
      </c>
      <c r="F340" s="406">
        <f>VLOOKUP(B340,'RELATÓRIO DE COMPOSIÇÕES'!A:I,9,0)</f>
        <v>739.23</v>
      </c>
      <c r="G340" s="407">
        <f>BDI_Materiais!$H$27</f>
        <v>0.2026</v>
      </c>
      <c r="H340" s="406">
        <f>(1+G340)*F340</f>
        <v>888.99799799999994</v>
      </c>
      <c r="I340" s="406">
        <f>ROUND((H340*E340),2)</f>
        <v>89424.31</v>
      </c>
      <c r="J340" s="31"/>
    </row>
    <row r="341" spans="1:10" x14ac:dyDescent="0.25">
      <c r="A341" s="457" t="s">
        <v>14850</v>
      </c>
      <c r="B341" s="458" t="s">
        <v>3630</v>
      </c>
      <c r="C341" s="459" t="s">
        <v>14851</v>
      </c>
      <c r="D341" s="459" t="s">
        <v>3653</v>
      </c>
      <c r="E341" s="460"/>
      <c r="F341" s="459"/>
      <c r="G341" s="459"/>
      <c r="H341" s="459"/>
      <c r="I341" s="461"/>
      <c r="J341" s="462"/>
    </row>
    <row r="342" spans="1:10" ht="60" x14ac:dyDescent="0.25">
      <c r="A342" s="31" t="s">
        <v>14852</v>
      </c>
      <c r="B342" s="404">
        <v>94559</v>
      </c>
      <c r="C342" s="31" t="s">
        <v>7026</v>
      </c>
      <c r="D342" s="408" t="s">
        <v>3636</v>
      </c>
      <c r="E342" s="405">
        <v>34.200000000000003</v>
      </c>
      <c r="F342" s="406">
        <f>VLOOKUP(B342,'RELATÓRIO DE COMPOSIÇÕES'!A:I,9,0)</f>
        <v>676.18000000000006</v>
      </c>
      <c r="G342" s="407">
        <f>BDI_Materiais!$H$27</f>
        <v>0.2026</v>
      </c>
      <c r="H342" s="406">
        <f>(1+G342)*F342</f>
        <v>813.17406800000003</v>
      </c>
      <c r="I342" s="406">
        <f>ROUND((H342*E342),2)</f>
        <v>27810.55</v>
      </c>
      <c r="J342" s="31"/>
    </row>
    <row r="343" spans="1:10" x14ac:dyDescent="0.25">
      <c r="A343" s="457" t="s">
        <v>14853</v>
      </c>
      <c r="B343" s="458" t="s">
        <v>3630</v>
      </c>
      <c r="C343" s="459" t="s">
        <v>14854</v>
      </c>
      <c r="D343" s="459" t="s">
        <v>3653</v>
      </c>
      <c r="E343" s="460"/>
      <c r="F343" s="459"/>
      <c r="G343" s="459"/>
      <c r="H343" s="459"/>
      <c r="I343" s="461"/>
      <c r="J343" s="462"/>
    </row>
    <row r="344" spans="1:10" ht="60" x14ac:dyDescent="0.25">
      <c r="A344" s="31" t="s">
        <v>14855</v>
      </c>
      <c r="B344" s="404">
        <v>94573</v>
      </c>
      <c r="C344" s="31" t="s">
        <v>7214</v>
      </c>
      <c r="D344" s="408" t="s">
        <v>3636</v>
      </c>
      <c r="E344" s="405">
        <v>238.3</v>
      </c>
      <c r="F344" s="406">
        <f>VLOOKUP(B344,'RELATÓRIO DE COMPOSIÇÕES'!A:I,9,0)</f>
        <v>430.38</v>
      </c>
      <c r="G344" s="407">
        <f>BDI_Materiais!$H$27</f>
        <v>0.2026</v>
      </c>
      <c r="H344" s="406">
        <f t="shared" ref="H344:H347" si="10">(1+G344)*F344</f>
        <v>517.57498799999996</v>
      </c>
      <c r="I344" s="406">
        <f t="shared" ref="I344:I347" si="11">ROUND((H344*E344),2)</f>
        <v>123338.12</v>
      </c>
      <c r="J344" s="31"/>
    </row>
    <row r="345" spans="1:10" ht="75" x14ac:dyDescent="0.25">
      <c r="A345" s="31" t="s">
        <v>14856</v>
      </c>
      <c r="B345" s="404" t="s">
        <v>7116</v>
      </c>
      <c r="C345" s="31" t="s">
        <v>14857</v>
      </c>
      <c r="D345" s="408" t="s">
        <v>3636</v>
      </c>
      <c r="E345" s="405">
        <v>61.2</v>
      </c>
      <c r="F345" s="406">
        <f>VLOOKUP(B345,'RELATÓRIO DE COMPOSIÇÕES'!A:I,9,0)</f>
        <v>356.56000000000006</v>
      </c>
      <c r="G345" s="407">
        <f>BDI_Materiais!$H$27</f>
        <v>0.2026</v>
      </c>
      <c r="H345" s="406">
        <f t="shared" si="10"/>
        <v>428.79905600000001</v>
      </c>
      <c r="I345" s="406">
        <f t="shared" si="11"/>
        <v>26242.5</v>
      </c>
      <c r="J345" s="31"/>
    </row>
    <row r="346" spans="1:10" ht="60" x14ac:dyDescent="0.25">
      <c r="A346" s="31" t="s">
        <v>14858</v>
      </c>
      <c r="B346" s="404" t="s">
        <v>7118</v>
      </c>
      <c r="C346" s="31" t="s">
        <v>14859</v>
      </c>
      <c r="D346" s="408" t="s">
        <v>3636</v>
      </c>
      <c r="E346" s="405">
        <v>3.6</v>
      </c>
      <c r="F346" s="406">
        <f>VLOOKUP(B346,'RELATÓRIO DE COMPOSIÇÕES'!A:I,9,0)</f>
        <v>403.65000000000003</v>
      </c>
      <c r="G346" s="407">
        <f>BDI_Materiais!$H$27</f>
        <v>0.2026</v>
      </c>
      <c r="H346" s="406">
        <f t="shared" si="10"/>
        <v>485.42948999999999</v>
      </c>
      <c r="I346" s="406">
        <f t="shared" si="11"/>
        <v>1747.55</v>
      </c>
      <c r="J346" s="31"/>
    </row>
    <row r="347" spans="1:10" ht="30" x14ac:dyDescent="0.25">
      <c r="A347" s="31" t="s">
        <v>14860</v>
      </c>
      <c r="B347" s="404" t="s">
        <v>7117</v>
      </c>
      <c r="C347" s="31" t="s">
        <v>14861</v>
      </c>
      <c r="D347" s="408" t="s">
        <v>3636</v>
      </c>
      <c r="E347" s="405">
        <v>7.1</v>
      </c>
      <c r="F347" s="406">
        <f>VLOOKUP(B347,'RELATÓRIO DE COMPOSIÇÕES'!A:I,9,0)</f>
        <v>769.96</v>
      </c>
      <c r="G347" s="407">
        <f>BDI_Materiais!$H$27</f>
        <v>0.2026</v>
      </c>
      <c r="H347" s="406">
        <f t="shared" si="10"/>
        <v>925.95389599999999</v>
      </c>
      <c r="I347" s="406">
        <f t="shared" si="11"/>
        <v>6574.27</v>
      </c>
      <c r="J347" s="31"/>
    </row>
    <row r="348" spans="1:10" x14ac:dyDescent="0.25">
      <c r="A348" s="457" t="s">
        <v>14862</v>
      </c>
      <c r="B348" s="458" t="s">
        <v>3630</v>
      </c>
      <c r="C348" s="459" t="s">
        <v>14863</v>
      </c>
      <c r="D348" s="459" t="s">
        <v>3653</v>
      </c>
      <c r="E348" s="460"/>
      <c r="F348" s="459"/>
      <c r="G348" s="459"/>
      <c r="H348" s="459"/>
      <c r="I348" s="461"/>
      <c r="J348" s="462"/>
    </row>
    <row r="349" spans="1:10" ht="45" x14ac:dyDescent="0.25">
      <c r="A349" s="31" t="s">
        <v>14864</v>
      </c>
      <c r="B349" s="404" t="s">
        <v>13858</v>
      </c>
      <c r="C349" s="31" t="s">
        <v>14865</v>
      </c>
      <c r="D349" s="408" t="s">
        <v>3636</v>
      </c>
      <c r="E349" s="405">
        <v>39.44</v>
      </c>
      <c r="F349" s="406">
        <f>VLOOKUP(B349,'RELATÓRIO DE COMPOSIÇÕES'!A:I,9,0)</f>
        <v>329.40999999999997</v>
      </c>
      <c r="G349" s="407">
        <f>BDI_Materiais!$H$27</f>
        <v>0.2026</v>
      </c>
      <c r="H349" s="406">
        <f>(1+G349)*F349</f>
        <v>396.14846599999993</v>
      </c>
      <c r="I349" s="406">
        <f>ROUND((H349*E349),2)</f>
        <v>15624.1</v>
      </c>
      <c r="J349" s="31"/>
    </row>
    <row r="350" spans="1:10" x14ac:dyDescent="0.25">
      <c r="A350" s="457" t="s">
        <v>14866</v>
      </c>
      <c r="B350" s="458" t="s">
        <v>3630</v>
      </c>
      <c r="C350" s="459" t="s">
        <v>14867</v>
      </c>
      <c r="D350" s="459" t="s">
        <v>3653</v>
      </c>
      <c r="E350" s="460"/>
      <c r="F350" s="459"/>
      <c r="G350" s="459"/>
      <c r="H350" s="459"/>
      <c r="I350" s="461"/>
      <c r="J350" s="462"/>
    </row>
    <row r="351" spans="1:10" ht="45" x14ac:dyDescent="0.25">
      <c r="A351" s="31" t="s">
        <v>14868</v>
      </c>
      <c r="B351" s="404">
        <v>91304</v>
      </c>
      <c r="C351" s="31" t="s">
        <v>14869</v>
      </c>
      <c r="D351" s="408" t="s">
        <v>3635</v>
      </c>
      <c r="E351" s="405">
        <v>81</v>
      </c>
      <c r="F351" s="406">
        <f>VLOOKUP(B351,'RELATÓRIO DE COMPOSIÇÕES'!A:I,9,0)</f>
        <v>116.42</v>
      </c>
      <c r="G351" s="407">
        <f>BDI_Materiais!$H$27</f>
        <v>0.2026</v>
      </c>
      <c r="H351" s="406">
        <f>(1+G351)*F351</f>
        <v>140.00669199999999</v>
      </c>
      <c r="I351" s="406">
        <f>ROUND((H351*E351),2)</f>
        <v>11340.54</v>
      </c>
      <c r="J351" s="31"/>
    </row>
    <row r="352" spans="1:10" x14ac:dyDescent="0.25">
      <c r="A352" s="457" t="s">
        <v>14870</v>
      </c>
      <c r="B352" s="458" t="s">
        <v>3630</v>
      </c>
      <c r="C352" s="459" t="s">
        <v>14871</v>
      </c>
      <c r="D352" s="459" t="s">
        <v>3653</v>
      </c>
      <c r="E352" s="460"/>
      <c r="F352" s="459"/>
      <c r="G352" s="459"/>
      <c r="H352" s="459"/>
      <c r="I352" s="461"/>
      <c r="J352" s="462"/>
    </row>
    <row r="353" spans="1:10" ht="30" x14ac:dyDescent="0.25">
      <c r="A353" s="31" t="s">
        <v>14872</v>
      </c>
      <c r="B353" s="404">
        <v>100705</v>
      </c>
      <c r="C353" s="31" t="s">
        <v>5120</v>
      </c>
      <c r="D353" s="408" t="s">
        <v>3635</v>
      </c>
      <c r="E353" s="405">
        <v>29</v>
      </c>
      <c r="F353" s="406">
        <f>VLOOKUP(B353,'RELATÓRIO DE COMPOSIÇÕES'!A:I,9,0)</f>
        <v>81.34</v>
      </c>
      <c r="G353" s="407">
        <f>BDI_Materiais!$H$27</f>
        <v>0.2026</v>
      </c>
      <c r="H353" s="406">
        <f>(1+G353)*F353</f>
        <v>97.819483999999989</v>
      </c>
      <c r="I353" s="406">
        <f>ROUND((H353*E353),2)</f>
        <v>2836.77</v>
      </c>
      <c r="J353" s="31"/>
    </row>
    <row r="354" spans="1:10" x14ac:dyDescent="0.25">
      <c r="A354" s="440" t="s">
        <v>14873</v>
      </c>
      <c r="B354" s="463" t="s">
        <v>3630</v>
      </c>
      <c r="C354" s="221" t="s">
        <v>14874</v>
      </c>
      <c r="D354" s="221" t="s">
        <v>3653</v>
      </c>
      <c r="E354" s="442"/>
      <c r="F354" s="221"/>
      <c r="G354" s="221"/>
      <c r="H354" s="221"/>
      <c r="I354" s="443"/>
      <c r="J354" s="444"/>
    </row>
    <row r="355" spans="1:10" x14ac:dyDescent="0.25">
      <c r="A355" s="451" t="s">
        <v>14875</v>
      </c>
      <c r="B355" s="464" t="s">
        <v>3630</v>
      </c>
      <c r="C355" s="453" t="s">
        <v>14876</v>
      </c>
      <c r="D355" s="453" t="s">
        <v>3653</v>
      </c>
      <c r="E355" s="454"/>
      <c r="F355" s="453"/>
      <c r="G355" s="453"/>
      <c r="H355" s="453"/>
      <c r="I355" s="455"/>
      <c r="J355" s="456"/>
    </row>
    <row r="356" spans="1:10" ht="30" x14ac:dyDescent="0.25">
      <c r="A356" s="31" t="s">
        <v>14877</v>
      </c>
      <c r="B356" s="404">
        <v>72118</v>
      </c>
      <c r="C356" s="31" t="s">
        <v>5121</v>
      </c>
      <c r="D356" s="408" t="s">
        <v>3636</v>
      </c>
      <c r="E356" s="405">
        <v>15.36</v>
      </c>
      <c r="F356" s="406">
        <f>VLOOKUP(B356,'RELATÓRIO DE COMPOSIÇÕES'!A:I,9,0)</f>
        <v>160.39000000000001</v>
      </c>
      <c r="G356" s="407">
        <f>BDI_Materiais!$H$27</f>
        <v>0.2026</v>
      </c>
      <c r="H356" s="406">
        <f>(1+G356)*F356</f>
        <v>192.88501400000001</v>
      </c>
      <c r="I356" s="406">
        <f>ROUND((H356*E356),2)</f>
        <v>2962.71</v>
      </c>
      <c r="J356" s="31"/>
    </row>
    <row r="357" spans="1:10" x14ac:dyDescent="0.25">
      <c r="A357" s="457" t="s">
        <v>14878</v>
      </c>
      <c r="B357" s="458" t="s">
        <v>3630</v>
      </c>
      <c r="C357" s="459" t="s">
        <v>14879</v>
      </c>
      <c r="D357" s="459" t="s">
        <v>3653</v>
      </c>
      <c r="E357" s="460"/>
      <c r="F357" s="459"/>
      <c r="G357" s="459"/>
      <c r="H357" s="459"/>
      <c r="I357" s="461"/>
      <c r="J357" s="462"/>
    </row>
    <row r="358" spans="1:10" x14ac:dyDescent="0.25">
      <c r="A358" s="31" t="s">
        <v>14880</v>
      </c>
      <c r="B358" s="404">
        <v>84959</v>
      </c>
      <c r="C358" s="31" t="s">
        <v>14881</v>
      </c>
      <c r="D358" s="408" t="s">
        <v>3636</v>
      </c>
      <c r="E358" s="405">
        <v>124.8</v>
      </c>
      <c r="F358" s="406">
        <f>VLOOKUP(B358,'RELATÓRIO DE COMPOSIÇÕES'!A:I,9,0)</f>
        <v>274.77999999999997</v>
      </c>
      <c r="G358" s="407">
        <f>BDI_Materiais!$H$27</f>
        <v>0.2026</v>
      </c>
      <c r="H358" s="406">
        <f>(1+G358)*F358</f>
        <v>330.45042799999993</v>
      </c>
      <c r="I358" s="406">
        <f>ROUND((H358*E358),2)</f>
        <v>41240.21</v>
      </c>
      <c r="J358" s="31"/>
    </row>
    <row r="359" spans="1:10" x14ac:dyDescent="0.25">
      <c r="A359" s="457" t="s">
        <v>14882</v>
      </c>
      <c r="B359" s="458" t="s">
        <v>3630</v>
      </c>
      <c r="C359" s="459" t="s">
        <v>14883</v>
      </c>
      <c r="D359" s="459" t="s">
        <v>3653</v>
      </c>
      <c r="E359" s="460"/>
      <c r="F359" s="459"/>
      <c r="G359" s="459"/>
      <c r="H359" s="459"/>
      <c r="I359" s="461"/>
      <c r="J359" s="462"/>
    </row>
    <row r="360" spans="1:10" ht="45" x14ac:dyDescent="0.25">
      <c r="A360" s="31" t="s">
        <v>14884</v>
      </c>
      <c r="B360" s="404" t="s">
        <v>7119</v>
      </c>
      <c r="C360" s="31" t="s">
        <v>14885</v>
      </c>
      <c r="D360" s="408" t="s">
        <v>3636</v>
      </c>
      <c r="E360" s="405">
        <v>16.2</v>
      </c>
      <c r="F360" s="406">
        <f>VLOOKUP(B360,'RELATÓRIO DE COMPOSIÇÕES'!A:I,9,0)</f>
        <v>637.09</v>
      </c>
      <c r="G360" s="407">
        <f>BDI_Materiais!$H$27</f>
        <v>0.2026</v>
      </c>
      <c r="H360" s="406">
        <f>(1+G360)*F360</f>
        <v>766.16443399999991</v>
      </c>
      <c r="I360" s="406">
        <f>ROUND((H360*E360),2)</f>
        <v>12411.86</v>
      </c>
      <c r="J360" s="31"/>
    </row>
    <row r="361" spans="1:10" x14ac:dyDescent="0.25">
      <c r="A361" s="440" t="s">
        <v>14886</v>
      </c>
      <c r="B361" s="463" t="s">
        <v>3630</v>
      </c>
      <c r="C361" s="221" t="s">
        <v>14887</v>
      </c>
      <c r="D361" s="221" t="s">
        <v>3653</v>
      </c>
      <c r="E361" s="442"/>
      <c r="F361" s="221"/>
      <c r="G361" s="221"/>
      <c r="H361" s="221"/>
      <c r="I361" s="443"/>
      <c r="J361" s="444"/>
    </row>
    <row r="362" spans="1:10" x14ac:dyDescent="0.25">
      <c r="A362" s="451" t="s">
        <v>14888</v>
      </c>
      <c r="B362" s="464" t="s">
        <v>3630</v>
      </c>
      <c r="C362" s="453" t="s">
        <v>14889</v>
      </c>
      <c r="D362" s="453" t="s">
        <v>3653</v>
      </c>
      <c r="E362" s="454"/>
      <c r="F362" s="453"/>
      <c r="G362" s="453"/>
      <c r="H362" s="453"/>
      <c r="I362" s="455"/>
      <c r="J362" s="456"/>
    </row>
    <row r="363" spans="1:10" ht="30" x14ac:dyDescent="0.25">
      <c r="A363" s="31" t="s">
        <v>14890</v>
      </c>
      <c r="B363" s="404">
        <v>94213</v>
      </c>
      <c r="C363" s="31" t="s">
        <v>7215</v>
      </c>
      <c r="D363" s="408" t="s">
        <v>3636</v>
      </c>
      <c r="E363" s="405">
        <v>1835.76</v>
      </c>
      <c r="F363" s="406">
        <f>VLOOKUP(B363,'RELATÓRIO DE COMPOSIÇÕES'!A:I,9,0)</f>
        <v>72.95</v>
      </c>
      <c r="G363" s="407">
        <f>BDI_Materiais!$H$27</f>
        <v>0.2026</v>
      </c>
      <c r="H363" s="406">
        <f>(1+G363)*F363</f>
        <v>87.729669999999999</v>
      </c>
      <c r="I363" s="406">
        <f>ROUND((H363*E363),2)</f>
        <v>161050.62</v>
      </c>
      <c r="J363" s="31"/>
    </row>
    <row r="364" spans="1:10" x14ac:dyDescent="0.25">
      <c r="A364" s="457" t="s">
        <v>14891</v>
      </c>
      <c r="B364" s="458" t="s">
        <v>3630</v>
      </c>
      <c r="C364" s="459" t="s">
        <v>14892</v>
      </c>
      <c r="D364" s="459" t="s">
        <v>3653</v>
      </c>
      <c r="E364" s="460"/>
      <c r="F364" s="459"/>
      <c r="G364" s="459"/>
      <c r="H364" s="459"/>
      <c r="I364" s="461"/>
      <c r="J364" s="462"/>
    </row>
    <row r="365" spans="1:10" ht="30" x14ac:dyDescent="0.25">
      <c r="A365" s="31" t="s">
        <v>14893</v>
      </c>
      <c r="B365" s="404" t="s">
        <v>13866</v>
      </c>
      <c r="C365" s="31" t="s">
        <v>14894</v>
      </c>
      <c r="D365" s="408" t="s">
        <v>3636</v>
      </c>
      <c r="E365" s="405">
        <v>256.31</v>
      </c>
      <c r="F365" s="406">
        <f>VLOOKUP(B365,'RELATÓRIO DE COMPOSIÇÕES'!A:I,9,0)</f>
        <v>644.09</v>
      </c>
      <c r="G365" s="407">
        <f>BDI_Materiais!$H$27</f>
        <v>0.2026</v>
      </c>
      <c r="H365" s="406">
        <f>(1+G365)*F365</f>
        <v>774.58263399999998</v>
      </c>
      <c r="I365" s="406">
        <f>ROUND((H365*E365),2)</f>
        <v>198533.27</v>
      </c>
      <c r="J365" s="31"/>
    </row>
    <row r="366" spans="1:10" x14ac:dyDescent="0.25">
      <c r="A366" s="440" t="s">
        <v>14895</v>
      </c>
      <c r="B366" s="463" t="s">
        <v>3630</v>
      </c>
      <c r="C366" s="221" t="s">
        <v>14896</v>
      </c>
      <c r="D366" s="221" t="s">
        <v>3653</v>
      </c>
      <c r="E366" s="442"/>
      <c r="F366" s="221"/>
      <c r="G366" s="221"/>
      <c r="H366" s="221"/>
      <c r="I366" s="443"/>
      <c r="J366" s="444"/>
    </row>
    <row r="367" spans="1:10" x14ac:dyDescent="0.25">
      <c r="A367" s="445" t="s">
        <v>14897</v>
      </c>
      <c r="B367" s="465" t="s">
        <v>3630</v>
      </c>
      <c r="C367" s="447" t="s">
        <v>14898</v>
      </c>
      <c r="D367" s="447" t="s">
        <v>3653</v>
      </c>
      <c r="E367" s="448"/>
      <c r="F367" s="447"/>
      <c r="G367" s="447"/>
      <c r="H367" s="447"/>
      <c r="I367" s="449"/>
      <c r="J367" s="450"/>
    </row>
    <row r="368" spans="1:10" x14ac:dyDescent="0.25">
      <c r="A368" s="451" t="s">
        <v>14899</v>
      </c>
      <c r="B368" s="464" t="s">
        <v>3630</v>
      </c>
      <c r="C368" s="453" t="s">
        <v>14900</v>
      </c>
      <c r="D368" s="453" t="s">
        <v>3653</v>
      </c>
      <c r="E368" s="454"/>
      <c r="F368" s="453"/>
      <c r="G368" s="453"/>
      <c r="H368" s="453"/>
      <c r="I368" s="455"/>
      <c r="J368" s="456"/>
    </row>
    <row r="369" spans="1:10" ht="45" x14ac:dyDescent="0.25">
      <c r="A369" s="31" t="s">
        <v>14901</v>
      </c>
      <c r="B369" s="404">
        <v>94990</v>
      </c>
      <c r="C369" s="31" t="s">
        <v>14902</v>
      </c>
      <c r="D369" s="408" t="s">
        <v>3641</v>
      </c>
      <c r="E369" s="405">
        <v>156.24</v>
      </c>
      <c r="F369" s="406">
        <f>VLOOKUP(B369,'RELATÓRIO DE COMPOSIÇÕES'!A:I,9,0)</f>
        <v>877.81999999999971</v>
      </c>
      <c r="G369" s="407">
        <f>BDI_Materiais!$H$27</f>
        <v>0.2026</v>
      </c>
      <c r="H369" s="406">
        <f t="shared" ref="H369:H370" si="12">(1+G369)*F369</f>
        <v>1055.6663319999996</v>
      </c>
      <c r="I369" s="406">
        <f t="shared" ref="I369:I370" si="13">ROUND((H369*E369),2)</f>
        <v>164937.31</v>
      </c>
      <c r="J369" s="31"/>
    </row>
    <row r="370" spans="1:10" ht="30" x14ac:dyDescent="0.25">
      <c r="A370" s="31" t="s">
        <v>14903</v>
      </c>
      <c r="B370" s="404">
        <v>96620</v>
      </c>
      <c r="C370" s="31" t="s">
        <v>14904</v>
      </c>
      <c r="D370" s="408" t="s">
        <v>3641</v>
      </c>
      <c r="E370" s="405">
        <v>156.24</v>
      </c>
      <c r="F370" s="406">
        <f>VLOOKUP(B370,'RELATÓRIO DE COMPOSIÇÕES'!A:I,9,0)</f>
        <v>754.5</v>
      </c>
      <c r="G370" s="407">
        <f>BDI_Materiais!$H$27</f>
        <v>0.2026</v>
      </c>
      <c r="H370" s="406">
        <f t="shared" si="12"/>
        <v>907.36169999999993</v>
      </c>
      <c r="I370" s="406">
        <f t="shared" si="13"/>
        <v>141766.19</v>
      </c>
      <c r="J370" s="31"/>
    </row>
    <row r="371" spans="1:10" x14ac:dyDescent="0.25">
      <c r="A371" s="457" t="s">
        <v>14905</v>
      </c>
      <c r="B371" s="458" t="s">
        <v>3630</v>
      </c>
      <c r="C371" s="459" t="s">
        <v>14906</v>
      </c>
      <c r="D371" s="459" t="s">
        <v>3653</v>
      </c>
      <c r="E371" s="460"/>
      <c r="F371" s="459"/>
      <c r="G371" s="459"/>
      <c r="H371" s="459"/>
      <c r="I371" s="461"/>
      <c r="J371" s="462"/>
    </row>
    <row r="372" spans="1:10" ht="45" x14ac:dyDescent="0.25">
      <c r="A372" s="31" t="s">
        <v>14907</v>
      </c>
      <c r="B372" s="404">
        <v>87251</v>
      </c>
      <c r="C372" s="31" t="s">
        <v>14908</v>
      </c>
      <c r="D372" s="408" t="s">
        <v>3636</v>
      </c>
      <c r="E372" s="405">
        <v>160.91999999999999</v>
      </c>
      <c r="F372" s="406">
        <f>VLOOKUP(B372,'RELATÓRIO DE COMPOSIÇÕES'!A:I,9,0)</f>
        <v>50.760000000000005</v>
      </c>
      <c r="G372" s="407">
        <f>BDI_Materiais!$H$27</f>
        <v>0.2026</v>
      </c>
      <c r="H372" s="406">
        <f t="shared" ref="H372:H374" si="14">(1+G372)*F372</f>
        <v>61.043976000000001</v>
      </c>
      <c r="I372" s="406">
        <f t="shared" ref="I372:I374" si="15">ROUND((H372*E372),2)</f>
        <v>9823.2000000000007</v>
      </c>
      <c r="J372" s="31"/>
    </row>
    <row r="373" spans="1:10" ht="75" x14ac:dyDescent="0.25">
      <c r="A373" s="31" t="s">
        <v>14909</v>
      </c>
      <c r="B373" s="404" t="s">
        <v>13871</v>
      </c>
      <c r="C373" s="31" t="s">
        <v>14910</v>
      </c>
      <c r="D373" s="408" t="s">
        <v>3636</v>
      </c>
      <c r="E373" s="405">
        <v>101.14</v>
      </c>
      <c r="F373" s="406">
        <f>VLOOKUP(B373,'RELATÓRIO DE COMPOSIÇÕES'!A:I,9,0)</f>
        <v>217.75</v>
      </c>
      <c r="G373" s="407">
        <f>BDI_Materiais!$H$27</f>
        <v>0.2026</v>
      </c>
      <c r="H373" s="406">
        <f t="shared" si="14"/>
        <v>261.86615</v>
      </c>
      <c r="I373" s="406">
        <f t="shared" si="15"/>
        <v>26485.14</v>
      </c>
      <c r="J373" s="31"/>
    </row>
    <row r="374" spans="1:10" ht="30" x14ac:dyDescent="0.25">
      <c r="A374" s="31" t="s">
        <v>14911</v>
      </c>
      <c r="B374" s="404" t="s">
        <v>7120</v>
      </c>
      <c r="C374" s="31" t="s">
        <v>14912</v>
      </c>
      <c r="D374" s="408" t="s">
        <v>3636</v>
      </c>
      <c r="E374" s="405">
        <v>21.6</v>
      </c>
      <c r="F374" s="406">
        <f>VLOOKUP(B374,'RELATÓRIO DE COMPOSIÇÕES'!A:I,9,0)</f>
        <v>81.44</v>
      </c>
      <c r="G374" s="407">
        <f>BDI_Materiais!$H$27</f>
        <v>0.2026</v>
      </c>
      <c r="H374" s="406">
        <f t="shared" si="14"/>
        <v>97.93974399999999</v>
      </c>
      <c r="I374" s="406">
        <f t="shared" si="15"/>
        <v>2115.5</v>
      </c>
      <c r="J374" s="31"/>
    </row>
    <row r="375" spans="1:10" x14ac:dyDescent="0.25">
      <c r="A375" s="457" t="s">
        <v>14913</v>
      </c>
      <c r="B375" s="458" t="s">
        <v>3630</v>
      </c>
      <c r="C375" s="459" t="s">
        <v>14914</v>
      </c>
      <c r="D375" s="459" t="s">
        <v>3653</v>
      </c>
      <c r="E375" s="460"/>
      <c r="F375" s="459"/>
      <c r="G375" s="459"/>
      <c r="H375" s="459"/>
      <c r="I375" s="461"/>
      <c r="J375" s="462"/>
    </row>
    <row r="376" spans="1:10" ht="75" x14ac:dyDescent="0.25">
      <c r="A376" s="31" t="s">
        <v>14915</v>
      </c>
      <c r="B376" s="404">
        <v>104162</v>
      </c>
      <c r="C376" s="31" t="s">
        <v>7907</v>
      </c>
      <c r="D376" s="408" t="s">
        <v>3636</v>
      </c>
      <c r="E376" s="405">
        <v>3133.94</v>
      </c>
      <c r="F376" s="406">
        <f>VLOOKUP(B376,'RELATÓRIO DE COMPOSIÇÕES'!A:I,9,0)</f>
        <v>89.37</v>
      </c>
      <c r="G376" s="407">
        <f>BDI_Materiais!$H$27</f>
        <v>0.2026</v>
      </c>
      <c r="H376" s="406">
        <f>(1+G376)*F376</f>
        <v>107.47636199999999</v>
      </c>
      <c r="I376" s="406">
        <f>ROUND((H376*E376),2)</f>
        <v>336824.47</v>
      </c>
      <c r="J376" s="31"/>
    </row>
    <row r="377" spans="1:10" x14ac:dyDescent="0.25">
      <c r="A377" s="457" t="s">
        <v>14916</v>
      </c>
      <c r="B377" s="458" t="s">
        <v>3630</v>
      </c>
      <c r="C377" s="459" t="s">
        <v>14917</v>
      </c>
      <c r="D377" s="459" t="s">
        <v>3653</v>
      </c>
      <c r="E377" s="460"/>
      <c r="F377" s="459"/>
      <c r="G377" s="459"/>
      <c r="H377" s="459"/>
      <c r="I377" s="461"/>
      <c r="J377" s="462"/>
    </row>
    <row r="378" spans="1:10" ht="30" x14ac:dyDescent="0.25">
      <c r="A378" s="31" t="s">
        <v>14918</v>
      </c>
      <c r="B378" s="404">
        <v>101727</v>
      </c>
      <c r="C378" s="31" t="s">
        <v>14919</v>
      </c>
      <c r="D378" s="408" t="s">
        <v>3636</v>
      </c>
      <c r="E378" s="405">
        <v>200.1</v>
      </c>
      <c r="F378" s="406">
        <f>VLOOKUP(B378,'RELATÓRIO DE COMPOSIÇÕES'!A:I,9,0)</f>
        <v>165.72</v>
      </c>
      <c r="G378" s="407">
        <f>BDI_Materiais!$H$27</f>
        <v>0.2026</v>
      </c>
      <c r="H378" s="406">
        <f>(1+G378)*F378</f>
        <v>199.29487199999997</v>
      </c>
      <c r="I378" s="406">
        <f>ROUND((H378*E378),2)</f>
        <v>39878.9</v>
      </c>
      <c r="J378" s="31"/>
    </row>
    <row r="379" spans="1:10" x14ac:dyDescent="0.25">
      <c r="A379" s="457" t="s">
        <v>14920</v>
      </c>
      <c r="B379" s="458" t="s">
        <v>3630</v>
      </c>
      <c r="C379" s="459" t="s">
        <v>14921</v>
      </c>
      <c r="D379" s="459" t="s">
        <v>3653</v>
      </c>
      <c r="E379" s="460"/>
      <c r="F379" s="459"/>
      <c r="G379" s="459"/>
      <c r="H379" s="459"/>
      <c r="I379" s="461"/>
      <c r="J379" s="462"/>
    </row>
    <row r="380" spans="1:10" ht="45" x14ac:dyDescent="0.25">
      <c r="A380" s="31" t="s">
        <v>14922</v>
      </c>
      <c r="B380" s="404">
        <v>97083</v>
      </c>
      <c r="C380" s="31" t="s">
        <v>7237</v>
      </c>
      <c r="D380" s="408" t="s">
        <v>3636</v>
      </c>
      <c r="E380" s="405">
        <v>5374.78</v>
      </c>
      <c r="F380" s="406">
        <f>VLOOKUP(B380,'RELATÓRIO DE COMPOSIÇÕES'!A:I,9,0)</f>
        <v>3.4499999999999997</v>
      </c>
      <c r="G380" s="407">
        <f>BDI_Materiais!$H$27</f>
        <v>0.2026</v>
      </c>
      <c r="H380" s="406">
        <f t="shared" ref="H380:H382" si="16">(1+G380)*F380</f>
        <v>4.1489699999999994</v>
      </c>
      <c r="I380" s="406">
        <f t="shared" ref="I380:I382" si="17">ROUND((H380*E380),2)</f>
        <v>22299.8</v>
      </c>
      <c r="J380" s="31"/>
    </row>
    <row r="381" spans="1:10" ht="30" x14ac:dyDescent="0.25">
      <c r="A381" s="31" t="s">
        <v>14923</v>
      </c>
      <c r="B381" s="404">
        <v>96620</v>
      </c>
      <c r="C381" s="31" t="s">
        <v>14904</v>
      </c>
      <c r="D381" s="408" t="s">
        <v>3641</v>
      </c>
      <c r="E381" s="405">
        <v>376.24</v>
      </c>
      <c r="F381" s="406">
        <f>VLOOKUP(B381,'RELATÓRIO DE COMPOSIÇÕES'!A:I,9,0)</f>
        <v>754.5</v>
      </c>
      <c r="G381" s="407">
        <f>BDI_Materiais!$H$27</f>
        <v>0.2026</v>
      </c>
      <c r="H381" s="406">
        <f t="shared" si="16"/>
        <v>907.36169999999993</v>
      </c>
      <c r="I381" s="406">
        <f t="shared" si="17"/>
        <v>341385.77</v>
      </c>
      <c r="J381" s="31"/>
    </row>
    <row r="382" spans="1:10" ht="30" x14ac:dyDescent="0.25">
      <c r="A382" s="31" t="s">
        <v>14924</v>
      </c>
      <c r="B382" s="404">
        <v>97087</v>
      </c>
      <c r="C382" s="31" t="s">
        <v>14925</v>
      </c>
      <c r="D382" s="408" t="s">
        <v>3636</v>
      </c>
      <c r="E382" s="405">
        <v>5374.78</v>
      </c>
      <c r="F382" s="406">
        <f>VLOOKUP(B382,'RELATÓRIO DE COMPOSIÇÕES'!A:I,9,0)</f>
        <v>2.7</v>
      </c>
      <c r="G382" s="407">
        <f>BDI_Materiais!$H$27</f>
        <v>0.2026</v>
      </c>
      <c r="H382" s="406">
        <f t="shared" si="16"/>
        <v>3.24702</v>
      </c>
      <c r="I382" s="406">
        <f t="shared" si="17"/>
        <v>17452.02</v>
      </c>
      <c r="J382" s="31"/>
    </row>
    <row r="383" spans="1:10" x14ac:dyDescent="0.25">
      <c r="A383" s="440" t="s">
        <v>14926</v>
      </c>
      <c r="B383" s="463" t="s">
        <v>3630</v>
      </c>
      <c r="C383" s="221" t="s">
        <v>14927</v>
      </c>
      <c r="D383" s="221" t="s">
        <v>3653</v>
      </c>
      <c r="E383" s="442"/>
      <c r="F383" s="221"/>
      <c r="G383" s="221"/>
      <c r="H383" s="221"/>
      <c r="I383" s="443"/>
      <c r="J383" s="444"/>
    </row>
    <row r="384" spans="1:10" x14ac:dyDescent="0.25">
      <c r="A384" s="451" t="s">
        <v>14928</v>
      </c>
      <c r="B384" s="464" t="s">
        <v>3630</v>
      </c>
      <c r="C384" s="453" t="s">
        <v>14929</v>
      </c>
      <c r="D384" s="453" t="s">
        <v>3653</v>
      </c>
      <c r="E384" s="454"/>
      <c r="F384" s="453"/>
      <c r="G384" s="453"/>
      <c r="H384" s="453"/>
      <c r="I384" s="455"/>
      <c r="J384" s="456"/>
    </row>
    <row r="385" spans="1:10" ht="45" x14ac:dyDescent="0.25">
      <c r="A385" s="31" t="s">
        <v>14930</v>
      </c>
      <c r="B385" s="404">
        <v>87879</v>
      </c>
      <c r="C385" s="31" t="s">
        <v>7964</v>
      </c>
      <c r="D385" s="408" t="s">
        <v>3636</v>
      </c>
      <c r="E385" s="405">
        <v>8439.17</v>
      </c>
      <c r="F385" s="406">
        <f>VLOOKUP(B385,'RELATÓRIO DE COMPOSIÇÕES'!A:I,9,0)</f>
        <v>4.6899999999999995</v>
      </c>
      <c r="G385" s="407">
        <f>BDI_Materiais!$H$27</f>
        <v>0.2026</v>
      </c>
      <c r="H385" s="406">
        <f>(1+G385)*F385</f>
        <v>5.6401939999999993</v>
      </c>
      <c r="I385" s="406">
        <f>ROUND((H385*E385),2)</f>
        <v>47598.559999999998</v>
      </c>
      <c r="J385" s="31"/>
    </row>
    <row r="386" spans="1:10" x14ac:dyDescent="0.25">
      <c r="A386" s="457" t="s">
        <v>14931</v>
      </c>
      <c r="B386" s="458" t="s">
        <v>3630</v>
      </c>
      <c r="C386" s="459" t="s">
        <v>14932</v>
      </c>
      <c r="D386" s="459" t="s">
        <v>3653</v>
      </c>
      <c r="E386" s="460"/>
      <c r="F386" s="459"/>
      <c r="G386" s="459"/>
      <c r="H386" s="459"/>
      <c r="I386" s="461"/>
      <c r="J386" s="462"/>
    </row>
    <row r="387" spans="1:10" ht="30" x14ac:dyDescent="0.25">
      <c r="A387" s="31" t="s">
        <v>14933</v>
      </c>
      <c r="B387" s="404" t="s">
        <v>7121</v>
      </c>
      <c r="C387" s="31" t="s">
        <v>14934</v>
      </c>
      <c r="D387" s="408" t="s">
        <v>3636</v>
      </c>
      <c r="E387" s="405">
        <v>8439.17</v>
      </c>
      <c r="F387" s="406">
        <f>VLOOKUP(B387,'RELATÓRIO DE COMPOSIÇÕES'!A:I,9,0)</f>
        <v>52.82</v>
      </c>
      <c r="G387" s="407">
        <f>BDI_Materiais!$H$27</f>
        <v>0.2026</v>
      </c>
      <c r="H387" s="406">
        <f>(1+G387)*F387</f>
        <v>63.521331999999994</v>
      </c>
      <c r="I387" s="406">
        <f>ROUND((H387*E387),2)</f>
        <v>536067.31999999995</v>
      </c>
      <c r="J387" s="31"/>
    </row>
    <row r="388" spans="1:10" x14ac:dyDescent="0.25">
      <c r="A388" s="457" t="s">
        <v>14935</v>
      </c>
      <c r="B388" s="458" t="s">
        <v>3630</v>
      </c>
      <c r="C388" s="459" t="s">
        <v>14936</v>
      </c>
      <c r="D388" s="459" t="s">
        <v>3653</v>
      </c>
      <c r="E388" s="460"/>
      <c r="F388" s="459"/>
      <c r="G388" s="459"/>
      <c r="H388" s="459"/>
      <c r="I388" s="461"/>
      <c r="J388" s="462"/>
    </row>
    <row r="389" spans="1:10" ht="45" x14ac:dyDescent="0.25">
      <c r="A389" s="31" t="s">
        <v>14937</v>
      </c>
      <c r="B389" s="404" t="s">
        <v>7122</v>
      </c>
      <c r="C389" s="31" t="s">
        <v>14938</v>
      </c>
      <c r="D389" s="408" t="s">
        <v>3636</v>
      </c>
      <c r="E389" s="405">
        <v>911.96</v>
      </c>
      <c r="F389" s="406">
        <f>VLOOKUP(B389,'RELATÓRIO DE COMPOSIÇÕES'!A:I,9,0)</f>
        <v>49.44</v>
      </c>
      <c r="G389" s="407">
        <f>BDI_Materiais!$H$27</f>
        <v>0.2026</v>
      </c>
      <c r="H389" s="406">
        <f t="shared" ref="H389:H390" si="18">(1+G389)*F389</f>
        <v>59.456543999999994</v>
      </c>
      <c r="I389" s="406">
        <f t="shared" ref="I389:I390" si="19">ROUND((H389*E389),2)</f>
        <v>54221.99</v>
      </c>
      <c r="J389" s="31"/>
    </row>
    <row r="390" spans="1:10" ht="60" x14ac:dyDescent="0.25">
      <c r="A390" s="31" t="s">
        <v>14939</v>
      </c>
      <c r="B390" s="404" t="s">
        <v>7123</v>
      </c>
      <c r="C390" s="31" t="s">
        <v>14940</v>
      </c>
      <c r="D390" s="408" t="s">
        <v>3636</v>
      </c>
      <c r="E390" s="405">
        <v>504.73</v>
      </c>
      <c r="F390" s="406">
        <f>VLOOKUP(B390,'RELATÓRIO DE COMPOSIÇÕES'!A:I,9,0)</f>
        <v>72.98</v>
      </c>
      <c r="G390" s="407">
        <f>BDI_Materiais!$H$27</f>
        <v>0.2026</v>
      </c>
      <c r="H390" s="406">
        <f t="shared" si="18"/>
        <v>87.765748000000002</v>
      </c>
      <c r="I390" s="406">
        <f t="shared" si="19"/>
        <v>44298.01</v>
      </c>
      <c r="J390" s="31"/>
    </row>
    <row r="391" spans="1:10" x14ac:dyDescent="0.25">
      <c r="A391" s="440" t="s">
        <v>14941</v>
      </c>
      <c r="B391" s="463" t="s">
        <v>3630</v>
      </c>
      <c r="C391" s="221" t="s">
        <v>14942</v>
      </c>
      <c r="D391" s="221" t="s">
        <v>3653</v>
      </c>
      <c r="E391" s="442"/>
      <c r="F391" s="221"/>
      <c r="G391" s="221"/>
      <c r="H391" s="221"/>
      <c r="I391" s="443"/>
      <c r="J391" s="444"/>
    </row>
    <row r="392" spans="1:10" x14ac:dyDescent="0.25">
      <c r="A392" s="451" t="s">
        <v>14943</v>
      </c>
      <c r="B392" s="464" t="s">
        <v>3630</v>
      </c>
      <c r="C392" s="453" t="s">
        <v>14944</v>
      </c>
      <c r="D392" s="453" t="s">
        <v>3653</v>
      </c>
      <c r="E392" s="454"/>
      <c r="F392" s="453"/>
      <c r="G392" s="453"/>
      <c r="H392" s="453"/>
      <c r="I392" s="455"/>
      <c r="J392" s="456"/>
    </row>
    <row r="393" spans="1:10" ht="30" x14ac:dyDescent="0.25">
      <c r="A393" s="31" t="s">
        <v>14945</v>
      </c>
      <c r="B393" s="404">
        <v>96113</v>
      </c>
      <c r="C393" s="31" t="s">
        <v>14946</v>
      </c>
      <c r="D393" s="408" t="s">
        <v>3636</v>
      </c>
      <c r="E393" s="405">
        <v>482.48</v>
      </c>
      <c r="F393" s="406">
        <f>VLOOKUP(B393,'RELATÓRIO DE COMPOSIÇÕES'!A:I,9,0)</f>
        <v>46.44</v>
      </c>
      <c r="G393" s="407">
        <f>BDI_Materiais!$H$27</f>
        <v>0.2026</v>
      </c>
      <c r="H393" s="406">
        <f>(1+G393)*F393</f>
        <v>55.848743999999989</v>
      </c>
      <c r="I393" s="406">
        <f>ROUND((H393*E393),2)</f>
        <v>26945.9</v>
      </c>
      <c r="J393" s="31"/>
    </row>
    <row r="394" spans="1:10" x14ac:dyDescent="0.25">
      <c r="A394" s="440" t="s">
        <v>14947</v>
      </c>
      <c r="B394" s="463" t="s">
        <v>3630</v>
      </c>
      <c r="C394" s="221" t="s">
        <v>14948</v>
      </c>
      <c r="D394" s="221" t="s">
        <v>3653</v>
      </c>
      <c r="E394" s="442"/>
      <c r="F394" s="221"/>
      <c r="G394" s="221"/>
      <c r="H394" s="221"/>
      <c r="I394" s="443"/>
      <c r="J394" s="444"/>
    </row>
    <row r="395" spans="1:10" x14ac:dyDescent="0.25">
      <c r="A395" s="451" t="s">
        <v>14949</v>
      </c>
      <c r="B395" s="464" t="s">
        <v>3630</v>
      </c>
      <c r="C395" s="453" t="s">
        <v>14950</v>
      </c>
      <c r="D395" s="453" t="s">
        <v>3653</v>
      </c>
      <c r="E395" s="454"/>
      <c r="F395" s="453"/>
      <c r="G395" s="453"/>
      <c r="H395" s="453"/>
      <c r="I395" s="455"/>
      <c r="J395" s="456"/>
    </row>
    <row r="396" spans="1:10" ht="30" x14ac:dyDescent="0.25">
      <c r="A396" s="31" t="s">
        <v>14951</v>
      </c>
      <c r="B396" s="404">
        <v>88486</v>
      </c>
      <c r="C396" s="31" t="s">
        <v>14952</v>
      </c>
      <c r="D396" s="408" t="s">
        <v>3636</v>
      </c>
      <c r="E396" s="405">
        <v>3440.94</v>
      </c>
      <c r="F396" s="406">
        <f>VLOOKUP(B396,'RELATÓRIO DE COMPOSIÇÕES'!A:I,9,0)</f>
        <v>17.329999999999998</v>
      </c>
      <c r="G396" s="407">
        <f>BDI_Materiais!$H$27</f>
        <v>0.2026</v>
      </c>
      <c r="H396" s="406">
        <f t="shared" ref="H396:H397" si="20">(1+G396)*F396</f>
        <v>20.841057999999997</v>
      </c>
      <c r="I396" s="406">
        <f t="shared" ref="I396:I397" si="21">ROUND((H396*E396),2)</f>
        <v>71712.83</v>
      </c>
      <c r="J396" s="31"/>
    </row>
    <row r="397" spans="1:10" ht="30" x14ac:dyDescent="0.25">
      <c r="A397" s="31" t="s">
        <v>14953</v>
      </c>
      <c r="B397" s="404">
        <v>88496</v>
      </c>
      <c r="C397" s="31" t="s">
        <v>7042</v>
      </c>
      <c r="D397" s="408" t="s">
        <v>3636</v>
      </c>
      <c r="E397" s="405">
        <v>3440.94</v>
      </c>
      <c r="F397" s="406">
        <f>VLOOKUP(B397,'RELATÓRIO DE COMPOSIÇÕES'!A:I,9,0)</f>
        <v>34.15</v>
      </c>
      <c r="G397" s="407">
        <f>BDI_Materiais!$H$27</f>
        <v>0.2026</v>
      </c>
      <c r="H397" s="406">
        <f t="shared" si="20"/>
        <v>41.068789999999993</v>
      </c>
      <c r="I397" s="406">
        <f t="shared" si="21"/>
        <v>141315.24</v>
      </c>
      <c r="J397" s="31"/>
    </row>
    <row r="398" spans="1:10" x14ac:dyDescent="0.25">
      <c r="A398" s="457" t="s">
        <v>14954</v>
      </c>
      <c r="B398" s="458" t="s">
        <v>3630</v>
      </c>
      <c r="C398" s="459" t="s">
        <v>14955</v>
      </c>
      <c r="D398" s="459" t="s">
        <v>3653</v>
      </c>
      <c r="E398" s="460"/>
      <c r="F398" s="459"/>
      <c r="G398" s="459"/>
      <c r="H398" s="459"/>
      <c r="I398" s="461"/>
      <c r="J398" s="462"/>
    </row>
    <row r="399" spans="1:10" ht="30" x14ac:dyDescent="0.25">
      <c r="A399" s="31" t="s">
        <v>14956</v>
      </c>
      <c r="B399" s="404">
        <v>88489</v>
      </c>
      <c r="C399" s="31" t="s">
        <v>4385</v>
      </c>
      <c r="D399" s="408" t="s">
        <v>3636</v>
      </c>
      <c r="E399" s="405">
        <v>7968.75</v>
      </c>
      <c r="F399" s="406">
        <f>VLOOKUP(B399,'RELATÓRIO DE COMPOSIÇÕES'!A:I,9,0)</f>
        <v>13.649999999999999</v>
      </c>
      <c r="G399" s="407">
        <f>BDI_Materiais!$H$27</f>
        <v>0.2026</v>
      </c>
      <c r="H399" s="406">
        <f t="shared" ref="H399:H400" si="22">(1+G399)*F399</f>
        <v>16.415489999999998</v>
      </c>
      <c r="I399" s="406">
        <f t="shared" ref="I399:I400" si="23">ROUND((H399*E399),2)</f>
        <v>130810.94</v>
      </c>
      <c r="J399" s="31"/>
    </row>
    <row r="400" spans="1:10" ht="30" x14ac:dyDescent="0.25">
      <c r="A400" s="31" t="s">
        <v>14957</v>
      </c>
      <c r="B400" s="404">
        <v>84665</v>
      </c>
      <c r="C400" s="31" t="s">
        <v>14958</v>
      </c>
      <c r="D400" s="408" t="s">
        <v>3636</v>
      </c>
      <c r="E400" s="405">
        <v>313.08999999999997</v>
      </c>
      <c r="F400" s="406">
        <f>VLOOKUP(B400,'RELATÓRIO DE COMPOSIÇÕES'!A:I,9,0)</f>
        <v>29.270000000000003</v>
      </c>
      <c r="G400" s="407">
        <f>BDI_Materiais!$H$27</f>
        <v>0.2026</v>
      </c>
      <c r="H400" s="406">
        <f t="shared" si="22"/>
        <v>35.200102000000001</v>
      </c>
      <c r="I400" s="406">
        <f t="shared" si="23"/>
        <v>11020.8</v>
      </c>
      <c r="J400" s="31"/>
    </row>
    <row r="401" spans="1:10" x14ac:dyDescent="0.25">
      <c r="A401" s="457" t="s">
        <v>14959</v>
      </c>
      <c r="B401" s="458" t="s">
        <v>3630</v>
      </c>
      <c r="C401" s="459" t="s">
        <v>14960</v>
      </c>
      <c r="D401" s="459" t="s">
        <v>3653</v>
      </c>
      <c r="E401" s="460"/>
      <c r="F401" s="459"/>
      <c r="G401" s="459"/>
      <c r="H401" s="459"/>
      <c r="I401" s="461"/>
      <c r="J401" s="462"/>
    </row>
    <row r="402" spans="1:10" x14ac:dyDescent="0.25">
      <c r="A402" s="31" t="s">
        <v>14961</v>
      </c>
      <c r="B402" s="404">
        <v>72815</v>
      </c>
      <c r="C402" s="31" t="s">
        <v>14962</v>
      </c>
      <c r="D402" s="408" t="s">
        <v>3636</v>
      </c>
      <c r="E402" s="405">
        <v>574.73</v>
      </c>
      <c r="F402" s="406">
        <f>VLOOKUP(B402,'RELATÓRIO DE COMPOSIÇÕES'!A:I,9,0)</f>
        <v>67.91</v>
      </c>
      <c r="G402" s="407">
        <f>BDI_Materiais!$H$27</f>
        <v>0.2026</v>
      </c>
      <c r="H402" s="406">
        <f>(1+G402)*F402</f>
        <v>81.668565999999984</v>
      </c>
      <c r="I402" s="406">
        <f>ROUND((H402*E402),2)</f>
        <v>46937.37</v>
      </c>
      <c r="J402" s="31"/>
    </row>
    <row r="403" spans="1:10" x14ac:dyDescent="0.25">
      <c r="A403" s="457" t="s">
        <v>14963</v>
      </c>
      <c r="B403" s="458" t="s">
        <v>3630</v>
      </c>
      <c r="C403" s="459" t="s">
        <v>14964</v>
      </c>
      <c r="D403" s="459" t="s">
        <v>3653</v>
      </c>
      <c r="E403" s="460"/>
      <c r="F403" s="459"/>
      <c r="G403" s="459"/>
      <c r="H403" s="459"/>
      <c r="I403" s="461"/>
      <c r="J403" s="462"/>
    </row>
    <row r="404" spans="1:10" ht="45" x14ac:dyDescent="0.25">
      <c r="A404" s="31" t="s">
        <v>14965</v>
      </c>
      <c r="B404" s="404">
        <v>88416</v>
      </c>
      <c r="C404" s="31" t="s">
        <v>7216</v>
      </c>
      <c r="D404" s="408" t="s">
        <v>3636</v>
      </c>
      <c r="E404" s="405">
        <v>780.95</v>
      </c>
      <c r="F404" s="406">
        <f>VLOOKUP(B404,'RELATÓRIO DE COMPOSIÇÕES'!A:I,9,0)</f>
        <v>20.54</v>
      </c>
      <c r="G404" s="407">
        <f>BDI_Materiais!$H$27</f>
        <v>0.2026</v>
      </c>
      <c r="H404" s="406">
        <f>(1+G404)*F404</f>
        <v>24.701403999999997</v>
      </c>
      <c r="I404" s="406">
        <f>ROUND((H404*E404),2)</f>
        <v>19290.560000000001</v>
      </c>
      <c r="J404" s="31"/>
    </row>
    <row r="405" spans="1:10" x14ac:dyDescent="0.25">
      <c r="A405" s="440" t="s">
        <v>14966</v>
      </c>
      <c r="B405" s="463" t="s">
        <v>3630</v>
      </c>
      <c r="C405" s="221" t="s">
        <v>14967</v>
      </c>
      <c r="D405" s="221" t="s">
        <v>3653</v>
      </c>
      <c r="E405" s="442"/>
      <c r="F405" s="221"/>
      <c r="G405" s="221"/>
      <c r="H405" s="221"/>
      <c r="I405" s="443"/>
      <c r="J405" s="444"/>
    </row>
    <row r="406" spans="1:10" x14ac:dyDescent="0.25">
      <c r="A406" s="451" t="s">
        <v>14968</v>
      </c>
      <c r="B406" s="464" t="s">
        <v>3630</v>
      </c>
      <c r="C406" s="453" t="s">
        <v>14969</v>
      </c>
      <c r="D406" s="453" t="s">
        <v>3653</v>
      </c>
      <c r="E406" s="454"/>
      <c r="F406" s="453"/>
      <c r="G406" s="453"/>
      <c r="H406" s="453"/>
      <c r="I406" s="455"/>
      <c r="J406" s="456"/>
    </row>
    <row r="407" spans="1:10" ht="30" x14ac:dyDescent="0.25">
      <c r="A407" s="31" t="s">
        <v>14970</v>
      </c>
      <c r="B407" s="404">
        <v>98555</v>
      </c>
      <c r="C407" s="31" t="s">
        <v>14971</v>
      </c>
      <c r="D407" s="408" t="s">
        <v>3636</v>
      </c>
      <c r="E407" s="405">
        <v>3083.67</v>
      </c>
      <c r="F407" s="406">
        <f>VLOOKUP(B407,'RELATÓRIO DE COMPOSIÇÕES'!A:I,9,0)</f>
        <v>33.619999999999997</v>
      </c>
      <c r="G407" s="407">
        <f>BDI_Materiais!$H$27</f>
        <v>0.2026</v>
      </c>
      <c r="H407" s="406">
        <f>(1+G407)*F407</f>
        <v>40.431411999999995</v>
      </c>
      <c r="I407" s="406">
        <f>ROUND((H407*E407),2)</f>
        <v>124677.13</v>
      </c>
      <c r="J407" s="31"/>
    </row>
    <row r="408" spans="1:10" x14ac:dyDescent="0.25">
      <c r="A408" s="457" t="s">
        <v>14972</v>
      </c>
      <c r="B408" s="458" t="s">
        <v>3630</v>
      </c>
      <c r="C408" s="459" t="s">
        <v>14973</v>
      </c>
      <c r="D408" s="459" t="s">
        <v>3653</v>
      </c>
      <c r="E408" s="460"/>
      <c r="F408" s="459"/>
      <c r="G408" s="459"/>
      <c r="H408" s="459"/>
      <c r="I408" s="461"/>
      <c r="J408" s="462"/>
    </row>
    <row r="409" spans="1:10" ht="45" x14ac:dyDescent="0.25">
      <c r="A409" s="31" t="s">
        <v>14974</v>
      </c>
      <c r="B409" s="404">
        <v>98546</v>
      </c>
      <c r="C409" s="31" t="s">
        <v>7212</v>
      </c>
      <c r="D409" s="408" t="s">
        <v>3636</v>
      </c>
      <c r="E409" s="405">
        <v>30</v>
      </c>
      <c r="F409" s="406">
        <f>VLOOKUP(B409,'RELATÓRIO DE COMPOSIÇÕES'!A:I,9,0)</f>
        <v>127.38000000000001</v>
      </c>
      <c r="G409" s="407">
        <f>BDI_Materiais!$H$27</f>
        <v>0.2026</v>
      </c>
      <c r="H409" s="406">
        <f>(1+G409)*F409</f>
        <v>153.18718799999999</v>
      </c>
      <c r="I409" s="406">
        <f>ROUND((H409*E409),2)</f>
        <v>4595.62</v>
      </c>
      <c r="J409" s="31"/>
    </row>
    <row r="410" spans="1:10" x14ac:dyDescent="0.25">
      <c r="A410" s="457" t="s">
        <v>14975</v>
      </c>
      <c r="B410" s="458" t="s">
        <v>3630</v>
      </c>
      <c r="C410" s="459" t="s">
        <v>14976</v>
      </c>
      <c r="D410" s="459" t="s">
        <v>3653</v>
      </c>
      <c r="E410" s="460"/>
      <c r="F410" s="459"/>
      <c r="G410" s="459"/>
      <c r="H410" s="459"/>
      <c r="I410" s="461"/>
      <c r="J410" s="462"/>
    </row>
    <row r="411" spans="1:10" ht="30" x14ac:dyDescent="0.25">
      <c r="A411" s="31" t="s">
        <v>14977</v>
      </c>
      <c r="B411" s="404" t="s">
        <v>13897</v>
      </c>
      <c r="C411" s="31" t="s">
        <v>14978</v>
      </c>
      <c r="D411" s="408" t="s">
        <v>3640</v>
      </c>
      <c r="E411" s="405">
        <v>211.85</v>
      </c>
      <c r="F411" s="406">
        <f>VLOOKUP(B411,'RELATÓRIO DE COMPOSIÇÕES'!A:I,9,0)</f>
        <v>163.38999999999999</v>
      </c>
      <c r="G411" s="407">
        <f>BDI_Materiais!$H$27</f>
        <v>0.2026</v>
      </c>
      <c r="H411" s="406">
        <f>(1+G411)*F411</f>
        <v>196.49281399999995</v>
      </c>
      <c r="I411" s="406">
        <f>ROUND((H411*E411),2)</f>
        <v>41627</v>
      </c>
      <c r="J411" s="31"/>
    </row>
    <row r="412" spans="1:10" x14ac:dyDescent="0.25">
      <c r="A412" s="440" t="s">
        <v>14979</v>
      </c>
      <c r="B412" s="463" t="s">
        <v>3630</v>
      </c>
      <c r="C412" s="221" t="s">
        <v>14980</v>
      </c>
      <c r="D412" s="221" t="s">
        <v>3653</v>
      </c>
      <c r="E412" s="442"/>
      <c r="F412" s="221"/>
      <c r="G412" s="221"/>
      <c r="H412" s="221"/>
      <c r="I412" s="443"/>
      <c r="J412" s="444"/>
    </row>
    <row r="413" spans="1:10" x14ac:dyDescent="0.25">
      <c r="A413" s="451" t="s">
        <v>14981</v>
      </c>
      <c r="B413" s="464" t="s">
        <v>3630</v>
      </c>
      <c r="C413" s="453" t="s">
        <v>14982</v>
      </c>
      <c r="D413" s="453" t="s">
        <v>3653</v>
      </c>
      <c r="E413" s="454"/>
      <c r="F413" s="453"/>
      <c r="G413" s="453"/>
      <c r="H413" s="453"/>
      <c r="I413" s="455"/>
      <c r="J413" s="456"/>
    </row>
    <row r="414" spans="1:10" x14ac:dyDescent="0.25">
      <c r="A414" s="31" t="s">
        <v>14983</v>
      </c>
      <c r="B414" s="404">
        <v>101741</v>
      </c>
      <c r="C414" s="31" t="s">
        <v>14984</v>
      </c>
      <c r="D414" s="408" t="s">
        <v>3640</v>
      </c>
      <c r="E414" s="405">
        <v>1820.2</v>
      </c>
      <c r="F414" s="406">
        <f>VLOOKUP(B414,'RELATÓRIO DE COMPOSIÇÕES'!A:I,9,0)</f>
        <v>24.759999999999998</v>
      </c>
      <c r="G414" s="407">
        <f>BDI_Materiais!$H$27</f>
        <v>0.2026</v>
      </c>
      <c r="H414" s="406">
        <f>(1+G414)*F414</f>
        <v>29.776375999999996</v>
      </c>
      <c r="I414" s="406">
        <f>ROUND((H414*E414),2)</f>
        <v>54198.96</v>
      </c>
      <c r="J414" s="31"/>
    </row>
    <row r="415" spans="1:10" x14ac:dyDescent="0.25">
      <c r="A415" s="457" t="s">
        <v>14985</v>
      </c>
      <c r="B415" s="458" t="s">
        <v>3630</v>
      </c>
      <c r="C415" s="459" t="s">
        <v>14986</v>
      </c>
      <c r="D415" s="459" t="s">
        <v>3653</v>
      </c>
      <c r="E415" s="460"/>
      <c r="F415" s="459"/>
      <c r="G415" s="459"/>
      <c r="H415" s="459"/>
      <c r="I415" s="461"/>
      <c r="J415" s="462"/>
    </row>
    <row r="416" spans="1:10" ht="30" x14ac:dyDescent="0.25">
      <c r="A416" s="31" t="s">
        <v>14987</v>
      </c>
      <c r="B416" s="404">
        <v>98689</v>
      </c>
      <c r="C416" s="31" t="s">
        <v>7908</v>
      </c>
      <c r="D416" s="408" t="s">
        <v>3640</v>
      </c>
      <c r="E416" s="405">
        <v>73.099999999999994</v>
      </c>
      <c r="F416" s="406">
        <f>VLOOKUP(B416,'RELATÓRIO DE COMPOSIÇÕES'!A:I,9,0)</f>
        <v>96.9</v>
      </c>
      <c r="G416" s="407">
        <f>BDI_Materiais!$H$27</f>
        <v>0.2026</v>
      </c>
      <c r="H416" s="406">
        <f>(1+G416)*F416</f>
        <v>116.53193999999999</v>
      </c>
      <c r="I416" s="406">
        <f>ROUND((H416*E416),2)</f>
        <v>8518.48</v>
      </c>
      <c r="J416" s="31"/>
    </row>
    <row r="417" spans="1:10" x14ac:dyDescent="0.25">
      <c r="A417" s="457" t="s">
        <v>14988</v>
      </c>
      <c r="B417" s="458" t="s">
        <v>3630</v>
      </c>
      <c r="C417" s="459" t="s">
        <v>14989</v>
      </c>
      <c r="D417" s="459" t="s">
        <v>3653</v>
      </c>
      <c r="E417" s="460"/>
      <c r="F417" s="459"/>
      <c r="G417" s="459"/>
      <c r="H417" s="459"/>
      <c r="I417" s="461"/>
      <c r="J417" s="462"/>
    </row>
    <row r="418" spans="1:10" ht="75" x14ac:dyDescent="0.25">
      <c r="A418" s="31" t="s">
        <v>14990</v>
      </c>
      <c r="B418" s="404">
        <v>99837</v>
      </c>
      <c r="C418" s="31" t="s">
        <v>14991</v>
      </c>
      <c r="D418" s="408" t="s">
        <v>3640</v>
      </c>
      <c r="E418" s="405">
        <v>59.31</v>
      </c>
      <c r="F418" s="406">
        <f>VLOOKUP(B418,'RELATÓRIO DE COMPOSIÇÕES'!A:I,9,0)</f>
        <v>586.31999999999994</v>
      </c>
      <c r="G418" s="407">
        <f>BDI_Materiais!$H$27</f>
        <v>0.2026</v>
      </c>
      <c r="H418" s="406">
        <f>(1+G418)*F418</f>
        <v>705.10843199999988</v>
      </c>
      <c r="I418" s="406">
        <f>ROUND((H418*E418),2)</f>
        <v>41819.980000000003</v>
      </c>
      <c r="J418" s="31"/>
    </row>
    <row r="419" spans="1:10" x14ac:dyDescent="0.25">
      <c r="A419" s="457" t="s">
        <v>14992</v>
      </c>
      <c r="B419" s="458" t="s">
        <v>3630</v>
      </c>
      <c r="C419" s="459" t="s">
        <v>14993</v>
      </c>
      <c r="D419" s="459" t="s">
        <v>3653</v>
      </c>
      <c r="E419" s="460"/>
      <c r="F419" s="459"/>
      <c r="G419" s="459"/>
      <c r="H419" s="459"/>
      <c r="I419" s="461"/>
      <c r="J419" s="462"/>
    </row>
    <row r="420" spans="1:10" ht="30" x14ac:dyDescent="0.25">
      <c r="A420" s="31" t="s">
        <v>14994</v>
      </c>
      <c r="B420" s="404">
        <v>94231</v>
      </c>
      <c r="C420" s="31" t="s">
        <v>5122</v>
      </c>
      <c r="D420" s="408" t="s">
        <v>3640</v>
      </c>
      <c r="E420" s="405">
        <v>178.4</v>
      </c>
      <c r="F420" s="406">
        <f>VLOOKUP(B420,'RELATÓRIO DE COMPOSIÇÕES'!A:I,9,0)</f>
        <v>47.849999999999994</v>
      </c>
      <c r="G420" s="407">
        <f>BDI_Materiais!$H$27</f>
        <v>0.2026</v>
      </c>
      <c r="H420" s="406">
        <f>(1+G420)*F420</f>
        <v>57.544409999999985</v>
      </c>
      <c r="I420" s="406">
        <f>ROUND((H420*E420),2)</f>
        <v>10265.92</v>
      </c>
      <c r="J420" s="31"/>
    </row>
    <row r="421" spans="1:10" x14ac:dyDescent="0.25">
      <c r="A421" s="457" t="s">
        <v>14995</v>
      </c>
      <c r="B421" s="458" t="s">
        <v>3630</v>
      </c>
      <c r="C421" s="459" t="s">
        <v>14996</v>
      </c>
      <c r="D421" s="459" t="s">
        <v>3653</v>
      </c>
      <c r="E421" s="460"/>
      <c r="F421" s="459"/>
      <c r="G421" s="459"/>
      <c r="H421" s="459"/>
      <c r="I421" s="461"/>
      <c r="J421" s="462"/>
    </row>
    <row r="422" spans="1:10" ht="45" x14ac:dyDescent="0.25">
      <c r="A422" s="31" t="s">
        <v>14997</v>
      </c>
      <c r="B422" s="404" t="s">
        <v>13903</v>
      </c>
      <c r="C422" s="31" t="s">
        <v>14998</v>
      </c>
      <c r="D422" s="408" t="s">
        <v>3640</v>
      </c>
      <c r="E422" s="405">
        <v>534.4</v>
      </c>
      <c r="F422" s="406">
        <f>VLOOKUP(B422,'RELATÓRIO DE COMPOSIÇÕES'!A:I,9,0)</f>
        <v>62.49</v>
      </c>
      <c r="G422" s="407">
        <f>BDI_Materiais!$H$27</f>
        <v>0.2026</v>
      </c>
      <c r="H422" s="406">
        <f>(1+G422)*F422</f>
        <v>75.150474000000003</v>
      </c>
      <c r="I422" s="406">
        <f>ROUND((H422*E422),2)</f>
        <v>40160.410000000003</v>
      </c>
      <c r="J422" s="31"/>
    </row>
    <row r="423" spans="1:10" x14ac:dyDescent="0.25">
      <c r="A423" s="440" t="s">
        <v>14999</v>
      </c>
      <c r="B423" s="463" t="s">
        <v>3630</v>
      </c>
      <c r="C423" s="221" t="s">
        <v>15000</v>
      </c>
      <c r="D423" s="221" t="s">
        <v>3653</v>
      </c>
      <c r="E423" s="442"/>
      <c r="F423" s="221"/>
      <c r="G423" s="221"/>
      <c r="H423" s="221"/>
      <c r="I423" s="443"/>
      <c r="J423" s="444"/>
    </row>
    <row r="424" spans="1:10" x14ac:dyDescent="0.25">
      <c r="A424" s="451" t="s">
        <v>15001</v>
      </c>
      <c r="B424" s="464" t="s">
        <v>3630</v>
      </c>
      <c r="C424" s="453" t="s">
        <v>15002</v>
      </c>
      <c r="D424" s="453" t="s">
        <v>3653</v>
      </c>
      <c r="E424" s="454"/>
      <c r="F424" s="453"/>
      <c r="G424" s="453"/>
      <c r="H424" s="453"/>
      <c r="I424" s="455"/>
      <c r="J424" s="456"/>
    </row>
    <row r="425" spans="1:10" ht="30" x14ac:dyDescent="0.25">
      <c r="A425" s="31" t="s">
        <v>15003</v>
      </c>
      <c r="B425" s="404">
        <v>99855</v>
      </c>
      <c r="C425" s="31" t="s">
        <v>15004</v>
      </c>
      <c r="D425" s="408" t="s">
        <v>3640</v>
      </c>
      <c r="E425" s="405">
        <v>73.66</v>
      </c>
      <c r="F425" s="406">
        <f>VLOOKUP(B425,'RELATÓRIO DE COMPOSIÇÕES'!A:I,9,0)</f>
        <v>112.2</v>
      </c>
      <c r="G425" s="407">
        <f>BDI_Materiais!$H$27</f>
        <v>0.2026</v>
      </c>
      <c r="H425" s="406">
        <f>(1+G425)*F425</f>
        <v>134.93171999999998</v>
      </c>
      <c r="I425" s="406">
        <f>ROUND((H425*E425),2)</f>
        <v>9939.07</v>
      </c>
      <c r="J425" s="31"/>
    </row>
    <row r="426" spans="1:10" x14ac:dyDescent="0.25">
      <c r="A426" s="457" t="s">
        <v>15005</v>
      </c>
      <c r="B426" s="458" t="s">
        <v>3630</v>
      </c>
      <c r="C426" s="459" t="s">
        <v>15006</v>
      </c>
      <c r="D426" s="459" t="s">
        <v>3653</v>
      </c>
      <c r="E426" s="460"/>
      <c r="F426" s="459"/>
      <c r="G426" s="459"/>
      <c r="H426" s="459"/>
      <c r="I426" s="461"/>
      <c r="J426" s="462"/>
    </row>
    <row r="427" spans="1:10" ht="30" x14ac:dyDescent="0.25">
      <c r="A427" s="31" t="s">
        <v>15007</v>
      </c>
      <c r="B427" s="404" t="s">
        <v>7135</v>
      </c>
      <c r="C427" s="31" t="s">
        <v>15008</v>
      </c>
      <c r="D427" s="408" t="s">
        <v>3636</v>
      </c>
      <c r="E427" s="405">
        <v>445.32</v>
      </c>
      <c r="F427" s="406">
        <f>VLOOKUP(B427,'RELATÓRIO DE COMPOSIÇÕES'!A:I,9,0)</f>
        <v>238.85999999999999</v>
      </c>
      <c r="G427" s="407">
        <f>BDI_Materiais!$H$27</f>
        <v>0.2026</v>
      </c>
      <c r="H427" s="406">
        <f t="shared" ref="H427:H430" si="24">(1+G427)*F427</f>
        <v>287.25303599999995</v>
      </c>
      <c r="I427" s="406">
        <f t="shared" ref="I427:I430" si="25">ROUND((H427*E427),2)</f>
        <v>127919.52</v>
      </c>
      <c r="J427" s="31"/>
    </row>
    <row r="428" spans="1:10" x14ac:dyDescent="0.25">
      <c r="A428" s="31" t="s">
        <v>15009</v>
      </c>
      <c r="B428" s="404" t="s">
        <v>7136</v>
      </c>
      <c r="C428" s="31" t="s">
        <v>15010</v>
      </c>
      <c r="D428" s="408" t="s">
        <v>3636</v>
      </c>
      <c r="E428" s="405">
        <v>445.32</v>
      </c>
      <c r="F428" s="406">
        <f>VLOOKUP(B428,'RELATÓRIO DE COMPOSIÇÕES'!A:I,9,0)</f>
        <v>39.269999999999996</v>
      </c>
      <c r="G428" s="407">
        <f>BDI_Materiais!$H$27</f>
        <v>0.2026</v>
      </c>
      <c r="H428" s="406">
        <f t="shared" si="24"/>
        <v>47.22610199999999</v>
      </c>
      <c r="I428" s="406">
        <f t="shared" si="25"/>
        <v>21030.73</v>
      </c>
      <c r="J428" s="31"/>
    </row>
    <row r="429" spans="1:10" ht="45" x14ac:dyDescent="0.25">
      <c r="A429" s="31" t="s">
        <v>15011</v>
      </c>
      <c r="B429" s="404">
        <v>100722</v>
      </c>
      <c r="C429" s="31" t="s">
        <v>7217</v>
      </c>
      <c r="D429" s="408" t="s">
        <v>3636</v>
      </c>
      <c r="E429" s="405">
        <v>445.32</v>
      </c>
      <c r="F429" s="406">
        <f>VLOOKUP(B429,'RELATÓRIO DE COMPOSIÇÕES'!A:I,9,0)</f>
        <v>25.63</v>
      </c>
      <c r="G429" s="407">
        <f>BDI_Materiais!$H$27</f>
        <v>0.2026</v>
      </c>
      <c r="H429" s="406">
        <f t="shared" si="24"/>
        <v>30.822637999999998</v>
      </c>
      <c r="I429" s="406">
        <f t="shared" si="25"/>
        <v>13725.94</v>
      </c>
      <c r="J429" s="31"/>
    </row>
    <row r="430" spans="1:10" ht="60" x14ac:dyDescent="0.25">
      <c r="A430" s="31" t="s">
        <v>15012</v>
      </c>
      <c r="B430" s="404">
        <v>100758</v>
      </c>
      <c r="C430" s="31" t="s">
        <v>7218</v>
      </c>
      <c r="D430" s="408" t="s">
        <v>3636</v>
      </c>
      <c r="E430" s="405">
        <v>445.32</v>
      </c>
      <c r="F430" s="406">
        <f>VLOOKUP(B430,'RELATÓRIO DE COMPOSIÇÕES'!A:I,9,0)</f>
        <v>52.38</v>
      </c>
      <c r="G430" s="407">
        <f>BDI_Materiais!$H$27</f>
        <v>0.2026</v>
      </c>
      <c r="H430" s="406">
        <f t="shared" si="24"/>
        <v>62.992187999999999</v>
      </c>
      <c r="I430" s="406">
        <f t="shared" si="25"/>
        <v>28051.68</v>
      </c>
      <c r="J430" s="31"/>
    </row>
    <row r="431" spans="1:10" x14ac:dyDescent="0.25">
      <c r="A431" s="457" t="s">
        <v>15013</v>
      </c>
      <c r="B431" s="458" t="s">
        <v>3630</v>
      </c>
      <c r="C431" s="459" t="s">
        <v>15014</v>
      </c>
      <c r="D431" s="459" t="s">
        <v>3653</v>
      </c>
      <c r="E431" s="460"/>
      <c r="F431" s="459"/>
      <c r="G431" s="459"/>
      <c r="H431" s="459"/>
      <c r="I431" s="461"/>
      <c r="J431" s="462"/>
    </row>
    <row r="432" spans="1:10" ht="45" x14ac:dyDescent="0.25">
      <c r="A432" s="31" t="s">
        <v>15015</v>
      </c>
      <c r="B432" s="404" t="s">
        <v>13913</v>
      </c>
      <c r="C432" s="31" t="s">
        <v>15016</v>
      </c>
      <c r="D432" s="408" t="s">
        <v>3635</v>
      </c>
      <c r="E432" s="405">
        <v>10</v>
      </c>
      <c r="F432" s="406">
        <f>VLOOKUP(B432,'RELATÓRIO DE COMPOSIÇÕES'!A:I,9,0)</f>
        <v>153.91999999999999</v>
      </c>
      <c r="G432" s="407">
        <f>BDI_Materiais!$H$27</f>
        <v>0.2026</v>
      </c>
      <c r="H432" s="406">
        <f>(1+G432)*F432</f>
        <v>185.10419199999995</v>
      </c>
      <c r="I432" s="406">
        <f>ROUND((H432*E432),2)</f>
        <v>1851.04</v>
      </c>
      <c r="J432" s="31"/>
    </row>
    <row r="433" spans="1:10" x14ac:dyDescent="0.25">
      <c r="A433" s="457" t="s">
        <v>15017</v>
      </c>
      <c r="B433" s="458" t="s">
        <v>3630</v>
      </c>
      <c r="C433" s="459" t="s">
        <v>15018</v>
      </c>
      <c r="D433" s="459" t="s">
        <v>3653</v>
      </c>
      <c r="E433" s="460"/>
      <c r="F433" s="459"/>
      <c r="G433" s="459"/>
      <c r="H433" s="459"/>
      <c r="I433" s="461"/>
      <c r="J433" s="462"/>
    </row>
    <row r="434" spans="1:10" ht="30" x14ac:dyDescent="0.25">
      <c r="A434" s="31" t="s">
        <v>15019</v>
      </c>
      <c r="B434" s="404">
        <v>73665</v>
      </c>
      <c r="C434" s="31" t="s">
        <v>15020</v>
      </c>
      <c r="D434" s="408" t="s">
        <v>3640</v>
      </c>
      <c r="E434" s="405">
        <v>29.09</v>
      </c>
      <c r="F434" s="406">
        <f>VLOOKUP(B434,'RELATÓRIO DE COMPOSIÇÕES'!A:I,9,0)</f>
        <v>97.08</v>
      </c>
      <c r="G434" s="407">
        <f>BDI_Materiais!$H$27</f>
        <v>0.2026</v>
      </c>
      <c r="H434" s="406">
        <f>(1+G434)*F434</f>
        <v>116.74840799999998</v>
      </c>
      <c r="I434" s="406">
        <f>ROUND((H434*E434),2)</f>
        <v>3396.21</v>
      </c>
      <c r="J434" s="31"/>
    </row>
    <row r="435" spans="1:10" x14ac:dyDescent="0.25">
      <c r="A435" s="440" t="s">
        <v>15021</v>
      </c>
      <c r="B435" s="463" t="s">
        <v>3630</v>
      </c>
      <c r="C435" s="221" t="s">
        <v>15022</v>
      </c>
      <c r="D435" s="221" t="s">
        <v>3653</v>
      </c>
      <c r="E435" s="442"/>
      <c r="F435" s="221"/>
      <c r="G435" s="221"/>
      <c r="H435" s="221"/>
      <c r="I435" s="443"/>
      <c r="J435" s="444"/>
    </row>
    <row r="436" spans="1:10" x14ac:dyDescent="0.25">
      <c r="A436" s="451" t="s">
        <v>15023</v>
      </c>
      <c r="B436" s="464" t="s">
        <v>3630</v>
      </c>
      <c r="C436" s="453" t="s">
        <v>15024</v>
      </c>
      <c r="D436" s="453" t="s">
        <v>3653</v>
      </c>
      <c r="E436" s="454"/>
      <c r="F436" s="453"/>
      <c r="G436" s="453"/>
      <c r="H436" s="453"/>
      <c r="I436" s="455"/>
      <c r="J436" s="456"/>
    </row>
    <row r="437" spans="1:10" ht="45" x14ac:dyDescent="0.25">
      <c r="A437" s="31" t="s">
        <v>15025</v>
      </c>
      <c r="B437" s="404">
        <v>86904</v>
      </c>
      <c r="C437" s="31" t="s">
        <v>7045</v>
      </c>
      <c r="D437" s="408" t="s">
        <v>3635</v>
      </c>
      <c r="E437" s="405">
        <v>10</v>
      </c>
      <c r="F437" s="406">
        <f>VLOOKUP(B437,'RELATÓRIO DE COMPOSIÇÕES'!A:I,9,0)</f>
        <v>150.53</v>
      </c>
      <c r="G437" s="407">
        <f>BDI_Materiais!$H$27</f>
        <v>0.2026</v>
      </c>
      <c r="H437" s="406">
        <f t="shared" ref="H437:H446" si="26">(1+G437)*F437</f>
        <v>181.027378</v>
      </c>
      <c r="I437" s="406">
        <f t="shared" ref="I437:I446" si="27">ROUND((H437*E437),2)</f>
        <v>1810.27</v>
      </c>
      <c r="J437" s="31"/>
    </row>
    <row r="438" spans="1:10" x14ac:dyDescent="0.25">
      <c r="A438" s="31" t="s">
        <v>15026</v>
      </c>
      <c r="B438" s="404" t="s">
        <v>13917</v>
      </c>
      <c r="C438" s="31" t="s">
        <v>15027</v>
      </c>
      <c r="D438" s="408" t="s">
        <v>3635</v>
      </c>
      <c r="E438" s="405">
        <v>45</v>
      </c>
      <c r="F438" s="406">
        <f>VLOOKUP(B438,'RELATÓRIO DE COMPOSIÇÕES'!A:I,9,0)</f>
        <v>230.93</v>
      </c>
      <c r="G438" s="407">
        <f>BDI_Materiais!$H$27</f>
        <v>0.2026</v>
      </c>
      <c r="H438" s="406">
        <f t="shared" si="26"/>
        <v>277.71641799999998</v>
      </c>
      <c r="I438" s="406">
        <f t="shared" si="27"/>
        <v>12497.24</v>
      </c>
      <c r="J438" s="31"/>
    </row>
    <row r="439" spans="1:10" ht="45" x14ac:dyDescent="0.25">
      <c r="A439" s="31" t="s">
        <v>15028</v>
      </c>
      <c r="B439" s="404" t="s">
        <v>7125</v>
      </c>
      <c r="C439" s="31" t="s">
        <v>15029</v>
      </c>
      <c r="D439" s="408" t="s">
        <v>3635</v>
      </c>
      <c r="E439" s="405">
        <v>6</v>
      </c>
      <c r="F439" s="406">
        <f>VLOOKUP(B439,'RELATÓRIO DE COMPOSIÇÕES'!A:I,9,0)</f>
        <v>1318.1</v>
      </c>
      <c r="G439" s="407">
        <f>BDI_Materiais!$H$27</f>
        <v>0.2026</v>
      </c>
      <c r="H439" s="406">
        <f t="shared" si="26"/>
        <v>1585.1470599999998</v>
      </c>
      <c r="I439" s="406">
        <f t="shared" si="27"/>
        <v>9510.8799999999992</v>
      </c>
      <c r="J439" s="31"/>
    </row>
    <row r="440" spans="1:10" ht="60" x14ac:dyDescent="0.25">
      <c r="A440" s="31" t="s">
        <v>15030</v>
      </c>
      <c r="B440" s="404">
        <v>95470</v>
      </c>
      <c r="C440" s="31" t="s">
        <v>4386</v>
      </c>
      <c r="D440" s="408" t="s">
        <v>3635</v>
      </c>
      <c r="E440" s="405">
        <v>21</v>
      </c>
      <c r="F440" s="406">
        <f>VLOOKUP(B440,'RELATÓRIO DE COMPOSIÇÕES'!A:I,9,0)</f>
        <v>314.89</v>
      </c>
      <c r="G440" s="407">
        <f>BDI_Materiais!$H$27</f>
        <v>0.2026</v>
      </c>
      <c r="H440" s="406">
        <f t="shared" si="26"/>
        <v>378.68671399999994</v>
      </c>
      <c r="I440" s="406">
        <f t="shared" si="27"/>
        <v>7952.42</v>
      </c>
      <c r="J440" s="31"/>
    </row>
    <row r="441" spans="1:10" ht="60" x14ac:dyDescent="0.25">
      <c r="A441" s="31" t="s">
        <v>15031</v>
      </c>
      <c r="B441" s="404">
        <v>95472</v>
      </c>
      <c r="C441" s="31" t="s">
        <v>15032</v>
      </c>
      <c r="D441" s="408" t="s">
        <v>3635</v>
      </c>
      <c r="E441" s="405">
        <v>8</v>
      </c>
      <c r="F441" s="406">
        <f>VLOOKUP(B441,'RELATÓRIO DE COMPOSIÇÕES'!A:I,9,0)</f>
        <v>790.52</v>
      </c>
      <c r="G441" s="407">
        <f>BDI_Materiais!$H$27</f>
        <v>0.2026</v>
      </c>
      <c r="H441" s="406">
        <f t="shared" si="26"/>
        <v>950.67935199999988</v>
      </c>
      <c r="I441" s="406">
        <f t="shared" si="27"/>
        <v>7605.43</v>
      </c>
      <c r="J441" s="31"/>
    </row>
    <row r="442" spans="1:10" ht="30" x14ac:dyDescent="0.25">
      <c r="A442" s="31" t="s">
        <v>15033</v>
      </c>
      <c r="B442" s="404">
        <v>100858</v>
      </c>
      <c r="C442" s="31" t="s">
        <v>7219</v>
      </c>
      <c r="D442" s="408" t="s">
        <v>3635</v>
      </c>
      <c r="E442" s="405">
        <v>14</v>
      </c>
      <c r="F442" s="406">
        <f>VLOOKUP(B442,'RELATÓRIO DE COMPOSIÇÕES'!A:I,9,0)</f>
        <v>719.24</v>
      </c>
      <c r="G442" s="407">
        <f>BDI_Materiais!$H$27</f>
        <v>0.2026</v>
      </c>
      <c r="H442" s="406">
        <f t="shared" si="26"/>
        <v>864.95802399999991</v>
      </c>
      <c r="I442" s="406">
        <f t="shared" si="27"/>
        <v>12109.41</v>
      </c>
      <c r="J442" s="31"/>
    </row>
    <row r="443" spans="1:10" ht="30" x14ac:dyDescent="0.25">
      <c r="A443" s="31" t="s">
        <v>15034</v>
      </c>
      <c r="B443" s="404">
        <v>86915</v>
      </c>
      <c r="C443" s="31" t="s">
        <v>5126</v>
      </c>
      <c r="D443" s="408" t="s">
        <v>3635</v>
      </c>
      <c r="E443" s="405">
        <v>47</v>
      </c>
      <c r="F443" s="406">
        <f>VLOOKUP(B443,'RELATÓRIO DE COMPOSIÇÕES'!A:I,9,0)</f>
        <v>132.31</v>
      </c>
      <c r="G443" s="407">
        <f>BDI_Materiais!$H$27</f>
        <v>0.2026</v>
      </c>
      <c r="H443" s="406">
        <f t="shared" si="26"/>
        <v>159.116006</v>
      </c>
      <c r="I443" s="406">
        <f t="shared" si="27"/>
        <v>7478.45</v>
      </c>
      <c r="J443" s="31"/>
    </row>
    <row r="444" spans="1:10" ht="45" x14ac:dyDescent="0.25">
      <c r="A444" s="31" t="s">
        <v>15035</v>
      </c>
      <c r="B444" s="404">
        <v>86910</v>
      </c>
      <c r="C444" s="31" t="s">
        <v>15036</v>
      </c>
      <c r="D444" s="408" t="s">
        <v>3635</v>
      </c>
      <c r="E444" s="405">
        <v>10</v>
      </c>
      <c r="F444" s="406">
        <f>VLOOKUP(B444,'RELATÓRIO DE COMPOSIÇÕES'!A:I,9,0)</f>
        <v>118.35</v>
      </c>
      <c r="G444" s="407">
        <f>BDI_Materiais!$H$27</f>
        <v>0.2026</v>
      </c>
      <c r="H444" s="406">
        <f t="shared" si="26"/>
        <v>142.32770999999997</v>
      </c>
      <c r="I444" s="406">
        <f t="shared" si="27"/>
        <v>1423.28</v>
      </c>
      <c r="J444" s="31"/>
    </row>
    <row r="445" spans="1:10" ht="30" x14ac:dyDescent="0.25">
      <c r="A445" s="31" t="s">
        <v>15037</v>
      </c>
      <c r="B445" s="404">
        <v>86881</v>
      </c>
      <c r="C445" s="31" t="s">
        <v>7221</v>
      </c>
      <c r="D445" s="408" t="s">
        <v>3635</v>
      </c>
      <c r="E445" s="405">
        <v>57</v>
      </c>
      <c r="F445" s="406">
        <f>VLOOKUP(B445,'RELATÓRIO DE COMPOSIÇÕES'!A:I,9,0)</f>
        <v>172.37</v>
      </c>
      <c r="G445" s="407">
        <f>BDI_Materiais!$H$27</f>
        <v>0.2026</v>
      </c>
      <c r="H445" s="406">
        <f t="shared" si="26"/>
        <v>207.29216199999999</v>
      </c>
      <c r="I445" s="406">
        <f t="shared" si="27"/>
        <v>11815.65</v>
      </c>
      <c r="J445" s="31"/>
    </row>
    <row r="446" spans="1:10" ht="45" x14ac:dyDescent="0.25">
      <c r="A446" s="31" t="s">
        <v>15038</v>
      </c>
      <c r="B446" s="404">
        <v>99635</v>
      </c>
      <c r="C446" s="31" t="s">
        <v>15039</v>
      </c>
      <c r="D446" s="408" t="s">
        <v>3635</v>
      </c>
      <c r="E446" s="405">
        <v>43</v>
      </c>
      <c r="F446" s="406">
        <f>VLOOKUP(B446,'RELATÓRIO DE COMPOSIÇÕES'!A:I,9,0)</f>
        <v>360.24</v>
      </c>
      <c r="G446" s="407">
        <f>BDI_Materiais!$H$27</f>
        <v>0.2026</v>
      </c>
      <c r="H446" s="406">
        <f t="shared" si="26"/>
        <v>433.22462399999995</v>
      </c>
      <c r="I446" s="406">
        <f t="shared" si="27"/>
        <v>18628.66</v>
      </c>
      <c r="J446" s="31"/>
    </row>
    <row r="447" spans="1:10" x14ac:dyDescent="0.25">
      <c r="A447" s="457" t="s">
        <v>15040</v>
      </c>
      <c r="B447" s="458" t="s">
        <v>3630</v>
      </c>
      <c r="C447" s="459" t="s">
        <v>15041</v>
      </c>
      <c r="D447" s="459" t="s">
        <v>3653</v>
      </c>
      <c r="E447" s="460"/>
      <c r="F447" s="459"/>
      <c r="G447" s="459"/>
      <c r="H447" s="459"/>
      <c r="I447" s="461"/>
      <c r="J447" s="462"/>
    </row>
    <row r="448" spans="1:10" ht="75" x14ac:dyDescent="0.25">
      <c r="A448" s="31" t="s">
        <v>15042</v>
      </c>
      <c r="B448" s="404">
        <v>86942</v>
      </c>
      <c r="C448" s="31" t="s">
        <v>15043</v>
      </c>
      <c r="D448" s="408" t="s">
        <v>3635</v>
      </c>
      <c r="E448" s="405">
        <v>2</v>
      </c>
      <c r="F448" s="406">
        <f>VLOOKUP(B448,'RELATÓRIO DE COMPOSIÇÕES'!A:I,9,0)</f>
        <v>262.67</v>
      </c>
      <c r="G448" s="407">
        <f>BDI_Materiais!$H$27</f>
        <v>0.2026</v>
      </c>
      <c r="H448" s="406">
        <f t="shared" ref="H448:H462" si="28">(1+G448)*F448</f>
        <v>315.88694199999998</v>
      </c>
      <c r="I448" s="406">
        <f t="shared" ref="I448:I462" si="29">ROUND((H448*E448),2)</f>
        <v>631.77</v>
      </c>
      <c r="J448" s="31"/>
    </row>
    <row r="449" spans="1:10" x14ac:dyDescent="0.25">
      <c r="A449" s="31" t="s">
        <v>15044</v>
      </c>
      <c r="B449" s="404" t="s">
        <v>13917</v>
      </c>
      <c r="C449" s="31" t="s">
        <v>15027</v>
      </c>
      <c r="D449" s="408" t="s">
        <v>3635</v>
      </c>
      <c r="E449" s="405">
        <v>8</v>
      </c>
      <c r="F449" s="406">
        <f>VLOOKUP(B449,'RELATÓRIO DE COMPOSIÇÕES'!A:I,9,0)</f>
        <v>230.93</v>
      </c>
      <c r="G449" s="407">
        <f>BDI_Materiais!$H$27</f>
        <v>0.2026</v>
      </c>
      <c r="H449" s="406">
        <f t="shared" si="28"/>
        <v>277.71641799999998</v>
      </c>
      <c r="I449" s="406">
        <f t="shared" si="29"/>
        <v>2221.73</v>
      </c>
      <c r="J449" s="31"/>
    </row>
    <row r="450" spans="1:10" ht="45" x14ac:dyDescent="0.25">
      <c r="A450" s="31" t="s">
        <v>15045</v>
      </c>
      <c r="B450" s="404" t="s">
        <v>7125</v>
      </c>
      <c r="C450" s="31" t="s">
        <v>15029</v>
      </c>
      <c r="D450" s="408" t="s">
        <v>3635</v>
      </c>
      <c r="E450" s="405">
        <v>2</v>
      </c>
      <c r="F450" s="406">
        <f>VLOOKUP(B450,'RELATÓRIO DE COMPOSIÇÕES'!A:I,9,0)</f>
        <v>1318.1</v>
      </c>
      <c r="G450" s="407">
        <f>BDI_Materiais!$H$27</f>
        <v>0.2026</v>
      </c>
      <c r="H450" s="406">
        <f t="shared" si="28"/>
        <v>1585.1470599999998</v>
      </c>
      <c r="I450" s="406">
        <f t="shared" si="29"/>
        <v>3170.29</v>
      </c>
      <c r="J450" s="31"/>
    </row>
    <row r="451" spans="1:10" ht="60" x14ac:dyDescent="0.25">
      <c r="A451" s="31" t="s">
        <v>15046</v>
      </c>
      <c r="B451" s="404">
        <v>95470</v>
      </c>
      <c r="C451" s="31" t="s">
        <v>4386</v>
      </c>
      <c r="D451" s="408" t="s">
        <v>3635</v>
      </c>
      <c r="E451" s="405">
        <v>4</v>
      </c>
      <c r="F451" s="406">
        <f>VLOOKUP(B451,'RELATÓRIO DE COMPOSIÇÕES'!A:I,9,0)</f>
        <v>314.89</v>
      </c>
      <c r="G451" s="407">
        <f>BDI_Materiais!$H$27</f>
        <v>0.2026</v>
      </c>
      <c r="H451" s="406">
        <f t="shared" si="28"/>
        <v>378.68671399999994</v>
      </c>
      <c r="I451" s="406">
        <f t="shared" si="29"/>
        <v>1514.75</v>
      </c>
      <c r="J451" s="31"/>
    </row>
    <row r="452" spans="1:10" ht="60" x14ac:dyDescent="0.25">
      <c r="A452" s="31" t="s">
        <v>15047</v>
      </c>
      <c r="B452" s="404">
        <v>95472</v>
      </c>
      <c r="C452" s="31" t="s">
        <v>15032</v>
      </c>
      <c r="D452" s="408" t="s">
        <v>3635</v>
      </c>
      <c r="E452" s="405">
        <v>2</v>
      </c>
      <c r="F452" s="406">
        <f>VLOOKUP(B452,'RELATÓRIO DE COMPOSIÇÕES'!A:I,9,0)</f>
        <v>790.52</v>
      </c>
      <c r="G452" s="407">
        <f>BDI_Materiais!$H$27</f>
        <v>0.2026</v>
      </c>
      <c r="H452" s="406">
        <f t="shared" si="28"/>
        <v>950.67935199999988</v>
      </c>
      <c r="I452" s="406">
        <f t="shared" si="29"/>
        <v>1901.36</v>
      </c>
      <c r="J452" s="31"/>
    </row>
    <row r="453" spans="1:10" ht="30" x14ac:dyDescent="0.25">
      <c r="A453" s="31" t="s">
        <v>15048</v>
      </c>
      <c r="B453" s="404">
        <v>86915</v>
      </c>
      <c r="C453" s="31" t="s">
        <v>5126</v>
      </c>
      <c r="D453" s="408" t="s">
        <v>3635</v>
      </c>
      <c r="E453" s="405">
        <v>10</v>
      </c>
      <c r="F453" s="406">
        <f>VLOOKUP(B453,'RELATÓRIO DE COMPOSIÇÕES'!A:I,9,0)</f>
        <v>132.31</v>
      </c>
      <c r="G453" s="407">
        <f>BDI_Materiais!$H$27</f>
        <v>0.2026</v>
      </c>
      <c r="H453" s="406">
        <f t="shared" si="28"/>
        <v>159.116006</v>
      </c>
      <c r="I453" s="406">
        <f t="shared" si="29"/>
        <v>1591.16</v>
      </c>
      <c r="J453" s="31"/>
    </row>
    <row r="454" spans="1:10" ht="30" x14ac:dyDescent="0.25">
      <c r="A454" s="31" t="s">
        <v>15049</v>
      </c>
      <c r="B454" s="404">
        <v>86881</v>
      </c>
      <c r="C454" s="31" t="s">
        <v>7221</v>
      </c>
      <c r="D454" s="408" t="s">
        <v>3635</v>
      </c>
      <c r="E454" s="405">
        <v>10</v>
      </c>
      <c r="F454" s="406">
        <f>VLOOKUP(B454,'RELATÓRIO DE COMPOSIÇÕES'!A:I,9,0)</f>
        <v>172.37</v>
      </c>
      <c r="G454" s="407">
        <f>BDI_Materiais!$H$27</f>
        <v>0.2026</v>
      </c>
      <c r="H454" s="406">
        <f t="shared" si="28"/>
        <v>207.29216199999999</v>
      </c>
      <c r="I454" s="406">
        <f t="shared" si="29"/>
        <v>2072.92</v>
      </c>
      <c r="J454" s="31"/>
    </row>
    <row r="455" spans="1:10" ht="45" x14ac:dyDescent="0.25">
      <c r="A455" s="31" t="s">
        <v>15050</v>
      </c>
      <c r="B455" s="404">
        <v>99635</v>
      </c>
      <c r="C455" s="31" t="s">
        <v>15039</v>
      </c>
      <c r="D455" s="408" t="s">
        <v>3635</v>
      </c>
      <c r="E455" s="405">
        <v>6</v>
      </c>
      <c r="F455" s="406">
        <f>VLOOKUP(B455,'RELATÓRIO DE COMPOSIÇÕES'!A:I,9,0)</f>
        <v>360.24</v>
      </c>
      <c r="G455" s="407">
        <f>BDI_Materiais!$H$27</f>
        <v>0.2026</v>
      </c>
      <c r="H455" s="406">
        <f t="shared" si="28"/>
        <v>433.22462399999995</v>
      </c>
      <c r="I455" s="406">
        <f t="shared" si="29"/>
        <v>2599.35</v>
      </c>
      <c r="J455" s="31"/>
    </row>
    <row r="456" spans="1:10" ht="30" x14ac:dyDescent="0.25">
      <c r="A456" s="31" t="s">
        <v>15051</v>
      </c>
      <c r="B456" s="404" t="s">
        <v>7126</v>
      </c>
      <c r="C456" s="31" t="s">
        <v>15052</v>
      </c>
      <c r="D456" s="408" t="s">
        <v>3635</v>
      </c>
      <c r="E456" s="405">
        <v>2</v>
      </c>
      <c r="F456" s="406">
        <f>VLOOKUP(B456,'RELATÓRIO DE COMPOSIÇÕES'!A:I,9,0)</f>
        <v>42.06</v>
      </c>
      <c r="G456" s="407">
        <f>BDI_Materiais!$H$27</f>
        <v>0.2026</v>
      </c>
      <c r="H456" s="406">
        <f t="shared" si="28"/>
        <v>50.581356</v>
      </c>
      <c r="I456" s="406">
        <f t="shared" si="29"/>
        <v>101.16</v>
      </c>
      <c r="J456" s="31"/>
    </row>
    <row r="457" spans="1:10" x14ac:dyDescent="0.25">
      <c r="A457" s="31" t="s">
        <v>15053</v>
      </c>
      <c r="B457" s="404" t="s">
        <v>7127</v>
      </c>
      <c r="C457" s="31" t="s">
        <v>15054</v>
      </c>
      <c r="D457" s="408" t="s">
        <v>3635</v>
      </c>
      <c r="E457" s="405">
        <v>10</v>
      </c>
      <c r="F457" s="406">
        <f>VLOOKUP(B457,'RELATÓRIO DE COMPOSIÇÕES'!A:I,9,0)</f>
        <v>26.55</v>
      </c>
      <c r="G457" s="407">
        <f>BDI_Materiais!$H$27</f>
        <v>0.2026</v>
      </c>
      <c r="H457" s="406">
        <f t="shared" si="28"/>
        <v>31.929029999999997</v>
      </c>
      <c r="I457" s="406">
        <f t="shared" si="29"/>
        <v>319.29000000000002</v>
      </c>
      <c r="J457" s="31"/>
    </row>
    <row r="458" spans="1:10" ht="30" x14ac:dyDescent="0.25">
      <c r="A458" s="31" t="s">
        <v>15055</v>
      </c>
      <c r="B458" s="404">
        <v>100855</v>
      </c>
      <c r="C458" s="31" t="s">
        <v>15056</v>
      </c>
      <c r="D458" s="408" t="s">
        <v>3635</v>
      </c>
      <c r="E458" s="405">
        <v>5</v>
      </c>
      <c r="F458" s="406">
        <f>VLOOKUP(B458,'RELATÓRIO DE COMPOSIÇÕES'!A:I,9,0)</f>
        <v>66.819999999999993</v>
      </c>
      <c r="G458" s="407">
        <f>BDI_Materiais!$H$27</f>
        <v>0.2026</v>
      </c>
      <c r="H458" s="406">
        <f t="shared" si="28"/>
        <v>80.357731999999984</v>
      </c>
      <c r="I458" s="406">
        <f t="shared" si="29"/>
        <v>401.79</v>
      </c>
      <c r="J458" s="31"/>
    </row>
    <row r="459" spans="1:10" ht="30" x14ac:dyDescent="0.25">
      <c r="A459" s="31" t="s">
        <v>15057</v>
      </c>
      <c r="B459" s="404" t="s">
        <v>7128</v>
      </c>
      <c r="C459" s="31" t="s">
        <v>15058</v>
      </c>
      <c r="D459" s="408" t="s">
        <v>3635</v>
      </c>
      <c r="E459" s="405">
        <v>5</v>
      </c>
      <c r="F459" s="406">
        <f>VLOOKUP(B459,'RELATÓRIO DE COMPOSIÇÕES'!A:I,9,0)</f>
        <v>46.370000000000005</v>
      </c>
      <c r="G459" s="407">
        <f>BDI_Materiais!$H$27</f>
        <v>0.2026</v>
      </c>
      <c r="H459" s="406">
        <f t="shared" si="28"/>
        <v>55.764561999999998</v>
      </c>
      <c r="I459" s="406">
        <f t="shared" si="29"/>
        <v>278.82</v>
      </c>
      <c r="J459" s="31"/>
    </row>
    <row r="460" spans="1:10" ht="30" x14ac:dyDescent="0.25">
      <c r="A460" s="31" t="s">
        <v>15059</v>
      </c>
      <c r="B460" s="404" t="s">
        <v>7129</v>
      </c>
      <c r="C460" s="31" t="s">
        <v>15060</v>
      </c>
      <c r="D460" s="408" t="s">
        <v>3635</v>
      </c>
      <c r="E460" s="405">
        <v>6</v>
      </c>
      <c r="F460" s="406">
        <f>VLOOKUP(B460,'RELATÓRIO DE COMPOSIÇÕES'!A:I,9,0)</f>
        <v>42.2</v>
      </c>
      <c r="G460" s="407">
        <f>BDI_Materiais!$H$27</f>
        <v>0.2026</v>
      </c>
      <c r="H460" s="406">
        <f t="shared" si="28"/>
        <v>50.749719999999996</v>
      </c>
      <c r="I460" s="406">
        <f t="shared" si="29"/>
        <v>304.5</v>
      </c>
      <c r="J460" s="31"/>
    </row>
    <row r="461" spans="1:10" ht="30" x14ac:dyDescent="0.25">
      <c r="A461" s="31" t="s">
        <v>15061</v>
      </c>
      <c r="B461" s="404">
        <v>100860</v>
      </c>
      <c r="C461" s="31" t="s">
        <v>4781</v>
      </c>
      <c r="D461" s="408" t="s">
        <v>3635</v>
      </c>
      <c r="E461" s="405">
        <v>6</v>
      </c>
      <c r="F461" s="406">
        <f>VLOOKUP(B461,'RELATÓRIO DE COMPOSIÇÕES'!A:I,9,0)</f>
        <v>110.44000000000001</v>
      </c>
      <c r="G461" s="407">
        <f>BDI_Materiais!$H$27</f>
        <v>0.2026</v>
      </c>
      <c r="H461" s="406">
        <f t="shared" si="28"/>
        <v>132.815144</v>
      </c>
      <c r="I461" s="406">
        <f t="shared" si="29"/>
        <v>796.89</v>
      </c>
      <c r="J461" s="31"/>
    </row>
    <row r="462" spans="1:10" ht="30" x14ac:dyDescent="0.25">
      <c r="A462" s="31" t="s">
        <v>15062</v>
      </c>
      <c r="B462" s="404" t="s">
        <v>7130</v>
      </c>
      <c r="C462" s="31" t="s">
        <v>15063</v>
      </c>
      <c r="D462" s="408" t="s">
        <v>3635</v>
      </c>
      <c r="E462" s="405">
        <v>6</v>
      </c>
      <c r="F462" s="406">
        <f>VLOOKUP(B462,'RELATÓRIO DE COMPOSIÇÕES'!A:I,9,0)</f>
        <v>200.63</v>
      </c>
      <c r="G462" s="407">
        <f>BDI_Materiais!$H$27</f>
        <v>0.2026</v>
      </c>
      <c r="H462" s="406">
        <f t="shared" si="28"/>
        <v>241.27763799999997</v>
      </c>
      <c r="I462" s="406">
        <f t="shared" si="29"/>
        <v>1447.67</v>
      </c>
      <c r="J462" s="31"/>
    </row>
    <row r="463" spans="1:10" x14ac:dyDescent="0.25">
      <c r="A463" s="457" t="s">
        <v>15064</v>
      </c>
      <c r="B463" s="458" t="s">
        <v>3630</v>
      </c>
      <c r="C463" s="459" t="s">
        <v>15065</v>
      </c>
      <c r="D463" s="459" t="s">
        <v>3653</v>
      </c>
      <c r="E463" s="460"/>
      <c r="F463" s="459"/>
      <c r="G463" s="459"/>
      <c r="H463" s="459"/>
      <c r="I463" s="461"/>
      <c r="J463" s="462"/>
    </row>
    <row r="464" spans="1:10" ht="45" x14ac:dyDescent="0.25">
      <c r="A464" s="31" t="s">
        <v>15066</v>
      </c>
      <c r="B464" s="404">
        <v>86936</v>
      </c>
      <c r="C464" s="31" t="s">
        <v>15067</v>
      </c>
      <c r="D464" s="408" t="s">
        <v>3635</v>
      </c>
      <c r="E464" s="405">
        <v>6</v>
      </c>
      <c r="F464" s="406">
        <f>VLOOKUP(B464,'RELATÓRIO DE COMPOSIÇÕES'!A:I,9,0)</f>
        <v>453</v>
      </c>
      <c r="G464" s="407">
        <f>BDI_Materiais!$H$27</f>
        <v>0.2026</v>
      </c>
      <c r="H464" s="406">
        <f t="shared" ref="H464:H468" si="30">(1+G464)*F464</f>
        <v>544.77779999999996</v>
      </c>
      <c r="I464" s="406">
        <f t="shared" ref="I464:I468" si="31">ROUND((H464*E464),2)</f>
        <v>3268.67</v>
      </c>
      <c r="J464" s="31"/>
    </row>
    <row r="465" spans="1:10" ht="30" x14ac:dyDescent="0.25">
      <c r="A465" s="31" t="s">
        <v>15068</v>
      </c>
      <c r="B465" s="404">
        <v>86872</v>
      </c>
      <c r="C465" s="31" t="s">
        <v>5125</v>
      </c>
      <c r="D465" s="408" t="s">
        <v>3635</v>
      </c>
      <c r="E465" s="405">
        <v>2</v>
      </c>
      <c r="F465" s="406">
        <f>VLOOKUP(B465,'RELATÓRIO DE COMPOSIÇÕES'!A:I,9,0)</f>
        <v>734.07</v>
      </c>
      <c r="G465" s="407">
        <f>BDI_Materiais!$H$27</f>
        <v>0.2026</v>
      </c>
      <c r="H465" s="406">
        <f t="shared" si="30"/>
        <v>882.79258199999992</v>
      </c>
      <c r="I465" s="406">
        <f t="shared" si="31"/>
        <v>1765.59</v>
      </c>
      <c r="J465" s="31"/>
    </row>
    <row r="466" spans="1:10" ht="30" x14ac:dyDescent="0.25">
      <c r="A466" s="31" t="s">
        <v>15069</v>
      </c>
      <c r="B466" s="404">
        <v>86914</v>
      </c>
      <c r="C466" s="31" t="s">
        <v>15070</v>
      </c>
      <c r="D466" s="408" t="s">
        <v>3635</v>
      </c>
      <c r="E466" s="405">
        <v>8</v>
      </c>
      <c r="F466" s="406">
        <f>VLOOKUP(B466,'RELATÓRIO DE COMPOSIÇÕES'!A:I,9,0)</f>
        <v>91.34</v>
      </c>
      <c r="G466" s="407">
        <f>BDI_Materiais!$H$27</f>
        <v>0.2026</v>
      </c>
      <c r="H466" s="406">
        <f t="shared" si="30"/>
        <v>109.845484</v>
      </c>
      <c r="I466" s="406">
        <f t="shared" si="31"/>
        <v>878.76</v>
      </c>
      <c r="J466" s="31"/>
    </row>
    <row r="467" spans="1:10" ht="30" x14ac:dyDescent="0.25">
      <c r="A467" s="31" t="s">
        <v>15071</v>
      </c>
      <c r="B467" s="404">
        <v>100855</v>
      </c>
      <c r="C467" s="31" t="s">
        <v>15056</v>
      </c>
      <c r="D467" s="408" t="s">
        <v>3635</v>
      </c>
      <c r="E467" s="405">
        <v>1</v>
      </c>
      <c r="F467" s="406">
        <f>VLOOKUP(B467,'RELATÓRIO DE COMPOSIÇÕES'!A:I,9,0)</f>
        <v>66.819999999999993</v>
      </c>
      <c r="G467" s="407">
        <f>BDI_Materiais!$H$27</f>
        <v>0.2026</v>
      </c>
      <c r="H467" s="406">
        <f t="shared" si="30"/>
        <v>80.357731999999984</v>
      </c>
      <c r="I467" s="406">
        <f t="shared" si="31"/>
        <v>80.36</v>
      </c>
      <c r="J467" s="31"/>
    </row>
    <row r="468" spans="1:10" ht="30" x14ac:dyDescent="0.25">
      <c r="A468" s="31" t="s">
        <v>15072</v>
      </c>
      <c r="B468" s="404" t="s">
        <v>7128</v>
      </c>
      <c r="C468" s="31" t="s">
        <v>15058</v>
      </c>
      <c r="D468" s="408" t="s">
        <v>3635</v>
      </c>
      <c r="E468" s="405">
        <v>1</v>
      </c>
      <c r="F468" s="406">
        <f>VLOOKUP(B468,'RELATÓRIO DE COMPOSIÇÕES'!A:I,9,0)</f>
        <v>46.370000000000005</v>
      </c>
      <c r="G468" s="407">
        <f>BDI_Materiais!$H$27</f>
        <v>0.2026</v>
      </c>
      <c r="H468" s="406">
        <f t="shared" si="30"/>
        <v>55.764561999999998</v>
      </c>
      <c r="I468" s="406">
        <f t="shared" si="31"/>
        <v>55.76</v>
      </c>
      <c r="J468" s="31"/>
    </row>
    <row r="469" spans="1:10" x14ac:dyDescent="0.25">
      <c r="A469" s="457" t="s">
        <v>15073</v>
      </c>
      <c r="B469" s="458" t="s">
        <v>3630</v>
      </c>
      <c r="C469" s="459" t="s">
        <v>15074</v>
      </c>
      <c r="D469" s="459" t="s">
        <v>3653</v>
      </c>
      <c r="E469" s="460"/>
      <c r="F469" s="459"/>
      <c r="G469" s="459"/>
      <c r="H469" s="459"/>
      <c r="I469" s="461"/>
      <c r="J469" s="462"/>
    </row>
    <row r="470" spans="1:10" ht="45" x14ac:dyDescent="0.25">
      <c r="A470" s="31" t="s">
        <v>15075</v>
      </c>
      <c r="B470" s="404">
        <v>86936</v>
      </c>
      <c r="C470" s="31" t="s">
        <v>15067</v>
      </c>
      <c r="D470" s="408" t="s">
        <v>3635</v>
      </c>
      <c r="E470" s="405">
        <v>13</v>
      </c>
      <c r="F470" s="406">
        <f>VLOOKUP(B470,'RELATÓRIO DE COMPOSIÇÕES'!A:I,9,0)</f>
        <v>453</v>
      </c>
      <c r="G470" s="407">
        <f>BDI_Materiais!$H$27</f>
        <v>0.2026</v>
      </c>
      <c r="H470" s="406">
        <f t="shared" ref="H470:H473" si="32">(1+G470)*F470</f>
        <v>544.77779999999996</v>
      </c>
      <c r="I470" s="406">
        <f t="shared" ref="I470:I473" si="33">ROUND((H470*E470),2)</f>
        <v>7082.11</v>
      </c>
      <c r="J470" s="31"/>
    </row>
    <row r="471" spans="1:10" ht="45" x14ac:dyDescent="0.25">
      <c r="A471" s="31" t="s">
        <v>15076</v>
      </c>
      <c r="B471" s="404">
        <v>86910</v>
      </c>
      <c r="C471" s="31" t="s">
        <v>15036</v>
      </c>
      <c r="D471" s="408" t="s">
        <v>3635</v>
      </c>
      <c r="E471" s="405">
        <v>13</v>
      </c>
      <c r="F471" s="406">
        <f>VLOOKUP(B471,'RELATÓRIO DE COMPOSIÇÕES'!A:I,9,0)</f>
        <v>118.35</v>
      </c>
      <c r="G471" s="407">
        <f>BDI_Materiais!$H$27</f>
        <v>0.2026</v>
      </c>
      <c r="H471" s="406">
        <f t="shared" si="32"/>
        <v>142.32770999999997</v>
      </c>
      <c r="I471" s="406">
        <f t="shared" si="33"/>
        <v>1850.26</v>
      </c>
      <c r="J471" s="31"/>
    </row>
    <row r="472" spans="1:10" ht="30" x14ac:dyDescent="0.25">
      <c r="A472" s="31" t="s">
        <v>15077</v>
      </c>
      <c r="B472" s="404">
        <v>100855</v>
      </c>
      <c r="C472" s="31" t="s">
        <v>15056</v>
      </c>
      <c r="D472" s="408" t="s">
        <v>3635</v>
      </c>
      <c r="E472" s="405">
        <v>13</v>
      </c>
      <c r="F472" s="406">
        <f>VLOOKUP(B472,'RELATÓRIO DE COMPOSIÇÕES'!A:I,9,0)</f>
        <v>66.819999999999993</v>
      </c>
      <c r="G472" s="407">
        <f>BDI_Materiais!$H$27</f>
        <v>0.2026</v>
      </c>
      <c r="H472" s="406">
        <f t="shared" si="32"/>
        <v>80.357731999999984</v>
      </c>
      <c r="I472" s="406">
        <f t="shared" si="33"/>
        <v>1044.6500000000001</v>
      </c>
      <c r="J472" s="31"/>
    </row>
    <row r="473" spans="1:10" ht="30" x14ac:dyDescent="0.25">
      <c r="A473" s="31" t="s">
        <v>15078</v>
      </c>
      <c r="B473" s="404" t="s">
        <v>7128</v>
      </c>
      <c r="C473" s="31" t="s">
        <v>15058</v>
      </c>
      <c r="D473" s="408" t="s">
        <v>3635</v>
      </c>
      <c r="E473" s="405">
        <v>13</v>
      </c>
      <c r="F473" s="406">
        <f>VLOOKUP(B473,'RELATÓRIO DE COMPOSIÇÕES'!A:I,9,0)</f>
        <v>46.370000000000005</v>
      </c>
      <c r="G473" s="407">
        <f>BDI_Materiais!$H$27</f>
        <v>0.2026</v>
      </c>
      <c r="H473" s="406">
        <f t="shared" si="32"/>
        <v>55.764561999999998</v>
      </c>
      <c r="I473" s="406">
        <f t="shared" si="33"/>
        <v>724.94</v>
      </c>
      <c r="J473" s="31"/>
    </row>
    <row r="474" spans="1:10" x14ac:dyDescent="0.25">
      <c r="A474" s="457" t="s">
        <v>15079</v>
      </c>
      <c r="B474" s="458" t="s">
        <v>3630</v>
      </c>
      <c r="C474" s="459" t="s">
        <v>15080</v>
      </c>
      <c r="D474" s="459" t="s">
        <v>3653</v>
      </c>
      <c r="E474" s="460"/>
      <c r="F474" s="459"/>
      <c r="G474" s="459"/>
      <c r="H474" s="459"/>
      <c r="I474" s="461"/>
      <c r="J474" s="462"/>
    </row>
    <row r="475" spans="1:10" ht="30" x14ac:dyDescent="0.25">
      <c r="A475" s="31" t="s">
        <v>15081</v>
      </c>
      <c r="B475" s="404" t="s">
        <v>7131</v>
      </c>
      <c r="C475" s="31" t="s">
        <v>15082</v>
      </c>
      <c r="D475" s="408" t="s">
        <v>3636</v>
      </c>
      <c r="E475" s="405">
        <v>11.04</v>
      </c>
      <c r="F475" s="406">
        <f>VLOOKUP(B475,'RELATÓRIO DE COMPOSIÇÕES'!A:I,9,0)</f>
        <v>84.41</v>
      </c>
      <c r="G475" s="407">
        <f>BDI_Materiais!$H$27</f>
        <v>0.2026</v>
      </c>
      <c r="H475" s="406">
        <f>(1+G475)*F475</f>
        <v>101.51146599999998</v>
      </c>
      <c r="I475" s="406">
        <f>ROUND((H475*E475),2)</f>
        <v>1120.69</v>
      </c>
      <c r="J475" s="31"/>
    </row>
    <row r="476" spans="1:10" x14ac:dyDescent="0.25">
      <c r="A476" s="457" t="s">
        <v>15083</v>
      </c>
      <c r="B476" s="458" t="s">
        <v>3630</v>
      </c>
      <c r="C476" s="459" t="s">
        <v>15084</v>
      </c>
      <c r="D476" s="459" t="s">
        <v>3653</v>
      </c>
      <c r="E476" s="460"/>
      <c r="F476" s="459"/>
      <c r="G476" s="459"/>
      <c r="H476" s="459"/>
      <c r="I476" s="461"/>
      <c r="J476" s="462"/>
    </row>
    <row r="477" spans="1:10" ht="60" x14ac:dyDescent="0.25">
      <c r="A477" s="31" t="s">
        <v>15085</v>
      </c>
      <c r="B477" s="404" t="s">
        <v>7132</v>
      </c>
      <c r="C477" s="31" t="s">
        <v>15086</v>
      </c>
      <c r="D477" s="408" t="s">
        <v>3635</v>
      </c>
      <c r="E477" s="405">
        <v>3</v>
      </c>
      <c r="F477" s="406">
        <f>VLOOKUP(B477,'RELATÓRIO DE COMPOSIÇÕES'!A:I,9,0)</f>
        <v>126.63</v>
      </c>
      <c r="G477" s="407">
        <f>BDI_Materiais!$H$27</f>
        <v>0.2026</v>
      </c>
      <c r="H477" s="406">
        <f>(1+G477)*F477</f>
        <v>152.28523799999999</v>
      </c>
      <c r="I477" s="406">
        <f>ROUND((H477*E477),2)</f>
        <v>456.86</v>
      </c>
      <c r="J477" s="31"/>
    </row>
    <row r="478" spans="1:10" x14ac:dyDescent="0.25">
      <c r="A478" s="457" t="s">
        <v>15087</v>
      </c>
      <c r="B478" s="458" t="s">
        <v>3630</v>
      </c>
      <c r="C478" s="459" t="s">
        <v>15088</v>
      </c>
      <c r="D478" s="459" t="s">
        <v>3653</v>
      </c>
      <c r="E478" s="460"/>
      <c r="F478" s="459"/>
      <c r="G478" s="459"/>
      <c r="H478" s="459"/>
      <c r="I478" s="461"/>
      <c r="J478" s="462"/>
    </row>
    <row r="479" spans="1:10" x14ac:dyDescent="0.25">
      <c r="A479" s="31" t="s">
        <v>15089</v>
      </c>
      <c r="B479" s="404" t="s">
        <v>7133</v>
      </c>
      <c r="C479" s="31" t="s">
        <v>15090</v>
      </c>
      <c r="D479" s="408" t="s">
        <v>3635</v>
      </c>
      <c r="E479" s="405">
        <v>3</v>
      </c>
      <c r="F479" s="406">
        <f>VLOOKUP(B479,'RELATÓRIO DE COMPOSIÇÕES'!A:I,9,0)</f>
        <v>12.440000000000001</v>
      </c>
      <c r="G479" s="407">
        <f>BDI_Materiais!$H$27</f>
        <v>0.2026</v>
      </c>
      <c r="H479" s="406">
        <f>(1+G479)*F479</f>
        <v>14.960344000000001</v>
      </c>
      <c r="I479" s="406">
        <f>ROUND((H479*E479),2)</f>
        <v>44.88</v>
      </c>
      <c r="J479" s="31"/>
    </row>
    <row r="480" spans="1:10" x14ac:dyDescent="0.25">
      <c r="A480" s="466"/>
      <c r="B480" s="467" t="s">
        <v>3630</v>
      </c>
      <c r="C480" s="34"/>
      <c r="D480" s="34"/>
      <c r="E480" s="34"/>
      <c r="F480" s="34"/>
      <c r="G480" s="34"/>
      <c r="H480" s="34"/>
      <c r="I480" s="34"/>
      <c r="J480" s="468"/>
    </row>
    <row r="481" spans="1:10" x14ac:dyDescent="0.25">
      <c r="A481" s="469"/>
      <c r="B481" s="470" t="s">
        <v>3630</v>
      </c>
      <c r="C481" s="35" t="s">
        <v>15091</v>
      </c>
      <c r="D481" s="35"/>
      <c r="E481" s="35"/>
      <c r="F481" s="35"/>
      <c r="G481" s="35"/>
      <c r="H481" s="35"/>
      <c r="I481" s="35"/>
      <c r="J481" s="471">
        <f>SUM(I325:I479)</f>
        <v>4651517.8500000034</v>
      </c>
    </row>
    <row r="482" spans="1:10" x14ac:dyDescent="0.25">
      <c r="A482" s="472"/>
      <c r="B482" s="473" t="s">
        <v>3630</v>
      </c>
      <c r="C482" s="474"/>
      <c r="D482" s="474"/>
      <c r="E482" s="474"/>
      <c r="F482" s="474"/>
      <c r="G482" s="474"/>
      <c r="H482" s="474"/>
      <c r="I482" s="474"/>
      <c r="J482" s="475"/>
    </row>
    <row r="483" spans="1:10" x14ac:dyDescent="0.25">
      <c r="A483" s="440" t="s">
        <v>15092</v>
      </c>
      <c r="B483" s="463" t="s">
        <v>3630</v>
      </c>
      <c r="C483" s="221" t="s">
        <v>15093</v>
      </c>
      <c r="D483" s="221" t="s">
        <v>3653</v>
      </c>
      <c r="E483" s="442"/>
      <c r="F483" s="221"/>
      <c r="G483" s="221"/>
      <c r="H483" s="221"/>
      <c r="I483" s="443"/>
      <c r="J483" s="444"/>
    </row>
    <row r="484" spans="1:10" x14ac:dyDescent="0.25">
      <c r="A484" s="445" t="s">
        <v>15094</v>
      </c>
      <c r="B484" s="465" t="s">
        <v>3630</v>
      </c>
      <c r="C484" s="447" t="s">
        <v>15095</v>
      </c>
      <c r="D484" s="447" t="s">
        <v>3653</v>
      </c>
      <c r="E484" s="448"/>
      <c r="F484" s="447"/>
      <c r="G484" s="447"/>
      <c r="H484" s="447"/>
      <c r="I484" s="449"/>
      <c r="J484" s="450"/>
    </row>
    <row r="485" spans="1:10" x14ac:dyDescent="0.25">
      <c r="A485" s="445" t="s">
        <v>15096</v>
      </c>
      <c r="B485" s="465" t="s">
        <v>3630</v>
      </c>
      <c r="C485" s="447" t="s">
        <v>15097</v>
      </c>
      <c r="D485" s="447" t="s">
        <v>3653</v>
      </c>
      <c r="E485" s="448"/>
      <c r="F485" s="447"/>
      <c r="G485" s="447"/>
      <c r="H485" s="447"/>
      <c r="I485" s="449"/>
      <c r="J485" s="450"/>
    </row>
    <row r="486" spans="1:10" x14ac:dyDescent="0.25">
      <c r="A486" s="445" t="s">
        <v>15098</v>
      </c>
      <c r="B486" s="465" t="s">
        <v>3630</v>
      </c>
      <c r="C486" s="447" t="s">
        <v>15099</v>
      </c>
      <c r="D486" s="447" t="s">
        <v>3653</v>
      </c>
      <c r="E486" s="448"/>
      <c r="F486" s="447"/>
      <c r="G486" s="447"/>
      <c r="H486" s="447"/>
      <c r="I486" s="449"/>
      <c r="J486" s="450"/>
    </row>
    <row r="487" spans="1:10" x14ac:dyDescent="0.25">
      <c r="A487" s="451" t="s">
        <v>15100</v>
      </c>
      <c r="B487" s="464" t="s">
        <v>3630</v>
      </c>
      <c r="C487" s="453" t="s">
        <v>15101</v>
      </c>
      <c r="D487" s="453" t="s">
        <v>3653</v>
      </c>
      <c r="E487" s="454"/>
      <c r="F487" s="453"/>
      <c r="G487" s="453"/>
      <c r="H487" s="453"/>
      <c r="I487" s="455"/>
      <c r="J487" s="456"/>
    </row>
    <row r="488" spans="1:10" ht="30" x14ac:dyDescent="0.25">
      <c r="A488" s="31" t="s">
        <v>7143</v>
      </c>
      <c r="B488" s="404">
        <v>89356</v>
      </c>
      <c r="C488" s="31" t="s">
        <v>7910</v>
      </c>
      <c r="D488" s="408" t="s">
        <v>3640</v>
      </c>
      <c r="E488" s="405">
        <v>521.9</v>
      </c>
      <c r="F488" s="406">
        <f>VLOOKUP(B488,'RELATÓRIO DE COMPOSIÇÕES'!A:I,9,0)</f>
        <v>23.95</v>
      </c>
      <c r="G488" s="407">
        <f>BDI_Materiais!$H$27</f>
        <v>0.2026</v>
      </c>
      <c r="H488" s="406">
        <f t="shared" ref="H488:H493" si="34">(1+G488)*F488</f>
        <v>28.802269999999996</v>
      </c>
      <c r="I488" s="406">
        <f t="shared" ref="I488:I493" si="35">ROUND((H488*E488),2)</f>
        <v>15031.9</v>
      </c>
      <c r="J488" s="31"/>
    </row>
    <row r="489" spans="1:10" ht="30" x14ac:dyDescent="0.25">
      <c r="A489" s="31" t="s">
        <v>7144</v>
      </c>
      <c r="B489" s="404">
        <v>89357</v>
      </c>
      <c r="C489" s="31" t="s">
        <v>7898</v>
      </c>
      <c r="D489" s="408" t="s">
        <v>3640</v>
      </c>
      <c r="E489" s="405">
        <v>339.4</v>
      </c>
      <c r="F489" s="406">
        <f>VLOOKUP(B489,'RELATÓRIO DE COMPOSIÇÕES'!A:I,9,0)</f>
        <v>32.799999999999997</v>
      </c>
      <c r="G489" s="407">
        <f>BDI_Materiais!$H$27</f>
        <v>0.2026</v>
      </c>
      <c r="H489" s="406">
        <f t="shared" si="34"/>
        <v>39.44527999999999</v>
      </c>
      <c r="I489" s="406">
        <f t="shared" si="35"/>
        <v>13387.73</v>
      </c>
      <c r="J489" s="31"/>
    </row>
    <row r="490" spans="1:10" ht="45" x14ac:dyDescent="0.25">
      <c r="A490" s="31" t="s">
        <v>7145</v>
      </c>
      <c r="B490" s="404">
        <v>103978</v>
      </c>
      <c r="C490" s="31" t="s">
        <v>15102</v>
      </c>
      <c r="D490" s="408" t="s">
        <v>3640</v>
      </c>
      <c r="E490" s="405">
        <v>34.9</v>
      </c>
      <c r="F490" s="406">
        <f>VLOOKUP(B490,'RELATÓRIO DE COMPOSIÇÕES'!A:I,9,0)</f>
        <v>26.38</v>
      </c>
      <c r="G490" s="407">
        <f>BDI_Materiais!$H$27</f>
        <v>0.2026</v>
      </c>
      <c r="H490" s="406">
        <f t="shared" si="34"/>
        <v>31.724587999999997</v>
      </c>
      <c r="I490" s="406">
        <f t="shared" si="35"/>
        <v>1107.19</v>
      </c>
      <c r="J490" s="31"/>
    </row>
    <row r="491" spans="1:10" ht="45" x14ac:dyDescent="0.25">
      <c r="A491" s="31" t="s">
        <v>15103</v>
      </c>
      <c r="B491" s="404">
        <v>103979</v>
      </c>
      <c r="C491" s="31" t="s">
        <v>15104</v>
      </c>
      <c r="D491" s="408" t="s">
        <v>3640</v>
      </c>
      <c r="E491" s="405">
        <v>190.8</v>
      </c>
      <c r="F491" s="406">
        <f>VLOOKUP(B491,'RELATÓRIO DE COMPOSIÇÕES'!A:I,9,0)</f>
        <v>30.07</v>
      </c>
      <c r="G491" s="407">
        <f>BDI_Materiais!$H$27</f>
        <v>0.2026</v>
      </c>
      <c r="H491" s="406">
        <f t="shared" si="34"/>
        <v>36.162181999999994</v>
      </c>
      <c r="I491" s="406">
        <f t="shared" si="35"/>
        <v>6899.74</v>
      </c>
      <c r="J491" s="31"/>
    </row>
    <row r="492" spans="1:10" ht="45" x14ac:dyDescent="0.25">
      <c r="A492" s="31" t="s">
        <v>15105</v>
      </c>
      <c r="B492" s="404" t="s">
        <v>7174</v>
      </c>
      <c r="C492" s="31" t="s">
        <v>15106</v>
      </c>
      <c r="D492" s="408" t="s">
        <v>3640</v>
      </c>
      <c r="E492" s="405">
        <v>313</v>
      </c>
      <c r="F492" s="406">
        <f>VLOOKUP(B492,'RELATÓRIO DE COMPOSIÇÕES'!A:I,9,0)</f>
        <v>43.37</v>
      </c>
      <c r="G492" s="407">
        <f>BDI_Materiais!$H$27</f>
        <v>0.2026</v>
      </c>
      <c r="H492" s="406">
        <f t="shared" si="34"/>
        <v>52.156761999999993</v>
      </c>
      <c r="I492" s="406">
        <f t="shared" si="35"/>
        <v>16325.07</v>
      </c>
      <c r="J492" s="31"/>
    </row>
    <row r="493" spans="1:10" ht="30" x14ac:dyDescent="0.25">
      <c r="A493" s="31" t="s">
        <v>15107</v>
      </c>
      <c r="B493" s="404">
        <v>89451</v>
      </c>
      <c r="C493" s="31" t="s">
        <v>7938</v>
      </c>
      <c r="D493" s="408" t="s">
        <v>3640</v>
      </c>
      <c r="E493" s="405">
        <v>80.599999999999994</v>
      </c>
      <c r="F493" s="406">
        <f>VLOOKUP(B493,'RELATÓRIO DE COMPOSIÇÕES'!A:I,9,0)</f>
        <v>47.18</v>
      </c>
      <c r="G493" s="407">
        <f>BDI_Materiais!$H$27</f>
        <v>0.2026</v>
      </c>
      <c r="H493" s="406">
        <f t="shared" si="34"/>
        <v>56.738667999999997</v>
      </c>
      <c r="I493" s="406">
        <f t="shared" si="35"/>
        <v>4573.1400000000003</v>
      </c>
      <c r="J493" s="31"/>
    </row>
    <row r="494" spans="1:10" x14ac:dyDescent="0.25">
      <c r="A494" s="457" t="s">
        <v>15108</v>
      </c>
      <c r="B494" s="458" t="s">
        <v>3630</v>
      </c>
      <c r="C494" s="459" t="s">
        <v>15109</v>
      </c>
      <c r="D494" s="459" t="s">
        <v>3653</v>
      </c>
      <c r="E494" s="460"/>
      <c r="F494" s="459"/>
      <c r="G494" s="459"/>
      <c r="H494" s="459"/>
      <c r="I494" s="461"/>
      <c r="J494" s="462"/>
    </row>
    <row r="495" spans="1:10" ht="60" x14ac:dyDescent="0.25">
      <c r="A495" s="31" t="s">
        <v>15110</v>
      </c>
      <c r="B495" s="404">
        <v>94654</v>
      </c>
      <c r="C495" s="31" t="s">
        <v>15111</v>
      </c>
      <c r="D495" s="408" t="s">
        <v>3640</v>
      </c>
      <c r="E495" s="405">
        <v>26.5</v>
      </c>
      <c r="F495" s="406">
        <f>VLOOKUP(B495,'RELATÓRIO DE COMPOSIÇÕES'!A:I,9,0)</f>
        <v>83.23</v>
      </c>
      <c r="G495" s="407">
        <f>BDI_Materiais!$H$27</f>
        <v>0.2026</v>
      </c>
      <c r="H495" s="406">
        <f t="shared" ref="H495:H496" si="36">(1+G495)*F495</f>
        <v>100.09239799999999</v>
      </c>
      <c r="I495" s="406">
        <f t="shared" ref="I495:I496" si="37">ROUND((H495*E495),2)</f>
        <v>2652.45</v>
      </c>
      <c r="J495" s="31"/>
    </row>
    <row r="496" spans="1:10" ht="60" x14ac:dyDescent="0.25">
      <c r="A496" s="31" t="s">
        <v>15112</v>
      </c>
      <c r="B496" s="404">
        <v>94655</v>
      </c>
      <c r="C496" s="31" t="s">
        <v>4807</v>
      </c>
      <c r="D496" s="408" t="s">
        <v>3640</v>
      </c>
      <c r="E496" s="405">
        <v>114.4</v>
      </c>
      <c r="F496" s="406">
        <f>VLOOKUP(B496,'RELATÓRIO DE COMPOSIÇÕES'!A:I,9,0)</f>
        <v>114.72999999999999</v>
      </c>
      <c r="G496" s="407">
        <f>BDI_Materiais!$H$27</f>
        <v>0.2026</v>
      </c>
      <c r="H496" s="406">
        <f t="shared" si="36"/>
        <v>137.97429799999998</v>
      </c>
      <c r="I496" s="406">
        <f t="shared" si="37"/>
        <v>15784.26</v>
      </c>
      <c r="J496" s="31"/>
    </row>
    <row r="497" spans="1:10" x14ac:dyDescent="0.25">
      <c r="A497" s="440" t="s">
        <v>15113</v>
      </c>
      <c r="B497" s="463" t="s">
        <v>3630</v>
      </c>
      <c r="C497" s="221" t="s">
        <v>15114</v>
      </c>
      <c r="D497" s="221" t="s">
        <v>3653</v>
      </c>
      <c r="E497" s="442"/>
      <c r="F497" s="221"/>
      <c r="G497" s="221"/>
      <c r="H497" s="221"/>
      <c r="I497" s="443"/>
      <c r="J497" s="444"/>
    </row>
    <row r="498" spans="1:10" x14ac:dyDescent="0.25">
      <c r="A498" s="451" t="s">
        <v>15115</v>
      </c>
      <c r="B498" s="464" t="s">
        <v>3630</v>
      </c>
      <c r="C498" s="453" t="s">
        <v>15101</v>
      </c>
      <c r="D498" s="453" t="s">
        <v>3653</v>
      </c>
      <c r="E498" s="454"/>
      <c r="F498" s="453"/>
      <c r="G498" s="453"/>
      <c r="H498" s="453"/>
      <c r="I498" s="455"/>
      <c r="J498" s="456"/>
    </row>
    <row r="499" spans="1:10" ht="45" x14ac:dyDescent="0.25">
      <c r="A499" s="31" t="s">
        <v>7146</v>
      </c>
      <c r="B499" s="404">
        <v>89383</v>
      </c>
      <c r="C499" s="31" t="s">
        <v>7914</v>
      </c>
      <c r="D499" s="408" t="s">
        <v>3635</v>
      </c>
      <c r="E499" s="405">
        <v>129</v>
      </c>
      <c r="F499" s="406">
        <f>VLOOKUP(B499,'RELATÓRIO DE COMPOSIÇÕES'!A:I,9,0)</f>
        <v>6.69</v>
      </c>
      <c r="G499" s="407">
        <f>BDI_Materiais!$H$27</f>
        <v>0.2026</v>
      </c>
      <c r="H499" s="406">
        <f t="shared" ref="H499:H503" si="38">(1+G499)*F499</f>
        <v>8.0453939999999999</v>
      </c>
      <c r="I499" s="406">
        <f t="shared" ref="I499:I503" si="39">ROUND((H499*E499),2)</f>
        <v>1037.8599999999999</v>
      </c>
      <c r="J499" s="31"/>
    </row>
    <row r="500" spans="1:10" ht="45" x14ac:dyDescent="0.25">
      <c r="A500" s="31" t="s">
        <v>15116</v>
      </c>
      <c r="B500" s="404">
        <v>89391</v>
      </c>
      <c r="C500" s="31" t="s">
        <v>7915</v>
      </c>
      <c r="D500" s="408" t="s">
        <v>3635</v>
      </c>
      <c r="E500" s="405">
        <v>15</v>
      </c>
      <c r="F500" s="406">
        <f>VLOOKUP(B500,'RELATÓRIO DE COMPOSIÇÕES'!A:I,9,0)</f>
        <v>8.7900000000000009</v>
      </c>
      <c r="G500" s="407">
        <f>BDI_Materiais!$H$27</f>
        <v>0.2026</v>
      </c>
      <c r="H500" s="406">
        <f t="shared" si="38"/>
        <v>10.570854000000001</v>
      </c>
      <c r="I500" s="406">
        <f t="shared" si="39"/>
        <v>158.56</v>
      </c>
      <c r="J500" s="31"/>
    </row>
    <row r="501" spans="1:10" ht="45" x14ac:dyDescent="0.25">
      <c r="A501" s="31" t="s">
        <v>15117</v>
      </c>
      <c r="B501" s="404">
        <v>89595</v>
      </c>
      <c r="C501" s="31" t="s">
        <v>15118</v>
      </c>
      <c r="D501" s="408" t="s">
        <v>3635</v>
      </c>
      <c r="E501" s="405">
        <v>27</v>
      </c>
      <c r="F501" s="406">
        <f>VLOOKUP(B501,'RELATÓRIO DE COMPOSIÇÕES'!A:I,9,0)</f>
        <v>14.25</v>
      </c>
      <c r="G501" s="407">
        <f>BDI_Materiais!$H$27</f>
        <v>0.2026</v>
      </c>
      <c r="H501" s="406">
        <f t="shared" si="38"/>
        <v>17.137049999999999</v>
      </c>
      <c r="I501" s="406">
        <f t="shared" si="39"/>
        <v>462.7</v>
      </c>
      <c r="J501" s="31"/>
    </row>
    <row r="502" spans="1:10" ht="45" x14ac:dyDescent="0.25">
      <c r="A502" s="31" t="s">
        <v>15119</v>
      </c>
      <c r="B502" s="404">
        <v>89596</v>
      </c>
      <c r="C502" s="31" t="s">
        <v>15120</v>
      </c>
      <c r="D502" s="408" t="s">
        <v>3635</v>
      </c>
      <c r="E502" s="405">
        <v>32</v>
      </c>
      <c r="F502" s="406">
        <f>VLOOKUP(B502,'RELATÓRIO DE COMPOSIÇÕES'!A:I,9,0)</f>
        <v>10.37</v>
      </c>
      <c r="G502" s="407">
        <f>BDI_Materiais!$H$27</f>
        <v>0.2026</v>
      </c>
      <c r="H502" s="406">
        <f t="shared" si="38"/>
        <v>12.470961999999998</v>
      </c>
      <c r="I502" s="406">
        <f t="shared" si="39"/>
        <v>399.07</v>
      </c>
      <c r="J502" s="31"/>
    </row>
    <row r="503" spans="1:10" ht="45" x14ac:dyDescent="0.25">
      <c r="A503" s="31" t="s">
        <v>15121</v>
      </c>
      <c r="B503" s="404">
        <v>89610</v>
      </c>
      <c r="C503" s="31" t="s">
        <v>15122</v>
      </c>
      <c r="D503" s="408" t="s">
        <v>3635</v>
      </c>
      <c r="E503" s="405">
        <v>10</v>
      </c>
      <c r="F503" s="406">
        <f>VLOOKUP(B503,'RELATÓRIO DE COMPOSIÇÕES'!A:I,9,0)</f>
        <v>19.240000000000002</v>
      </c>
      <c r="G503" s="407">
        <f>BDI_Materiais!$H$27</f>
        <v>0.2026</v>
      </c>
      <c r="H503" s="406">
        <f t="shared" si="38"/>
        <v>23.138024000000001</v>
      </c>
      <c r="I503" s="406">
        <f t="shared" si="39"/>
        <v>231.38</v>
      </c>
      <c r="J503" s="31"/>
    </row>
    <row r="504" spans="1:10" x14ac:dyDescent="0.25">
      <c r="A504" s="457" t="s">
        <v>15123</v>
      </c>
      <c r="B504" s="458" t="s">
        <v>3630</v>
      </c>
      <c r="C504" s="459" t="s">
        <v>15109</v>
      </c>
      <c r="D504" s="459" t="s">
        <v>3653</v>
      </c>
      <c r="E504" s="460"/>
      <c r="F504" s="459"/>
      <c r="G504" s="459"/>
      <c r="H504" s="459"/>
      <c r="I504" s="461"/>
      <c r="J504" s="462"/>
    </row>
    <row r="505" spans="1:10" ht="60" x14ac:dyDescent="0.25">
      <c r="A505" s="31" t="s">
        <v>15124</v>
      </c>
      <c r="B505" s="404">
        <v>94709</v>
      </c>
      <c r="C505" s="31" t="s">
        <v>15125</v>
      </c>
      <c r="D505" s="408" t="s">
        <v>3635</v>
      </c>
      <c r="E505" s="405">
        <v>1</v>
      </c>
      <c r="F505" s="406">
        <f>VLOOKUP(B505,'RELATÓRIO DE COMPOSIÇÕES'!A:I,9,0)</f>
        <v>38.629999999999995</v>
      </c>
      <c r="G505" s="407">
        <f>BDI_Materiais!$H$27</f>
        <v>0.2026</v>
      </c>
      <c r="H505" s="406">
        <f>(1+G505)*F505</f>
        <v>46.456437999999991</v>
      </c>
      <c r="I505" s="406">
        <f>ROUND((H505*E505),2)</f>
        <v>46.46</v>
      </c>
      <c r="J505" s="31"/>
    </row>
    <row r="506" spans="1:10" x14ac:dyDescent="0.25">
      <c r="A506" s="440" t="s">
        <v>15126</v>
      </c>
      <c r="B506" s="463" t="s">
        <v>3630</v>
      </c>
      <c r="C506" s="221" t="s">
        <v>15127</v>
      </c>
      <c r="D506" s="221" t="s">
        <v>3653</v>
      </c>
      <c r="E506" s="442"/>
      <c r="F506" s="221"/>
      <c r="G506" s="221"/>
      <c r="H506" s="221"/>
      <c r="I506" s="443"/>
      <c r="J506" s="444"/>
    </row>
    <row r="507" spans="1:10" x14ac:dyDescent="0.25">
      <c r="A507" s="451" t="s">
        <v>15128</v>
      </c>
      <c r="B507" s="464" t="s">
        <v>3630</v>
      </c>
      <c r="C507" s="453" t="s">
        <v>15129</v>
      </c>
      <c r="D507" s="453" t="s">
        <v>3653</v>
      </c>
      <c r="E507" s="454"/>
      <c r="F507" s="453"/>
      <c r="G507" s="453"/>
      <c r="H507" s="453"/>
      <c r="I507" s="455"/>
      <c r="J507" s="456"/>
    </row>
    <row r="508" spans="1:10" ht="45" x14ac:dyDescent="0.25">
      <c r="A508" s="31" t="s">
        <v>15130</v>
      </c>
      <c r="B508" s="404">
        <v>103948</v>
      </c>
      <c r="C508" s="31" t="s">
        <v>15131</v>
      </c>
      <c r="D508" s="408" t="s">
        <v>3635</v>
      </c>
      <c r="E508" s="405">
        <v>3</v>
      </c>
      <c r="F508" s="406">
        <f>VLOOKUP(B508,'RELATÓRIO DE COMPOSIÇÕES'!A:I,9,0)</f>
        <v>7.94</v>
      </c>
      <c r="G508" s="407">
        <f>BDI_Materiais!$H$27</f>
        <v>0.2026</v>
      </c>
      <c r="H508" s="406">
        <f t="shared" ref="H508:H513" si="40">(1+G508)*F508</f>
        <v>9.5486439999999995</v>
      </c>
      <c r="I508" s="406">
        <f t="shared" ref="I508:I513" si="41">ROUND((H508*E508),2)</f>
        <v>28.65</v>
      </c>
      <c r="J508" s="31"/>
    </row>
    <row r="509" spans="1:10" ht="45" x14ac:dyDescent="0.25">
      <c r="A509" s="31" t="s">
        <v>15132</v>
      </c>
      <c r="B509" s="404">
        <v>103999</v>
      </c>
      <c r="C509" s="31" t="s">
        <v>15133</v>
      </c>
      <c r="D509" s="408" t="s">
        <v>3635</v>
      </c>
      <c r="E509" s="405">
        <v>7</v>
      </c>
      <c r="F509" s="406">
        <f>VLOOKUP(B509,'RELATÓRIO DE COMPOSIÇÕES'!A:I,9,0)</f>
        <v>12.489999999999998</v>
      </c>
      <c r="G509" s="407">
        <f>BDI_Materiais!$H$27</f>
        <v>0.2026</v>
      </c>
      <c r="H509" s="406">
        <f t="shared" si="40"/>
        <v>15.020473999999997</v>
      </c>
      <c r="I509" s="406">
        <f t="shared" si="41"/>
        <v>105.14</v>
      </c>
      <c r="J509" s="31"/>
    </row>
    <row r="510" spans="1:10" ht="45" x14ac:dyDescent="0.25">
      <c r="A510" s="31" t="s">
        <v>15134</v>
      </c>
      <c r="B510" s="404">
        <v>104003</v>
      </c>
      <c r="C510" s="31" t="s">
        <v>15135</v>
      </c>
      <c r="D510" s="408" t="s">
        <v>3635</v>
      </c>
      <c r="E510" s="405">
        <v>1</v>
      </c>
      <c r="F510" s="406">
        <f>VLOOKUP(B510,'RELATÓRIO DE COMPOSIÇÕES'!A:I,9,0)</f>
        <v>14.6</v>
      </c>
      <c r="G510" s="407">
        <f>BDI_Materiais!$H$27</f>
        <v>0.2026</v>
      </c>
      <c r="H510" s="406">
        <f t="shared" si="40"/>
        <v>17.557959999999998</v>
      </c>
      <c r="I510" s="406">
        <f t="shared" si="41"/>
        <v>17.559999999999999</v>
      </c>
      <c r="J510" s="31"/>
    </row>
    <row r="511" spans="1:10" ht="45" x14ac:dyDescent="0.25">
      <c r="A511" s="31" t="s">
        <v>15136</v>
      </c>
      <c r="B511" s="404">
        <v>103968</v>
      </c>
      <c r="C511" s="31" t="s">
        <v>15137</v>
      </c>
      <c r="D511" s="408" t="s">
        <v>3635</v>
      </c>
      <c r="E511" s="405">
        <v>16</v>
      </c>
      <c r="F511" s="406">
        <f>VLOOKUP(B511,'RELATÓRIO DE COMPOSIÇÕES'!A:I,9,0)</f>
        <v>16.420000000000002</v>
      </c>
      <c r="G511" s="407">
        <f>BDI_Materiais!$H$27</f>
        <v>0.2026</v>
      </c>
      <c r="H511" s="406">
        <f t="shared" si="40"/>
        <v>19.746691999999999</v>
      </c>
      <c r="I511" s="406">
        <f t="shared" si="41"/>
        <v>315.95</v>
      </c>
      <c r="J511" s="31"/>
    </row>
    <row r="512" spans="1:10" ht="45" x14ac:dyDescent="0.25">
      <c r="A512" s="31" t="s">
        <v>15138</v>
      </c>
      <c r="B512" s="404">
        <v>103959</v>
      </c>
      <c r="C512" s="31" t="s">
        <v>15139</v>
      </c>
      <c r="D512" s="408" t="s">
        <v>3635</v>
      </c>
      <c r="E512" s="405">
        <v>6</v>
      </c>
      <c r="F512" s="406">
        <f>VLOOKUP(B512,'RELATÓRIO DE COMPOSIÇÕES'!A:I,9,0)</f>
        <v>14.829999999999998</v>
      </c>
      <c r="G512" s="407">
        <f>BDI_Materiais!$H$27</f>
        <v>0.2026</v>
      </c>
      <c r="H512" s="406">
        <f t="shared" si="40"/>
        <v>17.834557999999998</v>
      </c>
      <c r="I512" s="406">
        <f t="shared" si="41"/>
        <v>107.01</v>
      </c>
      <c r="J512" s="31"/>
    </row>
    <row r="513" spans="1:10" ht="45" x14ac:dyDescent="0.25">
      <c r="A513" s="31" t="s">
        <v>15140</v>
      </c>
      <c r="B513" s="404" t="s">
        <v>7176</v>
      </c>
      <c r="C513" s="31" t="s">
        <v>15141</v>
      </c>
      <c r="D513" s="408" t="s">
        <v>3635</v>
      </c>
      <c r="E513" s="405">
        <v>1</v>
      </c>
      <c r="F513" s="406">
        <f>VLOOKUP(B513,'RELATÓRIO DE COMPOSIÇÕES'!A:I,9,0)</f>
        <v>57.46</v>
      </c>
      <c r="G513" s="407">
        <f>BDI_Materiais!$H$27</f>
        <v>0.2026</v>
      </c>
      <c r="H513" s="406">
        <f t="shared" si="40"/>
        <v>69.101395999999994</v>
      </c>
      <c r="I513" s="406">
        <f t="shared" si="41"/>
        <v>69.099999999999994</v>
      </c>
      <c r="J513" s="31"/>
    </row>
    <row r="514" spans="1:10" x14ac:dyDescent="0.25">
      <c r="A514" s="440" t="s">
        <v>15142</v>
      </c>
      <c r="B514" s="463" t="s">
        <v>3630</v>
      </c>
      <c r="C514" s="221" t="s">
        <v>15143</v>
      </c>
      <c r="D514" s="221" t="s">
        <v>3653</v>
      </c>
      <c r="E514" s="442"/>
      <c r="F514" s="221"/>
      <c r="G514" s="221"/>
      <c r="H514" s="221"/>
      <c r="I514" s="443"/>
      <c r="J514" s="444"/>
    </row>
    <row r="515" spans="1:10" x14ac:dyDescent="0.25">
      <c r="A515" s="451" t="s">
        <v>15144</v>
      </c>
      <c r="B515" s="464" t="s">
        <v>3630</v>
      </c>
      <c r="C515" s="453" t="s">
        <v>15129</v>
      </c>
      <c r="D515" s="453" t="s">
        <v>3653</v>
      </c>
      <c r="E515" s="454"/>
      <c r="F515" s="453"/>
      <c r="G515" s="453"/>
      <c r="H515" s="453"/>
      <c r="I515" s="455"/>
      <c r="J515" s="456"/>
    </row>
    <row r="516" spans="1:10" ht="45" x14ac:dyDescent="0.25">
      <c r="A516" s="31" t="s">
        <v>15145</v>
      </c>
      <c r="B516" s="404">
        <v>89364</v>
      </c>
      <c r="C516" s="31" t="s">
        <v>7916</v>
      </c>
      <c r="D516" s="408" t="s">
        <v>3635</v>
      </c>
      <c r="E516" s="405">
        <v>13</v>
      </c>
      <c r="F516" s="406">
        <f>VLOOKUP(B516,'RELATÓRIO DE COMPOSIÇÕES'!A:I,9,0)</f>
        <v>11.89</v>
      </c>
      <c r="G516" s="407">
        <f>BDI_Materiais!$H$27</f>
        <v>0.2026</v>
      </c>
      <c r="H516" s="406">
        <f t="shared" ref="H516:H521" si="42">(1+G516)*F516</f>
        <v>14.298914</v>
      </c>
      <c r="I516" s="406">
        <f t="shared" ref="I516:I521" si="43">ROUND((H516*E516),2)</f>
        <v>185.89</v>
      </c>
      <c r="J516" s="31"/>
    </row>
    <row r="517" spans="1:10" ht="45" x14ac:dyDescent="0.25">
      <c r="A517" s="31" t="s">
        <v>15146</v>
      </c>
      <c r="B517" s="404">
        <v>89369</v>
      </c>
      <c r="C517" s="31" t="s">
        <v>7917</v>
      </c>
      <c r="D517" s="408" t="s">
        <v>3635</v>
      </c>
      <c r="E517" s="405">
        <v>11</v>
      </c>
      <c r="F517" s="406">
        <f>VLOOKUP(B517,'RELATÓRIO DE COMPOSIÇÕES'!A:I,9,0)</f>
        <v>17.289999999999996</v>
      </c>
      <c r="G517" s="407">
        <f>BDI_Materiais!$H$27</f>
        <v>0.2026</v>
      </c>
      <c r="H517" s="406">
        <f t="shared" si="42"/>
        <v>20.792953999999991</v>
      </c>
      <c r="I517" s="406">
        <f t="shared" si="43"/>
        <v>228.72</v>
      </c>
      <c r="J517" s="31"/>
    </row>
    <row r="518" spans="1:10" ht="45" x14ac:dyDescent="0.25">
      <c r="A518" s="31" t="s">
        <v>15147</v>
      </c>
      <c r="B518" s="404">
        <v>103986</v>
      </c>
      <c r="C518" s="31" t="s">
        <v>15148</v>
      </c>
      <c r="D518" s="408" t="s">
        <v>3635</v>
      </c>
      <c r="E518" s="405">
        <v>1</v>
      </c>
      <c r="F518" s="406">
        <f>VLOOKUP(B518,'RELATÓRIO DE COMPOSIÇÕES'!A:I,9,0)</f>
        <v>27.74</v>
      </c>
      <c r="G518" s="407">
        <f>BDI_Materiais!$H$27</f>
        <v>0.2026</v>
      </c>
      <c r="H518" s="406">
        <f t="shared" si="42"/>
        <v>33.360123999999992</v>
      </c>
      <c r="I518" s="406">
        <f t="shared" si="43"/>
        <v>33.36</v>
      </c>
      <c r="J518" s="31"/>
    </row>
    <row r="519" spans="1:10" ht="30" x14ac:dyDescent="0.25">
      <c r="A519" s="31" t="s">
        <v>15149</v>
      </c>
      <c r="B519" s="404">
        <v>89507</v>
      </c>
      <c r="C519" s="31" t="s">
        <v>15150</v>
      </c>
      <c r="D519" s="408" t="s">
        <v>3635</v>
      </c>
      <c r="E519" s="405">
        <v>3</v>
      </c>
      <c r="F519" s="406">
        <f>VLOOKUP(B519,'RELATÓRIO DE COMPOSIÇÕES'!A:I,9,0)</f>
        <v>45.87</v>
      </c>
      <c r="G519" s="407">
        <f>BDI_Materiais!$H$27</f>
        <v>0.2026</v>
      </c>
      <c r="H519" s="406">
        <f t="shared" si="42"/>
        <v>55.163261999999989</v>
      </c>
      <c r="I519" s="406">
        <f t="shared" si="43"/>
        <v>165.49</v>
      </c>
      <c r="J519" s="31"/>
    </row>
    <row r="520" spans="1:10" ht="30" x14ac:dyDescent="0.25">
      <c r="A520" s="31" t="s">
        <v>15151</v>
      </c>
      <c r="B520" s="404">
        <v>89525</v>
      </c>
      <c r="C520" s="31" t="s">
        <v>15152</v>
      </c>
      <c r="D520" s="408" t="s">
        <v>3635</v>
      </c>
      <c r="E520" s="405">
        <v>2</v>
      </c>
      <c r="F520" s="406">
        <f>VLOOKUP(B520,'RELATÓRIO DE COMPOSIÇÕES'!A:I,9,0)</f>
        <v>85.34</v>
      </c>
      <c r="G520" s="407">
        <f>BDI_Materiais!$H$27</f>
        <v>0.2026</v>
      </c>
      <c r="H520" s="406">
        <f t="shared" si="42"/>
        <v>102.62988399999999</v>
      </c>
      <c r="I520" s="406">
        <f t="shared" si="43"/>
        <v>205.26</v>
      </c>
      <c r="J520" s="31"/>
    </row>
    <row r="521" spans="1:10" ht="45" x14ac:dyDescent="0.25">
      <c r="A521" s="31" t="s">
        <v>15153</v>
      </c>
      <c r="B521" s="404">
        <v>89370</v>
      </c>
      <c r="C521" s="31" t="s">
        <v>7918</v>
      </c>
      <c r="D521" s="408" t="s">
        <v>3635</v>
      </c>
      <c r="E521" s="405">
        <v>2</v>
      </c>
      <c r="F521" s="406">
        <f>VLOOKUP(B521,'RELATÓRIO DE COMPOSIÇÕES'!A:I,9,0)</f>
        <v>15.279999999999998</v>
      </c>
      <c r="G521" s="407">
        <f>BDI_Materiais!$H$27</f>
        <v>0.2026</v>
      </c>
      <c r="H521" s="406">
        <f t="shared" si="42"/>
        <v>18.375727999999995</v>
      </c>
      <c r="I521" s="406">
        <f t="shared" si="43"/>
        <v>36.75</v>
      </c>
      <c r="J521" s="31"/>
    </row>
    <row r="522" spans="1:10" x14ac:dyDescent="0.25">
      <c r="A522" s="457" t="s">
        <v>15154</v>
      </c>
      <c r="B522" s="458" t="s">
        <v>3630</v>
      </c>
      <c r="C522" s="459" t="s">
        <v>15155</v>
      </c>
      <c r="D522" s="459" t="s">
        <v>3653</v>
      </c>
      <c r="E522" s="460"/>
      <c r="F522" s="459"/>
      <c r="G522" s="459"/>
      <c r="H522" s="459"/>
      <c r="I522" s="461"/>
      <c r="J522" s="462"/>
    </row>
    <row r="523" spans="1:10" ht="30" x14ac:dyDescent="0.25">
      <c r="A523" s="31" t="s">
        <v>15156</v>
      </c>
      <c r="B523" s="404">
        <v>89489</v>
      </c>
      <c r="C523" s="31" t="s">
        <v>15157</v>
      </c>
      <c r="D523" s="408" t="s">
        <v>3635</v>
      </c>
      <c r="E523" s="405">
        <v>2</v>
      </c>
      <c r="F523" s="406">
        <f>VLOOKUP(B523,'RELATÓRIO DE COMPOSIÇÕES'!A:I,9,0)</f>
        <v>7.6999999999999993</v>
      </c>
      <c r="G523" s="407">
        <f>BDI_Materiais!$H$27</f>
        <v>0.2026</v>
      </c>
      <c r="H523" s="406">
        <f>(1+G523)*F523</f>
        <v>9.260019999999999</v>
      </c>
      <c r="I523" s="406">
        <f>ROUND((H523*E523),2)</f>
        <v>18.52</v>
      </c>
      <c r="J523" s="31"/>
    </row>
    <row r="524" spans="1:10" x14ac:dyDescent="0.25">
      <c r="A524" s="440" t="s">
        <v>15158</v>
      </c>
      <c r="B524" s="463" t="s">
        <v>3630</v>
      </c>
      <c r="C524" s="221" t="s">
        <v>15159</v>
      </c>
      <c r="D524" s="221" t="s">
        <v>3653</v>
      </c>
      <c r="E524" s="442"/>
      <c r="F524" s="221"/>
      <c r="G524" s="221"/>
      <c r="H524" s="221"/>
      <c r="I524" s="443"/>
      <c r="J524" s="444"/>
    </row>
    <row r="525" spans="1:10" x14ac:dyDescent="0.25">
      <c r="A525" s="451" t="s">
        <v>15160</v>
      </c>
      <c r="B525" s="464" t="s">
        <v>3630</v>
      </c>
      <c r="C525" s="453" t="s">
        <v>15129</v>
      </c>
      <c r="D525" s="453" t="s">
        <v>3653</v>
      </c>
      <c r="E525" s="454"/>
      <c r="F525" s="453"/>
      <c r="G525" s="453"/>
      <c r="H525" s="453"/>
      <c r="I525" s="455"/>
      <c r="J525" s="456"/>
    </row>
    <row r="526" spans="1:10" ht="45" x14ac:dyDescent="0.25">
      <c r="A526" s="31" t="s">
        <v>7149</v>
      </c>
      <c r="B526" s="404">
        <v>89362</v>
      </c>
      <c r="C526" s="31" t="s">
        <v>7920</v>
      </c>
      <c r="D526" s="408" t="s">
        <v>3635</v>
      </c>
      <c r="E526" s="405">
        <v>169</v>
      </c>
      <c r="F526" s="406">
        <f>VLOOKUP(B526,'RELATÓRIO DE COMPOSIÇÕES'!A:I,9,0)</f>
        <v>9.6000000000000014</v>
      </c>
      <c r="G526" s="407">
        <f>BDI_Materiais!$H$27</f>
        <v>0.2026</v>
      </c>
      <c r="H526" s="406">
        <f t="shared" ref="H526:H534" si="44">(1+G526)*F526</f>
        <v>11.544960000000001</v>
      </c>
      <c r="I526" s="406">
        <f t="shared" ref="I526:I534" si="45">ROUND((H526*E526),2)</f>
        <v>1951.1</v>
      </c>
      <c r="J526" s="31"/>
    </row>
    <row r="527" spans="1:10" ht="45" x14ac:dyDescent="0.25">
      <c r="A527" s="31" t="s">
        <v>7150</v>
      </c>
      <c r="B527" s="404">
        <v>89367</v>
      </c>
      <c r="C527" s="31" t="s">
        <v>7921</v>
      </c>
      <c r="D527" s="408" t="s">
        <v>3635</v>
      </c>
      <c r="E527" s="405">
        <v>4</v>
      </c>
      <c r="F527" s="406">
        <f>VLOOKUP(B527,'RELATÓRIO DE COMPOSIÇÕES'!A:I,9,0)</f>
        <v>13.209999999999999</v>
      </c>
      <c r="G527" s="407">
        <f>BDI_Materiais!$H$27</f>
        <v>0.2026</v>
      </c>
      <c r="H527" s="406">
        <f t="shared" si="44"/>
        <v>15.886345999999998</v>
      </c>
      <c r="I527" s="406">
        <f t="shared" si="45"/>
        <v>63.55</v>
      </c>
      <c r="J527" s="31"/>
    </row>
    <row r="528" spans="1:10" ht="60" x14ac:dyDescent="0.25">
      <c r="A528" s="31" t="s">
        <v>7151</v>
      </c>
      <c r="B528" s="404">
        <v>94678</v>
      </c>
      <c r="C528" s="31" t="s">
        <v>5129</v>
      </c>
      <c r="D528" s="408" t="s">
        <v>3635</v>
      </c>
      <c r="E528" s="405">
        <v>5</v>
      </c>
      <c r="F528" s="406">
        <f>VLOOKUP(B528,'RELATÓRIO DE COMPOSIÇÕES'!A:I,9,0)</f>
        <v>16.690000000000001</v>
      </c>
      <c r="G528" s="407">
        <f>BDI_Materiais!$H$27</f>
        <v>0.2026</v>
      </c>
      <c r="H528" s="406">
        <f t="shared" si="44"/>
        <v>20.071393999999998</v>
      </c>
      <c r="I528" s="406">
        <f t="shared" si="45"/>
        <v>100.36</v>
      </c>
      <c r="J528" s="31"/>
    </row>
    <row r="529" spans="1:10" ht="60" x14ac:dyDescent="0.25">
      <c r="A529" s="31" t="s">
        <v>7152</v>
      </c>
      <c r="B529" s="404">
        <v>94680</v>
      </c>
      <c r="C529" s="31" t="s">
        <v>7225</v>
      </c>
      <c r="D529" s="408" t="s">
        <v>3635</v>
      </c>
      <c r="E529" s="405">
        <v>3</v>
      </c>
      <c r="F529" s="406">
        <f>VLOOKUP(B529,'RELATÓRIO DE COMPOSIÇÕES'!A:I,9,0)</f>
        <v>49.84</v>
      </c>
      <c r="G529" s="407">
        <f>BDI_Materiais!$H$27</f>
        <v>0.2026</v>
      </c>
      <c r="H529" s="406">
        <f t="shared" si="44"/>
        <v>59.937584000000001</v>
      </c>
      <c r="I529" s="406">
        <f t="shared" si="45"/>
        <v>179.81</v>
      </c>
      <c r="J529" s="31"/>
    </row>
    <row r="530" spans="1:10" ht="60" x14ac:dyDescent="0.25">
      <c r="A530" s="31" t="s">
        <v>15161</v>
      </c>
      <c r="B530" s="404">
        <v>94686</v>
      </c>
      <c r="C530" s="31" t="s">
        <v>4808</v>
      </c>
      <c r="D530" s="408" t="s">
        <v>3635</v>
      </c>
      <c r="E530" s="405">
        <v>1</v>
      </c>
      <c r="F530" s="406">
        <f>VLOOKUP(B530,'RELATÓRIO DE COMPOSIÇÕES'!A:I,9,0)</f>
        <v>246.01</v>
      </c>
      <c r="G530" s="407">
        <f>BDI_Materiais!$H$27</f>
        <v>0.2026</v>
      </c>
      <c r="H530" s="406">
        <f t="shared" si="44"/>
        <v>295.85162599999995</v>
      </c>
      <c r="I530" s="406">
        <f t="shared" si="45"/>
        <v>295.85000000000002</v>
      </c>
      <c r="J530" s="31"/>
    </row>
    <row r="531" spans="1:10" ht="45" x14ac:dyDescent="0.25">
      <c r="A531" s="31" t="s">
        <v>15162</v>
      </c>
      <c r="B531" s="404">
        <v>89363</v>
      </c>
      <c r="C531" s="31" t="s">
        <v>7922</v>
      </c>
      <c r="D531" s="408" t="s">
        <v>3635</v>
      </c>
      <c r="E531" s="405">
        <v>3</v>
      </c>
      <c r="F531" s="406">
        <f>VLOOKUP(B531,'RELATÓRIO DE COMPOSIÇÕES'!A:I,9,0)</f>
        <v>10.39</v>
      </c>
      <c r="G531" s="407">
        <f>BDI_Materiais!$H$27</f>
        <v>0.2026</v>
      </c>
      <c r="H531" s="406">
        <f t="shared" si="44"/>
        <v>12.495013999999999</v>
      </c>
      <c r="I531" s="406">
        <f t="shared" si="45"/>
        <v>37.49</v>
      </c>
      <c r="J531" s="31"/>
    </row>
    <row r="532" spans="1:10" ht="45" x14ac:dyDescent="0.25">
      <c r="A532" s="31" t="s">
        <v>15163</v>
      </c>
      <c r="B532" s="404">
        <v>89368</v>
      </c>
      <c r="C532" s="31" t="s">
        <v>7923</v>
      </c>
      <c r="D532" s="408" t="s">
        <v>3635</v>
      </c>
      <c r="E532" s="405">
        <v>3</v>
      </c>
      <c r="F532" s="406">
        <f>VLOOKUP(B532,'RELATÓRIO DE COMPOSIÇÕES'!A:I,9,0)</f>
        <v>14.949999999999998</v>
      </c>
      <c r="G532" s="407">
        <f>BDI_Materiais!$H$27</f>
        <v>0.2026</v>
      </c>
      <c r="H532" s="406">
        <f t="shared" si="44"/>
        <v>17.978869999999997</v>
      </c>
      <c r="I532" s="406">
        <f t="shared" si="45"/>
        <v>53.94</v>
      </c>
      <c r="J532" s="31"/>
    </row>
    <row r="533" spans="1:10" ht="45" x14ac:dyDescent="0.25">
      <c r="A533" s="31" t="s">
        <v>15164</v>
      </c>
      <c r="B533" s="404" t="s">
        <v>7175</v>
      </c>
      <c r="C533" s="31" t="s">
        <v>15165</v>
      </c>
      <c r="D533" s="408" t="s">
        <v>3635</v>
      </c>
      <c r="E533" s="405">
        <v>1</v>
      </c>
      <c r="F533" s="406">
        <f>VLOOKUP(B533,'RELATÓRIO DE COMPOSIÇÕES'!A:I,9,0)</f>
        <v>13.61</v>
      </c>
      <c r="G533" s="407">
        <f>BDI_Materiais!$H$27</f>
        <v>0.2026</v>
      </c>
      <c r="H533" s="406">
        <f t="shared" si="44"/>
        <v>16.367385999999996</v>
      </c>
      <c r="I533" s="406">
        <f t="shared" si="45"/>
        <v>16.37</v>
      </c>
      <c r="J533" s="31"/>
    </row>
    <row r="534" spans="1:10" ht="45" x14ac:dyDescent="0.25">
      <c r="A534" s="31" t="s">
        <v>15166</v>
      </c>
      <c r="B534" s="404">
        <v>89366</v>
      </c>
      <c r="C534" s="31" t="s">
        <v>15167</v>
      </c>
      <c r="D534" s="408" t="s">
        <v>3635</v>
      </c>
      <c r="E534" s="405">
        <v>9</v>
      </c>
      <c r="F534" s="406">
        <f>VLOOKUP(B534,'RELATÓRIO DE COMPOSIÇÕES'!A:I,9,0)</f>
        <v>16.34</v>
      </c>
      <c r="G534" s="407">
        <f>BDI_Materiais!$H$27</f>
        <v>0.2026</v>
      </c>
      <c r="H534" s="406">
        <f t="shared" si="44"/>
        <v>19.650483999999999</v>
      </c>
      <c r="I534" s="406">
        <f t="shared" si="45"/>
        <v>176.85</v>
      </c>
      <c r="J534" s="31"/>
    </row>
    <row r="535" spans="1:10" x14ac:dyDescent="0.25">
      <c r="A535" s="457" t="s">
        <v>15168</v>
      </c>
      <c r="B535" s="458" t="s">
        <v>3630</v>
      </c>
      <c r="C535" s="459" t="s">
        <v>15155</v>
      </c>
      <c r="D535" s="459" t="s">
        <v>3653</v>
      </c>
      <c r="E535" s="460"/>
      <c r="F535" s="459"/>
      <c r="G535" s="459"/>
      <c r="H535" s="459"/>
      <c r="I535" s="461"/>
      <c r="J535" s="462"/>
    </row>
    <row r="536" spans="1:10" ht="30" x14ac:dyDescent="0.25">
      <c r="A536" s="31" t="s">
        <v>15169</v>
      </c>
      <c r="B536" s="404">
        <v>89481</v>
      </c>
      <c r="C536" s="31" t="s">
        <v>7924</v>
      </c>
      <c r="D536" s="408" t="s">
        <v>3635</v>
      </c>
      <c r="E536" s="405">
        <v>25</v>
      </c>
      <c r="F536" s="406">
        <f>VLOOKUP(B536,'RELATÓRIO DE COMPOSIÇÕES'!A:I,9,0)</f>
        <v>5.4099999999999984</v>
      </c>
      <c r="G536" s="407">
        <f>BDI_Materiais!$H$27</f>
        <v>0.2026</v>
      </c>
      <c r="H536" s="406">
        <f t="shared" ref="H536:H538" si="46">(1+G536)*F536</f>
        <v>6.506065999999997</v>
      </c>
      <c r="I536" s="406">
        <f t="shared" ref="I536:I538" si="47">ROUND((H536*E536),2)</f>
        <v>162.65</v>
      </c>
      <c r="J536" s="31"/>
    </row>
    <row r="537" spans="1:10" ht="30" x14ac:dyDescent="0.25">
      <c r="A537" s="31" t="s">
        <v>15170</v>
      </c>
      <c r="B537" s="404">
        <v>89492</v>
      </c>
      <c r="C537" s="31" t="s">
        <v>7925</v>
      </c>
      <c r="D537" s="408" t="s">
        <v>3635</v>
      </c>
      <c r="E537" s="405">
        <v>1</v>
      </c>
      <c r="F537" s="406">
        <f>VLOOKUP(B537,'RELATÓRIO DE COMPOSIÇÕES'!A:I,9,0)</f>
        <v>8.2899999999999991</v>
      </c>
      <c r="G537" s="407">
        <f>BDI_Materiais!$H$27</f>
        <v>0.2026</v>
      </c>
      <c r="H537" s="406">
        <f t="shared" si="46"/>
        <v>9.9695539999999987</v>
      </c>
      <c r="I537" s="406">
        <f t="shared" si="47"/>
        <v>9.9700000000000006</v>
      </c>
      <c r="J537" s="31"/>
    </row>
    <row r="538" spans="1:10" ht="30" x14ac:dyDescent="0.25">
      <c r="A538" s="31" t="s">
        <v>15171</v>
      </c>
      <c r="B538" s="404">
        <v>89501</v>
      </c>
      <c r="C538" s="31" t="s">
        <v>7926</v>
      </c>
      <c r="D538" s="408" t="s">
        <v>3635</v>
      </c>
      <c r="E538" s="405">
        <v>1</v>
      </c>
      <c r="F538" s="406">
        <f>VLOOKUP(B538,'RELATÓRIO DE COMPOSIÇÕES'!A:I,9,0)</f>
        <v>14.309999999999999</v>
      </c>
      <c r="G538" s="407">
        <f>BDI_Materiais!$H$27</f>
        <v>0.2026</v>
      </c>
      <c r="H538" s="406">
        <f t="shared" si="46"/>
        <v>17.209205999999998</v>
      </c>
      <c r="I538" s="406">
        <f t="shared" si="47"/>
        <v>17.21</v>
      </c>
      <c r="J538" s="31"/>
    </row>
    <row r="539" spans="1:10" x14ac:dyDescent="0.25">
      <c r="A539" s="440" t="s">
        <v>15172</v>
      </c>
      <c r="B539" s="463" t="s">
        <v>3630</v>
      </c>
      <c r="C539" s="221" t="s">
        <v>15173</v>
      </c>
      <c r="D539" s="221" t="s">
        <v>3653</v>
      </c>
      <c r="E539" s="442"/>
      <c r="F539" s="221"/>
      <c r="G539" s="221"/>
      <c r="H539" s="221"/>
      <c r="I539" s="443"/>
      <c r="J539" s="444"/>
    </row>
    <row r="540" spans="1:10" x14ac:dyDescent="0.25">
      <c r="A540" s="451" t="s">
        <v>15174</v>
      </c>
      <c r="B540" s="464" t="s">
        <v>3630</v>
      </c>
      <c r="C540" s="453" t="s">
        <v>15129</v>
      </c>
      <c r="D540" s="453" t="s">
        <v>3653</v>
      </c>
      <c r="E540" s="454"/>
      <c r="F540" s="453"/>
      <c r="G540" s="453"/>
      <c r="H540" s="453"/>
      <c r="I540" s="455"/>
      <c r="J540" s="456"/>
    </row>
    <row r="541" spans="1:10" ht="45" x14ac:dyDescent="0.25">
      <c r="A541" s="31" t="s">
        <v>15175</v>
      </c>
      <c r="B541" s="404">
        <v>89384</v>
      </c>
      <c r="C541" s="31" t="s">
        <v>7919</v>
      </c>
      <c r="D541" s="408" t="s">
        <v>3635</v>
      </c>
      <c r="E541" s="405">
        <v>12</v>
      </c>
      <c r="F541" s="406">
        <f>VLOOKUP(B541,'RELATÓRIO DE COMPOSIÇÕES'!A:I,9,0)</f>
        <v>13.05</v>
      </c>
      <c r="G541" s="407">
        <f>BDI_Materiais!$H$27</f>
        <v>0.2026</v>
      </c>
      <c r="H541" s="406">
        <f>(1+G541)*F541</f>
        <v>15.69393</v>
      </c>
      <c r="I541" s="406">
        <f>ROUND((H541*E541),2)</f>
        <v>188.33</v>
      </c>
      <c r="J541" s="31"/>
    </row>
    <row r="542" spans="1:10" x14ac:dyDescent="0.25">
      <c r="A542" s="440" t="s">
        <v>15176</v>
      </c>
      <c r="B542" s="463" t="s">
        <v>3630</v>
      </c>
      <c r="C542" s="221" t="s">
        <v>15177</v>
      </c>
      <c r="D542" s="221" t="s">
        <v>3653</v>
      </c>
      <c r="E542" s="442"/>
      <c r="F542" s="221"/>
      <c r="G542" s="221"/>
      <c r="H542" s="221"/>
      <c r="I542" s="443"/>
      <c r="J542" s="444"/>
    </row>
    <row r="543" spans="1:10" x14ac:dyDescent="0.25">
      <c r="A543" s="451" t="s">
        <v>15178</v>
      </c>
      <c r="B543" s="464" t="s">
        <v>3630</v>
      </c>
      <c r="C543" s="453" t="s">
        <v>15129</v>
      </c>
      <c r="D543" s="453" t="s">
        <v>3653</v>
      </c>
      <c r="E543" s="454"/>
      <c r="F543" s="453"/>
      <c r="G543" s="453"/>
      <c r="H543" s="453"/>
      <c r="I543" s="455"/>
      <c r="J543" s="456"/>
    </row>
    <row r="544" spans="1:10" ht="30" x14ac:dyDescent="0.25">
      <c r="A544" s="31" t="s">
        <v>7153</v>
      </c>
      <c r="B544" s="404">
        <v>89395</v>
      </c>
      <c r="C544" s="31" t="s">
        <v>7927</v>
      </c>
      <c r="D544" s="408" t="s">
        <v>3635</v>
      </c>
      <c r="E544" s="405">
        <v>84</v>
      </c>
      <c r="F544" s="406">
        <f>VLOOKUP(B544,'RELATÓRIO DE COMPOSIÇÕES'!A:I,9,0)</f>
        <v>13.25</v>
      </c>
      <c r="G544" s="407">
        <f>BDI_Materiais!$H$27</f>
        <v>0.2026</v>
      </c>
      <c r="H544" s="406">
        <f t="shared" ref="H544:H553" si="48">(1+G544)*F544</f>
        <v>15.934449999999998</v>
      </c>
      <c r="I544" s="406">
        <f t="shared" ref="I544:I553" si="49">ROUND((H544*E544),2)</f>
        <v>1338.49</v>
      </c>
      <c r="J544" s="31"/>
    </row>
    <row r="545" spans="1:10" ht="30" x14ac:dyDescent="0.25">
      <c r="A545" s="31" t="s">
        <v>15179</v>
      </c>
      <c r="B545" s="404">
        <v>89398</v>
      </c>
      <c r="C545" s="31" t="s">
        <v>7928</v>
      </c>
      <c r="D545" s="408" t="s">
        <v>3635</v>
      </c>
      <c r="E545" s="405">
        <v>2</v>
      </c>
      <c r="F545" s="406">
        <f>VLOOKUP(B545,'RELATÓRIO DE COMPOSIÇÕES'!A:I,9,0)</f>
        <v>18.419999999999998</v>
      </c>
      <c r="G545" s="407">
        <f>BDI_Materiais!$H$27</f>
        <v>0.2026</v>
      </c>
      <c r="H545" s="406">
        <f t="shared" si="48"/>
        <v>22.151891999999997</v>
      </c>
      <c r="I545" s="406">
        <f t="shared" si="49"/>
        <v>44.3</v>
      </c>
      <c r="J545" s="31"/>
    </row>
    <row r="546" spans="1:10" ht="60" x14ac:dyDescent="0.25">
      <c r="A546" s="31" t="s">
        <v>15180</v>
      </c>
      <c r="B546" s="404">
        <v>94696</v>
      </c>
      <c r="C546" s="31" t="s">
        <v>7226</v>
      </c>
      <c r="D546" s="408" t="s">
        <v>3635</v>
      </c>
      <c r="E546" s="405">
        <v>15</v>
      </c>
      <c r="F546" s="406">
        <f>VLOOKUP(B546,'RELATÓRIO DE COMPOSIÇÕES'!A:I,9,0)</f>
        <v>59.89</v>
      </c>
      <c r="G546" s="407">
        <f>BDI_Materiais!$H$27</f>
        <v>0.2026</v>
      </c>
      <c r="H546" s="406">
        <f t="shared" si="48"/>
        <v>72.023713999999998</v>
      </c>
      <c r="I546" s="406">
        <f t="shared" si="49"/>
        <v>1080.3599999999999</v>
      </c>
      <c r="J546" s="31"/>
    </row>
    <row r="547" spans="1:10" ht="60" x14ac:dyDescent="0.25">
      <c r="A547" s="31" t="s">
        <v>15181</v>
      </c>
      <c r="B547" s="404">
        <v>94699</v>
      </c>
      <c r="C547" s="31" t="s">
        <v>15182</v>
      </c>
      <c r="D547" s="408" t="s">
        <v>3635</v>
      </c>
      <c r="E547" s="405">
        <v>1</v>
      </c>
      <c r="F547" s="406">
        <f>VLOOKUP(B547,'RELATÓRIO DE COMPOSIÇÕES'!A:I,9,0)</f>
        <v>130.16999999999999</v>
      </c>
      <c r="G547" s="407">
        <f>BDI_Materiais!$H$27</f>
        <v>0.2026</v>
      </c>
      <c r="H547" s="406">
        <f t="shared" si="48"/>
        <v>156.54244199999997</v>
      </c>
      <c r="I547" s="406">
        <f t="shared" si="49"/>
        <v>156.54</v>
      </c>
      <c r="J547" s="31"/>
    </row>
    <row r="548" spans="1:10" ht="45" x14ac:dyDescent="0.25">
      <c r="A548" s="31" t="s">
        <v>15183</v>
      </c>
      <c r="B548" s="404">
        <v>89400</v>
      </c>
      <c r="C548" s="31" t="s">
        <v>7929</v>
      </c>
      <c r="D548" s="408" t="s">
        <v>3635</v>
      </c>
      <c r="E548" s="405">
        <v>7</v>
      </c>
      <c r="F548" s="406">
        <f>VLOOKUP(B548,'RELATÓRIO DE COMPOSIÇÕES'!A:I,9,0)</f>
        <v>20.09</v>
      </c>
      <c r="G548" s="407">
        <f>BDI_Materiais!$H$27</f>
        <v>0.2026</v>
      </c>
      <c r="H548" s="406">
        <f t="shared" si="48"/>
        <v>24.160233999999999</v>
      </c>
      <c r="I548" s="406">
        <f t="shared" si="49"/>
        <v>169.12</v>
      </c>
      <c r="J548" s="31"/>
    </row>
    <row r="549" spans="1:10" ht="45" x14ac:dyDescent="0.25">
      <c r="A549" s="31" t="s">
        <v>15184</v>
      </c>
      <c r="B549" s="404">
        <v>89627</v>
      </c>
      <c r="C549" s="31" t="s">
        <v>15185</v>
      </c>
      <c r="D549" s="408" t="s">
        <v>3635</v>
      </c>
      <c r="E549" s="405">
        <v>6</v>
      </c>
      <c r="F549" s="406">
        <f>VLOOKUP(B549,'RELATÓRIO DE COMPOSIÇÕES'!A:I,9,0)</f>
        <v>19.919999999999998</v>
      </c>
      <c r="G549" s="407">
        <f>BDI_Materiais!$H$27</f>
        <v>0.2026</v>
      </c>
      <c r="H549" s="406">
        <f t="shared" si="48"/>
        <v>23.955791999999995</v>
      </c>
      <c r="I549" s="406">
        <f t="shared" si="49"/>
        <v>143.72999999999999</v>
      </c>
      <c r="J549" s="31"/>
    </row>
    <row r="550" spans="1:10" ht="45" x14ac:dyDescent="0.25">
      <c r="A550" s="31" t="s">
        <v>15186</v>
      </c>
      <c r="B550" s="404">
        <v>104008</v>
      </c>
      <c r="C550" s="31" t="s">
        <v>15187</v>
      </c>
      <c r="D550" s="408" t="s">
        <v>3635</v>
      </c>
      <c r="E550" s="405">
        <v>2</v>
      </c>
      <c r="F550" s="406">
        <f>VLOOKUP(B550,'RELATÓRIO DE COMPOSIÇÕES'!A:I,9,0)</f>
        <v>31.56</v>
      </c>
      <c r="G550" s="407">
        <f>BDI_Materiais!$H$27</f>
        <v>0.2026</v>
      </c>
      <c r="H550" s="406">
        <f t="shared" si="48"/>
        <v>37.954055999999994</v>
      </c>
      <c r="I550" s="406">
        <f t="shared" si="49"/>
        <v>75.91</v>
      </c>
      <c r="J550" s="31"/>
    </row>
    <row r="551" spans="1:10" ht="60" x14ac:dyDescent="0.25">
      <c r="A551" s="31" t="s">
        <v>15188</v>
      </c>
      <c r="B551" s="404">
        <v>94700</v>
      </c>
      <c r="C551" s="31" t="s">
        <v>15189</v>
      </c>
      <c r="D551" s="408" t="s">
        <v>3635</v>
      </c>
      <c r="E551" s="405">
        <v>6</v>
      </c>
      <c r="F551" s="406">
        <f>VLOOKUP(B551,'RELATÓRIO DE COMPOSIÇÕES'!A:I,9,0)</f>
        <v>150.72999999999999</v>
      </c>
      <c r="G551" s="407">
        <f>BDI_Materiais!$H$27</f>
        <v>0.2026</v>
      </c>
      <c r="H551" s="406">
        <f t="shared" si="48"/>
        <v>181.26789799999997</v>
      </c>
      <c r="I551" s="406">
        <f t="shared" si="49"/>
        <v>1087.6099999999999</v>
      </c>
      <c r="J551" s="31"/>
    </row>
    <row r="552" spans="1:10" ht="45" x14ac:dyDescent="0.25">
      <c r="A552" s="31" t="s">
        <v>15190</v>
      </c>
      <c r="B552" s="404" t="s">
        <v>7005</v>
      </c>
      <c r="C552" s="31" t="s">
        <v>15191</v>
      </c>
      <c r="D552" s="408" t="s">
        <v>3635</v>
      </c>
      <c r="E552" s="405">
        <v>5</v>
      </c>
      <c r="F552" s="406">
        <f>VLOOKUP(B552,'RELATÓRIO DE COMPOSIÇÕES'!A:I,9,0)</f>
        <v>65.92</v>
      </c>
      <c r="G552" s="407">
        <f>BDI_Materiais!$H$27</f>
        <v>0.2026</v>
      </c>
      <c r="H552" s="406">
        <f t="shared" si="48"/>
        <v>79.275391999999997</v>
      </c>
      <c r="I552" s="406">
        <f t="shared" si="49"/>
        <v>396.38</v>
      </c>
      <c r="J552" s="31"/>
    </row>
    <row r="553" spans="1:10" ht="45" x14ac:dyDescent="0.25">
      <c r="A553" s="31" t="s">
        <v>15192</v>
      </c>
      <c r="B553" s="404" t="s">
        <v>7176</v>
      </c>
      <c r="C553" s="31" t="s">
        <v>15141</v>
      </c>
      <c r="D553" s="408" t="s">
        <v>3635</v>
      </c>
      <c r="E553" s="405">
        <v>1</v>
      </c>
      <c r="F553" s="406">
        <f>VLOOKUP(B553,'RELATÓRIO DE COMPOSIÇÕES'!A:I,9,0)</f>
        <v>57.46</v>
      </c>
      <c r="G553" s="407">
        <f>BDI_Materiais!$H$27</f>
        <v>0.2026</v>
      </c>
      <c r="H553" s="406">
        <f t="shared" si="48"/>
        <v>69.101395999999994</v>
      </c>
      <c r="I553" s="406">
        <f t="shared" si="49"/>
        <v>69.099999999999994</v>
      </c>
      <c r="J553" s="31"/>
    </row>
    <row r="554" spans="1:10" x14ac:dyDescent="0.25">
      <c r="A554" s="457" t="s">
        <v>15193</v>
      </c>
      <c r="B554" s="458" t="s">
        <v>3630</v>
      </c>
      <c r="C554" s="459" t="s">
        <v>15155</v>
      </c>
      <c r="D554" s="459" t="s">
        <v>3653</v>
      </c>
      <c r="E554" s="460"/>
      <c r="F554" s="459"/>
      <c r="G554" s="459"/>
      <c r="H554" s="459"/>
      <c r="I554" s="461"/>
      <c r="J554" s="462"/>
    </row>
    <row r="555" spans="1:10" ht="30" x14ac:dyDescent="0.25">
      <c r="A555" s="31" t="s">
        <v>15194</v>
      </c>
      <c r="B555" s="404">
        <v>89617</v>
      </c>
      <c r="C555" s="31" t="s">
        <v>7930</v>
      </c>
      <c r="D555" s="408" t="s">
        <v>3635</v>
      </c>
      <c r="E555" s="405">
        <v>5</v>
      </c>
      <c r="F555" s="406">
        <f>VLOOKUP(B555,'RELATÓRIO DE COMPOSIÇÕES'!A:I,9,0)</f>
        <v>7.6300000000000008</v>
      </c>
      <c r="G555" s="407">
        <f>BDI_Materiais!$H$27</f>
        <v>0.2026</v>
      </c>
      <c r="H555" s="406">
        <f>(1+G555)*F555</f>
        <v>9.1758380000000006</v>
      </c>
      <c r="I555" s="406">
        <f>ROUND((H555*E555),2)</f>
        <v>45.88</v>
      </c>
      <c r="J555" s="31"/>
    </row>
    <row r="556" spans="1:10" x14ac:dyDescent="0.25">
      <c r="A556" s="440" t="s">
        <v>15195</v>
      </c>
      <c r="B556" s="463" t="s">
        <v>3630</v>
      </c>
      <c r="C556" s="221" t="s">
        <v>15196</v>
      </c>
      <c r="D556" s="221" t="s">
        <v>3653</v>
      </c>
      <c r="E556" s="442"/>
      <c r="F556" s="221"/>
      <c r="G556" s="221"/>
      <c r="H556" s="221"/>
      <c r="I556" s="443"/>
      <c r="J556" s="444"/>
    </row>
    <row r="557" spans="1:10" x14ac:dyDescent="0.25">
      <c r="A557" s="451" t="s">
        <v>15197</v>
      </c>
      <c r="B557" s="464" t="s">
        <v>3630</v>
      </c>
      <c r="C557" s="453" t="s">
        <v>15109</v>
      </c>
      <c r="D557" s="453" t="s">
        <v>3653</v>
      </c>
      <c r="E557" s="454"/>
      <c r="F557" s="453"/>
      <c r="G557" s="453"/>
      <c r="H557" s="453"/>
      <c r="I557" s="455"/>
      <c r="J557" s="456"/>
    </row>
    <row r="558" spans="1:10" ht="30" x14ac:dyDescent="0.25">
      <c r="A558" s="31" t="s">
        <v>15198</v>
      </c>
      <c r="B558" s="404">
        <v>94796</v>
      </c>
      <c r="C558" s="31" t="s">
        <v>15199</v>
      </c>
      <c r="D558" s="408" t="s">
        <v>3635</v>
      </c>
      <c r="E558" s="405">
        <v>2</v>
      </c>
      <c r="F558" s="406">
        <f>VLOOKUP(B558,'RELATÓRIO DE COMPOSIÇÕES'!A:I,9,0)</f>
        <v>99.37</v>
      </c>
      <c r="G558" s="407">
        <f>BDI_Materiais!$H$27</f>
        <v>0.2026</v>
      </c>
      <c r="H558" s="406">
        <f t="shared" ref="H558:H559" si="50">(1+G558)*F558</f>
        <v>119.50236199999999</v>
      </c>
      <c r="I558" s="406">
        <f t="shared" ref="I558:I559" si="51">ROUND((H558*E558),2)</f>
        <v>239</v>
      </c>
      <c r="J558" s="31"/>
    </row>
    <row r="559" spans="1:10" ht="30" x14ac:dyDescent="0.25">
      <c r="A559" s="31" t="s">
        <v>15200</v>
      </c>
      <c r="B559" s="404">
        <v>94797</v>
      </c>
      <c r="C559" s="31" t="s">
        <v>7931</v>
      </c>
      <c r="D559" s="408" t="s">
        <v>3635</v>
      </c>
      <c r="E559" s="405">
        <v>2</v>
      </c>
      <c r="F559" s="406">
        <f>VLOOKUP(B559,'RELATÓRIO DE COMPOSIÇÕES'!A:I,9,0)</f>
        <v>214.74</v>
      </c>
      <c r="G559" s="407">
        <f>BDI_Materiais!$H$27</f>
        <v>0.2026</v>
      </c>
      <c r="H559" s="406">
        <f t="shared" si="50"/>
        <v>258.24632400000002</v>
      </c>
      <c r="I559" s="406">
        <f t="shared" si="51"/>
        <v>516.49</v>
      </c>
      <c r="J559" s="31"/>
    </row>
    <row r="560" spans="1:10" x14ac:dyDescent="0.25">
      <c r="A560" s="440" t="s">
        <v>15201</v>
      </c>
      <c r="B560" s="463" t="s">
        <v>3630</v>
      </c>
      <c r="C560" s="221" t="s">
        <v>15202</v>
      </c>
      <c r="D560" s="221" t="s">
        <v>3653</v>
      </c>
      <c r="E560" s="442"/>
      <c r="F560" s="221"/>
      <c r="G560" s="221"/>
      <c r="H560" s="221"/>
      <c r="I560" s="443"/>
      <c r="J560" s="444"/>
    </row>
    <row r="561" spans="1:10" x14ac:dyDescent="0.25">
      <c r="A561" s="451" t="s">
        <v>15203</v>
      </c>
      <c r="B561" s="464" t="s">
        <v>3630</v>
      </c>
      <c r="C561" s="453" t="s">
        <v>15109</v>
      </c>
      <c r="D561" s="453" t="s">
        <v>3653</v>
      </c>
      <c r="E561" s="454"/>
      <c r="F561" s="453"/>
      <c r="G561" s="453"/>
      <c r="H561" s="453"/>
      <c r="I561" s="455"/>
      <c r="J561" s="456"/>
    </row>
    <row r="562" spans="1:10" ht="30" x14ac:dyDescent="0.25">
      <c r="A562" s="31" t="s">
        <v>15204</v>
      </c>
      <c r="B562" s="404">
        <v>95250</v>
      </c>
      <c r="C562" s="31" t="s">
        <v>7983</v>
      </c>
      <c r="D562" s="408" t="s">
        <v>3635</v>
      </c>
      <c r="E562" s="405">
        <v>1</v>
      </c>
      <c r="F562" s="406">
        <f>VLOOKUP(B562,'RELATÓRIO DE COMPOSIÇÕES'!A:I,9,0)</f>
        <v>111.23</v>
      </c>
      <c r="G562" s="407">
        <f>BDI_Materiais!$H$27</f>
        <v>0.2026</v>
      </c>
      <c r="H562" s="406">
        <f>(1+G562)*F562</f>
        <v>133.765198</v>
      </c>
      <c r="I562" s="406">
        <f>ROUND((H562*E562),2)</f>
        <v>133.77000000000001</v>
      </c>
      <c r="J562" s="31"/>
    </row>
    <row r="563" spans="1:10" x14ac:dyDescent="0.25">
      <c r="A563" s="440" t="s">
        <v>15205</v>
      </c>
      <c r="B563" s="463" t="s">
        <v>3630</v>
      </c>
      <c r="C563" s="221" t="s">
        <v>15206</v>
      </c>
      <c r="D563" s="221" t="s">
        <v>3653</v>
      </c>
      <c r="E563" s="442"/>
      <c r="F563" s="221"/>
      <c r="G563" s="221"/>
      <c r="H563" s="221"/>
      <c r="I563" s="443"/>
      <c r="J563" s="444"/>
    </row>
    <row r="564" spans="1:10" x14ac:dyDescent="0.25">
      <c r="A564" s="451" t="s">
        <v>15207</v>
      </c>
      <c r="B564" s="464" t="s">
        <v>3630</v>
      </c>
      <c r="C564" s="453" t="s">
        <v>15129</v>
      </c>
      <c r="D564" s="453" t="s">
        <v>3653</v>
      </c>
      <c r="E564" s="454"/>
      <c r="F564" s="453"/>
      <c r="G564" s="453"/>
      <c r="H564" s="453"/>
      <c r="I564" s="455"/>
      <c r="J564" s="456"/>
    </row>
    <row r="565" spans="1:10" ht="45" x14ac:dyDescent="0.25">
      <c r="A565" s="31" t="s">
        <v>15208</v>
      </c>
      <c r="B565" s="404">
        <v>89985</v>
      </c>
      <c r="C565" s="31" t="s">
        <v>7932</v>
      </c>
      <c r="D565" s="408" t="s">
        <v>3635</v>
      </c>
      <c r="E565" s="405">
        <v>15</v>
      </c>
      <c r="F565" s="406">
        <f>VLOOKUP(B565,'RELATÓRIO DE COMPOSIÇÕES'!A:I,9,0)</f>
        <v>118.92</v>
      </c>
      <c r="G565" s="407">
        <f>BDI_Materiais!$H$27</f>
        <v>0.2026</v>
      </c>
      <c r="H565" s="406">
        <f>(1+G565)*F565</f>
        <v>143.01319199999998</v>
      </c>
      <c r="I565" s="406">
        <f>ROUND((H565*E565),2)</f>
        <v>2145.1999999999998</v>
      </c>
      <c r="J565" s="31"/>
    </row>
    <row r="566" spans="1:10" x14ac:dyDescent="0.25">
      <c r="A566" s="440" t="s">
        <v>15209</v>
      </c>
      <c r="B566" s="463" t="s">
        <v>3630</v>
      </c>
      <c r="C566" s="221" t="s">
        <v>15210</v>
      </c>
      <c r="D566" s="221" t="s">
        <v>3653</v>
      </c>
      <c r="E566" s="442"/>
      <c r="F566" s="221"/>
      <c r="G566" s="221"/>
      <c r="H566" s="221"/>
      <c r="I566" s="443"/>
      <c r="J566" s="444"/>
    </row>
    <row r="567" spans="1:10" x14ac:dyDescent="0.25">
      <c r="A567" s="451" t="s">
        <v>15211</v>
      </c>
      <c r="B567" s="464" t="s">
        <v>3630</v>
      </c>
      <c r="C567" s="453" t="s">
        <v>15129</v>
      </c>
      <c r="D567" s="453" t="s">
        <v>3653</v>
      </c>
      <c r="E567" s="454"/>
      <c r="F567" s="453"/>
      <c r="G567" s="453"/>
      <c r="H567" s="453"/>
      <c r="I567" s="455"/>
      <c r="J567" s="456"/>
    </row>
    <row r="568" spans="1:10" ht="45" x14ac:dyDescent="0.25">
      <c r="A568" s="31" t="s">
        <v>15212</v>
      </c>
      <c r="B568" s="404">
        <v>89987</v>
      </c>
      <c r="C568" s="31" t="s">
        <v>7934</v>
      </c>
      <c r="D568" s="408" t="s">
        <v>3635</v>
      </c>
      <c r="E568" s="405">
        <v>31</v>
      </c>
      <c r="F568" s="406">
        <f>VLOOKUP(B568,'RELATÓRIO DE COMPOSIÇÕES'!A:I,9,0)</f>
        <v>125.39999999999999</v>
      </c>
      <c r="G568" s="407">
        <f>BDI_Materiais!$H$27</f>
        <v>0.2026</v>
      </c>
      <c r="H568" s="406">
        <f t="shared" ref="H568:H569" si="52">(1+G568)*F568</f>
        <v>150.80603999999997</v>
      </c>
      <c r="I568" s="406">
        <f t="shared" ref="I568:I569" si="53">ROUND((H568*E568),2)</f>
        <v>4674.99</v>
      </c>
      <c r="J568" s="31"/>
    </row>
    <row r="569" spans="1:10" ht="45" x14ac:dyDescent="0.25">
      <c r="A569" s="31" t="s">
        <v>15213</v>
      </c>
      <c r="B569" s="404">
        <v>94792</v>
      </c>
      <c r="C569" s="31" t="s">
        <v>15214</v>
      </c>
      <c r="D569" s="408" t="s">
        <v>3635</v>
      </c>
      <c r="E569" s="405">
        <v>2</v>
      </c>
      <c r="F569" s="406">
        <f>VLOOKUP(B569,'RELATÓRIO DE COMPOSIÇÕES'!A:I,9,0)</f>
        <v>152.94</v>
      </c>
      <c r="G569" s="407">
        <f>BDI_Materiais!$H$27</f>
        <v>0.2026</v>
      </c>
      <c r="H569" s="406">
        <f t="shared" si="52"/>
        <v>183.92564399999998</v>
      </c>
      <c r="I569" s="406">
        <f t="shared" si="53"/>
        <v>367.85</v>
      </c>
      <c r="J569" s="31"/>
    </row>
    <row r="570" spans="1:10" x14ac:dyDescent="0.25">
      <c r="A570" s="457" t="s">
        <v>15215</v>
      </c>
      <c r="B570" s="458" t="s">
        <v>3630</v>
      </c>
      <c r="C570" s="459" t="s">
        <v>15109</v>
      </c>
      <c r="D570" s="459" t="s">
        <v>3653</v>
      </c>
      <c r="E570" s="460"/>
      <c r="F570" s="459"/>
      <c r="G570" s="459"/>
      <c r="H570" s="459"/>
      <c r="I570" s="461"/>
      <c r="J570" s="462"/>
    </row>
    <row r="571" spans="1:10" ht="30" x14ac:dyDescent="0.25">
      <c r="A571" s="31" t="s">
        <v>15216</v>
      </c>
      <c r="B571" s="404">
        <v>94495</v>
      </c>
      <c r="C571" s="31" t="s">
        <v>7933</v>
      </c>
      <c r="D571" s="408" t="s">
        <v>3635</v>
      </c>
      <c r="E571" s="405">
        <v>0</v>
      </c>
      <c r="F571" s="406">
        <f>VLOOKUP(B571,'RELATÓRIO DE COMPOSIÇÕES'!A:I,9,0)</f>
        <v>81.5</v>
      </c>
      <c r="G571" s="407">
        <f>BDI_Materiais!$H$27</f>
        <v>0.2026</v>
      </c>
      <c r="H571" s="406">
        <f>(1+G571)*F571</f>
        <v>98.011899999999997</v>
      </c>
      <c r="I571" s="406">
        <f>ROUND((H571*E571),2)</f>
        <v>0</v>
      </c>
      <c r="J571" s="31"/>
    </row>
    <row r="572" spans="1:10" x14ac:dyDescent="0.25">
      <c r="A572" s="440" t="s">
        <v>15217</v>
      </c>
      <c r="B572" s="463" t="s">
        <v>3630</v>
      </c>
      <c r="C572" s="221" t="s">
        <v>15218</v>
      </c>
      <c r="D572" s="221" t="s">
        <v>3653</v>
      </c>
      <c r="E572" s="442"/>
      <c r="F572" s="221"/>
      <c r="G572" s="221"/>
      <c r="H572" s="221"/>
      <c r="I572" s="443"/>
      <c r="J572" s="444"/>
    </row>
    <row r="573" spans="1:10" x14ac:dyDescent="0.25">
      <c r="A573" s="445" t="s">
        <v>15219</v>
      </c>
      <c r="B573" s="465" t="s">
        <v>3630</v>
      </c>
      <c r="C573" s="447" t="s">
        <v>15097</v>
      </c>
      <c r="D573" s="447" t="s">
        <v>3653</v>
      </c>
      <c r="E573" s="448"/>
      <c r="F573" s="447"/>
      <c r="G573" s="447"/>
      <c r="H573" s="447"/>
      <c r="I573" s="449"/>
      <c r="J573" s="450"/>
    </row>
    <row r="574" spans="1:10" x14ac:dyDescent="0.25">
      <c r="A574" s="445" t="s">
        <v>15220</v>
      </c>
      <c r="B574" s="465" t="s">
        <v>3630</v>
      </c>
      <c r="C574" s="447" t="s">
        <v>15099</v>
      </c>
      <c r="D574" s="447" t="s">
        <v>3653</v>
      </c>
      <c r="E574" s="448"/>
      <c r="F574" s="447"/>
      <c r="G574" s="447"/>
      <c r="H574" s="447"/>
      <c r="I574" s="449"/>
      <c r="J574" s="450"/>
    </row>
    <row r="575" spans="1:10" x14ac:dyDescent="0.25">
      <c r="A575" s="451" t="s">
        <v>15221</v>
      </c>
      <c r="B575" s="464" t="s">
        <v>3630</v>
      </c>
      <c r="C575" s="453" t="s">
        <v>15129</v>
      </c>
      <c r="D575" s="453" t="s">
        <v>3653</v>
      </c>
      <c r="E575" s="454"/>
      <c r="F575" s="453"/>
      <c r="G575" s="453"/>
      <c r="H575" s="453"/>
      <c r="I575" s="455"/>
      <c r="J575" s="456"/>
    </row>
    <row r="576" spans="1:10" ht="30" x14ac:dyDescent="0.25">
      <c r="A576" s="31" t="s">
        <v>7158</v>
      </c>
      <c r="B576" s="404">
        <v>89356</v>
      </c>
      <c r="C576" s="31" t="s">
        <v>7910</v>
      </c>
      <c r="D576" s="408" t="s">
        <v>3640</v>
      </c>
      <c r="E576" s="405">
        <v>91.4</v>
      </c>
      <c r="F576" s="406">
        <f>VLOOKUP(B576,'RELATÓRIO DE COMPOSIÇÕES'!A:I,9,0)</f>
        <v>23.95</v>
      </c>
      <c r="G576" s="407">
        <f>BDI_Materiais!$H$27</f>
        <v>0.2026</v>
      </c>
      <c r="H576" s="406">
        <f t="shared" ref="H576:H580" si="54">(1+G576)*F576</f>
        <v>28.802269999999996</v>
      </c>
      <c r="I576" s="406">
        <f t="shared" ref="I576:I580" si="55">ROUND((H576*E576),2)</f>
        <v>2632.53</v>
      </c>
      <c r="J576" s="31"/>
    </row>
    <row r="577" spans="1:10" ht="30" x14ac:dyDescent="0.25">
      <c r="A577" s="31" t="s">
        <v>7159</v>
      </c>
      <c r="B577" s="404">
        <v>89357</v>
      </c>
      <c r="C577" s="31" t="s">
        <v>7898</v>
      </c>
      <c r="D577" s="408" t="s">
        <v>3640</v>
      </c>
      <c r="E577" s="405">
        <v>63.3</v>
      </c>
      <c r="F577" s="406">
        <f>VLOOKUP(B577,'RELATÓRIO DE COMPOSIÇÕES'!A:I,9,0)</f>
        <v>32.799999999999997</v>
      </c>
      <c r="G577" s="407">
        <f>BDI_Materiais!$H$27</f>
        <v>0.2026</v>
      </c>
      <c r="H577" s="406">
        <f t="shared" si="54"/>
        <v>39.44527999999999</v>
      </c>
      <c r="I577" s="406">
        <f t="shared" si="55"/>
        <v>2496.89</v>
      </c>
      <c r="J577" s="31"/>
    </row>
    <row r="578" spans="1:10" ht="45" x14ac:dyDescent="0.25">
      <c r="A578" s="31" t="s">
        <v>7160</v>
      </c>
      <c r="B578" s="404">
        <v>103978</v>
      </c>
      <c r="C578" s="31" t="s">
        <v>15102</v>
      </c>
      <c r="D578" s="408" t="s">
        <v>3640</v>
      </c>
      <c r="E578" s="405">
        <v>13.7</v>
      </c>
      <c r="F578" s="406">
        <f>VLOOKUP(B578,'RELATÓRIO DE COMPOSIÇÕES'!A:I,9,0)</f>
        <v>26.38</v>
      </c>
      <c r="G578" s="407">
        <f>BDI_Materiais!$H$27</f>
        <v>0.2026</v>
      </c>
      <c r="H578" s="406">
        <f t="shared" si="54"/>
        <v>31.724587999999997</v>
      </c>
      <c r="I578" s="406">
        <f t="shared" si="55"/>
        <v>434.63</v>
      </c>
      <c r="J578" s="31"/>
    </row>
    <row r="579" spans="1:10" ht="45" x14ac:dyDescent="0.25">
      <c r="A579" s="31" t="s">
        <v>7161</v>
      </c>
      <c r="B579" s="404">
        <v>103979</v>
      </c>
      <c r="C579" s="31" t="s">
        <v>15104</v>
      </c>
      <c r="D579" s="408" t="s">
        <v>3640</v>
      </c>
      <c r="E579" s="405">
        <v>62</v>
      </c>
      <c r="F579" s="406">
        <f>VLOOKUP(B579,'RELATÓRIO DE COMPOSIÇÕES'!A:I,9,0)</f>
        <v>30.07</v>
      </c>
      <c r="G579" s="407">
        <f>BDI_Materiais!$H$27</f>
        <v>0.2026</v>
      </c>
      <c r="H579" s="406">
        <f t="shared" si="54"/>
        <v>36.162181999999994</v>
      </c>
      <c r="I579" s="406">
        <f t="shared" si="55"/>
        <v>2242.06</v>
      </c>
      <c r="J579" s="31"/>
    </row>
    <row r="580" spans="1:10" ht="45" x14ac:dyDescent="0.25">
      <c r="A580" s="31" t="s">
        <v>7162</v>
      </c>
      <c r="B580" s="404" t="s">
        <v>7174</v>
      </c>
      <c r="C580" s="31" t="s">
        <v>15106</v>
      </c>
      <c r="D580" s="408" t="s">
        <v>3640</v>
      </c>
      <c r="E580" s="405">
        <v>22.6</v>
      </c>
      <c r="F580" s="406">
        <f>VLOOKUP(B580,'RELATÓRIO DE COMPOSIÇÕES'!A:I,9,0)</f>
        <v>43.37</v>
      </c>
      <c r="G580" s="407">
        <f>BDI_Materiais!$H$27</f>
        <v>0.2026</v>
      </c>
      <c r="H580" s="406">
        <f t="shared" si="54"/>
        <v>52.156761999999993</v>
      </c>
      <c r="I580" s="406">
        <f t="shared" si="55"/>
        <v>1178.74</v>
      </c>
      <c r="J580" s="31"/>
    </row>
    <row r="581" spans="1:10" x14ac:dyDescent="0.25">
      <c r="A581" s="457" t="s">
        <v>15222</v>
      </c>
      <c r="B581" s="458" t="s">
        <v>3630</v>
      </c>
      <c r="C581" s="459" t="s">
        <v>15155</v>
      </c>
      <c r="D581" s="459" t="s">
        <v>3653</v>
      </c>
      <c r="E581" s="460"/>
      <c r="F581" s="459"/>
      <c r="G581" s="459"/>
      <c r="H581" s="459"/>
      <c r="I581" s="461"/>
      <c r="J581" s="462"/>
    </row>
    <row r="582" spans="1:10" ht="30" x14ac:dyDescent="0.25">
      <c r="A582" s="31" t="s">
        <v>15223</v>
      </c>
      <c r="B582" s="404">
        <v>89446</v>
      </c>
      <c r="C582" s="31" t="s">
        <v>7911</v>
      </c>
      <c r="D582" s="408" t="s">
        <v>3640</v>
      </c>
      <c r="E582" s="405">
        <v>5.9</v>
      </c>
      <c r="F582" s="406">
        <f>VLOOKUP(B582,'RELATÓRIO DE COMPOSIÇÕES'!A:I,9,0)</f>
        <v>5.4</v>
      </c>
      <c r="G582" s="407">
        <f>BDI_Materiais!$H$27</f>
        <v>0.2026</v>
      </c>
      <c r="H582" s="406">
        <f t="shared" ref="H582:H586" si="56">(1+G582)*F582</f>
        <v>6.49404</v>
      </c>
      <c r="I582" s="406">
        <f t="shared" ref="I582:I586" si="57">ROUND((H582*E582),2)</f>
        <v>38.31</v>
      </c>
      <c r="J582" s="31"/>
    </row>
    <row r="583" spans="1:10" ht="30" x14ac:dyDescent="0.25">
      <c r="A583" s="31" t="s">
        <v>15224</v>
      </c>
      <c r="B583" s="404">
        <v>89447</v>
      </c>
      <c r="C583" s="31" t="s">
        <v>7912</v>
      </c>
      <c r="D583" s="408" t="s">
        <v>3640</v>
      </c>
      <c r="E583" s="405">
        <v>6.6</v>
      </c>
      <c r="F583" s="406">
        <f>VLOOKUP(B583,'RELATÓRIO DE COMPOSIÇÕES'!A:I,9,0)</f>
        <v>10.7</v>
      </c>
      <c r="G583" s="407">
        <f>BDI_Materiais!$H$27</f>
        <v>0.2026</v>
      </c>
      <c r="H583" s="406">
        <f t="shared" si="56"/>
        <v>12.867819999999998</v>
      </c>
      <c r="I583" s="406">
        <f t="shared" si="57"/>
        <v>84.93</v>
      </c>
      <c r="J583" s="31"/>
    </row>
    <row r="584" spans="1:10" ht="30" x14ac:dyDescent="0.25">
      <c r="A584" s="31" t="s">
        <v>15225</v>
      </c>
      <c r="B584" s="404">
        <v>89449</v>
      </c>
      <c r="C584" s="31" t="s">
        <v>7913</v>
      </c>
      <c r="D584" s="408" t="s">
        <v>3640</v>
      </c>
      <c r="E584" s="405">
        <v>45.3</v>
      </c>
      <c r="F584" s="406">
        <f>VLOOKUP(B584,'RELATÓRIO DE COMPOSIÇÕES'!A:I,9,0)</f>
        <v>18.110000000000003</v>
      </c>
      <c r="G584" s="407">
        <f>BDI_Materiais!$H$27</f>
        <v>0.2026</v>
      </c>
      <c r="H584" s="406">
        <f t="shared" si="56"/>
        <v>21.779086000000003</v>
      </c>
      <c r="I584" s="406">
        <f t="shared" si="57"/>
        <v>986.59</v>
      </c>
      <c r="J584" s="31"/>
    </row>
    <row r="585" spans="1:10" ht="30" x14ac:dyDescent="0.25">
      <c r="A585" s="31" t="s">
        <v>15226</v>
      </c>
      <c r="B585" s="404">
        <v>89450</v>
      </c>
      <c r="C585" s="31" t="s">
        <v>7937</v>
      </c>
      <c r="D585" s="408" t="s">
        <v>3640</v>
      </c>
      <c r="E585" s="405">
        <v>5.7</v>
      </c>
      <c r="F585" s="406">
        <f>VLOOKUP(B585,'RELATÓRIO DE COMPOSIÇÕES'!A:I,9,0)</f>
        <v>28.990000000000002</v>
      </c>
      <c r="G585" s="407">
        <f>BDI_Materiais!$H$27</f>
        <v>0.2026</v>
      </c>
      <c r="H585" s="406">
        <f t="shared" si="56"/>
        <v>34.863374</v>
      </c>
      <c r="I585" s="406">
        <f t="shared" si="57"/>
        <v>198.72</v>
      </c>
      <c r="J585" s="31"/>
    </row>
    <row r="586" spans="1:10" ht="30" x14ac:dyDescent="0.25">
      <c r="A586" s="31" t="s">
        <v>15227</v>
      </c>
      <c r="B586" s="404">
        <v>89451</v>
      </c>
      <c r="C586" s="31" t="s">
        <v>7938</v>
      </c>
      <c r="D586" s="408" t="s">
        <v>3640</v>
      </c>
      <c r="E586" s="405">
        <v>2.5</v>
      </c>
      <c r="F586" s="406">
        <f>VLOOKUP(B586,'RELATÓRIO DE COMPOSIÇÕES'!A:I,9,0)</f>
        <v>47.18</v>
      </c>
      <c r="G586" s="407">
        <f>BDI_Materiais!$H$27</f>
        <v>0.2026</v>
      </c>
      <c r="H586" s="406">
        <f t="shared" si="56"/>
        <v>56.738667999999997</v>
      </c>
      <c r="I586" s="406">
        <f t="shared" si="57"/>
        <v>141.85</v>
      </c>
      <c r="J586" s="31"/>
    </row>
    <row r="587" spans="1:10" x14ac:dyDescent="0.25">
      <c r="A587" s="457" t="s">
        <v>15228</v>
      </c>
      <c r="B587" s="458" t="s">
        <v>3630</v>
      </c>
      <c r="C587" s="459" t="s">
        <v>15109</v>
      </c>
      <c r="D587" s="459" t="s">
        <v>3653</v>
      </c>
      <c r="E587" s="460"/>
      <c r="F587" s="459"/>
      <c r="G587" s="459"/>
      <c r="H587" s="459"/>
      <c r="I587" s="461"/>
      <c r="J587" s="462"/>
    </row>
    <row r="588" spans="1:10" ht="60" x14ac:dyDescent="0.25">
      <c r="A588" s="31" t="s">
        <v>15229</v>
      </c>
      <c r="B588" s="404">
        <v>94653</v>
      </c>
      <c r="C588" s="31" t="s">
        <v>5128</v>
      </c>
      <c r="D588" s="408" t="s">
        <v>3640</v>
      </c>
      <c r="E588" s="405">
        <v>21.1</v>
      </c>
      <c r="F588" s="406">
        <f>VLOOKUP(B588,'RELATÓRIO DE COMPOSIÇÕES'!A:I,9,0)</f>
        <v>57.83</v>
      </c>
      <c r="G588" s="407">
        <f>BDI_Materiais!$H$27</f>
        <v>0.2026</v>
      </c>
      <c r="H588" s="406">
        <f t="shared" ref="H588:H590" si="58">(1+G588)*F588</f>
        <v>69.546357999999998</v>
      </c>
      <c r="I588" s="406">
        <f t="shared" ref="I588:I590" si="59">ROUND((H588*E588),2)</f>
        <v>1467.43</v>
      </c>
      <c r="J588" s="31"/>
    </row>
    <row r="589" spans="1:10" ht="60" x14ac:dyDescent="0.25">
      <c r="A589" s="31" t="s">
        <v>15230</v>
      </c>
      <c r="B589" s="404">
        <v>94654</v>
      </c>
      <c r="C589" s="31" t="s">
        <v>15111</v>
      </c>
      <c r="D589" s="408" t="s">
        <v>3640</v>
      </c>
      <c r="E589" s="405">
        <v>20.7</v>
      </c>
      <c r="F589" s="406">
        <f>VLOOKUP(B589,'RELATÓRIO DE COMPOSIÇÕES'!A:I,9,0)</f>
        <v>83.23</v>
      </c>
      <c r="G589" s="407">
        <f>BDI_Materiais!$H$27</f>
        <v>0.2026</v>
      </c>
      <c r="H589" s="406">
        <f t="shared" si="58"/>
        <v>100.09239799999999</v>
      </c>
      <c r="I589" s="406">
        <f t="shared" si="59"/>
        <v>2071.91</v>
      </c>
      <c r="J589" s="31"/>
    </row>
    <row r="590" spans="1:10" ht="60" x14ac:dyDescent="0.25">
      <c r="A590" s="31" t="s">
        <v>15231</v>
      </c>
      <c r="B590" s="404">
        <v>94655</v>
      </c>
      <c r="C590" s="31" t="s">
        <v>4807</v>
      </c>
      <c r="D590" s="408" t="s">
        <v>3640</v>
      </c>
      <c r="E590" s="405">
        <v>129</v>
      </c>
      <c r="F590" s="406">
        <f>VLOOKUP(B590,'RELATÓRIO DE COMPOSIÇÕES'!A:I,9,0)</f>
        <v>114.72999999999999</v>
      </c>
      <c r="G590" s="407">
        <f>BDI_Materiais!$H$27</f>
        <v>0.2026</v>
      </c>
      <c r="H590" s="406">
        <f t="shared" si="58"/>
        <v>137.97429799999998</v>
      </c>
      <c r="I590" s="406">
        <f t="shared" si="59"/>
        <v>17798.68</v>
      </c>
      <c r="J590" s="31"/>
    </row>
    <row r="591" spans="1:10" x14ac:dyDescent="0.25">
      <c r="A591" s="440" t="s">
        <v>15232</v>
      </c>
      <c r="B591" s="463" t="s">
        <v>3630</v>
      </c>
      <c r="C591" s="221" t="s">
        <v>15114</v>
      </c>
      <c r="D591" s="221" t="s">
        <v>3653</v>
      </c>
      <c r="E591" s="442"/>
      <c r="F591" s="221"/>
      <c r="G591" s="221"/>
      <c r="H591" s="221"/>
      <c r="I591" s="443"/>
      <c r="J591" s="444"/>
    </row>
    <row r="592" spans="1:10" x14ac:dyDescent="0.25">
      <c r="A592" s="451" t="s">
        <v>15233</v>
      </c>
      <c r="B592" s="464" t="s">
        <v>3630</v>
      </c>
      <c r="C592" s="453" t="s">
        <v>15155</v>
      </c>
      <c r="D592" s="453" t="s">
        <v>3653</v>
      </c>
      <c r="E592" s="454"/>
      <c r="F592" s="453"/>
      <c r="G592" s="453"/>
      <c r="H592" s="453"/>
      <c r="I592" s="455"/>
      <c r="J592" s="456"/>
    </row>
    <row r="593" spans="1:10" ht="45" x14ac:dyDescent="0.25">
      <c r="A593" s="31" t="s">
        <v>15234</v>
      </c>
      <c r="B593" s="404">
        <v>89538</v>
      </c>
      <c r="C593" s="31" t="s">
        <v>7223</v>
      </c>
      <c r="D593" s="408" t="s">
        <v>3635</v>
      </c>
      <c r="E593" s="405">
        <v>4</v>
      </c>
      <c r="F593" s="406">
        <f>VLOOKUP(B593,'RELATÓRIO DE COMPOSIÇÕES'!A:I,9,0)</f>
        <v>4.01</v>
      </c>
      <c r="G593" s="407">
        <f>BDI_Materiais!$H$27</f>
        <v>0.2026</v>
      </c>
      <c r="H593" s="406">
        <f t="shared" ref="H593:H597" si="60">(1+G593)*F593</f>
        <v>4.8224259999999992</v>
      </c>
      <c r="I593" s="406">
        <f t="shared" ref="I593:I597" si="61">ROUND((H593*E593),2)</f>
        <v>19.29</v>
      </c>
      <c r="J593" s="31"/>
    </row>
    <row r="594" spans="1:10" ht="45" x14ac:dyDescent="0.25">
      <c r="A594" s="31" t="s">
        <v>15235</v>
      </c>
      <c r="B594" s="404">
        <v>89553</v>
      </c>
      <c r="C594" s="31" t="s">
        <v>15236</v>
      </c>
      <c r="D594" s="408" t="s">
        <v>3635</v>
      </c>
      <c r="E594" s="405">
        <v>12</v>
      </c>
      <c r="F594" s="406">
        <f>VLOOKUP(B594,'RELATÓRIO DE COMPOSIÇÕES'!A:I,9,0)</f>
        <v>5.74</v>
      </c>
      <c r="G594" s="407">
        <f>BDI_Materiais!$H$27</f>
        <v>0.2026</v>
      </c>
      <c r="H594" s="406">
        <f t="shared" si="60"/>
        <v>6.9029239999999996</v>
      </c>
      <c r="I594" s="406">
        <f t="shared" si="61"/>
        <v>82.84</v>
      </c>
      <c r="J594" s="31"/>
    </row>
    <row r="595" spans="1:10" ht="45" x14ac:dyDescent="0.25">
      <c r="A595" s="31" t="s">
        <v>15237</v>
      </c>
      <c r="B595" s="404">
        <v>89595</v>
      </c>
      <c r="C595" s="31" t="s">
        <v>15118</v>
      </c>
      <c r="D595" s="408" t="s">
        <v>3635</v>
      </c>
      <c r="E595" s="405">
        <v>32</v>
      </c>
      <c r="F595" s="406">
        <f>VLOOKUP(B595,'RELATÓRIO DE COMPOSIÇÕES'!A:I,9,0)</f>
        <v>14.25</v>
      </c>
      <c r="G595" s="407">
        <f>BDI_Materiais!$H$27</f>
        <v>0.2026</v>
      </c>
      <c r="H595" s="406">
        <f t="shared" si="60"/>
        <v>17.137049999999999</v>
      </c>
      <c r="I595" s="406">
        <f t="shared" si="61"/>
        <v>548.39</v>
      </c>
      <c r="J595" s="31"/>
    </row>
    <row r="596" spans="1:10" ht="45" x14ac:dyDescent="0.25">
      <c r="A596" s="31" t="s">
        <v>15238</v>
      </c>
      <c r="B596" s="404">
        <v>89596</v>
      </c>
      <c r="C596" s="31" t="s">
        <v>15120</v>
      </c>
      <c r="D596" s="408" t="s">
        <v>3635</v>
      </c>
      <c r="E596" s="405">
        <v>26</v>
      </c>
      <c r="F596" s="406">
        <f>VLOOKUP(B596,'RELATÓRIO DE COMPOSIÇÕES'!A:I,9,0)</f>
        <v>10.37</v>
      </c>
      <c r="G596" s="407">
        <f>BDI_Materiais!$H$27</f>
        <v>0.2026</v>
      </c>
      <c r="H596" s="406">
        <f t="shared" si="60"/>
        <v>12.470961999999998</v>
      </c>
      <c r="I596" s="406">
        <f t="shared" si="61"/>
        <v>324.25</v>
      </c>
      <c r="J596" s="31"/>
    </row>
    <row r="597" spans="1:10" ht="45" x14ac:dyDescent="0.25">
      <c r="A597" s="31" t="s">
        <v>15239</v>
      </c>
      <c r="B597" s="404">
        <v>89610</v>
      </c>
      <c r="C597" s="31" t="s">
        <v>15122</v>
      </c>
      <c r="D597" s="408" t="s">
        <v>3635</v>
      </c>
      <c r="E597" s="405">
        <v>2</v>
      </c>
      <c r="F597" s="406">
        <f>VLOOKUP(B597,'RELATÓRIO DE COMPOSIÇÕES'!A:I,9,0)</f>
        <v>19.240000000000002</v>
      </c>
      <c r="G597" s="407">
        <f>BDI_Materiais!$H$27</f>
        <v>0.2026</v>
      </c>
      <c r="H597" s="406">
        <f t="shared" si="60"/>
        <v>23.138024000000001</v>
      </c>
      <c r="I597" s="406">
        <f t="shared" si="61"/>
        <v>46.28</v>
      </c>
      <c r="J597" s="31"/>
    </row>
    <row r="598" spans="1:10" x14ac:dyDescent="0.25">
      <c r="A598" s="440" t="s">
        <v>15240</v>
      </c>
      <c r="B598" s="463" t="s">
        <v>3630</v>
      </c>
      <c r="C598" s="221" t="s">
        <v>15127</v>
      </c>
      <c r="D598" s="221" t="s">
        <v>3653</v>
      </c>
      <c r="E598" s="442"/>
      <c r="F598" s="221"/>
      <c r="G598" s="221"/>
      <c r="H598" s="221"/>
      <c r="I598" s="443"/>
      <c r="J598" s="444"/>
    </row>
    <row r="599" spans="1:10" x14ac:dyDescent="0.25">
      <c r="A599" s="451" t="s">
        <v>15241</v>
      </c>
      <c r="B599" s="464" t="s">
        <v>3630</v>
      </c>
      <c r="C599" s="453" t="s">
        <v>15129</v>
      </c>
      <c r="D599" s="453" t="s">
        <v>3653</v>
      </c>
      <c r="E599" s="454"/>
      <c r="F599" s="453"/>
      <c r="G599" s="453"/>
      <c r="H599" s="453"/>
      <c r="I599" s="455"/>
      <c r="J599" s="456"/>
    </row>
    <row r="600" spans="1:10" ht="45" x14ac:dyDescent="0.25">
      <c r="A600" s="31" t="s">
        <v>7164</v>
      </c>
      <c r="B600" s="404">
        <v>103948</v>
      </c>
      <c r="C600" s="31" t="s">
        <v>15131</v>
      </c>
      <c r="D600" s="408" t="s">
        <v>3635</v>
      </c>
      <c r="E600" s="405">
        <v>8</v>
      </c>
      <c r="F600" s="406">
        <f>VLOOKUP(B600,'RELATÓRIO DE COMPOSIÇÕES'!A:I,9,0)</f>
        <v>7.94</v>
      </c>
      <c r="G600" s="407">
        <f>BDI_Materiais!$H$27</f>
        <v>0.2026</v>
      </c>
      <c r="H600" s="406">
        <f t="shared" ref="H600:H610" si="62">(1+G600)*F600</f>
        <v>9.5486439999999995</v>
      </c>
      <c r="I600" s="406">
        <f t="shared" ref="I600:I610" si="63">ROUND((H600*E600),2)</f>
        <v>76.39</v>
      </c>
      <c r="J600" s="31"/>
    </row>
    <row r="601" spans="1:10" ht="45" x14ac:dyDescent="0.25">
      <c r="A601" s="31" t="s">
        <v>7165</v>
      </c>
      <c r="B601" s="404">
        <v>90375</v>
      </c>
      <c r="C601" s="31" t="s">
        <v>7227</v>
      </c>
      <c r="D601" s="408" t="s">
        <v>3635</v>
      </c>
      <c r="E601" s="405">
        <v>1</v>
      </c>
      <c r="F601" s="406">
        <f>VLOOKUP(B601,'RELATÓRIO DE COMPOSIÇÕES'!A:I,9,0)</f>
        <v>9.74</v>
      </c>
      <c r="G601" s="407">
        <f>BDI_Materiais!$H$27</f>
        <v>0.2026</v>
      </c>
      <c r="H601" s="406">
        <f t="shared" si="62"/>
        <v>11.713324</v>
      </c>
      <c r="I601" s="406">
        <f t="shared" si="63"/>
        <v>11.71</v>
      </c>
      <c r="J601" s="31"/>
    </row>
    <row r="602" spans="1:10" ht="45" x14ac:dyDescent="0.25">
      <c r="A602" s="31" t="s">
        <v>15242</v>
      </c>
      <c r="B602" s="404">
        <v>103959</v>
      </c>
      <c r="C602" s="31" t="s">
        <v>15139</v>
      </c>
      <c r="D602" s="408" t="s">
        <v>3635</v>
      </c>
      <c r="E602" s="405">
        <v>2</v>
      </c>
      <c r="F602" s="406">
        <f>VLOOKUP(B602,'RELATÓRIO DE COMPOSIÇÕES'!A:I,9,0)</f>
        <v>14.829999999999998</v>
      </c>
      <c r="G602" s="407">
        <f>BDI_Materiais!$H$27</f>
        <v>0.2026</v>
      </c>
      <c r="H602" s="406">
        <f t="shared" si="62"/>
        <v>17.834557999999998</v>
      </c>
      <c r="I602" s="406">
        <f t="shared" si="63"/>
        <v>35.67</v>
      </c>
      <c r="J602" s="31"/>
    </row>
    <row r="603" spans="1:10" ht="45" x14ac:dyDescent="0.25">
      <c r="A603" s="31" t="s">
        <v>15243</v>
      </c>
      <c r="B603" s="404">
        <v>103961</v>
      </c>
      <c r="C603" s="31" t="s">
        <v>15244</v>
      </c>
      <c r="D603" s="408" t="s">
        <v>3635</v>
      </c>
      <c r="E603" s="405">
        <v>1</v>
      </c>
      <c r="F603" s="406">
        <f>VLOOKUP(B603,'RELATÓRIO DE COMPOSIÇÕES'!A:I,9,0)</f>
        <v>30.4</v>
      </c>
      <c r="G603" s="407">
        <f>BDI_Materiais!$H$27</f>
        <v>0.2026</v>
      </c>
      <c r="H603" s="406">
        <f t="shared" si="62"/>
        <v>36.559039999999996</v>
      </c>
      <c r="I603" s="406">
        <f t="shared" si="63"/>
        <v>36.56</v>
      </c>
      <c r="J603" s="31"/>
    </row>
    <row r="604" spans="1:10" ht="45" x14ac:dyDescent="0.25">
      <c r="A604" s="31" t="s">
        <v>15245</v>
      </c>
      <c r="B604" s="404">
        <v>103968</v>
      </c>
      <c r="C604" s="31" t="s">
        <v>15137</v>
      </c>
      <c r="D604" s="408" t="s">
        <v>3635</v>
      </c>
      <c r="E604" s="405">
        <v>7</v>
      </c>
      <c r="F604" s="406">
        <f>VLOOKUP(B604,'RELATÓRIO DE COMPOSIÇÕES'!A:I,9,0)</f>
        <v>16.420000000000002</v>
      </c>
      <c r="G604" s="407">
        <f>BDI_Materiais!$H$27</f>
        <v>0.2026</v>
      </c>
      <c r="H604" s="406">
        <f t="shared" si="62"/>
        <v>19.746691999999999</v>
      </c>
      <c r="I604" s="406">
        <f t="shared" si="63"/>
        <v>138.22999999999999</v>
      </c>
      <c r="J604" s="31"/>
    </row>
    <row r="605" spans="1:10" ht="45" x14ac:dyDescent="0.25">
      <c r="A605" s="31" t="s">
        <v>15246</v>
      </c>
      <c r="B605" s="404">
        <v>103969</v>
      </c>
      <c r="C605" s="31" t="s">
        <v>15247</v>
      </c>
      <c r="D605" s="408" t="s">
        <v>3635</v>
      </c>
      <c r="E605" s="405">
        <v>2</v>
      </c>
      <c r="F605" s="406">
        <f>VLOOKUP(B605,'RELATÓRIO DE COMPOSIÇÕES'!A:I,9,0)</f>
        <v>19.389999999999997</v>
      </c>
      <c r="G605" s="407">
        <f>BDI_Materiais!$H$27</f>
        <v>0.2026</v>
      </c>
      <c r="H605" s="406">
        <f t="shared" si="62"/>
        <v>23.318413999999994</v>
      </c>
      <c r="I605" s="406">
        <f t="shared" si="63"/>
        <v>46.64</v>
      </c>
      <c r="J605" s="31"/>
    </row>
    <row r="606" spans="1:10" ht="45" x14ac:dyDescent="0.25">
      <c r="A606" s="31" t="s">
        <v>15248</v>
      </c>
      <c r="B606" s="404">
        <v>103970</v>
      </c>
      <c r="C606" s="31" t="s">
        <v>15249</v>
      </c>
      <c r="D606" s="408" t="s">
        <v>3635</v>
      </c>
      <c r="E606" s="405">
        <v>1</v>
      </c>
      <c r="F606" s="406">
        <f>VLOOKUP(B606,'RELATÓRIO DE COMPOSIÇÕES'!A:I,9,0)</f>
        <v>22.43</v>
      </c>
      <c r="G606" s="407">
        <f>BDI_Materiais!$H$27</f>
        <v>0.2026</v>
      </c>
      <c r="H606" s="406">
        <f t="shared" si="62"/>
        <v>26.974317999999997</v>
      </c>
      <c r="I606" s="406">
        <f t="shared" si="63"/>
        <v>26.97</v>
      </c>
      <c r="J606" s="31"/>
    </row>
    <row r="607" spans="1:10" ht="45" x14ac:dyDescent="0.25">
      <c r="A607" s="31" t="s">
        <v>15250</v>
      </c>
      <c r="B607" s="404">
        <v>103971</v>
      </c>
      <c r="C607" s="31" t="s">
        <v>15251</v>
      </c>
      <c r="D607" s="408" t="s">
        <v>3635</v>
      </c>
      <c r="E607" s="405">
        <v>5</v>
      </c>
      <c r="F607" s="406">
        <f>VLOOKUP(B607,'RELATÓRIO DE COMPOSIÇÕES'!A:I,9,0)</f>
        <v>24.630000000000003</v>
      </c>
      <c r="G607" s="407">
        <f>BDI_Materiais!$H$27</f>
        <v>0.2026</v>
      </c>
      <c r="H607" s="406">
        <f t="shared" si="62"/>
        <v>29.620038000000001</v>
      </c>
      <c r="I607" s="406">
        <f t="shared" si="63"/>
        <v>148.1</v>
      </c>
      <c r="J607" s="31"/>
    </row>
    <row r="608" spans="1:10" ht="45" x14ac:dyDescent="0.25">
      <c r="A608" s="31" t="s">
        <v>15252</v>
      </c>
      <c r="B608" s="404">
        <v>103972</v>
      </c>
      <c r="C608" s="31" t="s">
        <v>15253</v>
      </c>
      <c r="D608" s="408" t="s">
        <v>3635</v>
      </c>
      <c r="E608" s="405">
        <v>4</v>
      </c>
      <c r="F608" s="406">
        <f>VLOOKUP(B608,'RELATÓRIO DE COMPOSIÇÕES'!A:I,9,0)</f>
        <v>28.529999999999998</v>
      </c>
      <c r="G608" s="407">
        <f>BDI_Materiais!$H$27</f>
        <v>0.2026</v>
      </c>
      <c r="H608" s="406">
        <f t="shared" si="62"/>
        <v>34.310177999999993</v>
      </c>
      <c r="I608" s="406">
        <f t="shared" si="63"/>
        <v>137.24</v>
      </c>
      <c r="J608" s="31"/>
    </row>
    <row r="609" spans="1:10" ht="45" x14ac:dyDescent="0.25">
      <c r="A609" s="31" t="s">
        <v>15254</v>
      </c>
      <c r="B609" s="404" t="s">
        <v>7005</v>
      </c>
      <c r="C609" s="31" t="s">
        <v>15191</v>
      </c>
      <c r="D609" s="408" t="s">
        <v>3635</v>
      </c>
      <c r="E609" s="405">
        <v>2</v>
      </c>
      <c r="F609" s="406">
        <f>VLOOKUP(B609,'RELATÓRIO DE COMPOSIÇÕES'!A:I,9,0)</f>
        <v>65.92</v>
      </c>
      <c r="G609" s="407">
        <f>BDI_Materiais!$H$27</f>
        <v>0.2026</v>
      </c>
      <c r="H609" s="406">
        <f t="shared" si="62"/>
        <v>79.275391999999997</v>
      </c>
      <c r="I609" s="406">
        <f t="shared" si="63"/>
        <v>158.55000000000001</v>
      </c>
      <c r="J609" s="31"/>
    </row>
    <row r="610" spans="1:10" ht="45" x14ac:dyDescent="0.25">
      <c r="A610" s="31" t="s">
        <v>15255</v>
      </c>
      <c r="B610" s="404" t="s">
        <v>7176</v>
      </c>
      <c r="C610" s="31" t="s">
        <v>15141</v>
      </c>
      <c r="D610" s="408" t="s">
        <v>3635</v>
      </c>
      <c r="E610" s="405">
        <v>1</v>
      </c>
      <c r="F610" s="406">
        <f>VLOOKUP(B610,'RELATÓRIO DE COMPOSIÇÕES'!A:I,9,0)</f>
        <v>57.46</v>
      </c>
      <c r="G610" s="407">
        <f>BDI_Materiais!$H$27</f>
        <v>0.2026</v>
      </c>
      <c r="H610" s="406">
        <f t="shared" si="62"/>
        <v>69.101395999999994</v>
      </c>
      <c r="I610" s="406">
        <f t="shared" si="63"/>
        <v>69.099999999999994</v>
      </c>
      <c r="J610" s="31"/>
    </row>
    <row r="611" spans="1:10" x14ac:dyDescent="0.25">
      <c r="A611" s="457" t="s">
        <v>15256</v>
      </c>
      <c r="B611" s="458" t="s">
        <v>3630</v>
      </c>
      <c r="C611" s="459" t="s">
        <v>15155</v>
      </c>
      <c r="D611" s="459" t="s">
        <v>3653</v>
      </c>
      <c r="E611" s="460"/>
      <c r="F611" s="459"/>
      <c r="G611" s="459"/>
      <c r="H611" s="459"/>
      <c r="I611" s="461"/>
      <c r="J611" s="462"/>
    </row>
    <row r="612" spans="1:10" ht="45" x14ac:dyDescent="0.25">
      <c r="A612" s="31" t="s">
        <v>15257</v>
      </c>
      <c r="B612" s="404">
        <v>103959</v>
      </c>
      <c r="C612" s="31" t="s">
        <v>15139</v>
      </c>
      <c r="D612" s="408" t="s">
        <v>3635</v>
      </c>
      <c r="E612" s="405">
        <v>1</v>
      </c>
      <c r="F612" s="406">
        <f>VLOOKUP(B612,'RELATÓRIO DE COMPOSIÇÕES'!A:I,9,0)</f>
        <v>14.829999999999998</v>
      </c>
      <c r="G612" s="407">
        <f>BDI_Materiais!$H$27</f>
        <v>0.2026</v>
      </c>
      <c r="H612" s="406">
        <f t="shared" ref="H612:H613" si="64">(1+G612)*F612</f>
        <v>17.834557999999998</v>
      </c>
      <c r="I612" s="406">
        <f t="shared" ref="I612:I613" si="65">ROUND((H612*E612),2)</f>
        <v>17.829999999999998</v>
      </c>
      <c r="J612" s="31"/>
    </row>
    <row r="613" spans="1:10" ht="45" x14ac:dyDescent="0.25">
      <c r="A613" s="31" t="s">
        <v>15258</v>
      </c>
      <c r="B613" s="404">
        <v>103967</v>
      </c>
      <c r="C613" s="31" t="s">
        <v>15259</v>
      </c>
      <c r="D613" s="408" t="s">
        <v>3635</v>
      </c>
      <c r="E613" s="405">
        <v>1</v>
      </c>
      <c r="F613" s="406">
        <f>VLOOKUP(B613,'RELATÓRIO DE COMPOSIÇÕES'!A:I,9,0)</f>
        <v>11.51</v>
      </c>
      <c r="G613" s="407">
        <f>BDI_Materiais!$H$27</f>
        <v>0.2026</v>
      </c>
      <c r="H613" s="406">
        <f t="shared" si="64"/>
        <v>13.841925999999999</v>
      </c>
      <c r="I613" s="406">
        <f t="shared" si="65"/>
        <v>13.84</v>
      </c>
      <c r="J613" s="31"/>
    </row>
    <row r="614" spans="1:10" x14ac:dyDescent="0.25">
      <c r="A614" s="440" t="s">
        <v>15260</v>
      </c>
      <c r="B614" s="463" t="s">
        <v>3630</v>
      </c>
      <c r="C614" s="221" t="s">
        <v>15143</v>
      </c>
      <c r="D614" s="221" t="s">
        <v>3653</v>
      </c>
      <c r="E614" s="442"/>
      <c r="F614" s="221"/>
      <c r="G614" s="221"/>
      <c r="H614" s="221"/>
      <c r="I614" s="443"/>
      <c r="J614" s="444"/>
    </row>
    <row r="615" spans="1:10" x14ac:dyDescent="0.25">
      <c r="A615" s="451" t="s">
        <v>15261</v>
      </c>
      <c r="B615" s="464" t="s">
        <v>3630</v>
      </c>
      <c r="C615" s="453" t="s">
        <v>15155</v>
      </c>
      <c r="D615" s="453" t="s">
        <v>3653</v>
      </c>
      <c r="E615" s="454"/>
      <c r="F615" s="453"/>
      <c r="G615" s="453"/>
      <c r="H615" s="453"/>
      <c r="I615" s="455"/>
      <c r="J615" s="456"/>
    </row>
    <row r="616" spans="1:10" ht="30" x14ac:dyDescent="0.25">
      <c r="A616" s="31" t="s">
        <v>15262</v>
      </c>
      <c r="B616" s="404">
        <v>89503</v>
      </c>
      <c r="C616" s="31" t="s">
        <v>15263</v>
      </c>
      <c r="D616" s="408" t="s">
        <v>3635</v>
      </c>
      <c r="E616" s="405">
        <v>1</v>
      </c>
      <c r="F616" s="406">
        <f>VLOOKUP(B616,'RELATÓRIO DE COMPOSIÇÕES'!A:I,9,0)</f>
        <v>22.45</v>
      </c>
      <c r="G616" s="407">
        <f>BDI_Materiais!$H$27</f>
        <v>0.2026</v>
      </c>
      <c r="H616" s="406">
        <f>(1+G616)*F616</f>
        <v>26.998369999999998</v>
      </c>
      <c r="I616" s="406">
        <f>ROUND((H616*E616),2)</f>
        <v>27</v>
      </c>
      <c r="J616" s="31"/>
    </row>
    <row r="617" spans="1:10" x14ac:dyDescent="0.25">
      <c r="A617" s="457" t="s">
        <v>15264</v>
      </c>
      <c r="B617" s="458" t="s">
        <v>3630</v>
      </c>
      <c r="C617" s="459" t="s">
        <v>15109</v>
      </c>
      <c r="D617" s="459" t="s">
        <v>3653</v>
      </c>
      <c r="E617" s="460"/>
      <c r="F617" s="459"/>
      <c r="G617" s="459"/>
      <c r="H617" s="459"/>
      <c r="I617" s="461"/>
      <c r="J617" s="462"/>
    </row>
    <row r="618" spans="1:10" ht="60" x14ac:dyDescent="0.25">
      <c r="A618" s="31" t="s">
        <v>15265</v>
      </c>
      <c r="B618" s="404">
        <v>94673</v>
      </c>
      <c r="C618" s="31" t="s">
        <v>15266</v>
      </c>
      <c r="D618" s="408" t="s">
        <v>3635</v>
      </c>
      <c r="E618" s="405">
        <v>1</v>
      </c>
      <c r="F618" s="406">
        <f>VLOOKUP(B618,'RELATÓRIO DE COMPOSIÇÕES'!A:I,9,0)</f>
        <v>10.77</v>
      </c>
      <c r="G618" s="407">
        <f>BDI_Materiais!$H$27</f>
        <v>0.2026</v>
      </c>
      <c r="H618" s="406">
        <f t="shared" ref="H618:H624" si="66">(1+G618)*F618</f>
        <v>12.952001999999998</v>
      </c>
      <c r="I618" s="406">
        <f t="shared" ref="I618:I624" si="67">ROUND((H618*E618),2)</f>
        <v>12.95</v>
      </c>
      <c r="J618" s="31"/>
    </row>
    <row r="619" spans="1:10" ht="60" x14ac:dyDescent="0.25">
      <c r="A619" s="31" t="s">
        <v>15267</v>
      </c>
      <c r="B619" s="404">
        <v>94675</v>
      </c>
      <c r="C619" s="31" t="s">
        <v>15268</v>
      </c>
      <c r="D619" s="408" t="s">
        <v>3635</v>
      </c>
      <c r="E619" s="405">
        <v>4</v>
      </c>
      <c r="F619" s="406">
        <f>VLOOKUP(B619,'RELATÓRIO DE COMPOSIÇÕES'!A:I,9,0)</f>
        <v>14.280000000000001</v>
      </c>
      <c r="G619" s="407">
        <f>BDI_Materiais!$H$27</f>
        <v>0.2026</v>
      </c>
      <c r="H619" s="406">
        <f t="shared" si="66"/>
        <v>17.173127999999998</v>
      </c>
      <c r="I619" s="406">
        <f t="shared" si="67"/>
        <v>68.69</v>
      </c>
      <c r="J619" s="31"/>
    </row>
    <row r="620" spans="1:10" ht="60" x14ac:dyDescent="0.25">
      <c r="A620" s="31" t="s">
        <v>15269</v>
      </c>
      <c r="B620" s="404">
        <v>94677</v>
      </c>
      <c r="C620" s="31" t="s">
        <v>15270</v>
      </c>
      <c r="D620" s="408" t="s">
        <v>3635</v>
      </c>
      <c r="E620" s="405">
        <v>1</v>
      </c>
      <c r="F620" s="406">
        <f>VLOOKUP(B620,'RELATÓRIO DE COMPOSIÇÕES'!A:I,9,0)</f>
        <v>23.8</v>
      </c>
      <c r="G620" s="407">
        <f>BDI_Materiais!$H$27</f>
        <v>0.2026</v>
      </c>
      <c r="H620" s="406">
        <f t="shared" si="66"/>
        <v>28.621879999999997</v>
      </c>
      <c r="I620" s="406">
        <f t="shared" si="67"/>
        <v>28.62</v>
      </c>
      <c r="J620" s="31"/>
    </row>
    <row r="621" spans="1:10" ht="60" x14ac:dyDescent="0.25">
      <c r="A621" s="31" t="s">
        <v>15271</v>
      </c>
      <c r="B621" s="404">
        <v>94679</v>
      </c>
      <c r="C621" s="31" t="s">
        <v>15272</v>
      </c>
      <c r="D621" s="408" t="s">
        <v>3635</v>
      </c>
      <c r="E621" s="405">
        <v>1</v>
      </c>
      <c r="F621" s="406">
        <f>VLOOKUP(B621,'RELATÓRIO DE COMPOSIÇÕES'!A:I,9,0)</f>
        <v>24.83</v>
      </c>
      <c r="G621" s="407">
        <f>BDI_Materiais!$H$27</f>
        <v>0.2026</v>
      </c>
      <c r="H621" s="406">
        <f t="shared" si="66"/>
        <v>29.860557999999994</v>
      </c>
      <c r="I621" s="406">
        <f t="shared" si="67"/>
        <v>29.86</v>
      </c>
      <c r="J621" s="31"/>
    </row>
    <row r="622" spans="1:10" ht="60" x14ac:dyDescent="0.25">
      <c r="A622" s="31" t="s">
        <v>15273</v>
      </c>
      <c r="B622" s="404">
        <v>94681</v>
      </c>
      <c r="C622" s="31" t="s">
        <v>15274</v>
      </c>
      <c r="D622" s="408" t="s">
        <v>3635</v>
      </c>
      <c r="E622" s="405">
        <v>1</v>
      </c>
      <c r="F622" s="406">
        <f>VLOOKUP(B622,'RELATÓRIO DE COMPOSIÇÕES'!A:I,9,0)</f>
        <v>55.050000000000004</v>
      </c>
      <c r="G622" s="407">
        <f>BDI_Materiais!$H$27</f>
        <v>0.2026</v>
      </c>
      <c r="H622" s="406">
        <f t="shared" si="66"/>
        <v>66.203130000000002</v>
      </c>
      <c r="I622" s="406">
        <f t="shared" si="67"/>
        <v>66.2</v>
      </c>
      <c r="J622" s="31"/>
    </row>
    <row r="623" spans="1:10" ht="60" x14ac:dyDescent="0.25">
      <c r="A623" s="31" t="s">
        <v>15275</v>
      </c>
      <c r="B623" s="404">
        <v>94683</v>
      </c>
      <c r="C623" s="31" t="s">
        <v>15276</v>
      </c>
      <c r="D623" s="408" t="s">
        <v>3635</v>
      </c>
      <c r="E623" s="405">
        <v>1</v>
      </c>
      <c r="F623" s="406">
        <f>VLOOKUP(B623,'RELATÓRIO DE COMPOSIÇÕES'!A:I,9,0)</f>
        <v>73.509999999999991</v>
      </c>
      <c r="G623" s="407">
        <f>BDI_Materiais!$H$27</f>
        <v>0.2026</v>
      </c>
      <c r="H623" s="406">
        <f t="shared" si="66"/>
        <v>88.403125999999986</v>
      </c>
      <c r="I623" s="406">
        <f t="shared" si="67"/>
        <v>88.4</v>
      </c>
      <c r="J623" s="31"/>
    </row>
    <row r="624" spans="1:10" ht="60" x14ac:dyDescent="0.25">
      <c r="A624" s="31" t="s">
        <v>15277</v>
      </c>
      <c r="B624" s="404">
        <v>94687</v>
      </c>
      <c r="C624" s="31" t="s">
        <v>15278</v>
      </c>
      <c r="D624" s="408" t="s">
        <v>3635</v>
      </c>
      <c r="E624" s="405">
        <v>1</v>
      </c>
      <c r="F624" s="406">
        <f>VLOOKUP(B624,'RELATÓRIO DE COMPOSIÇÕES'!A:I,9,0)</f>
        <v>222.51</v>
      </c>
      <c r="G624" s="407">
        <f>BDI_Materiais!$H$27</f>
        <v>0.2026</v>
      </c>
      <c r="H624" s="406">
        <f t="shared" si="66"/>
        <v>267.59052599999995</v>
      </c>
      <c r="I624" s="406">
        <f t="shared" si="67"/>
        <v>267.58999999999997</v>
      </c>
      <c r="J624" s="31"/>
    </row>
    <row r="625" spans="1:10" x14ac:dyDescent="0.25">
      <c r="A625" s="440" t="s">
        <v>15279</v>
      </c>
      <c r="B625" s="463" t="s">
        <v>3630</v>
      </c>
      <c r="C625" s="221" t="s">
        <v>15159</v>
      </c>
      <c r="D625" s="221" t="s">
        <v>3653</v>
      </c>
      <c r="E625" s="442"/>
      <c r="F625" s="221"/>
      <c r="G625" s="221"/>
      <c r="H625" s="221"/>
      <c r="I625" s="443"/>
      <c r="J625" s="444"/>
    </row>
    <row r="626" spans="1:10" x14ac:dyDescent="0.25">
      <c r="A626" s="451" t="s">
        <v>15280</v>
      </c>
      <c r="B626" s="464" t="s">
        <v>3630</v>
      </c>
      <c r="C626" s="453" t="s">
        <v>15129</v>
      </c>
      <c r="D626" s="453" t="s">
        <v>3653</v>
      </c>
      <c r="E626" s="454"/>
      <c r="F626" s="453"/>
      <c r="G626" s="453"/>
      <c r="H626" s="453"/>
      <c r="I626" s="455"/>
      <c r="J626" s="456"/>
    </row>
    <row r="627" spans="1:10" ht="45" x14ac:dyDescent="0.25">
      <c r="A627" s="31" t="s">
        <v>7166</v>
      </c>
      <c r="B627" s="404">
        <v>89362</v>
      </c>
      <c r="C627" s="31" t="s">
        <v>7920</v>
      </c>
      <c r="D627" s="408" t="s">
        <v>3635</v>
      </c>
      <c r="E627" s="405">
        <v>20</v>
      </c>
      <c r="F627" s="406">
        <f>VLOOKUP(B627,'RELATÓRIO DE COMPOSIÇÕES'!A:I,9,0)</f>
        <v>9.6000000000000014</v>
      </c>
      <c r="G627" s="407">
        <f>BDI_Materiais!$H$27</f>
        <v>0.2026</v>
      </c>
      <c r="H627" s="406">
        <f t="shared" ref="H627:H629" si="68">(1+G627)*F627</f>
        <v>11.544960000000001</v>
      </c>
      <c r="I627" s="406">
        <f t="shared" ref="I627:I629" si="69">ROUND((H627*E627),2)</f>
        <v>230.9</v>
      </c>
      <c r="J627" s="31"/>
    </row>
    <row r="628" spans="1:10" ht="45" x14ac:dyDescent="0.25">
      <c r="A628" s="31" t="s">
        <v>7167</v>
      </c>
      <c r="B628" s="404">
        <v>89367</v>
      </c>
      <c r="C628" s="31" t="s">
        <v>7921</v>
      </c>
      <c r="D628" s="408" t="s">
        <v>3635</v>
      </c>
      <c r="E628" s="405">
        <v>10</v>
      </c>
      <c r="F628" s="406">
        <f>VLOOKUP(B628,'RELATÓRIO DE COMPOSIÇÕES'!A:I,9,0)</f>
        <v>13.209999999999999</v>
      </c>
      <c r="G628" s="407">
        <f>BDI_Materiais!$H$27</f>
        <v>0.2026</v>
      </c>
      <c r="H628" s="406">
        <f t="shared" si="68"/>
        <v>15.886345999999998</v>
      </c>
      <c r="I628" s="406">
        <f t="shared" si="69"/>
        <v>158.86000000000001</v>
      </c>
      <c r="J628" s="31"/>
    </row>
    <row r="629" spans="1:10" ht="45" x14ac:dyDescent="0.25">
      <c r="A629" s="31" t="s">
        <v>7168</v>
      </c>
      <c r="B629" s="404" t="s">
        <v>7175</v>
      </c>
      <c r="C629" s="31" t="s">
        <v>15165</v>
      </c>
      <c r="D629" s="408" t="s">
        <v>3635</v>
      </c>
      <c r="E629" s="405">
        <v>30</v>
      </c>
      <c r="F629" s="406">
        <f>VLOOKUP(B629,'RELATÓRIO DE COMPOSIÇÕES'!A:I,9,0)</f>
        <v>13.61</v>
      </c>
      <c r="G629" s="407">
        <f>BDI_Materiais!$H$27</f>
        <v>0.2026</v>
      </c>
      <c r="H629" s="406">
        <f t="shared" si="68"/>
        <v>16.367385999999996</v>
      </c>
      <c r="I629" s="406">
        <f t="shared" si="69"/>
        <v>491.02</v>
      </c>
      <c r="J629" s="31"/>
    </row>
    <row r="630" spans="1:10" x14ac:dyDescent="0.25">
      <c r="A630" s="457" t="s">
        <v>15281</v>
      </c>
      <c r="B630" s="458" t="s">
        <v>3630</v>
      </c>
      <c r="C630" s="459" t="s">
        <v>15155</v>
      </c>
      <c r="D630" s="459" t="s">
        <v>3653</v>
      </c>
      <c r="E630" s="460"/>
      <c r="F630" s="459"/>
      <c r="G630" s="459"/>
      <c r="H630" s="459"/>
      <c r="I630" s="461"/>
      <c r="J630" s="462"/>
    </row>
    <row r="631" spans="1:10" ht="30" x14ac:dyDescent="0.25">
      <c r="A631" s="31" t="s">
        <v>15282</v>
      </c>
      <c r="B631" s="404">
        <v>89501</v>
      </c>
      <c r="C631" s="31" t="s">
        <v>7926</v>
      </c>
      <c r="D631" s="408" t="s">
        <v>3635</v>
      </c>
      <c r="E631" s="405">
        <v>4</v>
      </c>
      <c r="F631" s="406">
        <f>VLOOKUP(B631,'RELATÓRIO DE COMPOSIÇÕES'!A:I,9,0)</f>
        <v>14.309999999999999</v>
      </c>
      <c r="G631" s="407">
        <f>BDI_Materiais!$H$27</f>
        <v>0.2026</v>
      </c>
      <c r="H631" s="406">
        <f t="shared" ref="H631:H633" si="70">(1+G631)*F631</f>
        <v>17.209205999999998</v>
      </c>
      <c r="I631" s="406">
        <f t="shared" ref="I631:I633" si="71">ROUND((H631*E631),2)</f>
        <v>68.84</v>
      </c>
      <c r="J631" s="31"/>
    </row>
    <row r="632" spans="1:10" ht="30" x14ac:dyDescent="0.25">
      <c r="A632" s="31" t="s">
        <v>15283</v>
      </c>
      <c r="B632" s="404">
        <v>89505</v>
      </c>
      <c r="C632" s="31" t="s">
        <v>7939</v>
      </c>
      <c r="D632" s="408" t="s">
        <v>3635</v>
      </c>
      <c r="E632" s="405">
        <v>1</v>
      </c>
      <c r="F632" s="406">
        <f>VLOOKUP(B632,'RELATÓRIO DE COMPOSIÇÕES'!A:I,9,0)</f>
        <v>40.660000000000004</v>
      </c>
      <c r="G632" s="407">
        <f>BDI_Materiais!$H$27</f>
        <v>0.2026</v>
      </c>
      <c r="H632" s="406">
        <f t="shared" si="70"/>
        <v>48.897716000000003</v>
      </c>
      <c r="I632" s="406">
        <f t="shared" si="71"/>
        <v>48.9</v>
      </c>
      <c r="J632" s="31"/>
    </row>
    <row r="633" spans="1:10" ht="45" x14ac:dyDescent="0.25">
      <c r="A633" s="31" t="s">
        <v>15284</v>
      </c>
      <c r="B633" s="404">
        <v>103974</v>
      </c>
      <c r="C633" s="31" t="s">
        <v>15285</v>
      </c>
      <c r="D633" s="408" t="s">
        <v>3635</v>
      </c>
      <c r="E633" s="405">
        <v>1</v>
      </c>
      <c r="F633" s="406">
        <f>VLOOKUP(B633,'RELATÓRIO DE COMPOSIÇÕES'!A:I,9,0)</f>
        <v>10.489999999999998</v>
      </c>
      <c r="G633" s="407">
        <f>BDI_Materiais!$H$27</f>
        <v>0.2026</v>
      </c>
      <c r="H633" s="406">
        <f t="shared" si="70"/>
        <v>12.615273999999998</v>
      </c>
      <c r="I633" s="406">
        <f t="shared" si="71"/>
        <v>12.62</v>
      </c>
      <c r="J633" s="31"/>
    </row>
    <row r="634" spans="1:10" x14ac:dyDescent="0.25">
      <c r="A634" s="440" t="s">
        <v>15286</v>
      </c>
      <c r="B634" s="463" t="s">
        <v>3630</v>
      </c>
      <c r="C634" s="221" t="s">
        <v>15177</v>
      </c>
      <c r="D634" s="221" t="s">
        <v>3653</v>
      </c>
      <c r="E634" s="442"/>
      <c r="F634" s="221"/>
      <c r="G634" s="221"/>
      <c r="H634" s="221"/>
      <c r="I634" s="443"/>
      <c r="J634" s="444"/>
    </row>
    <row r="635" spans="1:10" x14ac:dyDescent="0.25">
      <c r="A635" s="451" t="s">
        <v>15287</v>
      </c>
      <c r="B635" s="464" t="s">
        <v>3630</v>
      </c>
      <c r="C635" s="453" t="s">
        <v>15129</v>
      </c>
      <c r="D635" s="453" t="s">
        <v>3653</v>
      </c>
      <c r="E635" s="454"/>
      <c r="F635" s="453"/>
      <c r="G635" s="453"/>
      <c r="H635" s="453"/>
      <c r="I635" s="455"/>
      <c r="J635" s="456"/>
    </row>
    <row r="636" spans="1:10" ht="45" x14ac:dyDescent="0.25">
      <c r="A636" s="31" t="s">
        <v>7169</v>
      </c>
      <c r="B636" s="404">
        <v>89440</v>
      </c>
      <c r="C636" s="31" t="s">
        <v>15288</v>
      </c>
      <c r="D636" s="408" t="s">
        <v>3635</v>
      </c>
      <c r="E636" s="405">
        <v>3</v>
      </c>
      <c r="F636" s="406">
        <f>VLOOKUP(B636,'RELATÓRIO DE COMPOSIÇÕES'!A:I,9,0)</f>
        <v>12.139999999999999</v>
      </c>
      <c r="G636" s="407">
        <f>BDI_Materiais!$H$27</f>
        <v>0.2026</v>
      </c>
      <c r="H636" s="406">
        <f t="shared" ref="H636:H650" si="72">(1+G636)*F636</f>
        <v>14.599563999999997</v>
      </c>
      <c r="I636" s="406">
        <f t="shared" ref="I636:I650" si="73">ROUND((H636*E636),2)</f>
        <v>43.8</v>
      </c>
      <c r="J636" s="31"/>
    </row>
    <row r="637" spans="1:10" ht="30" x14ac:dyDescent="0.25">
      <c r="A637" s="31" t="s">
        <v>7170</v>
      </c>
      <c r="B637" s="404">
        <v>89398</v>
      </c>
      <c r="C637" s="31" t="s">
        <v>7928</v>
      </c>
      <c r="D637" s="408" t="s">
        <v>3635</v>
      </c>
      <c r="E637" s="405">
        <v>5</v>
      </c>
      <c r="F637" s="406">
        <f>VLOOKUP(B637,'RELATÓRIO DE COMPOSIÇÕES'!A:I,9,0)</f>
        <v>18.419999999999998</v>
      </c>
      <c r="G637" s="407">
        <f>BDI_Materiais!$H$27</f>
        <v>0.2026</v>
      </c>
      <c r="H637" s="406">
        <f t="shared" si="72"/>
        <v>22.151891999999997</v>
      </c>
      <c r="I637" s="406">
        <f t="shared" si="73"/>
        <v>110.76</v>
      </c>
      <c r="J637" s="31"/>
    </row>
    <row r="638" spans="1:10" ht="45" x14ac:dyDescent="0.25">
      <c r="A638" s="31" t="s">
        <v>7171</v>
      </c>
      <c r="B638" s="404">
        <v>104004</v>
      </c>
      <c r="C638" s="31" t="s">
        <v>15289</v>
      </c>
      <c r="D638" s="408" t="s">
        <v>3635</v>
      </c>
      <c r="E638" s="405">
        <v>9</v>
      </c>
      <c r="F638" s="406">
        <f>VLOOKUP(B638,'RELATÓRIO DE COMPOSIÇÕES'!A:I,9,0)</f>
        <v>29.64</v>
      </c>
      <c r="G638" s="407">
        <f>BDI_Materiais!$H$27</f>
        <v>0.2026</v>
      </c>
      <c r="H638" s="406">
        <f t="shared" si="72"/>
        <v>35.645063999999998</v>
      </c>
      <c r="I638" s="406">
        <f t="shared" si="73"/>
        <v>320.81</v>
      </c>
      <c r="J638" s="31"/>
    </row>
    <row r="639" spans="1:10" ht="60" x14ac:dyDescent="0.25">
      <c r="A639" s="31" t="s">
        <v>7172</v>
      </c>
      <c r="B639" s="404">
        <v>94696</v>
      </c>
      <c r="C639" s="31" t="s">
        <v>7226</v>
      </c>
      <c r="D639" s="408" t="s">
        <v>3635</v>
      </c>
      <c r="E639" s="405">
        <v>3</v>
      </c>
      <c r="F639" s="406">
        <f>VLOOKUP(B639,'RELATÓRIO DE COMPOSIÇÕES'!A:I,9,0)</f>
        <v>59.89</v>
      </c>
      <c r="G639" s="407">
        <f>BDI_Materiais!$H$27</f>
        <v>0.2026</v>
      </c>
      <c r="H639" s="406">
        <f t="shared" si="72"/>
        <v>72.023713999999998</v>
      </c>
      <c r="I639" s="406">
        <f t="shared" si="73"/>
        <v>216.07</v>
      </c>
      <c r="J639" s="31"/>
    </row>
    <row r="640" spans="1:10" ht="60" x14ac:dyDescent="0.25">
      <c r="A640" s="31" t="s">
        <v>15290</v>
      </c>
      <c r="B640" s="404">
        <v>94697</v>
      </c>
      <c r="C640" s="31" t="s">
        <v>7228</v>
      </c>
      <c r="D640" s="408" t="s">
        <v>3635</v>
      </c>
      <c r="E640" s="405">
        <v>1</v>
      </c>
      <c r="F640" s="406">
        <f>VLOOKUP(B640,'RELATÓRIO DE COMPOSIÇÕES'!A:I,9,0)</f>
        <v>86.67</v>
      </c>
      <c r="G640" s="407">
        <f>BDI_Materiais!$H$27</f>
        <v>0.2026</v>
      </c>
      <c r="H640" s="406">
        <f t="shared" si="72"/>
        <v>104.22934199999999</v>
      </c>
      <c r="I640" s="406">
        <f t="shared" si="73"/>
        <v>104.23</v>
      </c>
      <c r="J640" s="31"/>
    </row>
    <row r="641" spans="1:10" ht="60" x14ac:dyDescent="0.25">
      <c r="A641" s="31" t="s">
        <v>15291</v>
      </c>
      <c r="B641" s="404">
        <v>94701</v>
      </c>
      <c r="C641" s="31" t="s">
        <v>4809</v>
      </c>
      <c r="D641" s="408" t="s">
        <v>3635</v>
      </c>
      <c r="E641" s="405">
        <v>3</v>
      </c>
      <c r="F641" s="406">
        <f>VLOOKUP(B641,'RELATÓRIO DE COMPOSIÇÕES'!A:I,9,0)</f>
        <v>220.76999999999998</v>
      </c>
      <c r="G641" s="407">
        <f>BDI_Materiais!$H$27</f>
        <v>0.2026</v>
      </c>
      <c r="H641" s="406">
        <f t="shared" si="72"/>
        <v>265.49800199999993</v>
      </c>
      <c r="I641" s="406">
        <f t="shared" si="73"/>
        <v>796.49</v>
      </c>
      <c r="J641" s="31"/>
    </row>
    <row r="642" spans="1:10" ht="45" x14ac:dyDescent="0.25">
      <c r="A642" s="31" t="s">
        <v>15292</v>
      </c>
      <c r="B642" s="404">
        <v>89400</v>
      </c>
      <c r="C642" s="31" t="s">
        <v>7929</v>
      </c>
      <c r="D642" s="408" t="s">
        <v>3635</v>
      </c>
      <c r="E642" s="405">
        <v>7</v>
      </c>
      <c r="F642" s="406">
        <f>VLOOKUP(B642,'RELATÓRIO DE COMPOSIÇÕES'!A:I,9,0)</f>
        <v>20.09</v>
      </c>
      <c r="G642" s="407">
        <f>BDI_Materiais!$H$27</f>
        <v>0.2026</v>
      </c>
      <c r="H642" s="406">
        <f t="shared" si="72"/>
        <v>24.160233999999999</v>
      </c>
      <c r="I642" s="406">
        <f t="shared" si="73"/>
        <v>169.12</v>
      </c>
      <c r="J642" s="31"/>
    </row>
    <row r="643" spans="1:10" ht="60" x14ac:dyDescent="0.25">
      <c r="A643" s="31" t="s">
        <v>15293</v>
      </c>
      <c r="B643" s="404">
        <v>94693</v>
      </c>
      <c r="C643" s="31" t="s">
        <v>15294</v>
      </c>
      <c r="D643" s="408" t="s">
        <v>3635</v>
      </c>
      <c r="E643" s="405">
        <v>1</v>
      </c>
      <c r="F643" s="406">
        <f>VLOOKUP(B643,'RELATÓRIO DE COMPOSIÇÕES'!A:I,9,0)</f>
        <v>24.77</v>
      </c>
      <c r="G643" s="407">
        <f>BDI_Materiais!$H$27</f>
        <v>0.2026</v>
      </c>
      <c r="H643" s="406">
        <f t="shared" si="72"/>
        <v>29.788401999999998</v>
      </c>
      <c r="I643" s="406">
        <f t="shared" si="73"/>
        <v>29.79</v>
      </c>
      <c r="J643" s="31"/>
    </row>
    <row r="644" spans="1:10" ht="45" x14ac:dyDescent="0.25">
      <c r="A644" s="31" t="s">
        <v>15295</v>
      </c>
      <c r="B644" s="404">
        <v>104008</v>
      </c>
      <c r="C644" s="31" t="s">
        <v>15187</v>
      </c>
      <c r="D644" s="408" t="s">
        <v>3635</v>
      </c>
      <c r="E644" s="405">
        <v>2</v>
      </c>
      <c r="F644" s="406">
        <f>VLOOKUP(B644,'RELATÓRIO DE COMPOSIÇÕES'!A:I,9,0)</f>
        <v>31.56</v>
      </c>
      <c r="G644" s="407">
        <f>BDI_Materiais!$H$27</f>
        <v>0.2026</v>
      </c>
      <c r="H644" s="406">
        <f t="shared" si="72"/>
        <v>37.954055999999994</v>
      </c>
      <c r="I644" s="406">
        <f t="shared" si="73"/>
        <v>75.91</v>
      </c>
      <c r="J644" s="31"/>
    </row>
    <row r="645" spans="1:10" ht="60" x14ac:dyDescent="0.25">
      <c r="A645" s="31" t="s">
        <v>15296</v>
      </c>
      <c r="B645" s="404">
        <v>94698</v>
      </c>
      <c r="C645" s="31" t="s">
        <v>15297</v>
      </c>
      <c r="D645" s="408" t="s">
        <v>3635</v>
      </c>
      <c r="E645" s="405">
        <v>3</v>
      </c>
      <c r="F645" s="406">
        <f>VLOOKUP(B645,'RELATÓRIO DE COMPOSIÇÕES'!A:I,9,0)</f>
        <v>71.660000000000011</v>
      </c>
      <c r="G645" s="407">
        <f>BDI_Materiais!$H$27</f>
        <v>0.2026</v>
      </c>
      <c r="H645" s="406">
        <f t="shared" si="72"/>
        <v>86.178316000000009</v>
      </c>
      <c r="I645" s="406">
        <f t="shared" si="73"/>
        <v>258.52999999999997</v>
      </c>
      <c r="J645" s="31"/>
    </row>
    <row r="646" spans="1:10" ht="30" x14ac:dyDescent="0.25">
      <c r="A646" s="31" t="s">
        <v>15298</v>
      </c>
      <c r="B646" s="404" t="s">
        <v>7178</v>
      </c>
      <c r="C646" s="31" t="s">
        <v>15299</v>
      </c>
      <c r="D646" s="408" t="s">
        <v>3635</v>
      </c>
      <c r="E646" s="405">
        <v>1</v>
      </c>
      <c r="F646" s="406">
        <f>VLOOKUP(B646,'RELATÓRIO DE COMPOSIÇÕES'!A:I,9,0)</f>
        <v>88.22999999999999</v>
      </c>
      <c r="G646" s="407">
        <f>BDI_Materiais!$H$27</f>
        <v>0.2026</v>
      </c>
      <c r="H646" s="406">
        <f t="shared" si="72"/>
        <v>106.10539799999998</v>
      </c>
      <c r="I646" s="406">
        <f t="shared" si="73"/>
        <v>106.11</v>
      </c>
      <c r="J646" s="31"/>
    </row>
    <row r="647" spans="1:10" ht="60" x14ac:dyDescent="0.25">
      <c r="A647" s="31" t="s">
        <v>15300</v>
      </c>
      <c r="B647" s="404">
        <v>94700</v>
      </c>
      <c r="C647" s="31" t="s">
        <v>15189</v>
      </c>
      <c r="D647" s="408" t="s">
        <v>3635</v>
      </c>
      <c r="E647" s="405">
        <v>1</v>
      </c>
      <c r="F647" s="406">
        <f>VLOOKUP(B647,'RELATÓRIO DE COMPOSIÇÕES'!A:I,9,0)</f>
        <v>150.72999999999999</v>
      </c>
      <c r="G647" s="407">
        <f>BDI_Materiais!$H$27</f>
        <v>0.2026</v>
      </c>
      <c r="H647" s="406">
        <f t="shared" si="72"/>
        <v>181.26789799999997</v>
      </c>
      <c r="I647" s="406">
        <f t="shared" si="73"/>
        <v>181.27</v>
      </c>
      <c r="J647" s="31"/>
    </row>
    <row r="648" spans="1:10" ht="30" x14ac:dyDescent="0.25">
      <c r="A648" s="31" t="s">
        <v>15301</v>
      </c>
      <c r="B648" s="404" t="s">
        <v>7184</v>
      </c>
      <c r="C648" s="31" t="s">
        <v>15302</v>
      </c>
      <c r="D648" s="408" t="s">
        <v>3635</v>
      </c>
      <c r="E648" s="405">
        <v>1</v>
      </c>
      <c r="F648" s="406">
        <f>VLOOKUP(B648,'RELATÓRIO DE COMPOSIÇÕES'!A:I,9,0)</f>
        <v>63.099999999999994</v>
      </c>
      <c r="G648" s="407">
        <f>BDI_Materiais!$H$27</f>
        <v>0.2026</v>
      </c>
      <c r="H648" s="406">
        <f t="shared" si="72"/>
        <v>75.884059999999991</v>
      </c>
      <c r="I648" s="406">
        <f t="shared" si="73"/>
        <v>75.88</v>
      </c>
      <c r="J648" s="31"/>
    </row>
    <row r="649" spans="1:10" ht="60" x14ac:dyDescent="0.25">
      <c r="A649" s="31" t="s">
        <v>15303</v>
      </c>
      <c r="B649" s="404">
        <v>94702</v>
      </c>
      <c r="C649" s="31" t="s">
        <v>15304</v>
      </c>
      <c r="D649" s="408" t="s">
        <v>3635</v>
      </c>
      <c r="E649" s="405">
        <v>7</v>
      </c>
      <c r="F649" s="406">
        <f>VLOOKUP(B649,'RELATÓRIO DE COMPOSIÇÕES'!A:I,9,0)</f>
        <v>195.2</v>
      </c>
      <c r="G649" s="407">
        <f>BDI_Materiais!$H$27</f>
        <v>0.2026</v>
      </c>
      <c r="H649" s="406">
        <f t="shared" si="72"/>
        <v>234.74751999999995</v>
      </c>
      <c r="I649" s="406">
        <f t="shared" si="73"/>
        <v>1643.23</v>
      </c>
      <c r="J649" s="31"/>
    </row>
    <row r="650" spans="1:10" ht="30" x14ac:dyDescent="0.25">
      <c r="A650" s="31" t="s">
        <v>15305</v>
      </c>
      <c r="B650" s="404" t="s">
        <v>6999</v>
      </c>
      <c r="C650" s="31" t="s">
        <v>15306</v>
      </c>
      <c r="D650" s="408" t="s">
        <v>3635</v>
      </c>
      <c r="E650" s="405">
        <v>1</v>
      </c>
      <c r="F650" s="406">
        <f>VLOOKUP(B650,'RELATÓRIO DE COMPOSIÇÕES'!A:I,9,0)</f>
        <v>86.97999999999999</v>
      </c>
      <c r="G650" s="407">
        <f>BDI_Materiais!$H$27</f>
        <v>0.2026</v>
      </c>
      <c r="H650" s="406">
        <f t="shared" si="72"/>
        <v>104.60214799999997</v>
      </c>
      <c r="I650" s="406">
        <f t="shared" si="73"/>
        <v>104.6</v>
      </c>
      <c r="J650" s="31"/>
    </row>
    <row r="651" spans="1:10" x14ac:dyDescent="0.25">
      <c r="A651" s="457" t="s">
        <v>15307</v>
      </c>
      <c r="B651" s="458" t="s">
        <v>3630</v>
      </c>
      <c r="C651" s="459" t="s">
        <v>15155</v>
      </c>
      <c r="D651" s="459" t="s">
        <v>3653</v>
      </c>
      <c r="E651" s="460"/>
      <c r="F651" s="459"/>
      <c r="G651" s="459"/>
      <c r="H651" s="459"/>
      <c r="I651" s="461"/>
      <c r="J651" s="462"/>
    </row>
    <row r="652" spans="1:10" ht="30" x14ac:dyDescent="0.25">
      <c r="A652" s="31" t="s">
        <v>15308</v>
      </c>
      <c r="B652" s="404">
        <v>89620</v>
      </c>
      <c r="C652" s="31" t="s">
        <v>7940</v>
      </c>
      <c r="D652" s="408" t="s">
        <v>3635</v>
      </c>
      <c r="E652" s="405">
        <v>1</v>
      </c>
      <c r="F652" s="406">
        <f>VLOOKUP(B652,'RELATÓRIO DE COMPOSIÇÕES'!A:I,9,0)</f>
        <v>11.889999999999999</v>
      </c>
      <c r="G652" s="407">
        <f>BDI_Materiais!$H$27</f>
        <v>0.2026</v>
      </c>
      <c r="H652" s="406">
        <f t="shared" ref="H652:H655" si="74">(1+G652)*F652</f>
        <v>14.298913999999998</v>
      </c>
      <c r="I652" s="406">
        <f t="shared" ref="I652:I655" si="75">ROUND((H652*E652),2)</f>
        <v>14.3</v>
      </c>
      <c r="J652" s="31"/>
    </row>
    <row r="653" spans="1:10" ht="30" x14ac:dyDescent="0.25">
      <c r="A653" s="31" t="s">
        <v>15309</v>
      </c>
      <c r="B653" s="404">
        <v>89625</v>
      </c>
      <c r="C653" s="31" t="s">
        <v>7941</v>
      </c>
      <c r="D653" s="408" t="s">
        <v>3635</v>
      </c>
      <c r="E653" s="405">
        <v>3</v>
      </c>
      <c r="F653" s="406">
        <f>VLOOKUP(B653,'RELATÓRIO DE COMPOSIÇÕES'!A:I,9,0)</f>
        <v>22.57</v>
      </c>
      <c r="G653" s="407">
        <f>BDI_Materiais!$H$27</f>
        <v>0.2026</v>
      </c>
      <c r="H653" s="406">
        <f t="shared" si="74"/>
        <v>27.142681999999997</v>
      </c>
      <c r="I653" s="406">
        <f t="shared" si="75"/>
        <v>81.430000000000007</v>
      </c>
      <c r="J653" s="31"/>
    </row>
    <row r="654" spans="1:10" ht="30" x14ac:dyDescent="0.25">
      <c r="A654" s="31" t="s">
        <v>15310</v>
      </c>
      <c r="B654" s="404">
        <v>89628</v>
      </c>
      <c r="C654" s="31" t="s">
        <v>7942</v>
      </c>
      <c r="D654" s="408" t="s">
        <v>3635</v>
      </c>
      <c r="E654" s="405">
        <v>1</v>
      </c>
      <c r="F654" s="406">
        <f>VLOOKUP(B654,'RELATÓRIO DE COMPOSIÇÕES'!A:I,9,0)</f>
        <v>47.07</v>
      </c>
      <c r="G654" s="407">
        <f>BDI_Materiais!$H$27</f>
        <v>0.2026</v>
      </c>
      <c r="H654" s="406">
        <f t="shared" si="74"/>
        <v>56.606381999999996</v>
      </c>
      <c r="I654" s="406">
        <f t="shared" si="75"/>
        <v>56.61</v>
      </c>
      <c r="J654" s="31"/>
    </row>
    <row r="655" spans="1:10" ht="45" x14ac:dyDescent="0.25">
      <c r="A655" s="31" t="s">
        <v>15311</v>
      </c>
      <c r="B655" s="404">
        <v>89622</v>
      </c>
      <c r="C655" s="31" t="s">
        <v>7943</v>
      </c>
      <c r="D655" s="408" t="s">
        <v>3635</v>
      </c>
      <c r="E655" s="405">
        <v>1</v>
      </c>
      <c r="F655" s="406">
        <f>VLOOKUP(B655,'RELATÓRIO DE COMPOSIÇÕES'!A:I,9,0)</f>
        <v>14.03</v>
      </c>
      <c r="G655" s="407">
        <f>BDI_Materiais!$H$27</f>
        <v>0.2026</v>
      </c>
      <c r="H655" s="406">
        <f t="shared" si="74"/>
        <v>16.872477999999997</v>
      </c>
      <c r="I655" s="406">
        <f t="shared" si="75"/>
        <v>16.87</v>
      </c>
      <c r="J655" s="31"/>
    </row>
    <row r="656" spans="1:10" x14ac:dyDescent="0.25">
      <c r="A656" s="440" t="s">
        <v>15312</v>
      </c>
      <c r="B656" s="463" t="s">
        <v>3630</v>
      </c>
      <c r="C656" s="221" t="s">
        <v>15210</v>
      </c>
      <c r="D656" s="221" t="s">
        <v>3653</v>
      </c>
      <c r="E656" s="442"/>
      <c r="F656" s="221"/>
      <c r="G656" s="221"/>
      <c r="H656" s="221"/>
      <c r="I656" s="443"/>
      <c r="J656" s="444"/>
    </row>
    <row r="657" spans="1:10" x14ac:dyDescent="0.25">
      <c r="A657" s="451" t="s">
        <v>15313</v>
      </c>
      <c r="B657" s="464" t="s">
        <v>3630</v>
      </c>
      <c r="C657" s="453" t="s">
        <v>15129</v>
      </c>
      <c r="D657" s="453" t="s">
        <v>3653</v>
      </c>
      <c r="E657" s="454"/>
      <c r="F657" s="453"/>
      <c r="G657" s="453"/>
      <c r="H657" s="453"/>
      <c r="I657" s="455"/>
      <c r="J657" s="456"/>
    </row>
    <row r="658" spans="1:10" ht="45" x14ac:dyDescent="0.25">
      <c r="A658" s="31" t="s">
        <v>15314</v>
      </c>
      <c r="B658" s="404">
        <v>89987</v>
      </c>
      <c r="C658" s="31" t="s">
        <v>7934</v>
      </c>
      <c r="D658" s="408" t="s">
        <v>3635</v>
      </c>
      <c r="E658" s="405">
        <v>2</v>
      </c>
      <c r="F658" s="406">
        <f>VLOOKUP(B658,'RELATÓRIO DE COMPOSIÇÕES'!A:I,9,0)</f>
        <v>125.39999999999999</v>
      </c>
      <c r="G658" s="407">
        <f>BDI_Materiais!$H$27</f>
        <v>0.2026</v>
      </c>
      <c r="H658" s="406">
        <f>(1+G658)*F658</f>
        <v>150.80603999999997</v>
      </c>
      <c r="I658" s="406">
        <f>ROUND((H658*E658),2)</f>
        <v>301.61</v>
      </c>
      <c r="J658" s="31"/>
    </row>
    <row r="659" spans="1:10" x14ac:dyDescent="0.25">
      <c r="A659" s="457" t="s">
        <v>15315</v>
      </c>
      <c r="B659" s="458" t="s">
        <v>3630</v>
      </c>
      <c r="C659" s="459" t="s">
        <v>15109</v>
      </c>
      <c r="D659" s="459" t="s">
        <v>3653</v>
      </c>
      <c r="E659" s="460"/>
      <c r="F659" s="459"/>
      <c r="G659" s="459"/>
      <c r="H659" s="459"/>
      <c r="I659" s="461"/>
      <c r="J659" s="462"/>
    </row>
    <row r="660" spans="1:10" ht="30" x14ac:dyDescent="0.25">
      <c r="A660" s="31" t="s">
        <v>15316</v>
      </c>
      <c r="B660" s="404">
        <v>94498</v>
      </c>
      <c r="C660" s="31" t="s">
        <v>7936</v>
      </c>
      <c r="D660" s="408" t="s">
        <v>3635</v>
      </c>
      <c r="E660" s="405">
        <v>1</v>
      </c>
      <c r="F660" s="406">
        <f>VLOOKUP(B660,'RELATÓRIO DE COMPOSIÇÕES'!A:I,9,0)</f>
        <v>194.41</v>
      </c>
      <c r="G660" s="407">
        <f>BDI_Materiais!$H$27</f>
        <v>0.2026</v>
      </c>
      <c r="H660" s="406">
        <f t="shared" ref="H660:H662" si="76">(1+G660)*F660</f>
        <v>233.79746599999999</v>
      </c>
      <c r="I660" s="406">
        <f t="shared" ref="I660:I662" si="77">ROUND((H660*E660),2)</f>
        <v>233.8</v>
      </c>
      <c r="J660" s="31"/>
    </row>
    <row r="661" spans="1:10" ht="45" x14ac:dyDescent="0.25">
      <c r="A661" s="31" t="s">
        <v>15317</v>
      </c>
      <c r="B661" s="404">
        <v>94792</v>
      </c>
      <c r="C661" s="31" t="s">
        <v>15214</v>
      </c>
      <c r="D661" s="408" t="s">
        <v>3635</v>
      </c>
      <c r="E661" s="405">
        <v>6</v>
      </c>
      <c r="F661" s="406">
        <f>VLOOKUP(B661,'RELATÓRIO DE COMPOSIÇÕES'!A:I,9,0)</f>
        <v>152.94</v>
      </c>
      <c r="G661" s="407">
        <f>BDI_Materiais!$H$27</f>
        <v>0.2026</v>
      </c>
      <c r="H661" s="406">
        <f t="shared" si="76"/>
        <v>183.92564399999998</v>
      </c>
      <c r="I661" s="406">
        <f t="shared" si="77"/>
        <v>1103.55</v>
      </c>
      <c r="J661" s="31"/>
    </row>
    <row r="662" spans="1:10" ht="45" x14ac:dyDescent="0.25">
      <c r="A662" s="31" t="s">
        <v>15318</v>
      </c>
      <c r="B662" s="404">
        <v>94794</v>
      </c>
      <c r="C662" s="31" t="s">
        <v>15319</v>
      </c>
      <c r="D662" s="408" t="s">
        <v>3635</v>
      </c>
      <c r="E662" s="405">
        <v>16</v>
      </c>
      <c r="F662" s="406">
        <f>VLOOKUP(B662,'RELATÓRIO DE COMPOSIÇÕES'!A:I,9,0)</f>
        <v>222.26</v>
      </c>
      <c r="G662" s="407">
        <f>BDI_Materiais!$H$27</f>
        <v>0.2026</v>
      </c>
      <c r="H662" s="406">
        <f t="shared" si="76"/>
        <v>267.28987599999999</v>
      </c>
      <c r="I662" s="406">
        <f t="shared" si="77"/>
        <v>4276.6400000000003</v>
      </c>
      <c r="J662" s="31"/>
    </row>
    <row r="663" spans="1:10" x14ac:dyDescent="0.25">
      <c r="A663" s="457" t="s">
        <v>15320</v>
      </c>
      <c r="B663" s="458" t="s">
        <v>3630</v>
      </c>
      <c r="C663" s="459" t="s">
        <v>15321</v>
      </c>
      <c r="D663" s="459" t="s">
        <v>3653</v>
      </c>
      <c r="E663" s="460"/>
      <c r="F663" s="459"/>
      <c r="G663" s="459"/>
      <c r="H663" s="459"/>
      <c r="I663" s="461"/>
      <c r="J663" s="462"/>
    </row>
    <row r="664" spans="1:10" ht="45" x14ac:dyDescent="0.25">
      <c r="A664" s="31" t="s">
        <v>15322</v>
      </c>
      <c r="B664" s="404">
        <v>103018</v>
      </c>
      <c r="C664" s="31" t="s">
        <v>7047</v>
      </c>
      <c r="D664" s="408" t="s">
        <v>3635</v>
      </c>
      <c r="E664" s="405">
        <v>26</v>
      </c>
      <c r="F664" s="406">
        <f>VLOOKUP(B664,'RELATÓRIO DE COMPOSIÇÕES'!A:I,9,0)</f>
        <v>294.55</v>
      </c>
      <c r="G664" s="407">
        <f>BDI_Materiais!$H$27</f>
        <v>0.2026</v>
      </c>
      <c r="H664" s="406">
        <f>(1+G664)*F664</f>
        <v>354.22582999999997</v>
      </c>
      <c r="I664" s="406">
        <f>ROUND((H664*E664),2)</f>
        <v>9209.8700000000008</v>
      </c>
      <c r="J664" s="31"/>
    </row>
    <row r="665" spans="1:10" x14ac:dyDescent="0.25">
      <c r="A665" s="440" t="s">
        <v>15323</v>
      </c>
      <c r="B665" s="463" t="s">
        <v>3630</v>
      </c>
      <c r="C665" s="221" t="s">
        <v>15324</v>
      </c>
      <c r="D665" s="221" t="s">
        <v>3653</v>
      </c>
      <c r="E665" s="442"/>
      <c r="F665" s="221"/>
      <c r="G665" s="221"/>
      <c r="H665" s="221"/>
      <c r="I665" s="443"/>
      <c r="J665" s="444"/>
    </row>
    <row r="666" spans="1:10" x14ac:dyDescent="0.25">
      <c r="A666" s="445" t="s">
        <v>15325</v>
      </c>
      <c r="B666" s="465" t="s">
        <v>3630</v>
      </c>
      <c r="C666" s="447" t="s">
        <v>15326</v>
      </c>
      <c r="D666" s="447" t="s">
        <v>3653</v>
      </c>
      <c r="E666" s="448"/>
      <c r="F666" s="447"/>
      <c r="G666" s="447"/>
      <c r="H666" s="447"/>
      <c r="I666" s="449"/>
      <c r="J666" s="450"/>
    </row>
    <row r="667" spans="1:10" x14ac:dyDescent="0.25">
      <c r="A667" s="445" t="s">
        <v>15327</v>
      </c>
      <c r="B667" s="465" t="s">
        <v>3630</v>
      </c>
      <c r="C667" s="447" t="s">
        <v>15328</v>
      </c>
      <c r="D667" s="447" t="s">
        <v>3653</v>
      </c>
      <c r="E667" s="448"/>
      <c r="F667" s="447"/>
      <c r="G667" s="447"/>
      <c r="H667" s="447"/>
      <c r="I667" s="449"/>
      <c r="J667" s="450"/>
    </row>
    <row r="668" spans="1:10" x14ac:dyDescent="0.25">
      <c r="A668" s="451" t="s">
        <v>15329</v>
      </c>
      <c r="B668" s="464" t="s">
        <v>3630</v>
      </c>
      <c r="C668" s="453" t="s">
        <v>15330</v>
      </c>
      <c r="D668" s="453" t="s">
        <v>3653</v>
      </c>
      <c r="E668" s="454"/>
      <c r="F668" s="453"/>
      <c r="G668" s="453"/>
      <c r="H668" s="453"/>
      <c r="I668" s="455"/>
      <c r="J668" s="456"/>
    </row>
    <row r="669" spans="1:10" ht="30" x14ac:dyDescent="0.25">
      <c r="A669" s="31" t="s">
        <v>15331</v>
      </c>
      <c r="B669" s="404" t="s">
        <v>7008</v>
      </c>
      <c r="C669" s="31" t="s">
        <v>15332</v>
      </c>
      <c r="D669" s="408" t="s">
        <v>3640</v>
      </c>
      <c r="E669" s="405">
        <v>3.6</v>
      </c>
      <c r="F669" s="406">
        <f>VLOOKUP(B669,'RELATÓRIO DE COMPOSIÇÕES'!A:I,9,0)</f>
        <v>31.61</v>
      </c>
      <c r="G669" s="407">
        <f>BDI_Materiais!$H$27</f>
        <v>0.2026</v>
      </c>
      <c r="H669" s="406">
        <f t="shared" ref="H669:H674" si="78">(1+G669)*F669</f>
        <v>38.014185999999995</v>
      </c>
      <c r="I669" s="406">
        <f t="shared" ref="I669:I674" si="79">ROUND((H669*E669),2)</f>
        <v>136.85</v>
      </c>
      <c r="J669" s="31"/>
    </row>
    <row r="670" spans="1:10" ht="30" x14ac:dyDescent="0.25">
      <c r="A670" s="31" t="s">
        <v>15333</v>
      </c>
      <c r="B670" s="404" t="s">
        <v>7006</v>
      </c>
      <c r="C670" s="31" t="s">
        <v>15334</v>
      </c>
      <c r="D670" s="408" t="s">
        <v>3640</v>
      </c>
      <c r="E670" s="405">
        <v>26.5</v>
      </c>
      <c r="F670" s="406">
        <f>VLOOKUP(B670,'RELATÓRIO DE COMPOSIÇÕES'!A:I,9,0)</f>
        <v>59.070000000000007</v>
      </c>
      <c r="G670" s="407">
        <f>BDI_Materiais!$H$27</f>
        <v>0.2026</v>
      </c>
      <c r="H670" s="406">
        <f t="shared" si="78"/>
        <v>71.037582</v>
      </c>
      <c r="I670" s="406">
        <f t="shared" si="79"/>
        <v>1882.5</v>
      </c>
      <c r="J670" s="31"/>
    </row>
    <row r="671" spans="1:10" ht="30" x14ac:dyDescent="0.25">
      <c r="A671" s="31" t="s">
        <v>15335</v>
      </c>
      <c r="B671" s="404" t="s">
        <v>7007</v>
      </c>
      <c r="C671" s="31" t="s">
        <v>15336</v>
      </c>
      <c r="D671" s="408" t="s">
        <v>3640</v>
      </c>
      <c r="E671" s="405">
        <v>100.3</v>
      </c>
      <c r="F671" s="406">
        <f>VLOOKUP(B671,'RELATÓRIO DE COMPOSIÇÕES'!A:I,9,0)</f>
        <v>58.74</v>
      </c>
      <c r="G671" s="407">
        <f>BDI_Materiais!$H$27</f>
        <v>0.2026</v>
      </c>
      <c r="H671" s="406">
        <f t="shared" si="78"/>
        <v>70.640723999999992</v>
      </c>
      <c r="I671" s="406">
        <f t="shared" si="79"/>
        <v>7085.26</v>
      </c>
      <c r="J671" s="31"/>
    </row>
    <row r="672" spans="1:10" ht="30" x14ac:dyDescent="0.25">
      <c r="A672" s="31" t="s">
        <v>15337</v>
      </c>
      <c r="B672" s="404" t="s">
        <v>4735</v>
      </c>
      <c r="C672" s="31" t="s">
        <v>4810</v>
      </c>
      <c r="D672" s="408" t="s">
        <v>3640</v>
      </c>
      <c r="E672" s="405">
        <v>113</v>
      </c>
      <c r="F672" s="406">
        <f>VLOOKUP(B672,'RELATÓRIO DE COMPOSIÇÕES'!A:I,9,0)</f>
        <v>154.65</v>
      </c>
      <c r="G672" s="407">
        <f>BDI_Materiais!$H$27</f>
        <v>0.2026</v>
      </c>
      <c r="H672" s="406">
        <f t="shared" si="78"/>
        <v>185.98209</v>
      </c>
      <c r="I672" s="406">
        <f t="shared" si="79"/>
        <v>21015.98</v>
      </c>
      <c r="J672" s="31"/>
    </row>
    <row r="673" spans="1:10" ht="30" x14ac:dyDescent="0.25">
      <c r="A673" s="31" t="s">
        <v>15338</v>
      </c>
      <c r="B673" s="404" t="s">
        <v>4737</v>
      </c>
      <c r="C673" s="31" t="s">
        <v>4811</v>
      </c>
      <c r="D673" s="408" t="s">
        <v>3640</v>
      </c>
      <c r="E673" s="405">
        <v>109.5</v>
      </c>
      <c r="F673" s="406">
        <f>VLOOKUP(B673,'RELATÓRIO DE COMPOSIÇÕES'!A:I,9,0)</f>
        <v>225.31</v>
      </c>
      <c r="G673" s="407">
        <f>BDI_Materiais!$H$27</f>
        <v>0.2026</v>
      </c>
      <c r="H673" s="406">
        <f t="shared" si="78"/>
        <v>270.95780600000001</v>
      </c>
      <c r="I673" s="406">
        <f t="shared" si="79"/>
        <v>29669.88</v>
      </c>
      <c r="J673" s="31"/>
    </row>
    <row r="674" spans="1:10" ht="30" x14ac:dyDescent="0.25">
      <c r="A674" s="31" t="s">
        <v>15339</v>
      </c>
      <c r="B674" s="404" t="s">
        <v>4739</v>
      </c>
      <c r="C674" s="31" t="s">
        <v>4812</v>
      </c>
      <c r="D674" s="408" t="s">
        <v>3640</v>
      </c>
      <c r="E674" s="405">
        <v>18.3</v>
      </c>
      <c r="F674" s="406">
        <f>VLOOKUP(B674,'RELATÓRIO DE COMPOSIÇÕES'!A:I,9,0)</f>
        <v>330.7</v>
      </c>
      <c r="G674" s="407">
        <f>BDI_Materiais!$H$27</f>
        <v>0.2026</v>
      </c>
      <c r="H674" s="406">
        <f t="shared" si="78"/>
        <v>397.69981999999993</v>
      </c>
      <c r="I674" s="406">
        <f t="shared" si="79"/>
        <v>7277.91</v>
      </c>
      <c r="J674" s="31"/>
    </row>
    <row r="675" spans="1:10" x14ac:dyDescent="0.25">
      <c r="A675" s="457" t="s">
        <v>15340</v>
      </c>
      <c r="B675" s="458" t="s">
        <v>3630</v>
      </c>
      <c r="C675" s="459" t="s">
        <v>15341</v>
      </c>
      <c r="D675" s="459" t="s">
        <v>3653</v>
      </c>
      <c r="E675" s="460"/>
      <c r="F675" s="459"/>
      <c r="G675" s="459"/>
      <c r="H675" s="459"/>
      <c r="I675" s="461"/>
      <c r="J675" s="462"/>
    </row>
    <row r="676" spans="1:10" ht="45" x14ac:dyDescent="0.25">
      <c r="A676" s="31" t="s">
        <v>15342</v>
      </c>
      <c r="B676" s="404">
        <v>89578</v>
      </c>
      <c r="C676" s="31" t="s">
        <v>15343</v>
      </c>
      <c r="D676" s="408" t="s">
        <v>3640</v>
      </c>
      <c r="E676" s="405">
        <v>44.8</v>
      </c>
      <c r="F676" s="406">
        <f>VLOOKUP(B676,'RELATÓRIO DE COMPOSIÇÕES'!A:I,9,0)</f>
        <v>29.779999999999998</v>
      </c>
      <c r="G676" s="407">
        <f>BDI_Materiais!$H$27</f>
        <v>0.2026</v>
      </c>
      <c r="H676" s="406">
        <f t="shared" ref="H676:H677" si="80">(1+G676)*F676</f>
        <v>35.813427999999995</v>
      </c>
      <c r="I676" s="406">
        <f t="shared" ref="I676:I677" si="81">ROUND((H676*E676),2)</f>
        <v>1604.44</v>
      </c>
      <c r="J676" s="31"/>
    </row>
    <row r="677" spans="1:10" ht="45" x14ac:dyDescent="0.25">
      <c r="A677" s="31" t="s">
        <v>15344</v>
      </c>
      <c r="B677" s="404">
        <v>89580</v>
      </c>
      <c r="C677" s="31" t="s">
        <v>7946</v>
      </c>
      <c r="D677" s="408" t="s">
        <v>3640</v>
      </c>
      <c r="E677" s="405">
        <v>72.8</v>
      </c>
      <c r="F677" s="406">
        <f>VLOOKUP(B677,'RELATÓRIO DE COMPOSIÇÕES'!A:I,9,0)</f>
        <v>61.39</v>
      </c>
      <c r="G677" s="407">
        <f>BDI_Materiais!$H$27</f>
        <v>0.2026</v>
      </c>
      <c r="H677" s="406">
        <f t="shared" si="80"/>
        <v>73.827613999999997</v>
      </c>
      <c r="I677" s="406">
        <f t="shared" si="81"/>
        <v>5374.65</v>
      </c>
      <c r="J677" s="31"/>
    </row>
    <row r="678" spans="1:10" x14ac:dyDescent="0.25">
      <c r="A678" s="457" t="s">
        <v>15345</v>
      </c>
      <c r="B678" s="458" t="s">
        <v>3630</v>
      </c>
      <c r="C678" s="459" t="s">
        <v>15346</v>
      </c>
      <c r="D678" s="459" t="s">
        <v>3653</v>
      </c>
      <c r="E678" s="460"/>
      <c r="F678" s="459"/>
      <c r="G678" s="459"/>
      <c r="H678" s="459"/>
      <c r="I678" s="461"/>
      <c r="J678" s="462"/>
    </row>
    <row r="679" spans="1:10" ht="30" x14ac:dyDescent="0.25">
      <c r="A679" s="31" t="s">
        <v>15347</v>
      </c>
      <c r="B679" s="404">
        <v>104063</v>
      </c>
      <c r="C679" s="31" t="s">
        <v>15348</v>
      </c>
      <c r="D679" s="408" t="s">
        <v>3635</v>
      </c>
      <c r="E679" s="405">
        <v>1</v>
      </c>
      <c r="F679" s="406">
        <f>VLOOKUP(B679,'RELATÓRIO DE COMPOSIÇÕES'!A:I,9,0)</f>
        <v>61.65</v>
      </c>
      <c r="G679" s="407">
        <f>BDI_Materiais!$H$27</f>
        <v>0.2026</v>
      </c>
      <c r="H679" s="406">
        <f t="shared" ref="H679:H684" si="82">(1+G679)*F679</f>
        <v>74.140289999999993</v>
      </c>
      <c r="I679" s="406">
        <f t="shared" ref="I679:I684" si="83">ROUND((H679*E679),2)</f>
        <v>74.14</v>
      </c>
      <c r="J679" s="31"/>
    </row>
    <row r="680" spans="1:10" ht="30" x14ac:dyDescent="0.25">
      <c r="A680" s="31" t="s">
        <v>15349</v>
      </c>
      <c r="B680" s="404">
        <v>104065</v>
      </c>
      <c r="C680" s="31" t="s">
        <v>15350</v>
      </c>
      <c r="D680" s="408" t="s">
        <v>3635</v>
      </c>
      <c r="E680" s="405">
        <v>16</v>
      </c>
      <c r="F680" s="406">
        <f>VLOOKUP(B680,'RELATÓRIO DE COMPOSIÇÕES'!A:I,9,0)</f>
        <v>132.76999999999998</v>
      </c>
      <c r="G680" s="407">
        <f>BDI_Materiais!$H$27</f>
        <v>0.2026</v>
      </c>
      <c r="H680" s="406">
        <f t="shared" si="82"/>
        <v>159.66920199999996</v>
      </c>
      <c r="I680" s="406">
        <f t="shared" si="83"/>
        <v>2554.71</v>
      </c>
      <c r="J680" s="31"/>
    </row>
    <row r="681" spans="1:10" ht="45" x14ac:dyDescent="0.25">
      <c r="A681" s="31" t="s">
        <v>15351</v>
      </c>
      <c r="B681" s="404">
        <v>89742</v>
      </c>
      <c r="C681" s="31" t="s">
        <v>15352</v>
      </c>
      <c r="D681" s="408" t="s">
        <v>3635</v>
      </c>
      <c r="E681" s="405">
        <v>1</v>
      </c>
      <c r="F681" s="406">
        <f>VLOOKUP(B681,'RELATÓRIO DE COMPOSIÇÕES'!A:I,9,0)</f>
        <v>36.74</v>
      </c>
      <c r="G681" s="407">
        <f>BDI_Materiais!$H$27</f>
        <v>0.2026</v>
      </c>
      <c r="H681" s="406">
        <f t="shared" si="82"/>
        <v>44.183523999999998</v>
      </c>
      <c r="I681" s="406">
        <f t="shared" si="83"/>
        <v>44.18</v>
      </c>
      <c r="J681" s="31"/>
    </row>
    <row r="682" spans="1:10" ht="60" x14ac:dyDescent="0.25">
      <c r="A682" s="31" t="s">
        <v>15353</v>
      </c>
      <c r="B682" s="404">
        <v>89748</v>
      </c>
      <c r="C682" s="31" t="s">
        <v>7896</v>
      </c>
      <c r="D682" s="408" t="s">
        <v>3635</v>
      </c>
      <c r="E682" s="405">
        <v>2</v>
      </c>
      <c r="F682" s="406">
        <f>VLOOKUP(B682,'RELATÓRIO DE COMPOSIÇÕES'!A:I,9,0)</f>
        <v>39.660000000000004</v>
      </c>
      <c r="G682" s="407">
        <f>BDI_Materiais!$H$27</f>
        <v>0.2026</v>
      </c>
      <c r="H682" s="406">
        <f t="shared" si="82"/>
        <v>47.695115999999999</v>
      </c>
      <c r="I682" s="406">
        <f t="shared" si="83"/>
        <v>95.39</v>
      </c>
      <c r="J682" s="31"/>
    </row>
    <row r="683" spans="1:10" ht="60" x14ac:dyDescent="0.25">
      <c r="A683" s="31" t="s">
        <v>15354</v>
      </c>
      <c r="B683" s="404">
        <v>89750</v>
      </c>
      <c r="C683" s="31" t="s">
        <v>7950</v>
      </c>
      <c r="D683" s="408" t="s">
        <v>3635</v>
      </c>
      <c r="E683" s="405">
        <v>14</v>
      </c>
      <c r="F683" s="406">
        <f>VLOOKUP(B683,'RELATÓRIO DE COMPOSIÇÕES'!A:I,9,0)</f>
        <v>70.75</v>
      </c>
      <c r="G683" s="407">
        <f>BDI_Materiais!$H$27</f>
        <v>0.2026</v>
      </c>
      <c r="H683" s="406">
        <f t="shared" si="82"/>
        <v>85.083949999999987</v>
      </c>
      <c r="I683" s="406">
        <f t="shared" si="83"/>
        <v>1191.18</v>
      </c>
      <c r="J683" s="31"/>
    </row>
    <row r="684" spans="1:10" ht="30" x14ac:dyDescent="0.25">
      <c r="A684" s="31" t="s">
        <v>15355</v>
      </c>
      <c r="B684" s="404">
        <v>104064</v>
      </c>
      <c r="C684" s="31" t="s">
        <v>7242</v>
      </c>
      <c r="D684" s="408" t="s">
        <v>3635</v>
      </c>
      <c r="E684" s="405">
        <v>12</v>
      </c>
      <c r="F684" s="406">
        <f>VLOOKUP(B684,'RELATÓRIO DE COMPOSIÇÕES'!A:I,9,0)</f>
        <v>156.33999999999997</v>
      </c>
      <c r="G684" s="407">
        <f>BDI_Materiais!$H$27</f>
        <v>0.2026</v>
      </c>
      <c r="H684" s="406">
        <f t="shared" si="82"/>
        <v>188.01448399999995</v>
      </c>
      <c r="I684" s="406">
        <f t="shared" si="83"/>
        <v>2256.17</v>
      </c>
      <c r="J684" s="31"/>
    </row>
    <row r="685" spans="1:10" x14ac:dyDescent="0.25">
      <c r="A685" s="457" t="s">
        <v>15356</v>
      </c>
      <c r="B685" s="458" t="s">
        <v>3630</v>
      </c>
      <c r="C685" s="459" t="s">
        <v>15159</v>
      </c>
      <c r="D685" s="459" t="s">
        <v>3653</v>
      </c>
      <c r="E685" s="460"/>
      <c r="F685" s="459"/>
      <c r="G685" s="459"/>
      <c r="H685" s="459"/>
      <c r="I685" s="461"/>
      <c r="J685" s="462"/>
    </row>
    <row r="686" spans="1:10" ht="45" x14ac:dyDescent="0.25">
      <c r="A686" s="31" t="s">
        <v>15357</v>
      </c>
      <c r="B686" s="404">
        <v>89850</v>
      </c>
      <c r="C686" s="31" t="s">
        <v>15358</v>
      </c>
      <c r="D686" s="408" t="s">
        <v>3635</v>
      </c>
      <c r="E686" s="405">
        <v>4</v>
      </c>
      <c r="F686" s="406">
        <f>VLOOKUP(B686,'RELATÓRIO DE COMPOSIÇÕES'!A:I,9,0)</f>
        <v>30.64</v>
      </c>
      <c r="G686" s="407">
        <f>BDI_Materiais!$H$27</f>
        <v>0.2026</v>
      </c>
      <c r="H686" s="406">
        <f>(1+G686)*F686</f>
        <v>36.847663999999995</v>
      </c>
      <c r="I686" s="406">
        <f>ROUND((H686*E686),2)</f>
        <v>147.38999999999999</v>
      </c>
      <c r="J686" s="31"/>
    </row>
    <row r="687" spans="1:10" x14ac:dyDescent="0.25">
      <c r="A687" s="457" t="s">
        <v>15359</v>
      </c>
      <c r="B687" s="458" t="s">
        <v>3630</v>
      </c>
      <c r="C687" s="459" t="s">
        <v>15360</v>
      </c>
      <c r="D687" s="459" t="s">
        <v>3653</v>
      </c>
      <c r="E687" s="460"/>
      <c r="F687" s="459"/>
      <c r="G687" s="459"/>
      <c r="H687" s="459"/>
      <c r="I687" s="461"/>
      <c r="J687" s="462"/>
    </row>
    <row r="688" spans="1:10" ht="30" x14ac:dyDescent="0.25">
      <c r="A688" s="31" t="s">
        <v>15361</v>
      </c>
      <c r="B688" s="404" t="s">
        <v>7010</v>
      </c>
      <c r="C688" s="31" t="s">
        <v>15362</v>
      </c>
      <c r="D688" s="408" t="s">
        <v>3635</v>
      </c>
      <c r="E688" s="405">
        <v>17</v>
      </c>
      <c r="F688" s="406">
        <f>VLOOKUP(B688,'RELATÓRIO DE COMPOSIÇÕES'!A:I,9,0)</f>
        <v>49.7</v>
      </c>
      <c r="G688" s="407">
        <f>BDI_Materiais!$H$27</f>
        <v>0.2026</v>
      </c>
      <c r="H688" s="406">
        <f t="shared" ref="H688:H689" si="84">(1+G688)*F688</f>
        <v>59.769219999999997</v>
      </c>
      <c r="I688" s="406">
        <f t="shared" ref="I688:I689" si="85">ROUND((H688*E688),2)</f>
        <v>1016.08</v>
      </c>
      <c r="J688" s="31"/>
    </row>
    <row r="689" spans="1:10" ht="30" x14ac:dyDescent="0.25">
      <c r="A689" s="31" t="s">
        <v>15363</v>
      </c>
      <c r="B689" s="404" t="s">
        <v>7013</v>
      </c>
      <c r="C689" s="31" t="s">
        <v>15364</v>
      </c>
      <c r="D689" s="408" t="s">
        <v>3635</v>
      </c>
      <c r="E689" s="405">
        <v>12</v>
      </c>
      <c r="F689" s="406">
        <f>VLOOKUP(B689,'RELATÓRIO DE COMPOSIÇÕES'!A:I,9,0)</f>
        <v>82.57</v>
      </c>
      <c r="G689" s="407">
        <f>BDI_Materiais!$H$27</f>
        <v>0.2026</v>
      </c>
      <c r="H689" s="406">
        <f t="shared" si="84"/>
        <v>99.298681999999985</v>
      </c>
      <c r="I689" s="406">
        <f t="shared" si="85"/>
        <v>1191.58</v>
      </c>
      <c r="J689" s="31"/>
    </row>
    <row r="690" spans="1:10" x14ac:dyDescent="0.25">
      <c r="A690" s="440" t="s">
        <v>15365</v>
      </c>
      <c r="B690" s="463" t="s">
        <v>3630</v>
      </c>
      <c r="C690" s="221" t="s">
        <v>15366</v>
      </c>
      <c r="D690" s="221" t="s">
        <v>3653</v>
      </c>
      <c r="E690" s="442"/>
      <c r="F690" s="221"/>
      <c r="G690" s="221"/>
      <c r="H690" s="221"/>
      <c r="I690" s="443"/>
      <c r="J690" s="444"/>
    </row>
    <row r="691" spans="1:10" x14ac:dyDescent="0.25">
      <c r="A691" s="451" t="s">
        <v>15367</v>
      </c>
      <c r="B691" s="464" t="s">
        <v>3630</v>
      </c>
      <c r="C691" s="453" t="s">
        <v>15368</v>
      </c>
      <c r="D691" s="453" t="s">
        <v>3653</v>
      </c>
      <c r="E691" s="454"/>
      <c r="F691" s="453"/>
      <c r="G691" s="453"/>
      <c r="H691" s="453"/>
      <c r="I691" s="455"/>
      <c r="J691" s="456"/>
    </row>
    <row r="692" spans="1:10" ht="30" x14ac:dyDescent="0.25">
      <c r="A692" s="31" t="s">
        <v>15369</v>
      </c>
      <c r="B692" s="404" t="s">
        <v>7002</v>
      </c>
      <c r="C692" s="31" t="s">
        <v>15370</v>
      </c>
      <c r="D692" s="408" t="s">
        <v>3636</v>
      </c>
      <c r="E692" s="405">
        <v>30</v>
      </c>
      <c r="F692" s="406">
        <f>VLOOKUP(B692,'RELATÓRIO DE COMPOSIÇÕES'!A:I,9,0)</f>
        <v>244.19000000000003</v>
      </c>
      <c r="G692" s="407">
        <f>BDI_Materiais!$H$27</f>
        <v>0.2026</v>
      </c>
      <c r="H692" s="406">
        <f>(1+G692)*F692</f>
        <v>293.66289399999999</v>
      </c>
      <c r="I692" s="406">
        <f>ROUND((H692*E692),2)</f>
        <v>8809.89</v>
      </c>
      <c r="J692" s="31"/>
    </row>
    <row r="693" spans="1:10" x14ac:dyDescent="0.25">
      <c r="A693" s="440" t="s">
        <v>15371</v>
      </c>
      <c r="B693" s="463" t="s">
        <v>3630</v>
      </c>
      <c r="C693" s="221" t="s">
        <v>15372</v>
      </c>
      <c r="D693" s="221" t="s">
        <v>3653</v>
      </c>
      <c r="E693" s="442"/>
      <c r="F693" s="221"/>
      <c r="G693" s="221"/>
      <c r="H693" s="221"/>
      <c r="I693" s="443"/>
      <c r="J693" s="444"/>
    </row>
    <row r="694" spans="1:10" x14ac:dyDescent="0.25">
      <c r="A694" s="451" t="s">
        <v>15373</v>
      </c>
      <c r="B694" s="464" t="s">
        <v>3630</v>
      </c>
      <c r="C694" s="453" t="s">
        <v>15374</v>
      </c>
      <c r="D694" s="453" t="s">
        <v>3653</v>
      </c>
      <c r="E694" s="454"/>
      <c r="F694" s="453"/>
      <c r="G694" s="453"/>
      <c r="H694" s="453"/>
      <c r="I694" s="455"/>
      <c r="J694" s="456"/>
    </row>
    <row r="695" spans="1:10" ht="45" x14ac:dyDescent="0.25">
      <c r="A695" s="31" t="s">
        <v>15375</v>
      </c>
      <c r="B695" s="404">
        <v>99253</v>
      </c>
      <c r="C695" s="31" t="s">
        <v>15376</v>
      </c>
      <c r="D695" s="408" t="s">
        <v>3635</v>
      </c>
      <c r="E695" s="405">
        <v>24</v>
      </c>
      <c r="F695" s="406">
        <f>VLOOKUP(B695,'RELATÓRIO DE COMPOSIÇÕES'!A:I,9,0)</f>
        <v>577.42999999999995</v>
      </c>
      <c r="G695" s="407">
        <f>BDI_Materiais!$H$27</f>
        <v>0.2026</v>
      </c>
      <c r="H695" s="406">
        <f t="shared" ref="H695:H697" si="86">(1+G695)*F695</f>
        <v>694.41731799999991</v>
      </c>
      <c r="I695" s="406">
        <f t="shared" ref="I695:I697" si="87">ROUND((H695*E695),2)</f>
        <v>16666.02</v>
      </c>
      <c r="J695" s="31"/>
    </row>
    <row r="696" spans="1:10" ht="60" x14ac:dyDescent="0.25">
      <c r="A696" s="31" t="s">
        <v>15377</v>
      </c>
      <c r="B696" s="404">
        <v>97994</v>
      </c>
      <c r="C696" s="31" t="s">
        <v>7956</v>
      </c>
      <c r="D696" s="408" t="s">
        <v>3635</v>
      </c>
      <c r="E696" s="405">
        <v>4</v>
      </c>
      <c r="F696" s="406">
        <f>VLOOKUP(B696,'RELATÓRIO DE COMPOSIÇÕES'!A:I,9,0)</f>
        <v>2898.86</v>
      </c>
      <c r="G696" s="407">
        <f>BDI_Materiais!$H$27</f>
        <v>0.2026</v>
      </c>
      <c r="H696" s="406">
        <f t="shared" si="86"/>
        <v>3486.1690359999998</v>
      </c>
      <c r="I696" s="406">
        <f t="shared" si="87"/>
        <v>13944.68</v>
      </c>
      <c r="J696" s="31"/>
    </row>
    <row r="697" spans="1:10" ht="30" x14ac:dyDescent="0.25">
      <c r="A697" s="31" t="s">
        <v>15378</v>
      </c>
      <c r="B697" s="404" t="s">
        <v>7179</v>
      </c>
      <c r="C697" s="31" t="s">
        <v>15379</v>
      </c>
      <c r="D697" s="408" t="s">
        <v>3635</v>
      </c>
      <c r="E697" s="405">
        <v>28</v>
      </c>
      <c r="F697" s="406">
        <f>VLOOKUP(B697,'RELATÓRIO DE COMPOSIÇÕES'!A:I,9,0)</f>
        <v>159.41</v>
      </c>
      <c r="G697" s="407">
        <f>BDI_Materiais!$H$27</f>
        <v>0.2026</v>
      </c>
      <c r="H697" s="406">
        <f t="shared" si="86"/>
        <v>191.70646599999998</v>
      </c>
      <c r="I697" s="406">
        <f t="shared" si="87"/>
        <v>5367.78</v>
      </c>
      <c r="J697" s="31"/>
    </row>
    <row r="698" spans="1:10" x14ac:dyDescent="0.25">
      <c r="A698" s="440" t="s">
        <v>15380</v>
      </c>
      <c r="B698" s="463" t="s">
        <v>3630</v>
      </c>
      <c r="C698" s="221" t="s">
        <v>15381</v>
      </c>
      <c r="D698" s="221" t="s">
        <v>3653</v>
      </c>
      <c r="E698" s="442"/>
      <c r="F698" s="221"/>
      <c r="G698" s="221"/>
      <c r="H698" s="221"/>
      <c r="I698" s="443"/>
      <c r="J698" s="444"/>
    </row>
    <row r="699" spans="1:10" x14ac:dyDescent="0.25">
      <c r="A699" s="445" t="s">
        <v>15382</v>
      </c>
      <c r="B699" s="465" t="s">
        <v>3630</v>
      </c>
      <c r="C699" s="447" t="s">
        <v>15326</v>
      </c>
      <c r="D699" s="447" t="s">
        <v>3653</v>
      </c>
      <c r="E699" s="448"/>
      <c r="F699" s="447"/>
      <c r="G699" s="447"/>
      <c r="H699" s="447"/>
      <c r="I699" s="449"/>
      <c r="J699" s="450"/>
    </row>
    <row r="700" spans="1:10" x14ac:dyDescent="0.25">
      <c r="A700" s="451" t="s">
        <v>15383</v>
      </c>
      <c r="B700" s="464" t="s">
        <v>3630</v>
      </c>
      <c r="C700" s="453" t="s">
        <v>15328</v>
      </c>
      <c r="D700" s="453" t="s">
        <v>3653</v>
      </c>
      <c r="E700" s="454"/>
      <c r="F700" s="453"/>
      <c r="G700" s="453"/>
      <c r="H700" s="453"/>
      <c r="I700" s="455"/>
      <c r="J700" s="456"/>
    </row>
    <row r="701" spans="1:10" ht="45" x14ac:dyDescent="0.25">
      <c r="A701" s="31" t="s">
        <v>15384</v>
      </c>
      <c r="B701" s="404">
        <v>89711</v>
      </c>
      <c r="C701" s="31" t="s">
        <v>7890</v>
      </c>
      <c r="D701" s="408" t="s">
        <v>3640</v>
      </c>
      <c r="E701" s="405">
        <v>125.2</v>
      </c>
      <c r="F701" s="406">
        <f>VLOOKUP(B701,'RELATÓRIO DE COMPOSIÇÕES'!A:I,9,0)</f>
        <v>21.05</v>
      </c>
      <c r="G701" s="407">
        <f>BDI_Materiais!$H$27</f>
        <v>0.2026</v>
      </c>
      <c r="H701" s="406">
        <f t="shared" ref="H701:H705" si="88">(1+G701)*F701</f>
        <v>25.314729999999997</v>
      </c>
      <c r="I701" s="406">
        <f t="shared" ref="I701:I705" si="89">ROUND((H701*E701),2)</f>
        <v>3169.4</v>
      </c>
      <c r="J701" s="31"/>
    </row>
    <row r="702" spans="1:10" ht="45" x14ac:dyDescent="0.25">
      <c r="A702" s="31" t="s">
        <v>15385</v>
      </c>
      <c r="B702" s="404">
        <v>89712</v>
      </c>
      <c r="C702" s="31" t="s">
        <v>7891</v>
      </c>
      <c r="D702" s="408" t="s">
        <v>3640</v>
      </c>
      <c r="E702" s="405">
        <v>539.29999999999995</v>
      </c>
      <c r="F702" s="406">
        <f>VLOOKUP(B702,'RELATÓRIO DE COMPOSIÇÕES'!A:I,9,0)</f>
        <v>26.32</v>
      </c>
      <c r="G702" s="407">
        <f>BDI_Materiais!$H$27</f>
        <v>0.2026</v>
      </c>
      <c r="H702" s="406">
        <f t="shared" si="88"/>
        <v>31.652431999999997</v>
      </c>
      <c r="I702" s="406">
        <f t="shared" si="89"/>
        <v>17070.16</v>
      </c>
      <c r="J702" s="31"/>
    </row>
    <row r="703" spans="1:10" ht="45" x14ac:dyDescent="0.25">
      <c r="A703" s="31" t="s">
        <v>15386</v>
      </c>
      <c r="B703" s="404">
        <v>89713</v>
      </c>
      <c r="C703" s="31" t="s">
        <v>7947</v>
      </c>
      <c r="D703" s="408" t="s">
        <v>3640</v>
      </c>
      <c r="E703" s="405">
        <v>40.9</v>
      </c>
      <c r="F703" s="406">
        <f>VLOOKUP(B703,'RELATÓRIO DE COMPOSIÇÕES'!A:I,9,0)</f>
        <v>32.68</v>
      </c>
      <c r="G703" s="407">
        <f>BDI_Materiais!$H$27</f>
        <v>0.2026</v>
      </c>
      <c r="H703" s="406">
        <f t="shared" si="88"/>
        <v>39.300967999999997</v>
      </c>
      <c r="I703" s="406">
        <f t="shared" si="89"/>
        <v>1607.41</v>
      </c>
      <c r="J703" s="31"/>
    </row>
    <row r="704" spans="1:10" ht="45" x14ac:dyDescent="0.25">
      <c r="A704" s="31" t="s">
        <v>15387</v>
      </c>
      <c r="B704" s="404">
        <v>89714</v>
      </c>
      <c r="C704" s="31" t="s">
        <v>7892</v>
      </c>
      <c r="D704" s="408" t="s">
        <v>3640</v>
      </c>
      <c r="E704" s="405">
        <v>415.8</v>
      </c>
      <c r="F704" s="406">
        <f>VLOOKUP(B704,'RELATÓRIO DE COMPOSIÇÕES'!A:I,9,0)</f>
        <v>36.65</v>
      </c>
      <c r="G704" s="407">
        <f>BDI_Materiais!$H$27</f>
        <v>0.2026</v>
      </c>
      <c r="H704" s="406">
        <f t="shared" si="88"/>
        <v>44.075289999999995</v>
      </c>
      <c r="I704" s="406">
        <f t="shared" si="89"/>
        <v>18326.509999999998</v>
      </c>
      <c r="J704" s="31"/>
    </row>
    <row r="705" spans="1:10" ht="45" x14ac:dyDescent="0.25">
      <c r="A705" s="31" t="s">
        <v>15388</v>
      </c>
      <c r="B705" s="404">
        <v>89849</v>
      </c>
      <c r="C705" s="31" t="s">
        <v>15389</v>
      </c>
      <c r="D705" s="408" t="s">
        <v>3640</v>
      </c>
      <c r="E705" s="405">
        <v>36.9</v>
      </c>
      <c r="F705" s="406">
        <f>VLOOKUP(B705,'RELATÓRIO DE COMPOSIÇÕES'!A:I,9,0)</f>
        <v>52.42</v>
      </c>
      <c r="G705" s="407">
        <f>BDI_Materiais!$H$27</f>
        <v>0.2026</v>
      </c>
      <c r="H705" s="406">
        <f t="shared" si="88"/>
        <v>63.040291999999994</v>
      </c>
      <c r="I705" s="406">
        <f t="shared" si="89"/>
        <v>2326.19</v>
      </c>
      <c r="J705" s="31"/>
    </row>
    <row r="706" spans="1:10" x14ac:dyDescent="0.25">
      <c r="A706" s="457" t="s">
        <v>15390</v>
      </c>
      <c r="B706" s="458" t="s">
        <v>3630</v>
      </c>
      <c r="C706" s="459" t="s">
        <v>15143</v>
      </c>
      <c r="D706" s="459" t="s">
        <v>3653</v>
      </c>
      <c r="E706" s="460"/>
      <c r="F706" s="459"/>
      <c r="G706" s="459"/>
      <c r="H706" s="459"/>
      <c r="I706" s="461"/>
      <c r="J706" s="462"/>
    </row>
    <row r="707" spans="1:10" ht="60" x14ac:dyDescent="0.25">
      <c r="A707" s="31" t="s">
        <v>15391</v>
      </c>
      <c r="B707" s="404">
        <v>89728</v>
      </c>
      <c r="C707" s="31" t="s">
        <v>7948</v>
      </c>
      <c r="D707" s="408" t="s">
        <v>3635</v>
      </c>
      <c r="E707" s="405">
        <v>102</v>
      </c>
      <c r="F707" s="406">
        <f>VLOOKUP(B707,'RELATÓRIO DE COMPOSIÇÕES'!A:I,9,0)</f>
        <v>12.729999999999999</v>
      </c>
      <c r="G707" s="407">
        <f>BDI_Materiais!$H$27</f>
        <v>0.2026</v>
      </c>
      <c r="H707" s="406">
        <f t="shared" ref="H707:H716" si="90">(1+G707)*F707</f>
        <v>15.309097999999997</v>
      </c>
      <c r="I707" s="406">
        <f t="shared" ref="I707:I716" si="91">ROUND((H707*E707),2)</f>
        <v>1561.53</v>
      </c>
      <c r="J707" s="31"/>
    </row>
    <row r="708" spans="1:10" ht="45" x14ac:dyDescent="0.25">
      <c r="A708" s="31" t="s">
        <v>15392</v>
      </c>
      <c r="B708" s="404">
        <v>89733</v>
      </c>
      <c r="C708" s="31" t="s">
        <v>7949</v>
      </c>
      <c r="D708" s="408" t="s">
        <v>3635</v>
      </c>
      <c r="E708" s="405">
        <v>42</v>
      </c>
      <c r="F708" s="406">
        <f>VLOOKUP(B708,'RELATÓRIO DE COMPOSIÇÕES'!A:I,9,0)</f>
        <v>21.96</v>
      </c>
      <c r="G708" s="407">
        <f>BDI_Materiais!$H$27</f>
        <v>0.2026</v>
      </c>
      <c r="H708" s="406">
        <f t="shared" si="90"/>
        <v>26.409095999999998</v>
      </c>
      <c r="I708" s="406">
        <f t="shared" si="91"/>
        <v>1109.18</v>
      </c>
      <c r="J708" s="31"/>
    </row>
    <row r="709" spans="1:10" ht="45" x14ac:dyDescent="0.25">
      <c r="A709" s="31" t="s">
        <v>15393</v>
      </c>
      <c r="B709" s="404">
        <v>89742</v>
      </c>
      <c r="C709" s="31" t="s">
        <v>15352</v>
      </c>
      <c r="D709" s="408" t="s">
        <v>3635</v>
      </c>
      <c r="E709" s="405">
        <v>3</v>
      </c>
      <c r="F709" s="406">
        <f>VLOOKUP(B709,'RELATÓRIO DE COMPOSIÇÕES'!A:I,9,0)</f>
        <v>36.74</v>
      </c>
      <c r="G709" s="407">
        <f>BDI_Materiais!$H$27</f>
        <v>0.2026</v>
      </c>
      <c r="H709" s="406">
        <f t="shared" si="90"/>
        <v>44.183523999999998</v>
      </c>
      <c r="I709" s="406">
        <f t="shared" si="91"/>
        <v>132.55000000000001</v>
      </c>
      <c r="J709" s="31"/>
    </row>
    <row r="710" spans="1:10" ht="60" x14ac:dyDescent="0.25">
      <c r="A710" s="31" t="s">
        <v>15394</v>
      </c>
      <c r="B710" s="404">
        <v>89748</v>
      </c>
      <c r="C710" s="31" t="s">
        <v>7896</v>
      </c>
      <c r="D710" s="408" t="s">
        <v>3635</v>
      </c>
      <c r="E710" s="405">
        <v>38</v>
      </c>
      <c r="F710" s="406">
        <f>VLOOKUP(B710,'RELATÓRIO DE COMPOSIÇÕES'!A:I,9,0)</f>
        <v>39.660000000000004</v>
      </c>
      <c r="G710" s="407">
        <f>BDI_Materiais!$H$27</f>
        <v>0.2026</v>
      </c>
      <c r="H710" s="406">
        <f t="shared" si="90"/>
        <v>47.695115999999999</v>
      </c>
      <c r="I710" s="406">
        <f t="shared" si="91"/>
        <v>1812.41</v>
      </c>
      <c r="J710" s="31"/>
    </row>
    <row r="711" spans="1:10" ht="45" x14ac:dyDescent="0.25">
      <c r="A711" s="31" t="s">
        <v>15395</v>
      </c>
      <c r="B711" s="404">
        <v>89735</v>
      </c>
      <c r="C711" s="31" t="s">
        <v>15396</v>
      </c>
      <c r="D711" s="408" t="s">
        <v>3635</v>
      </c>
      <c r="E711" s="405">
        <v>1</v>
      </c>
      <c r="F711" s="406">
        <f>VLOOKUP(B711,'RELATÓRIO DE COMPOSIÇÕES'!A:I,9,0)</f>
        <v>23.900000000000002</v>
      </c>
      <c r="G711" s="407">
        <f>BDI_Materiais!$H$27</f>
        <v>0.2026</v>
      </c>
      <c r="H711" s="406">
        <f t="shared" si="90"/>
        <v>28.742139999999999</v>
      </c>
      <c r="I711" s="406">
        <f t="shared" si="91"/>
        <v>28.74</v>
      </c>
      <c r="J711" s="31"/>
    </row>
    <row r="712" spans="1:10" ht="60" x14ac:dyDescent="0.25">
      <c r="A712" s="31" t="s">
        <v>15397</v>
      </c>
      <c r="B712" s="404">
        <v>89750</v>
      </c>
      <c r="C712" s="31" t="s">
        <v>7950</v>
      </c>
      <c r="D712" s="408" t="s">
        <v>3635</v>
      </c>
      <c r="E712" s="405">
        <v>1</v>
      </c>
      <c r="F712" s="406">
        <f>VLOOKUP(B712,'RELATÓRIO DE COMPOSIÇÕES'!A:I,9,0)</f>
        <v>70.75</v>
      </c>
      <c r="G712" s="407">
        <f>BDI_Materiais!$H$27</f>
        <v>0.2026</v>
      </c>
      <c r="H712" s="406">
        <f t="shared" si="90"/>
        <v>85.083949999999987</v>
      </c>
      <c r="I712" s="406">
        <f t="shared" si="91"/>
        <v>85.08</v>
      </c>
      <c r="J712" s="31"/>
    </row>
    <row r="713" spans="1:10" ht="45" x14ac:dyDescent="0.25">
      <c r="A713" s="31" t="s">
        <v>15398</v>
      </c>
      <c r="B713" s="404">
        <v>104331</v>
      </c>
      <c r="C713" s="31" t="s">
        <v>15399</v>
      </c>
      <c r="D713" s="408" t="s">
        <v>3635</v>
      </c>
      <c r="E713" s="405">
        <v>59</v>
      </c>
      <c r="F713" s="406">
        <f>VLOOKUP(B713,'RELATÓRIO DE COMPOSIÇÕES'!A:I,9,0)</f>
        <v>25.45</v>
      </c>
      <c r="G713" s="407">
        <f>BDI_Materiais!$H$27</f>
        <v>0.2026</v>
      </c>
      <c r="H713" s="406">
        <f t="shared" si="90"/>
        <v>30.606169999999995</v>
      </c>
      <c r="I713" s="406">
        <f t="shared" si="91"/>
        <v>1805.76</v>
      </c>
      <c r="J713" s="31"/>
    </row>
    <row r="714" spans="1:10" ht="60" x14ac:dyDescent="0.25">
      <c r="A714" s="31" t="s">
        <v>15400</v>
      </c>
      <c r="B714" s="404">
        <v>104334</v>
      </c>
      <c r="C714" s="31" t="s">
        <v>15401</v>
      </c>
      <c r="D714" s="408" t="s">
        <v>3635</v>
      </c>
      <c r="E714" s="405">
        <v>5</v>
      </c>
      <c r="F714" s="406">
        <f>VLOOKUP(B714,'RELATÓRIO DE COMPOSIÇÕES'!A:I,9,0)</f>
        <v>51.100000000000009</v>
      </c>
      <c r="G714" s="407">
        <f>BDI_Materiais!$H$27</f>
        <v>0.2026</v>
      </c>
      <c r="H714" s="406">
        <f t="shared" si="90"/>
        <v>61.452860000000001</v>
      </c>
      <c r="I714" s="406">
        <f t="shared" si="91"/>
        <v>307.26</v>
      </c>
      <c r="J714" s="31"/>
    </row>
    <row r="715" spans="1:10" ht="45" x14ac:dyDescent="0.25">
      <c r="A715" s="31" t="s">
        <v>15402</v>
      </c>
      <c r="B715" s="404">
        <v>104332</v>
      </c>
      <c r="C715" s="31" t="s">
        <v>15403</v>
      </c>
      <c r="D715" s="408" t="s">
        <v>3635</v>
      </c>
      <c r="E715" s="405">
        <v>3</v>
      </c>
      <c r="F715" s="406">
        <f>VLOOKUP(B715,'RELATÓRIO DE COMPOSIÇÕES'!A:I,9,0)</f>
        <v>60.34</v>
      </c>
      <c r="G715" s="407">
        <f>BDI_Materiais!$H$27</f>
        <v>0.2026</v>
      </c>
      <c r="H715" s="406">
        <f t="shared" si="90"/>
        <v>72.564883999999992</v>
      </c>
      <c r="I715" s="406">
        <f t="shared" si="91"/>
        <v>217.69</v>
      </c>
      <c r="J715" s="31"/>
    </row>
    <row r="716" spans="1:10" ht="60" x14ac:dyDescent="0.25">
      <c r="A716" s="31" t="s">
        <v>15404</v>
      </c>
      <c r="B716" s="404">
        <v>104333</v>
      </c>
      <c r="C716" s="31" t="s">
        <v>15405</v>
      </c>
      <c r="D716" s="408" t="s">
        <v>3635</v>
      </c>
      <c r="E716" s="405">
        <v>19</v>
      </c>
      <c r="F716" s="406">
        <f>VLOOKUP(B716,'RELATÓRIO DE COMPOSIÇÕES'!A:I,9,0)</f>
        <v>73.180000000000007</v>
      </c>
      <c r="G716" s="407">
        <f>BDI_Materiais!$H$27</f>
        <v>0.2026</v>
      </c>
      <c r="H716" s="406">
        <f t="shared" si="90"/>
        <v>88.006268000000006</v>
      </c>
      <c r="I716" s="406">
        <f t="shared" si="91"/>
        <v>1672.12</v>
      </c>
      <c r="J716" s="31"/>
    </row>
    <row r="717" spans="1:10" x14ac:dyDescent="0.25">
      <c r="A717" s="457" t="s">
        <v>15406</v>
      </c>
      <c r="B717" s="458" t="s">
        <v>3630</v>
      </c>
      <c r="C717" s="459" t="s">
        <v>15159</v>
      </c>
      <c r="D717" s="459" t="s">
        <v>3653</v>
      </c>
      <c r="E717" s="460"/>
      <c r="F717" s="459"/>
      <c r="G717" s="459"/>
      <c r="H717" s="459"/>
      <c r="I717" s="461"/>
      <c r="J717" s="462"/>
    </row>
    <row r="718" spans="1:10" ht="45" x14ac:dyDescent="0.25">
      <c r="A718" s="31" t="s">
        <v>15407</v>
      </c>
      <c r="B718" s="404">
        <v>89744</v>
      </c>
      <c r="C718" s="31" t="s">
        <v>7952</v>
      </c>
      <c r="D718" s="408" t="s">
        <v>3635</v>
      </c>
      <c r="E718" s="405">
        <v>1</v>
      </c>
      <c r="F718" s="406">
        <f>VLOOKUP(B718,'RELATÓRIO DE COMPOSIÇÕES'!A:I,9,0)</f>
        <v>26.32</v>
      </c>
      <c r="G718" s="407">
        <f>BDI_Materiais!$H$27</f>
        <v>0.2026</v>
      </c>
      <c r="H718" s="406">
        <f t="shared" ref="H718:H723" si="92">(1+G718)*F718</f>
        <v>31.652431999999997</v>
      </c>
      <c r="I718" s="406">
        <f t="shared" ref="I718:I723" si="93">ROUND((H718*E718),2)</f>
        <v>31.65</v>
      </c>
      <c r="J718" s="31"/>
    </row>
    <row r="719" spans="1:10" ht="45" x14ac:dyDescent="0.25">
      <c r="A719" s="31" t="s">
        <v>15408</v>
      </c>
      <c r="B719" s="404">
        <v>89724</v>
      </c>
      <c r="C719" s="31" t="s">
        <v>7893</v>
      </c>
      <c r="D719" s="408" t="s">
        <v>3635</v>
      </c>
      <c r="E719" s="405">
        <v>15</v>
      </c>
      <c r="F719" s="406">
        <f>VLOOKUP(B719,'RELATÓRIO DE COMPOSIÇÕES'!A:I,9,0)</f>
        <v>10.139999999999999</v>
      </c>
      <c r="G719" s="407">
        <f>BDI_Materiais!$H$27</f>
        <v>0.2026</v>
      </c>
      <c r="H719" s="406">
        <f t="shared" si="92"/>
        <v>12.194363999999997</v>
      </c>
      <c r="I719" s="406">
        <f t="shared" si="93"/>
        <v>182.92</v>
      </c>
      <c r="J719" s="31"/>
    </row>
    <row r="720" spans="1:10" ht="45" x14ac:dyDescent="0.25">
      <c r="A720" s="31" t="s">
        <v>15409</v>
      </c>
      <c r="B720" s="404">
        <v>89731</v>
      </c>
      <c r="C720" s="31" t="s">
        <v>7895</v>
      </c>
      <c r="D720" s="408" t="s">
        <v>3635</v>
      </c>
      <c r="E720" s="405">
        <v>73</v>
      </c>
      <c r="F720" s="406">
        <f>VLOOKUP(B720,'RELATÓRIO DE COMPOSIÇÕES'!A:I,9,0)</f>
        <v>14.46</v>
      </c>
      <c r="G720" s="407">
        <f>BDI_Materiais!$H$27</f>
        <v>0.2026</v>
      </c>
      <c r="H720" s="406">
        <f t="shared" si="92"/>
        <v>17.389596000000001</v>
      </c>
      <c r="I720" s="406">
        <f t="shared" si="93"/>
        <v>1269.44</v>
      </c>
      <c r="J720" s="31"/>
    </row>
    <row r="721" spans="1:10" ht="30" x14ac:dyDescent="0.25">
      <c r="A721" s="31" t="s">
        <v>15410</v>
      </c>
      <c r="B721" s="404" t="s">
        <v>7004</v>
      </c>
      <c r="C721" s="31" t="s">
        <v>15411</v>
      </c>
      <c r="D721" s="408" t="s">
        <v>3635</v>
      </c>
      <c r="E721" s="405">
        <v>77</v>
      </c>
      <c r="F721" s="406">
        <f>VLOOKUP(B721,'RELATÓRIO DE COMPOSIÇÕES'!A:I,9,0)</f>
        <v>9.6999999999999993</v>
      </c>
      <c r="G721" s="407">
        <f>BDI_Materiais!$H$27</f>
        <v>0.2026</v>
      </c>
      <c r="H721" s="406">
        <f t="shared" si="92"/>
        <v>11.665219999999998</v>
      </c>
      <c r="I721" s="406">
        <f t="shared" si="93"/>
        <v>898.22</v>
      </c>
      <c r="J721" s="31"/>
    </row>
    <row r="722" spans="1:10" ht="45" x14ac:dyDescent="0.25">
      <c r="A722" s="31" t="s">
        <v>15412</v>
      </c>
      <c r="B722" s="404">
        <v>89726</v>
      </c>
      <c r="C722" s="31" t="s">
        <v>7894</v>
      </c>
      <c r="D722" s="408" t="s">
        <v>3635</v>
      </c>
      <c r="E722" s="405">
        <v>54</v>
      </c>
      <c r="F722" s="406">
        <f>VLOOKUP(B722,'RELATÓRIO DE COMPOSIÇÕES'!A:I,9,0)</f>
        <v>10.339999999999998</v>
      </c>
      <c r="G722" s="407">
        <f>BDI_Materiais!$H$27</f>
        <v>0.2026</v>
      </c>
      <c r="H722" s="406">
        <f t="shared" si="92"/>
        <v>12.434883999999997</v>
      </c>
      <c r="I722" s="406">
        <f t="shared" si="93"/>
        <v>671.48</v>
      </c>
      <c r="J722" s="31"/>
    </row>
    <row r="723" spans="1:10" ht="45" x14ac:dyDescent="0.25">
      <c r="A723" s="31" t="s">
        <v>15413</v>
      </c>
      <c r="B723" s="404">
        <v>89732</v>
      </c>
      <c r="C723" s="31" t="s">
        <v>7951</v>
      </c>
      <c r="D723" s="408" t="s">
        <v>3635</v>
      </c>
      <c r="E723" s="405">
        <v>4</v>
      </c>
      <c r="F723" s="406">
        <f>VLOOKUP(B723,'RELATÓRIO DE COMPOSIÇÕES'!A:I,9,0)</f>
        <v>15.11</v>
      </c>
      <c r="G723" s="407">
        <f>BDI_Materiais!$H$27</f>
        <v>0.2026</v>
      </c>
      <c r="H723" s="406">
        <f t="shared" si="92"/>
        <v>18.171285999999998</v>
      </c>
      <c r="I723" s="406">
        <f t="shared" si="93"/>
        <v>72.69</v>
      </c>
      <c r="J723" s="31"/>
    </row>
    <row r="724" spans="1:10" x14ac:dyDescent="0.25">
      <c r="A724" s="457" t="s">
        <v>15414</v>
      </c>
      <c r="B724" s="458" t="s">
        <v>3630</v>
      </c>
      <c r="C724" s="459" t="s">
        <v>15415</v>
      </c>
      <c r="D724" s="459" t="s">
        <v>3653</v>
      </c>
      <c r="E724" s="460"/>
      <c r="F724" s="459"/>
      <c r="G724" s="459"/>
      <c r="H724" s="459"/>
      <c r="I724" s="461"/>
      <c r="J724" s="462"/>
    </row>
    <row r="725" spans="1:10" ht="45" x14ac:dyDescent="0.25">
      <c r="A725" s="31" t="s">
        <v>15416</v>
      </c>
      <c r="B725" s="404">
        <v>89785</v>
      </c>
      <c r="C725" s="31" t="s">
        <v>7953</v>
      </c>
      <c r="D725" s="408" t="s">
        <v>3635</v>
      </c>
      <c r="E725" s="405">
        <v>6</v>
      </c>
      <c r="F725" s="406">
        <f>VLOOKUP(B725,'RELATÓRIO DE COMPOSIÇÕES'!A:I,9,0)</f>
        <v>25.219999999999995</v>
      </c>
      <c r="G725" s="407">
        <f>BDI_Materiais!$H$27</f>
        <v>0.2026</v>
      </c>
      <c r="H725" s="406">
        <f t="shared" ref="H725:H729" si="94">(1+G725)*F725</f>
        <v>30.329571999999992</v>
      </c>
      <c r="I725" s="406">
        <f t="shared" ref="I725:I729" si="95">ROUND((H725*E725),2)</f>
        <v>181.98</v>
      </c>
      <c r="J725" s="31"/>
    </row>
    <row r="726" spans="1:10" ht="60" x14ac:dyDescent="0.25">
      <c r="A726" s="31" t="s">
        <v>15417</v>
      </c>
      <c r="B726" s="404">
        <v>104343</v>
      </c>
      <c r="C726" s="31" t="s">
        <v>15418</v>
      </c>
      <c r="D726" s="408" t="s">
        <v>3635</v>
      </c>
      <c r="E726" s="405">
        <v>17</v>
      </c>
      <c r="F726" s="406">
        <f>VLOOKUP(B726,'RELATÓRIO DE COMPOSIÇÕES'!A:I,9,0)</f>
        <v>32.090000000000003</v>
      </c>
      <c r="G726" s="407">
        <f>BDI_Materiais!$H$27</f>
        <v>0.2026</v>
      </c>
      <c r="H726" s="406">
        <f t="shared" si="94"/>
        <v>38.591434</v>
      </c>
      <c r="I726" s="406">
        <f t="shared" si="95"/>
        <v>656.05</v>
      </c>
      <c r="J726" s="31"/>
    </row>
    <row r="727" spans="1:10" ht="60" x14ac:dyDescent="0.25">
      <c r="A727" s="31" t="s">
        <v>15419</v>
      </c>
      <c r="B727" s="404" t="s">
        <v>7181</v>
      </c>
      <c r="C727" s="31" t="s">
        <v>15420</v>
      </c>
      <c r="D727" s="408" t="s">
        <v>3635</v>
      </c>
      <c r="E727" s="405">
        <v>6</v>
      </c>
      <c r="F727" s="406">
        <f>VLOOKUP(B727,'RELATÓRIO DE COMPOSIÇÕES'!A:I,9,0)</f>
        <v>42.25</v>
      </c>
      <c r="G727" s="407">
        <f>BDI_Materiais!$H$27</f>
        <v>0.2026</v>
      </c>
      <c r="H727" s="406">
        <f t="shared" si="94"/>
        <v>50.809849999999997</v>
      </c>
      <c r="I727" s="406">
        <f t="shared" si="95"/>
        <v>304.86</v>
      </c>
      <c r="J727" s="31"/>
    </row>
    <row r="728" spans="1:10" ht="60" x14ac:dyDescent="0.25">
      <c r="A728" s="31" t="s">
        <v>15421</v>
      </c>
      <c r="B728" s="404">
        <v>104347</v>
      </c>
      <c r="C728" s="31" t="s">
        <v>15422</v>
      </c>
      <c r="D728" s="408" t="s">
        <v>3635</v>
      </c>
      <c r="E728" s="405">
        <v>1</v>
      </c>
      <c r="F728" s="406">
        <f>VLOOKUP(B728,'RELATÓRIO DE COMPOSIÇÕES'!A:I,9,0)</f>
        <v>44.81</v>
      </c>
      <c r="G728" s="407">
        <f>BDI_Materiais!$H$27</f>
        <v>0.2026</v>
      </c>
      <c r="H728" s="406">
        <f t="shared" si="94"/>
        <v>53.888506</v>
      </c>
      <c r="I728" s="406">
        <f t="shared" si="95"/>
        <v>53.89</v>
      </c>
      <c r="J728" s="31"/>
    </row>
    <row r="729" spans="1:10" ht="45" x14ac:dyDescent="0.25">
      <c r="A729" s="31" t="s">
        <v>15423</v>
      </c>
      <c r="B729" s="404">
        <v>89797</v>
      </c>
      <c r="C729" s="31" t="s">
        <v>15424</v>
      </c>
      <c r="D729" s="408" t="s">
        <v>3635</v>
      </c>
      <c r="E729" s="405">
        <v>6</v>
      </c>
      <c r="F729" s="406">
        <f>VLOOKUP(B729,'RELATÓRIO DE COMPOSIÇÕES'!A:I,9,0)</f>
        <v>48.120000000000005</v>
      </c>
      <c r="G729" s="407">
        <f>BDI_Materiais!$H$27</f>
        <v>0.2026</v>
      </c>
      <c r="H729" s="406">
        <f t="shared" si="94"/>
        <v>57.869112000000001</v>
      </c>
      <c r="I729" s="406">
        <f t="shared" si="95"/>
        <v>347.21</v>
      </c>
      <c r="J729" s="31"/>
    </row>
    <row r="730" spans="1:10" x14ac:dyDescent="0.25">
      <c r="A730" s="457" t="s">
        <v>15425</v>
      </c>
      <c r="B730" s="458" t="s">
        <v>3630</v>
      </c>
      <c r="C730" s="459" t="s">
        <v>15426</v>
      </c>
      <c r="D730" s="459" t="s">
        <v>3653</v>
      </c>
      <c r="E730" s="460"/>
      <c r="F730" s="459"/>
      <c r="G730" s="459"/>
      <c r="H730" s="459"/>
      <c r="I730" s="461"/>
      <c r="J730" s="462"/>
    </row>
    <row r="731" spans="1:10" ht="45" x14ac:dyDescent="0.25">
      <c r="A731" s="31" t="s">
        <v>15427</v>
      </c>
      <c r="B731" s="404">
        <v>89549</v>
      </c>
      <c r="C731" s="31" t="s">
        <v>15428</v>
      </c>
      <c r="D731" s="408" t="s">
        <v>3635</v>
      </c>
      <c r="E731" s="405">
        <v>12</v>
      </c>
      <c r="F731" s="406">
        <f>VLOOKUP(B731,'RELATÓRIO DE COMPOSIÇÕES'!A:I,9,0)</f>
        <v>17.53</v>
      </c>
      <c r="G731" s="407">
        <f>BDI_Materiais!$H$27</f>
        <v>0.2026</v>
      </c>
      <c r="H731" s="406">
        <f t="shared" ref="H731:H732" si="96">(1+G731)*F731</f>
        <v>21.081578</v>
      </c>
      <c r="I731" s="406">
        <f t="shared" ref="I731:I732" si="97">ROUND((H731*E731),2)</f>
        <v>252.98</v>
      </c>
      <c r="J731" s="31"/>
    </row>
    <row r="732" spans="1:10" ht="45" x14ac:dyDescent="0.25">
      <c r="A732" s="31" t="s">
        <v>15429</v>
      </c>
      <c r="B732" s="404">
        <v>89557</v>
      </c>
      <c r="C732" s="31" t="s">
        <v>15430</v>
      </c>
      <c r="D732" s="408" t="s">
        <v>3635</v>
      </c>
      <c r="E732" s="405">
        <v>4</v>
      </c>
      <c r="F732" s="406">
        <f>VLOOKUP(B732,'RELATÓRIO DE COMPOSIÇÕES'!A:I,9,0)</f>
        <v>28.95</v>
      </c>
      <c r="G732" s="407">
        <f>BDI_Materiais!$H$27</f>
        <v>0.2026</v>
      </c>
      <c r="H732" s="406">
        <f t="shared" si="96"/>
        <v>34.815269999999998</v>
      </c>
      <c r="I732" s="406">
        <f t="shared" si="97"/>
        <v>139.26</v>
      </c>
      <c r="J732" s="31"/>
    </row>
    <row r="733" spans="1:10" x14ac:dyDescent="0.25">
      <c r="A733" s="457" t="s">
        <v>15431</v>
      </c>
      <c r="B733" s="458" t="s">
        <v>3630</v>
      </c>
      <c r="C733" s="459" t="s">
        <v>15177</v>
      </c>
      <c r="D733" s="459" t="s">
        <v>3653</v>
      </c>
      <c r="E733" s="460"/>
      <c r="F733" s="459"/>
      <c r="G733" s="459"/>
      <c r="H733" s="459"/>
      <c r="I733" s="461"/>
      <c r="J733" s="462"/>
    </row>
    <row r="734" spans="1:10" ht="45" x14ac:dyDescent="0.25">
      <c r="A734" s="31" t="s">
        <v>15432</v>
      </c>
      <c r="B734" s="404">
        <v>89784</v>
      </c>
      <c r="C734" s="31" t="s">
        <v>7897</v>
      </c>
      <c r="D734" s="408" t="s">
        <v>3635</v>
      </c>
      <c r="E734" s="405">
        <v>99</v>
      </c>
      <c r="F734" s="406">
        <f>VLOOKUP(B734,'RELATÓRIO DE COMPOSIÇÕES'!A:I,9,0)</f>
        <v>23.139999999999997</v>
      </c>
      <c r="G734" s="407">
        <f>BDI_Materiais!$H$27</f>
        <v>0.2026</v>
      </c>
      <c r="H734" s="406">
        <f t="shared" ref="H734:H737" si="98">(1+G734)*F734</f>
        <v>27.828163999999994</v>
      </c>
      <c r="I734" s="406">
        <f t="shared" ref="I734:I737" si="99">ROUND((H734*E734),2)</f>
        <v>2754.99</v>
      </c>
      <c r="J734" s="31"/>
    </row>
    <row r="735" spans="1:10" ht="45" x14ac:dyDescent="0.25">
      <c r="A735" s="31" t="s">
        <v>15433</v>
      </c>
      <c r="B735" s="404">
        <v>104342</v>
      </c>
      <c r="C735" s="31" t="s">
        <v>15434</v>
      </c>
      <c r="D735" s="408" t="s">
        <v>3635</v>
      </c>
      <c r="E735" s="405">
        <v>2</v>
      </c>
      <c r="F735" s="406">
        <f>VLOOKUP(B735,'RELATÓRIO DE COMPOSIÇÕES'!A:I,9,0)</f>
        <v>36.880000000000003</v>
      </c>
      <c r="G735" s="407">
        <f>BDI_Materiais!$H$27</f>
        <v>0.2026</v>
      </c>
      <c r="H735" s="406">
        <f t="shared" si="98"/>
        <v>44.351888000000002</v>
      </c>
      <c r="I735" s="406">
        <f t="shared" si="99"/>
        <v>88.7</v>
      </c>
      <c r="J735" s="31"/>
    </row>
    <row r="736" spans="1:10" ht="45" x14ac:dyDescent="0.25">
      <c r="A736" s="31" t="s">
        <v>15435</v>
      </c>
      <c r="B736" s="404">
        <v>89786</v>
      </c>
      <c r="C736" s="31" t="s">
        <v>15436</v>
      </c>
      <c r="D736" s="408" t="s">
        <v>3635</v>
      </c>
      <c r="E736" s="405">
        <v>3</v>
      </c>
      <c r="F736" s="406">
        <f>VLOOKUP(B736,'RELATÓRIO DE COMPOSIÇÕES'!A:I,9,0)</f>
        <v>36.49</v>
      </c>
      <c r="G736" s="407">
        <f>BDI_Materiais!$H$27</f>
        <v>0.2026</v>
      </c>
      <c r="H736" s="406">
        <f t="shared" si="98"/>
        <v>43.882874000000001</v>
      </c>
      <c r="I736" s="406">
        <f t="shared" si="99"/>
        <v>131.65</v>
      </c>
      <c r="J736" s="31"/>
    </row>
    <row r="737" spans="1:10" ht="45" x14ac:dyDescent="0.25">
      <c r="A737" s="31" t="s">
        <v>15437</v>
      </c>
      <c r="B737" s="404" t="s">
        <v>7182</v>
      </c>
      <c r="C737" s="31" t="s">
        <v>15438</v>
      </c>
      <c r="D737" s="408" t="s">
        <v>3635</v>
      </c>
      <c r="E737" s="405">
        <v>27</v>
      </c>
      <c r="F737" s="406">
        <f>VLOOKUP(B737,'RELATÓRIO DE COMPOSIÇÕES'!A:I,9,0)</f>
        <v>47.36</v>
      </c>
      <c r="G737" s="407">
        <f>BDI_Materiais!$H$27</f>
        <v>0.2026</v>
      </c>
      <c r="H737" s="406">
        <f t="shared" si="98"/>
        <v>56.955135999999996</v>
      </c>
      <c r="I737" s="406">
        <f t="shared" si="99"/>
        <v>1537.79</v>
      </c>
      <c r="J737" s="31"/>
    </row>
    <row r="738" spans="1:10" x14ac:dyDescent="0.25">
      <c r="A738" s="457" t="s">
        <v>15439</v>
      </c>
      <c r="B738" s="458" t="s">
        <v>3630</v>
      </c>
      <c r="C738" s="459" t="s">
        <v>15127</v>
      </c>
      <c r="D738" s="459" t="s">
        <v>3653</v>
      </c>
      <c r="E738" s="460"/>
      <c r="F738" s="459"/>
      <c r="G738" s="459"/>
      <c r="H738" s="459"/>
      <c r="I738" s="461"/>
      <c r="J738" s="462"/>
    </row>
    <row r="739" spans="1:10" ht="60" x14ac:dyDescent="0.25">
      <c r="A739" s="31" t="s">
        <v>15440</v>
      </c>
      <c r="B739" s="404" t="s">
        <v>7012</v>
      </c>
      <c r="C739" s="31" t="s">
        <v>15441</v>
      </c>
      <c r="D739" s="408" t="s">
        <v>3635</v>
      </c>
      <c r="E739" s="405">
        <v>15</v>
      </c>
      <c r="F739" s="406">
        <f>VLOOKUP(B739,'RELATÓRIO DE COMPOSIÇÕES'!A:I,9,0)</f>
        <v>8.36</v>
      </c>
      <c r="G739" s="407">
        <f>BDI_Materiais!$H$27</f>
        <v>0.2026</v>
      </c>
      <c r="H739" s="406">
        <f>(1+G739)*F739</f>
        <v>10.053735999999999</v>
      </c>
      <c r="I739" s="406">
        <f>ROUND((H739*E739),2)</f>
        <v>150.81</v>
      </c>
      <c r="J739" s="31"/>
    </row>
    <row r="740" spans="1:10" x14ac:dyDescent="0.25">
      <c r="A740" s="457" t="s">
        <v>15442</v>
      </c>
      <c r="B740" s="458" t="s">
        <v>3630</v>
      </c>
      <c r="C740" s="459" t="s">
        <v>15443</v>
      </c>
      <c r="D740" s="459" t="s">
        <v>3653</v>
      </c>
      <c r="E740" s="460"/>
      <c r="F740" s="459"/>
      <c r="G740" s="459"/>
      <c r="H740" s="459"/>
      <c r="I740" s="461"/>
      <c r="J740" s="462"/>
    </row>
    <row r="741" spans="1:10" ht="60" x14ac:dyDescent="0.25">
      <c r="A741" s="31" t="s">
        <v>15444</v>
      </c>
      <c r="B741" s="404">
        <v>104348</v>
      </c>
      <c r="C741" s="31" t="s">
        <v>15445</v>
      </c>
      <c r="D741" s="408" t="s">
        <v>3635</v>
      </c>
      <c r="E741" s="405">
        <v>17</v>
      </c>
      <c r="F741" s="406">
        <f>VLOOKUP(B741,'RELATÓRIO DE COMPOSIÇÕES'!A:I,9,0)</f>
        <v>9.9999999999999982</v>
      </c>
      <c r="G741" s="407">
        <f>BDI_Materiais!$H$27</f>
        <v>0.2026</v>
      </c>
      <c r="H741" s="406">
        <f t="shared" ref="H741:H742" si="100">(1+G741)*F741</f>
        <v>12.025999999999996</v>
      </c>
      <c r="I741" s="406">
        <f t="shared" ref="I741:I742" si="101">ROUND((H741*E741),2)</f>
        <v>204.44</v>
      </c>
      <c r="J741" s="31"/>
    </row>
    <row r="742" spans="1:10" ht="60" x14ac:dyDescent="0.25">
      <c r="A742" s="31" t="s">
        <v>15446</v>
      </c>
      <c r="B742" s="404">
        <v>104351</v>
      </c>
      <c r="C742" s="31" t="s">
        <v>15447</v>
      </c>
      <c r="D742" s="408" t="s">
        <v>3635</v>
      </c>
      <c r="E742" s="405">
        <v>3</v>
      </c>
      <c r="F742" s="406">
        <f>VLOOKUP(B742,'RELATÓRIO DE COMPOSIÇÕES'!A:I,9,0)</f>
        <v>20.86</v>
      </c>
      <c r="G742" s="407">
        <f>BDI_Materiais!$H$27</f>
        <v>0.2026</v>
      </c>
      <c r="H742" s="406">
        <f t="shared" si="100"/>
        <v>25.086235999999996</v>
      </c>
      <c r="I742" s="406">
        <f t="shared" si="101"/>
        <v>75.260000000000005</v>
      </c>
      <c r="J742" s="31"/>
    </row>
    <row r="743" spans="1:10" x14ac:dyDescent="0.25">
      <c r="A743" s="440" t="s">
        <v>15448</v>
      </c>
      <c r="B743" s="463" t="s">
        <v>3630</v>
      </c>
      <c r="C743" s="221" t="s">
        <v>15372</v>
      </c>
      <c r="D743" s="221" t="s">
        <v>3653</v>
      </c>
      <c r="E743" s="442"/>
      <c r="F743" s="221"/>
      <c r="G743" s="221"/>
      <c r="H743" s="221"/>
      <c r="I743" s="443"/>
      <c r="J743" s="444"/>
    </row>
    <row r="744" spans="1:10" x14ac:dyDescent="0.25">
      <c r="A744" s="451" t="s">
        <v>15449</v>
      </c>
      <c r="B744" s="464" t="s">
        <v>3630</v>
      </c>
      <c r="C744" s="453" t="s">
        <v>15450</v>
      </c>
      <c r="D744" s="453" t="s">
        <v>3653</v>
      </c>
      <c r="E744" s="454"/>
      <c r="F744" s="453"/>
      <c r="G744" s="453"/>
      <c r="H744" s="453"/>
      <c r="I744" s="455"/>
      <c r="J744" s="456"/>
    </row>
    <row r="745" spans="1:10" ht="45" x14ac:dyDescent="0.25">
      <c r="A745" s="31" t="s">
        <v>15451</v>
      </c>
      <c r="B745" s="404">
        <v>89495</v>
      </c>
      <c r="C745" s="31" t="s">
        <v>15452</v>
      </c>
      <c r="D745" s="408" t="s">
        <v>3635</v>
      </c>
      <c r="E745" s="405">
        <v>10</v>
      </c>
      <c r="F745" s="406">
        <f>VLOOKUP(B745,'RELATÓRIO DE COMPOSIÇÕES'!A:I,9,0)</f>
        <v>22.38</v>
      </c>
      <c r="G745" s="407">
        <f>BDI_Materiais!$H$27</f>
        <v>0.2026</v>
      </c>
      <c r="H745" s="406">
        <f t="shared" ref="H745:H746" si="102">(1+G745)*F745</f>
        <v>26.914187999999996</v>
      </c>
      <c r="I745" s="406">
        <f t="shared" ref="I745:I746" si="103">ROUND((H745*E745),2)</f>
        <v>269.14</v>
      </c>
      <c r="J745" s="31"/>
    </row>
    <row r="746" spans="1:10" ht="45" x14ac:dyDescent="0.25">
      <c r="A746" s="31" t="s">
        <v>15453</v>
      </c>
      <c r="B746" s="404" t="s">
        <v>7180</v>
      </c>
      <c r="C746" s="31" t="s">
        <v>15454</v>
      </c>
      <c r="D746" s="408" t="s">
        <v>3635</v>
      </c>
      <c r="E746" s="405">
        <v>47</v>
      </c>
      <c r="F746" s="406">
        <f>VLOOKUP(B746,'RELATÓRIO DE COMPOSIÇÕES'!A:I,9,0)</f>
        <v>64.52</v>
      </c>
      <c r="G746" s="407">
        <f>BDI_Materiais!$H$27</f>
        <v>0.2026</v>
      </c>
      <c r="H746" s="406">
        <f t="shared" si="102"/>
        <v>77.591751999999985</v>
      </c>
      <c r="I746" s="406">
        <f t="shared" si="103"/>
        <v>3646.81</v>
      </c>
      <c r="J746" s="31"/>
    </row>
    <row r="747" spans="1:10" x14ac:dyDescent="0.25">
      <c r="A747" s="457" t="s">
        <v>15455</v>
      </c>
      <c r="B747" s="458" t="s">
        <v>3630</v>
      </c>
      <c r="C747" s="459" t="s">
        <v>15456</v>
      </c>
      <c r="D747" s="459" t="s">
        <v>3653</v>
      </c>
      <c r="E747" s="460"/>
      <c r="F747" s="459"/>
      <c r="G747" s="459"/>
      <c r="H747" s="459"/>
      <c r="I747" s="461"/>
      <c r="J747" s="462"/>
    </row>
    <row r="748" spans="1:10" ht="30" x14ac:dyDescent="0.25">
      <c r="A748" s="31" t="s">
        <v>15457</v>
      </c>
      <c r="B748" s="404" t="s">
        <v>7009</v>
      </c>
      <c r="C748" s="31" t="s">
        <v>15458</v>
      </c>
      <c r="D748" s="408" t="s">
        <v>3635</v>
      </c>
      <c r="E748" s="405">
        <v>1</v>
      </c>
      <c r="F748" s="406">
        <f>VLOOKUP(B748,'RELATÓRIO DE COMPOSIÇÕES'!A:I,9,0)</f>
        <v>420.98999999999995</v>
      </c>
      <c r="G748" s="407">
        <f>BDI_Materiais!$H$27</f>
        <v>0.2026</v>
      </c>
      <c r="H748" s="406">
        <f>(1+G748)*F748</f>
        <v>506.2825739999999</v>
      </c>
      <c r="I748" s="406">
        <f>ROUND((H748*E748),2)</f>
        <v>506.28</v>
      </c>
      <c r="J748" s="31"/>
    </row>
    <row r="749" spans="1:10" x14ac:dyDescent="0.25">
      <c r="A749" s="457" t="s">
        <v>15459</v>
      </c>
      <c r="B749" s="458" t="s">
        <v>3630</v>
      </c>
      <c r="C749" s="459" t="s">
        <v>15460</v>
      </c>
      <c r="D749" s="459" t="s">
        <v>3653</v>
      </c>
      <c r="E749" s="460"/>
      <c r="F749" s="459"/>
      <c r="G749" s="459"/>
      <c r="H749" s="459"/>
      <c r="I749" s="461"/>
      <c r="J749" s="462"/>
    </row>
    <row r="750" spans="1:10" ht="45" x14ac:dyDescent="0.25">
      <c r="A750" s="31" t="s">
        <v>15461</v>
      </c>
      <c r="B750" s="404">
        <v>97902</v>
      </c>
      <c r="C750" s="31" t="s">
        <v>7954</v>
      </c>
      <c r="D750" s="408" t="s">
        <v>3635</v>
      </c>
      <c r="E750" s="405">
        <v>19</v>
      </c>
      <c r="F750" s="406">
        <f>VLOOKUP(B750,'RELATÓRIO DE COMPOSIÇÕES'!A:I,9,0)</f>
        <v>596.81000000000006</v>
      </c>
      <c r="G750" s="407">
        <f>BDI_Materiais!$H$27</f>
        <v>0.2026</v>
      </c>
      <c r="H750" s="406">
        <f t="shared" ref="H750:H752" si="104">(1+G750)*F750</f>
        <v>717.72370599999999</v>
      </c>
      <c r="I750" s="406">
        <f t="shared" ref="I750:I752" si="105">ROUND((H750*E750),2)</f>
        <v>13636.75</v>
      </c>
      <c r="J750" s="31"/>
    </row>
    <row r="751" spans="1:10" ht="45" x14ac:dyDescent="0.25">
      <c r="A751" s="31" t="s">
        <v>15462</v>
      </c>
      <c r="B751" s="404">
        <v>97903</v>
      </c>
      <c r="C751" s="31" t="s">
        <v>7955</v>
      </c>
      <c r="D751" s="408" t="s">
        <v>3635</v>
      </c>
      <c r="E751" s="405">
        <v>12</v>
      </c>
      <c r="F751" s="406">
        <f>VLOOKUP(B751,'RELATÓRIO DE COMPOSIÇÕES'!A:I,9,0)</f>
        <v>831.78999999999985</v>
      </c>
      <c r="G751" s="407">
        <f>BDI_Materiais!$H$27</f>
        <v>0.2026</v>
      </c>
      <c r="H751" s="406">
        <f t="shared" si="104"/>
        <v>1000.3106539999998</v>
      </c>
      <c r="I751" s="406">
        <f t="shared" si="105"/>
        <v>12003.73</v>
      </c>
      <c r="J751" s="31"/>
    </row>
    <row r="752" spans="1:10" ht="30" x14ac:dyDescent="0.25">
      <c r="A752" s="31" t="s">
        <v>15463</v>
      </c>
      <c r="B752" s="404" t="s">
        <v>7179</v>
      </c>
      <c r="C752" s="31" t="s">
        <v>15379</v>
      </c>
      <c r="D752" s="408" t="s">
        <v>3635</v>
      </c>
      <c r="E752" s="405">
        <v>31</v>
      </c>
      <c r="F752" s="406">
        <f>VLOOKUP(B752,'RELATÓRIO DE COMPOSIÇÕES'!A:I,9,0)</f>
        <v>159.41</v>
      </c>
      <c r="G752" s="407">
        <f>BDI_Materiais!$H$27</f>
        <v>0.2026</v>
      </c>
      <c r="H752" s="406">
        <f t="shared" si="104"/>
        <v>191.70646599999998</v>
      </c>
      <c r="I752" s="406">
        <f t="shared" si="105"/>
        <v>5942.9</v>
      </c>
      <c r="J752" s="31"/>
    </row>
    <row r="753" spans="1:10" x14ac:dyDescent="0.25">
      <c r="A753" s="457" t="s">
        <v>15464</v>
      </c>
      <c r="B753" s="458" t="s">
        <v>3630</v>
      </c>
      <c r="C753" s="459" t="s">
        <v>15465</v>
      </c>
      <c r="D753" s="459" t="s">
        <v>3653</v>
      </c>
      <c r="E753" s="460"/>
      <c r="F753" s="459"/>
      <c r="G753" s="459"/>
      <c r="H753" s="459"/>
      <c r="I753" s="461"/>
      <c r="J753" s="462"/>
    </row>
    <row r="754" spans="1:10" ht="60" x14ac:dyDescent="0.25">
      <c r="A754" s="31" t="s">
        <v>15466</v>
      </c>
      <c r="B754" s="404">
        <v>97994</v>
      </c>
      <c r="C754" s="31" t="s">
        <v>7956</v>
      </c>
      <c r="D754" s="408" t="s">
        <v>3635</v>
      </c>
      <c r="E754" s="405">
        <v>1</v>
      </c>
      <c r="F754" s="406">
        <f>VLOOKUP(B754,'RELATÓRIO DE COMPOSIÇÕES'!A:I,9,0)</f>
        <v>2898.86</v>
      </c>
      <c r="G754" s="407">
        <f>BDI_Materiais!$H$27</f>
        <v>0.2026</v>
      </c>
      <c r="H754" s="406">
        <f t="shared" ref="H754:H755" si="106">(1+G754)*F754</f>
        <v>3486.1690359999998</v>
      </c>
      <c r="I754" s="406">
        <f t="shared" ref="I754:I755" si="107">ROUND((H754*E754),2)</f>
        <v>3486.17</v>
      </c>
      <c r="J754" s="31"/>
    </row>
    <row r="755" spans="1:10" ht="30" x14ac:dyDescent="0.25">
      <c r="A755" s="31" t="s">
        <v>15467</v>
      </c>
      <c r="B755" s="404" t="s">
        <v>7179</v>
      </c>
      <c r="C755" s="31" t="s">
        <v>15379</v>
      </c>
      <c r="D755" s="408" t="s">
        <v>3635</v>
      </c>
      <c r="E755" s="405">
        <v>1</v>
      </c>
      <c r="F755" s="406">
        <f>VLOOKUP(B755,'RELATÓRIO DE COMPOSIÇÕES'!A:I,9,0)</f>
        <v>159.41</v>
      </c>
      <c r="G755" s="407">
        <f>BDI_Materiais!$H$27</f>
        <v>0.2026</v>
      </c>
      <c r="H755" s="406">
        <f t="shared" si="106"/>
        <v>191.70646599999998</v>
      </c>
      <c r="I755" s="406">
        <f t="shared" si="107"/>
        <v>191.71</v>
      </c>
      <c r="J755" s="31"/>
    </row>
    <row r="756" spans="1:10" x14ac:dyDescent="0.25">
      <c r="A756" s="466"/>
      <c r="B756" s="467" t="s">
        <v>3630</v>
      </c>
      <c r="C756" s="34"/>
      <c r="D756" s="34"/>
      <c r="E756" s="34"/>
      <c r="F756" s="34"/>
      <c r="G756" s="34"/>
      <c r="H756" s="34"/>
      <c r="I756" s="34"/>
      <c r="J756" s="468"/>
    </row>
    <row r="757" spans="1:10" x14ac:dyDescent="0.25">
      <c r="A757" s="469"/>
      <c r="B757" s="470" t="s">
        <v>3630</v>
      </c>
      <c r="C757" s="35" t="s">
        <v>15468</v>
      </c>
      <c r="D757" s="35"/>
      <c r="E757" s="35"/>
      <c r="F757" s="35"/>
      <c r="G757" s="35"/>
      <c r="H757" s="35"/>
      <c r="I757" s="35"/>
      <c r="J757" s="471">
        <f>SUM(I483:I755)</f>
        <v>378724.40000000008</v>
      </c>
    </row>
    <row r="758" spans="1:10" x14ac:dyDescent="0.25">
      <c r="A758" s="472"/>
      <c r="B758" s="473" t="s">
        <v>3630</v>
      </c>
      <c r="C758" s="474"/>
      <c r="D758" s="474"/>
      <c r="E758" s="474"/>
      <c r="F758" s="474"/>
      <c r="G758" s="474"/>
      <c r="H758" s="474"/>
      <c r="I758" s="474"/>
      <c r="J758" s="475"/>
    </row>
    <row r="759" spans="1:10" x14ac:dyDescent="0.25">
      <c r="A759" s="440" t="s">
        <v>15469</v>
      </c>
      <c r="B759" s="463" t="s">
        <v>3630</v>
      </c>
      <c r="C759" s="221" t="s">
        <v>15470</v>
      </c>
      <c r="D759" s="221" t="s">
        <v>3653</v>
      </c>
      <c r="E759" s="442"/>
      <c r="F759" s="221"/>
      <c r="G759" s="221"/>
      <c r="H759" s="221"/>
      <c r="I759" s="443"/>
      <c r="J759" s="444"/>
    </row>
    <row r="760" spans="1:10" x14ac:dyDescent="0.25">
      <c r="A760" s="445" t="s">
        <v>15471</v>
      </c>
      <c r="B760" s="465" t="s">
        <v>3630</v>
      </c>
      <c r="C760" s="447" t="s">
        <v>15472</v>
      </c>
      <c r="D760" s="447" t="s">
        <v>3653</v>
      </c>
      <c r="E760" s="448"/>
      <c r="F760" s="447"/>
      <c r="G760" s="447"/>
      <c r="H760" s="447"/>
      <c r="I760" s="449"/>
      <c r="J760" s="450"/>
    </row>
    <row r="761" spans="1:10" x14ac:dyDescent="0.25">
      <c r="A761" s="445" t="s">
        <v>15473</v>
      </c>
      <c r="B761" s="465" t="s">
        <v>3630</v>
      </c>
      <c r="C761" s="447" t="s">
        <v>15474</v>
      </c>
      <c r="D761" s="447" t="s">
        <v>3653</v>
      </c>
      <c r="E761" s="448"/>
      <c r="F761" s="447"/>
      <c r="G761" s="447"/>
      <c r="H761" s="447"/>
      <c r="I761" s="449"/>
      <c r="J761" s="450"/>
    </row>
    <row r="762" spans="1:10" x14ac:dyDescent="0.25">
      <c r="A762" s="451" t="s">
        <v>15475</v>
      </c>
      <c r="B762" s="464" t="s">
        <v>3630</v>
      </c>
      <c r="C762" s="453" t="s">
        <v>15476</v>
      </c>
      <c r="D762" s="453" t="s">
        <v>3653</v>
      </c>
      <c r="E762" s="454"/>
      <c r="F762" s="453"/>
      <c r="G762" s="453"/>
      <c r="H762" s="453"/>
      <c r="I762" s="455"/>
      <c r="J762" s="456"/>
    </row>
    <row r="763" spans="1:10" ht="60" x14ac:dyDescent="0.25">
      <c r="A763" s="31" t="s">
        <v>15477</v>
      </c>
      <c r="B763" s="404" t="s">
        <v>14091</v>
      </c>
      <c r="C763" s="31" t="s">
        <v>15478</v>
      </c>
      <c r="D763" s="408" t="s">
        <v>3635</v>
      </c>
      <c r="E763" s="405">
        <v>11</v>
      </c>
      <c r="F763" s="406">
        <f>VLOOKUP(B763,'RELATÓRIO DE COMPOSIÇÕES'!A:I,9,0)</f>
        <v>507.48</v>
      </c>
      <c r="G763" s="407">
        <f>BDI_Materiais!$H$27</f>
        <v>0.2026</v>
      </c>
      <c r="H763" s="406">
        <f t="shared" ref="H763:H765" si="108">(1+G763)*F763</f>
        <v>610.29544799999996</v>
      </c>
      <c r="I763" s="406">
        <f t="shared" ref="I763:I765" si="109">ROUND((H763*E763),2)</f>
        <v>6713.25</v>
      </c>
      <c r="J763" s="31"/>
    </row>
    <row r="764" spans="1:10" ht="60" x14ac:dyDescent="0.25">
      <c r="A764" s="31" t="s">
        <v>15479</v>
      </c>
      <c r="B764" s="404" t="s">
        <v>14093</v>
      </c>
      <c r="C764" s="31" t="s">
        <v>15480</v>
      </c>
      <c r="D764" s="408" t="s">
        <v>3635</v>
      </c>
      <c r="E764" s="405">
        <v>5</v>
      </c>
      <c r="F764" s="406">
        <f>VLOOKUP(B764,'RELATÓRIO DE COMPOSIÇÕES'!A:I,9,0)</f>
        <v>584.78</v>
      </c>
      <c r="G764" s="407">
        <f>BDI_Materiais!$H$27</f>
        <v>0.2026</v>
      </c>
      <c r="H764" s="406">
        <f t="shared" si="108"/>
        <v>703.25642799999991</v>
      </c>
      <c r="I764" s="406">
        <f t="shared" si="109"/>
        <v>3516.28</v>
      </c>
      <c r="J764" s="31"/>
    </row>
    <row r="765" spans="1:10" ht="60" x14ac:dyDescent="0.25">
      <c r="A765" s="31" t="s">
        <v>15481</v>
      </c>
      <c r="B765" s="404" t="s">
        <v>14095</v>
      </c>
      <c r="C765" s="31" t="s">
        <v>15482</v>
      </c>
      <c r="D765" s="408" t="s">
        <v>3635</v>
      </c>
      <c r="E765" s="405">
        <v>1</v>
      </c>
      <c r="F765" s="406">
        <f>VLOOKUP(B765,'RELATÓRIO DE COMPOSIÇÕES'!A:I,9,0)</f>
        <v>1348.92</v>
      </c>
      <c r="G765" s="407">
        <f>BDI_Materiais!$H$27</f>
        <v>0.2026</v>
      </c>
      <c r="H765" s="406">
        <f t="shared" si="108"/>
        <v>1622.211192</v>
      </c>
      <c r="I765" s="406">
        <f t="shared" si="109"/>
        <v>1622.21</v>
      </c>
      <c r="J765" s="31"/>
    </row>
    <row r="766" spans="1:10" x14ac:dyDescent="0.25">
      <c r="A766" s="440" t="s">
        <v>15483</v>
      </c>
      <c r="B766" s="463" t="s">
        <v>3630</v>
      </c>
      <c r="C766" s="221" t="s">
        <v>15484</v>
      </c>
      <c r="D766" s="221" t="s">
        <v>3653</v>
      </c>
      <c r="E766" s="442"/>
      <c r="F766" s="221"/>
      <c r="G766" s="221"/>
      <c r="H766" s="221"/>
      <c r="I766" s="443"/>
      <c r="J766" s="444"/>
    </row>
    <row r="767" spans="1:10" x14ac:dyDescent="0.25">
      <c r="A767" s="451" t="s">
        <v>15485</v>
      </c>
      <c r="B767" s="464" t="s">
        <v>3630</v>
      </c>
      <c r="C767" s="453" t="s">
        <v>15486</v>
      </c>
      <c r="D767" s="453" t="s">
        <v>3653</v>
      </c>
      <c r="E767" s="454"/>
      <c r="F767" s="453"/>
      <c r="G767" s="453"/>
      <c r="H767" s="453"/>
      <c r="I767" s="455"/>
      <c r="J767" s="456"/>
    </row>
    <row r="768" spans="1:10" ht="30" x14ac:dyDescent="0.25">
      <c r="A768" s="31" t="s">
        <v>15487</v>
      </c>
      <c r="B768" s="404">
        <v>93653</v>
      </c>
      <c r="C768" s="31" t="s">
        <v>15488</v>
      </c>
      <c r="D768" s="408" t="s">
        <v>3635</v>
      </c>
      <c r="E768" s="405">
        <v>51</v>
      </c>
      <c r="F768" s="406">
        <f>VLOOKUP(B768,'RELATÓRIO DE COMPOSIÇÕES'!A:I,9,0)</f>
        <v>16.03</v>
      </c>
      <c r="G768" s="407">
        <f>BDI_Materiais!$H$27</f>
        <v>0.2026</v>
      </c>
      <c r="H768" s="406">
        <f t="shared" ref="H768:H772" si="110">(1+G768)*F768</f>
        <v>19.277677999999998</v>
      </c>
      <c r="I768" s="406">
        <f t="shared" ref="I768:I772" si="111">ROUND((H768*E768),2)</f>
        <v>983.16</v>
      </c>
      <c r="J768" s="31"/>
    </row>
    <row r="769" spans="1:10" ht="30" x14ac:dyDescent="0.25">
      <c r="A769" s="31" t="s">
        <v>15489</v>
      </c>
      <c r="B769" s="404">
        <v>93654</v>
      </c>
      <c r="C769" s="31" t="s">
        <v>15490</v>
      </c>
      <c r="D769" s="408" t="s">
        <v>3635</v>
      </c>
      <c r="E769" s="405">
        <v>112</v>
      </c>
      <c r="F769" s="406">
        <f>VLOOKUP(B769,'RELATÓRIO DE COMPOSIÇÕES'!A:I,9,0)</f>
        <v>16.689999999999998</v>
      </c>
      <c r="G769" s="407">
        <f>BDI_Materiais!$H$27</f>
        <v>0.2026</v>
      </c>
      <c r="H769" s="406">
        <f t="shared" si="110"/>
        <v>20.071393999999994</v>
      </c>
      <c r="I769" s="406">
        <f t="shared" si="111"/>
        <v>2248</v>
      </c>
      <c r="J769" s="31"/>
    </row>
    <row r="770" spans="1:10" ht="30" x14ac:dyDescent="0.25">
      <c r="A770" s="31" t="s">
        <v>15491</v>
      </c>
      <c r="B770" s="404">
        <v>93655</v>
      </c>
      <c r="C770" s="31" t="s">
        <v>15492</v>
      </c>
      <c r="D770" s="408" t="s">
        <v>3635</v>
      </c>
      <c r="E770" s="405">
        <v>12</v>
      </c>
      <c r="F770" s="406">
        <f>VLOOKUP(B770,'RELATÓRIO DE COMPOSIÇÕES'!A:I,9,0)</f>
        <v>17.989999999999998</v>
      </c>
      <c r="G770" s="407">
        <f>BDI_Materiais!$H$27</f>
        <v>0.2026</v>
      </c>
      <c r="H770" s="406">
        <f t="shared" si="110"/>
        <v>21.634773999999997</v>
      </c>
      <c r="I770" s="406">
        <f t="shared" si="111"/>
        <v>259.62</v>
      </c>
      <c r="J770" s="31"/>
    </row>
    <row r="771" spans="1:10" ht="30" x14ac:dyDescent="0.25">
      <c r="A771" s="31" t="s">
        <v>15493</v>
      </c>
      <c r="B771" s="404">
        <v>93656</v>
      </c>
      <c r="C771" s="31" t="s">
        <v>15494</v>
      </c>
      <c r="D771" s="408" t="s">
        <v>3635</v>
      </c>
      <c r="E771" s="405">
        <v>4</v>
      </c>
      <c r="F771" s="406">
        <f>VLOOKUP(B771,'RELATÓRIO DE COMPOSIÇÕES'!A:I,9,0)</f>
        <v>17.989999999999998</v>
      </c>
      <c r="G771" s="407">
        <f>BDI_Materiais!$H$27</f>
        <v>0.2026</v>
      </c>
      <c r="H771" s="406">
        <f t="shared" si="110"/>
        <v>21.634773999999997</v>
      </c>
      <c r="I771" s="406">
        <f t="shared" si="111"/>
        <v>86.54</v>
      </c>
      <c r="J771" s="31"/>
    </row>
    <row r="772" spans="1:10" ht="30" x14ac:dyDescent="0.25">
      <c r="A772" s="31" t="s">
        <v>15495</v>
      </c>
      <c r="B772" s="404">
        <v>93657</v>
      </c>
      <c r="C772" s="31" t="s">
        <v>15496</v>
      </c>
      <c r="D772" s="408" t="s">
        <v>3635</v>
      </c>
      <c r="E772" s="405">
        <v>17</v>
      </c>
      <c r="F772" s="406">
        <f>VLOOKUP(B772,'RELATÓRIO DE COMPOSIÇÕES'!A:I,9,0)</f>
        <v>19.559999999999999</v>
      </c>
      <c r="G772" s="407">
        <f>BDI_Materiais!$H$27</f>
        <v>0.2026</v>
      </c>
      <c r="H772" s="406">
        <f t="shared" si="110"/>
        <v>23.522855999999997</v>
      </c>
      <c r="I772" s="406">
        <f t="shared" si="111"/>
        <v>399.89</v>
      </c>
      <c r="J772" s="31"/>
    </row>
    <row r="773" spans="1:10" x14ac:dyDescent="0.25">
      <c r="A773" s="457" t="s">
        <v>15497</v>
      </c>
      <c r="B773" s="458" t="s">
        <v>3630</v>
      </c>
      <c r="C773" s="459" t="s">
        <v>15498</v>
      </c>
      <c r="D773" s="459" t="s">
        <v>3653</v>
      </c>
      <c r="E773" s="460"/>
      <c r="F773" s="459"/>
      <c r="G773" s="459"/>
      <c r="H773" s="459"/>
      <c r="I773" s="461"/>
      <c r="J773" s="462"/>
    </row>
    <row r="774" spans="1:10" ht="30" x14ac:dyDescent="0.25">
      <c r="A774" s="31" t="s">
        <v>15499</v>
      </c>
      <c r="B774" s="404" t="s">
        <v>14097</v>
      </c>
      <c r="C774" s="31" t="s">
        <v>15500</v>
      </c>
      <c r="D774" s="408" t="s">
        <v>3635</v>
      </c>
      <c r="E774" s="405">
        <v>26</v>
      </c>
      <c r="F774" s="406">
        <f>VLOOKUP(B774,'RELATÓRIO DE COMPOSIÇÕES'!A:I,9,0)</f>
        <v>135.32</v>
      </c>
      <c r="G774" s="407">
        <f>BDI_Materiais!$H$27</f>
        <v>0.2026</v>
      </c>
      <c r="H774" s="406">
        <f t="shared" ref="H774:H776" si="112">(1+G774)*F774</f>
        <v>162.73583199999999</v>
      </c>
      <c r="I774" s="406">
        <f t="shared" ref="I774:I776" si="113">ROUND((H774*E774),2)</f>
        <v>4231.13</v>
      </c>
      <c r="J774" s="31"/>
    </row>
    <row r="775" spans="1:10" ht="30" x14ac:dyDescent="0.25">
      <c r="A775" s="31" t="s">
        <v>15501</v>
      </c>
      <c r="B775" s="404" t="s">
        <v>14099</v>
      </c>
      <c r="C775" s="31" t="s">
        <v>15502</v>
      </c>
      <c r="D775" s="408" t="s">
        <v>3635</v>
      </c>
      <c r="E775" s="405">
        <v>6</v>
      </c>
      <c r="F775" s="406">
        <f>VLOOKUP(B775,'RELATÓRIO DE COMPOSIÇÕES'!A:I,9,0)</f>
        <v>181.98</v>
      </c>
      <c r="G775" s="407">
        <f>BDI_Materiais!$H$27</f>
        <v>0.2026</v>
      </c>
      <c r="H775" s="406">
        <f t="shared" si="112"/>
        <v>218.84914799999996</v>
      </c>
      <c r="I775" s="406">
        <f t="shared" si="113"/>
        <v>1313.09</v>
      </c>
      <c r="J775" s="31"/>
    </row>
    <row r="776" spans="1:10" ht="30" x14ac:dyDescent="0.25">
      <c r="A776" s="31" t="s">
        <v>15503</v>
      </c>
      <c r="B776" s="404" t="s">
        <v>14101</v>
      </c>
      <c r="C776" s="31" t="s">
        <v>15504</v>
      </c>
      <c r="D776" s="408" t="s">
        <v>3635</v>
      </c>
      <c r="E776" s="405">
        <v>1</v>
      </c>
      <c r="F776" s="406">
        <f>VLOOKUP(B776,'RELATÓRIO DE COMPOSIÇÕES'!A:I,9,0)</f>
        <v>1862.72</v>
      </c>
      <c r="G776" s="407">
        <f>BDI_Materiais!$H$27</f>
        <v>0.2026</v>
      </c>
      <c r="H776" s="406">
        <f t="shared" si="112"/>
        <v>2240.1070719999998</v>
      </c>
      <c r="I776" s="406">
        <f t="shared" si="113"/>
        <v>2240.11</v>
      </c>
      <c r="J776" s="31"/>
    </row>
    <row r="777" spans="1:10" x14ac:dyDescent="0.25">
      <c r="A777" s="440" t="s">
        <v>15505</v>
      </c>
      <c r="B777" s="463" t="s">
        <v>3630</v>
      </c>
      <c r="C777" s="221" t="s">
        <v>15506</v>
      </c>
      <c r="D777" s="221" t="s">
        <v>3653</v>
      </c>
      <c r="E777" s="442"/>
      <c r="F777" s="221"/>
      <c r="G777" s="221"/>
      <c r="H777" s="221"/>
      <c r="I777" s="443"/>
      <c r="J777" s="444"/>
    </row>
    <row r="778" spans="1:10" x14ac:dyDescent="0.25">
      <c r="A778" s="451" t="s">
        <v>15507</v>
      </c>
      <c r="B778" s="464" t="s">
        <v>3630</v>
      </c>
      <c r="C778" s="453" t="s">
        <v>15508</v>
      </c>
      <c r="D778" s="453" t="s">
        <v>3653</v>
      </c>
      <c r="E778" s="454"/>
      <c r="F778" s="453"/>
      <c r="G778" s="453"/>
      <c r="H778" s="453"/>
      <c r="I778" s="455"/>
      <c r="J778" s="456"/>
    </row>
    <row r="779" spans="1:10" ht="30" x14ac:dyDescent="0.25">
      <c r="A779" s="31" t="s">
        <v>15509</v>
      </c>
      <c r="B779" s="404" t="s">
        <v>7015</v>
      </c>
      <c r="C779" s="31" t="s">
        <v>15510</v>
      </c>
      <c r="D779" s="408" t="s">
        <v>3635</v>
      </c>
      <c r="E779" s="405">
        <v>5</v>
      </c>
      <c r="F779" s="406">
        <f>VLOOKUP(B779,'RELATÓRIO DE COMPOSIÇÕES'!A:I,9,0)</f>
        <v>202.11</v>
      </c>
      <c r="G779" s="407">
        <f>BDI_Materiais!$H$27</f>
        <v>0.2026</v>
      </c>
      <c r="H779" s="406">
        <f>(1+G779)*F779</f>
        <v>243.05748599999998</v>
      </c>
      <c r="I779" s="406">
        <f>ROUND((H779*E779),2)</f>
        <v>1215.29</v>
      </c>
      <c r="J779" s="31"/>
    </row>
    <row r="780" spans="1:10" x14ac:dyDescent="0.25">
      <c r="A780" s="457" t="s">
        <v>15511</v>
      </c>
      <c r="B780" s="458" t="s">
        <v>3630</v>
      </c>
      <c r="C780" s="459" t="s">
        <v>15512</v>
      </c>
      <c r="D780" s="459" t="s">
        <v>3653</v>
      </c>
      <c r="E780" s="460"/>
      <c r="F780" s="459"/>
      <c r="G780" s="459"/>
      <c r="H780" s="459"/>
      <c r="I780" s="461"/>
      <c r="J780" s="462"/>
    </row>
    <row r="781" spans="1:10" ht="30" x14ac:dyDescent="0.25">
      <c r="A781" s="31" t="s">
        <v>15513</v>
      </c>
      <c r="B781" s="404" t="s">
        <v>7186</v>
      </c>
      <c r="C781" s="31" t="s">
        <v>15514</v>
      </c>
      <c r="D781" s="408" t="s">
        <v>3635</v>
      </c>
      <c r="E781" s="405">
        <v>32</v>
      </c>
      <c r="F781" s="406">
        <f>VLOOKUP(B781,'RELATÓRIO DE COMPOSIÇÕES'!A:I,9,0)</f>
        <v>102.34</v>
      </c>
      <c r="G781" s="407">
        <f>BDI_Materiais!$H$27</f>
        <v>0.2026</v>
      </c>
      <c r="H781" s="406">
        <f t="shared" ref="H781:H782" si="114">(1+G781)*F781</f>
        <v>123.074084</v>
      </c>
      <c r="I781" s="406">
        <f t="shared" ref="I781:I782" si="115">ROUND((H781*E781),2)</f>
        <v>3938.37</v>
      </c>
      <c r="J781" s="31"/>
    </row>
    <row r="782" spans="1:10" ht="30" x14ac:dyDescent="0.25">
      <c r="A782" s="31" t="s">
        <v>15515</v>
      </c>
      <c r="B782" s="404" t="s">
        <v>7187</v>
      </c>
      <c r="C782" s="31" t="s">
        <v>15516</v>
      </c>
      <c r="D782" s="408" t="s">
        <v>3635</v>
      </c>
      <c r="E782" s="405">
        <v>4</v>
      </c>
      <c r="F782" s="406">
        <f>VLOOKUP(B782,'RELATÓRIO DE COMPOSIÇÕES'!A:I,9,0)</f>
        <v>151.11000000000001</v>
      </c>
      <c r="G782" s="407">
        <f>BDI_Materiais!$H$27</f>
        <v>0.2026</v>
      </c>
      <c r="H782" s="406">
        <f t="shared" si="114"/>
        <v>181.724886</v>
      </c>
      <c r="I782" s="406">
        <f t="shared" si="115"/>
        <v>726.9</v>
      </c>
      <c r="J782" s="31"/>
    </row>
    <row r="783" spans="1:10" x14ac:dyDescent="0.25">
      <c r="A783" s="440" t="s">
        <v>15517</v>
      </c>
      <c r="B783" s="463" t="s">
        <v>3630</v>
      </c>
      <c r="C783" s="221" t="s">
        <v>15518</v>
      </c>
      <c r="D783" s="221" t="s">
        <v>3653</v>
      </c>
      <c r="E783" s="442"/>
      <c r="F783" s="221"/>
      <c r="G783" s="221"/>
      <c r="H783" s="221"/>
      <c r="I783" s="443"/>
      <c r="J783" s="444"/>
    </row>
    <row r="784" spans="1:10" x14ac:dyDescent="0.25">
      <c r="A784" s="451" t="s">
        <v>15519</v>
      </c>
      <c r="B784" s="464" t="s">
        <v>3630</v>
      </c>
      <c r="C784" s="453" t="s">
        <v>15520</v>
      </c>
      <c r="D784" s="453" t="s">
        <v>3653</v>
      </c>
      <c r="E784" s="454"/>
      <c r="F784" s="453"/>
      <c r="G784" s="453"/>
      <c r="H784" s="453"/>
      <c r="I784" s="455"/>
      <c r="J784" s="456"/>
    </row>
    <row r="785" spans="1:10" ht="45" x14ac:dyDescent="0.25">
      <c r="A785" s="31" t="s">
        <v>7241</v>
      </c>
      <c r="B785" s="404">
        <v>91834</v>
      </c>
      <c r="C785" s="31" t="s">
        <v>7244</v>
      </c>
      <c r="D785" s="408" t="s">
        <v>3640</v>
      </c>
      <c r="E785" s="405">
        <v>399</v>
      </c>
      <c r="F785" s="406">
        <f>VLOOKUP(B785,'RELATÓRIO DE COMPOSIÇÕES'!A:I,9,0)</f>
        <v>18.39</v>
      </c>
      <c r="G785" s="407">
        <f>BDI_Materiais!$H$27</f>
        <v>0.2026</v>
      </c>
      <c r="H785" s="406">
        <f t="shared" ref="H785:H787" si="116">(1+G785)*F785</f>
        <v>22.115814</v>
      </c>
      <c r="I785" s="406">
        <f t="shared" ref="I785:I787" si="117">ROUND((H785*E785),2)</f>
        <v>8824.2099999999991</v>
      </c>
      <c r="J785" s="31"/>
    </row>
    <row r="786" spans="1:10" ht="45" x14ac:dyDescent="0.25">
      <c r="A786" s="31" t="s">
        <v>15521</v>
      </c>
      <c r="B786" s="404">
        <v>91836</v>
      </c>
      <c r="C786" s="31" t="s">
        <v>15522</v>
      </c>
      <c r="D786" s="408" t="s">
        <v>3640</v>
      </c>
      <c r="E786" s="405">
        <v>4068</v>
      </c>
      <c r="F786" s="406">
        <f>VLOOKUP(B786,'RELATÓRIO DE COMPOSIÇÕES'!A:I,9,0)</f>
        <v>21.49</v>
      </c>
      <c r="G786" s="407">
        <f>BDI_Materiais!$H$27</f>
        <v>0.2026</v>
      </c>
      <c r="H786" s="406">
        <f t="shared" si="116"/>
        <v>25.843873999999996</v>
      </c>
      <c r="I786" s="406">
        <f t="shared" si="117"/>
        <v>105132.88</v>
      </c>
      <c r="J786" s="31"/>
    </row>
    <row r="787" spans="1:10" ht="45" x14ac:dyDescent="0.25">
      <c r="A787" s="31" t="s">
        <v>15523</v>
      </c>
      <c r="B787" s="404">
        <v>97668</v>
      </c>
      <c r="C787" s="31" t="s">
        <v>7959</v>
      </c>
      <c r="D787" s="408" t="s">
        <v>3640</v>
      </c>
      <c r="E787" s="405">
        <v>132</v>
      </c>
      <c r="F787" s="406">
        <f>VLOOKUP(B787,'RELATÓRIO DE COMPOSIÇÕES'!A:I,9,0)</f>
        <v>12.49</v>
      </c>
      <c r="G787" s="407">
        <f>BDI_Materiais!$H$27</f>
        <v>0.2026</v>
      </c>
      <c r="H787" s="406">
        <f t="shared" si="116"/>
        <v>15.020473999999998</v>
      </c>
      <c r="I787" s="406">
        <f t="shared" si="117"/>
        <v>1982.7</v>
      </c>
      <c r="J787" s="31"/>
    </row>
    <row r="788" spans="1:10" x14ac:dyDescent="0.25">
      <c r="A788" s="457" t="s">
        <v>15524</v>
      </c>
      <c r="B788" s="458" t="s">
        <v>3630</v>
      </c>
      <c r="C788" s="459" t="s">
        <v>15525</v>
      </c>
      <c r="D788" s="459" t="s">
        <v>3653</v>
      </c>
      <c r="E788" s="460"/>
      <c r="F788" s="459"/>
      <c r="G788" s="459"/>
      <c r="H788" s="459"/>
      <c r="I788" s="461"/>
      <c r="J788" s="462"/>
    </row>
    <row r="789" spans="1:10" ht="45" x14ac:dyDescent="0.25">
      <c r="A789" s="31" t="s">
        <v>15526</v>
      </c>
      <c r="B789" s="404">
        <v>91864</v>
      </c>
      <c r="C789" s="31" t="s">
        <v>7245</v>
      </c>
      <c r="D789" s="408" t="s">
        <v>3640</v>
      </c>
      <c r="E789" s="405">
        <v>330</v>
      </c>
      <c r="F789" s="406">
        <f>VLOOKUP(B789,'RELATÓRIO DE COMPOSIÇÕES'!A:I,9,0)</f>
        <v>16.5</v>
      </c>
      <c r="G789" s="407">
        <f>BDI_Materiais!$H$27</f>
        <v>0.2026</v>
      </c>
      <c r="H789" s="406">
        <f>(1+G789)*F789</f>
        <v>19.842899999999997</v>
      </c>
      <c r="I789" s="406">
        <f>ROUND((H789*E789),2)</f>
        <v>6548.16</v>
      </c>
      <c r="J789" s="31"/>
    </row>
    <row r="790" spans="1:10" x14ac:dyDescent="0.25">
      <c r="A790" s="457" t="s">
        <v>15527</v>
      </c>
      <c r="B790" s="458" t="s">
        <v>3630</v>
      </c>
      <c r="C790" s="459" t="s">
        <v>15528</v>
      </c>
      <c r="D790" s="459" t="s">
        <v>3653</v>
      </c>
      <c r="E790" s="460"/>
      <c r="F790" s="459"/>
      <c r="G790" s="459"/>
      <c r="H790" s="459"/>
      <c r="I790" s="461"/>
      <c r="J790" s="462"/>
    </row>
    <row r="791" spans="1:10" ht="45" x14ac:dyDescent="0.25">
      <c r="A791" s="31" t="s">
        <v>15529</v>
      </c>
      <c r="B791" s="404">
        <v>95746</v>
      </c>
      <c r="C791" s="31" t="s">
        <v>4782</v>
      </c>
      <c r="D791" s="408" t="s">
        <v>3640</v>
      </c>
      <c r="E791" s="405">
        <v>146</v>
      </c>
      <c r="F791" s="406">
        <f>VLOOKUP(B791,'RELATÓRIO DE COMPOSIÇÕES'!A:I,9,0)</f>
        <v>33.090000000000003</v>
      </c>
      <c r="G791" s="407">
        <f>BDI_Materiais!$H$27</f>
        <v>0.2026</v>
      </c>
      <c r="H791" s="406">
        <f>(1+G791)*F791</f>
        <v>39.794034000000003</v>
      </c>
      <c r="I791" s="406">
        <f>ROUND((H791*E791),2)</f>
        <v>5809.93</v>
      </c>
      <c r="J791" s="31"/>
    </row>
    <row r="792" spans="1:10" x14ac:dyDescent="0.25">
      <c r="A792" s="457" t="s">
        <v>15530</v>
      </c>
      <c r="B792" s="458" t="s">
        <v>3630</v>
      </c>
      <c r="C792" s="459" t="s">
        <v>15531</v>
      </c>
      <c r="D792" s="459" t="s">
        <v>3653</v>
      </c>
      <c r="E792" s="460"/>
      <c r="F792" s="459"/>
      <c r="G792" s="459"/>
      <c r="H792" s="459"/>
      <c r="I792" s="461"/>
      <c r="J792" s="462"/>
    </row>
    <row r="793" spans="1:10" ht="45" x14ac:dyDescent="0.25">
      <c r="A793" s="31" t="s">
        <v>15532</v>
      </c>
      <c r="B793" s="404">
        <v>91926</v>
      </c>
      <c r="C793" s="31" t="s">
        <v>3654</v>
      </c>
      <c r="D793" s="408" t="s">
        <v>3640</v>
      </c>
      <c r="E793" s="405">
        <v>11380</v>
      </c>
      <c r="F793" s="406">
        <f>VLOOKUP(B793,'RELATÓRIO DE COMPOSIÇÕES'!A:I,9,0)</f>
        <v>4.57</v>
      </c>
      <c r="G793" s="407">
        <f>BDI_Materiais!$H$27</f>
        <v>0.2026</v>
      </c>
      <c r="H793" s="406">
        <f t="shared" ref="H793:H800" si="118">(1+G793)*F793</f>
        <v>5.4958819999999999</v>
      </c>
      <c r="I793" s="406">
        <f t="shared" ref="I793:I800" si="119">ROUND((H793*E793),2)</f>
        <v>62543.14</v>
      </c>
      <c r="J793" s="31"/>
    </row>
    <row r="794" spans="1:10" ht="45" x14ac:dyDescent="0.25">
      <c r="A794" s="31" t="s">
        <v>15533</v>
      </c>
      <c r="B794" s="404">
        <v>91928</v>
      </c>
      <c r="C794" s="31" t="s">
        <v>5106</v>
      </c>
      <c r="D794" s="408" t="s">
        <v>3640</v>
      </c>
      <c r="E794" s="405">
        <v>2409</v>
      </c>
      <c r="F794" s="406">
        <f>VLOOKUP(B794,'RELATÓRIO DE COMPOSIÇÕES'!A:I,9,0)</f>
        <v>7.080000000000001</v>
      </c>
      <c r="G794" s="407">
        <f>BDI_Materiais!$H$27</f>
        <v>0.2026</v>
      </c>
      <c r="H794" s="406">
        <f t="shared" si="118"/>
        <v>8.5144079999999995</v>
      </c>
      <c r="I794" s="406">
        <f t="shared" si="119"/>
        <v>20511.21</v>
      </c>
      <c r="J794" s="31"/>
    </row>
    <row r="795" spans="1:10" ht="45" x14ac:dyDescent="0.25">
      <c r="A795" s="31" t="s">
        <v>15534</v>
      </c>
      <c r="B795" s="404">
        <v>91930</v>
      </c>
      <c r="C795" s="31" t="s">
        <v>4783</v>
      </c>
      <c r="D795" s="408" t="s">
        <v>3640</v>
      </c>
      <c r="E795" s="405">
        <v>2575</v>
      </c>
      <c r="F795" s="406">
        <f>VLOOKUP(B795,'RELATÓRIO DE COMPOSIÇÕES'!A:I,9,0)</f>
        <v>9.8999999999999986</v>
      </c>
      <c r="G795" s="407">
        <f>BDI_Materiais!$H$27</f>
        <v>0.2026</v>
      </c>
      <c r="H795" s="406">
        <f t="shared" si="118"/>
        <v>11.905739999999998</v>
      </c>
      <c r="I795" s="406">
        <f t="shared" si="119"/>
        <v>30657.279999999999</v>
      </c>
      <c r="J795" s="31"/>
    </row>
    <row r="796" spans="1:10" ht="45" x14ac:dyDescent="0.25">
      <c r="A796" s="31" t="s">
        <v>15535</v>
      </c>
      <c r="B796" s="404">
        <v>91929</v>
      </c>
      <c r="C796" s="31" t="s">
        <v>7231</v>
      </c>
      <c r="D796" s="408" t="s">
        <v>3640</v>
      </c>
      <c r="E796" s="405">
        <v>555</v>
      </c>
      <c r="F796" s="406">
        <f>VLOOKUP(B796,'RELATÓRIO DE COMPOSIÇÕES'!A:I,9,0)</f>
        <v>7.580000000000001</v>
      </c>
      <c r="G796" s="407">
        <f>BDI_Materiais!$H$27</f>
        <v>0.2026</v>
      </c>
      <c r="H796" s="406">
        <f t="shared" si="118"/>
        <v>9.1157079999999997</v>
      </c>
      <c r="I796" s="406">
        <f t="shared" si="119"/>
        <v>5059.22</v>
      </c>
      <c r="J796" s="31"/>
    </row>
    <row r="797" spans="1:10" ht="45" x14ac:dyDescent="0.25">
      <c r="A797" s="31" t="s">
        <v>15536</v>
      </c>
      <c r="B797" s="404">
        <v>91931</v>
      </c>
      <c r="C797" s="31" t="s">
        <v>4813</v>
      </c>
      <c r="D797" s="408" t="s">
        <v>3640</v>
      </c>
      <c r="E797" s="405">
        <v>5270</v>
      </c>
      <c r="F797" s="406">
        <f>VLOOKUP(B797,'RELATÓRIO DE COMPOSIÇÕES'!A:I,9,0)</f>
        <v>10.709999999999999</v>
      </c>
      <c r="G797" s="407">
        <f>BDI_Materiais!$H$27</f>
        <v>0.2026</v>
      </c>
      <c r="H797" s="406">
        <f t="shared" si="118"/>
        <v>12.879845999999997</v>
      </c>
      <c r="I797" s="406">
        <f t="shared" si="119"/>
        <v>67876.789999999994</v>
      </c>
      <c r="J797" s="31"/>
    </row>
    <row r="798" spans="1:10" ht="45" x14ac:dyDescent="0.25">
      <c r="A798" s="31" t="s">
        <v>15537</v>
      </c>
      <c r="B798" s="404">
        <v>91935</v>
      </c>
      <c r="C798" s="31" t="s">
        <v>7230</v>
      </c>
      <c r="D798" s="408" t="s">
        <v>3640</v>
      </c>
      <c r="E798" s="405">
        <v>1120</v>
      </c>
      <c r="F798" s="406">
        <f>VLOOKUP(B798,'RELATÓRIO DE COMPOSIÇÕES'!A:I,9,0)</f>
        <v>26.869999999999997</v>
      </c>
      <c r="G798" s="407">
        <f>BDI_Materiais!$H$27</f>
        <v>0.2026</v>
      </c>
      <c r="H798" s="406">
        <f t="shared" si="118"/>
        <v>32.313861999999993</v>
      </c>
      <c r="I798" s="406">
        <f t="shared" si="119"/>
        <v>36191.53</v>
      </c>
      <c r="J798" s="31"/>
    </row>
    <row r="799" spans="1:10" ht="45" x14ac:dyDescent="0.25">
      <c r="A799" s="31" t="s">
        <v>15538</v>
      </c>
      <c r="B799" s="404">
        <v>92984</v>
      </c>
      <c r="C799" s="31" t="s">
        <v>7960</v>
      </c>
      <c r="D799" s="408" t="s">
        <v>3640</v>
      </c>
      <c r="E799" s="405">
        <v>743</v>
      </c>
      <c r="F799" s="406">
        <f>VLOOKUP(B799,'RELATÓRIO DE COMPOSIÇÕES'!A:I,9,0)</f>
        <v>29.57</v>
      </c>
      <c r="G799" s="407">
        <f>BDI_Materiais!$H$27</f>
        <v>0.2026</v>
      </c>
      <c r="H799" s="406">
        <f t="shared" si="118"/>
        <v>35.560881999999999</v>
      </c>
      <c r="I799" s="406">
        <f t="shared" si="119"/>
        <v>26421.74</v>
      </c>
      <c r="J799" s="31"/>
    </row>
    <row r="800" spans="1:10" ht="45" x14ac:dyDescent="0.25">
      <c r="A800" s="31" t="s">
        <v>15539</v>
      </c>
      <c r="B800" s="404">
        <v>92988</v>
      </c>
      <c r="C800" s="31" t="s">
        <v>7961</v>
      </c>
      <c r="D800" s="408" t="s">
        <v>3640</v>
      </c>
      <c r="E800" s="405">
        <v>732</v>
      </c>
      <c r="F800" s="406">
        <f>VLOOKUP(B800,'RELATÓRIO DE COMPOSIÇÕES'!A:I,9,0)</f>
        <v>59.449999999999996</v>
      </c>
      <c r="G800" s="407">
        <f>BDI_Materiais!$H$27</f>
        <v>0.2026</v>
      </c>
      <c r="H800" s="406">
        <f t="shared" si="118"/>
        <v>71.494569999999982</v>
      </c>
      <c r="I800" s="406">
        <f t="shared" si="119"/>
        <v>52334.03</v>
      </c>
      <c r="J800" s="31"/>
    </row>
    <row r="801" spans="1:10" x14ac:dyDescent="0.25">
      <c r="A801" s="440" t="s">
        <v>15540</v>
      </c>
      <c r="B801" s="463" t="s">
        <v>3630</v>
      </c>
      <c r="C801" s="221" t="s">
        <v>15541</v>
      </c>
      <c r="D801" s="221" t="s">
        <v>3653</v>
      </c>
      <c r="E801" s="442"/>
      <c r="F801" s="221"/>
      <c r="G801" s="221"/>
      <c r="H801" s="221"/>
      <c r="I801" s="443"/>
      <c r="J801" s="444"/>
    </row>
    <row r="802" spans="1:10" x14ac:dyDescent="0.25">
      <c r="A802" s="451" t="s">
        <v>15542</v>
      </c>
      <c r="B802" s="464" t="s">
        <v>3630</v>
      </c>
      <c r="C802" s="453" t="s">
        <v>15543</v>
      </c>
      <c r="D802" s="453" t="s">
        <v>3653</v>
      </c>
      <c r="E802" s="454"/>
      <c r="F802" s="453"/>
      <c r="G802" s="453"/>
      <c r="H802" s="453"/>
      <c r="I802" s="455"/>
      <c r="J802" s="456"/>
    </row>
    <row r="803" spans="1:10" ht="45" x14ac:dyDescent="0.25">
      <c r="A803" s="31" t="s">
        <v>66</v>
      </c>
      <c r="B803" s="404">
        <v>91940</v>
      </c>
      <c r="C803" s="31" t="s">
        <v>15544</v>
      </c>
      <c r="D803" s="408" t="s">
        <v>3635</v>
      </c>
      <c r="E803" s="405">
        <v>479</v>
      </c>
      <c r="F803" s="406">
        <f>VLOOKUP(B803,'RELATÓRIO DE COMPOSIÇÕES'!A:I,9,0)</f>
        <v>18.64</v>
      </c>
      <c r="G803" s="407">
        <f>BDI_Materiais!$H$27</f>
        <v>0.2026</v>
      </c>
      <c r="H803" s="406">
        <f>(1+G803)*F803</f>
        <v>22.416463999999998</v>
      </c>
      <c r="I803" s="406">
        <f>ROUND((H803*E803),2)</f>
        <v>10737.49</v>
      </c>
      <c r="J803" s="31"/>
    </row>
    <row r="804" spans="1:10" x14ac:dyDescent="0.25">
      <c r="A804" s="457" t="s">
        <v>15545</v>
      </c>
      <c r="B804" s="458" t="s">
        <v>3630</v>
      </c>
      <c r="C804" s="459" t="s">
        <v>15546</v>
      </c>
      <c r="D804" s="459" t="s">
        <v>3653</v>
      </c>
      <c r="E804" s="460"/>
      <c r="F804" s="459"/>
      <c r="G804" s="459"/>
      <c r="H804" s="459"/>
      <c r="I804" s="461"/>
      <c r="J804" s="462"/>
    </row>
    <row r="805" spans="1:10" ht="30" x14ac:dyDescent="0.25">
      <c r="A805" s="31" t="s">
        <v>67</v>
      </c>
      <c r="B805" s="404" t="s">
        <v>14107</v>
      </c>
      <c r="C805" s="31" t="s">
        <v>15547</v>
      </c>
      <c r="D805" s="408" t="s">
        <v>3635</v>
      </c>
      <c r="E805" s="405">
        <v>8</v>
      </c>
      <c r="F805" s="406">
        <f>VLOOKUP(B805,'RELATÓRIO DE COMPOSIÇÕES'!A:I,9,0)</f>
        <v>78.989999999999995</v>
      </c>
      <c r="G805" s="407">
        <f>BDI_Materiais!$H$27</f>
        <v>0.2026</v>
      </c>
      <c r="H805" s="406">
        <f t="shared" ref="H805:H808" si="120">(1+G805)*F805</f>
        <v>94.993373999999989</v>
      </c>
      <c r="I805" s="406">
        <f t="shared" ref="I805:I808" si="121">ROUND((H805*E805),2)</f>
        <v>759.95</v>
      </c>
      <c r="J805" s="31"/>
    </row>
    <row r="806" spans="1:10" ht="30" x14ac:dyDescent="0.25">
      <c r="A806" s="31" t="s">
        <v>68</v>
      </c>
      <c r="B806" s="404">
        <v>91936</v>
      </c>
      <c r="C806" s="31" t="s">
        <v>15548</v>
      </c>
      <c r="D806" s="408" t="s">
        <v>3635</v>
      </c>
      <c r="E806" s="405">
        <v>441</v>
      </c>
      <c r="F806" s="406">
        <f>VLOOKUP(B806,'RELATÓRIO DE COMPOSIÇÕES'!A:I,9,0)</f>
        <v>18.420000000000002</v>
      </c>
      <c r="G806" s="407">
        <f>BDI_Materiais!$H$27</f>
        <v>0.2026</v>
      </c>
      <c r="H806" s="406">
        <f t="shared" si="120"/>
        <v>22.151892</v>
      </c>
      <c r="I806" s="406">
        <f t="shared" si="121"/>
        <v>9768.98</v>
      </c>
      <c r="J806" s="31"/>
    </row>
    <row r="807" spans="1:10" ht="30" x14ac:dyDescent="0.25">
      <c r="A807" s="31" t="s">
        <v>69</v>
      </c>
      <c r="B807" s="404" t="s">
        <v>7019</v>
      </c>
      <c r="C807" s="31" t="s">
        <v>15549</v>
      </c>
      <c r="D807" s="408" t="s">
        <v>3635</v>
      </c>
      <c r="E807" s="405">
        <v>14</v>
      </c>
      <c r="F807" s="406">
        <f>VLOOKUP(B807,'RELATÓRIO DE COMPOSIÇÕES'!A:I,9,0)</f>
        <v>118.03</v>
      </c>
      <c r="G807" s="407">
        <f>BDI_Materiais!$H$27</f>
        <v>0.2026</v>
      </c>
      <c r="H807" s="406">
        <f t="shared" si="120"/>
        <v>141.94287799999998</v>
      </c>
      <c r="I807" s="406">
        <f t="shared" si="121"/>
        <v>1987.2</v>
      </c>
      <c r="J807" s="31"/>
    </row>
    <row r="808" spans="1:10" ht="30" x14ac:dyDescent="0.25">
      <c r="A808" s="31" t="s">
        <v>7014</v>
      </c>
      <c r="B808" s="404" t="s">
        <v>7020</v>
      </c>
      <c r="C808" s="31" t="s">
        <v>15550</v>
      </c>
      <c r="D808" s="408" t="s">
        <v>3635</v>
      </c>
      <c r="E808" s="405">
        <v>8</v>
      </c>
      <c r="F808" s="406">
        <f>VLOOKUP(B808,'RELATÓRIO DE COMPOSIÇÕES'!A:I,9,0)</f>
        <v>520.22</v>
      </c>
      <c r="G808" s="407">
        <f>BDI_Materiais!$H$27</f>
        <v>0.2026</v>
      </c>
      <c r="H808" s="406">
        <f t="shared" si="120"/>
        <v>625.61657200000002</v>
      </c>
      <c r="I808" s="406">
        <f t="shared" si="121"/>
        <v>5004.93</v>
      </c>
      <c r="J808" s="31"/>
    </row>
    <row r="809" spans="1:10" x14ac:dyDescent="0.25">
      <c r="A809" s="457" t="s">
        <v>15551</v>
      </c>
      <c r="B809" s="458" t="s">
        <v>3630</v>
      </c>
      <c r="C809" s="459" t="s">
        <v>15552</v>
      </c>
      <c r="D809" s="459" t="s">
        <v>3653</v>
      </c>
      <c r="E809" s="460"/>
      <c r="F809" s="459"/>
      <c r="G809" s="459"/>
      <c r="H809" s="459"/>
      <c r="I809" s="461"/>
      <c r="J809" s="462"/>
    </row>
    <row r="810" spans="1:10" ht="45" x14ac:dyDescent="0.25">
      <c r="A810" s="31" t="s">
        <v>15553</v>
      </c>
      <c r="B810" s="404">
        <v>97886</v>
      </c>
      <c r="C810" s="31" t="s">
        <v>7889</v>
      </c>
      <c r="D810" s="408" t="s">
        <v>3635</v>
      </c>
      <c r="E810" s="405">
        <v>31</v>
      </c>
      <c r="F810" s="406">
        <f>VLOOKUP(B810,'RELATÓRIO DE COMPOSIÇÕES'!A:I,9,0)</f>
        <v>176.87999999999997</v>
      </c>
      <c r="G810" s="407">
        <f>BDI_Materiais!$H$27</f>
        <v>0.2026</v>
      </c>
      <c r="H810" s="406">
        <f t="shared" ref="H810:H812" si="122">(1+G810)*F810</f>
        <v>212.71588799999995</v>
      </c>
      <c r="I810" s="406">
        <f t="shared" ref="I810:I812" si="123">ROUND((H810*E810),2)</f>
        <v>6594.19</v>
      </c>
      <c r="J810" s="31"/>
    </row>
    <row r="811" spans="1:10" ht="45" x14ac:dyDescent="0.25">
      <c r="A811" s="31" t="s">
        <v>15554</v>
      </c>
      <c r="B811" s="404">
        <v>97888</v>
      </c>
      <c r="C811" s="31" t="s">
        <v>7962</v>
      </c>
      <c r="D811" s="408" t="s">
        <v>3635</v>
      </c>
      <c r="E811" s="405">
        <v>15</v>
      </c>
      <c r="F811" s="406">
        <f>VLOOKUP(B811,'RELATÓRIO DE COMPOSIÇÕES'!A:I,9,0)</f>
        <v>535.31000000000006</v>
      </c>
      <c r="G811" s="407">
        <f>BDI_Materiais!$H$27</f>
        <v>0.2026</v>
      </c>
      <c r="H811" s="406">
        <f t="shared" si="122"/>
        <v>643.76380600000005</v>
      </c>
      <c r="I811" s="406">
        <f t="shared" si="123"/>
        <v>9656.4599999999991</v>
      </c>
      <c r="J811" s="31"/>
    </row>
    <row r="812" spans="1:10" ht="30" x14ac:dyDescent="0.25">
      <c r="A812" s="31" t="s">
        <v>15555</v>
      </c>
      <c r="B812" s="404" t="s">
        <v>14115</v>
      </c>
      <c r="C812" s="31" t="s">
        <v>15556</v>
      </c>
      <c r="D812" s="408" t="s">
        <v>3635</v>
      </c>
      <c r="E812" s="405">
        <v>46</v>
      </c>
      <c r="F812" s="406">
        <f>VLOOKUP(B812,'RELATÓRIO DE COMPOSIÇÕES'!A:I,9,0)</f>
        <v>190.41</v>
      </c>
      <c r="G812" s="407">
        <f>BDI_Materiais!$H$27</f>
        <v>0.2026</v>
      </c>
      <c r="H812" s="406">
        <f t="shared" si="122"/>
        <v>228.98706599999997</v>
      </c>
      <c r="I812" s="406">
        <f t="shared" si="123"/>
        <v>10533.41</v>
      </c>
      <c r="J812" s="31"/>
    </row>
    <row r="813" spans="1:10" x14ac:dyDescent="0.25">
      <c r="A813" s="440" t="s">
        <v>15557</v>
      </c>
      <c r="B813" s="463" t="s">
        <v>3630</v>
      </c>
      <c r="C813" s="221" t="s">
        <v>15558</v>
      </c>
      <c r="D813" s="221" t="s">
        <v>3653</v>
      </c>
      <c r="E813" s="442"/>
      <c r="F813" s="221"/>
      <c r="G813" s="221"/>
      <c r="H813" s="221"/>
      <c r="I813" s="443"/>
      <c r="J813" s="444"/>
    </row>
    <row r="814" spans="1:10" x14ac:dyDescent="0.25">
      <c r="A814" s="451" t="s">
        <v>15559</v>
      </c>
      <c r="B814" s="464" t="s">
        <v>3630</v>
      </c>
      <c r="C814" s="453" t="s">
        <v>15560</v>
      </c>
      <c r="D814" s="453" t="s">
        <v>3653</v>
      </c>
      <c r="E814" s="454"/>
      <c r="F814" s="453"/>
      <c r="G814" s="453"/>
      <c r="H814" s="453"/>
      <c r="I814" s="455"/>
      <c r="J814" s="456"/>
    </row>
    <row r="815" spans="1:10" ht="75" x14ac:dyDescent="0.25">
      <c r="A815" s="31" t="s">
        <v>15561</v>
      </c>
      <c r="B815" s="404" t="s">
        <v>7017</v>
      </c>
      <c r="C815" s="31" t="s">
        <v>15562</v>
      </c>
      <c r="D815" s="408" t="s">
        <v>3635</v>
      </c>
      <c r="E815" s="405">
        <v>441</v>
      </c>
      <c r="F815" s="406">
        <f>VLOOKUP(B815,'RELATÓRIO DE COMPOSIÇÕES'!A:I,9,0)</f>
        <v>220.45</v>
      </c>
      <c r="G815" s="407">
        <f>BDI_Materiais!$H$27</f>
        <v>0.2026</v>
      </c>
      <c r="H815" s="406">
        <f t="shared" ref="H815:H819" si="124">(1+G815)*F815</f>
        <v>265.11316999999997</v>
      </c>
      <c r="I815" s="406">
        <f t="shared" ref="I815:I819" si="125">ROUND((H815*E815),2)</f>
        <v>116914.91</v>
      </c>
      <c r="J815" s="31"/>
    </row>
    <row r="816" spans="1:10" ht="30" x14ac:dyDescent="0.25">
      <c r="A816" s="31" t="s">
        <v>15563</v>
      </c>
      <c r="B816" s="404">
        <v>97599</v>
      </c>
      <c r="C816" s="31" t="s">
        <v>7963</v>
      </c>
      <c r="D816" s="408" t="s">
        <v>3635</v>
      </c>
      <c r="E816" s="405">
        <v>106</v>
      </c>
      <c r="F816" s="406">
        <f>VLOOKUP(B816,'RELATÓRIO DE COMPOSIÇÕES'!A:I,9,0)</f>
        <v>24.65</v>
      </c>
      <c r="G816" s="407">
        <f>BDI_Materiais!$H$27</f>
        <v>0.2026</v>
      </c>
      <c r="H816" s="406">
        <f t="shared" si="124"/>
        <v>29.644089999999995</v>
      </c>
      <c r="I816" s="406">
        <f t="shared" si="125"/>
        <v>3142.27</v>
      </c>
      <c r="J816" s="31"/>
    </row>
    <row r="817" spans="1:10" x14ac:dyDescent="0.25">
      <c r="A817" s="31" t="s">
        <v>15564</v>
      </c>
      <c r="B817" s="404">
        <v>97054</v>
      </c>
      <c r="C817" s="31" t="s">
        <v>15565</v>
      </c>
      <c r="D817" s="408" t="s">
        <v>3635</v>
      </c>
      <c r="E817" s="405">
        <v>1</v>
      </c>
      <c r="F817" s="406">
        <f>VLOOKUP(B817,'RELATÓRIO DE COMPOSIÇÕES'!A:I,9,0)</f>
        <v>25.91</v>
      </c>
      <c r="G817" s="407">
        <f>BDI_Materiais!$H$27</f>
        <v>0.2026</v>
      </c>
      <c r="H817" s="406">
        <f t="shared" si="124"/>
        <v>31.159365999999999</v>
      </c>
      <c r="I817" s="406">
        <f t="shared" si="125"/>
        <v>31.16</v>
      </c>
      <c r="J817" s="31"/>
    </row>
    <row r="818" spans="1:10" ht="45" x14ac:dyDescent="0.25">
      <c r="A818" s="31" t="s">
        <v>15566</v>
      </c>
      <c r="B818" s="404" t="s">
        <v>7018</v>
      </c>
      <c r="C818" s="31" t="s">
        <v>15567</v>
      </c>
      <c r="D818" s="408" t="s">
        <v>3635</v>
      </c>
      <c r="E818" s="405">
        <v>23</v>
      </c>
      <c r="F818" s="406">
        <f>VLOOKUP(B818,'RELATÓRIO DE COMPOSIÇÕES'!A:I,9,0)</f>
        <v>455.89</v>
      </c>
      <c r="G818" s="407">
        <f>BDI_Materiais!$H$27</f>
        <v>0.2026</v>
      </c>
      <c r="H818" s="406">
        <f t="shared" si="124"/>
        <v>548.25331399999993</v>
      </c>
      <c r="I818" s="406">
        <f t="shared" si="125"/>
        <v>12609.83</v>
      </c>
      <c r="J818" s="31"/>
    </row>
    <row r="819" spans="1:10" ht="60" x14ac:dyDescent="0.25">
      <c r="A819" s="31" t="s">
        <v>15568</v>
      </c>
      <c r="B819" s="404" t="s">
        <v>7021</v>
      </c>
      <c r="C819" s="31" t="s">
        <v>15569</v>
      </c>
      <c r="D819" s="408" t="s">
        <v>3635</v>
      </c>
      <c r="E819" s="405">
        <v>20</v>
      </c>
      <c r="F819" s="406">
        <f>VLOOKUP(B819,'RELATÓRIO DE COMPOSIÇÕES'!A:I,9,0)</f>
        <v>213.58</v>
      </c>
      <c r="G819" s="407">
        <f>BDI_Materiais!$H$27</f>
        <v>0.2026</v>
      </c>
      <c r="H819" s="406">
        <f t="shared" si="124"/>
        <v>256.85130800000002</v>
      </c>
      <c r="I819" s="406">
        <f t="shared" si="125"/>
        <v>5137.03</v>
      </c>
      <c r="J819" s="31"/>
    </row>
    <row r="820" spans="1:10" x14ac:dyDescent="0.25">
      <c r="A820" s="457" t="s">
        <v>15570</v>
      </c>
      <c r="B820" s="458" t="s">
        <v>3630</v>
      </c>
      <c r="C820" s="459" t="s">
        <v>15571</v>
      </c>
      <c r="D820" s="459" t="s">
        <v>3653</v>
      </c>
      <c r="E820" s="460"/>
      <c r="F820" s="459"/>
      <c r="G820" s="459"/>
      <c r="H820" s="459"/>
      <c r="I820" s="461"/>
      <c r="J820" s="462"/>
    </row>
    <row r="821" spans="1:10" ht="30" x14ac:dyDescent="0.25">
      <c r="A821" s="31" t="s">
        <v>15572</v>
      </c>
      <c r="B821" s="404">
        <v>91953</v>
      </c>
      <c r="C821" s="31" t="s">
        <v>4387</v>
      </c>
      <c r="D821" s="408" t="s">
        <v>3635</v>
      </c>
      <c r="E821" s="405">
        <v>124</v>
      </c>
      <c r="F821" s="406">
        <f>VLOOKUP(B821,'RELATÓRIO DE COMPOSIÇÕES'!A:I,9,0)</f>
        <v>32.46</v>
      </c>
      <c r="G821" s="407">
        <f>BDI_Materiais!$H$27</f>
        <v>0.2026</v>
      </c>
      <c r="H821" s="406">
        <f t="shared" ref="H821:H823" si="126">(1+G821)*F821</f>
        <v>39.036395999999996</v>
      </c>
      <c r="I821" s="406">
        <f t="shared" ref="I821:I823" si="127">ROUND((H821*E821),2)</f>
        <v>4840.51</v>
      </c>
      <c r="J821" s="31"/>
    </row>
    <row r="822" spans="1:10" ht="30" x14ac:dyDescent="0.25">
      <c r="A822" s="31" t="s">
        <v>15573</v>
      </c>
      <c r="B822" s="404">
        <v>91955</v>
      </c>
      <c r="C822" s="31" t="s">
        <v>15574</v>
      </c>
      <c r="D822" s="408" t="s">
        <v>3635</v>
      </c>
      <c r="E822" s="405">
        <v>7</v>
      </c>
      <c r="F822" s="406">
        <f>VLOOKUP(B822,'RELATÓRIO DE COMPOSIÇÕES'!A:I,9,0)</f>
        <v>39.44</v>
      </c>
      <c r="G822" s="407">
        <f>BDI_Materiais!$H$27</f>
        <v>0.2026</v>
      </c>
      <c r="H822" s="406">
        <f t="shared" si="126"/>
        <v>47.43054399999999</v>
      </c>
      <c r="I822" s="406">
        <f t="shared" si="127"/>
        <v>332.01</v>
      </c>
      <c r="J822" s="31"/>
    </row>
    <row r="823" spans="1:10" ht="30" x14ac:dyDescent="0.25">
      <c r="A823" s="31" t="s">
        <v>15575</v>
      </c>
      <c r="B823" s="404" t="s">
        <v>7185</v>
      </c>
      <c r="C823" s="31" t="s">
        <v>15576</v>
      </c>
      <c r="D823" s="408" t="s">
        <v>3635</v>
      </c>
      <c r="E823" s="405">
        <v>8</v>
      </c>
      <c r="F823" s="406">
        <f>VLOOKUP(B823,'RELATÓRIO DE COMPOSIÇÕES'!A:I,9,0)</f>
        <v>542.18999999999994</v>
      </c>
      <c r="G823" s="407">
        <f>BDI_Materiais!$H$27</f>
        <v>0.2026</v>
      </c>
      <c r="H823" s="406">
        <f t="shared" si="126"/>
        <v>652.03769399999987</v>
      </c>
      <c r="I823" s="406">
        <f t="shared" si="127"/>
        <v>5216.3</v>
      </c>
      <c r="J823" s="31"/>
    </row>
    <row r="824" spans="1:10" x14ac:dyDescent="0.25">
      <c r="A824" s="457" t="s">
        <v>15577</v>
      </c>
      <c r="B824" s="458" t="s">
        <v>3630</v>
      </c>
      <c r="C824" s="459" t="s">
        <v>15578</v>
      </c>
      <c r="D824" s="459" t="s">
        <v>3653</v>
      </c>
      <c r="E824" s="460"/>
      <c r="F824" s="459"/>
      <c r="G824" s="459"/>
      <c r="H824" s="459"/>
      <c r="I824" s="461"/>
      <c r="J824" s="462"/>
    </row>
    <row r="825" spans="1:10" ht="30" x14ac:dyDescent="0.25">
      <c r="A825" s="31" t="s">
        <v>15579</v>
      </c>
      <c r="B825" s="404">
        <v>91997</v>
      </c>
      <c r="C825" s="31" t="s">
        <v>7233</v>
      </c>
      <c r="D825" s="408" t="s">
        <v>3635</v>
      </c>
      <c r="E825" s="405">
        <v>398</v>
      </c>
      <c r="F825" s="406">
        <f>VLOOKUP(B825,'RELATÓRIO DE COMPOSIÇÕES'!A:I,9,0)</f>
        <v>40.69</v>
      </c>
      <c r="G825" s="407">
        <f>BDI_Materiais!$H$27</f>
        <v>0.2026</v>
      </c>
      <c r="H825" s="406">
        <f t="shared" ref="H825:H826" si="128">(1+G825)*F825</f>
        <v>48.933793999999992</v>
      </c>
      <c r="I825" s="406">
        <f t="shared" ref="I825:I826" si="129">ROUND((H825*E825),2)</f>
        <v>19475.650000000001</v>
      </c>
      <c r="J825" s="31"/>
    </row>
    <row r="826" spans="1:10" ht="30" x14ac:dyDescent="0.25">
      <c r="A826" s="31" t="s">
        <v>15580</v>
      </c>
      <c r="B826" s="404" t="s">
        <v>7188</v>
      </c>
      <c r="C826" s="31" t="s">
        <v>15581</v>
      </c>
      <c r="D826" s="408" t="s">
        <v>7048</v>
      </c>
      <c r="E826" s="405">
        <v>1076</v>
      </c>
      <c r="F826" s="406">
        <f>VLOOKUP(B826,'RELATÓRIO DE COMPOSIÇÕES'!A:I,9,0)</f>
        <v>13.87</v>
      </c>
      <c r="G826" s="407">
        <f>BDI_Materiais!$H$27</f>
        <v>0.2026</v>
      </c>
      <c r="H826" s="406">
        <f t="shared" si="128"/>
        <v>16.680061999999996</v>
      </c>
      <c r="I826" s="406">
        <f t="shared" si="129"/>
        <v>17947.75</v>
      </c>
      <c r="J826" s="31"/>
    </row>
    <row r="827" spans="1:10" x14ac:dyDescent="0.25">
      <c r="A827" s="457" t="s">
        <v>15582</v>
      </c>
      <c r="B827" s="458" t="s">
        <v>3630</v>
      </c>
      <c r="C827" s="459" t="s">
        <v>15583</v>
      </c>
      <c r="D827" s="459" t="s">
        <v>3653</v>
      </c>
      <c r="E827" s="460"/>
      <c r="F827" s="459"/>
      <c r="G827" s="459"/>
      <c r="H827" s="459"/>
      <c r="I827" s="461"/>
      <c r="J827" s="462"/>
    </row>
    <row r="828" spans="1:10" ht="45" x14ac:dyDescent="0.25">
      <c r="A828" s="31" t="s">
        <v>15584</v>
      </c>
      <c r="B828" s="404">
        <v>100622</v>
      </c>
      <c r="C828" s="31" t="s">
        <v>15585</v>
      </c>
      <c r="D828" s="408" t="s">
        <v>3635</v>
      </c>
      <c r="E828" s="405">
        <v>23</v>
      </c>
      <c r="F828" s="406">
        <f>VLOOKUP(B828,'RELATÓRIO DE COMPOSIÇÕES'!A:I,9,0)</f>
        <v>2470.87</v>
      </c>
      <c r="G828" s="407">
        <f>BDI_Materiais!$H$27</f>
        <v>0.2026</v>
      </c>
      <c r="H828" s="406">
        <f>(1+G828)*F828</f>
        <v>2971.4682619999994</v>
      </c>
      <c r="I828" s="406">
        <f>ROUND((H828*E828),2)</f>
        <v>68343.77</v>
      </c>
      <c r="J828" s="31"/>
    </row>
    <row r="829" spans="1:10" x14ac:dyDescent="0.25">
      <c r="A829" s="440" t="s">
        <v>15586</v>
      </c>
      <c r="B829" s="463" t="s">
        <v>3630</v>
      </c>
      <c r="C829" s="221" t="s">
        <v>15587</v>
      </c>
      <c r="D829" s="221" t="s">
        <v>3653</v>
      </c>
      <c r="E829" s="442"/>
      <c r="F829" s="221"/>
      <c r="G829" s="221"/>
      <c r="H829" s="221"/>
      <c r="I829" s="443"/>
      <c r="J829" s="444"/>
    </row>
    <row r="830" spans="1:10" x14ac:dyDescent="0.25">
      <c r="A830" s="451" t="s">
        <v>15588</v>
      </c>
      <c r="B830" s="464" t="s">
        <v>3630</v>
      </c>
      <c r="C830" s="453" t="s">
        <v>15589</v>
      </c>
      <c r="D830" s="453" t="s">
        <v>3653</v>
      </c>
      <c r="E830" s="454"/>
      <c r="F830" s="453"/>
      <c r="G830" s="453"/>
      <c r="H830" s="453"/>
      <c r="I830" s="455"/>
      <c r="J830" s="456"/>
    </row>
    <row r="831" spans="1:10" ht="30" x14ac:dyDescent="0.25">
      <c r="A831" s="31" t="s">
        <v>15590</v>
      </c>
      <c r="B831" s="404">
        <v>96989</v>
      </c>
      <c r="C831" s="31" t="s">
        <v>5130</v>
      </c>
      <c r="D831" s="408" t="s">
        <v>3635</v>
      </c>
      <c r="E831" s="405">
        <v>1</v>
      </c>
      <c r="F831" s="406">
        <f>VLOOKUP(B831,'RELATÓRIO DE COMPOSIÇÕES'!A:I,9,0)</f>
        <v>121.25999999999999</v>
      </c>
      <c r="G831" s="407">
        <f>BDI_Materiais!$H$27</f>
        <v>0.2026</v>
      </c>
      <c r="H831" s="406">
        <f t="shared" ref="H831:H833" si="130">(1+G831)*F831</f>
        <v>145.82727599999998</v>
      </c>
      <c r="I831" s="406">
        <f t="shared" ref="I831:I833" si="131">ROUND((H831*E831),2)</f>
        <v>145.83000000000001</v>
      </c>
      <c r="J831" s="31"/>
    </row>
    <row r="832" spans="1:10" ht="30" x14ac:dyDescent="0.25">
      <c r="A832" s="31" t="s">
        <v>15591</v>
      </c>
      <c r="B832" s="404">
        <v>96988</v>
      </c>
      <c r="C832" s="31" t="s">
        <v>15592</v>
      </c>
      <c r="D832" s="408" t="s">
        <v>3635</v>
      </c>
      <c r="E832" s="405">
        <v>1</v>
      </c>
      <c r="F832" s="406">
        <f>VLOOKUP(B832,'RELATÓRIO DE COMPOSIÇÕES'!A:I,9,0)</f>
        <v>144.91000000000003</v>
      </c>
      <c r="G832" s="407">
        <f>BDI_Materiais!$H$27</f>
        <v>0.2026</v>
      </c>
      <c r="H832" s="406">
        <f t="shared" si="130"/>
        <v>174.26876600000003</v>
      </c>
      <c r="I832" s="406">
        <f t="shared" si="131"/>
        <v>174.27</v>
      </c>
      <c r="J832" s="31"/>
    </row>
    <row r="833" spans="1:10" ht="30" x14ac:dyDescent="0.25">
      <c r="A833" s="31" t="s">
        <v>15593</v>
      </c>
      <c r="B833" s="404" t="s">
        <v>14139</v>
      </c>
      <c r="C833" s="31" t="s">
        <v>15594</v>
      </c>
      <c r="D833" s="408" t="s">
        <v>3635</v>
      </c>
      <c r="E833" s="405">
        <v>29</v>
      </c>
      <c r="F833" s="406">
        <f>VLOOKUP(B833,'RELATÓRIO DE COMPOSIÇÕES'!A:I,9,0)</f>
        <v>9.44</v>
      </c>
      <c r="G833" s="407">
        <f>BDI_Materiais!$H$27</f>
        <v>0.2026</v>
      </c>
      <c r="H833" s="406">
        <f t="shared" si="130"/>
        <v>11.352543999999998</v>
      </c>
      <c r="I833" s="406">
        <f t="shared" si="131"/>
        <v>329.22</v>
      </c>
      <c r="J833" s="31"/>
    </row>
    <row r="834" spans="1:10" x14ac:dyDescent="0.25">
      <c r="A834" s="457" t="s">
        <v>15595</v>
      </c>
      <c r="B834" s="458" t="s">
        <v>3630</v>
      </c>
      <c r="C834" s="459" t="s">
        <v>15596</v>
      </c>
      <c r="D834" s="459" t="s">
        <v>3653</v>
      </c>
      <c r="E834" s="460"/>
      <c r="F834" s="459"/>
      <c r="G834" s="459"/>
      <c r="H834" s="459"/>
      <c r="I834" s="461"/>
      <c r="J834" s="462"/>
    </row>
    <row r="835" spans="1:10" x14ac:dyDescent="0.25">
      <c r="A835" s="31" t="s">
        <v>15597</v>
      </c>
      <c r="B835" s="404" t="s">
        <v>14143</v>
      </c>
      <c r="C835" s="31" t="s">
        <v>15598</v>
      </c>
      <c r="D835" s="408" t="s">
        <v>3635</v>
      </c>
      <c r="E835" s="405">
        <v>1</v>
      </c>
      <c r="F835" s="406">
        <f>VLOOKUP(B835,'RELATÓRIO DE COMPOSIÇÕES'!A:I,9,0)</f>
        <v>411.51</v>
      </c>
      <c r="G835" s="407">
        <f>BDI_Materiais!$H$27</f>
        <v>0.2026</v>
      </c>
      <c r="H835" s="406">
        <f t="shared" ref="H835:H837" si="132">(1+G835)*F835</f>
        <v>494.88192599999996</v>
      </c>
      <c r="I835" s="406">
        <f t="shared" ref="I835:I837" si="133">ROUND((H835*E835),2)</f>
        <v>494.88</v>
      </c>
      <c r="J835" s="31"/>
    </row>
    <row r="836" spans="1:10" ht="30" x14ac:dyDescent="0.25">
      <c r="A836" s="31" t="s">
        <v>15599</v>
      </c>
      <c r="B836" s="404">
        <v>96985</v>
      </c>
      <c r="C836" s="31" t="s">
        <v>4784</v>
      </c>
      <c r="D836" s="408" t="s">
        <v>3635</v>
      </c>
      <c r="E836" s="405">
        <v>34</v>
      </c>
      <c r="F836" s="406">
        <f>VLOOKUP(B836,'RELATÓRIO DE COMPOSIÇÕES'!A:I,9,0)</f>
        <v>74.709999999999994</v>
      </c>
      <c r="G836" s="407">
        <f>BDI_Materiais!$H$27</f>
        <v>0.2026</v>
      </c>
      <c r="H836" s="406">
        <f t="shared" si="132"/>
        <v>89.846245999999979</v>
      </c>
      <c r="I836" s="406">
        <f t="shared" si="133"/>
        <v>3054.77</v>
      </c>
      <c r="J836" s="31"/>
    </row>
    <row r="837" spans="1:10" ht="45" x14ac:dyDescent="0.25">
      <c r="A837" s="31" t="s">
        <v>15600</v>
      </c>
      <c r="B837" s="404">
        <v>97886</v>
      </c>
      <c r="C837" s="31" t="s">
        <v>7889</v>
      </c>
      <c r="D837" s="408" t="s">
        <v>3635</v>
      </c>
      <c r="E837" s="405">
        <v>14</v>
      </c>
      <c r="F837" s="406">
        <f>VLOOKUP(B837,'RELATÓRIO DE COMPOSIÇÕES'!A:I,9,0)</f>
        <v>176.87999999999997</v>
      </c>
      <c r="G837" s="407">
        <f>BDI_Materiais!$H$27</f>
        <v>0.2026</v>
      </c>
      <c r="H837" s="406">
        <f t="shared" si="132"/>
        <v>212.71588799999995</v>
      </c>
      <c r="I837" s="406">
        <f t="shared" si="133"/>
        <v>2978.02</v>
      </c>
      <c r="J837" s="31"/>
    </row>
    <row r="838" spans="1:10" x14ac:dyDescent="0.25">
      <c r="A838" s="457" t="s">
        <v>15601</v>
      </c>
      <c r="B838" s="458" t="s">
        <v>3630</v>
      </c>
      <c r="C838" s="459" t="s">
        <v>15602</v>
      </c>
      <c r="D838" s="459" t="s">
        <v>3653</v>
      </c>
      <c r="E838" s="460"/>
      <c r="F838" s="459"/>
      <c r="G838" s="459"/>
      <c r="H838" s="459"/>
      <c r="I838" s="461"/>
      <c r="J838" s="462"/>
    </row>
    <row r="839" spans="1:10" ht="30" x14ac:dyDescent="0.25">
      <c r="A839" s="31" t="s">
        <v>15603</v>
      </c>
      <c r="B839" s="404">
        <v>96973</v>
      </c>
      <c r="C839" s="31" t="s">
        <v>4390</v>
      </c>
      <c r="D839" s="408" t="s">
        <v>3640</v>
      </c>
      <c r="E839" s="405">
        <v>469.5</v>
      </c>
      <c r="F839" s="406">
        <f>VLOOKUP(B839,'RELATÓRIO DE COMPOSIÇÕES'!A:I,9,0)</f>
        <v>72.38</v>
      </c>
      <c r="G839" s="407">
        <f>BDI_Materiais!$H$27</f>
        <v>0.2026</v>
      </c>
      <c r="H839" s="406">
        <f t="shared" ref="H839:H841" si="134">(1+G839)*F839</f>
        <v>87.044187999999991</v>
      </c>
      <c r="I839" s="406">
        <f t="shared" ref="I839:I841" si="135">ROUND((H839*E839),2)</f>
        <v>40867.25</v>
      </c>
      <c r="J839" s="31"/>
    </row>
    <row r="840" spans="1:10" ht="30" x14ac:dyDescent="0.25">
      <c r="A840" s="31" t="s">
        <v>15604</v>
      </c>
      <c r="B840" s="404">
        <v>96977</v>
      </c>
      <c r="C840" s="31" t="s">
        <v>7243</v>
      </c>
      <c r="D840" s="408" t="s">
        <v>3640</v>
      </c>
      <c r="E840" s="405">
        <v>452.6</v>
      </c>
      <c r="F840" s="406">
        <f>VLOOKUP(B840,'RELATÓRIO DE COMPOSIÇÕES'!A:I,9,0)</f>
        <v>61.56</v>
      </c>
      <c r="G840" s="407">
        <f>BDI_Materiais!$H$27</f>
        <v>0.2026</v>
      </c>
      <c r="H840" s="406">
        <f t="shared" si="134"/>
        <v>74.032055999999997</v>
      </c>
      <c r="I840" s="406">
        <f t="shared" si="135"/>
        <v>33506.910000000003</v>
      </c>
      <c r="J840" s="31"/>
    </row>
    <row r="841" spans="1:10" ht="30" x14ac:dyDescent="0.25">
      <c r="A841" s="31" t="s">
        <v>15605</v>
      </c>
      <c r="B841" s="404">
        <v>92877</v>
      </c>
      <c r="C841" s="31" t="s">
        <v>15606</v>
      </c>
      <c r="D841" s="408" t="s">
        <v>3639</v>
      </c>
      <c r="E841" s="405">
        <v>435.66</v>
      </c>
      <c r="F841" s="406">
        <f>VLOOKUP(B841,'RELATÓRIO DE COMPOSIÇÕES'!A:I,9,0)</f>
        <v>11.51</v>
      </c>
      <c r="G841" s="407">
        <f>BDI_Materiais!$H$27</f>
        <v>0.2026</v>
      </c>
      <c r="H841" s="406">
        <f t="shared" si="134"/>
        <v>13.841925999999999</v>
      </c>
      <c r="I841" s="406">
        <f t="shared" si="135"/>
        <v>6030.37</v>
      </c>
      <c r="J841" s="31"/>
    </row>
    <row r="842" spans="1:10" x14ac:dyDescent="0.25">
      <c r="A842" s="440" t="s">
        <v>15607</v>
      </c>
      <c r="B842" s="463" t="s">
        <v>3630</v>
      </c>
      <c r="C842" s="221" t="s">
        <v>15608</v>
      </c>
      <c r="D842" s="221" t="s">
        <v>3653</v>
      </c>
      <c r="E842" s="442"/>
      <c r="F842" s="221"/>
      <c r="G842" s="221"/>
      <c r="H842" s="221"/>
      <c r="I842" s="443"/>
      <c r="J842" s="444"/>
    </row>
    <row r="843" spans="1:10" x14ac:dyDescent="0.25">
      <c r="A843" s="451" t="s">
        <v>15609</v>
      </c>
      <c r="B843" s="464" t="s">
        <v>3630</v>
      </c>
      <c r="C843" s="453" t="s">
        <v>15610</v>
      </c>
      <c r="D843" s="453" t="s">
        <v>3653</v>
      </c>
      <c r="E843" s="454"/>
      <c r="F843" s="453"/>
      <c r="G843" s="453"/>
      <c r="H843" s="453"/>
      <c r="I843" s="455"/>
      <c r="J843" s="456"/>
    </row>
    <row r="844" spans="1:10" ht="30" x14ac:dyDescent="0.25">
      <c r="A844" s="31" t="s">
        <v>15611</v>
      </c>
      <c r="B844" s="404">
        <v>98297</v>
      </c>
      <c r="C844" s="31" t="s">
        <v>7051</v>
      </c>
      <c r="D844" s="408" t="s">
        <v>3640</v>
      </c>
      <c r="E844" s="405">
        <v>2067.52</v>
      </c>
      <c r="F844" s="406">
        <f>VLOOKUP(B844,'RELATÓRIO DE COMPOSIÇÕES'!A:I,9,0)</f>
        <v>7.5600000000000005</v>
      </c>
      <c r="G844" s="407">
        <f>BDI_Materiais!$H$27</f>
        <v>0.2026</v>
      </c>
      <c r="H844" s="406">
        <f t="shared" ref="H844:H846" si="136">(1+G844)*F844</f>
        <v>9.0916560000000004</v>
      </c>
      <c r="I844" s="406">
        <f t="shared" ref="I844:I846" si="137">ROUND((H844*E844),2)</f>
        <v>18797.18</v>
      </c>
      <c r="J844" s="31"/>
    </row>
    <row r="845" spans="1:10" ht="30" x14ac:dyDescent="0.25">
      <c r="A845" s="31" t="s">
        <v>15612</v>
      </c>
      <c r="B845" s="404">
        <v>98400</v>
      </c>
      <c r="C845" s="31" t="s">
        <v>4814</v>
      </c>
      <c r="D845" s="408" t="s">
        <v>3640</v>
      </c>
      <c r="E845" s="405">
        <v>304.54000000000002</v>
      </c>
      <c r="F845" s="406">
        <f>VLOOKUP(B845,'RELATÓRIO DE COMPOSIÇÕES'!A:I,9,0)</f>
        <v>12.75</v>
      </c>
      <c r="G845" s="407">
        <f>BDI_Materiais!$H$27</f>
        <v>0.2026</v>
      </c>
      <c r="H845" s="406">
        <f t="shared" si="136"/>
        <v>15.333149999999998</v>
      </c>
      <c r="I845" s="406">
        <f t="shared" si="137"/>
        <v>4669.5600000000004</v>
      </c>
      <c r="J845" s="31"/>
    </row>
    <row r="846" spans="1:10" ht="30" x14ac:dyDescent="0.25">
      <c r="A846" s="31" t="s">
        <v>15613</v>
      </c>
      <c r="B846" s="404">
        <v>98400</v>
      </c>
      <c r="C846" s="31" t="s">
        <v>4814</v>
      </c>
      <c r="D846" s="408" t="s">
        <v>3640</v>
      </c>
      <c r="E846" s="405">
        <v>37</v>
      </c>
      <c r="F846" s="406">
        <f>VLOOKUP(B846,'RELATÓRIO DE COMPOSIÇÕES'!A:I,9,0)</f>
        <v>12.75</v>
      </c>
      <c r="G846" s="407">
        <f>BDI_Materiais!$H$27</f>
        <v>0.2026</v>
      </c>
      <c r="H846" s="406">
        <f t="shared" si="136"/>
        <v>15.333149999999998</v>
      </c>
      <c r="I846" s="406">
        <f t="shared" si="137"/>
        <v>567.33000000000004</v>
      </c>
      <c r="J846" s="31"/>
    </row>
    <row r="847" spans="1:10" x14ac:dyDescent="0.25">
      <c r="A847" s="457" t="s">
        <v>15614</v>
      </c>
      <c r="B847" s="458" t="s">
        <v>3630</v>
      </c>
      <c r="C847" s="459" t="s">
        <v>15578</v>
      </c>
      <c r="D847" s="459" t="s">
        <v>3653</v>
      </c>
      <c r="E847" s="460"/>
      <c r="F847" s="459"/>
      <c r="G847" s="459"/>
      <c r="H847" s="459"/>
      <c r="I847" s="461"/>
      <c r="J847" s="462"/>
    </row>
    <row r="848" spans="1:10" ht="30" x14ac:dyDescent="0.25">
      <c r="A848" s="31" t="s">
        <v>15615</v>
      </c>
      <c r="B848" s="404">
        <v>98307</v>
      </c>
      <c r="C848" s="31" t="s">
        <v>15616</v>
      </c>
      <c r="D848" s="408" t="s">
        <v>3635</v>
      </c>
      <c r="E848" s="405">
        <v>52</v>
      </c>
      <c r="F848" s="406">
        <f>VLOOKUP(B848,'RELATÓRIO DE COMPOSIÇÕES'!A:I,9,0)</f>
        <v>53.33</v>
      </c>
      <c r="G848" s="407">
        <f>BDI_Materiais!$H$27</f>
        <v>0.2026</v>
      </c>
      <c r="H848" s="406">
        <f t="shared" ref="H848:H852" si="138">(1+G848)*F848</f>
        <v>64.134657999999988</v>
      </c>
      <c r="I848" s="406">
        <f t="shared" ref="I848:I852" si="139">ROUND((H848*E848),2)</f>
        <v>3335</v>
      </c>
      <c r="J848" s="31"/>
    </row>
    <row r="849" spans="1:10" ht="30" x14ac:dyDescent="0.25">
      <c r="A849" s="31" t="s">
        <v>15617</v>
      </c>
      <c r="B849" s="404" t="s">
        <v>7193</v>
      </c>
      <c r="C849" s="31" t="s">
        <v>7236</v>
      </c>
      <c r="D849" s="408" t="s">
        <v>3635</v>
      </c>
      <c r="E849" s="405">
        <v>8</v>
      </c>
      <c r="F849" s="406">
        <f>VLOOKUP(B849,'RELATÓRIO DE COMPOSIÇÕES'!A:I,9,0)</f>
        <v>77.86</v>
      </c>
      <c r="G849" s="407">
        <f>BDI_Materiais!$H$27</f>
        <v>0.2026</v>
      </c>
      <c r="H849" s="406">
        <f t="shared" si="138"/>
        <v>93.634435999999994</v>
      </c>
      <c r="I849" s="406">
        <f t="shared" si="139"/>
        <v>749.08</v>
      </c>
      <c r="J849" s="31"/>
    </row>
    <row r="850" spans="1:10" ht="30" x14ac:dyDescent="0.25">
      <c r="A850" s="31" t="s">
        <v>15618</v>
      </c>
      <c r="B850" s="404" t="s">
        <v>7190</v>
      </c>
      <c r="C850" s="31" t="s">
        <v>15619</v>
      </c>
      <c r="D850" s="408" t="s">
        <v>3635</v>
      </c>
      <c r="E850" s="405">
        <v>4</v>
      </c>
      <c r="F850" s="406">
        <f>VLOOKUP(B850,'RELATÓRIO DE COMPOSIÇÕES'!A:I,9,0)</f>
        <v>95.91</v>
      </c>
      <c r="G850" s="407">
        <f>BDI_Materiais!$H$27</f>
        <v>0.2026</v>
      </c>
      <c r="H850" s="406">
        <f t="shared" si="138"/>
        <v>115.34136599999998</v>
      </c>
      <c r="I850" s="406">
        <f t="shared" si="139"/>
        <v>461.37</v>
      </c>
      <c r="J850" s="31"/>
    </row>
    <row r="851" spans="1:10" ht="30" x14ac:dyDescent="0.25">
      <c r="A851" s="31" t="s">
        <v>15620</v>
      </c>
      <c r="B851" s="404">
        <v>98308</v>
      </c>
      <c r="C851" s="31" t="s">
        <v>7030</v>
      </c>
      <c r="D851" s="408" t="s">
        <v>3635</v>
      </c>
      <c r="E851" s="405">
        <v>3</v>
      </c>
      <c r="F851" s="406">
        <f>VLOOKUP(B851,'RELATÓRIO DE COMPOSIÇÕES'!A:I,9,0)</f>
        <v>34.950000000000003</v>
      </c>
      <c r="G851" s="407">
        <f>BDI_Materiais!$H$27</f>
        <v>0.2026</v>
      </c>
      <c r="H851" s="406">
        <f t="shared" si="138"/>
        <v>42.03087</v>
      </c>
      <c r="I851" s="406">
        <f t="shared" si="139"/>
        <v>126.09</v>
      </c>
      <c r="J851" s="31"/>
    </row>
    <row r="852" spans="1:10" x14ac:dyDescent="0.25">
      <c r="A852" s="31" t="s">
        <v>15621</v>
      </c>
      <c r="B852" s="404" t="s">
        <v>7191</v>
      </c>
      <c r="C852" s="31" t="s">
        <v>15622</v>
      </c>
      <c r="D852" s="408" t="s">
        <v>3635</v>
      </c>
      <c r="E852" s="405">
        <v>38</v>
      </c>
      <c r="F852" s="406">
        <f>VLOOKUP(B852,'RELATÓRIO DE COMPOSIÇÕES'!A:I,9,0)</f>
        <v>4.2</v>
      </c>
      <c r="G852" s="407">
        <f>BDI_Materiais!$H$27</f>
        <v>0.2026</v>
      </c>
      <c r="H852" s="406">
        <f t="shared" si="138"/>
        <v>5.0509199999999996</v>
      </c>
      <c r="I852" s="406">
        <f t="shared" si="139"/>
        <v>191.93</v>
      </c>
      <c r="J852" s="31"/>
    </row>
    <row r="853" spans="1:10" x14ac:dyDescent="0.25">
      <c r="A853" s="457" t="s">
        <v>15623</v>
      </c>
      <c r="B853" s="458" t="s">
        <v>3630</v>
      </c>
      <c r="C853" s="459" t="s">
        <v>15624</v>
      </c>
      <c r="D853" s="459" t="s">
        <v>3653</v>
      </c>
      <c r="E853" s="460"/>
      <c r="F853" s="459"/>
      <c r="G853" s="459"/>
      <c r="H853" s="459"/>
      <c r="I853" s="461"/>
      <c r="J853" s="462"/>
    </row>
    <row r="854" spans="1:10" ht="45" x14ac:dyDescent="0.25">
      <c r="A854" s="31" t="s">
        <v>15625</v>
      </c>
      <c r="B854" s="404" t="s">
        <v>14153</v>
      </c>
      <c r="C854" s="31" t="s">
        <v>15626</v>
      </c>
      <c r="D854" s="408" t="s">
        <v>3635</v>
      </c>
      <c r="E854" s="405">
        <v>1</v>
      </c>
      <c r="F854" s="406">
        <f>VLOOKUP(B854,'RELATÓRIO DE COMPOSIÇÕES'!A:I,9,0)</f>
        <v>444.48</v>
      </c>
      <c r="G854" s="407">
        <f>BDI_Materiais!$H$27</f>
        <v>0.2026</v>
      </c>
      <c r="H854" s="406">
        <f t="shared" ref="H854:H861" si="140">(1+G854)*F854</f>
        <v>534.53164800000002</v>
      </c>
      <c r="I854" s="406">
        <f t="shared" ref="I854:I861" si="141">ROUND((H854*E854),2)</f>
        <v>534.53</v>
      </c>
      <c r="J854" s="31"/>
    </row>
    <row r="855" spans="1:10" ht="45" x14ac:dyDescent="0.25">
      <c r="A855" s="31" t="s">
        <v>15627</v>
      </c>
      <c r="B855" s="404">
        <v>100561</v>
      </c>
      <c r="C855" s="31" t="s">
        <v>7235</v>
      </c>
      <c r="D855" s="408" t="s">
        <v>3635</v>
      </c>
      <c r="E855" s="405">
        <v>1</v>
      </c>
      <c r="F855" s="406">
        <f>VLOOKUP(B855,'RELATÓRIO DE COMPOSIÇÕES'!A:I,9,0)</f>
        <v>171.97</v>
      </c>
      <c r="G855" s="407">
        <f>BDI_Materiais!$H$27</f>
        <v>0.2026</v>
      </c>
      <c r="H855" s="406">
        <f t="shared" si="140"/>
        <v>206.81112199999998</v>
      </c>
      <c r="I855" s="406">
        <f t="shared" si="141"/>
        <v>206.81</v>
      </c>
      <c r="J855" s="31"/>
    </row>
    <row r="856" spans="1:10" ht="45" x14ac:dyDescent="0.25">
      <c r="A856" s="31" t="s">
        <v>15628</v>
      </c>
      <c r="B856" s="404">
        <v>97886</v>
      </c>
      <c r="C856" s="31" t="s">
        <v>7889</v>
      </c>
      <c r="D856" s="408" t="s">
        <v>3635</v>
      </c>
      <c r="E856" s="405">
        <v>4</v>
      </c>
      <c r="F856" s="406">
        <f>VLOOKUP(B856,'RELATÓRIO DE COMPOSIÇÕES'!A:I,9,0)</f>
        <v>176.87999999999997</v>
      </c>
      <c r="G856" s="407">
        <f>BDI_Materiais!$H$27</f>
        <v>0.2026</v>
      </c>
      <c r="H856" s="406">
        <f t="shared" si="140"/>
        <v>212.71588799999995</v>
      </c>
      <c r="I856" s="406">
        <f t="shared" si="141"/>
        <v>850.86</v>
      </c>
      <c r="J856" s="31"/>
    </row>
    <row r="857" spans="1:10" ht="45" x14ac:dyDescent="0.25">
      <c r="A857" s="31" t="s">
        <v>15629</v>
      </c>
      <c r="B857" s="404">
        <v>97887</v>
      </c>
      <c r="C857" s="31" t="s">
        <v>7965</v>
      </c>
      <c r="D857" s="408" t="s">
        <v>3635</v>
      </c>
      <c r="E857" s="405">
        <v>1</v>
      </c>
      <c r="F857" s="406">
        <f>VLOOKUP(B857,'RELATÓRIO DE COMPOSIÇÕES'!A:I,9,0)</f>
        <v>277.86</v>
      </c>
      <c r="G857" s="407">
        <f>BDI_Materiais!$H$27</f>
        <v>0.2026</v>
      </c>
      <c r="H857" s="406">
        <f t="shared" si="140"/>
        <v>334.15443599999998</v>
      </c>
      <c r="I857" s="406">
        <f t="shared" si="141"/>
        <v>334.15</v>
      </c>
      <c r="J857" s="31"/>
    </row>
    <row r="858" spans="1:10" ht="45" x14ac:dyDescent="0.25">
      <c r="A858" s="31" t="s">
        <v>15630</v>
      </c>
      <c r="B858" s="404">
        <v>92871</v>
      </c>
      <c r="C858" s="31" t="s">
        <v>15631</v>
      </c>
      <c r="D858" s="408" t="s">
        <v>3635</v>
      </c>
      <c r="E858" s="405">
        <v>102</v>
      </c>
      <c r="F858" s="406">
        <f>VLOOKUP(B858,'RELATÓRIO DE COMPOSIÇÕES'!A:I,9,0)</f>
        <v>19.5</v>
      </c>
      <c r="G858" s="407">
        <f>BDI_Materiais!$H$27</f>
        <v>0.2026</v>
      </c>
      <c r="H858" s="406">
        <f t="shared" si="140"/>
        <v>23.450699999999998</v>
      </c>
      <c r="I858" s="406">
        <f t="shared" si="141"/>
        <v>2391.9699999999998</v>
      </c>
      <c r="J858" s="31"/>
    </row>
    <row r="859" spans="1:10" ht="45" x14ac:dyDescent="0.25">
      <c r="A859" s="31" t="s">
        <v>15632</v>
      </c>
      <c r="B859" s="404">
        <v>92868</v>
      </c>
      <c r="C859" s="31" t="s">
        <v>15633</v>
      </c>
      <c r="D859" s="408" t="s">
        <v>3635</v>
      </c>
      <c r="E859" s="405">
        <v>3</v>
      </c>
      <c r="F859" s="406">
        <f>VLOOKUP(B859,'RELATÓRIO DE COMPOSIÇÕES'!A:I,9,0)</f>
        <v>17.329999999999998</v>
      </c>
      <c r="G859" s="407">
        <f>BDI_Materiais!$H$27</f>
        <v>0.2026</v>
      </c>
      <c r="H859" s="406">
        <f t="shared" si="140"/>
        <v>20.841057999999997</v>
      </c>
      <c r="I859" s="406">
        <f t="shared" si="141"/>
        <v>62.52</v>
      </c>
      <c r="J859" s="31"/>
    </row>
    <row r="860" spans="1:10" x14ac:dyDescent="0.25">
      <c r="A860" s="31" t="s">
        <v>15634</v>
      </c>
      <c r="B860" s="404" t="s">
        <v>14158</v>
      </c>
      <c r="C860" s="31" t="s">
        <v>15635</v>
      </c>
      <c r="D860" s="408" t="s">
        <v>3635</v>
      </c>
      <c r="E860" s="405">
        <v>6</v>
      </c>
      <c r="F860" s="406">
        <f>VLOOKUP(B860,'RELATÓRIO DE COMPOSIÇÕES'!A:I,9,0)</f>
        <v>109.4</v>
      </c>
      <c r="G860" s="407">
        <f>BDI_Materiais!$H$27</f>
        <v>0.2026</v>
      </c>
      <c r="H860" s="406">
        <f t="shared" si="140"/>
        <v>131.56443999999999</v>
      </c>
      <c r="I860" s="406">
        <f t="shared" si="141"/>
        <v>789.39</v>
      </c>
      <c r="J860" s="31"/>
    </row>
    <row r="861" spans="1:10" ht="30" x14ac:dyDescent="0.25">
      <c r="A861" s="31" t="s">
        <v>15636</v>
      </c>
      <c r="B861" s="404" t="s">
        <v>7020</v>
      </c>
      <c r="C861" s="31" t="s">
        <v>15550</v>
      </c>
      <c r="D861" s="408" t="s">
        <v>3635</v>
      </c>
      <c r="E861" s="405">
        <v>4</v>
      </c>
      <c r="F861" s="406">
        <f>VLOOKUP(B861,'RELATÓRIO DE COMPOSIÇÕES'!A:I,9,0)</f>
        <v>520.22</v>
      </c>
      <c r="G861" s="407">
        <f>BDI_Materiais!$H$27</f>
        <v>0.2026</v>
      </c>
      <c r="H861" s="406">
        <f t="shared" si="140"/>
        <v>625.61657200000002</v>
      </c>
      <c r="I861" s="406">
        <f t="shared" si="141"/>
        <v>2502.4699999999998</v>
      </c>
      <c r="J861" s="31"/>
    </row>
    <row r="862" spans="1:10" x14ac:dyDescent="0.25">
      <c r="A862" s="457" t="s">
        <v>15637</v>
      </c>
      <c r="B862" s="458" t="s">
        <v>3630</v>
      </c>
      <c r="C862" s="459" t="s">
        <v>15638</v>
      </c>
      <c r="D862" s="459" t="s">
        <v>3653</v>
      </c>
      <c r="E862" s="460"/>
      <c r="F862" s="459"/>
      <c r="G862" s="459"/>
      <c r="H862" s="459"/>
      <c r="I862" s="461"/>
      <c r="J862" s="462"/>
    </row>
    <row r="863" spans="1:10" ht="45" x14ac:dyDescent="0.25">
      <c r="A863" s="31" t="s">
        <v>15639</v>
      </c>
      <c r="B863" s="404">
        <v>91855</v>
      </c>
      <c r="C863" s="31" t="s">
        <v>15640</v>
      </c>
      <c r="D863" s="408" t="s">
        <v>3640</v>
      </c>
      <c r="E863" s="405">
        <v>505.5</v>
      </c>
      <c r="F863" s="406">
        <f>VLOOKUP(B863,'RELATÓRIO DE COMPOSIÇÕES'!A:I,9,0)</f>
        <v>11.78</v>
      </c>
      <c r="G863" s="407">
        <f>BDI_Materiais!$H$27</f>
        <v>0.2026</v>
      </c>
      <c r="H863" s="406">
        <f t="shared" ref="H863:H866" si="142">(1+G863)*F863</f>
        <v>14.166627999999998</v>
      </c>
      <c r="I863" s="406">
        <f t="shared" ref="I863:I866" si="143">ROUND((H863*E863),2)</f>
        <v>7161.23</v>
      </c>
      <c r="J863" s="31"/>
    </row>
    <row r="864" spans="1:10" ht="45" x14ac:dyDescent="0.25">
      <c r="A864" s="31" t="s">
        <v>15641</v>
      </c>
      <c r="B864" s="404">
        <v>91840</v>
      </c>
      <c r="C864" s="31" t="s">
        <v>15642</v>
      </c>
      <c r="D864" s="408" t="s">
        <v>3640</v>
      </c>
      <c r="E864" s="405">
        <v>240</v>
      </c>
      <c r="F864" s="406">
        <f>VLOOKUP(B864,'RELATÓRIO DE COMPOSIÇÕES'!A:I,9,0)</f>
        <v>21.31</v>
      </c>
      <c r="G864" s="407">
        <f>BDI_Materiais!$H$27</f>
        <v>0.2026</v>
      </c>
      <c r="H864" s="406">
        <f t="shared" si="142"/>
        <v>25.627405999999997</v>
      </c>
      <c r="I864" s="406">
        <f t="shared" si="143"/>
        <v>6150.58</v>
      </c>
      <c r="J864" s="31"/>
    </row>
    <row r="865" spans="1:10" ht="45" x14ac:dyDescent="0.25">
      <c r="A865" s="31" t="s">
        <v>15643</v>
      </c>
      <c r="B865" s="404">
        <v>91863</v>
      </c>
      <c r="C865" s="31" t="s">
        <v>7029</v>
      </c>
      <c r="D865" s="408" t="s">
        <v>3640</v>
      </c>
      <c r="E865" s="405">
        <v>25</v>
      </c>
      <c r="F865" s="406">
        <f>VLOOKUP(B865,'RELATÓRIO DE COMPOSIÇÕES'!A:I,9,0)</f>
        <v>12.14</v>
      </c>
      <c r="G865" s="407">
        <f>BDI_Materiais!$H$27</f>
        <v>0.2026</v>
      </c>
      <c r="H865" s="406">
        <f t="shared" si="142"/>
        <v>14.599563999999999</v>
      </c>
      <c r="I865" s="406">
        <f t="shared" si="143"/>
        <v>364.99</v>
      </c>
      <c r="J865" s="31"/>
    </row>
    <row r="866" spans="1:10" ht="45" x14ac:dyDescent="0.25">
      <c r="A866" s="31" t="s">
        <v>15644</v>
      </c>
      <c r="B866" s="404">
        <v>91865</v>
      </c>
      <c r="C866" s="31" t="s">
        <v>15645</v>
      </c>
      <c r="D866" s="408" t="s">
        <v>3640</v>
      </c>
      <c r="E866" s="405">
        <v>12</v>
      </c>
      <c r="F866" s="406">
        <f>VLOOKUP(B866,'RELATÓRIO DE COMPOSIÇÕES'!A:I,9,0)</f>
        <v>20.75</v>
      </c>
      <c r="G866" s="407">
        <f>BDI_Materiais!$H$27</f>
        <v>0.2026</v>
      </c>
      <c r="H866" s="406">
        <f t="shared" si="142"/>
        <v>24.953949999999999</v>
      </c>
      <c r="I866" s="406">
        <f t="shared" si="143"/>
        <v>299.45</v>
      </c>
      <c r="J866" s="31"/>
    </row>
    <row r="867" spans="1:10" x14ac:dyDescent="0.25">
      <c r="A867" s="440" t="s">
        <v>15646</v>
      </c>
      <c r="B867" s="463" t="s">
        <v>3630</v>
      </c>
      <c r="C867" s="221" t="s">
        <v>15647</v>
      </c>
      <c r="D867" s="221" t="s">
        <v>3653</v>
      </c>
      <c r="E867" s="442"/>
      <c r="F867" s="221"/>
      <c r="G867" s="221"/>
      <c r="H867" s="221"/>
      <c r="I867" s="443"/>
      <c r="J867" s="444"/>
    </row>
    <row r="868" spans="1:10" ht="30" x14ac:dyDescent="0.25">
      <c r="A868" s="451" t="s">
        <v>15648</v>
      </c>
      <c r="B868" s="464" t="s">
        <v>3630</v>
      </c>
      <c r="C868" s="453" t="s">
        <v>15649</v>
      </c>
      <c r="D868" s="453" t="s">
        <v>3653</v>
      </c>
      <c r="E868" s="454"/>
      <c r="F868" s="453"/>
      <c r="G868" s="453"/>
      <c r="H868" s="453"/>
      <c r="I868" s="455"/>
      <c r="J868" s="456"/>
    </row>
    <row r="869" spans="1:10" ht="45" x14ac:dyDescent="0.25">
      <c r="A869" s="31" t="s">
        <v>15650</v>
      </c>
      <c r="B869" s="404">
        <v>91854</v>
      </c>
      <c r="C869" s="31" t="s">
        <v>7049</v>
      </c>
      <c r="D869" s="408" t="s">
        <v>3640</v>
      </c>
      <c r="E869" s="405">
        <v>500</v>
      </c>
      <c r="F869" s="406">
        <f>VLOOKUP(B869,'RELATÓRIO DE COMPOSIÇÕES'!A:I,9,0)</f>
        <v>10.17</v>
      </c>
      <c r="G869" s="407">
        <f>BDI_Materiais!$H$27</f>
        <v>0.2026</v>
      </c>
      <c r="H869" s="406">
        <f t="shared" ref="H869:H870" si="144">(1+G869)*F869</f>
        <v>12.230441999999998</v>
      </c>
      <c r="I869" s="406">
        <f t="shared" ref="I869:I870" si="145">ROUND((H869*E869),2)</f>
        <v>6115.22</v>
      </c>
      <c r="J869" s="31"/>
    </row>
    <row r="870" spans="1:10" ht="45" x14ac:dyDescent="0.25">
      <c r="A870" s="31" t="s">
        <v>15651</v>
      </c>
      <c r="B870" s="404">
        <v>95746</v>
      </c>
      <c r="C870" s="31" t="s">
        <v>4782</v>
      </c>
      <c r="D870" s="408" t="s">
        <v>3640</v>
      </c>
      <c r="E870" s="405">
        <v>12</v>
      </c>
      <c r="F870" s="406">
        <f>VLOOKUP(B870,'RELATÓRIO DE COMPOSIÇÕES'!A:I,9,0)</f>
        <v>33.090000000000003</v>
      </c>
      <c r="G870" s="407">
        <f>BDI_Materiais!$H$27</f>
        <v>0.2026</v>
      </c>
      <c r="H870" s="406">
        <f t="shared" si="144"/>
        <v>39.794034000000003</v>
      </c>
      <c r="I870" s="406">
        <f t="shared" si="145"/>
        <v>477.53</v>
      </c>
      <c r="J870" s="31"/>
    </row>
    <row r="871" spans="1:10" x14ac:dyDescent="0.25">
      <c r="A871" s="457" t="s">
        <v>15652</v>
      </c>
      <c r="B871" s="458" t="s">
        <v>3630</v>
      </c>
      <c r="C871" s="459" t="s">
        <v>15653</v>
      </c>
      <c r="D871" s="459" t="s">
        <v>3653</v>
      </c>
      <c r="E871" s="460"/>
      <c r="F871" s="459"/>
      <c r="G871" s="459"/>
      <c r="H871" s="459"/>
      <c r="I871" s="461"/>
      <c r="J871" s="462"/>
    </row>
    <row r="872" spans="1:10" ht="45" x14ac:dyDescent="0.25">
      <c r="A872" s="31" t="s">
        <v>15654</v>
      </c>
      <c r="B872" s="404">
        <v>91926</v>
      </c>
      <c r="C872" s="31" t="s">
        <v>3654</v>
      </c>
      <c r="D872" s="408" t="s">
        <v>3640</v>
      </c>
      <c r="E872" s="405">
        <v>250</v>
      </c>
      <c r="F872" s="406">
        <f>VLOOKUP(B872,'RELATÓRIO DE COMPOSIÇÕES'!A:I,9,0)</f>
        <v>4.57</v>
      </c>
      <c r="G872" s="407">
        <f>BDI_Materiais!$H$27</f>
        <v>0.2026</v>
      </c>
      <c r="H872" s="406">
        <f t="shared" ref="H872:H873" si="146">(1+G872)*F872</f>
        <v>5.4958819999999999</v>
      </c>
      <c r="I872" s="406">
        <f t="shared" ref="I872:I873" si="147">ROUND((H872*E872),2)</f>
        <v>1373.97</v>
      </c>
      <c r="J872" s="31"/>
    </row>
    <row r="873" spans="1:10" ht="30" x14ac:dyDescent="0.25">
      <c r="A873" s="31" t="s">
        <v>15655</v>
      </c>
      <c r="B873" s="404" t="s">
        <v>14161</v>
      </c>
      <c r="C873" s="31" t="s">
        <v>7052</v>
      </c>
      <c r="D873" s="408" t="s">
        <v>3640</v>
      </c>
      <c r="E873" s="405">
        <v>250</v>
      </c>
      <c r="F873" s="406">
        <f>VLOOKUP(B873,'RELATÓRIO DE COMPOSIÇÕES'!A:I,9,0)</f>
        <v>16.78</v>
      </c>
      <c r="G873" s="407">
        <f>BDI_Materiais!$H$27</f>
        <v>0.2026</v>
      </c>
      <c r="H873" s="406">
        <f t="shared" si="146"/>
        <v>20.179628000000001</v>
      </c>
      <c r="I873" s="406">
        <f t="shared" si="147"/>
        <v>5044.91</v>
      </c>
      <c r="J873" s="31"/>
    </row>
    <row r="874" spans="1:10" x14ac:dyDescent="0.25">
      <c r="A874" s="440" t="s">
        <v>15656</v>
      </c>
      <c r="B874" s="463" t="s">
        <v>3630</v>
      </c>
      <c r="C874" s="221" t="s">
        <v>15657</v>
      </c>
      <c r="D874" s="221" t="s">
        <v>3653</v>
      </c>
      <c r="E874" s="442"/>
      <c r="F874" s="221"/>
      <c r="G874" s="221"/>
      <c r="H874" s="221"/>
      <c r="I874" s="443"/>
      <c r="J874" s="444"/>
    </row>
    <row r="875" spans="1:10" x14ac:dyDescent="0.25">
      <c r="A875" s="451" t="s">
        <v>15658</v>
      </c>
      <c r="B875" s="464" t="s">
        <v>3630</v>
      </c>
      <c r="C875" s="453" t="s">
        <v>15659</v>
      </c>
      <c r="D875" s="453" t="s">
        <v>3653</v>
      </c>
      <c r="E875" s="454"/>
      <c r="F875" s="453"/>
      <c r="G875" s="453"/>
      <c r="H875" s="453"/>
      <c r="I875" s="455"/>
      <c r="J875" s="456"/>
    </row>
    <row r="876" spans="1:10" x14ac:dyDescent="0.25">
      <c r="A876" s="31" t="s">
        <v>15660</v>
      </c>
      <c r="B876" s="404" t="s">
        <v>14164</v>
      </c>
      <c r="C876" s="31" t="s">
        <v>15661</v>
      </c>
      <c r="D876" s="408" t="s">
        <v>3635</v>
      </c>
      <c r="E876" s="405">
        <v>4</v>
      </c>
      <c r="F876" s="406">
        <f>VLOOKUP(B876,'RELATÓRIO DE COMPOSIÇÕES'!A:I,9,0)</f>
        <v>5.0199999999999996</v>
      </c>
      <c r="G876" s="407">
        <f>BDI_Materiais!$H$27</f>
        <v>0.2026</v>
      </c>
      <c r="H876" s="406">
        <f>(1+G876)*F876</f>
        <v>6.0370519999999992</v>
      </c>
      <c r="I876" s="406">
        <f>ROUND((H876*E876),2)</f>
        <v>24.15</v>
      </c>
      <c r="J876" s="31"/>
    </row>
    <row r="877" spans="1:10" x14ac:dyDescent="0.25">
      <c r="A877" s="457" t="s">
        <v>15662</v>
      </c>
      <c r="B877" s="458" t="s">
        <v>3630</v>
      </c>
      <c r="C877" s="459" t="s">
        <v>15663</v>
      </c>
      <c r="D877" s="459" t="s">
        <v>3653</v>
      </c>
      <c r="E877" s="460"/>
      <c r="F877" s="459"/>
      <c r="G877" s="459"/>
      <c r="H877" s="459"/>
      <c r="I877" s="461"/>
      <c r="J877" s="462"/>
    </row>
    <row r="878" spans="1:10" ht="45" x14ac:dyDescent="0.25">
      <c r="A878" s="31" t="s">
        <v>15664</v>
      </c>
      <c r="B878" s="404">
        <v>91943</v>
      </c>
      <c r="C878" s="31" t="s">
        <v>15665</v>
      </c>
      <c r="D878" s="408" t="s">
        <v>3635</v>
      </c>
      <c r="E878" s="405">
        <v>24</v>
      </c>
      <c r="F878" s="406">
        <f>VLOOKUP(B878,'RELATÓRIO DE COMPOSIÇÕES'!A:I,9,0)</f>
        <v>21.93</v>
      </c>
      <c r="G878" s="407">
        <f>BDI_Materiais!$H$27</f>
        <v>0.2026</v>
      </c>
      <c r="H878" s="406">
        <f t="shared" ref="H878:H880" si="148">(1+G878)*F878</f>
        <v>26.373017999999998</v>
      </c>
      <c r="I878" s="406">
        <f t="shared" ref="I878:I880" si="149">ROUND((H878*E878),2)</f>
        <v>632.95000000000005</v>
      </c>
      <c r="J878" s="31"/>
    </row>
    <row r="879" spans="1:10" x14ac:dyDescent="0.25">
      <c r="A879" s="31" t="s">
        <v>15666</v>
      </c>
      <c r="B879" s="404" t="s">
        <v>14158</v>
      </c>
      <c r="C879" s="31" t="s">
        <v>15635</v>
      </c>
      <c r="D879" s="408" t="s">
        <v>3635</v>
      </c>
      <c r="E879" s="405">
        <v>1</v>
      </c>
      <c r="F879" s="406">
        <f>VLOOKUP(B879,'RELATÓRIO DE COMPOSIÇÕES'!A:I,9,0)</f>
        <v>109.4</v>
      </c>
      <c r="G879" s="407">
        <f>BDI_Materiais!$H$27</f>
        <v>0.2026</v>
      </c>
      <c r="H879" s="406">
        <f t="shared" si="148"/>
        <v>131.56443999999999</v>
      </c>
      <c r="I879" s="406">
        <f t="shared" si="149"/>
        <v>131.56</v>
      </c>
      <c r="J879" s="31"/>
    </row>
    <row r="880" spans="1:10" ht="45" x14ac:dyDescent="0.25">
      <c r="A880" s="31" t="s">
        <v>15667</v>
      </c>
      <c r="B880" s="404">
        <v>97886</v>
      </c>
      <c r="C880" s="31" t="s">
        <v>7889</v>
      </c>
      <c r="D880" s="408" t="s">
        <v>3635</v>
      </c>
      <c r="E880" s="405">
        <v>1</v>
      </c>
      <c r="F880" s="406">
        <f>VLOOKUP(B880,'RELATÓRIO DE COMPOSIÇÕES'!A:I,9,0)</f>
        <v>176.87999999999997</v>
      </c>
      <c r="G880" s="407">
        <f>BDI_Materiais!$H$27</f>
        <v>0.2026</v>
      </c>
      <c r="H880" s="406">
        <f t="shared" si="148"/>
        <v>212.71588799999995</v>
      </c>
      <c r="I880" s="406">
        <f t="shared" si="149"/>
        <v>212.72</v>
      </c>
      <c r="J880" s="31"/>
    </row>
    <row r="881" spans="1:10" x14ac:dyDescent="0.25">
      <c r="A881" s="466"/>
      <c r="B881" s="467" t="s">
        <v>3630</v>
      </c>
      <c r="C881" s="34"/>
      <c r="D881" s="34"/>
      <c r="E881" s="34"/>
      <c r="F881" s="34"/>
      <c r="G881" s="34"/>
      <c r="H881" s="34"/>
      <c r="I881" s="34"/>
      <c r="J881" s="468"/>
    </row>
    <row r="882" spans="1:10" x14ac:dyDescent="0.25">
      <c r="A882" s="469"/>
      <c r="B882" s="470" t="s">
        <v>3630</v>
      </c>
      <c r="C882" s="35" t="s">
        <v>15668</v>
      </c>
      <c r="D882" s="35"/>
      <c r="E882" s="35"/>
      <c r="F882" s="35"/>
      <c r="G882" s="35"/>
      <c r="H882" s="35"/>
      <c r="I882" s="35"/>
      <c r="J882" s="471">
        <f>SUM(I759:I880)</f>
        <v>920561.4800000001</v>
      </c>
    </row>
    <row r="883" spans="1:10" x14ac:dyDescent="0.25">
      <c r="A883" s="472"/>
      <c r="B883" s="473" t="s">
        <v>3630</v>
      </c>
      <c r="C883" s="474"/>
      <c r="D883" s="474"/>
      <c r="E883" s="474"/>
      <c r="F883" s="474"/>
      <c r="G883" s="474"/>
      <c r="H883" s="474"/>
      <c r="I883" s="474"/>
      <c r="J883" s="475"/>
    </row>
    <row r="884" spans="1:10" x14ac:dyDescent="0.25">
      <c r="A884" s="440" t="s">
        <v>4785</v>
      </c>
      <c r="B884" s="463" t="s">
        <v>3630</v>
      </c>
      <c r="C884" s="221" t="s">
        <v>4786</v>
      </c>
      <c r="D884" s="221" t="s">
        <v>3653</v>
      </c>
      <c r="E884" s="442"/>
      <c r="F884" s="221"/>
      <c r="G884" s="221"/>
      <c r="H884" s="221"/>
      <c r="I884" s="443"/>
      <c r="J884" s="444"/>
    </row>
    <row r="885" spans="1:10" x14ac:dyDescent="0.25">
      <c r="A885" s="445" t="s">
        <v>4787</v>
      </c>
      <c r="B885" s="465" t="s">
        <v>3630</v>
      </c>
      <c r="C885" s="447" t="s">
        <v>15669</v>
      </c>
      <c r="D885" s="447" t="s">
        <v>3653</v>
      </c>
      <c r="E885" s="448"/>
      <c r="F885" s="447"/>
      <c r="G885" s="447"/>
      <c r="H885" s="447"/>
      <c r="I885" s="449"/>
      <c r="J885" s="450"/>
    </row>
    <row r="886" spans="1:10" x14ac:dyDescent="0.25">
      <c r="A886" s="445" t="s">
        <v>15670</v>
      </c>
      <c r="B886" s="465" t="s">
        <v>3630</v>
      </c>
      <c r="C886" s="447" t="s">
        <v>15671</v>
      </c>
      <c r="D886" s="447" t="s">
        <v>3653</v>
      </c>
      <c r="E886" s="448"/>
      <c r="F886" s="447"/>
      <c r="G886" s="447"/>
      <c r="H886" s="447"/>
      <c r="I886" s="449"/>
      <c r="J886" s="450"/>
    </row>
    <row r="887" spans="1:10" x14ac:dyDescent="0.25">
      <c r="A887" s="445" t="s">
        <v>15672</v>
      </c>
      <c r="B887" s="465" t="s">
        <v>3630</v>
      </c>
      <c r="C887" s="447" t="s">
        <v>15673</v>
      </c>
      <c r="D887" s="447" t="s">
        <v>3653</v>
      </c>
      <c r="E887" s="448"/>
      <c r="F887" s="447"/>
      <c r="G887" s="447"/>
      <c r="H887" s="447"/>
      <c r="I887" s="449"/>
      <c r="J887" s="450"/>
    </row>
    <row r="888" spans="1:10" x14ac:dyDescent="0.25">
      <c r="A888" s="451" t="s">
        <v>15674</v>
      </c>
      <c r="B888" s="464" t="s">
        <v>3630</v>
      </c>
      <c r="C888" s="453" t="s">
        <v>15675</v>
      </c>
      <c r="D888" s="453" t="s">
        <v>3653</v>
      </c>
      <c r="E888" s="454"/>
      <c r="F888" s="453"/>
      <c r="G888" s="453"/>
      <c r="H888" s="453"/>
      <c r="I888" s="455"/>
      <c r="J888" s="456"/>
    </row>
    <row r="889" spans="1:10" ht="60" x14ac:dyDescent="0.25">
      <c r="A889" s="31" t="s">
        <v>4388</v>
      </c>
      <c r="B889" s="404">
        <v>97328</v>
      </c>
      <c r="C889" s="31" t="s">
        <v>15676</v>
      </c>
      <c r="D889" s="408" t="s">
        <v>3640</v>
      </c>
      <c r="E889" s="405">
        <v>616.29999999999995</v>
      </c>
      <c r="F889" s="406">
        <f>VLOOKUP(B889,'RELATÓRIO DE COMPOSIÇÕES'!A:I,9,0)</f>
        <v>49.19</v>
      </c>
      <c r="G889" s="407">
        <f>BDI_Materiais!$H$27</f>
        <v>0.2026</v>
      </c>
      <c r="H889" s="406">
        <f t="shared" ref="H889:H891" si="150">(1+G889)*F889</f>
        <v>59.155893999999989</v>
      </c>
      <c r="I889" s="406">
        <f t="shared" ref="I889:I891" si="151">ROUND((H889*E889),2)</f>
        <v>36457.78</v>
      </c>
      <c r="J889" s="31"/>
    </row>
    <row r="890" spans="1:10" ht="60" x14ac:dyDescent="0.25">
      <c r="A890" s="31" t="s">
        <v>4789</v>
      </c>
      <c r="B890" s="404">
        <v>97330</v>
      </c>
      <c r="C890" s="31" t="s">
        <v>4790</v>
      </c>
      <c r="D890" s="408" t="s">
        <v>3640</v>
      </c>
      <c r="E890" s="405">
        <v>342.4</v>
      </c>
      <c r="F890" s="406">
        <f>VLOOKUP(B890,'RELATÓRIO DE COMPOSIÇÕES'!A:I,9,0)</f>
        <v>76.5</v>
      </c>
      <c r="G890" s="407">
        <f>BDI_Materiais!$H$27</f>
        <v>0.2026</v>
      </c>
      <c r="H890" s="406">
        <f t="shared" si="150"/>
        <v>91.998899999999992</v>
      </c>
      <c r="I890" s="406">
        <f t="shared" si="151"/>
        <v>31500.42</v>
      </c>
      <c r="J890" s="31"/>
    </row>
    <row r="891" spans="1:10" ht="60" x14ac:dyDescent="0.25">
      <c r="A891" s="31" t="s">
        <v>4791</v>
      </c>
      <c r="B891" s="404">
        <v>97331</v>
      </c>
      <c r="C891" s="31" t="s">
        <v>15677</v>
      </c>
      <c r="D891" s="408" t="s">
        <v>3640</v>
      </c>
      <c r="E891" s="405">
        <v>567.70000000000005</v>
      </c>
      <c r="F891" s="406">
        <f>VLOOKUP(B891,'RELATÓRIO DE COMPOSIÇÕES'!A:I,9,0)</f>
        <v>29.779999999999998</v>
      </c>
      <c r="G891" s="407">
        <f>BDI_Materiais!$H$27</f>
        <v>0.2026</v>
      </c>
      <c r="H891" s="406">
        <f t="shared" si="150"/>
        <v>35.813427999999995</v>
      </c>
      <c r="I891" s="406">
        <f t="shared" si="151"/>
        <v>20331.28</v>
      </c>
      <c r="J891" s="31"/>
    </row>
    <row r="892" spans="1:10" x14ac:dyDescent="0.25">
      <c r="A892" s="457" t="s">
        <v>15678</v>
      </c>
      <c r="B892" s="458" t="s">
        <v>3630</v>
      </c>
      <c r="C892" s="459" t="s">
        <v>15543</v>
      </c>
      <c r="D892" s="459" t="s">
        <v>3653</v>
      </c>
      <c r="E892" s="460"/>
      <c r="F892" s="459"/>
      <c r="G892" s="459"/>
      <c r="H892" s="459"/>
      <c r="I892" s="461"/>
      <c r="J892" s="462"/>
    </row>
    <row r="893" spans="1:10" ht="30" x14ac:dyDescent="0.25">
      <c r="A893" s="31" t="s">
        <v>4389</v>
      </c>
      <c r="B893" s="404">
        <v>89356</v>
      </c>
      <c r="C893" s="31" t="s">
        <v>7910</v>
      </c>
      <c r="D893" s="408" t="s">
        <v>3640</v>
      </c>
      <c r="E893" s="405">
        <v>280.89999999999998</v>
      </c>
      <c r="F893" s="406">
        <f>VLOOKUP(B893,'RELATÓRIO DE COMPOSIÇÕES'!A:I,9,0)</f>
        <v>23.95</v>
      </c>
      <c r="G893" s="407">
        <f>BDI_Materiais!$H$27</f>
        <v>0.2026</v>
      </c>
      <c r="H893" s="406">
        <f>(1+G893)*F893</f>
        <v>28.802269999999996</v>
      </c>
      <c r="I893" s="406">
        <f>ROUND((H893*E893),2)</f>
        <v>8090.56</v>
      </c>
      <c r="J893" s="31"/>
    </row>
    <row r="894" spans="1:10" x14ac:dyDescent="0.25">
      <c r="A894" s="457" t="s">
        <v>15679</v>
      </c>
      <c r="B894" s="458" t="s">
        <v>3630</v>
      </c>
      <c r="C894" s="459" t="s">
        <v>15680</v>
      </c>
      <c r="D894" s="459" t="s">
        <v>3653</v>
      </c>
      <c r="E894" s="460"/>
      <c r="F894" s="459"/>
      <c r="G894" s="459"/>
      <c r="H894" s="459"/>
      <c r="I894" s="461"/>
      <c r="J894" s="462"/>
    </row>
    <row r="895" spans="1:10" ht="45" x14ac:dyDescent="0.25">
      <c r="A895" s="31" t="s">
        <v>15681</v>
      </c>
      <c r="B895" s="404">
        <v>89362</v>
      </c>
      <c r="C895" s="31" t="s">
        <v>7920</v>
      </c>
      <c r="D895" s="408" t="s">
        <v>3635</v>
      </c>
      <c r="E895" s="405">
        <v>29</v>
      </c>
      <c r="F895" s="406">
        <f>VLOOKUP(B895,'RELATÓRIO DE COMPOSIÇÕES'!A:I,9,0)</f>
        <v>9.6000000000000014</v>
      </c>
      <c r="G895" s="407">
        <f>BDI_Materiais!$H$27</f>
        <v>0.2026</v>
      </c>
      <c r="H895" s="406">
        <f t="shared" ref="H895:H896" si="152">(1+G895)*F895</f>
        <v>11.544960000000001</v>
      </c>
      <c r="I895" s="406">
        <f t="shared" ref="I895:I896" si="153">ROUND((H895*E895),2)</f>
        <v>334.8</v>
      </c>
      <c r="J895" s="31"/>
    </row>
    <row r="896" spans="1:10" ht="30" x14ac:dyDescent="0.25">
      <c r="A896" s="31" t="s">
        <v>15682</v>
      </c>
      <c r="B896" s="404">
        <v>89485</v>
      </c>
      <c r="C896" s="31" t="s">
        <v>15683</v>
      </c>
      <c r="D896" s="408" t="s">
        <v>3635</v>
      </c>
      <c r="E896" s="405">
        <v>39</v>
      </c>
      <c r="F896" s="406">
        <f>VLOOKUP(B896,'RELATÓRIO DE COMPOSIÇÕES'!A:I,9,0)</f>
        <v>6.1999999999999993</v>
      </c>
      <c r="G896" s="407">
        <f>BDI_Materiais!$H$27</f>
        <v>0.2026</v>
      </c>
      <c r="H896" s="406">
        <f t="shared" si="152"/>
        <v>7.4561199999999985</v>
      </c>
      <c r="I896" s="406">
        <f t="shared" si="153"/>
        <v>290.79000000000002</v>
      </c>
      <c r="J896" s="31"/>
    </row>
    <row r="897" spans="1:10" x14ac:dyDescent="0.25">
      <c r="A897" s="440" t="s">
        <v>15684</v>
      </c>
      <c r="B897" s="463" t="s">
        <v>3630</v>
      </c>
      <c r="C897" s="221" t="s">
        <v>15685</v>
      </c>
      <c r="D897" s="221" t="s">
        <v>3653</v>
      </c>
      <c r="E897" s="442"/>
      <c r="F897" s="221"/>
      <c r="G897" s="221"/>
      <c r="H897" s="221"/>
      <c r="I897" s="443"/>
      <c r="J897" s="444"/>
    </row>
    <row r="898" spans="1:10" x14ac:dyDescent="0.25">
      <c r="A898" s="451" t="s">
        <v>15686</v>
      </c>
      <c r="B898" s="464" t="s">
        <v>3630</v>
      </c>
      <c r="C898" s="453" t="s">
        <v>15673</v>
      </c>
      <c r="D898" s="453" t="s">
        <v>3653</v>
      </c>
      <c r="E898" s="454"/>
      <c r="F898" s="453"/>
      <c r="G898" s="453"/>
      <c r="H898" s="453"/>
      <c r="I898" s="455"/>
      <c r="J898" s="456"/>
    </row>
    <row r="899" spans="1:10" ht="45" x14ac:dyDescent="0.25">
      <c r="A899" s="31" t="s">
        <v>15687</v>
      </c>
      <c r="B899" s="404">
        <v>92688</v>
      </c>
      <c r="C899" s="31" t="s">
        <v>7873</v>
      </c>
      <c r="D899" s="408" t="s">
        <v>3640</v>
      </c>
      <c r="E899" s="405">
        <v>24.1</v>
      </c>
      <c r="F899" s="406">
        <f>VLOOKUP(B899,'RELATÓRIO DE COMPOSIÇÕES'!A:I,9,0)</f>
        <v>39.26</v>
      </c>
      <c r="G899" s="407">
        <f>BDI_Materiais!$H$27</f>
        <v>0.2026</v>
      </c>
      <c r="H899" s="406">
        <f t="shared" ref="H899:H900" si="154">(1+G899)*F899</f>
        <v>47.214075999999991</v>
      </c>
      <c r="I899" s="406">
        <f t="shared" ref="I899:I900" si="155">ROUND((H899*E899),2)</f>
        <v>1137.8599999999999</v>
      </c>
      <c r="J899" s="31"/>
    </row>
    <row r="900" spans="1:10" ht="30" x14ac:dyDescent="0.25">
      <c r="A900" s="31" t="s">
        <v>15688</v>
      </c>
      <c r="B900" s="404" t="s">
        <v>14169</v>
      </c>
      <c r="C900" s="31" t="s">
        <v>15689</v>
      </c>
      <c r="D900" s="408" t="s">
        <v>3635</v>
      </c>
      <c r="E900" s="405">
        <v>6</v>
      </c>
      <c r="F900" s="406">
        <f>VLOOKUP(B900,'RELATÓRIO DE COMPOSIÇÕES'!A:I,9,0)</f>
        <v>23.04</v>
      </c>
      <c r="G900" s="407">
        <f>BDI_Materiais!$H$27</f>
        <v>0.2026</v>
      </c>
      <c r="H900" s="406">
        <f t="shared" si="154"/>
        <v>27.707903999999996</v>
      </c>
      <c r="I900" s="406">
        <f t="shared" si="155"/>
        <v>166.25</v>
      </c>
      <c r="J900" s="31"/>
    </row>
    <row r="901" spans="1:10" x14ac:dyDescent="0.25">
      <c r="A901" s="440" t="s">
        <v>15690</v>
      </c>
      <c r="B901" s="463" t="s">
        <v>3630</v>
      </c>
      <c r="C901" s="221" t="s">
        <v>15680</v>
      </c>
      <c r="D901" s="221" t="s">
        <v>3653</v>
      </c>
      <c r="E901" s="442"/>
      <c r="F901" s="221"/>
      <c r="G901" s="221"/>
      <c r="H901" s="221"/>
      <c r="I901" s="443"/>
      <c r="J901" s="444"/>
    </row>
    <row r="902" spans="1:10" x14ac:dyDescent="0.25">
      <c r="A902" s="451" t="s">
        <v>15691</v>
      </c>
      <c r="B902" s="464" t="s">
        <v>3630</v>
      </c>
      <c r="C902" s="453" t="s">
        <v>15692</v>
      </c>
      <c r="D902" s="453" t="s">
        <v>3653</v>
      </c>
      <c r="E902" s="454"/>
      <c r="F902" s="453"/>
      <c r="G902" s="453"/>
      <c r="H902" s="453"/>
      <c r="I902" s="455"/>
      <c r="J902" s="456"/>
    </row>
    <row r="903" spans="1:10" ht="45" x14ac:dyDescent="0.25">
      <c r="A903" s="31" t="s">
        <v>15693</v>
      </c>
      <c r="B903" s="404">
        <v>92700</v>
      </c>
      <c r="C903" s="31" t="s">
        <v>15694</v>
      </c>
      <c r="D903" s="408" t="s">
        <v>3635</v>
      </c>
      <c r="E903" s="405">
        <v>1</v>
      </c>
      <c r="F903" s="406">
        <f>VLOOKUP(B903,'RELATÓRIO DE COMPOSIÇÕES'!A:I,9,0)</f>
        <v>36.74</v>
      </c>
      <c r="G903" s="407">
        <f>BDI_Materiais!$H$27</f>
        <v>0.2026</v>
      </c>
      <c r="H903" s="406">
        <f t="shared" ref="H903:H904" si="156">(1+G903)*F903</f>
        <v>44.183523999999998</v>
      </c>
      <c r="I903" s="406">
        <f t="shared" ref="I903:I904" si="157">ROUND((H903*E903),2)</f>
        <v>44.18</v>
      </c>
      <c r="J903" s="31"/>
    </row>
    <row r="904" spans="1:10" ht="45" x14ac:dyDescent="0.25">
      <c r="A904" s="31" t="s">
        <v>15695</v>
      </c>
      <c r="B904" s="404">
        <v>92701</v>
      </c>
      <c r="C904" s="31" t="s">
        <v>7877</v>
      </c>
      <c r="D904" s="408" t="s">
        <v>3635</v>
      </c>
      <c r="E904" s="405">
        <v>6</v>
      </c>
      <c r="F904" s="406">
        <f>VLOOKUP(B904,'RELATÓRIO DE COMPOSIÇÕES'!A:I,9,0)</f>
        <v>34.520000000000003</v>
      </c>
      <c r="G904" s="407">
        <f>BDI_Materiais!$H$27</f>
        <v>0.2026</v>
      </c>
      <c r="H904" s="406">
        <f t="shared" si="156"/>
        <v>41.513751999999997</v>
      </c>
      <c r="I904" s="406">
        <f t="shared" si="157"/>
        <v>249.08</v>
      </c>
      <c r="J904" s="31"/>
    </row>
    <row r="905" spans="1:10" x14ac:dyDescent="0.25">
      <c r="A905" s="457" t="s">
        <v>15696</v>
      </c>
      <c r="B905" s="458" t="s">
        <v>3630</v>
      </c>
      <c r="C905" s="459" t="s">
        <v>15697</v>
      </c>
      <c r="D905" s="459" t="s">
        <v>3653</v>
      </c>
      <c r="E905" s="460"/>
      <c r="F905" s="459"/>
      <c r="G905" s="459"/>
      <c r="H905" s="459"/>
      <c r="I905" s="461"/>
      <c r="J905" s="462"/>
    </row>
    <row r="906" spans="1:10" ht="45" x14ac:dyDescent="0.25">
      <c r="A906" s="31" t="s">
        <v>15698</v>
      </c>
      <c r="B906" s="404">
        <v>92694</v>
      </c>
      <c r="C906" s="31" t="s">
        <v>7875</v>
      </c>
      <c r="D906" s="408" t="s">
        <v>3635</v>
      </c>
      <c r="E906" s="405">
        <v>11</v>
      </c>
      <c r="F906" s="406">
        <f>VLOOKUP(B906,'RELATÓRIO DE COMPOSIÇÕES'!A:I,9,0)</f>
        <v>24.14</v>
      </c>
      <c r="G906" s="407">
        <f>BDI_Materiais!$H$27</f>
        <v>0.2026</v>
      </c>
      <c r="H906" s="406">
        <f t="shared" ref="H906:H907" si="158">(1+G906)*F906</f>
        <v>29.030763999999998</v>
      </c>
      <c r="I906" s="406">
        <f t="shared" ref="I906:I907" si="159">ROUND((H906*E906),2)</f>
        <v>319.33999999999997</v>
      </c>
      <c r="J906" s="31"/>
    </row>
    <row r="907" spans="1:10" ht="45" x14ac:dyDescent="0.25">
      <c r="A907" s="31" t="s">
        <v>15699</v>
      </c>
      <c r="B907" s="404">
        <v>92692</v>
      </c>
      <c r="C907" s="31" t="s">
        <v>7874</v>
      </c>
      <c r="D907" s="408" t="s">
        <v>3635</v>
      </c>
      <c r="E907" s="405">
        <v>7</v>
      </c>
      <c r="F907" s="406">
        <f>VLOOKUP(B907,'RELATÓRIO DE COMPOSIÇÕES'!A:I,9,0)</f>
        <v>15.29</v>
      </c>
      <c r="G907" s="407">
        <f>BDI_Materiais!$H$27</f>
        <v>0.2026</v>
      </c>
      <c r="H907" s="406">
        <f t="shared" si="158"/>
        <v>18.387753999999997</v>
      </c>
      <c r="I907" s="406">
        <f t="shared" si="159"/>
        <v>128.71</v>
      </c>
      <c r="J907" s="31"/>
    </row>
    <row r="908" spans="1:10" x14ac:dyDescent="0.25">
      <c r="A908" s="457" t="s">
        <v>15700</v>
      </c>
      <c r="B908" s="458" t="s">
        <v>3630</v>
      </c>
      <c r="C908" s="459" t="s">
        <v>15701</v>
      </c>
      <c r="D908" s="459" t="s">
        <v>3653</v>
      </c>
      <c r="E908" s="460"/>
      <c r="F908" s="459"/>
      <c r="G908" s="459"/>
      <c r="H908" s="459"/>
      <c r="I908" s="461"/>
      <c r="J908" s="462"/>
    </row>
    <row r="909" spans="1:10" ht="30" x14ac:dyDescent="0.25">
      <c r="A909" s="31" t="s">
        <v>15702</v>
      </c>
      <c r="B909" s="404" t="s">
        <v>14173</v>
      </c>
      <c r="C909" s="31" t="s">
        <v>15703</v>
      </c>
      <c r="D909" s="408" t="s">
        <v>3635</v>
      </c>
      <c r="E909" s="405">
        <v>6</v>
      </c>
      <c r="F909" s="406">
        <f>VLOOKUP(B909,'RELATÓRIO DE COMPOSIÇÕES'!A:I,9,0)</f>
        <v>26</v>
      </c>
      <c r="G909" s="407">
        <f>BDI_Materiais!$H$27</f>
        <v>0.2026</v>
      </c>
      <c r="H909" s="406">
        <f>(1+G909)*F909</f>
        <v>31.267599999999998</v>
      </c>
      <c r="I909" s="406">
        <f>ROUND((H909*E909),2)</f>
        <v>187.61</v>
      </c>
      <c r="J909" s="31"/>
    </row>
    <row r="910" spans="1:10" x14ac:dyDescent="0.25">
      <c r="A910" s="457" t="s">
        <v>15704</v>
      </c>
      <c r="B910" s="458" t="s">
        <v>3630</v>
      </c>
      <c r="C910" s="459" t="s">
        <v>15705</v>
      </c>
      <c r="D910" s="459" t="s">
        <v>3653</v>
      </c>
      <c r="E910" s="460"/>
      <c r="F910" s="459"/>
      <c r="G910" s="459"/>
      <c r="H910" s="459"/>
      <c r="I910" s="461"/>
      <c r="J910" s="462"/>
    </row>
    <row r="911" spans="1:10" ht="45" x14ac:dyDescent="0.25">
      <c r="A911" s="31" t="s">
        <v>15706</v>
      </c>
      <c r="B911" s="404">
        <v>92905</v>
      </c>
      <c r="C911" s="31" t="s">
        <v>7876</v>
      </c>
      <c r="D911" s="408" t="s">
        <v>3635</v>
      </c>
      <c r="E911" s="405">
        <v>1</v>
      </c>
      <c r="F911" s="406">
        <f>VLOOKUP(B911,'RELATÓRIO DE COMPOSIÇÕES'!A:I,9,0)</f>
        <v>51.3</v>
      </c>
      <c r="G911" s="407">
        <f>BDI_Materiais!$H$27</f>
        <v>0.2026</v>
      </c>
      <c r="H911" s="406">
        <f>(1+G911)*F911</f>
        <v>61.693379999999991</v>
      </c>
      <c r="I911" s="406">
        <f>ROUND((H911*E911),2)</f>
        <v>61.69</v>
      </c>
      <c r="J911" s="31"/>
    </row>
    <row r="912" spans="1:10" x14ac:dyDescent="0.25">
      <c r="A912" s="457" t="s">
        <v>15707</v>
      </c>
      <c r="B912" s="458" t="s">
        <v>3630</v>
      </c>
      <c r="C912" s="459" t="s">
        <v>15708</v>
      </c>
      <c r="D912" s="459" t="s">
        <v>3653</v>
      </c>
      <c r="E912" s="460"/>
      <c r="F912" s="459"/>
      <c r="G912" s="459"/>
      <c r="H912" s="459"/>
      <c r="I912" s="461"/>
      <c r="J912" s="462"/>
    </row>
    <row r="913" spans="1:10" ht="45" x14ac:dyDescent="0.25">
      <c r="A913" s="31" t="s">
        <v>15709</v>
      </c>
      <c r="B913" s="404">
        <v>92953</v>
      </c>
      <c r="C913" s="31" t="s">
        <v>15710</v>
      </c>
      <c r="D913" s="408" t="s">
        <v>3635</v>
      </c>
      <c r="E913" s="405">
        <v>1</v>
      </c>
      <c r="F913" s="406">
        <f>VLOOKUP(B913,'RELATÓRIO DE COMPOSIÇÕES'!A:I,9,0)</f>
        <v>26.089999999999996</v>
      </c>
      <c r="G913" s="407">
        <f>BDI_Materiais!$H$27</f>
        <v>0.2026</v>
      </c>
      <c r="H913" s="406">
        <f>(1+G913)*F913</f>
        <v>31.375833999999994</v>
      </c>
      <c r="I913" s="406">
        <f>ROUND((H913*E913),2)</f>
        <v>31.38</v>
      </c>
      <c r="J913" s="31"/>
    </row>
    <row r="914" spans="1:10" x14ac:dyDescent="0.25">
      <c r="A914" s="457" t="s">
        <v>15711</v>
      </c>
      <c r="B914" s="458" t="s">
        <v>3630</v>
      </c>
      <c r="C914" s="459" t="s">
        <v>15712</v>
      </c>
      <c r="D914" s="459" t="s">
        <v>3653</v>
      </c>
      <c r="E914" s="460"/>
      <c r="F914" s="459"/>
      <c r="G914" s="459"/>
      <c r="H914" s="459"/>
      <c r="I914" s="461"/>
      <c r="J914" s="462"/>
    </row>
    <row r="915" spans="1:10" ht="30" x14ac:dyDescent="0.25">
      <c r="A915" s="31" t="s">
        <v>15713</v>
      </c>
      <c r="B915" s="404" t="s">
        <v>14176</v>
      </c>
      <c r="C915" s="31" t="s">
        <v>15714</v>
      </c>
      <c r="D915" s="408" t="s">
        <v>3635</v>
      </c>
      <c r="E915" s="405">
        <v>3</v>
      </c>
      <c r="F915" s="406">
        <f>VLOOKUP(B915,'RELATÓRIO DE COMPOSIÇÕES'!A:I,9,0)</f>
        <v>17.93</v>
      </c>
      <c r="G915" s="407">
        <f>BDI_Materiais!$H$27</f>
        <v>0.2026</v>
      </c>
      <c r="H915" s="406">
        <f>(1+G915)*F915</f>
        <v>21.562617999999997</v>
      </c>
      <c r="I915" s="406">
        <f>ROUND((H915*E915),2)</f>
        <v>64.69</v>
      </c>
      <c r="J915" s="31"/>
    </row>
    <row r="916" spans="1:10" x14ac:dyDescent="0.25">
      <c r="A916" s="457" t="s">
        <v>15715</v>
      </c>
      <c r="B916" s="458" t="s">
        <v>3630</v>
      </c>
      <c r="C916" s="459" t="s">
        <v>15716</v>
      </c>
      <c r="D916" s="459" t="s">
        <v>3653</v>
      </c>
      <c r="E916" s="460"/>
      <c r="F916" s="459"/>
      <c r="G916" s="459"/>
      <c r="H916" s="459"/>
      <c r="I916" s="461"/>
      <c r="J916" s="462"/>
    </row>
    <row r="917" spans="1:10" x14ac:dyDescent="0.25">
      <c r="A917" s="31" t="s">
        <v>15717</v>
      </c>
      <c r="B917" s="404" t="s">
        <v>14179</v>
      </c>
      <c r="C917" s="31" t="s">
        <v>15718</v>
      </c>
      <c r="D917" s="408" t="s">
        <v>3635</v>
      </c>
      <c r="E917" s="405">
        <v>1</v>
      </c>
      <c r="F917" s="406">
        <f>VLOOKUP(B917,'RELATÓRIO DE COMPOSIÇÕES'!A:I,9,0)</f>
        <v>22.599999999999998</v>
      </c>
      <c r="G917" s="407">
        <f>BDI_Materiais!$H$27</f>
        <v>0.2026</v>
      </c>
      <c r="H917" s="406">
        <f t="shared" ref="H917:H921" si="160">(1+G917)*F917</f>
        <v>27.178759999999993</v>
      </c>
      <c r="I917" s="406">
        <f t="shared" ref="I917:I921" si="161">ROUND((H917*E917),2)</f>
        <v>27.18</v>
      </c>
      <c r="J917" s="31"/>
    </row>
    <row r="918" spans="1:10" ht="30" x14ac:dyDescent="0.25">
      <c r="A918" s="31" t="s">
        <v>15719</v>
      </c>
      <c r="B918" s="404" t="s">
        <v>14182</v>
      </c>
      <c r="C918" s="31" t="s">
        <v>15720</v>
      </c>
      <c r="D918" s="408" t="s">
        <v>3635</v>
      </c>
      <c r="E918" s="405">
        <v>1</v>
      </c>
      <c r="F918" s="406">
        <f>VLOOKUP(B918,'RELATÓRIO DE COMPOSIÇÕES'!A:I,9,0)</f>
        <v>685.81000000000006</v>
      </c>
      <c r="G918" s="407">
        <f>BDI_Materiais!$H$27</f>
        <v>0.2026</v>
      </c>
      <c r="H918" s="406">
        <f t="shared" si="160"/>
        <v>824.75510599999996</v>
      </c>
      <c r="I918" s="406">
        <f t="shared" si="161"/>
        <v>824.76</v>
      </c>
      <c r="J918" s="31"/>
    </row>
    <row r="919" spans="1:10" ht="30" x14ac:dyDescent="0.25">
      <c r="A919" s="31" t="s">
        <v>15721</v>
      </c>
      <c r="B919" s="404" t="s">
        <v>14186</v>
      </c>
      <c r="C919" s="31" t="s">
        <v>15722</v>
      </c>
      <c r="D919" s="408" t="s">
        <v>3635</v>
      </c>
      <c r="E919" s="405">
        <v>1</v>
      </c>
      <c r="F919" s="406">
        <f>VLOOKUP(B919,'RELATÓRIO DE COMPOSIÇÕES'!A:I,9,0)</f>
        <v>727.22</v>
      </c>
      <c r="G919" s="407">
        <f>BDI_Materiais!$H$27</f>
        <v>0.2026</v>
      </c>
      <c r="H919" s="406">
        <f t="shared" si="160"/>
        <v>874.55477199999996</v>
      </c>
      <c r="I919" s="406">
        <f t="shared" si="161"/>
        <v>874.55</v>
      </c>
      <c r="J919" s="31"/>
    </row>
    <row r="920" spans="1:10" ht="30" x14ac:dyDescent="0.25">
      <c r="A920" s="31" t="s">
        <v>15723</v>
      </c>
      <c r="B920" s="404">
        <v>95248</v>
      </c>
      <c r="C920" s="31" t="s">
        <v>7878</v>
      </c>
      <c r="D920" s="408" t="s">
        <v>3635</v>
      </c>
      <c r="E920" s="405">
        <v>12</v>
      </c>
      <c r="F920" s="406">
        <f>VLOOKUP(B920,'RELATÓRIO DE COMPOSIÇÕES'!A:I,9,0)</f>
        <v>70.17</v>
      </c>
      <c r="G920" s="407">
        <f>BDI_Materiais!$H$27</f>
        <v>0.2026</v>
      </c>
      <c r="H920" s="406">
        <f t="shared" si="160"/>
        <v>84.386441999999988</v>
      </c>
      <c r="I920" s="406">
        <f t="shared" si="161"/>
        <v>1012.64</v>
      </c>
      <c r="J920" s="31"/>
    </row>
    <row r="921" spans="1:10" ht="30" x14ac:dyDescent="0.25">
      <c r="A921" s="31" t="s">
        <v>15724</v>
      </c>
      <c r="B921" s="404">
        <v>95249</v>
      </c>
      <c r="C921" s="31" t="s">
        <v>7879</v>
      </c>
      <c r="D921" s="408" t="s">
        <v>3635</v>
      </c>
      <c r="E921" s="405">
        <v>5</v>
      </c>
      <c r="F921" s="406">
        <f>VLOOKUP(B921,'RELATÓRIO DE COMPOSIÇÕES'!A:I,9,0)</f>
        <v>82.410000000000011</v>
      </c>
      <c r="G921" s="407">
        <f>BDI_Materiais!$H$27</f>
        <v>0.2026</v>
      </c>
      <c r="H921" s="406">
        <f t="shared" si="160"/>
        <v>99.106266000000005</v>
      </c>
      <c r="I921" s="406">
        <f t="shared" si="161"/>
        <v>495.53</v>
      </c>
      <c r="J921" s="31"/>
    </row>
    <row r="922" spans="1:10" x14ac:dyDescent="0.25">
      <c r="A922" s="466"/>
      <c r="B922" s="467" t="s">
        <v>3630</v>
      </c>
      <c r="C922" s="34"/>
      <c r="D922" s="34"/>
      <c r="E922" s="34"/>
      <c r="F922" s="34"/>
      <c r="G922" s="34"/>
      <c r="H922" s="34"/>
      <c r="I922" s="34"/>
      <c r="J922" s="468"/>
    </row>
    <row r="923" spans="1:10" x14ac:dyDescent="0.25">
      <c r="A923" s="469"/>
      <c r="B923" s="470" t="s">
        <v>3630</v>
      </c>
      <c r="C923" s="35" t="s">
        <v>4792</v>
      </c>
      <c r="D923" s="35"/>
      <c r="E923" s="35"/>
      <c r="F923" s="35"/>
      <c r="G923" s="35"/>
      <c r="H923" s="35"/>
      <c r="I923" s="35"/>
      <c r="J923" s="471">
        <f>SUM(I884:I921)</f>
        <v>102631.07999999999</v>
      </c>
    </row>
    <row r="924" spans="1:10" x14ac:dyDescent="0.25">
      <c r="A924" s="472"/>
      <c r="B924" s="473" t="s">
        <v>3630</v>
      </c>
      <c r="C924" s="474"/>
      <c r="D924" s="474"/>
      <c r="E924" s="474"/>
      <c r="F924" s="474"/>
      <c r="G924" s="474"/>
      <c r="H924" s="474"/>
      <c r="I924" s="474"/>
      <c r="J924" s="475"/>
    </row>
    <row r="925" spans="1:10" x14ac:dyDescent="0.25">
      <c r="A925" s="440" t="s">
        <v>15725</v>
      </c>
      <c r="B925" s="463" t="s">
        <v>3630</v>
      </c>
      <c r="C925" s="221" t="s">
        <v>15726</v>
      </c>
      <c r="D925" s="221" t="s">
        <v>3653</v>
      </c>
      <c r="E925" s="442"/>
      <c r="F925" s="221"/>
      <c r="G925" s="221"/>
      <c r="H925" s="221"/>
      <c r="I925" s="443"/>
      <c r="J925" s="444"/>
    </row>
    <row r="926" spans="1:10" x14ac:dyDescent="0.25">
      <c r="A926" s="445" t="s">
        <v>15727</v>
      </c>
      <c r="B926" s="465" t="s">
        <v>3630</v>
      </c>
      <c r="C926" s="447" t="s">
        <v>15728</v>
      </c>
      <c r="D926" s="447" t="s">
        <v>3653</v>
      </c>
      <c r="E926" s="448"/>
      <c r="F926" s="447"/>
      <c r="G926" s="447"/>
      <c r="H926" s="447"/>
      <c r="I926" s="449"/>
      <c r="J926" s="450"/>
    </row>
    <row r="927" spans="1:10" x14ac:dyDescent="0.25">
      <c r="A927" s="445" t="s">
        <v>15729</v>
      </c>
      <c r="B927" s="465" t="s">
        <v>3630</v>
      </c>
      <c r="C927" s="447" t="s">
        <v>15730</v>
      </c>
      <c r="D927" s="447" t="s">
        <v>3653</v>
      </c>
      <c r="E927" s="448"/>
      <c r="F927" s="447"/>
      <c r="G927" s="447"/>
      <c r="H927" s="447"/>
      <c r="I927" s="449"/>
      <c r="J927" s="450"/>
    </row>
    <row r="928" spans="1:10" x14ac:dyDescent="0.25">
      <c r="A928" s="451" t="s">
        <v>15731</v>
      </c>
      <c r="B928" s="464" t="s">
        <v>3630</v>
      </c>
      <c r="C928" s="453" t="s">
        <v>15732</v>
      </c>
      <c r="D928" s="453" t="s">
        <v>3653</v>
      </c>
      <c r="E928" s="454"/>
      <c r="F928" s="453"/>
      <c r="G928" s="453"/>
      <c r="H928" s="453"/>
      <c r="I928" s="455"/>
      <c r="J928" s="456"/>
    </row>
    <row r="929" spans="1:10" ht="45" x14ac:dyDescent="0.25">
      <c r="A929" s="31" t="s">
        <v>15733</v>
      </c>
      <c r="B929" s="404">
        <v>92336</v>
      </c>
      <c r="C929" s="31" t="s">
        <v>7966</v>
      </c>
      <c r="D929" s="408" t="s">
        <v>3640</v>
      </c>
      <c r="E929" s="405">
        <v>263.8</v>
      </c>
      <c r="F929" s="406">
        <f>VLOOKUP(B929,'RELATÓRIO DE COMPOSIÇÕES'!A:I,9,0)</f>
        <v>109.52</v>
      </c>
      <c r="G929" s="407">
        <f>BDI_Materiais!$H$27</f>
        <v>0.2026</v>
      </c>
      <c r="H929" s="406">
        <f>(1+G929)*F929</f>
        <v>131.70875199999998</v>
      </c>
      <c r="I929" s="406">
        <f>ROUND((H929*E929),2)</f>
        <v>34744.769999999997</v>
      </c>
      <c r="J929" s="31"/>
    </row>
    <row r="930" spans="1:10" x14ac:dyDescent="0.25">
      <c r="A930" s="440" t="s">
        <v>15734</v>
      </c>
      <c r="B930" s="463" t="s">
        <v>3630</v>
      </c>
      <c r="C930" s="221" t="s">
        <v>15680</v>
      </c>
      <c r="D930" s="221" t="s">
        <v>3653</v>
      </c>
      <c r="E930" s="442"/>
      <c r="F930" s="221"/>
      <c r="G930" s="221"/>
      <c r="H930" s="221"/>
      <c r="I930" s="443"/>
      <c r="J930" s="444"/>
    </row>
    <row r="931" spans="1:10" x14ac:dyDescent="0.25">
      <c r="A931" s="451" t="s">
        <v>15735</v>
      </c>
      <c r="B931" s="464" t="s">
        <v>3630</v>
      </c>
      <c r="C931" s="453" t="s">
        <v>15736</v>
      </c>
      <c r="D931" s="453" t="s">
        <v>3653</v>
      </c>
      <c r="E931" s="454"/>
      <c r="F931" s="453"/>
      <c r="G931" s="453"/>
      <c r="H931" s="453"/>
      <c r="I931" s="455"/>
      <c r="J931" s="456"/>
    </row>
    <row r="932" spans="1:10" ht="75" x14ac:dyDescent="0.25">
      <c r="A932" s="31" t="s">
        <v>15737</v>
      </c>
      <c r="B932" s="404">
        <v>94473</v>
      </c>
      <c r="C932" s="31" t="s">
        <v>4815</v>
      </c>
      <c r="D932" s="408" t="s">
        <v>3635</v>
      </c>
      <c r="E932" s="405">
        <v>32</v>
      </c>
      <c r="F932" s="406">
        <f>VLOOKUP(B932,'RELATÓRIO DE COMPOSIÇÕES'!A:I,9,0)</f>
        <v>128.47</v>
      </c>
      <c r="G932" s="407">
        <f>BDI_Materiais!$H$27</f>
        <v>0.2026</v>
      </c>
      <c r="H932" s="406">
        <f t="shared" ref="H932:H933" si="162">(1+G932)*F932</f>
        <v>154.49802199999999</v>
      </c>
      <c r="I932" s="406">
        <f t="shared" ref="I932:I933" si="163">ROUND((H932*E932),2)</f>
        <v>4943.9399999999996</v>
      </c>
      <c r="J932" s="31"/>
    </row>
    <row r="933" spans="1:10" ht="45" x14ac:dyDescent="0.25">
      <c r="A933" s="31" t="s">
        <v>15738</v>
      </c>
      <c r="B933" s="404">
        <v>97488</v>
      </c>
      <c r="C933" s="31" t="s">
        <v>15739</v>
      </c>
      <c r="D933" s="408" t="s">
        <v>3635</v>
      </c>
      <c r="E933" s="405">
        <v>1</v>
      </c>
      <c r="F933" s="406">
        <f>VLOOKUP(B933,'RELATÓRIO DE COMPOSIÇÕES'!A:I,9,0)</f>
        <v>356.23</v>
      </c>
      <c r="G933" s="407">
        <f>BDI_Materiais!$H$27</f>
        <v>0.2026</v>
      </c>
      <c r="H933" s="406">
        <f t="shared" si="162"/>
        <v>428.402198</v>
      </c>
      <c r="I933" s="406">
        <f t="shared" si="163"/>
        <v>428.4</v>
      </c>
      <c r="J933" s="31"/>
    </row>
    <row r="934" spans="1:10" x14ac:dyDescent="0.25">
      <c r="A934" s="457" t="s">
        <v>15740</v>
      </c>
      <c r="B934" s="458" t="s">
        <v>3630</v>
      </c>
      <c r="C934" s="459" t="s">
        <v>15701</v>
      </c>
      <c r="D934" s="459" t="s">
        <v>3653</v>
      </c>
      <c r="E934" s="460"/>
      <c r="F934" s="459"/>
      <c r="G934" s="459"/>
      <c r="H934" s="459"/>
      <c r="I934" s="461"/>
      <c r="J934" s="462"/>
    </row>
    <row r="935" spans="1:10" ht="45" x14ac:dyDescent="0.25">
      <c r="A935" s="31" t="s">
        <v>15741</v>
      </c>
      <c r="B935" s="404">
        <v>92642</v>
      </c>
      <c r="C935" s="31" t="s">
        <v>15742</v>
      </c>
      <c r="D935" s="408" t="s">
        <v>3635</v>
      </c>
      <c r="E935" s="405">
        <v>11</v>
      </c>
      <c r="F935" s="406">
        <f>VLOOKUP(B935,'RELATÓRIO DE COMPOSIÇÕES'!A:I,9,0)</f>
        <v>216.67000000000002</v>
      </c>
      <c r="G935" s="407">
        <f>BDI_Materiais!$H$27</f>
        <v>0.2026</v>
      </c>
      <c r="H935" s="406">
        <f>(1+G935)*F935</f>
        <v>260.567342</v>
      </c>
      <c r="I935" s="406">
        <f>ROUND((H935*E935),2)</f>
        <v>2866.24</v>
      </c>
      <c r="J935" s="31"/>
    </row>
    <row r="936" spans="1:10" x14ac:dyDescent="0.25">
      <c r="A936" s="457" t="s">
        <v>15743</v>
      </c>
      <c r="B936" s="458" t="s">
        <v>3630</v>
      </c>
      <c r="C936" s="459" t="s">
        <v>15697</v>
      </c>
      <c r="D936" s="459" t="s">
        <v>3653</v>
      </c>
      <c r="E936" s="460"/>
      <c r="F936" s="459"/>
      <c r="G936" s="459"/>
      <c r="H936" s="459"/>
      <c r="I936" s="461"/>
      <c r="J936" s="462"/>
    </row>
    <row r="937" spans="1:10" ht="45" x14ac:dyDescent="0.25">
      <c r="A937" s="31" t="s">
        <v>15744</v>
      </c>
      <c r="B937" s="404">
        <v>92377</v>
      </c>
      <c r="C937" s="31" t="s">
        <v>7969</v>
      </c>
      <c r="D937" s="408" t="s">
        <v>3635</v>
      </c>
      <c r="E937" s="405">
        <v>1</v>
      </c>
      <c r="F937" s="406">
        <f>VLOOKUP(B937,'RELATÓRIO DE COMPOSIÇÕES'!A:I,9,0)</f>
        <v>98.27</v>
      </c>
      <c r="G937" s="407">
        <f>BDI_Materiais!$H$27</f>
        <v>0.2026</v>
      </c>
      <c r="H937" s="406">
        <f>(1+G937)*F937</f>
        <v>118.17950199999999</v>
      </c>
      <c r="I937" s="406">
        <f>ROUND((H937*E937),2)</f>
        <v>118.18</v>
      </c>
      <c r="J937" s="31"/>
    </row>
    <row r="938" spans="1:10" x14ac:dyDescent="0.25">
      <c r="A938" s="457" t="s">
        <v>15745</v>
      </c>
      <c r="B938" s="458" t="s">
        <v>3630</v>
      </c>
      <c r="C938" s="459" t="s">
        <v>15746</v>
      </c>
      <c r="D938" s="459" t="s">
        <v>3653</v>
      </c>
      <c r="E938" s="460"/>
      <c r="F938" s="459"/>
      <c r="G938" s="459"/>
      <c r="H938" s="459"/>
      <c r="I938" s="461"/>
      <c r="J938" s="462"/>
    </row>
    <row r="939" spans="1:10" ht="60" x14ac:dyDescent="0.25">
      <c r="A939" s="31" t="s">
        <v>15747</v>
      </c>
      <c r="B939" s="404">
        <v>72283</v>
      </c>
      <c r="C939" s="31" t="s">
        <v>15748</v>
      </c>
      <c r="D939" s="408" t="s">
        <v>3635</v>
      </c>
      <c r="E939" s="405">
        <v>10</v>
      </c>
      <c r="F939" s="406">
        <f>VLOOKUP(B939,'RELATÓRIO DE COMPOSIÇÕES'!A:I,9,0)</f>
        <v>1263.8699999999999</v>
      </c>
      <c r="G939" s="407">
        <f>BDI_Materiais!$H$27</f>
        <v>0.2026</v>
      </c>
      <c r="H939" s="406">
        <f t="shared" ref="H939:H940" si="164">(1+G939)*F939</f>
        <v>1519.9300619999997</v>
      </c>
      <c r="I939" s="406">
        <f t="shared" ref="I939:I940" si="165">ROUND((H939*E939),2)</f>
        <v>15199.3</v>
      </c>
      <c r="J939" s="31"/>
    </row>
    <row r="940" spans="1:10" ht="30" x14ac:dyDescent="0.25">
      <c r="A940" s="31" t="s">
        <v>15749</v>
      </c>
      <c r="B940" s="404">
        <v>83633</v>
      </c>
      <c r="C940" s="31" t="s">
        <v>7971</v>
      </c>
      <c r="D940" s="408" t="s">
        <v>3635</v>
      </c>
      <c r="E940" s="405">
        <v>1</v>
      </c>
      <c r="F940" s="406">
        <f>VLOOKUP(B940,'RELATÓRIO DE COMPOSIÇÕES'!A:I,9,0)</f>
        <v>3396.85</v>
      </c>
      <c r="G940" s="407">
        <f>BDI_Materiais!$H$27</f>
        <v>0.2026</v>
      </c>
      <c r="H940" s="406">
        <f t="shared" si="164"/>
        <v>4085.0518099999995</v>
      </c>
      <c r="I940" s="406">
        <f t="shared" si="165"/>
        <v>4085.05</v>
      </c>
      <c r="J940" s="31"/>
    </row>
    <row r="941" spans="1:10" x14ac:dyDescent="0.25">
      <c r="A941" s="440" t="s">
        <v>15750</v>
      </c>
      <c r="B941" s="463" t="s">
        <v>3630</v>
      </c>
      <c r="C941" s="221" t="s">
        <v>15751</v>
      </c>
      <c r="D941" s="221" t="s">
        <v>3653</v>
      </c>
      <c r="E941" s="442"/>
      <c r="F941" s="221"/>
      <c r="G941" s="221"/>
      <c r="H941" s="221"/>
      <c r="I941" s="443"/>
      <c r="J941" s="444"/>
    </row>
    <row r="942" spans="1:10" x14ac:dyDescent="0.25">
      <c r="A942" s="451" t="s">
        <v>15752</v>
      </c>
      <c r="B942" s="464" t="s">
        <v>3630</v>
      </c>
      <c r="C942" s="453" t="s">
        <v>15732</v>
      </c>
      <c r="D942" s="453" t="s">
        <v>3653</v>
      </c>
      <c r="E942" s="454"/>
      <c r="F942" s="453"/>
      <c r="G942" s="453"/>
      <c r="H942" s="453"/>
      <c r="I942" s="455"/>
      <c r="J942" s="456"/>
    </row>
    <row r="943" spans="1:10" ht="60" x14ac:dyDescent="0.25">
      <c r="A943" s="31" t="s">
        <v>15753</v>
      </c>
      <c r="B943" s="404">
        <v>97498</v>
      </c>
      <c r="C943" s="31" t="s">
        <v>7972</v>
      </c>
      <c r="D943" s="408" t="s">
        <v>3640</v>
      </c>
      <c r="E943" s="405">
        <v>3.19</v>
      </c>
      <c r="F943" s="406">
        <f>VLOOKUP(B943,'RELATÓRIO DE COMPOSIÇÕES'!A:I,9,0)</f>
        <v>44.129999999999995</v>
      </c>
      <c r="G943" s="407">
        <f>BDI_Materiais!$H$27</f>
        <v>0.2026</v>
      </c>
      <c r="H943" s="406">
        <f t="shared" ref="H943:H947" si="166">(1+G943)*F943</f>
        <v>53.070737999999992</v>
      </c>
      <c r="I943" s="406">
        <f t="shared" ref="I943:I947" si="167">ROUND((H943*E943),2)</f>
        <v>169.3</v>
      </c>
      <c r="J943" s="31"/>
    </row>
    <row r="944" spans="1:10" ht="60" x14ac:dyDescent="0.25">
      <c r="A944" s="31" t="s">
        <v>15754</v>
      </c>
      <c r="B944" s="404">
        <v>92364</v>
      </c>
      <c r="C944" s="31" t="s">
        <v>7973</v>
      </c>
      <c r="D944" s="408" t="s">
        <v>3640</v>
      </c>
      <c r="E944" s="405">
        <v>1</v>
      </c>
      <c r="F944" s="406">
        <f>VLOOKUP(B944,'RELATÓRIO DE COMPOSIÇÕES'!A:I,9,0)</f>
        <v>54.24</v>
      </c>
      <c r="G944" s="407">
        <f>BDI_Materiais!$H$27</f>
        <v>0.2026</v>
      </c>
      <c r="H944" s="406">
        <f t="shared" si="166"/>
        <v>65.229023999999995</v>
      </c>
      <c r="I944" s="406">
        <f t="shared" si="167"/>
        <v>65.23</v>
      </c>
      <c r="J944" s="31"/>
    </row>
    <row r="945" spans="1:10" ht="60" x14ac:dyDescent="0.25">
      <c r="A945" s="31" t="s">
        <v>15755</v>
      </c>
      <c r="B945" s="404">
        <v>92365</v>
      </c>
      <c r="C945" s="31" t="s">
        <v>7974</v>
      </c>
      <c r="D945" s="408" t="s">
        <v>3640</v>
      </c>
      <c r="E945" s="405">
        <v>1</v>
      </c>
      <c r="F945" s="406">
        <f>VLOOKUP(B945,'RELATÓRIO DE COMPOSIÇÕES'!A:I,9,0)</f>
        <v>62.379999999999995</v>
      </c>
      <c r="G945" s="407">
        <f>BDI_Materiais!$H$27</f>
        <v>0.2026</v>
      </c>
      <c r="H945" s="406">
        <f t="shared" si="166"/>
        <v>75.018187999999981</v>
      </c>
      <c r="I945" s="406">
        <f t="shared" si="167"/>
        <v>75.02</v>
      </c>
      <c r="J945" s="31"/>
    </row>
    <row r="946" spans="1:10" ht="45" x14ac:dyDescent="0.25">
      <c r="A946" s="31" t="s">
        <v>15756</v>
      </c>
      <c r="B946" s="404">
        <v>92336</v>
      </c>
      <c r="C946" s="31" t="s">
        <v>7966</v>
      </c>
      <c r="D946" s="408" t="s">
        <v>3640</v>
      </c>
      <c r="E946" s="405">
        <v>5.13</v>
      </c>
      <c r="F946" s="406">
        <f>VLOOKUP(B946,'RELATÓRIO DE COMPOSIÇÕES'!A:I,9,0)</f>
        <v>109.52</v>
      </c>
      <c r="G946" s="407">
        <f>BDI_Materiais!$H$27</f>
        <v>0.2026</v>
      </c>
      <c r="H946" s="406">
        <f t="shared" si="166"/>
        <v>131.70875199999998</v>
      </c>
      <c r="I946" s="406">
        <f t="shared" si="167"/>
        <v>675.67</v>
      </c>
      <c r="J946" s="31"/>
    </row>
    <row r="947" spans="1:10" ht="45" x14ac:dyDescent="0.25">
      <c r="A947" s="31" t="s">
        <v>15757</v>
      </c>
      <c r="B947" s="404">
        <v>92337</v>
      </c>
      <c r="C947" s="31" t="s">
        <v>15758</v>
      </c>
      <c r="D947" s="408" t="s">
        <v>3640</v>
      </c>
      <c r="E947" s="405">
        <v>11.11</v>
      </c>
      <c r="F947" s="406">
        <f>VLOOKUP(B947,'RELATÓRIO DE COMPOSIÇÕES'!A:I,9,0)</f>
        <v>144.04</v>
      </c>
      <c r="G947" s="407">
        <f>BDI_Materiais!$H$27</f>
        <v>0.2026</v>
      </c>
      <c r="H947" s="406">
        <f t="shared" si="166"/>
        <v>173.22250399999999</v>
      </c>
      <c r="I947" s="406">
        <f t="shared" si="167"/>
        <v>1924.5</v>
      </c>
      <c r="J947" s="31"/>
    </row>
    <row r="948" spans="1:10" x14ac:dyDescent="0.25">
      <c r="A948" s="440" t="s">
        <v>15759</v>
      </c>
      <c r="B948" s="463" t="s">
        <v>3630</v>
      </c>
      <c r="C948" s="221" t="s">
        <v>15680</v>
      </c>
      <c r="D948" s="221" t="s">
        <v>3653</v>
      </c>
      <c r="E948" s="442"/>
      <c r="F948" s="221"/>
      <c r="G948" s="221"/>
      <c r="H948" s="221"/>
      <c r="I948" s="443"/>
      <c r="J948" s="444"/>
    </row>
    <row r="949" spans="1:10" x14ac:dyDescent="0.25">
      <c r="A949" s="451" t="s">
        <v>15760</v>
      </c>
      <c r="B949" s="464" t="s">
        <v>3630</v>
      </c>
      <c r="C949" s="453" t="s">
        <v>15761</v>
      </c>
      <c r="D949" s="453" t="s">
        <v>3653</v>
      </c>
      <c r="E949" s="454"/>
      <c r="F949" s="453"/>
      <c r="G949" s="453"/>
      <c r="H949" s="453"/>
      <c r="I949" s="455"/>
      <c r="J949" s="456"/>
    </row>
    <row r="950" spans="1:10" ht="45" x14ac:dyDescent="0.25">
      <c r="A950" s="31" t="s">
        <v>15762</v>
      </c>
      <c r="B950" s="404">
        <v>92920</v>
      </c>
      <c r="C950" s="31" t="s">
        <v>7975</v>
      </c>
      <c r="D950" s="408" t="s">
        <v>3635</v>
      </c>
      <c r="E950" s="405">
        <v>1</v>
      </c>
      <c r="F950" s="406">
        <f>VLOOKUP(B950,'RELATÓRIO DE COMPOSIÇÕES'!A:I,9,0)</f>
        <v>40.340000000000003</v>
      </c>
      <c r="G950" s="407">
        <f>BDI_Materiais!$H$27</f>
        <v>0.2026</v>
      </c>
      <c r="H950" s="406">
        <f t="shared" ref="H950:H954" si="168">(1+G950)*F950</f>
        <v>48.512884</v>
      </c>
      <c r="I950" s="406">
        <f t="shared" ref="I950:I954" si="169">ROUND((H950*E950),2)</f>
        <v>48.51</v>
      </c>
      <c r="J950" s="31"/>
    </row>
    <row r="951" spans="1:10" ht="45" x14ac:dyDescent="0.25">
      <c r="A951" s="31" t="s">
        <v>15763</v>
      </c>
      <c r="B951" s="404">
        <v>92927</v>
      </c>
      <c r="C951" s="31" t="s">
        <v>7976</v>
      </c>
      <c r="D951" s="408" t="s">
        <v>3635</v>
      </c>
      <c r="E951" s="405">
        <v>1</v>
      </c>
      <c r="F951" s="406">
        <f>VLOOKUP(B951,'RELATÓRIO DE COMPOSIÇÕES'!A:I,9,0)</f>
        <v>49.980000000000004</v>
      </c>
      <c r="G951" s="407">
        <f>BDI_Materiais!$H$27</f>
        <v>0.2026</v>
      </c>
      <c r="H951" s="406">
        <f t="shared" si="168"/>
        <v>60.105947999999998</v>
      </c>
      <c r="I951" s="406">
        <f t="shared" si="169"/>
        <v>60.11</v>
      </c>
      <c r="J951" s="31"/>
    </row>
    <row r="952" spans="1:10" ht="45" x14ac:dyDescent="0.25">
      <c r="A952" s="31" t="s">
        <v>15764</v>
      </c>
      <c r="B952" s="404">
        <v>92910</v>
      </c>
      <c r="C952" s="31" t="s">
        <v>15765</v>
      </c>
      <c r="D952" s="408" t="s">
        <v>3635</v>
      </c>
      <c r="E952" s="405">
        <v>2</v>
      </c>
      <c r="F952" s="406">
        <f>VLOOKUP(B952,'RELATÓRIO DE COMPOSIÇÕES'!A:I,9,0)</f>
        <v>112.85999999999999</v>
      </c>
      <c r="G952" s="407">
        <f>BDI_Materiais!$H$27</f>
        <v>0.2026</v>
      </c>
      <c r="H952" s="406">
        <f t="shared" si="168"/>
        <v>135.72543599999997</v>
      </c>
      <c r="I952" s="406">
        <f t="shared" si="169"/>
        <v>271.45</v>
      </c>
      <c r="J952" s="31"/>
    </row>
    <row r="953" spans="1:10" ht="45" x14ac:dyDescent="0.25">
      <c r="A953" s="31" t="s">
        <v>15766</v>
      </c>
      <c r="B953" s="404">
        <v>92912</v>
      </c>
      <c r="C953" s="31" t="s">
        <v>7977</v>
      </c>
      <c r="D953" s="408" t="s">
        <v>3635</v>
      </c>
      <c r="E953" s="405">
        <v>1</v>
      </c>
      <c r="F953" s="406">
        <f>VLOOKUP(B953,'RELATÓRIO DE COMPOSIÇÕES'!A:I,9,0)</f>
        <v>152.85</v>
      </c>
      <c r="G953" s="407">
        <f>BDI_Materiais!$H$27</f>
        <v>0.2026</v>
      </c>
      <c r="H953" s="406">
        <f t="shared" si="168"/>
        <v>183.81740999999997</v>
      </c>
      <c r="I953" s="406">
        <f t="shared" si="169"/>
        <v>183.82</v>
      </c>
      <c r="J953" s="31"/>
    </row>
    <row r="954" spans="1:10" ht="45" x14ac:dyDescent="0.25">
      <c r="A954" s="31" t="s">
        <v>15767</v>
      </c>
      <c r="B954" s="404">
        <v>92914</v>
      </c>
      <c r="C954" s="31" t="s">
        <v>15768</v>
      </c>
      <c r="D954" s="408" t="s">
        <v>3635</v>
      </c>
      <c r="E954" s="405">
        <v>2</v>
      </c>
      <c r="F954" s="406">
        <f>VLOOKUP(B954,'RELATÓRIO DE COMPOSIÇÕES'!A:I,9,0)</f>
        <v>155.82</v>
      </c>
      <c r="G954" s="407">
        <f>BDI_Materiais!$H$27</f>
        <v>0.2026</v>
      </c>
      <c r="H954" s="406">
        <f t="shared" si="168"/>
        <v>187.38913199999996</v>
      </c>
      <c r="I954" s="406">
        <f t="shared" si="169"/>
        <v>374.78</v>
      </c>
      <c r="J954" s="31"/>
    </row>
    <row r="955" spans="1:10" x14ac:dyDescent="0.25">
      <c r="A955" s="457" t="s">
        <v>15769</v>
      </c>
      <c r="B955" s="458" t="s">
        <v>3630</v>
      </c>
      <c r="C955" s="459" t="s">
        <v>15701</v>
      </c>
      <c r="D955" s="459" t="s">
        <v>3653</v>
      </c>
      <c r="E955" s="460"/>
      <c r="F955" s="459"/>
      <c r="G955" s="459"/>
      <c r="H955" s="459"/>
      <c r="I955" s="461"/>
      <c r="J955" s="462"/>
    </row>
    <row r="956" spans="1:10" ht="45" x14ac:dyDescent="0.25">
      <c r="A956" s="31" t="s">
        <v>15770</v>
      </c>
      <c r="B956" s="404">
        <v>92357</v>
      </c>
      <c r="C956" s="31" t="s">
        <v>7968</v>
      </c>
      <c r="D956" s="408" t="s">
        <v>3635</v>
      </c>
      <c r="E956" s="405">
        <v>3</v>
      </c>
      <c r="F956" s="406">
        <f>VLOOKUP(B956,'RELATÓRIO DE COMPOSIÇÕES'!A:I,9,0)</f>
        <v>213.2</v>
      </c>
      <c r="G956" s="407">
        <f>BDI_Materiais!$H$27</f>
        <v>0.2026</v>
      </c>
      <c r="H956" s="406">
        <f t="shared" ref="H956:H962" si="170">(1+G956)*F956</f>
        <v>256.39431999999994</v>
      </c>
      <c r="I956" s="406">
        <f t="shared" ref="I956:I962" si="171">ROUND((H956*E956),2)</f>
        <v>769.18</v>
      </c>
      <c r="J956" s="31"/>
    </row>
    <row r="957" spans="1:10" ht="45" x14ac:dyDescent="0.25">
      <c r="A957" s="31" t="s">
        <v>15771</v>
      </c>
      <c r="B957" s="404">
        <v>92358</v>
      </c>
      <c r="C957" s="31" t="s">
        <v>15772</v>
      </c>
      <c r="D957" s="408" t="s">
        <v>3635</v>
      </c>
      <c r="E957" s="405">
        <v>3</v>
      </c>
      <c r="F957" s="406">
        <f>VLOOKUP(B957,'RELATÓRIO DE COMPOSIÇÕES'!A:I,9,0)</f>
        <v>266.88</v>
      </c>
      <c r="G957" s="407">
        <f>BDI_Materiais!$H$27</f>
        <v>0.2026</v>
      </c>
      <c r="H957" s="406">
        <f t="shared" si="170"/>
        <v>320.94988799999999</v>
      </c>
      <c r="I957" s="406">
        <f t="shared" si="171"/>
        <v>962.85</v>
      </c>
      <c r="J957" s="31"/>
    </row>
    <row r="958" spans="1:10" ht="30" x14ac:dyDescent="0.25">
      <c r="A958" s="31" t="s">
        <v>15773</v>
      </c>
      <c r="B958" s="404" t="s">
        <v>14173</v>
      </c>
      <c r="C958" s="31" t="s">
        <v>15703</v>
      </c>
      <c r="D958" s="408" t="s">
        <v>3635</v>
      </c>
      <c r="E958" s="405">
        <v>4</v>
      </c>
      <c r="F958" s="406">
        <f>VLOOKUP(B958,'RELATÓRIO DE COMPOSIÇÕES'!A:I,9,0)</f>
        <v>26</v>
      </c>
      <c r="G958" s="407">
        <f>BDI_Materiais!$H$27</f>
        <v>0.2026</v>
      </c>
      <c r="H958" s="406">
        <f t="shared" si="170"/>
        <v>31.267599999999998</v>
      </c>
      <c r="I958" s="406">
        <f t="shared" si="171"/>
        <v>125.07</v>
      </c>
      <c r="J958" s="31"/>
    </row>
    <row r="959" spans="1:10" ht="30" x14ac:dyDescent="0.25">
      <c r="A959" s="31" t="s">
        <v>15774</v>
      </c>
      <c r="B959" s="404" t="s">
        <v>14191</v>
      </c>
      <c r="C959" s="31" t="s">
        <v>15775</v>
      </c>
      <c r="D959" s="408" t="s">
        <v>3635</v>
      </c>
      <c r="E959" s="405">
        <v>4</v>
      </c>
      <c r="F959" s="406">
        <f>VLOOKUP(B959,'RELATÓRIO DE COMPOSIÇÕES'!A:I,9,0)</f>
        <v>36.370000000000005</v>
      </c>
      <c r="G959" s="407">
        <f>BDI_Materiais!$H$27</f>
        <v>0.2026</v>
      </c>
      <c r="H959" s="406">
        <f t="shared" si="170"/>
        <v>43.738562000000002</v>
      </c>
      <c r="I959" s="406">
        <f t="shared" si="171"/>
        <v>174.95</v>
      </c>
      <c r="J959" s="31"/>
    </row>
    <row r="960" spans="1:10" ht="30" x14ac:dyDescent="0.25">
      <c r="A960" s="31" t="s">
        <v>15776</v>
      </c>
      <c r="B960" s="404" t="s">
        <v>14202</v>
      </c>
      <c r="C960" s="31" t="s">
        <v>15777</v>
      </c>
      <c r="D960" s="408" t="s">
        <v>3635</v>
      </c>
      <c r="E960" s="405">
        <v>1</v>
      </c>
      <c r="F960" s="406">
        <f>VLOOKUP(B960,'RELATÓRIO DE COMPOSIÇÕES'!A:I,9,0)</f>
        <v>68.61</v>
      </c>
      <c r="G960" s="407">
        <f>BDI_Materiais!$H$27</f>
        <v>0.2026</v>
      </c>
      <c r="H960" s="406">
        <f t="shared" si="170"/>
        <v>82.510385999999997</v>
      </c>
      <c r="I960" s="406">
        <f t="shared" si="171"/>
        <v>82.51</v>
      </c>
      <c r="J960" s="31"/>
    </row>
    <row r="961" spans="1:10" ht="30" x14ac:dyDescent="0.25">
      <c r="A961" s="31" t="s">
        <v>15778</v>
      </c>
      <c r="B961" s="404" t="s">
        <v>14205</v>
      </c>
      <c r="C961" s="31" t="s">
        <v>15779</v>
      </c>
      <c r="D961" s="408" t="s">
        <v>3635</v>
      </c>
      <c r="E961" s="405">
        <v>1</v>
      </c>
      <c r="F961" s="406">
        <f>VLOOKUP(B961,'RELATÓRIO DE COMPOSIÇÕES'!A:I,9,0)</f>
        <v>102.03999999999999</v>
      </c>
      <c r="G961" s="407">
        <f>BDI_Materiais!$H$27</f>
        <v>0.2026</v>
      </c>
      <c r="H961" s="406">
        <f t="shared" si="170"/>
        <v>122.71330399999998</v>
      </c>
      <c r="I961" s="406">
        <f t="shared" si="171"/>
        <v>122.71</v>
      </c>
      <c r="J961" s="31"/>
    </row>
    <row r="962" spans="1:10" ht="30" x14ac:dyDescent="0.25">
      <c r="A962" s="31" t="s">
        <v>15780</v>
      </c>
      <c r="B962" s="404" t="s">
        <v>14209</v>
      </c>
      <c r="C962" s="31" t="s">
        <v>15781</v>
      </c>
      <c r="D962" s="408" t="s">
        <v>3635</v>
      </c>
      <c r="E962" s="405">
        <v>1</v>
      </c>
      <c r="F962" s="406">
        <f>VLOOKUP(B962,'RELATÓRIO DE COMPOSIÇÕES'!A:I,9,0)</f>
        <v>236.04</v>
      </c>
      <c r="G962" s="407">
        <f>BDI_Materiais!$H$27</f>
        <v>0.2026</v>
      </c>
      <c r="H962" s="406">
        <f t="shared" si="170"/>
        <v>283.86170399999997</v>
      </c>
      <c r="I962" s="406">
        <f t="shared" si="171"/>
        <v>283.86</v>
      </c>
      <c r="J962" s="31"/>
    </row>
    <row r="963" spans="1:10" x14ac:dyDescent="0.25">
      <c r="A963" s="457" t="s">
        <v>15782</v>
      </c>
      <c r="B963" s="458" t="s">
        <v>3630</v>
      </c>
      <c r="C963" s="459" t="s">
        <v>15697</v>
      </c>
      <c r="D963" s="459" t="s">
        <v>3653</v>
      </c>
      <c r="E963" s="460"/>
      <c r="F963" s="459"/>
      <c r="G963" s="459"/>
      <c r="H963" s="459"/>
      <c r="I963" s="461"/>
      <c r="J963" s="462"/>
    </row>
    <row r="964" spans="1:10" ht="45" x14ac:dyDescent="0.25">
      <c r="A964" s="31" t="s">
        <v>15783</v>
      </c>
      <c r="B964" s="404">
        <v>92694</v>
      </c>
      <c r="C964" s="31" t="s">
        <v>7875</v>
      </c>
      <c r="D964" s="408" t="s">
        <v>3635</v>
      </c>
      <c r="E964" s="405">
        <v>2</v>
      </c>
      <c r="F964" s="406">
        <f>VLOOKUP(B964,'RELATÓRIO DE COMPOSIÇÕES'!A:I,9,0)</f>
        <v>24.14</v>
      </c>
      <c r="G964" s="407">
        <f>BDI_Materiais!$H$27</f>
        <v>0.2026</v>
      </c>
      <c r="H964" s="406">
        <f t="shared" ref="H964:H970" si="172">(1+G964)*F964</f>
        <v>29.030763999999998</v>
      </c>
      <c r="I964" s="406">
        <f t="shared" ref="I964:I970" si="173">ROUND((H964*E964),2)</f>
        <v>58.06</v>
      </c>
      <c r="J964" s="31"/>
    </row>
    <row r="965" spans="1:10" ht="45" x14ac:dyDescent="0.25">
      <c r="A965" s="31" t="s">
        <v>15784</v>
      </c>
      <c r="B965" s="404">
        <v>92369</v>
      </c>
      <c r="C965" s="31" t="s">
        <v>15785</v>
      </c>
      <c r="D965" s="408" t="s">
        <v>3635</v>
      </c>
      <c r="E965" s="405">
        <v>3</v>
      </c>
      <c r="F965" s="406">
        <f>VLOOKUP(B965,'RELATÓRIO DE COMPOSIÇÕES'!A:I,9,0)</f>
        <v>38.160000000000004</v>
      </c>
      <c r="G965" s="407">
        <f>BDI_Materiais!$H$27</f>
        <v>0.2026</v>
      </c>
      <c r="H965" s="406">
        <f t="shared" si="172"/>
        <v>45.891216</v>
      </c>
      <c r="I965" s="406">
        <f t="shared" si="173"/>
        <v>137.66999999999999</v>
      </c>
      <c r="J965" s="31"/>
    </row>
    <row r="966" spans="1:10" ht="45" x14ac:dyDescent="0.25">
      <c r="A966" s="31" t="s">
        <v>15786</v>
      </c>
      <c r="B966" s="404">
        <v>92371</v>
      </c>
      <c r="C966" s="31" t="s">
        <v>15787</v>
      </c>
      <c r="D966" s="408" t="s">
        <v>3635</v>
      </c>
      <c r="E966" s="405">
        <v>2</v>
      </c>
      <c r="F966" s="406">
        <f>VLOOKUP(B966,'RELATÓRIO DE COMPOSIÇÕES'!A:I,9,0)</f>
        <v>46.53</v>
      </c>
      <c r="G966" s="407">
        <f>BDI_Materiais!$H$27</f>
        <v>0.2026</v>
      </c>
      <c r="H966" s="406">
        <f t="shared" si="172"/>
        <v>55.956977999999999</v>
      </c>
      <c r="I966" s="406">
        <f t="shared" si="173"/>
        <v>111.91</v>
      </c>
      <c r="J966" s="31"/>
    </row>
    <row r="967" spans="1:10" ht="45" x14ac:dyDescent="0.25">
      <c r="A967" s="31" t="s">
        <v>15788</v>
      </c>
      <c r="B967" s="404">
        <v>92373</v>
      </c>
      <c r="C967" s="31" t="s">
        <v>15789</v>
      </c>
      <c r="D967" s="408" t="s">
        <v>3635</v>
      </c>
      <c r="E967" s="405">
        <v>2</v>
      </c>
      <c r="F967" s="406">
        <f>VLOOKUP(B967,'RELATÓRIO DE COMPOSIÇÕES'!A:I,9,0)</f>
        <v>55.34</v>
      </c>
      <c r="G967" s="407">
        <f>BDI_Materiais!$H$27</f>
        <v>0.2026</v>
      </c>
      <c r="H967" s="406">
        <f t="shared" si="172"/>
        <v>66.551884000000001</v>
      </c>
      <c r="I967" s="406">
        <f t="shared" si="173"/>
        <v>133.1</v>
      </c>
      <c r="J967" s="31"/>
    </row>
    <row r="968" spans="1:10" ht="45" x14ac:dyDescent="0.25">
      <c r="A968" s="31" t="s">
        <v>15790</v>
      </c>
      <c r="B968" s="404">
        <v>92375</v>
      </c>
      <c r="C968" s="31" t="s">
        <v>15791</v>
      </c>
      <c r="D968" s="408" t="s">
        <v>3635</v>
      </c>
      <c r="E968" s="405">
        <v>2</v>
      </c>
      <c r="F968" s="406">
        <f>VLOOKUP(B968,'RELATÓRIO DE COMPOSIÇÕES'!A:I,9,0)</f>
        <v>72.64</v>
      </c>
      <c r="G968" s="407">
        <f>BDI_Materiais!$H$27</f>
        <v>0.2026</v>
      </c>
      <c r="H968" s="406">
        <f t="shared" si="172"/>
        <v>87.356863999999987</v>
      </c>
      <c r="I968" s="406">
        <f t="shared" si="173"/>
        <v>174.71</v>
      </c>
      <c r="J968" s="31"/>
    </row>
    <row r="969" spans="1:10" ht="45" x14ac:dyDescent="0.25">
      <c r="A969" s="31" t="s">
        <v>15792</v>
      </c>
      <c r="B969" s="404">
        <v>92346</v>
      </c>
      <c r="C969" s="31" t="s">
        <v>15793</v>
      </c>
      <c r="D969" s="408" t="s">
        <v>3635</v>
      </c>
      <c r="E969" s="405">
        <v>6</v>
      </c>
      <c r="F969" s="406">
        <f>VLOOKUP(B969,'RELATÓRIO DE COMPOSIÇÕES'!A:I,9,0)</f>
        <v>96.539999999999992</v>
      </c>
      <c r="G969" s="407">
        <f>BDI_Materiais!$H$27</f>
        <v>0.2026</v>
      </c>
      <c r="H969" s="406">
        <f t="shared" si="172"/>
        <v>116.09900399999998</v>
      </c>
      <c r="I969" s="406">
        <f t="shared" si="173"/>
        <v>696.59</v>
      </c>
      <c r="J969" s="31"/>
    </row>
    <row r="970" spans="1:10" ht="45" x14ac:dyDescent="0.25">
      <c r="A970" s="31" t="s">
        <v>15794</v>
      </c>
      <c r="B970" s="404">
        <v>92348</v>
      </c>
      <c r="C970" s="31" t="s">
        <v>15795</v>
      </c>
      <c r="D970" s="408" t="s">
        <v>3635</v>
      </c>
      <c r="E970" s="405">
        <v>10</v>
      </c>
      <c r="F970" s="406">
        <f>VLOOKUP(B970,'RELATÓRIO DE COMPOSIÇÕES'!A:I,9,0)</f>
        <v>137.15</v>
      </c>
      <c r="G970" s="407">
        <f>BDI_Materiais!$H$27</f>
        <v>0.2026</v>
      </c>
      <c r="H970" s="406">
        <f t="shared" si="172"/>
        <v>164.93659</v>
      </c>
      <c r="I970" s="406">
        <f t="shared" si="173"/>
        <v>1649.37</v>
      </c>
      <c r="J970" s="31"/>
    </row>
    <row r="971" spans="1:10" x14ac:dyDescent="0.25">
      <c r="A971" s="457" t="s">
        <v>15796</v>
      </c>
      <c r="B971" s="458" t="s">
        <v>3630</v>
      </c>
      <c r="C971" s="459" t="s">
        <v>15705</v>
      </c>
      <c r="D971" s="459" t="s">
        <v>3653</v>
      </c>
      <c r="E971" s="460"/>
      <c r="F971" s="459"/>
      <c r="G971" s="459"/>
      <c r="H971" s="459"/>
      <c r="I971" s="461"/>
      <c r="J971" s="462"/>
    </row>
    <row r="972" spans="1:10" ht="45" x14ac:dyDescent="0.25">
      <c r="A972" s="31" t="s">
        <v>15797</v>
      </c>
      <c r="B972" s="404">
        <v>92892</v>
      </c>
      <c r="C972" s="31" t="s">
        <v>7978</v>
      </c>
      <c r="D972" s="408" t="s">
        <v>3635</v>
      </c>
      <c r="E972" s="405">
        <v>1</v>
      </c>
      <c r="F972" s="406">
        <f>VLOOKUP(B972,'RELATÓRIO DE COMPOSIÇÕES'!A:I,9,0)</f>
        <v>62.39</v>
      </c>
      <c r="G972" s="407">
        <f>BDI_Materiais!$H$27</f>
        <v>0.2026</v>
      </c>
      <c r="H972" s="406">
        <f t="shared" ref="H972:H975" si="174">(1+G972)*F972</f>
        <v>75.030214000000001</v>
      </c>
      <c r="I972" s="406">
        <f t="shared" ref="I972:I975" si="175">ROUND((H972*E972),2)</f>
        <v>75.03</v>
      </c>
      <c r="J972" s="31"/>
    </row>
    <row r="973" spans="1:10" ht="45" x14ac:dyDescent="0.25">
      <c r="A973" s="31" t="s">
        <v>15798</v>
      </c>
      <c r="B973" s="404">
        <v>92894</v>
      </c>
      <c r="C973" s="31" t="s">
        <v>7979</v>
      </c>
      <c r="D973" s="408" t="s">
        <v>3635</v>
      </c>
      <c r="E973" s="405">
        <v>1</v>
      </c>
      <c r="F973" s="406">
        <f>VLOOKUP(B973,'RELATÓRIO DE COMPOSIÇÕES'!A:I,9,0)</f>
        <v>107.42999999999999</v>
      </c>
      <c r="G973" s="407">
        <f>BDI_Materiais!$H$27</f>
        <v>0.2026</v>
      </c>
      <c r="H973" s="406">
        <f t="shared" si="174"/>
        <v>129.19531799999999</v>
      </c>
      <c r="I973" s="406">
        <f t="shared" si="175"/>
        <v>129.19999999999999</v>
      </c>
      <c r="J973" s="31"/>
    </row>
    <row r="974" spans="1:10" ht="45" x14ac:dyDescent="0.25">
      <c r="A974" s="31" t="s">
        <v>15799</v>
      </c>
      <c r="B974" s="404">
        <v>92890</v>
      </c>
      <c r="C974" s="31" t="s">
        <v>15800</v>
      </c>
      <c r="D974" s="408" t="s">
        <v>3635</v>
      </c>
      <c r="E974" s="405">
        <v>2</v>
      </c>
      <c r="F974" s="406">
        <f>VLOOKUP(B974,'RELATÓRIO DE COMPOSIÇÕES'!A:I,9,0)</f>
        <v>224.6</v>
      </c>
      <c r="G974" s="407">
        <f>BDI_Materiais!$H$27</f>
        <v>0.2026</v>
      </c>
      <c r="H974" s="406">
        <f t="shared" si="174"/>
        <v>270.10395999999997</v>
      </c>
      <c r="I974" s="406">
        <f t="shared" si="175"/>
        <v>540.21</v>
      </c>
      <c r="J974" s="31"/>
    </row>
    <row r="975" spans="1:10" ht="45" x14ac:dyDescent="0.25">
      <c r="A975" s="31" t="s">
        <v>15801</v>
      </c>
      <c r="B975" s="404">
        <v>92891</v>
      </c>
      <c r="C975" s="31" t="s">
        <v>15802</v>
      </c>
      <c r="D975" s="408" t="s">
        <v>3635</v>
      </c>
      <c r="E975" s="405">
        <v>5</v>
      </c>
      <c r="F975" s="406">
        <f>VLOOKUP(B975,'RELATÓRIO DE COMPOSIÇÕES'!A:I,9,0)</f>
        <v>330.9</v>
      </c>
      <c r="G975" s="407">
        <f>BDI_Materiais!$H$27</f>
        <v>0.2026</v>
      </c>
      <c r="H975" s="406">
        <f t="shared" si="174"/>
        <v>397.94033999999994</v>
      </c>
      <c r="I975" s="406">
        <f t="shared" si="175"/>
        <v>1989.7</v>
      </c>
      <c r="J975" s="31"/>
    </row>
    <row r="976" spans="1:10" x14ac:dyDescent="0.25">
      <c r="A976" s="457" t="s">
        <v>15803</v>
      </c>
      <c r="B976" s="458" t="s">
        <v>3630</v>
      </c>
      <c r="C976" s="459" t="s">
        <v>15804</v>
      </c>
      <c r="D976" s="459" t="s">
        <v>3653</v>
      </c>
      <c r="E976" s="460"/>
      <c r="F976" s="459"/>
      <c r="G976" s="459"/>
      <c r="H976" s="459"/>
      <c r="I976" s="461"/>
      <c r="J976" s="462"/>
    </row>
    <row r="977" spans="1:10" ht="45" x14ac:dyDescent="0.25">
      <c r="A977" s="31" t="s">
        <v>15805</v>
      </c>
      <c r="B977" s="404">
        <v>92382</v>
      </c>
      <c r="C977" s="31" t="s">
        <v>15806</v>
      </c>
      <c r="D977" s="408" t="s">
        <v>3635</v>
      </c>
      <c r="E977" s="405">
        <v>2</v>
      </c>
      <c r="F977" s="406">
        <f>VLOOKUP(B977,'RELATÓRIO DE COMPOSIÇÕES'!A:I,9,0)</f>
        <v>55.129999999999995</v>
      </c>
      <c r="G977" s="407">
        <f>BDI_Materiais!$H$27</f>
        <v>0.2026</v>
      </c>
      <c r="H977" s="406">
        <f t="shared" ref="H977:H981" si="176">(1+G977)*F977</f>
        <v>66.299337999999992</v>
      </c>
      <c r="I977" s="406">
        <f t="shared" ref="I977:I981" si="177">ROUND((H977*E977),2)</f>
        <v>132.6</v>
      </c>
      <c r="J977" s="31"/>
    </row>
    <row r="978" spans="1:10" ht="45" x14ac:dyDescent="0.25">
      <c r="A978" s="31" t="s">
        <v>15807</v>
      </c>
      <c r="B978" s="404">
        <v>92384</v>
      </c>
      <c r="C978" s="31" t="s">
        <v>15808</v>
      </c>
      <c r="D978" s="408" t="s">
        <v>3635</v>
      </c>
      <c r="E978" s="405">
        <v>1</v>
      </c>
      <c r="F978" s="406">
        <f>VLOOKUP(B978,'RELATÓRIO DE COMPOSIÇÕES'!A:I,9,0)</f>
        <v>68.349999999999994</v>
      </c>
      <c r="G978" s="407">
        <f>BDI_Materiais!$H$27</f>
        <v>0.2026</v>
      </c>
      <c r="H978" s="406">
        <f t="shared" si="176"/>
        <v>82.197709999999987</v>
      </c>
      <c r="I978" s="406">
        <f t="shared" si="177"/>
        <v>82.2</v>
      </c>
      <c r="J978" s="31"/>
    </row>
    <row r="979" spans="1:10" ht="45" x14ac:dyDescent="0.25">
      <c r="A979" s="31" t="s">
        <v>15809</v>
      </c>
      <c r="B979" s="404">
        <v>92386</v>
      </c>
      <c r="C979" s="31" t="s">
        <v>15810</v>
      </c>
      <c r="D979" s="408" t="s">
        <v>3635</v>
      </c>
      <c r="E979" s="405">
        <v>2</v>
      </c>
      <c r="F979" s="406">
        <f>VLOOKUP(B979,'RELATÓRIO DE COMPOSIÇÕES'!A:I,9,0)</f>
        <v>81.169999999999987</v>
      </c>
      <c r="G979" s="407">
        <f>BDI_Materiais!$H$27</f>
        <v>0.2026</v>
      </c>
      <c r="H979" s="406">
        <f t="shared" si="176"/>
        <v>97.615041999999974</v>
      </c>
      <c r="I979" s="406">
        <f t="shared" si="177"/>
        <v>195.23</v>
      </c>
      <c r="J979" s="31"/>
    </row>
    <row r="980" spans="1:10" ht="45" x14ac:dyDescent="0.25">
      <c r="A980" s="31" t="s">
        <v>15811</v>
      </c>
      <c r="B980" s="404">
        <v>92353</v>
      </c>
      <c r="C980" s="31" t="s">
        <v>7967</v>
      </c>
      <c r="D980" s="408" t="s">
        <v>3635</v>
      </c>
      <c r="E980" s="405">
        <v>2</v>
      </c>
      <c r="F980" s="406">
        <f>VLOOKUP(B980,'RELATÓRIO DE COMPOSIÇÕES'!A:I,9,0)</f>
        <v>155.68</v>
      </c>
      <c r="G980" s="407">
        <f>BDI_Materiais!$H$27</f>
        <v>0.2026</v>
      </c>
      <c r="H980" s="406">
        <f t="shared" si="176"/>
        <v>187.22076799999999</v>
      </c>
      <c r="I980" s="406">
        <f t="shared" si="177"/>
        <v>374.44</v>
      </c>
      <c r="J980" s="31"/>
    </row>
    <row r="981" spans="1:10" ht="45" x14ac:dyDescent="0.25">
      <c r="A981" s="31" t="s">
        <v>15812</v>
      </c>
      <c r="B981" s="404">
        <v>92355</v>
      </c>
      <c r="C981" s="31" t="s">
        <v>15813</v>
      </c>
      <c r="D981" s="408" t="s">
        <v>3635</v>
      </c>
      <c r="E981" s="405">
        <v>4</v>
      </c>
      <c r="F981" s="406">
        <f>VLOOKUP(B981,'RELATÓRIO DE COMPOSIÇÕES'!A:I,9,0)</f>
        <v>201.73999999999998</v>
      </c>
      <c r="G981" s="407">
        <f>BDI_Materiais!$H$27</f>
        <v>0.2026</v>
      </c>
      <c r="H981" s="406">
        <f t="shared" si="176"/>
        <v>242.61252399999995</v>
      </c>
      <c r="I981" s="406">
        <f t="shared" si="177"/>
        <v>970.45</v>
      </c>
      <c r="J981" s="31"/>
    </row>
    <row r="982" spans="1:10" x14ac:dyDescent="0.25">
      <c r="A982" s="457" t="s">
        <v>15814</v>
      </c>
      <c r="B982" s="458" t="s">
        <v>3630</v>
      </c>
      <c r="C982" s="459" t="s">
        <v>15815</v>
      </c>
      <c r="D982" s="459" t="s">
        <v>3653</v>
      </c>
      <c r="E982" s="460"/>
      <c r="F982" s="459"/>
      <c r="G982" s="459"/>
      <c r="H982" s="459"/>
      <c r="I982" s="461"/>
      <c r="J982" s="462"/>
    </row>
    <row r="983" spans="1:10" ht="30" x14ac:dyDescent="0.25">
      <c r="A983" s="31" t="s">
        <v>15816</v>
      </c>
      <c r="B983" s="404" t="s">
        <v>14212</v>
      </c>
      <c r="C983" s="31" t="s">
        <v>15817</v>
      </c>
      <c r="D983" s="408" t="s">
        <v>3635</v>
      </c>
      <c r="E983" s="405">
        <v>2</v>
      </c>
      <c r="F983" s="406">
        <f>VLOOKUP(B983,'RELATÓRIO DE COMPOSIÇÕES'!A:I,9,0)</f>
        <v>181.84</v>
      </c>
      <c r="G983" s="407">
        <f>BDI_Materiais!$H$27</f>
        <v>0.2026</v>
      </c>
      <c r="H983" s="406">
        <f>(1+G983)*F983</f>
        <v>218.68078399999999</v>
      </c>
      <c r="I983" s="406">
        <f>ROUND((H983*E983),2)</f>
        <v>437.36</v>
      </c>
      <c r="J983" s="31"/>
    </row>
    <row r="984" spans="1:10" x14ac:dyDescent="0.25">
      <c r="A984" s="457" t="s">
        <v>15818</v>
      </c>
      <c r="B984" s="458" t="s">
        <v>3630</v>
      </c>
      <c r="C984" s="459" t="s">
        <v>15819</v>
      </c>
      <c r="D984" s="459" t="s">
        <v>3653</v>
      </c>
      <c r="E984" s="460"/>
      <c r="F984" s="459"/>
      <c r="G984" s="459"/>
      <c r="H984" s="459"/>
      <c r="I984" s="461"/>
      <c r="J984" s="462"/>
    </row>
    <row r="985" spans="1:10" ht="30" x14ac:dyDescent="0.25">
      <c r="A985" s="31" t="s">
        <v>15820</v>
      </c>
      <c r="B985" s="404">
        <v>94495</v>
      </c>
      <c r="C985" s="31" t="s">
        <v>7933</v>
      </c>
      <c r="D985" s="408" t="s">
        <v>3635</v>
      </c>
      <c r="E985" s="405">
        <v>1</v>
      </c>
      <c r="F985" s="406">
        <f>VLOOKUP(B985,'RELATÓRIO DE COMPOSIÇÕES'!A:I,9,0)</f>
        <v>81.5</v>
      </c>
      <c r="G985" s="407">
        <f>BDI_Materiais!$H$27</f>
        <v>0.2026</v>
      </c>
      <c r="H985" s="406">
        <f t="shared" ref="H985:H992" si="178">(1+G985)*F985</f>
        <v>98.011899999999997</v>
      </c>
      <c r="I985" s="406">
        <f t="shared" ref="I985:I992" si="179">ROUND((H985*E985),2)</f>
        <v>98.01</v>
      </c>
      <c r="J985" s="31"/>
    </row>
    <row r="986" spans="1:10" ht="30" x14ac:dyDescent="0.25">
      <c r="A986" s="31" t="s">
        <v>15821</v>
      </c>
      <c r="B986" s="404">
        <v>94496</v>
      </c>
      <c r="C986" s="31" t="s">
        <v>7980</v>
      </c>
      <c r="D986" s="408" t="s">
        <v>3635</v>
      </c>
      <c r="E986" s="405">
        <v>1</v>
      </c>
      <c r="F986" s="406">
        <f>VLOOKUP(B986,'RELATÓRIO DE COMPOSIÇÕES'!A:I,9,0)</f>
        <v>111.05</v>
      </c>
      <c r="G986" s="407">
        <f>BDI_Materiais!$H$27</f>
        <v>0.2026</v>
      </c>
      <c r="H986" s="406">
        <f t="shared" si="178"/>
        <v>133.54872999999998</v>
      </c>
      <c r="I986" s="406">
        <f t="shared" si="179"/>
        <v>133.55000000000001</v>
      </c>
      <c r="J986" s="31"/>
    </row>
    <row r="987" spans="1:10" ht="30" x14ac:dyDescent="0.25">
      <c r="A987" s="31" t="s">
        <v>15822</v>
      </c>
      <c r="B987" s="404">
        <v>94499</v>
      </c>
      <c r="C987" s="31" t="s">
        <v>7944</v>
      </c>
      <c r="D987" s="408" t="s">
        <v>3635</v>
      </c>
      <c r="E987" s="405">
        <v>2</v>
      </c>
      <c r="F987" s="406">
        <f>VLOOKUP(B987,'RELATÓRIO DE COMPOSIÇÕES'!A:I,9,0)</f>
        <v>390.16999999999996</v>
      </c>
      <c r="G987" s="407">
        <f>BDI_Materiais!$H$27</f>
        <v>0.2026</v>
      </c>
      <c r="H987" s="406">
        <f t="shared" si="178"/>
        <v>469.21844199999992</v>
      </c>
      <c r="I987" s="406">
        <f t="shared" si="179"/>
        <v>938.44</v>
      </c>
      <c r="J987" s="31"/>
    </row>
    <row r="988" spans="1:10" ht="30" x14ac:dyDescent="0.25">
      <c r="A988" s="31" t="s">
        <v>15823</v>
      </c>
      <c r="B988" s="404">
        <v>94500</v>
      </c>
      <c r="C988" s="31" t="s">
        <v>7981</v>
      </c>
      <c r="D988" s="408" t="s">
        <v>3635</v>
      </c>
      <c r="E988" s="405">
        <v>5</v>
      </c>
      <c r="F988" s="406">
        <f>VLOOKUP(B988,'RELATÓRIO DE COMPOSIÇÕES'!A:I,9,0)</f>
        <v>473.32</v>
      </c>
      <c r="G988" s="407">
        <f>BDI_Materiais!$H$27</f>
        <v>0.2026</v>
      </c>
      <c r="H988" s="406">
        <f t="shared" si="178"/>
        <v>569.21463199999994</v>
      </c>
      <c r="I988" s="406">
        <f t="shared" si="179"/>
        <v>2846.07</v>
      </c>
      <c r="J988" s="31"/>
    </row>
    <row r="989" spans="1:10" ht="30" x14ac:dyDescent="0.25">
      <c r="A989" s="31" t="s">
        <v>15824</v>
      </c>
      <c r="B989" s="404">
        <v>95250</v>
      </c>
      <c r="C989" s="31" t="s">
        <v>7983</v>
      </c>
      <c r="D989" s="408" t="s">
        <v>3635</v>
      </c>
      <c r="E989" s="405">
        <v>1</v>
      </c>
      <c r="F989" s="406">
        <f>VLOOKUP(B989,'RELATÓRIO DE COMPOSIÇÕES'!A:I,9,0)</f>
        <v>111.23</v>
      </c>
      <c r="G989" s="407">
        <f>BDI_Materiais!$H$27</f>
        <v>0.2026</v>
      </c>
      <c r="H989" s="406">
        <f t="shared" si="178"/>
        <v>133.765198</v>
      </c>
      <c r="I989" s="406">
        <f t="shared" si="179"/>
        <v>133.77000000000001</v>
      </c>
      <c r="J989" s="31"/>
    </row>
    <row r="990" spans="1:10" ht="30" x14ac:dyDescent="0.25">
      <c r="A990" s="31" t="s">
        <v>15825</v>
      </c>
      <c r="B990" s="404">
        <v>95251</v>
      </c>
      <c r="C990" s="31" t="s">
        <v>7982</v>
      </c>
      <c r="D990" s="408" t="s">
        <v>3635</v>
      </c>
      <c r="E990" s="405">
        <v>1</v>
      </c>
      <c r="F990" s="406">
        <f>VLOOKUP(B990,'RELATÓRIO DE COMPOSIÇÕES'!A:I,9,0)</f>
        <v>164.76</v>
      </c>
      <c r="G990" s="407">
        <f>BDI_Materiais!$H$27</f>
        <v>0.2026</v>
      </c>
      <c r="H990" s="406">
        <f t="shared" si="178"/>
        <v>198.14037599999997</v>
      </c>
      <c r="I990" s="406">
        <f t="shared" si="179"/>
        <v>198.14</v>
      </c>
      <c r="J990" s="31"/>
    </row>
    <row r="991" spans="1:10" ht="30" x14ac:dyDescent="0.25">
      <c r="A991" s="31" t="s">
        <v>15826</v>
      </c>
      <c r="B991" s="404">
        <v>99629</v>
      </c>
      <c r="C991" s="31" t="s">
        <v>7970</v>
      </c>
      <c r="D991" s="408" t="s">
        <v>3635</v>
      </c>
      <c r="E991" s="405">
        <v>1</v>
      </c>
      <c r="F991" s="406">
        <f>VLOOKUP(B991,'RELATÓRIO DE COMPOSIÇÕES'!A:I,9,0)</f>
        <v>86.84</v>
      </c>
      <c r="G991" s="407">
        <f>BDI_Materiais!$H$27</f>
        <v>0.2026</v>
      </c>
      <c r="H991" s="406">
        <f t="shared" si="178"/>
        <v>104.43378399999999</v>
      </c>
      <c r="I991" s="406">
        <f t="shared" si="179"/>
        <v>104.43</v>
      </c>
      <c r="J991" s="31"/>
    </row>
    <row r="992" spans="1:10" ht="30" x14ac:dyDescent="0.25">
      <c r="A992" s="31" t="s">
        <v>15827</v>
      </c>
      <c r="B992" s="404">
        <v>99624</v>
      </c>
      <c r="C992" s="31" t="s">
        <v>15828</v>
      </c>
      <c r="D992" s="408" t="s">
        <v>3635</v>
      </c>
      <c r="E992" s="405">
        <v>2</v>
      </c>
      <c r="F992" s="406">
        <f>VLOOKUP(B992,'RELATÓRIO DE COMPOSIÇÕES'!A:I,9,0)</f>
        <v>538.03000000000009</v>
      </c>
      <c r="G992" s="407">
        <f>BDI_Materiais!$H$27</f>
        <v>0.2026</v>
      </c>
      <c r="H992" s="406">
        <f t="shared" si="178"/>
        <v>647.03487800000005</v>
      </c>
      <c r="I992" s="406">
        <f t="shared" si="179"/>
        <v>1294.07</v>
      </c>
      <c r="J992" s="31"/>
    </row>
    <row r="993" spans="1:10" x14ac:dyDescent="0.25">
      <c r="A993" s="457" t="s">
        <v>15829</v>
      </c>
      <c r="B993" s="458" t="s">
        <v>3630</v>
      </c>
      <c r="C993" s="459" t="s">
        <v>15830</v>
      </c>
      <c r="D993" s="459" t="s">
        <v>3653</v>
      </c>
      <c r="E993" s="460"/>
      <c r="F993" s="459"/>
      <c r="G993" s="459"/>
      <c r="H993" s="459"/>
      <c r="I993" s="461"/>
      <c r="J993" s="462"/>
    </row>
    <row r="994" spans="1:10" ht="75" x14ac:dyDescent="0.25">
      <c r="A994" s="31" t="s">
        <v>15831</v>
      </c>
      <c r="B994" s="404" t="s">
        <v>14215</v>
      </c>
      <c r="C994" s="31" t="s">
        <v>15832</v>
      </c>
      <c r="D994" s="408" t="s">
        <v>3635</v>
      </c>
      <c r="E994" s="405">
        <v>28</v>
      </c>
      <c r="F994" s="406">
        <f>VLOOKUP(B994,'RELATÓRIO DE COMPOSIÇÕES'!A:I,9,0)</f>
        <v>33.29</v>
      </c>
      <c r="G994" s="407">
        <f>BDI_Materiais!$H$27</f>
        <v>0.2026</v>
      </c>
      <c r="H994" s="406">
        <f t="shared" ref="H994:H997" si="180">(1+G994)*F994</f>
        <v>40.034553999999993</v>
      </c>
      <c r="I994" s="406">
        <f t="shared" ref="I994:I997" si="181">ROUND((H994*E994),2)</f>
        <v>1120.97</v>
      </c>
      <c r="J994" s="31"/>
    </row>
    <row r="995" spans="1:10" ht="60" x14ac:dyDescent="0.25">
      <c r="A995" s="31" t="s">
        <v>15833</v>
      </c>
      <c r="B995" s="404" t="s">
        <v>14218</v>
      </c>
      <c r="C995" s="31" t="s">
        <v>15834</v>
      </c>
      <c r="D995" s="408" t="s">
        <v>3635</v>
      </c>
      <c r="E995" s="405">
        <v>34</v>
      </c>
      <c r="F995" s="406">
        <f>VLOOKUP(B995,'RELATÓRIO DE COMPOSIÇÕES'!A:I,9,0)</f>
        <v>11.23</v>
      </c>
      <c r="G995" s="407">
        <f>BDI_Materiais!$H$27</f>
        <v>0.2026</v>
      </c>
      <c r="H995" s="406">
        <f t="shared" si="180"/>
        <v>13.505198</v>
      </c>
      <c r="I995" s="406">
        <f t="shared" si="181"/>
        <v>459.18</v>
      </c>
      <c r="J995" s="31"/>
    </row>
    <row r="996" spans="1:10" ht="75" x14ac:dyDescent="0.25">
      <c r="A996" s="31" t="s">
        <v>15835</v>
      </c>
      <c r="B996" s="404" t="s">
        <v>14221</v>
      </c>
      <c r="C996" s="31" t="s">
        <v>15836</v>
      </c>
      <c r="D996" s="408" t="s">
        <v>3635</v>
      </c>
      <c r="E996" s="405">
        <v>2</v>
      </c>
      <c r="F996" s="406">
        <f>VLOOKUP(B996,'RELATÓRIO DE COMPOSIÇÕES'!A:I,9,0)</f>
        <v>14.32</v>
      </c>
      <c r="G996" s="407">
        <f>BDI_Materiais!$H$27</f>
        <v>0.2026</v>
      </c>
      <c r="H996" s="406">
        <f t="shared" si="180"/>
        <v>17.221232000000001</v>
      </c>
      <c r="I996" s="406">
        <f t="shared" si="181"/>
        <v>34.44</v>
      </c>
      <c r="J996" s="31"/>
    </row>
    <row r="997" spans="1:10" ht="75" x14ac:dyDescent="0.25">
      <c r="A997" s="31" t="s">
        <v>15837</v>
      </c>
      <c r="B997" s="404" t="s">
        <v>14224</v>
      </c>
      <c r="C997" s="31" t="s">
        <v>15838</v>
      </c>
      <c r="D997" s="408" t="s">
        <v>3635</v>
      </c>
      <c r="E997" s="405">
        <v>12</v>
      </c>
      <c r="F997" s="406">
        <f>VLOOKUP(B997,'RELATÓRIO DE COMPOSIÇÕES'!A:I,9,0)</f>
        <v>18.420000000000002</v>
      </c>
      <c r="G997" s="407">
        <f>BDI_Materiais!$H$27</f>
        <v>0.2026</v>
      </c>
      <c r="H997" s="406">
        <f t="shared" si="180"/>
        <v>22.151892</v>
      </c>
      <c r="I997" s="406">
        <f t="shared" si="181"/>
        <v>265.82</v>
      </c>
      <c r="J997" s="31"/>
    </row>
    <row r="998" spans="1:10" x14ac:dyDescent="0.25">
      <c r="A998" s="457" t="s">
        <v>15839</v>
      </c>
      <c r="B998" s="458" t="s">
        <v>3630</v>
      </c>
      <c r="C998" s="459" t="s">
        <v>15840</v>
      </c>
      <c r="D998" s="459" t="s">
        <v>3653</v>
      </c>
      <c r="E998" s="460"/>
      <c r="F998" s="459"/>
      <c r="G998" s="459"/>
      <c r="H998" s="459"/>
      <c r="I998" s="461"/>
      <c r="J998" s="462"/>
    </row>
    <row r="999" spans="1:10" x14ac:dyDescent="0.25">
      <c r="A999" s="31" t="s">
        <v>15841</v>
      </c>
      <c r="B999" s="404">
        <v>72554</v>
      </c>
      <c r="C999" s="31" t="s">
        <v>7985</v>
      </c>
      <c r="D999" s="408" t="s">
        <v>3635</v>
      </c>
      <c r="E999" s="405">
        <v>19</v>
      </c>
      <c r="F999" s="406">
        <f>VLOOKUP(B999,'RELATÓRIO DE COMPOSIÇÕES'!A:I,9,0)</f>
        <v>675.91</v>
      </c>
      <c r="G999" s="407">
        <f>BDI_Materiais!$H$27</f>
        <v>0.2026</v>
      </c>
      <c r="H999" s="406">
        <f t="shared" ref="H999:H1000" si="182">(1+G999)*F999</f>
        <v>812.84936599999992</v>
      </c>
      <c r="I999" s="406">
        <f t="shared" ref="I999:I1000" si="183">ROUND((H999*E999),2)</f>
        <v>15444.14</v>
      </c>
      <c r="J999" s="31"/>
    </row>
    <row r="1000" spans="1:10" ht="30" x14ac:dyDescent="0.25">
      <c r="A1000" s="31" t="s">
        <v>15842</v>
      </c>
      <c r="B1000" s="404" t="s">
        <v>14227</v>
      </c>
      <c r="C1000" s="31" t="s">
        <v>15843</v>
      </c>
      <c r="D1000" s="408" t="s">
        <v>3635</v>
      </c>
      <c r="E1000" s="405">
        <v>7</v>
      </c>
      <c r="F1000" s="406">
        <f>VLOOKUP(B1000,'RELATÓRIO DE COMPOSIÇÕES'!A:I,9,0)</f>
        <v>211.86</v>
      </c>
      <c r="G1000" s="407">
        <f>BDI_Materiais!$H$27</f>
        <v>0.2026</v>
      </c>
      <c r="H1000" s="406">
        <f t="shared" si="182"/>
        <v>254.782836</v>
      </c>
      <c r="I1000" s="406">
        <f t="shared" si="183"/>
        <v>1783.48</v>
      </c>
      <c r="J1000" s="31"/>
    </row>
    <row r="1001" spans="1:10" x14ac:dyDescent="0.25">
      <c r="A1001" s="466"/>
      <c r="B1001" s="467" t="s">
        <v>3630</v>
      </c>
      <c r="C1001" s="34"/>
      <c r="D1001" s="34"/>
      <c r="E1001" s="34"/>
      <c r="F1001" s="34"/>
      <c r="G1001" s="34"/>
      <c r="H1001" s="34"/>
      <c r="I1001" s="34"/>
      <c r="J1001" s="468"/>
    </row>
    <row r="1002" spans="1:10" x14ac:dyDescent="0.25">
      <c r="A1002" s="469"/>
      <c r="B1002" s="470" t="s">
        <v>3630</v>
      </c>
      <c r="C1002" s="35" t="s">
        <v>15844</v>
      </c>
      <c r="D1002" s="35"/>
      <c r="E1002" s="35"/>
      <c r="F1002" s="35"/>
      <c r="G1002" s="35"/>
      <c r="H1002" s="35"/>
      <c r="I1002" s="35"/>
      <c r="J1002" s="471">
        <f>SUM(I925:I1000)</f>
        <v>101497.74000000003</v>
      </c>
    </row>
    <row r="1003" spans="1:10" x14ac:dyDescent="0.25">
      <c r="A1003" s="472"/>
      <c r="B1003" s="473" t="s">
        <v>3630</v>
      </c>
      <c r="C1003" s="474"/>
      <c r="D1003" s="474"/>
      <c r="E1003" s="474"/>
      <c r="F1003" s="474"/>
      <c r="G1003" s="474"/>
      <c r="H1003" s="474"/>
      <c r="I1003" s="474"/>
      <c r="J1003" s="475"/>
    </row>
    <row r="1004" spans="1:10" x14ac:dyDescent="0.25">
      <c r="A1004" s="472"/>
      <c r="B1004" s="473" t="s">
        <v>3630</v>
      </c>
      <c r="C1004" s="474"/>
      <c r="D1004" s="474"/>
      <c r="E1004" s="474"/>
      <c r="F1004" s="474"/>
      <c r="G1004" s="474"/>
      <c r="H1004" s="474"/>
      <c r="I1004" s="474"/>
      <c r="J1004" s="475"/>
    </row>
    <row r="1005" spans="1:10" x14ac:dyDescent="0.25">
      <c r="A1005" s="469"/>
      <c r="B1005" s="470" t="s">
        <v>3630</v>
      </c>
      <c r="C1005" s="35" t="s">
        <v>93</v>
      </c>
      <c r="D1005" s="35"/>
      <c r="E1005" s="35"/>
      <c r="F1005" s="35"/>
      <c r="G1005" s="35"/>
      <c r="H1005" s="35"/>
      <c r="I1005" s="35"/>
      <c r="J1005" s="471">
        <f>SUM(J14:J1004)</f>
        <v>10423944.350000003</v>
      </c>
    </row>
  </sheetData>
  <autoFilter ref="A13:J1005" xr:uid="{00000000-0001-0000-0700-000000000000}"/>
  <mergeCells count="9">
    <mergeCell ref="A12:J12"/>
    <mergeCell ref="A11:J11"/>
    <mergeCell ref="H1:I1"/>
    <mergeCell ref="H2:I2"/>
    <mergeCell ref="C1:D1"/>
    <mergeCell ref="C2:D2"/>
    <mergeCell ref="C3:D3"/>
    <mergeCell ref="C4:D4"/>
    <mergeCell ref="C5:D5"/>
  </mergeCells>
  <phoneticPr fontId="37" type="noConversion"/>
  <pageMargins left="0.78740157499999996" right="0.78740157499999996" top="0.984251969" bottom="0.984251969" header="0.4921259845" footer="0.4921259845"/>
  <pageSetup paperSize="9" scale="3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73B39-DDB0-47D1-AFA5-B24778650771}">
  <sheetPr>
    <tabColor theme="5" tint="0.39997558519241921"/>
    <pageSetUpPr fitToPage="1"/>
  </sheetPr>
  <dimension ref="A1:J348"/>
  <sheetViews>
    <sheetView showGridLines="0" view="pageBreakPreview" topLeftCell="A68" zoomScaleNormal="85" zoomScaleSheetLayoutView="100" workbookViewId="0">
      <selection activeCell="C76" sqref="C76"/>
    </sheetView>
  </sheetViews>
  <sheetFormatPr defaultRowHeight="15" x14ac:dyDescent="0.25"/>
  <cols>
    <col min="1" max="1" width="18" bestFit="1" customWidth="1"/>
    <col min="2" max="2" width="21.7109375" customWidth="1"/>
    <col min="3" max="3" width="60.7109375" customWidth="1"/>
    <col min="4" max="4" width="7.7109375" customWidth="1"/>
    <col min="5" max="5" width="12.140625" style="364" bestFit="1" customWidth="1"/>
    <col min="6" max="6" width="17.140625" bestFit="1" customWidth="1"/>
    <col min="7" max="8" width="17.140625" customWidth="1"/>
    <col min="9" max="9" width="27.7109375" customWidth="1"/>
    <col min="10" max="10" width="22.7109375" customWidth="1"/>
  </cols>
  <sheetData>
    <row r="1" spans="1:10" x14ac:dyDescent="0.25">
      <c r="A1" s="202"/>
      <c r="B1" s="202"/>
      <c r="C1" s="583" t="s">
        <v>4719</v>
      </c>
      <c r="D1" s="584"/>
      <c r="E1" s="230"/>
      <c r="F1" s="205"/>
      <c r="G1" s="205"/>
      <c r="H1" s="585" t="s">
        <v>3655</v>
      </c>
      <c r="I1" s="586"/>
      <c r="J1" s="251">
        <f>BDI_Materiais!$H$27</f>
        <v>0.2026</v>
      </c>
    </row>
    <row r="2" spans="1:10" x14ac:dyDescent="0.25">
      <c r="A2" s="202"/>
      <c r="B2" s="206"/>
      <c r="C2" s="583" t="s">
        <v>4720</v>
      </c>
      <c r="D2" s="584"/>
      <c r="E2" s="230"/>
      <c r="F2" s="205"/>
      <c r="G2" s="208"/>
      <c r="H2" s="585" t="s">
        <v>3664</v>
      </c>
      <c r="I2" s="586"/>
      <c r="J2" s="251">
        <f>BDI_Equipamentos!$H$27</f>
        <v>0.1326</v>
      </c>
    </row>
    <row r="3" spans="1:10" x14ac:dyDescent="0.25">
      <c r="A3" s="202"/>
      <c r="B3" s="206"/>
      <c r="C3" s="583" t="s">
        <v>3722</v>
      </c>
      <c r="D3" s="584"/>
      <c r="E3" s="231"/>
      <c r="F3" s="205"/>
      <c r="G3" s="208"/>
      <c r="H3" s="208"/>
      <c r="I3" s="208"/>
      <c r="J3" s="208"/>
    </row>
    <row r="4" spans="1:10" x14ac:dyDescent="0.25">
      <c r="A4" s="210"/>
      <c r="B4" s="210"/>
      <c r="C4" s="583" t="s">
        <v>3723</v>
      </c>
      <c r="D4" s="584"/>
      <c r="E4" s="232"/>
      <c r="F4" s="205"/>
      <c r="G4" s="208"/>
      <c r="H4" s="208"/>
      <c r="I4" s="208"/>
      <c r="J4" s="205"/>
    </row>
    <row r="5" spans="1:10" x14ac:dyDescent="0.25">
      <c r="A5" s="210"/>
      <c r="B5" s="210"/>
      <c r="C5" s="583" t="str">
        <f>IF('!Dados'!G3="Com Desoneração","PLANILHA ESTIMATIVA DOS SERVIÇOS (COM DESONERAÇÃO)","PLANILHA ESTIMATIVA DOS SERVIÇOS (SEM DESONERAÇÃO)")</f>
        <v>PLANILHA ESTIMATIVA DOS SERVIÇOS (SEM DESONERAÇÃO)</v>
      </c>
      <c r="D5" s="583"/>
      <c r="E5" s="232"/>
      <c r="F5" s="205"/>
      <c r="G5" s="208"/>
      <c r="H5" s="208"/>
      <c r="I5" s="208"/>
      <c r="J5" s="205"/>
    </row>
    <row r="6" spans="1:10" ht="15.75" x14ac:dyDescent="0.25">
      <c r="A6" s="263" t="str">
        <f>'CPM_Comp.Mensal_Mão_Obra'!$B$5</f>
        <v>OBRA: RECONSTRUÇÃO DO CENTRO DE ENSINO FUNDAMENTAL 01 - CANDANGOLÂNDIA</v>
      </c>
      <c r="B6" s="213"/>
      <c r="C6" s="37"/>
      <c r="D6" s="38"/>
      <c r="E6" s="233"/>
      <c r="F6" s="205"/>
      <c r="G6" s="205"/>
      <c r="H6" s="205"/>
      <c r="I6" s="205"/>
      <c r="J6" s="269" t="str">
        <f>'CPM_Comp.Mensal_Mão_Obra'!$M$6</f>
        <v>Data: 30/11/2023</v>
      </c>
    </row>
    <row r="7" spans="1:10" x14ac:dyDescent="0.25">
      <c r="A7" s="270" t="str">
        <f>'CPM_Comp.Mensal_Mão_Obra'!$B$6</f>
        <v>LOCAL: EQR 2/4, AE 7 - CANDANGOLÂNDIA - DF</v>
      </c>
      <c r="B7" s="210"/>
      <c r="C7" s="210"/>
      <c r="D7" s="211"/>
      <c r="E7" s="230"/>
      <c r="F7" s="205"/>
      <c r="G7" s="205"/>
      <c r="H7" s="205"/>
      <c r="I7" s="205"/>
      <c r="J7" s="272" t="str">
        <f>'CPM_Comp.Mensal_Mão_Obra'!$M$7</f>
        <v>ÁREA CONSTRUÇÃO:  5.046,37 m²</v>
      </c>
    </row>
    <row r="8" spans="1:10" x14ac:dyDescent="0.25">
      <c r="A8" s="216" t="s">
        <v>3723</v>
      </c>
      <c r="B8" s="210"/>
      <c r="C8" s="210"/>
      <c r="D8" s="211"/>
      <c r="E8" s="230"/>
      <c r="F8" s="205"/>
      <c r="G8" s="205"/>
      <c r="H8" s="205"/>
      <c r="I8" s="205"/>
      <c r="J8" s="272" t="str">
        <f>IF('!Dados'!$G$3="Com Desoneração",'!Dados'!$E$6,'!Dados'!$E$7)</f>
        <v>LEIS SOCIAIS HORISTAS: 110,69%</v>
      </c>
    </row>
    <row r="9" spans="1:10" x14ac:dyDescent="0.25">
      <c r="A9" s="216" t="s">
        <v>3866</v>
      </c>
      <c r="B9" s="210"/>
      <c r="C9" s="210"/>
      <c r="D9" s="211"/>
      <c r="E9" s="234"/>
      <c r="F9" s="205"/>
      <c r="G9" s="205"/>
      <c r="H9" s="205"/>
      <c r="I9" s="205"/>
      <c r="J9" s="272" t="str">
        <f>IF('!Dados'!$G$3="Com Desoneração",'!Dados'!$G$6,'!Dados'!$G$7)</f>
        <v>LEIS SOCIAIS MENSALISTAS: 70,40%</v>
      </c>
    </row>
    <row r="10" spans="1:10" x14ac:dyDescent="0.25">
      <c r="A10" s="216" t="s">
        <v>3867</v>
      </c>
      <c r="B10" s="210"/>
      <c r="C10" s="210"/>
      <c r="D10" s="204"/>
      <c r="E10" s="234"/>
      <c r="F10" s="205"/>
      <c r="G10" s="205"/>
      <c r="H10" s="205"/>
      <c r="I10" s="205"/>
      <c r="J10" s="272" t="str">
        <f>IF('!Dados'!$G$3="Com Desoneração",'!Dados'!$I$6,'!Dados'!$I$7)</f>
        <v>TABELA DE REFERÊNCIA:. SINAPI - OUTUBRO DE 2023 SEM DESONERAÇÃO</v>
      </c>
    </row>
    <row r="11" spans="1:10" ht="18.75" x14ac:dyDescent="0.25">
      <c r="A11" s="577" t="s">
        <v>7056</v>
      </c>
      <c r="B11" s="578"/>
      <c r="C11" s="579"/>
      <c r="D11" s="579"/>
      <c r="E11" s="579"/>
      <c r="F11" s="579"/>
      <c r="G11" s="579"/>
      <c r="H11" s="579"/>
      <c r="I11" s="579"/>
      <c r="J11" s="580"/>
    </row>
    <row r="12" spans="1:10" ht="18.75" x14ac:dyDescent="0.25">
      <c r="A12" s="577" t="s">
        <v>3670</v>
      </c>
      <c r="B12" s="578"/>
      <c r="C12" s="579"/>
      <c r="D12" s="579"/>
      <c r="E12" s="579"/>
      <c r="F12" s="579"/>
      <c r="G12" s="579"/>
      <c r="H12" s="579"/>
      <c r="I12" s="579"/>
      <c r="J12" s="580"/>
    </row>
    <row r="13" spans="1:10" ht="25.5" x14ac:dyDescent="0.25">
      <c r="A13" s="20" t="s">
        <v>3671</v>
      </c>
      <c r="B13" s="21" t="s">
        <v>3656</v>
      </c>
      <c r="C13" s="21" t="s">
        <v>3657</v>
      </c>
      <c r="D13" s="21" t="s">
        <v>3658</v>
      </c>
      <c r="E13" s="198" t="s">
        <v>3659</v>
      </c>
      <c r="F13" s="22" t="s">
        <v>3672</v>
      </c>
      <c r="G13" s="22" t="s">
        <v>3673</v>
      </c>
      <c r="H13" s="22" t="s">
        <v>3674</v>
      </c>
      <c r="I13" s="22" t="s">
        <v>3660</v>
      </c>
      <c r="J13" s="23" t="s">
        <v>3675</v>
      </c>
    </row>
    <row r="14" spans="1:10" s="377" customFormat="1" x14ac:dyDescent="0.25">
      <c r="A14" s="440" t="s">
        <v>14539</v>
      </c>
      <c r="B14" s="463" t="s">
        <v>3630</v>
      </c>
      <c r="C14" s="221" t="s">
        <v>14541</v>
      </c>
      <c r="D14" s="221" t="s">
        <v>3653</v>
      </c>
      <c r="E14" s="442"/>
      <c r="F14" s="221"/>
      <c r="G14" s="221"/>
      <c r="H14" s="221"/>
      <c r="I14" s="443"/>
      <c r="J14" s="444"/>
    </row>
    <row r="15" spans="1:10" s="377" customFormat="1" x14ac:dyDescent="0.25">
      <c r="A15" s="445" t="s">
        <v>14542</v>
      </c>
      <c r="B15" s="465" t="s">
        <v>3630</v>
      </c>
      <c r="C15" s="447" t="s">
        <v>14543</v>
      </c>
      <c r="D15" s="447" t="s">
        <v>3653</v>
      </c>
      <c r="E15" s="448"/>
      <c r="F15" s="447"/>
      <c r="G15" s="447"/>
      <c r="H15" s="447"/>
      <c r="I15" s="449"/>
      <c r="J15" s="450"/>
    </row>
    <row r="16" spans="1:10" s="377" customFormat="1" x14ac:dyDescent="0.25">
      <c r="A16" s="445" t="s">
        <v>14544</v>
      </c>
      <c r="B16" s="465" t="s">
        <v>3630</v>
      </c>
      <c r="C16" s="447" t="s">
        <v>15845</v>
      </c>
      <c r="D16" s="447" t="s">
        <v>3653</v>
      </c>
      <c r="E16" s="448"/>
      <c r="F16" s="447"/>
      <c r="G16" s="447"/>
      <c r="H16" s="447"/>
      <c r="I16" s="449"/>
      <c r="J16" s="450"/>
    </row>
    <row r="17" spans="1:10" s="377" customFormat="1" x14ac:dyDescent="0.25">
      <c r="A17" s="451" t="s">
        <v>15846</v>
      </c>
      <c r="B17" s="464" t="s">
        <v>3630</v>
      </c>
      <c r="C17" s="453" t="s">
        <v>15847</v>
      </c>
      <c r="D17" s="453" t="s">
        <v>3653</v>
      </c>
      <c r="E17" s="454"/>
      <c r="F17" s="453"/>
      <c r="G17" s="453"/>
      <c r="H17" s="453"/>
      <c r="I17" s="455"/>
      <c r="J17" s="456"/>
    </row>
    <row r="18" spans="1:10" s="377" customFormat="1" ht="30" x14ac:dyDescent="0.25">
      <c r="A18" s="31" t="s">
        <v>15848</v>
      </c>
      <c r="B18" s="404">
        <v>96522</v>
      </c>
      <c r="C18" s="31" t="s">
        <v>15849</v>
      </c>
      <c r="D18" s="31" t="s">
        <v>3641</v>
      </c>
      <c r="E18" s="405">
        <v>57.69</v>
      </c>
      <c r="F18" s="406">
        <f>VLOOKUP(B18,'RELATÓRIO DE COMPOSIÇÕES'!A:I,9,0)</f>
        <v>160.57999999999998</v>
      </c>
      <c r="G18" s="407">
        <f>BDI_Materiais!$H$27</f>
        <v>0.2026</v>
      </c>
      <c r="H18" s="406">
        <f t="shared" ref="H18" si="0">(1+G18)*F18</f>
        <v>193.11350799999997</v>
      </c>
      <c r="I18" s="406">
        <f t="shared" ref="I18" si="1">ROUND((H18*E18),2)</f>
        <v>11140.72</v>
      </c>
      <c r="J18" s="31"/>
    </row>
    <row r="19" spans="1:10" s="377" customFormat="1" ht="30" x14ac:dyDescent="0.25">
      <c r="A19" s="31" t="s">
        <v>15850</v>
      </c>
      <c r="B19" s="404">
        <v>96619</v>
      </c>
      <c r="C19" s="31" t="s">
        <v>15851</v>
      </c>
      <c r="D19" s="31" t="s">
        <v>3636</v>
      </c>
      <c r="E19" s="405">
        <v>38.4</v>
      </c>
      <c r="F19" s="406">
        <f>VLOOKUP(B19,'RELATÓRIO DE COMPOSIÇÕES'!A:I,9,0)</f>
        <v>39.090000000000003</v>
      </c>
      <c r="G19" s="407">
        <f>BDI_Materiais!$H$27</f>
        <v>0.2026</v>
      </c>
      <c r="H19" s="406">
        <f t="shared" ref="H19:H21" si="2">(1+G19)*F19</f>
        <v>47.009633999999998</v>
      </c>
      <c r="I19" s="406">
        <f t="shared" ref="I19:I21" si="3">ROUND((H19*E19),2)</f>
        <v>1805.17</v>
      </c>
      <c r="J19" s="31"/>
    </row>
    <row r="20" spans="1:10" s="377" customFormat="1" ht="30" x14ac:dyDescent="0.25">
      <c r="A20" s="31" t="s">
        <v>15852</v>
      </c>
      <c r="B20" s="404">
        <v>93382</v>
      </c>
      <c r="C20" s="31" t="s">
        <v>5116</v>
      </c>
      <c r="D20" s="31" t="s">
        <v>3641</v>
      </c>
      <c r="E20" s="405">
        <v>35.99</v>
      </c>
      <c r="F20" s="406">
        <f>VLOOKUP(B20,'RELATÓRIO DE COMPOSIÇÕES'!A:I,9,0)</f>
        <v>25.28</v>
      </c>
      <c r="G20" s="407">
        <f>BDI_Materiais!$H$27</f>
        <v>0.2026</v>
      </c>
      <c r="H20" s="406">
        <f t="shared" si="2"/>
        <v>30.401727999999999</v>
      </c>
      <c r="I20" s="406">
        <f t="shared" si="3"/>
        <v>1094.1600000000001</v>
      </c>
      <c r="J20" s="31"/>
    </row>
    <row r="21" spans="1:10" s="377" customFormat="1" ht="30" x14ac:dyDescent="0.25">
      <c r="A21" s="31" t="s">
        <v>15853</v>
      </c>
      <c r="B21" s="404">
        <v>93382</v>
      </c>
      <c r="C21" s="31" t="s">
        <v>5116</v>
      </c>
      <c r="D21" s="31" t="s">
        <v>3641</v>
      </c>
      <c r="E21" s="405">
        <v>496.73</v>
      </c>
      <c r="F21" s="406">
        <f>VLOOKUP(B21,'RELATÓRIO DE COMPOSIÇÕES'!A:I,9,0)</f>
        <v>25.28</v>
      </c>
      <c r="G21" s="407">
        <f>BDI_Materiais!$H$27</f>
        <v>0.2026</v>
      </c>
      <c r="H21" s="406">
        <f t="shared" si="2"/>
        <v>30.401727999999999</v>
      </c>
      <c r="I21" s="406">
        <f t="shared" si="3"/>
        <v>15101.45</v>
      </c>
      <c r="J21" s="31"/>
    </row>
    <row r="22" spans="1:10" s="377" customFormat="1" x14ac:dyDescent="0.25">
      <c r="A22" s="440" t="s">
        <v>14546</v>
      </c>
      <c r="B22" s="463" t="s">
        <v>3630</v>
      </c>
      <c r="C22" s="221" t="s">
        <v>14547</v>
      </c>
      <c r="D22" s="221" t="s">
        <v>3653</v>
      </c>
      <c r="E22" s="442"/>
      <c r="F22" s="221"/>
      <c r="G22" s="221"/>
      <c r="H22" s="221"/>
      <c r="I22" s="443"/>
      <c r="J22" s="444"/>
    </row>
    <row r="23" spans="1:10" s="377" customFormat="1" x14ac:dyDescent="0.25">
      <c r="A23" s="445" t="s">
        <v>15854</v>
      </c>
      <c r="B23" s="465" t="s">
        <v>3630</v>
      </c>
      <c r="C23" s="447" t="s">
        <v>15855</v>
      </c>
      <c r="D23" s="447" t="s">
        <v>3653</v>
      </c>
      <c r="E23" s="448"/>
      <c r="F23" s="447"/>
      <c r="G23" s="447"/>
      <c r="H23" s="447"/>
      <c r="I23" s="449"/>
      <c r="J23" s="450"/>
    </row>
    <row r="24" spans="1:10" s="377" customFormat="1" x14ac:dyDescent="0.25">
      <c r="A24" s="451" t="s">
        <v>15856</v>
      </c>
      <c r="B24" s="464" t="s">
        <v>3630</v>
      </c>
      <c r="C24" s="453" t="s">
        <v>14551</v>
      </c>
      <c r="D24" s="453" t="s">
        <v>3653</v>
      </c>
      <c r="E24" s="454"/>
      <c r="F24" s="453"/>
      <c r="G24" s="453"/>
      <c r="H24" s="453"/>
      <c r="I24" s="455"/>
      <c r="J24" s="456"/>
    </row>
    <row r="25" spans="1:10" s="377" customFormat="1" ht="45" x14ac:dyDescent="0.25">
      <c r="A25" s="27" t="s">
        <v>15857</v>
      </c>
      <c r="B25" s="478">
        <v>97086</v>
      </c>
      <c r="C25" s="27" t="s">
        <v>15858</v>
      </c>
      <c r="D25" s="27" t="s">
        <v>3636</v>
      </c>
      <c r="E25" s="479">
        <v>2.25</v>
      </c>
      <c r="F25" s="480">
        <f>VLOOKUP(B25,'RELATÓRIO DE COMPOSIÇÕES'!A:I,9,0)</f>
        <v>137.63999999999999</v>
      </c>
      <c r="G25" s="481">
        <f>BDI_Materiais!$H$27</f>
        <v>0.2026</v>
      </c>
      <c r="H25" s="480">
        <f t="shared" ref="H25:H27" si="4">(1+G25)*F25</f>
        <v>165.52586399999996</v>
      </c>
      <c r="I25" s="480">
        <f t="shared" ref="I25:I27" si="5">ROUND((H25*E25),2)</f>
        <v>372.43</v>
      </c>
      <c r="J25" s="27"/>
    </row>
    <row r="26" spans="1:10" s="377" customFormat="1" x14ac:dyDescent="0.25">
      <c r="A26" s="457" t="s">
        <v>15859</v>
      </c>
      <c r="B26" s="458"/>
      <c r="C26" s="459" t="s">
        <v>14555</v>
      </c>
      <c r="D26" s="459" t="s">
        <v>3653</v>
      </c>
      <c r="E26" s="460"/>
      <c r="F26" s="484"/>
      <c r="G26" s="485"/>
      <c r="H26" s="484"/>
      <c r="I26" s="484"/>
      <c r="J26" s="462"/>
    </row>
    <row r="27" spans="1:10" s="377" customFormat="1" ht="45" x14ac:dyDescent="0.25">
      <c r="A27" s="342" t="s">
        <v>15860</v>
      </c>
      <c r="B27" s="482">
        <v>92770</v>
      </c>
      <c r="C27" s="342" t="s">
        <v>7904</v>
      </c>
      <c r="D27" s="342" t="s">
        <v>3639</v>
      </c>
      <c r="E27" s="483">
        <v>8988.7000000000007</v>
      </c>
      <c r="F27" s="476">
        <f>VLOOKUP(B27,'RELATÓRIO DE COMPOSIÇÕES'!A:I,9,0)</f>
        <v>13.38</v>
      </c>
      <c r="G27" s="477">
        <f>BDI_Materiais!$H$27</f>
        <v>0.2026</v>
      </c>
      <c r="H27" s="476">
        <f t="shared" si="4"/>
        <v>16.090788</v>
      </c>
      <c r="I27" s="476">
        <f t="shared" si="5"/>
        <v>144635.26999999999</v>
      </c>
      <c r="J27" s="342"/>
    </row>
    <row r="28" spans="1:10" s="377" customFormat="1" x14ac:dyDescent="0.25">
      <c r="A28" s="457" t="s">
        <v>15861</v>
      </c>
      <c r="B28" s="458" t="s">
        <v>3630</v>
      </c>
      <c r="C28" s="459" t="s">
        <v>14561</v>
      </c>
      <c r="D28" s="459" t="s">
        <v>3653</v>
      </c>
      <c r="E28" s="460"/>
      <c r="F28" s="459"/>
      <c r="G28" s="459"/>
      <c r="H28" s="459"/>
      <c r="I28" s="461"/>
      <c r="J28" s="462"/>
    </row>
    <row r="29" spans="1:10" s="377" customFormat="1" ht="60" x14ac:dyDescent="0.25">
      <c r="A29" s="31" t="s">
        <v>15862</v>
      </c>
      <c r="B29" s="404" t="s">
        <v>13795</v>
      </c>
      <c r="C29" s="31" t="s">
        <v>14671</v>
      </c>
      <c r="D29" s="31" t="s">
        <v>3641</v>
      </c>
      <c r="E29" s="405">
        <v>84.5</v>
      </c>
      <c r="F29" s="406">
        <f>VLOOKUP(B29,'RELATÓRIO DE COMPOSIÇÕES'!A:I,9,0)</f>
        <v>641.12</v>
      </c>
      <c r="G29" s="407">
        <f>BDI_Materiais!$H$27</f>
        <v>0.2026</v>
      </c>
      <c r="H29" s="406">
        <f t="shared" ref="H29" si="6">(1+G29)*F29</f>
        <v>771.01091199999996</v>
      </c>
      <c r="I29" s="406">
        <f t="shared" ref="I29" si="7">ROUND((H29*E29),2)</f>
        <v>65150.42</v>
      </c>
      <c r="J29" s="31"/>
    </row>
    <row r="30" spans="1:10" s="377" customFormat="1" x14ac:dyDescent="0.25">
      <c r="A30" s="440" t="s">
        <v>15863</v>
      </c>
      <c r="B30" s="463" t="s">
        <v>3630</v>
      </c>
      <c r="C30" s="221" t="s">
        <v>15864</v>
      </c>
      <c r="D30" s="221" t="s">
        <v>3653</v>
      </c>
      <c r="E30" s="442"/>
      <c r="F30" s="221"/>
      <c r="G30" s="221"/>
      <c r="H30" s="221"/>
      <c r="I30" s="443"/>
      <c r="J30" s="444"/>
    </row>
    <row r="31" spans="1:10" s="377" customFormat="1" x14ac:dyDescent="0.25">
      <c r="A31" s="451" t="s">
        <v>15865</v>
      </c>
      <c r="B31" s="464" t="s">
        <v>3630</v>
      </c>
      <c r="C31" s="453" t="s">
        <v>15866</v>
      </c>
      <c r="D31" s="453" t="s">
        <v>3653</v>
      </c>
      <c r="E31" s="454"/>
      <c r="F31" s="453"/>
      <c r="G31" s="453"/>
      <c r="H31" s="453"/>
      <c r="I31" s="455"/>
      <c r="J31" s="456"/>
    </row>
    <row r="32" spans="1:10" s="377" customFormat="1" ht="60" x14ac:dyDescent="0.25">
      <c r="A32" s="513" t="s">
        <v>15867</v>
      </c>
      <c r="B32" s="514" t="s">
        <v>16322</v>
      </c>
      <c r="C32" s="513" t="str">
        <f>VLOOKUP(B32,'RELATÓRIO DE COMPOSIÇÕES'!A:I,3,0)</f>
        <v>ESTACA ESCAVADA MECANICAMENTE, SEM FLUIDO ESTABILIZANTE, COM 30CM DE DIÂMETRO, CONCRETO LANÇADO POR CAMINHÃO BETONEIRA (EXCLUSIVE MOBILIZAÇÃO E DESMOBILIZAÇÃO). AF_01/2020</v>
      </c>
      <c r="D32" s="513" t="s">
        <v>3640</v>
      </c>
      <c r="E32" s="516">
        <v>168</v>
      </c>
      <c r="F32" s="517">
        <f>VLOOKUP(B32,'RELATÓRIO DE COMPOSIÇÕES'!A:I,9,0)</f>
        <v>67.75</v>
      </c>
      <c r="G32" s="518">
        <f>BDI_Materiais!$H$27</f>
        <v>0.2026</v>
      </c>
      <c r="H32" s="517">
        <f t="shared" ref="H32:H37" si="8">(1+G32)*F32</f>
        <v>81.47614999999999</v>
      </c>
      <c r="I32" s="517">
        <f t="shared" ref="I32:I37" si="9">ROUND((H32*E32),2)</f>
        <v>13687.99</v>
      </c>
      <c r="J32" s="513"/>
    </row>
    <row r="33" spans="1:10" s="519" customFormat="1" ht="60" x14ac:dyDescent="0.25">
      <c r="A33" s="513" t="s">
        <v>15868</v>
      </c>
      <c r="B33" s="514">
        <v>100897</v>
      </c>
      <c r="C33" s="513" t="str">
        <f>VLOOKUP(B33,'RELATÓRIO DE COMPOSIÇÕES'!A:I,3,0)</f>
        <v>ESTACA ESCAVADA MECANICAMENTE, SEM FLUIDO ESTABILIZANTE, COM 40CM DE DIÂMETRO, CONCRETO LANÇADO POR CAMINHÃO BETONEIRA (EXCLUSIVE MOBILIZAÇÃO E DESMOBILIZAÇÃO). AF_01/2020_PA</v>
      </c>
      <c r="D33" s="513" t="s">
        <v>3640</v>
      </c>
      <c r="E33" s="516">
        <v>469</v>
      </c>
      <c r="F33" s="517">
        <f>VLOOKUP(B33,'RELATÓRIO DE COMPOSIÇÕES'!A:I,9,0)</f>
        <v>102.64</v>
      </c>
      <c r="G33" s="518">
        <f>BDI_Materiais!$H$27</f>
        <v>0.2026</v>
      </c>
      <c r="H33" s="517">
        <f t="shared" ref="H33" si="10">(1+G33)*F33</f>
        <v>123.43486399999999</v>
      </c>
      <c r="I33" s="517">
        <f t="shared" ref="I33" si="11">ROUND((H33*E33),2)</f>
        <v>57890.95</v>
      </c>
      <c r="J33" s="513"/>
    </row>
    <row r="34" spans="1:10" s="377" customFormat="1" ht="30" x14ac:dyDescent="0.25">
      <c r="A34" s="31" t="s">
        <v>15869</v>
      </c>
      <c r="B34" s="404">
        <v>95583</v>
      </c>
      <c r="C34" s="513" t="str">
        <f>VLOOKUP(B34,'RELATÓRIO DE COMPOSIÇÕES'!A:I,3,0)</f>
        <v>MONTAGEM DE ARMADURA TRANSVERSAL DE ESTACAS DE SEÇÃO CIRCULAR, DIÂMETRO = 5,0 MM. AF_09/2021_PS</v>
      </c>
      <c r="D34" s="31" t="s">
        <v>3639</v>
      </c>
      <c r="E34" s="405">
        <v>444.44</v>
      </c>
      <c r="F34" s="406">
        <f>VLOOKUP(B34,'RELATÓRIO DE COMPOSIÇÕES'!A:I,9,0)</f>
        <v>17.52</v>
      </c>
      <c r="G34" s="407">
        <f>BDI_Materiais!$H$27</f>
        <v>0.2026</v>
      </c>
      <c r="H34" s="406">
        <f t="shared" si="8"/>
        <v>21.069551999999998</v>
      </c>
      <c r="I34" s="406">
        <f t="shared" si="9"/>
        <v>9364.15</v>
      </c>
      <c r="J34" s="31"/>
    </row>
    <row r="35" spans="1:10" s="377" customFormat="1" ht="30" x14ac:dyDescent="0.25">
      <c r="A35" s="31" t="s">
        <v>15870</v>
      </c>
      <c r="B35" s="404">
        <v>95577</v>
      </c>
      <c r="C35" s="513" t="str">
        <f>VLOOKUP(B35,'RELATÓRIO DE COMPOSIÇÕES'!A:I,3,0)</f>
        <v>MONTAGEM DE ARMADURA DE ESTACAS, DIÂMETRO = 10,0 MM. AF_09/2021_PS</v>
      </c>
      <c r="D35" s="31" t="s">
        <v>3639</v>
      </c>
      <c r="E35" s="405">
        <v>414.62</v>
      </c>
      <c r="F35" s="406">
        <f>VLOOKUP(B35,'RELATÓRIO DE COMPOSIÇÕES'!A:I,9,0)</f>
        <v>12.08</v>
      </c>
      <c r="G35" s="407">
        <f>BDI_Materiais!$H$27</f>
        <v>0.2026</v>
      </c>
      <c r="H35" s="406">
        <f t="shared" si="8"/>
        <v>14.527407999999999</v>
      </c>
      <c r="I35" s="406">
        <f t="shared" si="9"/>
        <v>6023.35</v>
      </c>
      <c r="J35" s="31"/>
    </row>
    <row r="36" spans="1:10" s="519" customFormat="1" ht="30" x14ac:dyDescent="0.25">
      <c r="A36" s="31" t="s">
        <v>16333</v>
      </c>
      <c r="B36" s="404">
        <v>95578</v>
      </c>
      <c r="C36" s="513" t="str">
        <f>VLOOKUP(B36,'RELATÓRIO DE COMPOSIÇÕES'!A:I,3,0)</f>
        <v>MONTAGEM DE ARMADURA LONGITUDINAL/TRANSVERSAL DE ESTACAS DE SEÇÃO CIRCULAR, DIÂMETRO = 12,5 MM. AF_11/2016</v>
      </c>
      <c r="D36" s="31" t="s">
        <v>3639</v>
      </c>
      <c r="E36" s="405">
        <v>2211.6</v>
      </c>
      <c r="F36" s="406">
        <f>VLOOKUP(B36,'RELATÓRIO DE COMPOSIÇÕES'!A:I,9,0)</f>
        <v>10.06</v>
      </c>
      <c r="G36" s="407">
        <f>BDI_Materiais!$H$27</f>
        <v>0.2026</v>
      </c>
      <c r="H36" s="406">
        <f t="shared" ref="H36" si="12">(1+G36)*F36</f>
        <v>12.098155999999999</v>
      </c>
      <c r="I36" s="406">
        <f t="shared" ref="I36" si="13">ROUND((H36*E36),2)</f>
        <v>26756.28</v>
      </c>
      <c r="J36" s="31"/>
    </row>
    <row r="37" spans="1:10" s="377" customFormat="1" ht="30" x14ac:dyDescent="0.25">
      <c r="A37" s="31" t="s">
        <v>16335</v>
      </c>
      <c r="B37" s="404">
        <v>95601</v>
      </c>
      <c r="C37" s="513" t="str">
        <f>VLOOKUP(B37,'RELATÓRIO DE COMPOSIÇÕES'!A:I,3,0)</f>
        <v>ARRASAMENTO MECANICO DE ESTACA DE CONCRETO ARMADO, DIAMETROS DE ATÉ 40 CM. AF_05/2021</v>
      </c>
      <c r="D37" s="31" t="s">
        <v>3635</v>
      </c>
      <c r="E37" s="405">
        <v>95</v>
      </c>
      <c r="F37" s="406">
        <f>VLOOKUP(B37,'RELATÓRIO DE COMPOSIÇÕES'!A:I,9,0)</f>
        <v>17.380000000000003</v>
      </c>
      <c r="G37" s="407">
        <f>BDI_Materiais!$H$27</f>
        <v>0.2026</v>
      </c>
      <c r="H37" s="406">
        <f t="shared" si="8"/>
        <v>20.901188000000001</v>
      </c>
      <c r="I37" s="406">
        <f t="shared" si="9"/>
        <v>1985.61</v>
      </c>
      <c r="J37" s="31"/>
    </row>
    <row r="38" spans="1:10" s="377" customFormat="1" x14ac:dyDescent="0.25">
      <c r="A38" s="440" t="s">
        <v>15871</v>
      </c>
      <c r="B38" s="463" t="s">
        <v>3630</v>
      </c>
      <c r="C38" s="221" t="s">
        <v>15872</v>
      </c>
      <c r="D38" s="221" t="s">
        <v>3653</v>
      </c>
      <c r="E38" s="442"/>
      <c r="F38" s="221"/>
      <c r="G38" s="221"/>
      <c r="H38" s="221"/>
      <c r="I38" s="443"/>
      <c r="J38" s="444"/>
    </row>
    <row r="39" spans="1:10" s="377" customFormat="1" x14ac:dyDescent="0.25">
      <c r="A39" s="451" t="s">
        <v>15873</v>
      </c>
      <c r="B39" s="464" t="s">
        <v>3630</v>
      </c>
      <c r="C39" s="453" t="s">
        <v>14551</v>
      </c>
      <c r="D39" s="453" t="s">
        <v>3653</v>
      </c>
      <c r="E39" s="454"/>
      <c r="F39" s="453"/>
      <c r="G39" s="453"/>
      <c r="H39" s="453"/>
      <c r="I39" s="455"/>
      <c r="J39" s="456"/>
    </row>
    <row r="40" spans="1:10" s="377" customFormat="1" ht="45" x14ac:dyDescent="0.25">
      <c r="A40" s="31" t="s">
        <v>5068</v>
      </c>
      <c r="B40" s="404">
        <v>96534</v>
      </c>
      <c r="C40" s="31" t="s">
        <v>7208</v>
      </c>
      <c r="D40" s="31" t="s">
        <v>3636</v>
      </c>
      <c r="E40" s="405">
        <v>105.73</v>
      </c>
      <c r="F40" s="406">
        <f>VLOOKUP(B40,'RELATÓRIO DE COMPOSIÇÕES'!A:I,9,0)</f>
        <v>97.950000000000017</v>
      </c>
      <c r="G40" s="407">
        <f>BDI_Materiais!$H$27</f>
        <v>0.2026</v>
      </c>
      <c r="H40" s="406">
        <f t="shared" ref="H40" si="14">(1+G40)*F40</f>
        <v>117.79467000000001</v>
      </c>
      <c r="I40" s="406">
        <f t="shared" ref="I40" si="15">ROUND((H40*E40),2)</f>
        <v>12454.43</v>
      </c>
      <c r="J40" s="31"/>
    </row>
    <row r="41" spans="1:10" s="377" customFormat="1" x14ac:dyDescent="0.25">
      <c r="A41" s="457" t="s">
        <v>15874</v>
      </c>
      <c r="B41" s="458" t="s">
        <v>3630</v>
      </c>
      <c r="C41" s="459" t="s">
        <v>14555</v>
      </c>
      <c r="D41" s="459" t="s">
        <v>3653</v>
      </c>
      <c r="E41" s="460"/>
      <c r="F41" s="459"/>
      <c r="G41" s="459"/>
      <c r="H41" s="459"/>
      <c r="I41" s="461"/>
      <c r="J41" s="462"/>
    </row>
    <row r="42" spans="1:10" s="377" customFormat="1" ht="30" x14ac:dyDescent="0.25">
      <c r="A42" s="31" t="s">
        <v>4793</v>
      </c>
      <c r="B42" s="404">
        <v>96544</v>
      </c>
      <c r="C42" s="31" t="s">
        <v>4383</v>
      </c>
      <c r="D42" s="31" t="s">
        <v>3639</v>
      </c>
      <c r="E42" s="405">
        <v>211.5</v>
      </c>
      <c r="F42" s="406">
        <f>VLOOKUP(B42,'RELATÓRIO DE COMPOSIÇÕES'!A:I,9,0)</f>
        <v>17.72</v>
      </c>
      <c r="G42" s="407">
        <f>BDI_Materiais!$H$27</f>
        <v>0.2026</v>
      </c>
      <c r="H42" s="406">
        <f t="shared" ref="H42:H46" si="16">(1+G42)*F42</f>
        <v>21.310071999999998</v>
      </c>
      <c r="I42" s="406">
        <f t="shared" ref="I42:I46" si="17">ROUND((H42*E42),2)</f>
        <v>4507.08</v>
      </c>
      <c r="J42" s="31"/>
    </row>
    <row r="43" spans="1:10" s="377" customFormat="1" ht="30" x14ac:dyDescent="0.25">
      <c r="A43" s="31" t="s">
        <v>15875</v>
      </c>
      <c r="B43" s="404">
        <v>96545</v>
      </c>
      <c r="C43" s="31" t="s">
        <v>5117</v>
      </c>
      <c r="D43" s="31" t="s">
        <v>3639</v>
      </c>
      <c r="E43" s="405">
        <v>208.3</v>
      </c>
      <c r="F43" s="406">
        <f>VLOOKUP(B43,'RELATÓRIO DE COMPOSIÇÕES'!A:I,9,0)</f>
        <v>16.27</v>
      </c>
      <c r="G43" s="407">
        <f>BDI_Materiais!$H$27</f>
        <v>0.2026</v>
      </c>
      <c r="H43" s="406">
        <f t="shared" si="16"/>
        <v>19.566301999999997</v>
      </c>
      <c r="I43" s="406">
        <f t="shared" si="17"/>
        <v>4075.66</v>
      </c>
      <c r="J43" s="31"/>
    </row>
    <row r="44" spans="1:10" s="377" customFormat="1" ht="30" x14ac:dyDescent="0.25">
      <c r="A44" s="31" t="s">
        <v>15876</v>
      </c>
      <c r="B44" s="404">
        <v>96546</v>
      </c>
      <c r="C44" s="31" t="s">
        <v>4381</v>
      </c>
      <c r="D44" s="31" t="s">
        <v>3639</v>
      </c>
      <c r="E44" s="405">
        <v>17.7</v>
      </c>
      <c r="F44" s="406">
        <f>VLOOKUP(B44,'RELATÓRIO DE COMPOSIÇÕES'!A:I,9,0)</f>
        <v>14.379999999999999</v>
      </c>
      <c r="G44" s="407">
        <f>BDI_Materiais!$H$27</f>
        <v>0.2026</v>
      </c>
      <c r="H44" s="406">
        <f t="shared" si="16"/>
        <v>17.293387999999997</v>
      </c>
      <c r="I44" s="406">
        <f t="shared" si="17"/>
        <v>306.08999999999997</v>
      </c>
      <c r="J44" s="31"/>
    </row>
    <row r="45" spans="1:10" s="377" customFormat="1" ht="30" x14ac:dyDescent="0.25">
      <c r="A45" s="31" t="s">
        <v>15877</v>
      </c>
      <c r="B45" s="404">
        <v>96547</v>
      </c>
      <c r="C45" s="31" t="s">
        <v>5118</v>
      </c>
      <c r="D45" s="31" t="s">
        <v>3639</v>
      </c>
      <c r="E45" s="405">
        <v>91</v>
      </c>
      <c r="F45" s="406">
        <f>VLOOKUP(B45,'RELATÓRIO DE COMPOSIÇÕES'!A:I,9,0)</f>
        <v>12.06</v>
      </c>
      <c r="G45" s="407">
        <f>BDI_Materiais!$H$27</f>
        <v>0.2026</v>
      </c>
      <c r="H45" s="406">
        <f t="shared" si="16"/>
        <v>14.503356</v>
      </c>
      <c r="I45" s="406">
        <f t="shared" si="17"/>
        <v>1319.81</v>
      </c>
      <c r="J45" s="31"/>
    </row>
    <row r="46" spans="1:10" s="377" customFormat="1" ht="30" x14ac:dyDescent="0.25">
      <c r="A46" s="31" t="s">
        <v>15878</v>
      </c>
      <c r="B46" s="404">
        <v>96548</v>
      </c>
      <c r="C46" s="31" t="s">
        <v>5119</v>
      </c>
      <c r="D46" s="31" t="s">
        <v>3639</v>
      </c>
      <c r="E46" s="405">
        <v>153.1</v>
      </c>
      <c r="F46" s="406">
        <f>VLOOKUP(B46,'RELATÓRIO DE COMPOSIÇÕES'!A:I,9,0)</f>
        <v>11.279999999999998</v>
      </c>
      <c r="G46" s="407">
        <f>BDI_Materiais!$H$27</f>
        <v>0.2026</v>
      </c>
      <c r="H46" s="406">
        <f t="shared" si="16"/>
        <v>13.565327999999996</v>
      </c>
      <c r="I46" s="406">
        <f t="shared" si="17"/>
        <v>2076.85</v>
      </c>
      <c r="J46" s="31"/>
    </row>
    <row r="47" spans="1:10" s="377" customFormat="1" x14ac:dyDescent="0.25">
      <c r="A47" s="457" t="s">
        <v>15879</v>
      </c>
      <c r="B47" s="458" t="s">
        <v>3630</v>
      </c>
      <c r="C47" s="459" t="s">
        <v>14561</v>
      </c>
      <c r="D47" s="459" t="s">
        <v>3653</v>
      </c>
      <c r="E47" s="460"/>
      <c r="F47" s="459"/>
      <c r="G47" s="459"/>
      <c r="H47" s="459"/>
      <c r="I47" s="461"/>
      <c r="J47" s="462"/>
    </row>
    <row r="48" spans="1:10" s="377" customFormat="1" ht="45" x14ac:dyDescent="0.25">
      <c r="A48" s="31" t="s">
        <v>4794</v>
      </c>
      <c r="B48" s="404" t="s">
        <v>13774</v>
      </c>
      <c r="C48" s="31" t="s">
        <v>14563</v>
      </c>
      <c r="D48" s="31" t="s">
        <v>3641</v>
      </c>
      <c r="E48" s="405">
        <v>22.53</v>
      </c>
      <c r="F48" s="406">
        <f>VLOOKUP(B48,'RELATÓRIO DE COMPOSIÇÕES'!A:I,9,0)</f>
        <v>659.38</v>
      </c>
      <c r="G48" s="407">
        <f>BDI_Materiais!$H$27</f>
        <v>0.2026</v>
      </c>
      <c r="H48" s="406">
        <f t="shared" ref="H48" si="18">(1+G48)*F48</f>
        <v>792.97038799999996</v>
      </c>
      <c r="I48" s="406">
        <f t="shared" ref="I48" si="19">ROUND((H48*E48),2)</f>
        <v>17865.62</v>
      </c>
      <c r="J48" s="31"/>
    </row>
    <row r="49" spans="1:10" s="377" customFormat="1" x14ac:dyDescent="0.25">
      <c r="A49" s="457" t="s">
        <v>15880</v>
      </c>
      <c r="B49" s="458" t="s">
        <v>3630</v>
      </c>
      <c r="C49" s="459" t="s">
        <v>14565</v>
      </c>
      <c r="D49" s="459" t="s">
        <v>3653</v>
      </c>
      <c r="E49" s="460"/>
      <c r="F49" s="459"/>
      <c r="G49" s="459"/>
      <c r="H49" s="459"/>
      <c r="I49" s="461"/>
      <c r="J49" s="462"/>
    </row>
    <row r="50" spans="1:10" s="377" customFormat="1" ht="30" x14ac:dyDescent="0.25">
      <c r="A50" s="31" t="s">
        <v>4795</v>
      </c>
      <c r="B50" s="404">
        <v>98557</v>
      </c>
      <c r="C50" s="31" t="s">
        <v>4382</v>
      </c>
      <c r="D50" s="31" t="s">
        <v>3636</v>
      </c>
      <c r="E50" s="405">
        <v>134.88999999999999</v>
      </c>
      <c r="F50" s="406">
        <f>VLOOKUP(B50,'RELATÓRIO DE COMPOSIÇÕES'!A:I,9,0)</f>
        <v>45.839999999999996</v>
      </c>
      <c r="G50" s="407">
        <f>BDI_Materiais!$H$27</f>
        <v>0.2026</v>
      </c>
      <c r="H50" s="406">
        <f t="shared" ref="H50" si="20">(1+G50)*F50</f>
        <v>55.127183999999993</v>
      </c>
      <c r="I50" s="406">
        <f t="shared" ref="I50" si="21">ROUND((H50*E50),2)</f>
        <v>7436.11</v>
      </c>
      <c r="J50" s="31"/>
    </row>
    <row r="51" spans="1:10" s="377" customFormat="1" x14ac:dyDescent="0.25">
      <c r="A51" s="440" t="s">
        <v>14567</v>
      </c>
      <c r="B51" s="463" t="s">
        <v>3630</v>
      </c>
      <c r="C51" s="221" t="s">
        <v>14568</v>
      </c>
      <c r="D51" s="221" t="s">
        <v>3653</v>
      </c>
      <c r="E51" s="442"/>
      <c r="F51" s="221"/>
      <c r="G51" s="221"/>
      <c r="H51" s="221"/>
      <c r="I51" s="443"/>
      <c r="J51" s="444"/>
    </row>
    <row r="52" spans="1:10" s="377" customFormat="1" x14ac:dyDescent="0.25">
      <c r="A52" s="451" t="s">
        <v>14569</v>
      </c>
      <c r="B52" s="464" t="s">
        <v>3630</v>
      </c>
      <c r="C52" s="453" t="s">
        <v>14551</v>
      </c>
      <c r="D52" s="453" t="s">
        <v>3653</v>
      </c>
      <c r="E52" s="454"/>
      <c r="F52" s="453"/>
      <c r="G52" s="453"/>
      <c r="H52" s="453"/>
      <c r="I52" s="455"/>
      <c r="J52" s="456"/>
    </row>
    <row r="53" spans="1:10" s="377" customFormat="1" ht="45" x14ac:dyDescent="0.25">
      <c r="A53" s="31" t="s">
        <v>5069</v>
      </c>
      <c r="B53" s="404">
        <v>96536</v>
      </c>
      <c r="C53" s="31" t="s">
        <v>7209</v>
      </c>
      <c r="D53" s="31" t="s">
        <v>3636</v>
      </c>
      <c r="E53" s="405">
        <v>140.27000000000001</v>
      </c>
      <c r="F53" s="406">
        <f>VLOOKUP(B53,'RELATÓRIO DE COMPOSIÇÕES'!A:I,9,0)</f>
        <v>84.730000000000018</v>
      </c>
      <c r="G53" s="407">
        <f>BDI_Materiais!$H$27</f>
        <v>0.2026</v>
      </c>
      <c r="H53" s="406">
        <f t="shared" ref="H53" si="22">(1+G53)*F53</f>
        <v>101.89629800000002</v>
      </c>
      <c r="I53" s="406">
        <f t="shared" ref="I53" si="23">ROUND((H53*E53),2)</f>
        <v>14292.99</v>
      </c>
      <c r="J53" s="31"/>
    </row>
    <row r="54" spans="1:10" s="377" customFormat="1" x14ac:dyDescent="0.25">
      <c r="A54" s="457" t="s">
        <v>14570</v>
      </c>
      <c r="B54" s="458" t="s">
        <v>3630</v>
      </c>
      <c r="C54" s="459" t="s">
        <v>14555</v>
      </c>
      <c r="D54" s="459" t="s">
        <v>3653</v>
      </c>
      <c r="E54" s="460"/>
      <c r="F54" s="459"/>
      <c r="G54" s="459"/>
      <c r="H54" s="459"/>
      <c r="I54" s="461"/>
      <c r="J54" s="462"/>
    </row>
    <row r="55" spans="1:10" s="377" customFormat="1" ht="30" x14ac:dyDescent="0.25">
      <c r="A55" s="31" t="s">
        <v>5070</v>
      </c>
      <c r="B55" s="404">
        <v>96543</v>
      </c>
      <c r="C55" s="31" t="s">
        <v>4380</v>
      </c>
      <c r="D55" s="31" t="s">
        <v>3639</v>
      </c>
      <c r="E55" s="405">
        <v>130</v>
      </c>
      <c r="F55" s="406">
        <f>VLOOKUP(B55,'RELATÓRIO DE COMPOSIÇÕES'!A:I,9,0)</f>
        <v>19.32</v>
      </c>
      <c r="G55" s="407">
        <f>BDI_Materiais!$H$27</f>
        <v>0.2026</v>
      </c>
      <c r="H55" s="406">
        <f t="shared" ref="H55:H57" si="24">(1+G55)*F55</f>
        <v>23.234231999999999</v>
      </c>
      <c r="I55" s="406">
        <f t="shared" ref="I55:I57" si="25">ROUND((H55*E55),2)</f>
        <v>3020.45</v>
      </c>
      <c r="J55" s="31"/>
    </row>
    <row r="56" spans="1:10" s="377" customFormat="1" ht="30" x14ac:dyDescent="0.25">
      <c r="A56" s="31" t="s">
        <v>14571</v>
      </c>
      <c r="B56" s="404">
        <v>96544</v>
      </c>
      <c r="C56" s="31" t="s">
        <v>4383</v>
      </c>
      <c r="D56" s="31" t="s">
        <v>3639</v>
      </c>
      <c r="E56" s="405">
        <v>0.8</v>
      </c>
      <c r="F56" s="406">
        <f>VLOOKUP(B56,'RELATÓRIO DE COMPOSIÇÕES'!A:I,9,0)</f>
        <v>17.72</v>
      </c>
      <c r="G56" s="407">
        <f>BDI_Materiais!$H$27</f>
        <v>0.2026</v>
      </c>
      <c r="H56" s="406">
        <f t="shared" si="24"/>
        <v>21.310071999999998</v>
      </c>
      <c r="I56" s="406">
        <f t="shared" si="25"/>
        <v>17.05</v>
      </c>
      <c r="J56" s="31"/>
    </row>
    <row r="57" spans="1:10" s="377" customFormat="1" ht="30" x14ac:dyDescent="0.25">
      <c r="A57" s="31" t="s">
        <v>14572</v>
      </c>
      <c r="B57" s="404">
        <v>96546</v>
      </c>
      <c r="C57" s="31" t="s">
        <v>4381</v>
      </c>
      <c r="D57" s="31" t="s">
        <v>3639</v>
      </c>
      <c r="E57" s="405">
        <v>454.4</v>
      </c>
      <c r="F57" s="406">
        <f>VLOOKUP(B57,'RELATÓRIO DE COMPOSIÇÕES'!A:I,9,0)</f>
        <v>14.379999999999999</v>
      </c>
      <c r="G57" s="407">
        <f>BDI_Materiais!$H$27</f>
        <v>0.2026</v>
      </c>
      <c r="H57" s="406">
        <f t="shared" si="24"/>
        <v>17.293387999999997</v>
      </c>
      <c r="I57" s="406">
        <f t="shared" si="25"/>
        <v>7858.12</v>
      </c>
      <c r="J57" s="31"/>
    </row>
    <row r="58" spans="1:10" s="377" customFormat="1" x14ac:dyDescent="0.25">
      <c r="A58" s="457" t="s">
        <v>14576</v>
      </c>
      <c r="B58" s="458" t="s">
        <v>3630</v>
      </c>
      <c r="C58" s="459" t="s">
        <v>14561</v>
      </c>
      <c r="D58" s="459" t="s">
        <v>3653</v>
      </c>
      <c r="E58" s="460"/>
      <c r="F58" s="459"/>
      <c r="G58" s="459"/>
      <c r="H58" s="459"/>
      <c r="I58" s="461"/>
      <c r="J58" s="462"/>
    </row>
    <row r="59" spans="1:10" s="377" customFormat="1" ht="45" x14ac:dyDescent="0.25">
      <c r="A59" s="31" t="s">
        <v>5071</v>
      </c>
      <c r="B59" s="404" t="s">
        <v>13774</v>
      </c>
      <c r="C59" s="31" t="s">
        <v>14563</v>
      </c>
      <c r="D59" s="31" t="s">
        <v>3641</v>
      </c>
      <c r="E59" s="405">
        <v>9.82</v>
      </c>
      <c r="F59" s="406">
        <f>VLOOKUP(B59,'RELATÓRIO DE COMPOSIÇÕES'!A:I,9,0)</f>
        <v>659.38</v>
      </c>
      <c r="G59" s="407">
        <f>BDI_Materiais!$H$27</f>
        <v>0.2026</v>
      </c>
      <c r="H59" s="406">
        <f t="shared" ref="H59" si="26">(1+G59)*F59</f>
        <v>792.97038799999996</v>
      </c>
      <c r="I59" s="406">
        <f t="shared" ref="I59" si="27">ROUND((H59*E59),2)</f>
        <v>7786.97</v>
      </c>
      <c r="J59" s="31"/>
    </row>
    <row r="60" spans="1:10" s="377" customFormat="1" x14ac:dyDescent="0.25">
      <c r="A60" s="457" t="s">
        <v>14577</v>
      </c>
      <c r="B60" s="458" t="s">
        <v>3630</v>
      </c>
      <c r="C60" s="459" t="s">
        <v>14565</v>
      </c>
      <c r="D60" s="459" t="s">
        <v>3653</v>
      </c>
      <c r="E60" s="460"/>
      <c r="F60" s="459"/>
      <c r="G60" s="459"/>
      <c r="H60" s="459"/>
      <c r="I60" s="461"/>
      <c r="J60" s="462"/>
    </row>
    <row r="61" spans="1:10" s="377" customFormat="1" ht="30" x14ac:dyDescent="0.25">
      <c r="A61" s="31" t="s">
        <v>5072</v>
      </c>
      <c r="B61" s="404">
        <v>98557</v>
      </c>
      <c r="C61" s="31" t="s">
        <v>4382</v>
      </c>
      <c r="D61" s="31" t="s">
        <v>3636</v>
      </c>
      <c r="E61" s="405">
        <v>275.69</v>
      </c>
      <c r="F61" s="406">
        <f>VLOOKUP(B61,'RELATÓRIO DE COMPOSIÇÕES'!A:I,9,0)</f>
        <v>45.839999999999996</v>
      </c>
      <c r="G61" s="407">
        <f>BDI_Materiais!$H$27</f>
        <v>0.2026</v>
      </c>
      <c r="H61" s="406">
        <f t="shared" ref="H61" si="28">(1+G61)*F61</f>
        <v>55.127183999999993</v>
      </c>
      <c r="I61" s="406">
        <f t="shared" ref="I61" si="29">ROUND((H61*E61),2)</f>
        <v>15198.01</v>
      </c>
      <c r="J61" s="31"/>
    </row>
    <row r="62" spans="1:10" s="377" customFormat="1" x14ac:dyDescent="0.25">
      <c r="A62" s="440" t="s">
        <v>14652</v>
      </c>
      <c r="B62" s="463" t="s">
        <v>3630</v>
      </c>
      <c r="C62" s="221" t="s">
        <v>14653</v>
      </c>
      <c r="D62" s="221" t="s">
        <v>3653</v>
      </c>
      <c r="E62" s="442"/>
      <c r="F62" s="221"/>
      <c r="G62" s="221"/>
      <c r="H62" s="221"/>
      <c r="I62" s="443"/>
      <c r="J62" s="444"/>
    </row>
    <row r="63" spans="1:10" s="377" customFormat="1" x14ac:dyDescent="0.25">
      <c r="A63" s="445" t="s">
        <v>14654</v>
      </c>
      <c r="B63" s="465" t="s">
        <v>3630</v>
      </c>
      <c r="C63" s="447" t="s">
        <v>15845</v>
      </c>
      <c r="D63" s="447" t="s">
        <v>3653</v>
      </c>
      <c r="E63" s="448"/>
      <c r="F63" s="447"/>
      <c r="G63" s="447"/>
      <c r="H63" s="447"/>
      <c r="I63" s="449"/>
      <c r="J63" s="450"/>
    </row>
    <row r="64" spans="1:10" s="377" customFormat="1" x14ac:dyDescent="0.25">
      <c r="A64" s="445" t="s">
        <v>14655</v>
      </c>
      <c r="B64" s="465" t="s">
        <v>3630</v>
      </c>
      <c r="C64" s="447" t="s">
        <v>14656</v>
      </c>
      <c r="D64" s="447" t="s">
        <v>3653</v>
      </c>
      <c r="E64" s="448"/>
      <c r="F64" s="447"/>
      <c r="G64" s="447"/>
      <c r="H64" s="447"/>
      <c r="I64" s="449"/>
      <c r="J64" s="450"/>
    </row>
    <row r="65" spans="1:10" s="377" customFormat="1" x14ac:dyDescent="0.25">
      <c r="A65" s="451" t="s">
        <v>14657</v>
      </c>
      <c r="B65" s="464" t="s">
        <v>3630</v>
      </c>
      <c r="C65" s="453" t="s">
        <v>14551</v>
      </c>
      <c r="D65" s="453" t="s">
        <v>3653</v>
      </c>
      <c r="E65" s="454"/>
      <c r="F65" s="453"/>
      <c r="G65" s="453"/>
      <c r="H65" s="453"/>
      <c r="I65" s="455"/>
      <c r="J65" s="456"/>
    </row>
    <row r="66" spans="1:10" s="377" customFormat="1" ht="60" x14ac:dyDescent="0.25">
      <c r="A66" s="31" t="s">
        <v>5073</v>
      </c>
      <c r="B66" s="404">
        <v>92419</v>
      </c>
      <c r="C66" s="31" t="s">
        <v>15881</v>
      </c>
      <c r="D66" s="31" t="s">
        <v>3636</v>
      </c>
      <c r="E66" s="405">
        <v>314.18</v>
      </c>
      <c r="F66" s="406">
        <f>VLOOKUP(B66,'RELATÓRIO DE COMPOSIÇÕES'!A:I,9,0)</f>
        <v>83.11</v>
      </c>
      <c r="G66" s="407">
        <f>BDI_Materiais!$H$27</f>
        <v>0.2026</v>
      </c>
      <c r="H66" s="406">
        <f t="shared" ref="H66" si="30">(1+G66)*F66</f>
        <v>99.948085999999989</v>
      </c>
      <c r="I66" s="406">
        <f t="shared" ref="I66" si="31">ROUND((H66*E66),2)</f>
        <v>31401.69</v>
      </c>
      <c r="J66" s="31"/>
    </row>
    <row r="67" spans="1:10" s="377" customFormat="1" x14ac:dyDescent="0.25">
      <c r="A67" s="457" t="s">
        <v>14659</v>
      </c>
      <c r="B67" s="458" t="s">
        <v>3630</v>
      </c>
      <c r="C67" s="459" t="s">
        <v>14555</v>
      </c>
      <c r="D67" s="459" t="s">
        <v>3653</v>
      </c>
      <c r="E67" s="460"/>
      <c r="F67" s="459"/>
      <c r="G67" s="459"/>
      <c r="H67" s="459"/>
      <c r="I67" s="461"/>
      <c r="J67" s="462"/>
    </row>
    <row r="68" spans="1:10" s="377" customFormat="1" ht="60" x14ac:dyDescent="0.25">
      <c r="A68" s="31" t="s">
        <v>5074</v>
      </c>
      <c r="B68" s="404">
        <v>92775</v>
      </c>
      <c r="C68" s="31" t="s">
        <v>4800</v>
      </c>
      <c r="D68" s="31" t="s">
        <v>3639</v>
      </c>
      <c r="E68" s="405">
        <v>481.3</v>
      </c>
      <c r="F68" s="406">
        <f>VLOOKUP(B68,'RELATÓRIO DE COMPOSIÇÕES'!A:I,9,0)</f>
        <v>19.760000000000002</v>
      </c>
      <c r="G68" s="407">
        <f>BDI_Materiais!$H$27</f>
        <v>0.2026</v>
      </c>
      <c r="H68" s="406">
        <f t="shared" ref="H68:H70" si="32">(1+G68)*F68</f>
        <v>23.763376000000001</v>
      </c>
      <c r="I68" s="406">
        <f t="shared" ref="I68:I70" si="33">ROUND((H68*E68),2)</f>
        <v>11437.31</v>
      </c>
      <c r="J68" s="31"/>
    </row>
    <row r="69" spans="1:10" s="377" customFormat="1" ht="60" x14ac:dyDescent="0.25">
      <c r="A69" s="31" t="s">
        <v>5075</v>
      </c>
      <c r="B69" s="404">
        <v>92778</v>
      </c>
      <c r="C69" s="31" t="s">
        <v>4801</v>
      </c>
      <c r="D69" s="31" t="s">
        <v>3639</v>
      </c>
      <c r="E69" s="405">
        <v>494.6</v>
      </c>
      <c r="F69" s="406">
        <f>VLOOKUP(B69,'RELATÓRIO DE COMPOSIÇÕES'!A:I,9,0)</f>
        <v>14.369999999999997</v>
      </c>
      <c r="G69" s="407">
        <f>BDI_Materiais!$H$27</f>
        <v>0.2026</v>
      </c>
      <c r="H69" s="406">
        <f t="shared" si="32"/>
        <v>17.281361999999994</v>
      </c>
      <c r="I69" s="406">
        <f t="shared" si="33"/>
        <v>8547.36</v>
      </c>
      <c r="J69" s="31"/>
    </row>
    <row r="70" spans="1:10" s="377" customFormat="1" ht="60" x14ac:dyDescent="0.25">
      <c r="A70" s="31" t="s">
        <v>5076</v>
      </c>
      <c r="B70" s="404">
        <v>92780</v>
      </c>
      <c r="C70" s="31" t="s">
        <v>14661</v>
      </c>
      <c r="D70" s="31" t="s">
        <v>3639</v>
      </c>
      <c r="E70" s="405">
        <v>1590.2</v>
      </c>
      <c r="F70" s="406">
        <f>VLOOKUP(B70,'RELATÓRIO DE COMPOSIÇÕES'!A:I,9,0)</f>
        <v>11.04</v>
      </c>
      <c r="G70" s="407">
        <f>BDI_Materiais!$H$27</f>
        <v>0.2026</v>
      </c>
      <c r="H70" s="406">
        <f t="shared" si="32"/>
        <v>13.276703999999997</v>
      </c>
      <c r="I70" s="406">
        <f t="shared" si="33"/>
        <v>21112.61</v>
      </c>
      <c r="J70" s="31"/>
    </row>
    <row r="71" spans="1:10" s="377" customFormat="1" x14ac:dyDescent="0.25">
      <c r="A71" s="457" t="s">
        <v>14662</v>
      </c>
      <c r="B71" s="458" t="s">
        <v>3630</v>
      </c>
      <c r="C71" s="459" t="s">
        <v>14561</v>
      </c>
      <c r="D71" s="459" t="s">
        <v>3653</v>
      </c>
      <c r="E71" s="460"/>
      <c r="F71" s="459"/>
      <c r="G71" s="459"/>
      <c r="H71" s="459"/>
      <c r="I71" s="461"/>
      <c r="J71" s="462"/>
    </row>
    <row r="72" spans="1:10" s="377" customFormat="1" ht="45" x14ac:dyDescent="0.25">
      <c r="A72" s="31" t="s">
        <v>5077</v>
      </c>
      <c r="B72" s="404" t="s">
        <v>13788</v>
      </c>
      <c r="C72" s="31" t="s">
        <v>14663</v>
      </c>
      <c r="D72" s="31" t="s">
        <v>3641</v>
      </c>
      <c r="E72" s="405">
        <v>22.03</v>
      </c>
      <c r="F72" s="406">
        <f>VLOOKUP(B72,'RELATÓRIO DE COMPOSIÇÕES'!A:I,9,0)</f>
        <v>653.35</v>
      </c>
      <c r="G72" s="407">
        <f>BDI_Materiais!$H$27</f>
        <v>0.2026</v>
      </c>
      <c r="H72" s="406">
        <f t="shared" ref="H72" si="34">(1+G72)*F72</f>
        <v>785.71870999999999</v>
      </c>
      <c r="I72" s="406">
        <f t="shared" ref="I72" si="35">ROUND((H72*E72),2)</f>
        <v>17309.38</v>
      </c>
      <c r="J72" s="31"/>
    </row>
    <row r="73" spans="1:10" s="377" customFormat="1" x14ac:dyDescent="0.25">
      <c r="A73" s="440" t="s">
        <v>14664</v>
      </c>
      <c r="B73" s="463" t="s">
        <v>3630</v>
      </c>
      <c r="C73" s="221" t="s">
        <v>14665</v>
      </c>
      <c r="D73" s="221" t="s">
        <v>3653</v>
      </c>
      <c r="E73" s="442"/>
      <c r="F73" s="221"/>
      <c r="G73" s="221"/>
      <c r="H73" s="221"/>
      <c r="I73" s="443"/>
      <c r="J73" s="444"/>
    </row>
    <row r="74" spans="1:10" s="377" customFormat="1" x14ac:dyDescent="0.25">
      <c r="A74" s="451" t="s">
        <v>14666</v>
      </c>
      <c r="B74" s="464" t="s">
        <v>3630</v>
      </c>
      <c r="C74" s="453" t="s">
        <v>14551</v>
      </c>
      <c r="D74" s="453" t="s">
        <v>3653</v>
      </c>
      <c r="E74" s="454"/>
      <c r="F74" s="453"/>
      <c r="G74" s="453"/>
      <c r="H74" s="453"/>
      <c r="I74" s="455"/>
      <c r="J74" s="456"/>
    </row>
    <row r="75" spans="1:10" s="377" customFormat="1" ht="45" x14ac:dyDescent="0.25">
      <c r="A75" s="31" t="s">
        <v>5078</v>
      </c>
      <c r="B75" s="404">
        <v>92455</v>
      </c>
      <c r="C75" s="31" t="s">
        <v>1463</v>
      </c>
      <c r="D75" s="31" t="s">
        <v>3636</v>
      </c>
      <c r="E75" s="405">
        <v>234.85</v>
      </c>
      <c r="F75" s="406">
        <f>VLOOKUP(B75,'RELATÓRIO DE COMPOSIÇÕES'!A:I,9,0)</f>
        <v>149.13</v>
      </c>
      <c r="G75" s="407">
        <f>BDI_Materiais!$H$27</f>
        <v>0.2026</v>
      </c>
      <c r="H75" s="406">
        <f t="shared" ref="H75" si="36">(1+G75)*F75</f>
        <v>179.34373799999997</v>
      </c>
      <c r="I75" s="406">
        <f t="shared" ref="I75" si="37">ROUND((H75*E75),2)</f>
        <v>42118.879999999997</v>
      </c>
      <c r="J75" s="31"/>
    </row>
    <row r="76" spans="1:10" s="377" customFormat="1" x14ac:dyDescent="0.25">
      <c r="A76" s="457" t="s">
        <v>14667</v>
      </c>
      <c r="B76" s="458" t="s">
        <v>3630</v>
      </c>
      <c r="C76" s="459" t="s">
        <v>14555</v>
      </c>
      <c r="D76" s="459" t="s">
        <v>3653</v>
      </c>
      <c r="E76" s="460"/>
      <c r="F76" s="459"/>
      <c r="G76" s="459"/>
      <c r="H76" s="459"/>
      <c r="I76" s="461"/>
      <c r="J76" s="462"/>
    </row>
    <row r="77" spans="1:10" s="377" customFormat="1" ht="60" x14ac:dyDescent="0.25">
      <c r="A77" s="31" t="s">
        <v>5079</v>
      </c>
      <c r="B77" s="404">
        <v>92775</v>
      </c>
      <c r="C77" s="31" t="s">
        <v>4800</v>
      </c>
      <c r="D77" s="31" t="s">
        <v>3639</v>
      </c>
      <c r="E77" s="405">
        <v>202</v>
      </c>
      <c r="F77" s="406">
        <f>VLOOKUP(B77,'RELATÓRIO DE COMPOSIÇÕES'!A:I,9,0)</f>
        <v>19.760000000000002</v>
      </c>
      <c r="G77" s="407">
        <f>BDI_Materiais!$H$27</f>
        <v>0.2026</v>
      </c>
      <c r="H77" s="406">
        <f t="shared" ref="H77:H82" si="38">(1+G77)*F77</f>
        <v>23.763376000000001</v>
      </c>
      <c r="I77" s="406">
        <f t="shared" ref="I77:I82" si="39">ROUND((H77*E77),2)</f>
        <v>4800.2</v>
      </c>
      <c r="J77" s="31"/>
    </row>
    <row r="78" spans="1:10" s="377" customFormat="1" ht="60" x14ac:dyDescent="0.25">
      <c r="A78" s="31" t="s">
        <v>5080</v>
      </c>
      <c r="B78" s="404">
        <v>92776</v>
      </c>
      <c r="C78" s="31" t="s">
        <v>14668</v>
      </c>
      <c r="D78" s="31" t="s">
        <v>3639</v>
      </c>
      <c r="E78" s="405">
        <v>130.6</v>
      </c>
      <c r="F78" s="406">
        <f>VLOOKUP(B78,'RELATÓRIO DE COMPOSIÇÕES'!A:I,9,0)</f>
        <v>18.010000000000002</v>
      </c>
      <c r="G78" s="407">
        <f>BDI_Materiais!$H$27</f>
        <v>0.2026</v>
      </c>
      <c r="H78" s="406">
        <f t="shared" si="38"/>
        <v>21.658826000000001</v>
      </c>
      <c r="I78" s="406">
        <f t="shared" si="39"/>
        <v>2828.64</v>
      </c>
      <c r="J78" s="31"/>
    </row>
    <row r="79" spans="1:10" s="377" customFormat="1" ht="60" x14ac:dyDescent="0.25">
      <c r="A79" s="31" t="s">
        <v>5081</v>
      </c>
      <c r="B79" s="404">
        <v>92777</v>
      </c>
      <c r="C79" s="31" t="s">
        <v>4802</v>
      </c>
      <c r="D79" s="31" t="s">
        <v>3639</v>
      </c>
      <c r="E79" s="405">
        <v>10</v>
      </c>
      <c r="F79" s="406">
        <f>VLOOKUP(B79,'RELATÓRIO DE COMPOSIÇÕES'!A:I,9,0)</f>
        <v>16.39</v>
      </c>
      <c r="G79" s="407">
        <f>BDI_Materiais!$H$27</f>
        <v>0.2026</v>
      </c>
      <c r="H79" s="406">
        <f t="shared" si="38"/>
        <v>19.710614</v>
      </c>
      <c r="I79" s="406">
        <f t="shared" si="39"/>
        <v>197.11</v>
      </c>
      <c r="J79" s="31"/>
    </row>
    <row r="80" spans="1:10" s="377" customFormat="1" ht="60" x14ac:dyDescent="0.25">
      <c r="A80" s="31" t="s">
        <v>5082</v>
      </c>
      <c r="B80" s="404">
        <v>92778</v>
      </c>
      <c r="C80" s="31" t="s">
        <v>4801</v>
      </c>
      <c r="D80" s="31" t="s">
        <v>3639</v>
      </c>
      <c r="E80" s="405">
        <v>584.4</v>
      </c>
      <c r="F80" s="406">
        <f>VLOOKUP(B80,'RELATÓRIO DE COMPOSIÇÕES'!A:I,9,0)</f>
        <v>14.369999999999997</v>
      </c>
      <c r="G80" s="407">
        <f>BDI_Materiais!$H$27</f>
        <v>0.2026</v>
      </c>
      <c r="H80" s="406">
        <f t="shared" si="38"/>
        <v>17.281361999999994</v>
      </c>
      <c r="I80" s="406">
        <f t="shared" si="39"/>
        <v>10099.23</v>
      </c>
      <c r="J80" s="31"/>
    </row>
    <row r="81" spans="1:10" s="377" customFormat="1" ht="60" x14ac:dyDescent="0.25">
      <c r="A81" s="31" t="s">
        <v>7068</v>
      </c>
      <c r="B81" s="404">
        <v>92779</v>
      </c>
      <c r="C81" s="31" t="s">
        <v>14660</v>
      </c>
      <c r="D81" s="31" t="s">
        <v>3639</v>
      </c>
      <c r="E81" s="405">
        <v>54</v>
      </c>
      <c r="F81" s="406">
        <f>VLOOKUP(B81,'RELATÓRIO DE COMPOSIÇÕES'!A:I,9,0)</f>
        <v>11.930000000000001</v>
      </c>
      <c r="G81" s="407">
        <f>BDI_Materiais!$H$27</f>
        <v>0.2026</v>
      </c>
      <c r="H81" s="406">
        <f t="shared" si="38"/>
        <v>14.347018</v>
      </c>
      <c r="I81" s="406">
        <f t="shared" si="39"/>
        <v>774.74</v>
      </c>
      <c r="J81" s="31"/>
    </row>
    <row r="82" spans="1:10" s="377" customFormat="1" ht="60" x14ac:dyDescent="0.25">
      <c r="A82" s="31" t="s">
        <v>7069</v>
      </c>
      <c r="B82" s="404">
        <v>92780</v>
      </c>
      <c r="C82" s="31" t="s">
        <v>14661</v>
      </c>
      <c r="D82" s="31" t="s">
        <v>3639</v>
      </c>
      <c r="E82" s="405">
        <v>62.4</v>
      </c>
      <c r="F82" s="406">
        <f>VLOOKUP(B82,'RELATÓRIO DE COMPOSIÇÕES'!A:I,9,0)</f>
        <v>11.04</v>
      </c>
      <c r="G82" s="407">
        <f>BDI_Materiais!$H$27</f>
        <v>0.2026</v>
      </c>
      <c r="H82" s="406">
        <f t="shared" si="38"/>
        <v>13.276703999999997</v>
      </c>
      <c r="I82" s="406">
        <f t="shared" si="39"/>
        <v>828.47</v>
      </c>
      <c r="J82" s="31"/>
    </row>
    <row r="83" spans="1:10" s="377" customFormat="1" x14ac:dyDescent="0.25">
      <c r="A83" s="457" t="s">
        <v>14670</v>
      </c>
      <c r="B83" s="458" t="s">
        <v>3630</v>
      </c>
      <c r="C83" s="459" t="s">
        <v>14561</v>
      </c>
      <c r="D83" s="459" t="s">
        <v>3653</v>
      </c>
      <c r="E83" s="460"/>
      <c r="F83" s="459"/>
      <c r="G83" s="459"/>
      <c r="H83" s="459"/>
      <c r="I83" s="461"/>
      <c r="J83" s="462"/>
    </row>
    <row r="84" spans="1:10" s="377" customFormat="1" ht="60" x14ac:dyDescent="0.25">
      <c r="A84" s="31" t="s">
        <v>5083</v>
      </c>
      <c r="B84" s="404" t="s">
        <v>13795</v>
      </c>
      <c r="C84" s="31" t="s">
        <v>14671</v>
      </c>
      <c r="D84" s="31" t="s">
        <v>3641</v>
      </c>
      <c r="E84" s="405">
        <v>15.6</v>
      </c>
      <c r="F84" s="406">
        <f>VLOOKUP(B84,'RELATÓRIO DE COMPOSIÇÕES'!A:I,9,0)</f>
        <v>641.12</v>
      </c>
      <c r="G84" s="407">
        <f>BDI_Materiais!$H$27</f>
        <v>0.2026</v>
      </c>
      <c r="H84" s="406">
        <f t="shared" ref="H84" si="40">(1+G84)*F84</f>
        <v>771.01091199999996</v>
      </c>
      <c r="I84" s="406">
        <f t="shared" ref="I84" si="41">ROUND((H84*E84),2)</f>
        <v>12027.77</v>
      </c>
      <c r="J84" s="31"/>
    </row>
    <row r="85" spans="1:10" s="377" customFormat="1" x14ac:dyDescent="0.25">
      <c r="A85" s="440" t="s">
        <v>14672</v>
      </c>
      <c r="B85" s="463" t="s">
        <v>3630</v>
      </c>
      <c r="C85" s="221" t="s">
        <v>14673</v>
      </c>
      <c r="D85" s="221" t="s">
        <v>3653</v>
      </c>
      <c r="E85" s="442"/>
      <c r="F85" s="221"/>
      <c r="G85" s="221"/>
      <c r="H85" s="221"/>
      <c r="I85" s="443"/>
      <c r="J85" s="444"/>
    </row>
    <row r="86" spans="1:10" s="377" customFormat="1" x14ac:dyDescent="0.25">
      <c r="A86" s="451" t="s">
        <v>14674</v>
      </c>
      <c r="B86" s="464" t="s">
        <v>3630</v>
      </c>
      <c r="C86" s="453" t="s">
        <v>14551</v>
      </c>
      <c r="D86" s="453" t="s">
        <v>3653</v>
      </c>
      <c r="E86" s="454"/>
      <c r="F86" s="453"/>
      <c r="G86" s="453"/>
      <c r="H86" s="453"/>
      <c r="I86" s="455"/>
      <c r="J86" s="456"/>
    </row>
    <row r="87" spans="1:10" s="377" customFormat="1" ht="60" x14ac:dyDescent="0.25">
      <c r="A87" s="31" t="s">
        <v>7071</v>
      </c>
      <c r="B87" s="404">
        <v>92514</v>
      </c>
      <c r="C87" s="31" t="s">
        <v>15882</v>
      </c>
      <c r="D87" s="31" t="s">
        <v>3636</v>
      </c>
      <c r="E87" s="405">
        <v>46.44</v>
      </c>
      <c r="F87" s="406">
        <f>VLOOKUP(B87,'RELATÓRIO DE COMPOSIÇÕES'!A:I,9,0)</f>
        <v>55.769999999999996</v>
      </c>
      <c r="G87" s="407">
        <f>BDI_Materiais!$H$27</f>
        <v>0.2026</v>
      </c>
      <c r="H87" s="406">
        <f t="shared" ref="H87" si="42">(1+G87)*F87</f>
        <v>67.069001999999983</v>
      </c>
      <c r="I87" s="406">
        <f t="shared" ref="I87" si="43">ROUND((H87*E87),2)</f>
        <v>3114.68</v>
      </c>
      <c r="J87" s="31"/>
    </row>
    <row r="88" spans="1:10" s="377" customFormat="1" x14ac:dyDescent="0.25">
      <c r="A88" s="457" t="s">
        <v>14676</v>
      </c>
      <c r="B88" s="458" t="s">
        <v>3630</v>
      </c>
      <c r="C88" s="459" t="s">
        <v>14555</v>
      </c>
      <c r="D88" s="459" t="s">
        <v>3653</v>
      </c>
      <c r="E88" s="460"/>
      <c r="F88" s="459"/>
      <c r="G88" s="459"/>
      <c r="H88" s="459"/>
      <c r="I88" s="461"/>
      <c r="J88" s="462"/>
    </row>
    <row r="89" spans="1:10" s="377" customFormat="1" ht="45" x14ac:dyDescent="0.25">
      <c r="A89" s="31" t="s">
        <v>7072</v>
      </c>
      <c r="B89" s="404">
        <v>92785</v>
      </c>
      <c r="C89" s="31" t="s">
        <v>4803</v>
      </c>
      <c r="D89" s="31" t="s">
        <v>3639</v>
      </c>
      <c r="E89" s="405">
        <v>146.69999999999999</v>
      </c>
      <c r="F89" s="406">
        <f>VLOOKUP(B89,'RELATÓRIO DE COMPOSIÇÕES'!A:I,9,0)</f>
        <v>16.069999999999997</v>
      </c>
      <c r="G89" s="407">
        <f>BDI_Materiais!$H$27</f>
        <v>0.2026</v>
      </c>
      <c r="H89" s="406">
        <f t="shared" ref="H89:H90" si="44">(1+G89)*F89</f>
        <v>19.325781999999993</v>
      </c>
      <c r="I89" s="406">
        <f t="shared" ref="I89:I90" si="45">ROUND((H89*E89),2)</f>
        <v>2835.09</v>
      </c>
      <c r="J89" s="31"/>
    </row>
    <row r="90" spans="1:10" s="377" customFormat="1" ht="45" x14ac:dyDescent="0.25">
      <c r="A90" s="31" t="s">
        <v>7073</v>
      </c>
      <c r="B90" s="404">
        <v>92786</v>
      </c>
      <c r="C90" s="31" t="s">
        <v>4804</v>
      </c>
      <c r="D90" s="31" t="s">
        <v>3639</v>
      </c>
      <c r="E90" s="405">
        <v>35.5</v>
      </c>
      <c r="F90" s="406">
        <f>VLOOKUP(B90,'RELATÓRIO DE COMPOSIÇÕES'!A:I,9,0)</f>
        <v>14.870000000000001</v>
      </c>
      <c r="G90" s="407">
        <f>BDI_Materiais!$H$27</f>
        <v>0.2026</v>
      </c>
      <c r="H90" s="406">
        <f t="shared" si="44"/>
        <v>17.882662</v>
      </c>
      <c r="I90" s="406">
        <f t="shared" si="45"/>
        <v>634.83000000000004</v>
      </c>
      <c r="J90" s="31"/>
    </row>
    <row r="91" spans="1:10" s="377" customFormat="1" x14ac:dyDescent="0.25">
      <c r="A91" s="457" t="s">
        <v>14679</v>
      </c>
      <c r="B91" s="458" t="s">
        <v>3630</v>
      </c>
      <c r="C91" s="459" t="s">
        <v>14561</v>
      </c>
      <c r="D91" s="459" t="s">
        <v>3653</v>
      </c>
      <c r="E91" s="460"/>
      <c r="F91" s="459"/>
      <c r="G91" s="459"/>
      <c r="H91" s="459"/>
      <c r="I91" s="461"/>
      <c r="J91" s="462"/>
    </row>
    <row r="92" spans="1:10" s="377" customFormat="1" ht="60" x14ac:dyDescent="0.25">
      <c r="A92" s="31" t="s">
        <v>7077</v>
      </c>
      <c r="B92" s="404" t="s">
        <v>13795</v>
      </c>
      <c r="C92" s="31" t="s">
        <v>14671</v>
      </c>
      <c r="D92" s="31" t="s">
        <v>3641</v>
      </c>
      <c r="E92" s="405">
        <v>4.6399999999999997</v>
      </c>
      <c r="F92" s="406">
        <f>VLOOKUP(B92,'RELATÓRIO DE COMPOSIÇÕES'!A:I,9,0)</f>
        <v>641.12</v>
      </c>
      <c r="G92" s="407">
        <f>BDI_Materiais!$H$27</f>
        <v>0.2026</v>
      </c>
      <c r="H92" s="406">
        <f t="shared" ref="H92" si="46">(1+G92)*F92</f>
        <v>771.01091199999996</v>
      </c>
      <c r="I92" s="406">
        <f t="shared" ref="I92" si="47">ROUND((H92*E92),2)</f>
        <v>3577.49</v>
      </c>
      <c r="J92" s="31"/>
    </row>
    <row r="93" spans="1:10" s="377" customFormat="1" x14ac:dyDescent="0.25">
      <c r="A93" s="440" t="s">
        <v>14693</v>
      </c>
      <c r="B93" s="463" t="s">
        <v>3630</v>
      </c>
      <c r="C93" s="221" t="s">
        <v>14694</v>
      </c>
      <c r="D93" s="221" t="s">
        <v>3653</v>
      </c>
      <c r="E93" s="442"/>
      <c r="F93" s="221"/>
      <c r="G93" s="221"/>
      <c r="H93" s="221"/>
      <c r="I93" s="443"/>
      <c r="J93" s="444"/>
    </row>
    <row r="94" spans="1:10" s="377" customFormat="1" x14ac:dyDescent="0.25">
      <c r="A94" s="451" t="s">
        <v>14695</v>
      </c>
      <c r="B94" s="464" t="s">
        <v>3630</v>
      </c>
      <c r="C94" s="453" t="s">
        <v>14551</v>
      </c>
      <c r="D94" s="453" t="s">
        <v>3653</v>
      </c>
      <c r="E94" s="454"/>
      <c r="F94" s="453"/>
      <c r="G94" s="453"/>
      <c r="H94" s="453"/>
      <c r="I94" s="455"/>
      <c r="J94" s="456"/>
    </row>
    <row r="95" spans="1:10" s="377" customFormat="1" ht="45" x14ac:dyDescent="0.25">
      <c r="A95" s="31" t="s">
        <v>7078</v>
      </c>
      <c r="B95" s="404">
        <v>101994</v>
      </c>
      <c r="C95" s="31" t="s">
        <v>14696</v>
      </c>
      <c r="D95" s="31" t="s">
        <v>3636</v>
      </c>
      <c r="E95" s="405">
        <v>4.9000000000000004</v>
      </c>
      <c r="F95" s="406">
        <f>VLOOKUP(B95,'RELATÓRIO DE COMPOSIÇÕES'!A:I,9,0)</f>
        <v>194.41</v>
      </c>
      <c r="G95" s="407">
        <f>BDI_Materiais!$H$27</f>
        <v>0.2026</v>
      </c>
      <c r="H95" s="406">
        <f t="shared" ref="H95" si="48">(1+G95)*F95</f>
        <v>233.79746599999999</v>
      </c>
      <c r="I95" s="406">
        <f t="shared" ref="I95" si="49">ROUND((H95*E95),2)</f>
        <v>1145.6099999999999</v>
      </c>
      <c r="J95" s="31"/>
    </row>
    <row r="96" spans="1:10" s="377" customFormat="1" x14ac:dyDescent="0.25">
      <c r="A96" s="457" t="s">
        <v>14697</v>
      </c>
      <c r="B96" s="458" t="s">
        <v>3630</v>
      </c>
      <c r="C96" s="459" t="s">
        <v>14555</v>
      </c>
      <c r="D96" s="459" t="s">
        <v>3653</v>
      </c>
      <c r="E96" s="460"/>
      <c r="F96" s="459"/>
      <c r="G96" s="459"/>
      <c r="H96" s="459"/>
      <c r="I96" s="461"/>
      <c r="J96" s="462"/>
    </row>
    <row r="97" spans="1:10" s="377" customFormat="1" ht="45" x14ac:dyDescent="0.25">
      <c r="A97" s="31" t="s">
        <v>7080</v>
      </c>
      <c r="B97" s="404">
        <v>95944</v>
      </c>
      <c r="C97" s="31" t="s">
        <v>7210</v>
      </c>
      <c r="D97" s="31" t="s">
        <v>3639</v>
      </c>
      <c r="E97" s="405">
        <v>11.9</v>
      </c>
      <c r="F97" s="406">
        <f>VLOOKUP(B97,'RELATÓRIO DE COMPOSIÇÕES'!A:I,9,0)</f>
        <v>21.87</v>
      </c>
      <c r="G97" s="407">
        <f>BDI_Materiais!$H$27</f>
        <v>0.2026</v>
      </c>
      <c r="H97" s="406">
        <f t="shared" ref="H97" si="50">(1+G97)*F97</f>
        <v>26.300861999999999</v>
      </c>
      <c r="I97" s="406">
        <f t="shared" ref="I97" si="51">ROUND((H97*E97),2)</f>
        <v>312.98</v>
      </c>
      <c r="J97" s="31"/>
    </row>
    <row r="98" spans="1:10" s="377" customFormat="1" x14ac:dyDescent="0.25">
      <c r="A98" s="457" t="s">
        <v>14698</v>
      </c>
      <c r="B98" s="458" t="s">
        <v>3630</v>
      </c>
      <c r="C98" s="459" t="s">
        <v>14561</v>
      </c>
      <c r="D98" s="459" t="s">
        <v>3653</v>
      </c>
      <c r="E98" s="460"/>
      <c r="F98" s="459"/>
      <c r="G98" s="459"/>
      <c r="H98" s="459"/>
      <c r="I98" s="461"/>
      <c r="J98" s="462"/>
    </row>
    <row r="99" spans="1:10" s="377" customFormat="1" ht="45" x14ac:dyDescent="0.25">
      <c r="A99" s="31" t="s">
        <v>7083</v>
      </c>
      <c r="B99" s="404" t="s">
        <v>13800</v>
      </c>
      <c r="C99" s="31" t="s">
        <v>14699</v>
      </c>
      <c r="D99" s="31" t="s">
        <v>3641</v>
      </c>
      <c r="E99" s="405">
        <v>0.46</v>
      </c>
      <c r="F99" s="406">
        <f>VLOOKUP(B99,'RELATÓRIO DE COMPOSIÇÕES'!A:I,9,0)</f>
        <v>724.44</v>
      </c>
      <c r="G99" s="407">
        <f>BDI_Materiais!$H$27</f>
        <v>0.2026</v>
      </c>
      <c r="H99" s="406">
        <f t="shared" ref="H99" si="52">(1+G99)*F99</f>
        <v>871.211544</v>
      </c>
      <c r="I99" s="406">
        <f t="shared" ref="I99" si="53">ROUND((H99*E99),2)</f>
        <v>400.76</v>
      </c>
      <c r="J99" s="31"/>
    </row>
    <row r="100" spans="1:10" s="377" customFormat="1" x14ac:dyDescent="0.25">
      <c r="A100" s="440" t="s">
        <v>14805</v>
      </c>
      <c r="B100" s="463" t="s">
        <v>3630</v>
      </c>
      <c r="C100" s="221" t="s">
        <v>14806</v>
      </c>
      <c r="D100" s="221" t="s">
        <v>3653</v>
      </c>
      <c r="E100" s="442"/>
      <c r="F100" s="221"/>
      <c r="G100" s="221"/>
      <c r="H100" s="221"/>
      <c r="I100" s="443"/>
      <c r="J100" s="444"/>
    </row>
    <row r="101" spans="1:10" s="377" customFormat="1" x14ac:dyDescent="0.25">
      <c r="A101" s="451" t="s">
        <v>15883</v>
      </c>
      <c r="B101" s="464" t="s">
        <v>3630</v>
      </c>
      <c r="C101" s="453" t="s">
        <v>15884</v>
      </c>
      <c r="D101" s="453" t="s">
        <v>3653</v>
      </c>
      <c r="E101" s="454"/>
      <c r="F101" s="453"/>
      <c r="G101" s="453"/>
      <c r="H101" s="453"/>
      <c r="I101" s="455"/>
      <c r="J101" s="456"/>
    </row>
    <row r="102" spans="1:10" s="377" customFormat="1" ht="30" x14ac:dyDescent="0.25">
      <c r="A102" s="31" t="s">
        <v>15885</v>
      </c>
      <c r="B102" s="404">
        <v>100765</v>
      </c>
      <c r="C102" s="31" t="s">
        <v>15886</v>
      </c>
      <c r="D102" s="31" t="s">
        <v>3639</v>
      </c>
      <c r="E102" s="405">
        <v>2577.35</v>
      </c>
      <c r="F102" s="406">
        <f>VLOOKUP(B102,'RELATÓRIO DE COMPOSIÇÕES'!A:I,9,0)</f>
        <v>15.469999999999999</v>
      </c>
      <c r="G102" s="407">
        <f>BDI_Materiais!$H$27</f>
        <v>0.2026</v>
      </c>
      <c r="H102" s="406">
        <f t="shared" ref="H102" si="54">(1+G102)*F102</f>
        <v>18.604221999999996</v>
      </c>
      <c r="I102" s="406">
        <f t="shared" ref="I102" si="55">ROUND((H102*E102),2)</f>
        <v>47949.59</v>
      </c>
      <c r="J102" s="31"/>
    </row>
    <row r="103" spans="1:10" s="377" customFormat="1" x14ac:dyDescent="0.25">
      <c r="A103" s="457" t="s">
        <v>14807</v>
      </c>
      <c r="B103" s="458" t="s">
        <v>3630</v>
      </c>
      <c r="C103" s="459" t="s">
        <v>14808</v>
      </c>
      <c r="D103" s="459" t="s">
        <v>3653</v>
      </c>
      <c r="E103" s="460"/>
      <c r="F103" s="459"/>
      <c r="G103" s="459"/>
      <c r="H103" s="459"/>
      <c r="I103" s="461"/>
      <c r="J103" s="462"/>
    </row>
    <row r="104" spans="1:10" s="377" customFormat="1" ht="60" x14ac:dyDescent="0.25">
      <c r="A104" s="31" t="s">
        <v>14809</v>
      </c>
      <c r="B104" s="404">
        <v>100778</v>
      </c>
      <c r="C104" s="31" t="s">
        <v>7213</v>
      </c>
      <c r="D104" s="31" t="s">
        <v>3639</v>
      </c>
      <c r="E104" s="405">
        <v>12355.77</v>
      </c>
      <c r="F104" s="406">
        <f>VLOOKUP(B104,'RELATÓRIO DE COMPOSIÇÕES'!A:I,9,0)</f>
        <v>10.68</v>
      </c>
      <c r="G104" s="407">
        <f>BDI_Materiais!$H$27</f>
        <v>0.2026</v>
      </c>
      <c r="H104" s="406">
        <f t="shared" ref="H104" si="56">(1+G104)*F104</f>
        <v>12.843767999999999</v>
      </c>
      <c r="I104" s="406">
        <f t="shared" ref="I104" si="57">ROUND((H104*E104),2)</f>
        <v>158694.64000000001</v>
      </c>
      <c r="J104" s="31"/>
    </row>
    <row r="105" spans="1:10" s="377" customFormat="1" x14ac:dyDescent="0.25">
      <c r="A105" s="457" t="s">
        <v>14810</v>
      </c>
      <c r="B105" s="458" t="s">
        <v>3630</v>
      </c>
      <c r="C105" s="459" t="s">
        <v>14811</v>
      </c>
      <c r="D105" s="459" t="s">
        <v>3653</v>
      </c>
      <c r="E105" s="460"/>
      <c r="F105" s="459"/>
      <c r="G105" s="459"/>
      <c r="H105" s="459"/>
      <c r="I105" s="461"/>
      <c r="J105" s="462"/>
    </row>
    <row r="106" spans="1:10" s="377" customFormat="1" ht="45" x14ac:dyDescent="0.25">
      <c r="A106" s="31" t="s">
        <v>14812</v>
      </c>
      <c r="B106" s="404">
        <v>100761</v>
      </c>
      <c r="C106" s="31" t="s">
        <v>15887</v>
      </c>
      <c r="D106" s="31" t="s">
        <v>3636</v>
      </c>
      <c r="E106" s="405">
        <v>1222.76</v>
      </c>
      <c r="F106" s="406">
        <f>VLOOKUP(B106,'RELATÓRIO DE COMPOSIÇÕES'!A:I,9,0)</f>
        <v>50.94</v>
      </c>
      <c r="G106" s="407">
        <f>BDI_Materiais!$H$27</f>
        <v>0.2026</v>
      </c>
      <c r="H106" s="406">
        <f t="shared" ref="H106" si="58">(1+G106)*F106</f>
        <v>61.260443999999993</v>
      </c>
      <c r="I106" s="406">
        <f t="shared" ref="I106" si="59">ROUND((H106*E106),2)</f>
        <v>74906.820000000007</v>
      </c>
      <c r="J106" s="31"/>
    </row>
    <row r="107" spans="1:10" s="377" customFormat="1" x14ac:dyDescent="0.25">
      <c r="A107" s="466"/>
      <c r="B107" s="467" t="s">
        <v>3630</v>
      </c>
      <c r="C107" s="34"/>
      <c r="D107" s="34"/>
      <c r="E107" s="34"/>
      <c r="F107" s="34"/>
      <c r="G107" s="34"/>
      <c r="H107" s="34"/>
      <c r="I107" s="34"/>
      <c r="J107" s="468"/>
    </row>
    <row r="108" spans="1:10" s="377" customFormat="1" x14ac:dyDescent="0.25">
      <c r="A108" s="469"/>
      <c r="B108" s="470" t="s">
        <v>3630</v>
      </c>
      <c r="C108" s="35" t="s">
        <v>14814</v>
      </c>
      <c r="D108" s="35"/>
      <c r="E108" s="35"/>
      <c r="F108" s="35"/>
      <c r="G108" s="35"/>
      <c r="H108" s="35"/>
      <c r="I108" s="35"/>
      <c r="J108" s="471">
        <f>SUM(I14:I106)</f>
        <v>910279.06999999983</v>
      </c>
    </row>
    <row r="109" spans="1:10" s="377" customFormat="1" x14ac:dyDescent="0.25">
      <c r="A109" s="472"/>
      <c r="B109" s="473" t="s">
        <v>3630</v>
      </c>
      <c r="C109" s="474"/>
      <c r="D109" s="474"/>
      <c r="E109" s="474"/>
      <c r="F109" s="474"/>
      <c r="G109" s="474"/>
      <c r="H109" s="474"/>
      <c r="I109" s="474"/>
      <c r="J109" s="475"/>
    </row>
    <row r="110" spans="1:10" s="377" customFormat="1" x14ac:dyDescent="0.25">
      <c r="A110" s="440" t="s">
        <v>14815</v>
      </c>
      <c r="B110" s="463" t="s">
        <v>3630</v>
      </c>
      <c r="C110" s="221" t="s">
        <v>15888</v>
      </c>
      <c r="D110" s="221" t="s">
        <v>3653</v>
      </c>
      <c r="E110" s="442"/>
      <c r="F110" s="221"/>
      <c r="G110" s="221"/>
      <c r="H110" s="221"/>
      <c r="I110" s="443"/>
      <c r="J110" s="444"/>
    </row>
    <row r="111" spans="1:10" s="377" customFormat="1" x14ac:dyDescent="0.25">
      <c r="A111" s="445" t="s">
        <v>14817</v>
      </c>
      <c r="B111" s="465" t="s">
        <v>3630</v>
      </c>
      <c r="C111" s="447" t="s">
        <v>14818</v>
      </c>
      <c r="D111" s="447" t="s">
        <v>3653</v>
      </c>
      <c r="E111" s="448"/>
      <c r="F111" s="447"/>
      <c r="G111" s="447"/>
      <c r="H111" s="447"/>
      <c r="I111" s="449"/>
      <c r="J111" s="450"/>
    </row>
    <row r="112" spans="1:10" s="377" customFormat="1" x14ac:dyDescent="0.25">
      <c r="A112" s="445" t="s">
        <v>14819</v>
      </c>
      <c r="B112" s="465" t="s">
        <v>3630</v>
      </c>
      <c r="C112" s="447" t="s">
        <v>14820</v>
      </c>
      <c r="D112" s="447" t="s">
        <v>3653</v>
      </c>
      <c r="E112" s="448"/>
      <c r="F112" s="447"/>
      <c r="G112" s="447"/>
      <c r="H112" s="447"/>
      <c r="I112" s="449"/>
      <c r="J112" s="450"/>
    </row>
    <row r="113" spans="1:10" s="377" customFormat="1" x14ac:dyDescent="0.25">
      <c r="A113" s="451" t="s">
        <v>14821</v>
      </c>
      <c r="B113" s="464" t="s">
        <v>3630</v>
      </c>
      <c r="C113" s="453" t="s">
        <v>15889</v>
      </c>
      <c r="D113" s="453" t="s">
        <v>3653</v>
      </c>
      <c r="E113" s="454"/>
      <c r="F113" s="453"/>
      <c r="G113" s="453"/>
      <c r="H113" s="453"/>
      <c r="I113" s="455"/>
      <c r="J113" s="456"/>
    </row>
    <row r="114" spans="1:10" s="377" customFormat="1" ht="30" x14ac:dyDescent="0.25">
      <c r="A114" s="31" t="s">
        <v>14823</v>
      </c>
      <c r="B114" s="404">
        <v>93202</v>
      </c>
      <c r="C114" s="31" t="s">
        <v>14824</v>
      </c>
      <c r="D114" s="31" t="s">
        <v>3640</v>
      </c>
      <c r="E114" s="405">
        <v>69.400000000000006</v>
      </c>
      <c r="F114" s="406">
        <f>VLOOKUP(B114,'RELATÓRIO DE COMPOSIÇÕES'!A:I,9,0)</f>
        <v>28.679999999999996</v>
      </c>
      <c r="G114" s="407">
        <f>BDI_Materiais!$H$27</f>
        <v>0.2026</v>
      </c>
      <c r="H114" s="406">
        <f t="shared" ref="H114" si="60">(1+G114)*F114</f>
        <v>34.490567999999989</v>
      </c>
      <c r="I114" s="406">
        <f t="shared" ref="I114" si="61">ROUND((H114*E114),2)</f>
        <v>2393.65</v>
      </c>
      <c r="J114" s="31"/>
    </row>
    <row r="115" spans="1:10" s="377" customFormat="1" x14ac:dyDescent="0.25">
      <c r="A115" s="457" t="s">
        <v>14825</v>
      </c>
      <c r="B115" s="458" t="s">
        <v>3630</v>
      </c>
      <c r="C115" s="459" t="s">
        <v>15890</v>
      </c>
      <c r="D115" s="459" t="s">
        <v>3653</v>
      </c>
      <c r="E115" s="460"/>
      <c r="F115" s="459"/>
      <c r="G115" s="459"/>
      <c r="H115" s="459"/>
      <c r="I115" s="461"/>
      <c r="J115" s="462"/>
    </row>
    <row r="116" spans="1:10" s="377" customFormat="1" ht="60" x14ac:dyDescent="0.25">
      <c r="A116" s="31" t="s">
        <v>14827</v>
      </c>
      <c r="B116" s="404">
        <v>87519</v>
      </c>
      <c r="C116" s="31" t="s">
        <v>7044</v>
      </c>
      <c r="D116" s="31" t="s">
        <v>3636</v>
      </c>
      <c r="E116" s="405">
        <v>259.22000000000003</v>
      </c>
      <c r="F116" s="406">
        <f>VLOOKUP(B116,'RELATÓRIO DE COMPOSIÇÕES'!A:I,9,0)</f>
        <v>93.330000000000013</v>
      </c>
      <c r="G116" s="407">
        <f>BDI_Materiais!$H$27</f>
        <v>0.2026</v>
      </c>
      <c r="H116" s="406">
        <f t="shared" ref="H116" si="62">(1+G116)*F116</f>
        <v>112.238658</v>
      </c>
      <c r="I116" s="406">
        <f t="shared" ref="I116" si="63">ROUND((H116*E116),2)</f>
        <v>29094.5</v>
      </c>
      <c r="J116" s="31"/>
    </row>
    <row r="117" spans="1:10" s="377" customFormat="1" x14ac:dyDescent="0.25">
      <c r="A117" s="457" t="s">
        <v>14832</v>
      </c>
      <c r="B117" s="458" t="s">
        <v>3630</v>
      </c>
      <c r="C117" s="459" t="s">
        <v>14833</v>
      </c>
      <c r="D117" s="459" t="s">
        <v>3653</v>
      </c>
      <c r="E117" s="460"/>
      <c r="F117" s="459"/>
      <c r="G117" s="459"/>
      <c r="H117" s="459"/>
      <c r="I117" s="461"/>
      <c r="J117" s="462"/>
    </row>
    <row r="118" spans="1:10" s="377" customFormat="1" ht="45" x14ac:dyDescent="0.25">
      <c r="A118" s="31" t="s">
        <v>14834</v>
      </c>
      <c r="B118" s="404">
        <v>102253</v>
      </c>
      <c r="C118" s="31" t="s">
        <v>15891</v>
      </c>
      <c r="D118" s="31" t="s">
        <v>3636</v>
      </c>
      <c r="E118" s="405">
        <v>25.35</v>
      </c>
      <c r="F118" s="406">
        <f>VLOOKUP(B118,'RELATÓRIO DE COMPOSIÇÕES'!A:I,9,0)</f>
        <v>723.08</v>
      </c>
      <c r="G118" s="407">
        <f>BDI_Materiais!$H$27</f>
        <v>0.2026</v>
      </c>
      <c r="H118" s="406">
        <f t="shared" ref="H118" si="64">(1+G118)*F118</f>
        <v>869.576008</v>
      </c>
      <c r="I118" s="406">
        <f t="shared" ref="I118" si="65">ROUND((H118*E118),2)</f>
        <v>22043.75</v>
      </c>
      <c r="J118" s="31"/>
    </row>
    <row r="119" spans="1:10" s="377" customFormat="1" x14ac:dyDescent="0.25">
      <c r="A119" s="440" t="s">
        <v>14836</v>
      </c>
      <c r="B119" s="463" t="s">
        <v>3630</v>
      </c>
      <c r="C119" s="221" t="s">
        <v>14837</v>
      </c>
      <c r="D119" s="221" t="s">
        <v>3653</v>
      </c>
      <c r="E119" s="442"/>
      <c r="F119" s="221"/>
      <c r="G119" s="221"/>
      <c r="H119" s="221"/>
      <c r="I119" s="443"/>
      <c r="J119" s="444"/>
    </row>
    <row r="120" spans="1:10" s="377" customFormat="1" x14ac:dyDescent="0.25">
      <c r="A120" s="451" t="s">
        <v>15892</v>
      </c>
      <c r="B120" s="464" t="s">
        <v>3630</v>
      </c>
      <c r="C120" s="453" t="s">
        <v>15893</v>
      </c>
      <c r="D120" s="453" t="s">
        <v>3653</v>
      </c>
      <c r="E120" s="454"/>
      <c r="F120" s="453"/>
      <c r="G120" s="453"/>
      <c r="H120" s="453"/>
      <c r="I120" s="455"/>
      <c r="J120" s="456"/>
    </row>
    <row r="121" spans="1:10" s="377" customFormat="1" ht="45" x14ac:dyDescent="0.25">
      <c r="A121" s="31" t="s">
        <v>15894</v>
      </c>
      <c r="B121" s="404">
        <v>91341</v>
      </c>
      <c r="C121" s="31" t="s">
        <v>7025</v>
      </c>
      <c r="D121" s="31" t="s">
        <v>3636</v>
      </c>
      <c r="E121" s="405">
        <v>5.44</v>
      </c>
      <c r="F121" s="406">
        <f>VLOOKUP(B121,'RELATÓRIO DE COMPOSIÇÕES'!A:I,9,0)</f>
        <v>555.27</v>
      </c>
      <c r="G121" s="407">
        <f>BDI_Materiais!$H$27</f>
        <v>0.2026</v>
      </c>
      <c r="H121" s="406">
        <f t="shared" ref="H121:H123" si="66">(1+G121)*F121</f>
        <v>667.76770199999987</v>
      </c>
      <c r="I121" s="406">
        <f t="shared" ref="I121:I123" si="67">ROUND((H121*E121),2)</f>
        <v>3632.66</v>
      </c>
      <c r="J121" s="31"/>
    </row>
    <row r="122" spans="1:10" s="377" customFormat="1" ht="75" x14ac:dyDescent="0.25">
      <c r="A122" s="31" t="s">
        <v>15895</v>
      </c>
      <c r="B122" s="404" t="s">
        <v>14234</v>
      </c>
      <c r="C122" s="31" t="s">
        <v>15896</v>
      </c>
      <c r="D122" s="31" t="s">
        <v>3635</v>
      </c>
      <c r="E122" s="405">
        <v>2</v>
      </c>
      <c r="F122" s="406">
        <f>VLOOKUP(B122,'RELATÓRIO DE COMPOSIÇÕES'!A:I,9,0)</f>
        <v>690.3</v>
      </c>
      <c r="G122" s="407">
        <f>BDI_Materiais!$H$27</f>
        <v>0.2026</v>
      </c>
      <c r="H122" s="406">
        <f t="shared" si="66"/>
        <v>830.15477999999985</v>
      </c>
      <c r="I122" s="406">
        <f t="shared" si="67"/>
        <v>1660.31</v>
      </c>
      <c r="J122" s="31"/>
    </row>
    <row r="123" spans="1:10" s="377" customFormat="1" ht="75" x14ac:dyDescent="0.25">
      <c r="A123" s="31" t="s">
        <v>15897</v>
      </c>
      <c r="B123" s="404" t="s">
        <v>14236</v>
      </c>
      <c r="C123" s="31" t="s">
        <v>15898</v>
      </c>
      <c r="D123" s="31" t="s">
        <v>3635</v>
      </c>
      <c r="E123" s="405">
        <v>2</v>
      </c>
      <c r="F123" s="406">
        <f>VLOOKUP(B123,'RELATÓRIO DE COMPOSIÇÕES'!A:I,9,0)</f>
        <v>710.42</v>
      </c>
      <c r="G123" s="407">
        <f>BDI_Materiais!$H$27</f>
        <v>0.2026</v>
      </c>
      <c r="H123" s="406">
        <f t="shared" si="66"/>
        <v>854.35109199999988</v>
      </c>
      <c r="I123" s="406">
        <f t="shared" si="67"/>
        <v>1708.7</v>
      </c>
      <c r="J123" s="31"/>
    </row>
    <row r="124" spans="1:10" s="377" customFormat="1" x14ac:dyDescent="0.25">
      <c r="A124" s="457" t="s">
        <v>15899</v>
      </c>
      <c r="B124" s="458" t="s">
        <v>3630</v>
      </c>
      <c r="C124" s="459" t="s">
        <v>15900</v>
      </c>
      <c r="D124" s="459" t="s">
        <v>3653</v>
      </c>
      <c r="E124" s="460"/>
      <c r="F124" s="459"/>
      <c r="G124" s="459"/>
      <c r="H124" s="459"/>
      <c r="I124" s="461"/>
      <c r="J124" s="462"/>
    </row>
    <row r="125" spans="1:10" s="377" customFormat="1" ht="60" x14ac:dyDescent="0.25">
      <c r="A125" s="31" t="s">
        <v>15901</v>
      </c>
      <c r="B125" s="404" t="s">
        <v>7116</v>
      </c>
      <c r="C125" s="31" t="s">
        <v>15902</v>
      </c>
      <c r="D125" s="31" t="s">
        <v>3636</v>
      </c>
      <c r="E125" s="405">
        <v>5.92</v>
      </c>
      <c r="F125" s="406">
        <f>VLOOKUP(B125,'RELATÓRIO DE COMPOSIÇÕES'!A:I,9,0)</f>
        <v>356.56000000000006</v>
      </c>
      <c r="G125" s="407">
        <f>BDI_Materiais!$H$27</f>
        <v>0.2026</v>
      </c>
      <c r="H125" s="406">
        <f t="shared" ref="H125:H126" si="68">(1+G125)*F125</f>
        <v>428.79905600000001</v>
      </c>
      <c r="I125" s="406">
        <f t="shared" ref="I125:I126" si="69">ROUND((H125*E125),2)</f>
        <v>2538.4899999999998</v>
      </c>
      <c r="J125" s="31"/>
    </row>
    <row r="126" spans="1:10" s="377" customFormat="1" ht="60" x14ac:dyDescent="0.25">
      <c r="A126" s="31" t="s">
        <v>15903</v>
      </c>
      <c r="B126" s="404" t="s">
        <v>14240</v>
      </c>
      <c r="C126" s="31" t="s">
        <v>15904</v>
      </c>
      <c r="D126" s="31" t="s">
        <v>3636</v>
      </c>
      <c r="E126" s="405">
        <v>3.04</v>
      </c>
      <c r="F126" s="406">
        <f>VLOOKUP(B126,'RELATÓRIO DE COMPOSIÇÕES'!A:I,9,0)</f>
        <v>570.35</v>
      </c>
      <c r="G126" s="407">
        <f>BDI_Materiais!$H$27</f>
        <v>0.2026</v>
      </c>
      <c r="H126" s="406">
        <f t="shared" si="68"/>
        <v>685.90291000000002</v>
      </c>
      <c r="I126" s="406">
        <f t="shared" si="69"/>
        <v>2085.14</v>
      </c>
      <c r="J126" s="31"/>
    </row>
    <row r="127" spans="1:10" s="377" customFormat="1" x14ac:dyDescent="0.25">
      <c r="A127" s="440" t="s">
        <v>14873</v>
      </c>
      <c r="B127" s="463" t="s">
        <v>3630</v>
      </c>
      <c r="C127" s="221" t="s">
        <v>14874</v>
      </c>
      <c r="D127" s="221" t="s">
        <v>3653</v>
      </c>
      <c r="E127" s="442"/>
      <c r="F127" s="221"/>
      <c r="G127" s="221"/>
      <c r="H127" s="221"/>
      <c r="I127" s="443"/>
      <c r="J127" s="444"/>
    </row>
    <row r="128" spans="1:10" s="377" customFormat="1" x14ac:dyDescent="0.25">
      <c r="A128" s="451" t="s">
        <v>15905</v>
      </c>
      <c r="B128" s="464" t="s">
        <v>3630</v>
      </c>
      <c r="C128" s="453" t="s">
        <v>15906</v>
      </c>
      <c r="D128" s="453" t="s">
        <v>3653</v>
      </c>
      <c r="E128" s="454"/>
      <c r="F128" s="453"/>
      <c r="G128" s="453"/>
      <c r="H128" s="453"/>
      <c r="I128" s="455"/>
      <c r="J128" s="456"/>
    </row>
    <row r="129" spans="1:10" s="377" customFormat="1" ht="30" x14ac:dyDescent="0.25">
      <c r="A129" s="31" t="s">
        <v>15907</v>
      </c>
      <c r="B129" s="404" t="s">
        <v>7115</v>
      </c>
      <c r="C129" s="31" t="s">
        <v>15908</v>
      </c>
      <c r="D129" s="31" t="s">
        <v>3636</v>
      </c>
      <c r="E129" s="405">
        <v>4.32</v>
      </c>
      <c r="F129" s="406">
        <f>VLOOKUP(B129,'RELATÓRIO DE COMPOSIÇÕES'!A:I,9,0)</f>
        <v>544.24</v>
      </c>
      <c r="G129" s="407">
        <f>BDI_Materiais!$H$27</f>
        <v>0.2026</v>
      </c>
      <c r="H129" s="406">
        <f t="shared" ref="H129" si="70">(1+G129)*F129</f>
        <v>654.50302399999998</v>
      </c>
      <c r="I129" s="406">
        <f t="shared" ref="I129" si="71">ROUND((H129*E129),2)</f>
        <v>2827.45</v>
      </c>
      <c r="J129" s="31"/>
    </row>
    <row r="130" spans="1:10" s="377" customFormat="1" x14ac:dyDescent="0.25">
      <c r="A130" s="440" t="s">
        <v>14886</v>
      </c>
      <c r="B130" s="463" t="s">
        <v>3630</v>
      </c>
      <c r="C130" s="221" t="s">
        <v>14887</v>
      </c>
      <c r="D130" s="221" t="s">
        <v>3653</v>
      </c>
      <c r="E130" s="442"/>
      <c r="F130" s="221"/>
      <c r="G130" s="221"/>
      <c r="H130" s="221"/>
      <c r="I130" s="443"/>
      <c r="J130" s="444"/>
    </row>
    <row r="131" spans="1:10" s="377" customFormat="1" x14ac:dyDescent="0.25">
      <c r="A131" s="451" t="s">
        <v>14888</v>
      </c>
      <c r="B131" s="464" t="s">
        <v>3630</v>
      </c>
      <c r="C131" s="453" t="s">
        <v>14889</v>
      </c>
      <c r="D131" s="453" t="s">
        <v>3653</v>
      </c>
      <c r="E131" s="454"/>
      <c r="F131" s="453"/>
      <c r="G131" s="453"/>
      <c r="H131" s="453"/>
      <c r="I131" s="455"/>
      <c r="J131" s="456"/>
    </row>
    <row r="132" spans="1:10" s="377" customFormat="1" ht="45" x14ac:dyDescent="0.25">
      <c r="A132" s="31" t="s">
        <v>14890</v>
      </c>
      <c r="B132" s="404" t="s">
        <v>7142</v>
      </c>
      <c r="C132" s="31" t="s">
        <v>15909</v>
      </c>
      <c r="D132" s="31" t="s">
        <v>3636</v>
      </c>
      <c r="E132" s="405">
        <v>1030.4000000000001</v>
      </c>
      <c r="F132" s="406">
        <f>VLOOKUP(B132,'RELATÓRIO DE COMPOSIÇÕES'!A:I,9,0)</f>
        <v>70.5</v>
      </c>
      <c r="G132" s="407">
        <f>BDI_Materiais!$H$27</f>
        <v>0.2026</v>
      </c>
      <c r="H132" s="406">
        <f t="shared" ref="H132" si="72">(1+G132)*F132</f>
        <v>84.783299999999997</v>
      </c>
      <c r="I132" s="406">
        <f t="shared" ref="I132" si="73">ROUND((H132*E132),2)</f>
        <v>87360.71</v>
      </c>
      <c r="J132" s="31"/>
    </row>
    <row r="133" spans="1:10" s="377" customFormat="1" x14ac:dyDescent="0.25">
      <c r="A133" s="440" t="s">
        <v>14895</v>
      </c>
      <c r="B133" s="463" t="s">
        <v>3630</v>
      </c>
      <c r="C133" s="221" t="s">
        <v>14896</v>
      </c>
      <c r="D133" s="221" t="s">
        <v>3653</v>
      </c>
      <c r="E133" s="442"/>
      <c r="F133" s="221"/>
      <c r="G133" s="221"/>
      <c r="H133" s="221"/>
      <c r="I133" s="443"/>
      <c r="J133" s="444"/>
    </row>
    <row r="134" spans="1:10" s="377" customFormat="1" x14ac:dyDescent="0.25">
      <c r="A134" s="445" t="s">
        <v>14897</v>
      </c>
      <c r="B134" s="465" t="s">
        <v>3630</v>
      </c>
      <c r="C134" s="447" t="s">
        <v>15910</v>
      </c>
      <c r="D134" s="447" t="s">
        <v>3653</v>
      </c>
      <c r="E134" s="448"/>
      <c r="F134" s="447"/>
      <c r="G134" s="447"/>
      <c r="H134" s="447"/>
      <c r="I134" s="449"/>
      <c r="J134" s="450"/>
    </row>
    <row r="135" spans="1:10" s="377" customFormat="1" x14ac:dyDescent="0.25">
      <c r="A135" s="451" t="s">
        <v>15911</v>
      </c>
      <c r="B135" s="464" t="s">
        <v>3630</v>
      </c>
      <c r="C135" s="453" t="s">
        <v>14948</v>
      </c>
      <c r="D135" s="453" t="s">
        <v>3653</v>
      </c>
      <c r="E135" s="454"/>
      <c r="F135" s="453"/>
      <c r="G135" s="453"/>
      <c r="H135" s="453"/>
      <c r="I135" s="455"/>
      <c r="J135" s="456"/>
    </row>
    <row r="136" spans="1:10" s="377" customFormat="1" ht="30" x14ac:dyDescent="0.25">
      <c r="A136" s="31" t="s">
        <v>15912</v>
      </c>
      <c r="B136" s="404">
        <v>41595</v>
      </c>
      <c r="C136" s="31" t="s">
        <v>15913</v>
      </c>
      <c r="D136" s="31" t="s">
        <v>3640</v>
      </c>
      <c r="E136" s="405">
        <v>275.60000000000002</v>
      </c>
      <c r="F136" s="406">
        <f>VLOOKUP(B136,'RELATÓRIO DE COMPOSIÇÕES'!A:I,9,0)</f>
        <v>14.85</v>
      </c>
      <c r="G136" s="407">
        <f>BDI_Materiais!$H$27</f>
        <v>0.2026</v>
      </c>
      <c r="H136" s="406">
        <f t="shared" ref="H136:H137" si="74">(1+G136)*F136</f>
        <v>17.858609999999999</v>
      </c>
      <c r="I136" s="406">
        <f t="shared" ref="I136:I137" si="75">ROUND((H136*E136),2)</f>
        <v>4921.83</v>
      </c>
      <c r="J136" s="31"/>
    </row>
    <row r="137" spans="1:10" s="377" customFormat="1" ht="30" x14ac:dyDescent="0.25">
      <c r="A137" s="31" t="s">
        <v>15914</v>
      </c>
      <c r="B137" s="404">
        <v>102494</v>
      </c>
      <c r="C137" s="31" t="s">
        <v>15915</v>
      </c>
      <c r="D137" s="31" t="s">
        <v>3636</v>
      </c>
      <c r="E137" s="405">
        <v>483.8</v>
      </c>
      <c r="F137" s="406">
        <f>VLOOKUP(B137,'RELATÓRIO DE COMPOSIÇÕES'!A:I,9,0)</f>
        <v>63.94</v>
      </c>
      <c r="G137" s="407">
        <f>BDI_Materiais!$H$27</f>
        <v>0.2026</v>
      </c>
      <c r="H137" s="406">
        <f t="shared" si="74"/>
        <v>76.894243999999986</v>
      </c>
      <c r="I137" s="406">
        <f t="shared" si="75"/>
        <v>37201.440000000002</v>
      </c>
      <c r="J137" s="31"/>
    </row>
    <row r="138" spans="1:10" s="377" customFormat="1" x14ac:dyDescent="0.25">
      <c r="A138" s="457" t="s">
        <v>15916</v>
      </c>
      <c r="B138" s="458" t="s">
        <v>3630</v>
      </c>
      <c r="C138" s="459" t="s">
        <v>15917</v>
      </c>
      <c r="D138" s="459" t="s">
        <v>3653</v>
      </c>
      <c r="E138" s="460"/>
      <c r="F138" s="459"/>
      <c r="G138" s="459"/>
      <c r="H138" s="459"/>
      <c r="I138" s="461"/>
      <c r="J138" s="462"/>
    </row>
    <row r="139" spans="1:10" s="377" customFormat="1" ht="45" x14ac:dyDescent="0.25">
      <c r="A139" s="31" t="s">
        <v>15918</v>
      </c>
      <c r="B139" s="404">
        <v>87251</v>
      </c>
      <c r="C139" s="31" t="s">
        <v>14908</v>
      </c>
      <c r="D139" s="31" t="s">
        <v>3636</v>
      </c>
      <c r="E139" s="405">
        <v>64.91</v>
      </c>
      <c r="F139" s="406">
        <f>VLOOKUP(B139,'RELATÓRIO DE COMPOSIÇÕES'!A:I,9,0)</f>
        <v>50.760000000000005</v>
      </c>
      <c r="G139" s="407">
        <f>BDI_Materiais!$H$27</f>
        <v>0.2026</v>
      </c>
      <c r="H139" s="406">
        <f t="shared" ref="H139" si="76">(1+G139)*F139</f>
        <v>61.043976000000001</v>
      </c>
      <c r="I139" s="406">
        <f t="shared" ref="I139" si="77">ROUND((H139*E139),2)</f>
        <v>3962.36</v>
      </c>
      <c r="J139" s="31"/>
    </row>
    <row r="140" spans="1:10" s="377" customFormat="1" x14ac:dyDescent="0.25">
      <c r="A140" s="457" t="s">
        <v>15919</v>
      </c>
      <c r="B140" s="458" t="s">
        <v>3630</v>
      </c>
      <c r="C140" s="459" t="s">
        <v>15920</v>
      </c>
      <c r="D140" s="459" t="s">
        <v>3653</v>
      </c>
      <c r="E140" s="460"/>
      <c r="F140" s="459"/>
      <c r="G140" s="459"/>
      <c r="H140" s="459"/>
      <c r="I140" s="461"/>
      <c r="J140" s="462"/>
    </row>
    <row r="141" spans="1:10" s="377" customFormat="1" ht="60" x14ac:dyDescent="0.25">
      <c r="A141" s="31" t="s">
        <v>15921</v>
      </c>
      <c r="B141" s="404">
        <v>87680</v>
      </c>
      <c r="C141" s="31" t="s">
        <v>7240</v>
      </c>
      <c r="D141" s="31" t="s">
        <v>3636</v>
      </c>
      <c r="E141" s="405">
        <v>741.58</v>
      </c>
      <c r="F141" s="406">
        <f>VLOOKUP(B141,'RELATÓRIO DE COMPOSIÇÕES'!A:I,9,0)</f>
        <v>46.69</v>
      </c>
      <c r="G141" s="407">
        <f>BDI_Materiais!$H$27</f>
        <v>0.2026</v>
      </c>
      <c r="H141" s="406">
        <f t="shared" ref="H141:H143" si="78">(1+G141)*F141</f>
        <v>56.149393999999994</v>
      </c>
      <c r="I141" s="406">
        <f t="shared" ref="I141:I143" si="79">ROUND((H141*E141),2)</f>
        <v>41639.269999999997</v>
      </c>
      <c r="J141" s="31"/>
    </row>
    <row r="142" spans="1:10" s="377" customFormat="1" ht="30" x14ac:dyDescent="0.25">
      <c r="A142" s="31" t="s">
        <v>15922</v>
      </c>
      <c r="B142" s="404">
        <v>97083</v>
      </c>
      <c r="C142" s="31" t="s">
        <v>15923</v>
      </c>
      <c r="D142" s="31" t="s">
        <v>3636</v>
      </c>
      <c r="E142" s="405">
        <v>741.58</v>
      </c>
      <c r="F142" s="406">
        <f>VLOOKUP(B142,'RELATÓRIO DE COMPOSIÇÕES'!A:I,9,0)</f>
        <v>3.4499999999999997</v>
      </c>
      <c r="G142" s="407">
        <f>BDI_Materiais!$H$27</f>
        <v>0.2026</v>
      </c>
      <c r="H142" s="406">
        <f t="shared" si="78"/>
        <v>4.1489699999999994</v>
      </c>
      <c r="I142" s="406">
        <f t="shared" si="79"/>
        <v>3076.79</v>
      </c>
      <c r="J142" s="31"/>
    </row>
    <row r="143" spans="1:10" s="377" customFormat="1" ht="45" x14ac:dyDescent="0.25">
      <c r="A143" s="31" t="s">
        <v>15924</v>
      </c>
      <c r="B143" s="404">
        <v>94962</v>
      </c>
      <c r="C143" s="31" t="s">
        <v>7239</v>
      </c>
      <c r="D143" s="31" t="s">
        <v>3641</v>
      </c>
      <c r="E143" s="405">
        <v>4.55</v>
      </c>
      <c r="F143" s="406">
        <f>VLOOKUP(B143,'RELATÓRIO DE COMPOSIÇÕES'!A:I,9,0)</f>
        <v>499.86999999999995</v>
      </c>
      <c r="G143" s="407">
        <f>BDI_Materiais!$H$27</f>
        <v>0.2026</v>
      </c>
      <c r="H143" s="406">
        <f t="shared" si="78"/>
        <v>601.14366199999984</v>
      </c>
      <c r="I143" s="406">
        <f t="shared" si="79"/>
        <v>2735.2</v>
      </c>
      <c r="J143" s="31"/>
    </row>
    <row r="144" spans="1:10" s="377" customFormat="1" x14ac:dyDescent="0.25">
      <c r="A144" s="457" t="s">
        <v>15925</v>
      </c>
      <c r="B144" s="458" t="s">
        <v>3630</v>
      </c>
      <c r="C144" s="459" t="s">
        <v>14967</v>
      </c>
      <c r="D144" s="459" t="s">
        <v>3653</v>
      </c>
      <c r="E144" s="460"/>
      <c r="F144" s="459"/>
      <c r="G144" s="459"/>
      <c r="H144" s="459"/>
      <c r="I144" s="461"/>
      <c r="J144" s="462"/>
    </row>
    <row r="145" spans="1:10" s="377" customFormat="1" ht="30" x14ac:dyDescent="0.25">
      <c r="A145" s="31" t="s">
        <v>15926</v>
      </c>
      <c r="B145" s="404">
        <v>98555</v>
      </c>
      <c r="C145" s="31" t="s">
        <v>14971</v>
      </c>
      <c r="D145" s="31" t="s">
        <v>3636</v>
      </c>
      <c r="E145" s="405">
        <v>379.63</v>
      </c>
      <c r="F145" s="406">
        <f>VLOOKUP(B145,'RELATÓRIO DE COMPOSIÇÕES'!A:I,9,0)</f>
        <v>33.619999999999997</v>
      </c>
      <c r="G145" s="407">
        <f>BDI_Materiais!$H$27</f>
        <v>0.2026</v>
      </c>
      <c r="H145" s="406">
        <f t="shared" ref="H145:H146" si="80">(1+G145)*F145</f>
        <v>40.431411999999995</v>
      </c>
      <c r="I145" s="406">
        <f t="shared" ref="I145:I146" si="81">ROUND((H145*E145),2)</f>
        <v>15348.98</v>
      </c>
      <c r="J145" s="31"/>
    </row>
    <row r="146" spans="1:10" s="377" customFormat="1" ht="30" x14ac:dyDescent="0.25">
      <c r="A146" s="31" t="s">
        <v>15927</v>
      </c>
      <c r="B146" s="404">
        <v>97113</v>
      </c>
      <c r="C146" s="31" t="s">
        <v>7238</v>
      </c>
      <c r="D146" s="31" t="s">
        <v>3636</v>
      </c>
      <c r="E146" s="405">
        <v>379.63</v>
      </c>
      <c r="F146" s="406">
        <f>VLOOKUP(B146,'RELATÓRIO DE COMPOSIÇÕES'!A:I,9,0)</f>
        <v>2.6399999999999997</v>
      </c>
      <c r="G146" s="407">
        <f>BDI_Materiais!$H$27</f>
        <v>0.2026</v>
      </c>
      <c r="H146" s="406">
        <f t="shared" si="80"/>
        <v>3.1748639999999995</v>
      </c>
      <c r="I146" s="406">
        <f t="shared" si="81"/>
        <v>1205.27</v>
      </c>
      <c r="J146" s="31"/>
    </row>
    <row r="147" spans="1:10" s="377" customFormat="1" x14ac:dyDescent="0.25">
      <c r="A147" s="457" t="s">
        <v>15928</v>
      </c>
      <c r="B147" s="458" t="s">
        <v>3630</v>
      </c>
      <c r="C147" s="459" t="s">
        <v>15929</v>
      </c>
      <c r="D147" s="459" t="s">
        <v>3653</v>
      </c>
      <c r="E147" s="460"/>
      <c r="F147" s="459"/>
      <c r="G147" s="459"/>
      <c r="H147" s="459"/>
      <c r="I147" s="461"/>
      <c r="J147" s="462"/>
    </row>
    <row r="148" spans="1:10" s="377" customFormat="1" ht="45" x14ac:dyDescent="0.25">
      <c r="A148" s="31" t="s">
        <v>15930</v>
      </c>
      <c r="B148" s="404" t="s">
        <v>14247</v>
      </c>
      <c r="C148" s="31" t="s">
        <v>15931</v>
      </c>
      <c r="D148" s="31" t="s">
        <v>3636</v>
      </c>
      <c r="E148" s="405">
        <v>676.67</v>
      </c>
      <c r="F148" s="406">
        <f>VLOOKUP(B148,'RELATÓRIO DE COMPOSIÇÕES'!A:I,9,0)</f>
        <v>46.4</v>
      </c>
      <c r="G148" s="407">
        <f>BDI_Materiais!$H$27</f>
        <v>0.2026</v>
      </c>
      <c r="H148" s="406">
        <f t="shared" ref="H148" si="82">(1+G148)*F148</f>
        <v>55.800639999999994</v>
      </c>
      <c r="I148" s="406">
        <f t="shared" ref="I148" si="83">ROUND((H148*E148),2)</f>
        <v>37758.620000000003</v>
      </c>
      <c r="J148" s="31"/>
    </row>
    <row r="149" spans="1:10" s="377" customFormat="1" x14ac:dyDescent="0.25">
      <c r="A149" s="440" t="s">
        <v>14926</v>
      </c>
      <c r="B149" s="463" t="s">
        <v>3630</v>
      </c>
      <c r="C149" s="221" t="s">
        <v>15932</v>
      </c>
      <c r="D149" s="221" t="s">
        <v>3653</v>
      </c>
      <c r="E149" s="442"/>
      <c r="F149" s="221"/>
      <c r="G149" s="221"/>
      <c r="H149" s="221"/>
      <c r="I149" s="443"/>
      <c r="J149" s="444"/>
    </row>
    <row r="150" spans="1:10" s="377" customFormat="1" x14ac:dyDescent="0.25">
      <c r="A150" s="451" t="s">
        <v>15933</v>
      </c>
      <c r="B150" s="464" t="s">
        <v>3630</v>
      </c>
      <c r="C150" s="453" t="s">
        <v>14948</v>
      </c>
      <c r="D150" s="453" t="s">
        <v>3653</v>
      </c>
      <c r="E150" s="454"/>
      <c r="F150" s="453"/>
      <c r="G150" s="453"/>
      <c r="H150" s="453"/>
      <c r="I150" s="455"/>
      <c r="J150" s="456"/>
    </row>
    <row r="151" spans="1:10" s="377" customFormat="1" ht="30" x14ac:dyDescent="0.25">
      <c r="A151" s="31" t="s">
        <v>15934</v>
      </c>
      <c r="B151" s="404">
        <v>88489</v>
      </c>
      <c r="C151" s="31" t="s">
        <v>4385</v>
      </c>
      <c r="D151" s="31" t="s">
        <v>3636</v>
      </c>
      <c r="E151" s="405">
        <v>445.04</v>
      </c>
      <c r="F151" s="406">
        <f>VLOOKUP(B151,'RELATÓRIO DE COMPOSIÇÕES'!A:I,9,0)</f>
        <v>13.649999999999999</v>
      </c>
      <c r="G151" s="407">
        <f>BDI_Materiais!$H$27</f>
        <v>0.2026</v>
      </c>
      <c r="H151" s="406">
        <f t="shared" ref="H151:H152" si="84">(1+G151)*F151</f>
        <v>16.415489999999998</v>
      </c>
      <c r="I151" s="406">
        <f t="shared" ref="I151:I152" si="85">ROUND((H151*E151),2)</f>
        <v>7305.55</v>
      </c>
      <c r="J151" s="31"/>
    </row>
    <row r="152" spans="1:10" s="377" customFormat="1" ht="30" x14ac:dyDescent="0.25">
      <c r="A152" s="31" t="s">
        <v>15935</v>
      </c>
      <c r="B152" s="404">
        <v>88497</v>
      </c>
      <c r="C152" s="31" t="s">
        <v>4384</v>
      </c>
      <c r="D152" s="31" t="s">
        <v>3636</v>
      </c>
      <c r="E152" s="405">
        <v>529.37</v>
      </c>
      <c r="F152" s="406">
        <f>VLOOKUP(B152,'RELATÓRIO DE COMPOSIÇÕES'!A:I,9,0)</f>
        <v>19.659999999999997</v>
      </c>
      <c r="G152" s="407">
        <f>BDI_Materiais!$H$27</f>
        <v>0.2026</v>
      </c>
      <c r="H152" s="406">
        <f t="shared" si="84"/>
        <v>23.643115999999992</v>
      </c>
      <c r="I152" s="406">
        <f t="shared" si="85"/>
        <v>12515.96</v>
      </c>
      <c r="J152" s="31"/>
    </row>
    <row r="153" spans="1:10" s="377" customFormat="1" x14ac:dyDescent="0.25">
      <c r="A153" s="457" t="s">
        <v>15936</v>
      </c>
      <c r="B153" s="458" t="s">
        <v>3630</v>
      </c>
      <c r="C153" s="459" t="s">
        <v>15917</v>
      </c>
      <c r="D153" s="459" t="s">
        <v>3653</v>
      </c>
      <c r="E153" s="460"/>
      <c r="F153" s="459"/>
      <c r="G153" s="459"/>
      <c r="H153" s="459"/>
      <c r="I153" s="461"/>
      <c r="J153" s="462"/>
    </row>
    <row r="154" spans="1:10" s="377" customFormat="1" ht="60" x14ac:dyDescent="0.25">
      <c r="A154" s="31" t="s">
        <v>15937</v>
      </c>
      <c r="B154" s="404">
        <v>87273</v>
      </c>
      <c r="C154" s="31" t="s">
        <v>15938</v>
      </c>
      <c r="D154" s="31" t="s">
        <v>3636</v>
      </c>
      <c r="E154" s="405">
        <v>210.5</v>
      </c>
      <c r="F154" s="406">
        <f>VLOOKUP(B154,'RELATÓRIO DE COMPOSIÇÕES'!A:I,9,0)</f>
        <v>67.92</v>
      </c>
      <c r="G154" s="407">
        <f>BDI_Materiais!$H$27</f>
        <v>0.2026</v>
      </c>
      <c r="H154" s="406">
        <f t="shared" ref="H154:H155" si="86">(1+G154)*F154</f>
        <v>81.68059199999999</v>
      </c>
      <c r="I154" s="406">
        <f t="shared" ref="I154:I155" si="87">ROUND((H154*E154),2)</f>
        <v>17193.759999999998</v>
      </c>
      <c r="J154" s="31"/>
    </row>
    <row r="155" spans="1:10" s="377" customFormat="1" ht="60" x14ac:dyDescent="0.25">
      <c r="A155" s="31" t="s">
        <v>15939</v>
      </c>
      <c r="B155" s="404" t="s">
        <v>14252</v>
      </c>
      <c r="C155" s="31" t="s">
        <v>15940</v>
      </c>
      <c r="D155" s="31" t="s">
        <v>3636</v>
      </c>
      <c r="E155" s="405">
        <v>85.51</v>
      </c>
      <c r="F155" s="406">
        <f>VLOOKUP(B155,'RELATÓRIO DE COMPOSIÇÕES'!A:I,9,0)</f>
        <v>68.06</v>
      </c>
      <c r="G155" s="407">
        <f>BDI_Materiais!$H$27</f>
        <v>0.2026</v>
      </c>
      <c r="H155" s="406">
        <f t="shared" si="86"/>
        <v>81.848956000000001</v>
      </c>
      <c r="I155" s="406">
        <f t="shared" si="87"/>
        <v>6998.9</v>
      </c>
      <c r="J155" s="31"/>
    </row>
    <row r="156" spans="1:10" s="377" customFormat="1" x14ac:dyDescent="0.25">
      <c r="A156" s="457" t="s">
        <v>14928</v>
      </c>
      <c r="B156" s="458" t="s">
        <v>3630</v>
      </c>
      <c r="C156" s="459" t="s">
        <v>14929</v>
      </c>
      <c r="D156" s="459" t="s">
        <v>3653</v>
      </c>
      <c r="E156" s="460"/>
      <c r="F156" s="459"/>
      <c r="G156" s="459"/>
      <c r="H156" s="459"/>
      <c r="I156" s="461"/>
      <c r="J156" s="462"/>
    </row>
    <row r="157" spans="1:10" s="377" customFormat="1" ht="60" x14ac:dyDescent="0.25">
      <c r="A157" s="31" t="s">
        <v>14930</v>
      </c>
      <c r="B157" s="404">
        <v>87905</v>
      </c>
      <c r="C157" s="31" t="s">
        <v>15941</v>
      </c>
      <c r="D157" s="31" t="s">
        <v>3636</v>
      </c>
      <c r="E157" s="405">
        <v>1027.75</v>
      </c>
      <c r="F157" s="406">
        <f>VLOOKUP(B157,'RELATÓRIO DE COMPOSIÇÕES'!A:I,9,0)</f>
        <v>8.4699999999999989</v>
      </c>
      <c r="G157" s="407">
        <f>BDI_Materiais!$H$27</f>
        <v>0.2026</v>
      </c>
      <c r="H157" s="406">
        <f t="shared" ref="H157" si="88">(1+G157)*F157</f>
        <v>10.186021999999998</v>
      </c>
      <c r="I157" s="406">
        <f t="shared" ref="I157" si="89">ROUND((H157*E157),2)</f>
        <v>10468.68</v>
      </c>
      <c r="J157" s="31"/>
    </row>
    <row r="158" spans="1:10" s="377" customFormat="1" x14ac:dyDescent="0.25">
      <c r="A158" s="457" t="s">
        <v>15942</v>
      </c>
      <c r="B158" s="458" t="s">
        <v>3630</v>
      </c>
      <c r="C158" s="459" t="s">
        <v>15943</v>
      </c>
      <c r="D158" s="459" t="s">
        <v>3653</v>
      </c>
      <c r="E158" s="460"/>
      <c r="F158" s="459"/>
      <c r="G158" s="459"/>
      <c r="H158" s="459"/>
      <c r="I158" s="461"/>
      <c r="J158" s="462"/>
    </row>
    <row r="159" spans="1:10" s="377" customFormat="1" ht="60" x14ac:dyDescent="0.25">
      <c r="A159" s="31" t="s">
        <v>15944</v>
      </c>
      <c r="B159" s="404">
        <v>87775</v>
      </c>
      <c r="C159" s="31" t="s">
        <v>15945</v>
      </c>
      <c r="D159" s="31" t="s">
        <v>3636</v>
      </c>
      <c r="E159" s="405">
        <v>1027.75</v>
      </c>
      <c r="F159" s="406">
        <f>VLOOKUP(B159,'RELATÓRIO DE COMPOSIÇÕES'!A:I,9,0)</f>
        <v>59.559999999999995</v>
      </c>
      <c r="G159" s="407">
        <f>BDI_Materiais!$H$27</f>
        <v>0.2026</v>
      </c>
      <c r="H159" s="406">
        <f t="shared" ref="H159" si="90">(1+G159)*F159</f>
        <v>71.626855999999989</v>
      </c>
      <c r="I159" s="406">
        <f t="shared" ref="I159" si="91">ROUND((H159*E159),2)</f>
        <v>73614.5</v>
      </c>
      <c r="J159" s="31"/>
    </row>
    <row r="160" spans="1:10" s="377" customFormat="1" x14ac:dyDescent="0.25">
      <c r="A160" s="440" t="s">
        <v>14941</v>
      </c>
      <c r="B160" s="463" t="s">
        <v>3630</v>
      </c>
      <c r="C160" s="221" t="s">
        <v>15946</v>
      </c>
      <c r="D160" s="221" t="s">
        <v>3653</v>
      </c>
      <c r="E160" s="442"/>
      <c r="F160" s="221"/>
      <c r="G160" s="221"/>
      <c r="H160" s="221"/>
      <c r="I160" s="443"/>
      <c r="J160" s="444"/>
    </row>
    <row r="161" spans="1:10" s="377" customFormat="1" x14ac:dyDescent="0.25">
      <c r="A161" s="451" t="s">
        <v>15947</v>
      </c>
      <c r="B161" s="464" t="s">
        <v>3630</v>
      </c>
      <c r="C161" s="453" t="s">
        <v>14948</v>
      </c>
      <c r="D161" s="453" t="s">
        <v>3653</v>
      </c>
      <c r="E161" s="454"/>
      <c r="F161" s="453"/>
      <c r="G161" s="453"/>
      <c r="H161" s="453"/>
      <c r="I161" s="455"/>
      <c r="J161" s="456"/>
    </row>
    <row r="162" spans="1:10" s="377" customFormat="1" ht="30" x14ac:dyDescent="0.25">
      <c r="A162" s="31" t="s">
        <v>15948</v>
      </c>
      <c r="B162" s="404">
        <v>88486</v>
      </c>
      <c r="C162" s="31" t="s">
        <v>14952</v>
      </c>
      <c r="D162" s="31" t="s">
        <v>3636</v>
      </c>
      <c r="E162" s="405">
        <v>84.33</v>
      </c>
      <c r="F162" s="406">
        <f>VLOOKUP(B162,'RELATÓRIO DE COMPOSIÇÕES'!A:I,9,0)</f>
        <v>17.329999999999998</v>
      </c>
      <c r="G162" s="407">
        <f>BDI_Materiais!$H$27</f>
        <v>0.2026</v>
      </c>
      <c r="H162" s="406">
        <f t="shared" ref="H162" si="92">(1+G162)*F162</f>
        <v>20.841057999999997</v>
      </c>
      <c r="I162" s="406">
        <f t="shared" ref="I162" si="93">ROUND((H162*E162),2)</f>
        <v>1757.53</v>
      </c>
      <c r="J162" s="31"/>
    </row>
    <row r="163" spans="1:10" s="377" customFormat="1" x14ac:dyDescent="0.25">
      <c r="A163" s="440" t="s">
        <v>14979</v>
      </c>
      <c r="B163" s="463" t="s">
        <v>3630</v>
      </c>
      <c r="C163" s="221" t="s">
        <v>15949</v>
      </c>
      <c r="D163" s="221" t="s">
        <v>3653</v>
      </c>
      <c r="E163" s="442"/>
      <c r="F163" s="221"/>
      <c r="G163" s="221"/>
      <c r="H163" s="221"/>
      <c r="I163" s="443"/>
      <c r="J163" s="444"/>
    </row>
    <row r="164" spans="1:10" s="377" customFormat="1" x14ac:dyDescent="0.25">
      <c r="A164" s="451" t="s">
        <v>14985</v>
      </c>
      <c r="B164" s="464" t="s">
        <v>3630</v>
      </c>
      <c r="C164" s="453" t="s">
        <v>14986</v>
      </c>
      <c r="D164" s="453" t="s">
        <v>3653</v>
      </c>
      <c r="E164" s="454"/>
      <c r="F164" s="453"/>
      <c r="G164" s="453"/>
      <c r="H164" s="453"/>
      <c r="I164" s="455"/>
      <c r="J164" s="456"/>
    </row>
    <row r="165" spans="1:10" s="377" customFormat="1" ht="30" x14ac:dyDescent="0.25">
      <c r="A165" s="31" t="s">
        <v>14987</v>
      </c>
      <c r="B165" s="404">
        <v>98689</v>
      </c>
      <c r="C165" s="31" t="s">
        <v>15950</v>
      </c>
      <c r="D165" s="31" t="s">
        <v>3640</v>
      </c>
      <c r="E165" s="405">
        <v>2.7</v>
      </c>
      <c r="F165" s="406">
        <f>VLOOKUP(B165,'RELATÓRIO DE COMPOSIÇÕES'!A:I,9,0)</f>
        <v>96.9</v>
      </c>
      <c r="G165" s="407">
        <f>BDI_Materiais!$H$27</f>
        <v>0.2026</v>
      </c>
      <c r="H165" s="406">
        <f t="shared" ref="H165" si="94">(1+G165)*F165</f>
        <v>116.53193999999999</v>
      </c>
      <c r="I165" s="406">
        <f t="shared" ref="I165" si="95">ROUND((H165*E165),2)</f>
        <v>314.64</v>
      </c>
      <c r="J165" s="31"/>
    </row>
    <row r="166" spans="1:10" s="377" customFormat="1" x14ac:dyDescent="0.25">
      <c r="A166" s="440" t="s">
        <v>14999</v>
      </c>
      <c r="B166" s="463" t="s">
        <v>3630</v>
      </c>
      <c r="C166" s="221" t="s">
        <v>15951</v>
      </c>
      <c r="D166" s="221" t="s">
        <v>3653</v>
      </c>
      <c r="E166" s="442"/>
      <c r="F166" s="221"/>
      <c r="G166" s="221"/>
      <c r="H166" s="221"/>
      <c r="I166" s="443"/>
      <c r="J166" s="444"/>
    </row>
    <row r="167" spans="1:10" s="377" customFormat="1" x14ac:dyDescent="0.25">
      <c r="A167" s="451" t="s">
        <v>15005</v>
      </c>
      <c r="B167" s="464" t="s">
        <v>3630</v>
      </c>
      <c r="C167" s="453" t="s">
        <v>15006</v>
      </c>
      <c r="D167" s="453" t="s">
        <v>3653</v>
      </c>
      <c r="E167" s="454"/>
      <c r="F167" s="453"/>
      <c r="G167" s="453"/>
      <c r="H167" s="453"/>
      <c r="I167" s="455"/>
      <c r="J167" s="456"/>
    </row>
    <row r="168" spans="1:10" s="377" customFormat="1" ht="30" x14ac:dyDescent="0.25">
      <c r="A168" s="31" t="s">
        <v>15007</v>
      </c>
      <c r="B168" s="404" t="s">
        <v>7135</v>
      </c>
      <c r="C168" s="31" t="s">
        <v>15008</v>
      </c>
      <c r="D168" s="31" t="s">
        <v>3636</v>
      </c>
      <c r="E168" s="405">
        <v>322.11</v>
      </c>
      <c r="F168" s="406">
        <f>VLOOKUP(B168,'RELATÓRIO DE COMPOSIÇÕES'!A:I,9,0)</f>
        <v>238.85999999999999</v>
      </c>
      <c r="G168" s="407">
        <f>BDI_Materiais!$H$27</f>
        <v>0.2026</v>
      </c>
      <c r="H168" s="406">
        <f t="shared" ref="H168:H171" si="96">(1+G168)*F168</f>
        <v>287.25303599999995</v>
      </c>
      <c r="I168" s="406">
        <f t="shared" ref="I168:I171" si="97">ROUND((H168*E168),2)</f>
        <v>92527.08</v>
      </c>
      <c r="J168" s="31"/>
    </row>
    <row r="169" spans="1:10" s="377" customFormat="1" x14ac:dyDescent="0.25">
      <c r="A169" s="31" t="s">
        <v>15009</v>
      </c>
      <c r="B169" s="404" t="s">
        <v>7136</v>
      </c>
      <c r="C169" s="31" t="s">
        <v>15010</v>
      </c>
      <c r="D169" s="31" t="s">
        <v>3636</v>
      </c>
      <c r="E169" s="405">
        <v>322.11</v>
      </c>
      <c r="F169" s="406">
        <f>VLOOKUP(B169,'RELATÓRIO DE COMPOSIÇÕES'!A:I,9,0)</f>
        <v>39.269999999999996</v>
      </c>
      <c r="G169" s="407">
        <f>BDI_Materiais!$H$27</f>
        <v>0.2026</v>
      </c>
      <c r="H169" s="406">
        <f t="shared" si="96"/>
        <v>47.22610199999999</v>
      </c>
      <c r="I169" s="406">
        <f t="shared" si="97"/>
        <v>15212</v>
      </c>
      <c r="J169" s="31"/>
    </row>
    <row r="170" spans="1:10" s="377" customFormat="1" ht="45" x14ac:dyDescent="0.25">
      <c r="A170" s="31" t="s">
        <v>15011</v>
      </c>
      <c r="B170" s="404">
        <v>100722</v>
      </c>
      <c r="C170" s="31" t="s">
        <v>7217</v>
      </c>
      <c r="D170" s="31" t="s">
        <v>3636</v>
      </c>
      <c r="E170" s="405">
        <v>322.11</v>
      </c>
      <c r="F170" s="406">
        <f>VLOOKUP(B170,'RELATÓRIO DE COMPOSIÇÕES'!A:I,9,0)</f>
        <v>25.63</v>
      </c>
      <c r="G170" s="407">
        <f>BDI_Materiais!$H$27</f>
        <v>0.2026</v>
      </c>
      <c r="H170" s="406">
        <f t="shared" si="96"/>
        <v>30.822637999999998</v>
      </c>
      <c r="I170" s="406">
        <f t="shared" si="97"/>
        <v>9928.2800000000007</v>
      </c>
      <c r="J170" s="31"/>
    </row>
    <row r="171" spans="1:10" s="377" customFormat="1" ht="60" x14ac:dyDescent="0.25">
      <c r="A171" s="31" t="s">
        <v>15012</v>
      </c>
      <c r="B171" s="404">
        <v>100758</v>
      </c>
      <c r="C171" s="31" t="s">
        <v>7218</v>
      </c>
      <c r="D171" s="31" t="s">
        <v>3636</v>
      </c>
      <c r="E171" s="405">
        <v>322.11</v>
      </c>
      <c r="F171" s="406">
        <f>VLOOKUP(B171,'RELATÓRIO DE COMPOSIÇÕES'!A:I,9,0)</f>
        <v>52.38</v>
      </c>
      <c r="G171" s="407">
        <f>BDI_Materiais!$H$27</f>
        <v>0.2026</v>
      </c>
      <c r="H171" s="406">
        <f t="shared" si="96"/>
        <v>62.992187999999999</v>
      </c>
      <c r="I171" s="406">
        <f t="shared" si="97"/>
        <v>20290.41</v>
      </c>
      <c r="J171" s="31"/>
    </row>
    <row r="172" spans="1:10" s="377" customFormat="1" x14ac:dyDescent="0.25">
      <c r="A172" s="440" t="s">
        <v>15023</v>
      </c>
      <c r="B172" s="463" t="s">
        <v>3630</v>
      </c>
      <c r="C172" s="221" t="s">
        <v>15952</v>
      </c>
      <c r="D172" s="221" t="s">
        <v>3653</v>
      </c>
      <c r="E172" s="442"/>
      <c r="F172" s="221"/>
      <c r="G172" s="221"/>
      <c r="H172" s="221"/>
      <c r="I172" s="443"/>
      <c r="J172" s="444"/>
    </row>
    <row r="173" spans="1:10" s="377" customFormat="1" x14ac:dyDescent="0.25">
      <c r="A173" s="451" t="s">
        <v>15953</v>
      </c>
      <c r="B173" s="464" t="s">
        <v>3630</v>
      </c>
      <c r="C173" s="453" t="s">
        <v>15954</v>
      </c>
      <c r="D173" s="453" t="s">
        <v>3653</v>
      </c>
      <c r="E173" s="454"/>
      <c r="F173" s="453"/>
      <c r="G173" s="453"/>
      <c r="H173" s="453"/>
      <c r="I173" s="455"/>
      <c r="J173" s="456"/>
    </row>
    <row r="174" spans="1:10" s="377" customFormat="1" ht="60" x14ac:dyDescent="0.25">
      <c r="A174" s="31" t="s">
        <v>15955</v>
      </c>
      <c r="B174" s="404">
        <v>95470</v>
      </c>
      <c r="C174" s="31" t="s">
        <v>4386</v>
      </c>
      <c r="D174" s="31" t="s">
        <v>3635</v>
      </c>
      <c r="E174" s="405">
        <v>4</v>
      </c>
      <c r="F174" s="406">
        <f>VLOOKUP(B174,'RELATÓRIO DE COMPOSIÇÕES'!A:I,9,0)</f>
        <v>314.89</v>
      </c>
      <c r="G174" s="407">
        <f>BDI_Materiais!$H$27</f>
        <v>0.2026</v>
      </c>
      <c r="H174" s="406">
        <f t="shared" ref="H174:H178" si="98">(1+G174)*F174</f>
        <v>378.68671399999994</v>
      </c>
      <c r="I174" s="406">
        <f t="shared" ref="I174:I178" si="99">ROUND((H174*E174),2)</f>
        <v>1514.75</v>
      </c>
      <c r="J174" s="31"/>
    </row>
    <row r="175" spans="1:10" s="377" customFormat="1" ht="45" x14ac:dyDescent="0.25">
      <c r="A175" s="31" t="s">
        <v>15956</v>
      </c>
      <c r="B175" s="404">
        <v>86937</v>
      </c>
      <c r="C175" s="31" t="s">
        <v>15957</v>
      </c>
      <c r="D175" s="31" t="s">
        <v>3635</v>
      </c>
      <c r="E175" s="405">
        <v>6</v>
      </c>
      <c r="F175" s="406">
        <f>VLOOKUP(B175,'RELATÓRIO DE COMPOSIÇÕES'!A:I,9,0)</f>
        <v>219.46999999999997</v>
      </c>
      <c r="G175" s="407">
        <f>BDI_Materiais!$H$27</f>
        <v>0.2026</v>
      </c>
      <c r="H175" s="406">
        <f t="shared" si="98"/>
        <v>263.93462199999993</v>
      </c>
      <c r="I175" s="406">
        <f t="shared" si="99"/>
        <v>1583.61</v>
      </c>
      <c r="J175" s="31"/>
    </row>
    <row r="176" spans="1:10" s="377" customFormat="1" ht="45" x14ac:dyDescent="0.25">
      <c r="A176" s="31" t="s">
        <v>15958</v>
      </c>
      <c r="B176" s="404">
        <v>95471</v>
      </c>
      <c r="C176" s="31" t="s">
        <v>5124</v>
      </c>
      <c r="D176" s="31" t="s">
        <v>3635</v>
      </c>
      <c r="E176" s="405">
        <v>2</v>
      </c>
      <c r="F176" s="406">
        <f>VLOOKUP(B176,'RELATÓRIO DE COMPOSIÇÕES'!A:I,9,0)</f>
        <v>780.99</v>
      </c>
      <c r="G176" s="407">
        <f>BDI_Materiais!$H$27</f>
        <v>0.2026</v>
      </c>
      <c r="H176" s="406">
        <f t="shared" si="98"/>
        <v>939.21857399999988</v>
      </c>
      <c r="I176" s="406">
        <f t="shared" si="99"/>
        <v>1878.44</v>
      </c>
      <c r="J176" s="31"/>
    </row>
    <row r="177" spans="1:10" s="377" customFormat="1" ht="75" x14ac:dyDescent="0.25">
      <c r="A177" s="31" t="s">
        <v>15959</v>
      </c>
      <c r="B177" s="404">
        <v>86942</v>
      </c>
      <c r="C177" s="31" t="s">
        <v>15043</v>
      </c>
      <c r="D177" s="31" t="s">
        <v>3635</v>
      </c>
      <c r="E177" s="405">
        <v>2</v>
      </c>
      <c r="F177" s="406">
        <f>VLOOKUP(B177,'RELATÓRIO DE COMPOSIÇÕES'!A:I,9,0)</f>
        <v>262.67</v>
      </c>
      <c r="G177" s="407">
        <f>BDI_Materiais!$H$27</f>
        <v>0.2026</v>
      </c>
      <c r="H177" s="406">
        <f t="shared" si="98"/>
        <v>315.88694199999998</v>
      </c>
      <c r="I177" s="406">
        <f t="shared" si="99"/>
        <v>631.77</v>
      </c>
      <c r="J177" s="31"/>
    </row>
    <row r="178" spans="1:10" s="377" customFormat="1" ht="30" x14ac:dyDescent="0.25">
      <c r="A178" s="31" t="s">
        <v>15960</v>
      </c>
      <c r="B178" s="404">
        <v>100849</v>
      </c>
      <c r="C178" s="31" t="s">
        <v>5123</v>
      </c>
      <c r="D178" s="31" t="s">
        <v>3635</v>
      </c>
      <c r="E178" s="405">
        <v>6</v>
      </c>
      <c r="F178" s="406">
        <f>VLOOKUP(B178,'RELATÓRIO DE COMPOSIÇÕES'!A:I,9,0)</f>
        <v>55.430000000000007</v>
      </c>
      <c r="G178" s="407">
        <f>BDI_Materiais!$H$27</f>
        <v>0.2026</v>
      </c>
      <c r="H178" s="406">
        <f t="shared" si="98"/>
        <v>66.660117999999997</v>
      </c>
      <c r="I178" s="406">
        <f t="shared" si="99"/>
        <v>399.96</v>
      </c>
      <c r="J178" s="31"/>
    </row>
    <row r="179" spans="1:10" s="377" customFormat="1" x14ac:dyDescent="0.25">
      <c r="A179" s="457" t="s">
        <v>15961</v>
      </c>
      <c r="B179" s="458" t="s">
        <v>3630</v>
      </c>
      <c r="C179" s="459" t="s">
        <v>15962</v>
      </c>
      <c r="D179" s="459" t="s">
        <v>3653</v>
      </c>
      <c r="E179" s="460"/>
      <c r="F179" s="459"/>
      <c r="G179" s="459"/>
      <c r="H179" s="459"/>
      <c r="I179" s="461"/>
      <c r="J179" s="462"/>
    </row>
    <row r="180" spans="1:10" s="377" customFormat="1" ht="30" x14ac:dyDescent="0.25">
      <c r="A180" s="31" t="s">
        <v>15963</v>
      </c>
      <c r="B180" s="404">
        <v>86915</v>
      </c>
      <c r="C180" s="31" t="s">
        <v>5126</v>
      </c>
      <c r="D180" s="31" t="s">
        <v>3635</v>
      </c>
      <c r="E180" s="405">
        <v>6</v>
      </c>
      <c r="F180" s="406">
        <f>VLOOKUP(B180,'RELATÓRIO DE COMPOSIÇÕES'!A:I,9,0)</f>
        <v>132.31</v>
      </c>
      <c r="G180" s="407">
        <f>BDI_Materiais!$H$27</f>
        <v>0.2026</v>
      </c>
      <c r="H180" s="406">
        <f t="shared" ref="H180:H182" si="100">(1+G180)*F180</f>
        <v>159.116006</v>
      </c>
      <c r="I180" s="406">
        <f t="shared" ref="I180:I182" si="101">ROUND((H180*E180),2)</f>
        <v>954.7</v>
      </c>
      <c r="J180" s="31"/>
    </row>
    <row r="181" spans="1:10" s="377" customFormat="1" ht="30" x14ac:dyDescent="0.25">
      <c r="A181" s="31" t="s">
        <v>15964</v>
      </c>
      <c r="B181" s="404">
        <v>100854</v>
      </c>
      <c r="C181" s="31" t="s">
        <v>15965</v>
      </c>
      <c r="D181" s="31" t="s">
        <v>3635</v>
      </c>
      <c r="E181" s="405">
        <v>2</v>
      </c>
      <c r="F181" s="406">
        <f>VLOOKUP(B181,'RELATÓRIO DE COMPOSIÇÕES'!A:I,9,0)</f>
        <v>1651.81</v>
      </c>
      <c r="G181" s="407">
        <f>BDI_Materiais!$H$27</f>
        <v>0.2026</v>
      </c>
      <c r="H181" s="406">
        <f t="shared" si="100"/>
        <v>1986.4667059999997</v>
      </c>
      <c r="I181" s="406">
        <f t="shared" si="101"/>
        <v>3972.93</v>
      </c>
      <c r="J181" s="31"/>
    </row>
    <row r="182" spans="1:10" s="377" customFormat="1" ht="30" x14ac:dyDescent="0.25">
      <c r="A182" s="31" t="s">
        <v>15966</v>
      </c>
      <c r="B182" s="404">
        <v>86913</v>
      </c>
      <c r="C182" s="31" t="s">
        <v>15967</v>
      </c>
      <c r="D182" s="31" t="s">
        <v>3635</v>
      </c>
      <c r="E182" s="405">
        <v>2</v>
      </c>
      <c r="F182" s="406">
        <f>VLOOKUP(B182,'RELATÓRIO DE COMPOSIÇÕES'!A:I,9,0)</f>
        <v>51.339999999999996</v>
      </c>
      <c r="G182" s="407">
        <f>BDI_Materiais!$H$27</f>
        <v>0.2026</v>
      </c>
      <c r="H182" s="406">
        <f t="shared" si="100"/>
        <v>61.741483999999993</v>
      </c>
      <c r="I182" s="406">
        <f t="shared" si="101"/>
        <v>123.48</v>
      </c>
      <c r="J182" s="31"/>
    </row>
    <row r="183" spans="1:10" s="377" customFormat="1" x14ac:dyDescent="0.25">
      <c r="A183" s="457" t="s">
        <v>15968</v>
      </c>
      <c r="B183" s="458" t="s">
        <v>3630</v>
      </c>
      <c r="C183" s="459" t="s">
        <v>15969</v>
      </c>
      <c r="D183" s="459" t="s">
        <v>3653</v>
      </c>
      <c r="E183" s="460"/>
      <c r="F183" s="459"/>
      <c r="G183" s="459"/>
      <c r="H183" s="459"/>
      <c r="I183" s="461"/>
      <c r="J183" s="462"/>
    </row>
    <row r="184" spans="1:10" s="377" customFormat="1" ht="45" x14ac:dyDescent="0.25">
      <c r="A184" s="31" t="s">
        <v>15970</v>
      </c>
      <c r="B184" s="404">
        <v>100868</v>
      </c>
      <c r="C184" s="31" t="s">
        <v>15971</v>
      </c>
      <c r="D184" s="31" t="s">
        <v>3635</v>
      </c>
      <c r="E184" s="405">
        <v>4</v>
      </c>
      <c r="F184" s="406">
        <f>VLOOKUP(B184,'RELATÓRIO DE COMPOSIÇÕES'!A:I,9,0)</f>
        <v>342.04999999999995</v>
      </c>
      <c r="G184" s="407">
        <f>BDI_Materiais!$H$27</f>
        <v>0.2026</v>
      </c>
      <c r="H184" s="406">
        <f t="shared" ref="H184:H187" si="102">(1+G184)*F184</f>
        <v>411.3493299999999</v>
      </c>
      <c r="I184" s="406">
        <f t="shared" ref="I184:I187" si="103">ROUND((H184*E184),2)</f>
        <v>1645.4</v>
      </c>
      <c r="J184" s="31"/>
    </row>
    <row r="185" spans="1:10" s="377" customFormat="1" ht="45" x14ac:dyDescent="0.25">
      <c r="A185" s="31" t="s">
        <v>15972</v>
      </c>
      <c r="B185" s="404">
        <v>100866</v>
      </c>
      <c r="C185" s="31" t="s">
        <v>15973</v>
      </c>
      <c r="D185" s="31" t="s">
        <v>3635</v>
      </c>
      <c r="E185" s="405">
        <v>4</v>
      </c>
      <c r="F185" s="406">
        <f>VLOOKUP(B185,'RELATÓRIO DE COMPOSIÇÕES'!A:I,9,0)</f>
        <v>311.58</v>
      </c>
      <c r="G185" s="407">
        <f>BDI_Materiais!$H$27</f>
        <v>0.2026</v>
      </c>
      <c r="H185" s="406">
        <f t="shared" si="102"/>
        <v>374.70610799999997</v>
      </c>
      <c r="I185" s="406">
        <f t="shared" si="103"/>
        <v>1498.82</v>
      </c>
      <c r="J185" s="31"/>
    </row>
    <row r="186" spans="1:10" s="377" customFormat="1" ht="45" x14ac:dyDescent="0.25">
      <c r="A186" s="31" t="s">
        <v>15974</v>
      </c>
      <c r="B186" s="404">
        <v>100865</v>
      </c>
      <c r="C186" s="31" t="s">
        <v>15975</v>
      </c>
      <c r="D186" s="31" t="s">
        <v>3635</v>
      </c>
      <c r="E186" s="405">
        <v>4</v>
      </c>
      <c r="F186" s="406">
        <f>VLOOKUP(B186,'RELATÓRIO DE COMPOSIÇÕES'!A:I,9,0)</f>
        <v>564.01</v>
      </c>
      <c r="G186" s="407">
        <f>BDI_Materiais!$H$27</f>
        <v>0.2026</v>
      </c>
      <c r="H186" s="406">
        <f t="shared" si="102"/>
        <v>678.27842599999997</v>
      </c>
      <c r="I186" s="406">
        <f t="shared" si="103"/>
        <v>2713.11</v>
      </c>
      <c r="J186" s="31"/>
    </row>
    <row r="187" spans="1:10" s="377" customFormat="1" ht="30" x14ac:dyDescent="0.25">
      <c r="A187" s="31" t="s">
        <v>15976</v>
      </c>
      <c r="B187" s="404">
        <v>100864</v>
      </c>
      <c r="C187" s="31" t="s">
        <v>15977</v>
      </c>
      <c r="D187" s="31" t="s">
        <v>3635</v>
      </c>
      <c r="E187" s="405">
        <v>2</v>
      </c>
      <c r="F187" s="406">
        <f>VLOOKUP(B187,'RELATÓRIO DE COMPOSIÇÕES'!A:I,9,0)</f>
        <v>650.47</v>
      </c>
      <c r="G187" s="407">
        <f>BDI_Materiais!$H$27</f>
        <v>0.2026</v>
      </c>
      <c r="H187" s="406">
        <f t="shared" si="102"/>
        <v>782.255222</v>
      </c>
      <c r="I187" s="406">
        <f t="shared" si="103"/>
        <v>1564.51</v>
      </c>
      <c r="J187" s="31"/>
    </row>
    <row r="188" spans="1:10" s="377" customFormat="1" x14ac:dyDescent="0.25">
      <c r="A188" s="457" t="s">
        <v>15978</v>
      </c>
      <c r="B188" s="458" t="s">
        <v>3630</v>
      </c>
      <c r="C188" s="459" t="s">
        <v>15979</v>
      </c>
      <c r="D188" s="459" t="s">
        <v>3653</v>
      </c>
      <c r="E188" s="460"/>
      <c r="F188" s="459"/>
      <c r="G188" s="459"/>
      <c r="H188" s="459"/>
      <c r="I188" s="461"/>
      <c r="J188" s="462"/>
    </row>
    <row r="189" spans="1:10" s="377" customFormat="1" ht="45" x14ac:dyDescent="0.25">
      <c r="A189" s="31" t="s">
        <v>15980</v>
      </c>
      <c r="B189" s="404">
        <v>95547</v>
      </c>
      <c r="C189" s="31" t="s">
        <v>7222</v>
      </c>
      <c r="D189" s="31" t="s">
        <v>3635</v>
      </c>
      <c r="E189" s="405">
        <v>4</v>
      </c>
      <c r="F189" s="406">
        <f>VLOOKUP(B189,'RELATÓRIO DE COMPOSIÇÕES'!A:I,9,0)</f>
        <v>47.68</v>
      </c>
      <c r="G189" s="407">
        <f>BDI_Materiais!$H$27</f>
        <v>0.2026</v>
      </c>
      <c r="H189" s="406">
        <f t="shared" ref="H189:H193" si="104">(1+G189)*F189</f>
        <v>57.339967999999992</v>
      </c>
      <c r="I189" s="406">
        <f t="shared" ref="I189:I193" si="105">ROUND((H189*E189),2)</f>
        <v>229.36</v>
      </c>
      <c r="J189" s="31"/>
    </row>
    <row r="190" spans="1:10" s="377" customFormat="1" x14ac:dyDescent="0.25">
      <c r="A190" s="31" t="s">
        <v>15981</v>
      </c>
      <c r="B190" s="404" t="s">
        <v>14259</v>
      </c>
      <c r="C190" s="31" t="s">
        <v>15982</v>
      </c>
      <c r="D190" s="31" t="s">
        <v>3635</v>
      </c>
      <c r="E190" s="405">
        <v>4</v>
      </c>
      <c r="F190" s="406">
        <f>VLOOKUP(B190,'RELATÓRIO DE COMPOSIÇÕES'!A:I,9,0)</f>
        <v>88.300000000000011</v>
      </c>
      <c r="G190" s="407">
        <f>BDI_Materiais!$H$27</f>
        <v>0.2026</v>
      </c>
      <c r="H190" s="406">
        <f t="shared" si="104"/>
        <v>106.18958000000001</v>
      </c>
      <c r="I190" s="406">
        <f t="shared" si="105"/>
        <v>424.76</v>
      </c>
      <c r="J190" s="31"/>
    </row>
    <row r="191" spans="1:10" s="377" customFormat="1" x14ac:dyDescent="0.25">
      <c r="A191" s="31" t="s">
        <v>15983</v>
      </c>
      <c r="B191" s="404" t="s">
        <v>7139</v>
      </c>
      <c r="C191" s="31" t="s">
        <v>7220</v>
      </c>
      <c r="D191" s="31" t="s">
        <v>3635</v>
      </c>
      <c r="E191" s="405">
        <v>6</v>
      </c>
      <c r="F191" s="406">
        <f>VLOOKUP(B191,'RELATÓRIO DE COMPOSIÇÕES'!A:I,9,0)</f>
        <v>41.42</v>
      </c>
      <c r="G191" s="407">
        <f>BDI_Materiais!$H$27</f>
        <v>0.2026</v>
      </c>
      <c r="H191" s="406">
        <f t="shared" si="104"/>
        <v>49.811692000000001</v>
      </c>
      <c r="I191" s="406">
        <f t="shared" si="105"/>
        <v>298.87</v>
      </c>
      <c r="J191" s="31"/>
    </row>
    <row r="192" spans="1:10" s="377" customFormat="1" x14ac:dyDescent="0.25">
      <c r="A192" s="31" t="s">
        <v>15984</v>
      </c>
      <c r="B192" s="404" t="s">
        <v>14286</v>
      </c>
      <c r="C192" s="31" t="s">
        <v>15985</v>
      </c>
      <c r="D192" s="31" t="s">
        <v>3635</v>
      </c>
      <c r="E192" s="405">
        <v>6</v>
      </c>
      <c r="F192" s="406">
        <f>VLOOKUP(B192,'RELATÓRIO DE COMPOSIÇÕES'!A:I,9,0)</f>
        <v>43.91</v>
      </c>
      <c r="G192" s="407">
        <f>BDI_Materiais!$H$27</f>
        <v>0.2026</v>
      </c>
      <c r="H192" s="406">
        <f t="shared" si="104"/>
        <v>52.80616599999999</v>
      </c>
      <c r="I192" s="406">
        <f t="shared" si="105"/>
        <v>316.83999999999997</v>
      </c>
      <c r="J192" s="31"/>
    </row>
    <row r="193" spans="1:10" s="377" customFormat="1" x14ac:dyDescent="0.25">
      <c r="A193" s="31" t="s">
        <v>15986</v>
      </c>
      <c r="B193" s="404" t="s">
        <v>14290</v>
      </c>
      <c r="C193" s="31" t="s">
        <v>15987</v>
      </c>
      <c r="D193" s="31" t="s">
        <v>3635</v>
      </c>
      <c r="E193" s="405">
        <v>6</v>
      </c>
      <c r="F193" s="406">
        <f>VLOOKUP(B193,'RELATÓRIO DE COMPOSIÇÕES'!A:I,9,0)</f>
        <v>20.03</v>
      </c>
      <c r="G193" s="407">
        <f>BDI_Materiais!$H$27</f>
        <v>0.2026</v>
      </c>
      <c r="H193" s="406">
        <f t="shared" si="104"/>
        <v>24.088077999999999</v>
      </c>
      <c r="I193" s="406">
        <f t="shared" si="105"/>
        <v>144.53</v>
      </c>
      <c r="J193" s="31"/>
    </row>
    <row r="194" spans="1:10" s="377" customFormat="1" x14ac:dyDescent="0.25">
      <c r="A194" s="457" t="s">
        <v>15988</v>
      </c>
      <c r="B194" s="458" t="s">
        <v>3630</v>
      </c>
      <c r="C194" s="459" t="s">
        <v>15989</v>
      </c>
      <c r="D194" s="459" t="s">
        <v>3653</v>
      </c>
      <c r="E194" s="460"/>
      <c r="F194" s="459"/>
      <c r="G194" s="459"/>
      <c r="H194" s="459"/>
      <c r="I194" s="461"/>
      <c r="J194" s="462"/>
    </row>
    <row r="195" spans="1:10" s="377" customFormat="1" ht="75" x14ac:dyDescent="0.25">
      <c r="A195" s="31" t="s">
        <v>15990</v>
      </c>
      <c r="B195" s="404" t="s">
        <v>14295</v>
      </c>
      <c r="C195" s="31" t="s">
        <v>15991</v>
      </c>
      <c r="D195" s="31" t="s">
        <v>3635</v>
      </c>
      <c r="E195" s="405">
        <v>2</v>
      </c>
      <c r="F195" s="406">
        <f>VLOOKUP(B195,'RELATÓRIO DE COMPOSIÇÕES'!A:I,9,0)</f>
        <v>538.66</v>
      </c>
      <c r="G195" s="407">
        <f>BDI_Materiais!$H$27</f>
        <v>0.2026</v>
      </c>
      <c r="H195" s="406">
        <f t="shared" ref="H195" si="106">(1+G195)*F195</f>
        <v>647.79251599999986</v>
      </c>
      <c r="I195" s="406">
        <f t="shared" ref="I195" si="107">ROUND((H195*E195),2)</f>
        <v>1295.5899999999999</v>
      </c>
      <c r="J195" s="31"/>
    </row>
    <row r="196" spans="1:10" s="377" customFormat="1" x14ac:dyDescent="0.25">
      <c r="A196" s="457" t="s">
        <v>15992</v>
      </c>
      <c r="B196" s="458" t="s">
        <v>3630</v>
      </c>
      <c r="C196" s="459" t="s">
        <v>15993</v>
      </c>
      <c r="D196" s="459" t="s">
        <v>3653</v>
      </c>
      <c r="E196" s="460"/>
      <c r="F196" s="459"/>
      <c r="G196" s="459"/>
      <c r="H196" s="459"/>
      <c r="I196" s="461"/>
      <c r="J196" s="462"/>
    </row>
    <row r="197" spans="1:10" s="377" customFormat="1" ht="30" x14ac:dyDescent="0.25">
      <c r="A197" s="31" t="s">
        <v>15994</v>
      </c>
      <c r="B197" s="404">
        <v>100860</v>
      </c>
      <c r="C197" s="31" t="s">
        <v>4781</v>
      </c>
      <c r="D197" s="31" t="s">
        <v>3635</v>
      </c>
      <c r="E197" s="405">
        <v>6</v>
      </c>
      <c r="F197" s="406">
        <f>VLOOKUP(B197,'RELATÓRIO DE COMPOSIÇÕES'!A:I,9,0)</f>
        <v>110.44000000000001</v>
      </c>
      <c r="G197" s="407">
        <f>BDI_Materiais!$H$27</f>
        <v>0.2026</v>
      </c>
      <c r="H197" s="406">
        <f t="shared" ref="H197:H198" si="108">(1+G197)*F197</f>
        <v>132.815144</v>
      </c>
      <c r="I197" s="406">
        <f t="shared" ref="I197:I198" si="109">ROUND((H197*E197),2)</f>
        <v>796.89</v>
      </c>
      <c r="J197" s="31"/>
    </row>
    <row r="198" spans="1:10" s="377" customFormat="1" ht="30" x14ac:dyDescent="0.25">
      <c r="A198" s="31" t="s">
        <v>15995</v>
      </c>
      <c r="B198" s="404" t="s">
        <v>14300</v>
      </c>
      <c r="C198" s="31" t="s">
        <v>15996</v>
      </c>
      <c r="D198" s="31" t="s">
        <v>3635</v>
      </c>
      <c r="E198" s="405">
        <v>2</v>
      </c>
      <c r="F198" s="406">
        <f>VLOOKUP(B198,'RELATÓRIO DE COMPOSIÇÕES'!A:I,9,0)</f>
        <v>240.65</v>
      </c>
      <c r="G198" s="407">
        <f>BDI_Materiais!$H$27</f>
        <v>0.2026</v>
      </c>
      <c r="H198" s="406">
        <f t="shared" si="108"/>
        <v>289.40568999999999</v>
      </c>
      <c r="I198" s="406">
        <f t="shared" si="109"/>
        <v>578.80999999999995</v>
      </c>
      <c r="J198" s="31"/>
    </row>
    <row r="199" spans="1:10" s="377" customFormat="1" x14ac:dyDescent="0.25">
      <c r="A199" s="466"/>
      <c r="B199" s="467" t="s">
        <v>3630</v>
      </c>
      <c r="C199" s="34"/>
      <c r="D199" s="34"/>
      <c r="E199" s="34"/>
      <c r="F199" s="34"/>
      <c r="G199" s="34"/>
      <c r="H199" s="34"/>
      <c r="I199" s="34"/>
      <c r="J199" s="468"/>
    </row>
    <row r="200" spans="1:10" s="377" customFormat="1" x14ac:dyDescent="0.25">
      <c r="A200" s="469"/>
      <c r="B200" s="470" t="s">
        <v>3630</v>
      </c>
      <c r="C200" s="35" t="s">
        <v>15091</v>
      </c>
      <c r="D200" s="35"/>
      <c r="E200" s="35"/>
      <c r="F200" s="35"/>
      <c r="G200" s="35"/>
      <c r="H200" s="35"/>
      <c r="I200" s="35"/>
      <c r="J200" s="471">
        <f>SUM(I110:I198)</f>
        <v>593889.54</v>
      </c>
    </row>
    <row r="201" spans="1:10" s="377" customFormat="1" x14ac:dyDescent="0.25">
      <c r="A201" s="472"/>
      <c r="B201" s="473" t="s">
        <v>3630</v>
      </c>
      <c r="C201" s="474"/>
      <c r="D201" s="474"/>
      <c r="E201" s="474"/>
      <c r="F201" s="474"/>
      <c r="G201" s="474"/>
      <c r="H201" s="474"/>
      <c r="I201" s="474"/>
      <c r="J201" s="475"/>
    </row>
    <row r="202" spans="1:10" s="377" customFormat="1" x14ac:dyDescent="0.25">
      <c r="A202" s="440" t="s">
        <v>15092</v>
      </c>
      <c r="B202" s="463" t="s">
        <v>3630</v>
      </c>
      <c r="C202" s="221" t="s">
        <v>15093</v>
      </c>
      <c r="D202" s="221" t="s">
        <v>3653</v>
      </c>
      <c r="E202" s="442"/>
      <c r="F202" s="221"/>
      <c r="G202" s="221"/>
      <c r="H202" s="221"/>
      <c r="I202" s="443"/>
      <c r="J202" s="444"/>
    </row>
    <row r="203" spans="1:10" s="377" customFormat="1" x14ac:dyDescent="0.25">
      <c r="A203" s="445" t="s">
        <v>15094</v>
      </c>
      <c r="B203" s="465" t="s">
        <v>3630</v>
      </c>
      <c r="C203" s="447" t="s">
        <v>15095</v>
      </c>
      <c r="D203" s="447" t="s">
        <v>3653</v>
      </c>
      <c r="E203" s="448"/>
      <c r="F203" s="447"/>
      <c r="G203" s="447"/>
      <c r="H203" s="447"/>
      <c r="I203" s="449"/>
      <c r="J203" s="450"/>
    </row>
    <row r="204" spans="1:10" s="377" customFormat="1" x14ac:dyDescent="0.25">
      <c r="A204" s="445" t="s">
        <v>15096</v>
      </c>
      <c r="B204" s="465" t="s">
        <v>3630</v>
      </c>
      <c r="C204" s="447" t="s">
        <v>15097</v>
      </c>
      <c r="D204" s="447" t="s">
        <v>3653</v>
      </c>
      <c r="E204" s="448"/>
      <c r="F204" s="447"/>
      <c r="G204" s="447"/>
      <c r="H204" s="447"/>
      <c r="I204" s="449"/>
      <c r="J204" s="450"/>
    </row>
    <row r="205" spans="1:10" s="377" customFormat="1" x14ac:dyDescent="0.25">
      <c r="A205" s="445" t="s">
        <v>15098</v>
      </c>
      <c r="B205" s="465" t="s">
        <v>3630</v>
      </c>
      <c r="C205" s="447" t="s">
        <v>15099</v>
      </c>
      <c r="D205" s="447" t="s">
        <v>3653</v>
      </c>
      <c r="E205" s="448"/>
      <c r="F205" s="447"/>
      <c r="G205" s="447"/>
      <c r="H205" s="447"/>
      <c r="I205" s="449"/>
      <c r="J205" s="450"/>
    </row>
    <row r="206" spans="1:10" s="377" customFormat="1" x14ac:dyDescent="0.25">
      <c r="A206" s="451" t="s">
        <v>15100</v>
      </c>
      <c r="B206" s="464" t="s">
        <v>3630</v>
      </c>
      <c r="C206" s="453" t="s">
        <v>15129</v>
      </c>
      <c r="D206" s="453" t="s">
        <v>3653</v>
      </c>
      <c r="E206" s="454"/>
      <c r="F206" s="453"/>
      <c r="G206" s="453"/>
      <c r="H206" s="453"/>
      <c r="I206" s="455"/>
      <c r="J206" s="456"/>
    </row>
    <row r="207" spans="1:10" s="377" customFormat="1" ht="30" x14ac:dyDescent="0.25">
      <c r="A207" s="31" t="s">
        <v>7143</v>
      </c>
      <c r="B207" s="404">
        <v>89355</v>
      </c>
      <c r="C207" s="31" t="s">
        <v>15997</v>
      </c>
      <c r="D207" s="31" t="s">
        <v>3640</v>
      </c>
      <c r="E207" s="405">
        <v>12</v>
      </c>
      <c r="F207" s="406">
        <f>VLOOKUP(B207,'RELATÓRIO DE COMPOSIÇÕES'!A:I,9,0)</f>
        <v>20.759999999999998</v>
      </c>
      <c r="G207" s="407">
        <f>BDI_Materiais!$H$27</f>
        <v>0.2026</v>
      </c>
      <c r="H207" s="406">
        <f t="shared" ref="H207:H211" si="110">(1+G207)*F207</f>
        <v>24.965975999999994</v>
      </c>
      <c r="I207" s="406">
        <f t="shared" ref="I207:I211" si="111">ROUND((H207*E207),2)</f>
        <v>299.58999999999997</v>
      </c>
      <c r="J207" s="31"/>
    </row>
    <row r="208" spans="1:10" s="377" customFormat="1" ht="30" x14ac:dyDescent="0.25">
      <c r="A208" s="31" t="s">
        <v>7144</v>
      </c>
      <c r="B208" s="404">
        <v>89356</v>
      </c>
      <c r="C208" s="31" t="s">
        <v>15998</v>
      </c>
      <c r="D208" s="31" t="s">
        <v>3640</v>
      </c>
      <c r="E208" s="405">
        <v>42</v>
      </c>
      <c r="F208" s="406">
        <f>VLOOKUP(B208,'RELATÓRIO DE COMPOSIÇÕES'!A:I,9,0)</f>
        <v>23.95</v>
      </c>
      <c r="G208" s="407">
        <f>BDI_Materiais!$H$27</f>
        <v>0.2026</v>
      </c>
      <c r="H208" s="406">
        <f t="shared" si="110"/>
        <v>28.802269999999996</v>
      </c>
      <c r="I208" s="406">
        <f t="shared" si="111"/>
        <v>1209.7</v>
      </c>
      <c r="J208" s="31"/>
    </row>
    <row r="209" spans="1:10" s="377" customFormat="1" ht="30" x14ac:dyDescent="0.25">
      <c r="A209" s="31" t="s">
        <v>7145</v>
      </c>
      <c r="B209" s="404">
        <v>89357</v>
      </c>
      <c r="C209" s="31" t="s">
        <v>15999</v>
      </c>
      <c r="D209" s="31" t="s">
        <v>3640</v>
      </c>
      <c r="E209" s="405">
        <v>28</v>
      </c>
      <c r="F209" s="406">
        <f>VLOOKUP(B209,'RELATÓRIO DE COMPOSIÇÕES'!A:I,9,0)</f>
        <v>32.799999999999997</v>
      </c>
      <c r="G209" s="407">
        <f>BDI_Materiais!$H$27</f>
        <v>0.2026</v>
      </c>
      <c r="H209" s="406">
        <f t="shared" si="110"/>
        <v>39.44527999999999</v>
      </c>
      <c r="I209" s="406">
        <f t="shared" si="111"/>
        <v>1104.47</v>
      </c>
      <c r="J209" s="31"/>
    </row>
    <row r="210" spans="1:10" s="377" customFormat="1" ht="45" x14ac:dyDescent="0.25">
      <c r="A210" s="31" t="s">
        <v>15103</v>
      </c>
      <c r="B210" s="404">
        <v>103978</v>
      </c>
      <c r="C210" s="31" t="s">
        <v>15102</v>
      </c>
      <c r="D210" s="31" t="s">
        <v>3640</v>
      </c>
      <c r="E210" s="405">
        <v>30</v>
      </c>
      <c r="F210" s="406">
        <f>VLOOKUP(B210,'RELATÓRIO DE COMPOSIÇÕES'!A:I,9,0)</f>
        <v>26.38</v>
      </c>
      <c r="G210" s="407">
        <f>BDI_Materiais!$H$27</f>
        <v>0.2026</v>
      </c>
      <c r="H210" s="406">
        <f t="shared" si="110"/>
        <v>31.724587999999997</v>
      </c>
      <c r="I210" s="406">
        <f t="shared" si="111"/>
        <v>951.74</v>
      </c>
      <c r="J210" s="31"/>
    </row>
    <row r="211" spans="1:10" s="377" customFormat="1" ht="45" x14ac:dyDescent="0.25">
      <c r="A211" s="31" t="s">
        <v>15105</v>
      </c>
      <c r="B211" s="404">
        <v>103979</v>
      </c>
      <c r="C211" s="31" t="s">
        <v>15104</v>
      </c>
      <c r="D211" s="31" t="s">
        <v>3640</v>
      </c>
      <c r="E211" s="405">
        <v>36</v>
      </c>
      <c r="F211" s="406">
        <f>VLOOKUP(B211,'RELATÓRIO DE COMPOSIÇÕES'!A:I,9,0)</f>
        <v>30.07</v>
      </c>
      <c r="G211" s="407">
        <f>BDI_Materiais!$H$27</f>
        <v>0.2026</v>
      </c>
      <c r="H211" s="406">
        <f t="shared" si="110"/>
        <v>36.162181999999994</v>
      </c>
      <c r="I211" s="406">
        <f t="shared" si="111"/>
        <v>1301.8399999999999</v>
      </c>
      <c r="J211" s="31"/>
    </row>
    <row r="212" spans="1:10" s="377" customFormat="1" x14ac:dyDescent="0.25">
      <c r="A212" s="440" t="s">
        <v>15113</v>
      </c>
      <c r="B212" s="463" t="s">
        <v>3630</v>
      </c>
      <c r="C212" s="221" t="s">
        <v>15114</v>
      </c>
      <c r="D212" s="221" t="s">
        <v>3653</v>
      </c>
      <c r="E212" s="442"/>
      <c r="F212" s="221"/>
      <c r="G212" s="221"/>
      <c r="H212" s="221"/>
      <c r="I212" s="443"/>
      <c r="J212" s="444"/>
    </row>
    <row r="213" spans="1:10" s="377" customFormat="1" x14ac:dyDescent="0.25">
      <c r="A213" s="451" t="s">
        <v>15115</v>
      </c>
      <c r="B213" s="464" t="s">
        <v>3630</v>
      </c>
      <c r="C213" s="453" t="s">
        <v>15129</v>
      </c>
      <c r="D213" s="453" t="s">
        <v>3653</v>
      </c>
      <c r="E213" s="454"/>
      <c r="F213" s="453"/>
      <c r="G213" s="453"/>
      <c r="H213" s="453"/>
      <c r="I213" s="455"/>
      <c r="J213" s="456"/>
    </row>
    <row r="214" spans="1:10" s="377" customFormat="1" ht="45" x14ac:dyDescent="0.25">
      <c r="A214" s="31" t="s">
        <v>7146</v>
      </c>
      <c r="B214" s="404">
        <v>89383</v>
      </c>
      <c r="C214" s="31" t="s">
        <v>16000</v>
      </c>
      <c r="D214" s="31" t="s">
        <v>3635</v>
      </c>
      <c r="E214" s="405">
        <v>12</v>
      </c>
      <c r="F214" s="406">
        <f>VLOOKUP(B214,'RELATÓRIO DE COMPOSIÇÕES'!A:I,9,0)</f>
        <v>6.69</v>
      </c>
      <c r="G214" s="407">
        <f>BDI_Materiais!$H$27</f>
        <v>0.2026</v>
      </c>
      <c r="H214" s="406">
        <f t="shared" ref="H214:H219" si="112">(1+G214)*F214</f>
        <v>8.0453939999999999</v>
      </c>
      <c r="I214" s="406">
        <f t="shared" ref="I214:I219" si="113">ROUND((H214*E214),2)</f>
        <v>96.54</v>
      </c>
      <c r="J214" s="31"/>
    </row>
    <row r="215" spans="1:10" s="377" customFormat="1" ht="45" x14ac:dyDescent="0.25">
      <c r="A215" s="31" t="s">
        <v>15116</v>
      </c>
      <c r="B215" s="404">
        <v>89391</v>
      </c>
      <c r="C215" s="31" t="s">
        <v>16001</v>
      </c>
      <c r="D215" s="31" t="s">
        <v>3635</v>
      </c>
      <c r="E215" s="405">
        <v>4</v>
      </c>
      <c r="F215" s="406">
        <f>VLOOKUP(B215,'RELATÓRIO DE COMPOSIÇÕES'!A:I,9,0)</f>
        <v>8.7900000000000009</v>
      </c>
      <c r="G215" s="407">
        <f>BDI_Materiais!$H$27</f>
        <v>0.2026</v>
      </c>
      <c r="H215" s="406">
        <f t="shared" si="112"/>
        <v>10.570854000000001</v>
      </c>
      <c r="I215" s="406">
        <f t="shared" si="113"/>
        <v>42.28</v>
      </c>
      <c r="J215" s="31"/>
    </row>
    <row r="216" spans="1:10" s="377" customFormat="1" ht="45" x14ac:dyDescent="0.25">
      <c r="A216" s="31" t="s">
        <v>15117</v>
      </c>
      <c r="B216" s="404">
        <v>89570</v>
      </c>
      <c r="C216" s="31" t="s">
        <v>16002</v>
      </c>
      <c r="D216" s="31" t="s">
        <v>3635</v>
      </c>
      <c r="E216" s="405">
        <v>4</v>
      </c>
      <c r="F216" s="406">
        <f>VLOOKUP(B216,'RELATÓRIO DE COMPOSIÇÕES'!A:I,9,0)</f>
        <v>11.309999999999999</v>
      </c>
      <c r="G216" s="407">
        <f>BDI_Materiais!$H$27</f>
        <v>0.2026</v>
      </c>
      <c r="H216" s="406">
        <f t="shared" si="112"/>
        <v>13.601405999999997</v>
      </c>
      <c r="I216" s="406">
        <f t="shared" si="113"/>
        <v>54.41</v>
      </c>
      <c r="J216" s="31"/>
    </row>
    <row r="217" spans="1:10" s="377" customFormat="1" ht="45" x14ac:dyDescent="0.25">
      <c r="A217" s="31" t="s">
        <v>15119</v>
      </c>
      <c r="B217" s="404">
        <v>89596</v>
      </c>
      <c r="C217" s="31" t="s">
        <v>16003</v>
      </c>
      <c r="D217" s="31" t="s">
        <v>3635</v>
      </c>
      <c r="E217" s="405">
        <v>4</v>
      </c>
      <c r="F217" s="406">
        <f>VLOOKUP(B217,'RELATÓRIO DE COMPOSIÇÕES'!A:I,9,0)</f>
        <v>10.37</v>
      </c>
      <c r="G217" s="407">
        <f>BDI_Materiais!$H$27</f>
        <v>0.2026</v>
      </c>
      <c r="H217" s="406">
        <f t="shared" si="112"/>
        <v>12.470961999999998</v>
      </c>
      <c r="I217" s="406">
        <f t="shared" si="113"/>
        <v>49.88</v>
      </c>
      <c r="J217" s="31"/>
    </row>
    <row r="218" spans="1:10" s="377" customFormat="1" ht="60" x14ac:dyDescent="0.25">
      <c r="A218" s="31" t="s">
        <v>15121</v>
      </c>
      <c r="B218" s="404">
        <v>94708</v>
      </c>
      <c r="C218" s="31" t="s">
        <v>16004</v>
      </c>
      <c r="D218" s="31" t="s">
        <v>3635</v>
      </c>
      <c r="E218" s="405">
        <v>3</v>
      </c>
      <c r="F218" s="406">
        <f>VLOOKUP(B218,'RELATÓRIO DE COMPOSIÇÕES'!A:I,9,0)</f>
        <v>29.98</v>
      </c>
      <c r="G218" s="407">
        <f>BDI_Materiais!$H$27</f>
        <v>0.2026</v>
      </c>
      <c r="H218" s="406">
        <f t="shared" si="112"/>
        <v>36.053947999999998</v>
      </c>
      <c r="I218" s="406">
        <f t="shared" si="113"/>
        <v>108.16</v>
      </c>
      <c r="J218" s="31"/>
    </row>
    <row r="219" spans="1:10" s="377" customFormat="1" ht="60" x14ac:dyDescent="0.25">
      <c r="A219" s="31" t="s">
        <v>16005</v>
      </c>
      <c r="B219" s="404">
        <v>94711</v>
      </c>
      <c r="C219" s="31" t="s">
        <v>16006</v>
      </c>
      <c r="D219" s="31" t="s">
        <v>3635</v>
      </c>
      <c r="E219" s="405">
        <v>2</v>
      </c>
      <c r="F219" s="406">
        <f>VLOOKUP(B219,'RELATÓRIO DE COMPOSIÇÕES'!A:I,9,0)</f>
        <v>70.53</v>
      </c>
      <c r="G219" s="407">
        <f>BDI_Materiais!$H$27</f>
        <v>0.2026</v>
      </c>
      <c r="H219" s="406">
        <f t="shared" si="112"/>
        <v>84.819378</v>
      </c>
      <c r="I219" s="406">
        <f t="shared" si="113"/>
        <v>169.64</v>
      </c>
      <c r="J219" s="31"/>
    </row>
    <row r="220" spans="1:10" s="377" customFormat="1" x14ac:dyDescent="0.25">
      <c r="A220" s="440" t="s">
        <v>15126</v>
      </c>
      <c r="B220" s="463" t="s">
        <v>3630</v>
      </c>
      <c r="C220" s="221" t="s">
        <v>15127</v>
      </c>
      <c r="D220" s="221" t="s">
        <v>3653</v>
      </c>
      <c r="E220" s="442"/>
      <c r="F220" s="221"/>
      <c r="G220" s="221"/>
      <c r="H220" s="221"/>
      <c r="I220" s="443"/>
      <c r="J220" s="444"/>
    </row>
    <row r="221" spans="1:10" s="377" customFormat="1" x14ac:dyDescent="0.25">
      <c r="A221" s="451" t="s">
        <v>15128</v>
      </c>
      <c r="B221" s="464" t="s">
        <v>3630</v>
      </c>
      <c r="C221" s="453" t="s">
        <v>15129</v>
      </c>
      <c r="D221" s="453" t="s">
        <v>3653</v>
      </c>
      <c r="E221" s="454"/>
      <c r="F221" s="453"/>
      <c r="G221" s="453"/>
      <c r="H221" s="453"/>
      <c r="I221" s="455"/>
      <c r="J221" s="456"/>
    </row>
    <row r="222" spans="1:10" s="377" customFormat="1" ht="45" x14ac:dyDescent="0.25">
      <c r="A222" s="31" t="s">
        <v>15130</v>
      </c>
      <c r="B222" s="404">
        <v>103993</v>
      </c>
      <c r="C222" s="31" t="s">
        <v>16007</v>
      </c>
      <c r="D222" s="31" t="s">
        <v>3635</v>
      </c>
      <c r="E222" s="405">
        <v>4</v>
      </c>
      <c r="F222" s="406">
        <f>VLOOKUP(B222,'RELATÓRIO DE COMPOSIÇÕES'!A:I,9,0)</f>
        <v>9.85</v>
      </c>
      <c r="G222" s="407">
        <f>BDI_Materiais!$H$27</f>
        <v>0.2026</v>
      </c>
      <c r="H222" s="406">
        <f t="shared" ref="H222:H224" si="114">(1+G222)*F222</f>
        <v>11.845609999999999</v>
      </c>
      <c r="I222" s="406">
        <f t="shared" ref="I222:I224" si="115">ROUND((H222*E222),2)</f>
        <v>47.38</v>
      </c>
      <c r="J222" s="31"/>
    </row>
    <row r="223" spans="1:10" s="377" customFormat="1" ht="45" x14ac:dyDescent="0.25">
      <c r="A223" s="31" t="s">
        <v>15132</v>
      </c>
      <c r="B223" s="404">
        <v>104014</v>
      </c>
      <c r="C223" s="31" t="s">
        <v>16008</v>
      </c>
      <c r="D223" s="31" t="s">
        <v>3635</v>
      </c>
      <c r="E223" s="405">
        <v>4</v>
      </c>
      <c r="F223" s="406">
        <f>VLOOKUP(B223,'RELATÓRIO DE COMPOSIÇÕES'!A:I,9,0)</f>
        <v>10.780000000000001</v>
      </c>
      <c r="G223" s="407">
        <f>BDI_Materiais!$H$27</f>
        <v>0.2026</v>
      </c>
      <c r="H223" s="406">
        <f t="shared" si="114"/>
        <v>12.964028000000001</v>
      </c>
      <c r="I223" s="406">
        <f t="shared" si="115"/>
        <v>51.86</v>
      </c>
      <c r="J223" s="31"/>
    </row>
    <row r="224" spans="1:10" s="377" customFormat="1" ht="45" x14ac:dyDescent="0.25">
      <c r="A224" s="31" t="s">
        <v>15134</v>
      </c>
      <c r="B224" s="404">
        <v>103958</v>
      </c>
      <c r="C224" s="31" t="s">
        <v>16009</v>
      </c>
      <c r="D224" s="31" t="s">
        <v>3635</v>
      </c>
      <c r="E224" s="405">
        <v>4</v>
      </c>
      <c r="F224" s="406">
        <f>VLOOKUP(B224,'RELATÓRIO DE COMPOSIÇÕES'!A:I,9,0)</f>
        <v>9.9299999999999979</v>
      </c>
      <c r="G224" s="407">
        <f>BDI_Materiais!$H$27</f>
        <v>0.2026</v>
      </c>
      <c r="H224" s="406">
        <f t="shared" si="114"/>
        <v>11.941817999999996</v>
      </c>
      <c r="I224" s="406">
        <f t="shared" si="115"/>
        <v>47.77</v>
      </c>
      <c r="J224" s="31"/>
    </row>
    <row r="225" spans="1:10" s="377" customFormat="1" x14ac:dyDescent="0.25">
      <c r="A225" s="440" t="s">
        <v>15158</v>
      </c>
      <c r="B225" s="463" t="s">
        <v>3630</v>
      </c>
      <c r="C225" s="221" t="s">
        <v>15159</v>
      </c>
      <c r="D225" s="221" t="s">
        <v>3653</v>
      </c>
      <c r="E225" s="442"/>
      <c r="F225" s="221"/>
      <c r="G225" s="221"/>
      <c r="H225" s="221"/>
      <c r="I225" s="443"/>
      <c r="J225" s="444"/>
    </row>
    <row r="226" spans="1:10" s="377" customFormat="1" x14ac:dyDescent="0.25">
      <c r="A226" s="451" t="s">
        <v>15160</v>
      </c>
      <c r="B226" s="464" t="s">
        <v>3630</v>
      </c>
      <c r="C226" s="453" t="s">
        <v>15129</v>
      </c>
      <c r="D226" s="453" t="s">
        <v>3653</v>
      </c>
      <c r="E226" s="454"/>
      <c r="F226" s="453"/>
      <c r="G226" s="453"/>
      <c r="H226" s="453"/>
      <c r="I226" s="455"/>
      <c r="J226" s="456"/>
    </row>
    <row r="227" spans="1:10" s="377" customFormat="1" ht="45" x14ac:dyDescent="0.25">
      <c r="A227" s="31" t="s">
        <v>7149</v>
      </c>
      <c r="B227" s="404">
        <v>89362</v>
      </c>
      <c r="C227" s="31" t="s">
        <v>16010</v>
      </c>
      <c r="D227" s="31" t="s">
        <v>3635</v>
      </c>
      <c r="E227" s="405">
        <v>15</v>
      </c>
      <c r="F227" s="406">
        <f>VLOOKUP(B227,'RELATÓRIO DE COMPOSIÇÕES'!A:I,9,0)</f>
        <v>9.6000000000000014</v>
      </c>
      <c r="G227" s="407">
        <f>BDI_Materiais!$H$27</f>
        <v>0.2026</v>
      </c>
      <c r="H227" s="406">
        <f t="shared" ref="H227:H231" si="116">(1+G227)*F227</f>
        <v>11.544960000000001</v>
      </c>
      <c r="I227" s="406">
        <f t="shared" ref="I227:I231" si="117">ROUND((H227*E227),2)</f>
        <v>173.17</v>
      </c>
      <c r="J227" s="31"/>
    </row>
    <row r="228" spans="1:10" s="377" customFormat="1" ht="45" x14ac:dyDescent="0.25">
      <c r="A228" s="31" t="s">
        <v>7150</v>
      </c>
      <c r="B228" s="404">
        <v>89367</v>
      </c>
      <c r="C228" s="31" t="s">
        <v>16011</v>
      </c>
      <c r="D228" s="31" t="s">
        <v>3635</v>
      </c>
      <c r="E228" s="405">
        <v>8</v>
      </c>
      <c r="F228" s="406">
        <f>VLOOKUP(B228,'RELATÓRIO DE COMPOSIÇÕES'!A:I,9,0)</f>
        <v>13.209999999999999</v>
      </c>
      <c r="G228" s="407">
        <f>BDI_Materiais!$H$27</f>
        <v>0.2026</v>
      </c>
      <c r="H228" s="406">
        <f t="shared" si="116"/>
        <v>15.886345999999998</v>
      </c>
      <c r="I228" s="406">
        <f t="shared" si="117"/>
        <v>127.09</v>
      </c>
      <c r="J228" s="31"/>
    </row>
    <row r="229" spans="1:10" s="377" customFormat="1" ht="30" x14ac:dyDescent="0.25">
      <c r="A229" s="31" t="s">
        <v>7151</v>
      </c>
      <c r="B229" s="404">
        <v>89501</v>
      </c>
      <c r="C229" s="31" t="s">
        <v>16012</v>
      </c>
      <c r="D229" s="31" t="s">
        <v>3635</v>
      </c>
      <c r="E229" s="405">
        <v>6</v>
      </c>
      <c r="F229" s="406">
        <f>VLOOKUP(B229,'RELATÓRIO DE COMPOSIÇÕES'!A:I,9,0)</f>
        <v>14.309999999999999</v>
      </c>
      <c r="G229" s="407">
        <f>BDI_Materiais!$H$27</f>
        <v>0.2026</v>
      </c>
      <c r="H229" s="406">
        <f t="shared" si="116"/>
        <v>17.209205999999998</v>
      </c>
      <c r="I229" s="406">
        <f t="shared" si="117"/>
        <v>103.26</v>
      </c>
      <c r="J229" s="31"/>
    </row>
    <row r="230" spans="1:10" s="377" customFormat="1" ht="45" x14ac:dyDescent="0.25">
      <c r="A230" s="31" t="s">
        <v>7152</v>
      </c>
      <c r="B230" s="404">
        <v>103956</v>
      </c>
      <c r="C230" s="31" t="s">
        <v>16013</v>
      </c>
      <c r="D230" s="31" t="s">
        <v>3635</v>
      </c>
      <c r="E230" s="405">
        <v>4</v>
      </c>
      <c r="F230" s="406">
        <f>VLOOKUP(B230,'RELATÓRIO DE COMPOSIÇÕES'!A:I,9,0)</f>
        <v>14.14</v>
      </c>
      <c r="G230" s="407">
        <f>BDI_Materiais!$H$27</f>
        <v>0.2026</v>
      </c>
      <c r="H230" s="406">
        <f t="shared" si="116"/>
        <v>17.004763999999998</v>
      </c>
      <c r="I230" s="406">
        <f t="shared" si="117"/>
        <v>68.02</v>
      </c>
      <c r="J230" s="31"/>
    </row>
    <row r="231" spans="1:10" s="377" customFormat="1" ht="45" x14ac:dyDescent="0.25">
      <c r="A231" s="31" t="s">
        <v>15161</v>
      </c>
      <c r="B231" s="404" t="s">
        <v>7175</v>
      </c>
      <c r="C231" s="31" t="s">
        <v>15165</v>
      </c>
      <c r="D231" s="31" t="s">
        <v>3635</v>
      </c>
      <c r="E231" s="405">
        <v>16</v>
      </c>
      <c r="F231" s="406">
        <f>VLOOKUP(B231,'RELATÓRIO DE COMPOSIÇÕES'!A:I,9,0)</f>
        <v>13.61</v>
      </c>
      <c r="G231" s="407">
        <f>BDI_Materiais!$H$27</f>
        <v>0.2026</v>
      </c>
      <c r="H231" s="406">
        <f t="shared" si="116"/>
        <v>16.367385999999996</v>
      </c>
      <c r="I231" s="406">
        <f t="shared" si="117"/>
        <v>261.88</v>
      </c>
      <c r="J231" s="31"/>
    </row>
    <row r="232" spans="1:10" s="377" customFormat="1" x14ac:dyDescent="0.25">
      <c r="A232" s="440" t="s">
        <v>15176</v>
      </c>
      <c r="B232" s="463" t="s">
        <v>3630</v>
      </c>
      <c r="C232" s="221" t="s">
        <v>15177</v>
      </c>
      <c r="D232" s="221" t="s">
        <v>3653</v>
      </c>
      <c r="E232" s="442"/>
      <c r="F232" s="221"/>
      <c r="G232" s="221"/>
      <c r="H232" s="221"/>
      <c r="I232" s="443"/>
      <c r="J232" s="444"/>
    </row>
    <row r="233" spans="1:10" s="377" customFormat="1" x14ac:dyDescent="0.25">
      <c r="A233" s="451" t="s">
        <v>15193</v>
      </c>
      <c r="B233" s="464" t="s">
        <v>3630</v>
      </c>
      <c r="C233" s="453" t="s">
        <v>15155</v>
      </c>
      <c r="D233" s="453" t="s">
        <v>3653</v>
      </c>
      <c r="E233" s="454"/>
      <c r="F233" s="453"/>
      <c r="G233" s="453"/>
      <c r="H233" s="453"/>
      <c r="I233" s="455"/>
      <c r="J233" s="456"/>
    </row>
    <row r="234" spans="1:10" s="377" customFormat="1" ht="45" x14ac:dyDescent="0.25">
      <c r="A234" s="31" t="s">
        <v>15194</v>
      </c>
      <c r="B234" s="404">
        <v>89622</v>
      </c>
      <c r="C234" s="31" t="s">
        <v>7943</v>
      </c>
      <c r="D234" s="31" t="s">
        <v>3635</v>
      </c>
      <c r="E234" s="405">
        <v>4</v>
      </c>
      <c r="F234" s="406">
        <f>VLOOKUP(B234,'RELATÓRIO DE COMPOSIÇÕES'!A:I,9,0)</f>
        <v>14.03</v>
      </c>
      <c r="G234" s="407">
        <f>BDI_Materiais!$H$27</f>
        <v>0.2026</v>
      </c>
      <c r="H234" s="406">
        <f t="shared" ref="H234:H235" si="118">(1+G234)*F234</f>
        <v>16.872477999999997</v>
      </c>
      <c r="I234" s="406">
        <f t="shared" ref="I234:I235" si="119">ROUND((H234*E234),2)</f>
        <v>67.489999999999995</v>
      </c>
      <c r="J234" s="31"/>
    </row>
    <row r="235" spans="1:10" s="377" customFormat="1" ht="45" x14ac:dyDescent="0.25">
      <c r="A235" s="31" t="s">
        <v>16014</v>
      </c>
      <c r="B235" s="404">
        <v>89626</v>
      </c>
      <c r="C235" s="31" t="s">
        <v>16015</v>
      </c>
      <c r="D235" s="31" t="s">
        <v>3635</v>
      </c>
      <c r="E235" s="405">
        <v>2</v>
      </c>
      <c r="F235" s="406">
        <f>VLOOKUP(B235,'RELATÓRIO DE COMPOSIÇÕES'!A:I,9,0)</f>
        <v>29.669999999999998</v>
      </c>
      <c r="G235" s="407">
        <f>BDI_Materiais!$H$27</f>
        <v>0.2026</v>
      </c>
      <c r="H235" s="406">
        <f t="shared" si="118"/>
        <v>35.681141999999994</v>
      </c>
      <c r="I235" s="406">
        <f t="shared" si="119"/>
        <v>71.36</v>
      </c>
      <c r="J235" s="31"/>
    </row>
    <row r="236" spans="1:10" s="377" customFormat="1" x14ac:dyDescent="0.25">
      <c r="A236" s="440" t="s">
        <v>15195</v>
      </c>
      <c r="B236" s="463" t="s">
        <v>3630</v>
      </c>
      <c r="C236" s="221" t="s">
        <v>15196</v>
      </c>
      <c r="D236" s="221" t="s">
        <v>3653</v>
      </c>
      <c r="E236" s="442"/>
      <c r="F236" s="221"/>
      <c r="G236" s="221"/>
      <c r="H236" s="221"/>
      <c r="I236" s="443"/>
      <c r="J236" s="444"/>
    </row>
    <row r="237" spans="1:10" s="377" customFormat="1" x14ac:dyDescent="0.25">
      <c r="A237" s="451" t="s">
        <v>15197</v>
      </c>
      <c r="B237" s="464" t="s">
        <v>3630</v>
      </c>
      <c r="C237" s="453" t="s">
        <v>15109</v>
      </c>
      <c r="D237" s="453" t="s">
        <v>3653</v>
      </c>
      <c r="E237" s="454"/>
      <c r="F237" s="453"/>
      <c r="G237" s="453"/>
      <c r="H237" s="453"/>
      <c r="I237" s="455"/>
      <c r="J237" s="456"/>
    </row>
    <row r="238" spans="1:10" s="377" customFormat="1" ht="30" x14ac:dyDescent="0.25">
      <c r="A238" s="31" t="s">
        <v>15198</v>
      </c>
      <c r="B238" s="404">
        <v>94796</v>
      </c>
      <c r="C238" s="31" t="s">
        <v>16016</v>
      </c>
      <c r="D238" s="31" t="s">
        <v>3635</v>
      </c>
      <c r="E238" s="405">
        <v>1</v>
      </c>
      <c r="F238" s="406">
        <f>VLOOKUP(B238,'RELATÓRIO DE COMPOSIÇÕES'!A:I,9,0)</f>
        <v>99.37</v>
      </c>
      <c r="G238" s="407">
        <f>BDI_Materiais!$H$27</f>
        <v>0.2026</v>
      </c>
      <c r="H238" s="406">
        <f t="shared" ref="H238" si="120">(1+G238)*F238</f>
        <v>119.50236199999999</v>
      </c>
      <c r="I238" s="406">
        <f t="shared" ref="I238" si="121">ROUND((H238*E238),2)</f>
        <v>119.5</v>
      </c>
      <c r="J238" s="31"/>
    </row>
    <row r="239" spans="1:10" s="377" customFormat="1" x14ac:dyDescent="0.25">
      <c r="A239" s="440" t="s">
        <v>15205</v>
      </c>
      <c r="B239" s="463" t="s">
        <v>3630</v>
      </c>
      <c r="C239" s="221" t="s">
        <v>15206</v>
      </c>
      <c r="D239" s="221" t="s">
        <v>3653</v>
      </c>
      <c r="E239" s="442"/>
      <c r="F239" s="221"/>
      <c r="G239" s="221"/>
      <c r="H239" s="221"/>
      <c r="I239" s="443"/>
      <c r="J239" s="444"/>
    </row>
    <row r="240" spans="1:10" s="377" customFormat="1" x14ac:dyDescent="0.25">
      <c r="A240" s="451" t="s">
        <v>15207</v>
      </c>
      <c r="B240" s="464" t="s">
        <v>3630</v>
      </c>
      <c r="C240" s="453" t="s">
        <v>15129</v>
      </c>
      <c r="D240" s="453" t="s">
        <v>3653</v>
      </c>
      <c r="E240" s="454"/>
      <c r="F240" s="453"/>
      <c r="G240" s="453"/>
      <c r="H240" s="453"/>
      <c r="I240" s="455"/>
      <c r="J240" s="456"/>
    </row>
    <row r="241" spans="1:10" s="377" customFormat="1" ht="45" x14ac:dyDescent="0.25">
      <c r="A241" s="31" t="s">
        <v>15208</v>
      </c>
      <c r="B241" s="404">
        <v>89985</v>
      </c>
      <c r="C241" s="31" t="s">
        <v>16017</v>
      </c>
      <c r="D241" s="31" t="s">
        <v>3635</v>
      </c>
      <c r="E241" s="405">
        <v>8</v>
      </c>
      <c r="F241" s="406">
        <f>VLOOKUP(B241,'RELATÓRIO DE COMPOSIÇÕES'!A:I,9,0)</f>
        <v>118.92</v>
      </c>
      <c r="G241" s="407">
        <f>BDI_Materiais!$H$27</f>
        <v>0.2026</v>
      </c>
      <c r="H241" s="406">
        <f t="shared" ref="H241" si="122">(1+G241)*F241</f>
        <v>143.01319199999998</v>
      </c>
      <c r="I241" s="406">
        <f t="shared" ref="I241" si="123">ROUND((H241*E241),2)</f>
        <v>1144.1099999999999</v>
      </c>
      <c r="J241" s="31"/>
    </row>
    <row r="242" spans="1:10" s="377" customFormat="1" x14ac:dyDescent="0.25">
      <c r="A242" s="457" t="s">
        <v>15209</v>
      </c>
      <c r="B242" s="458" t="s">
        <v>3630</v>
      </c>
      <c r="C242" s="459" t="s">
        <v>15210</v>
      </c>
      <c r="D242" s="459" t="s">
        <v>3653</v>
      </c>
      <c r="E242" s="460"/>
      <c r="F242" s="459"/>
      <c r="G242" s="459"/>
      <c r="H242" s="459"/>
      <c r="I242" s="461"/>
      <c r="J242" s="462"/>
    </row>
    <row r="243" spans="1:10" s="377" customFormat="1" ht="45" x14ac:dyDescent="0.25">
      <c r="A243" s="31" t="s">
        <v>16018</v>
      </c>
      <c r="B243" s="404">
        <v>89987</v>
      </c>
      <c r="C243" s="31" t="s">
        <v>16019</v>
      </c>
      <c r="D243" s="31" t="s">
        <v>3635</v>
      </c>
      <c r="E243" s="405">
        <v>2</v>
      </c>
      <c r="F243" s="406">
        <f>VLOOKUP(B243,'RELATÓRIO DE COMPOSIÇÕES'!A:I,9,0)</f>
        <v>125.39999999999999</v>
      </c>
      <c r="G243" s="407">
        <f>BDI_Materiais!$H$27</f>
        <v>0.2026</v>
      </c>
      <c r="H243" s="406">
        <f t="shared" ref="H243:H248" si="124">(1+G243)*F243</f>
        <v>150.80603999999997</v>
      </c>
      <c r="I243" s="406">
        <f t="shared" ref="I243:I248" si="125">ROUND((H243*E243),2)</f>
        <v>301.61</v>
      </c>
      <c r="J243" s="31"/>
    </row>
    <row r="244" spans="1:10" s="377" customFormat="1" ht="60" x14ac:dyDescent="0.25">
      <c r="A244" s="31" t="s">
        <v>16020</v>
      </c>
      <c r="B244" s="404">
        <v>94494</v>
      </c>
      <c r="C244" s="31" t="s">
        <v>16021</v>
      </c>
      <c r="D244" s="31" t="s">
        <v>3635</v>
      </c>
      <c r="E244" s="405">
        <v>1</v>
      </c>
      <c r="F244" s="406">
        <f>VLOOKUP(B244,'RELATÓRIO DE COMPOSIÇÕES'!A:I,9,0)</f>
        <v>86.31</v>
      </c>
      <c r="G244" s="407">
        <f>BDI_Materiais!$H$27</f>
        <v>0.2026</v>
      </c>
      <c r="H244" s="406">
        <f t="shared" si="124"/>
        <v>103.79640599999999</v>
      </c>
      <c r="I244" s="406">
        <f t="shared" si="125"/>
        <v>103.8</v>
      </c>
      <c r="J244" s="31"/>
    </row>
    <row r="245" spans="1:10" s="377" customFormat="1" ht="30" x14ac:dyDescent="0.25">
      <c r="A245" s="31" t="s">
        <v>16022</v>
      </c>
      <c r="B245" s="404">
        <v>94497</v>
      </c>
      <c r="C245" s="31" t="s">
        <v>7935</v>
      </c>
      <c r="D245" s="31" t="s">
        <v>3635</v>
      </c>
      <c r="E245" s="405">
        <v>2</v>
      </c>
      <c r="F245" s="406">
        <f>VLOOKUP(B245,'RELATÓRIO DE COMPOSIÇÕES'!A:I,9,0)</f>
        <v>140.58000000000001</v>
      </c>
      <c r="G245" s="407">
        <f>BDI_Materiais!$H$27</f>
        <v>0.2026</v>
      </c>
      <c r="H245" s="406">
        <f t="shared" si="124"/>
        <v>169.061508</v>
      </c>
      <c r="I245" s="406">
        <f t="shared" si="125"/>
        <v>338.12</v>
      </c>
      <c r="J245" s="31"/>
    </row>
    <row r="246" spans="1:10" s="377" customFormat="1" ht="45" x14ac:dyDescent="0.25">
      <c r="A246" s="31" t="s">
        <v>16023</v>
      </c>
      <c r="B246" s="404">
        <v>94792</v>
      </c>
      <c r="C246" s="31" t="s">
        <v>15214</v>
      </c>
      <c r="D246" s="31" t="s">
        <v>3635</v>
      </c>
      <c r="E246" s="405">
        <v>2</v>
      </c>
      <c r="F246" s="406">
        <f>VLOOKUP(B246,'RELATÓRIO DE COMPOSIÇÕES'!A:I,9,0)</f>
        <v>152.94</v>
      </c>
      <c r="G246" s="407">
        <f>BDI_Materiais!$H$27</f>
        <v>0.2026</v>
      </c>
      <c r="H246" s="406">
        <f t="shared" si="124"/>
        <v>183.92564399999998</v>
      </c>
      <c r="I246" s="406">
        <f t="shared" si="125"/>
        <v>367.85</v>
      </c>
      <c r="J246" s="31"/>
    </row>
    <row r="247" spans="1:10" s="377" customFormat="1" ht="45" x14ac:dyDescent="0.25">
      <c r="A247" s="31" t="s">
        <v>16024</v>
      </c>
      <c r="B247" s="404">
        <v>94793</v>
      </c>
      <c r="C247" s="31" t="s">
        <v>16025</v>
      </c>
      <c r="D247" s="31" t="s">
        <v>3635</v>
      </c>
      <c r="E247" s="405">
        <v>2</v>
      </c>
      <c r="F247" s="406">
        <f>VLOOKUP(B247,'RELATÓRIO DE COMPOSIÇÕES'!A:I,9,0)</f>
        <v>210.2</v>
      </c>
      <c r="G247" s="407">
        <f>BDI_Materiais!$H$27</f>
        <v>0.2026</v>
      </c>
      <c r="H247" s="406">
        <f t="shared" si="124"/>
        <v>252.78651999999997</v>
      </c>
      <c r="I247" s="406">
        <f t="shared" si="125"/>
        <v>505.57</v>
      </c>
      <c r="J247" s="31"/>
    </row>
    <row r="248" spans="1:10" s="377" customFormat="1" ht="75" x14ac:dyDescent="0.25">
      <c r="A248" s="31" t="s">
        <v>16026</v>
      </c>
      <c r="B248" s="404">
        <v>94794</v>
      </c>
      <c r="C248" s="31" t="s">
        <v>16027</v>
      </c>
      <c r="D248" s="31" t="s">
        <v>3635</v>
      </c>
      <c r="E248" s="405">
        <v>2</v>
      </c>
      <c r="F248" s="406">
        <f>VLOOKUP(B248,'RELATÓRIO DE COMPOSIÇÕES'!A:I,9,0)</f>
        <v>222.26</v>
      </c>
      <c r="G248" s="407">
        <f>BDI_Materiais!$H$27</f>
        <v>0.2026</v>
      </c>
      <c r="H248" s="406">
        <f t="shared" si="124"/>
        <v>267.28987599999999</v>
      </c>
      <c r="I248" s="406">
        <f t="shared" si="125"/>
        <v>534.58000000000004</v>
      </c>
      <c r="J248" s="31"/>
    </row>
    <row r="249" spans="1:10" s="377" customFormat="1" x14ac:dyDescent="0.25">
      <c r="A249" s="457" t="s">
        <v>16028</v>
      </c>
      <c r="B249" s="458" t="s">
        <v>3630</v>
      </c>
      <c r="C249" s="459" t="s">
        <v>14731</v>
      </c>
      <c r="D249" s="459" t="s">
        <v>3653</v>
      </c>
      <c r="E249" s="460"/>
      <c r="F249" s="459"/>
      <c r="G249" s="459"/>
      <c r="H249" s="459"/>
      <c r="I249" s="461"/>
      <c r="J249" s="462"/>
    </row>
    <row r="250" spans="1:10" s="377" customFormat="1" ht="60" x14ac:dyDescent="0.25">
      <c r="A250" s="31" t="s">
        <v>16029</v>
      </c>
      <c r="B250" s="404" t="s">
        <v>7148</v>
      </c>
      <c r="C250" s="31" t="s">
        <v>16030</v>
      </c>
      <c r="D250" s="31" t="s">
        <v>3635</v>
      </c>
      <c r="E250" s="405">
        <v>1</v>
      </c>
      <c r="F250" s="406">
        <f>VLOOKUP(B250,'RELATÓRIO DE COMPOSIÇÕES'!A:I,9,0)</f>
        <v>1318.04</v>
      </c>
      <c r="G250" s="407">
        <f>BDI_Materiais!$H$27</f>
        <v>0.2026</v>
      </c>
      <c r="H250" s="406">
        <f t="shared" ref="H250" si="126">(1+G250)*F250</f>
        <v>1585.0749039999998</v>
      </c>
      <c r="I250" s="406">
        <f t="shared" ref="I250" si="127">ROUND((H250*E250),2)</f>
        <v>1585.07</v>
      </c>
      <c r="J250" s="31"/>
    </row>
    <row r="251" spans="1:10" s="377" customFormat="1" x14ac:dyDescent="0.25">
      <c r="A251" s="440" t="s">
        <v>15323</v>
      </c>
      <c r="B251" s="463" t="s">
        <v>3630</v>
      </c>
      <c r="C251" s="221" t="s">
        <v>15324</v>
      </c>
      <c r="D251" s="221" t="s">
        <v>3653</v>
      </c>
      <c r="E251" s="442"/>
      <c r="F251" s="221"/>
      <c r="G251" s="221"/>
      <c r="H251" s="221"/>
      <c r="I251" s="443"/>
      <c r="J251" s="444"/>
    </row>
    <row r="252" spans="1:10" s="377" customFormat="1" x14ac:dyDescent="0.25">
      <c r="A252" s="445" t="s">
        <v>15365</v>
      </c>
      <c r="B252" s="465" t="s">
        <v>3630</v>
      </c>
      <c r="C252" s="447" t="s">
        <v>15366</v>
      </c>
      <c r="D252" s="447" t="s">
        <v>3653</v>
      </c>
      <c r="E252" s="448"/>
      <c r="F252" s="447"/>
      <c r="G252" s="447"/>
      <c r="H252" s="447"/>
      <c r="I252" s="449"/>
      <c r="J252" s="450"/>
    </row>
    <row r="253" spans="1:10" s="377" customFormat="1" x14ac:dyDescent="0.25">
      <c r="A253" s="451" t="s">
        <v>15367</v>
      </c>
      <c r="B253" s="464" t="s">
        <v>3630</v>
      </c>
      <c r="C253" s="453" t="s">
        <v>15368</v>
      </c>
      <c r="D253" s="453" t="s">
        <v>3653</v>
      </c>
      <c r="E253" s="454"/>
      <c r="F253" s="453"/>
      <c r="G253" s="453"/>
      <c r="H253" s="453"/>
      <c r="I253" s="455"/>
      <c r="J253" s="456"/>
    </row>
    <row r="254" spans="1:10" s="377" customFormat="1" ht="30" x14ac:dyDescent="0.25">
      <c r="A254" s="31" t="s">
        <v>15369</v>
      </c>
      <c r="B254" s="404">
        <v>102991</v>
      </c>
      <c r="C254" s="31" t="s">
        <v>16031</v>
      </c>
      <c r="D254" s="31" t="s">
        <v>3640</v>
      </c>
      <c r="E254" s="405">
        <v>76.400000000000006</v>
      </c>
      <c r="F254" s="406">
        <f>VLOOKUP(B254,'RELATÓRIO DE COMPOSIÇÕES'!A:I,9,0)</f>
        <v>54.62</v>
      </c>
      <c r="G254" s="407">
        <f>BDI_Materiais!$H$27</f>
        <v>0.2026</v>
      </c>
      <c r="H254" s="406">
        <f t="shared" ref="H254" si="128">(1+G254)*F254</f>
        <v>65.686011999999991</v>
      </c>
      <c r="I254" s="406">
        <f t="shared" ref="I254" si="129">ROUND((H254*E254),2)</f>
        <v>5018.41</v>
      </c>
      <c r="J254" s="31"/>
    </row>
    <row r="255" spans="1:10" s="377" customFormat="1" x14ac:dyDescent="0.25">
      <c r="A255" s="440" t="s">
        <v>15380</v>
      </c>
      <c r="B255" s="463" t="s">
        <v>3630</v>
      </c>
      <c r="C255" s="221" t="s">
        <v>15381</v>
      </c>
      <c r="D255" s="221" t="s">
        <v>3653</v>
      </c>
      <c r="E255" s="442"/>
      <c r="F255" s="221"/>
      <c r="G255" s="221"/>
      <c r="H255" s="221"/>
      <c r="I255" s="443"/>
      <c r="J255" s="444"/>
    </row>
    <row r="256" spans="1:10" s="377" customFormat="1" x14ac:dyDescent="0.25">
      <c r="A256" s="445" t="s">
        <v>15382</v>
      </c>
      <c r="B256" s="465" t="s">
        <v>3630</v>
      </c>
      <c r="C256" s="447" t="s">
        <v>15326</v>
      </c>
      <c r="D256" s="447" t="s">
        <v>3653</v>
      </c>
      <c r="E256" s="448"/>
      <c r="F256" s="447"/>
      <c r="G256" s="447"/>
      <c r="H256" s="447"/>
      <c r="I256" s="449"/>
      <c r="J256" s="450"/>
    </row>
    <row r="257" spans="1:10" s="377" customFormat="1" x14ac:dyDescent="0.25">
      <c r="A257" s="451" t="s">
        <v>15383</v>
      </c>
      <c r="B257" s="464" t="s">
        <v>3630</v>
      </c>
      <c r="C257" s="453" t="s">
        <v>15328</v>
      </c>
      <c r="D257" s="453" t="s">
        <v>3653</v>
      </c>
      <c r="E257" s="454"/>
      <c r="F257" s="453"/>
      <c r="G257" s="453"/>
      <c r="H257" s="453"/>
      <c r="I257" s="455"/>
      <c r="J257" s="456"/>
    </row>
    <row r="258" spans="1:10" s="377" customFormat="1" ht="45" x14ac:dyDescent="0.25">
      <c r="A258" s="31" t="s">
        <v>15384</v>
      </c>
      <c r="B258" s="404">
        <v>89711</v>
      </c>
      <c r="C258" s="31" t="s">
        <v>16032</v>
      </c>
      <c r="D258" s="31" t="s">
        <v>3640</v>
      </c>
      <c r="E258" s="405">
        <v>47.5</v>
      </c>
      <c r="F258" s="406">
        <f>VLOOKUP(B258,'RELATÓRIO DE COMPOSIÇÕES'!A:I,9,0)</f>
        <v>21.05</v>
      </c>
      <c r="G258" s="407">
        <f>BDI_Materiais!$H$27</f>
        <v>0.2026</v>
      </c>
      <c r="H258" s="406">
        <f t="shared" ref="H258:H260" si="130">(1+G258)*F258</f>
        <v>25.314729999999997</v>
      </c>
      <c r="I258" s="406">
        <f t="shared" ref="I258:I260" si="131">ROUND((H258*E258),2)</f>
        <v>1202.45</v>
      </c>
      <c r="J258" s="31"/>
    </row>
    <row r="259" spans="1:10" s="377" customFormat="1" ht="45" x14ac:dyDescent="0.25">
      <c r="A259" s="31" t="s">
        <v>15385</v>
      </c>
      <c r="B259" s="404">
        <v>89712</v>
      </c>
      <c r="C259" s="31" t="s">
        <v>16033</v>
      </c>
      <c r="D259" s="31" t="s">
        <v>3640</v>
      </c>
      <c r="E259" s="405">
        <v>51.5</v>
      </c>
      <c r="F259" s="406">
        <f>VLOOKUP(B259,'RELATÓRIO DE COMPOSIÇÕES'!A:I,9,0)</f>
        <v>26.32</v>
      </c>
      <c r="G259" s="407">
        <f>BDI_Materiais!$H$27</f>
        <v>0.2026</v>
      </c>
      <c r="H259" s="406">
        <f t="shared" si="130"/>
        <v>31.652431999999997</v>
      </c>
      <c r="I259" s="406">
        <f t="shared" si="131"/>
        <v>1630.1</v>
      </c>
      <c r="J259" s="31"/>
    </row>
    <row r="260" spans="1:10" s="377" customFormat="1" ht="45" x14ac:dyDescent="0.25">
      <c r="A260" s="31" t="s">
        <v>15386</v>
      </c>
      <c r="B260" s="404">
        <v>89714</v>
      </c>
      <c r="C260" s="31" t="s">
        <v>16034</v>
      </c>
      <c r="D260" s="31" t="s">
        <v>3640</v>
      </c>
      <c r="E260" s="405">
        <v>36</v>
      </c>
      <c r="F260" s="406">
        <f>VLOOKUP(B260,'RELATÓRIO DE COMPOSIÇÕES'!A:I,9,0)</f>
        <v>36.65</v>
      </c>
      <c r="G260" s="407">
        <f>BDI_Materiais!$H$27</f>
        <v>0.2026</v>
      </c>
      <c r="H260" s="406">
        <f t="shared" si="130"/>
        <v>44.075289999999995</v>
      </c>
      <c r="I260" s="406">
        <f t="shared" si="131"/>
        <v>1586.71</v>
      </c>
      <c r="J260" s="31"/>
    </row>
    <row r="261" spans="1:10" s="377" customFormat="1" x14ac:dyDescent="0.25">
      <c r="A261" s="457" t="s">
        <v>15390</v>
      </c>
      <c r="B261" s="458" t="s">
        <v>3630</v>
      </c>
      <c r="C261" s="459" t="s">
        <v>15143</v>
      </c>
      <c r="D261" s="459" t="s">
        <v>3653</v>
      </c>
      <c r="E261" s="460"/>
      <c r="F261" s="459"/>
      <c r="G261" s="459"/>
      <c r="H261" s="459"/>
      <c r="I261" s="461"/>
      <c r="J261" s="462"/>
    </row>
    <row r="262" spans="1:10" s="377" customFormat="1" ht="60" x14ac:dyDescent="0.25">
      <c r="A262" s="31" t="s">
        <v>15391</v>
      </c>
      <c r="B262" s="404">
        <v>89728</v>
      </c>
      <c r="C262" s="31" t="s">
        <v>16035</v>
      </c>
      <c r="D262" s="31" t="s">
        <v>3635</v>
      </c>
      <c r="E262" s="405">
        <v>16</v>
      </c>
      <c r="F262" s="406">
        <f>VLOOKUP(B262,'RELATÓRIO DE COMPOSIÇÕES'!A:I,9,0)</f>
        <v>12.729999999999999</v>
      </c>
      <c r="G262" s="407">
        <f>BDI_Materiais!$H$27</f>
        <v>0.2026</v>
      </c>
      <c r="H262" s="406">
        <f t="shared" ref="H262:H263" si="132">(1+G262)*F262</f>
        <v>15.309097999999997</v>
      </c>
      <c r="I262" s="406">
        <f t="shared" ref="I262:I263" si="133">ROUND((H262*E262),2)</f>
        <v>244.95</v>
      </c>
      <c r="J262" s="31"/>
    </row>
    <row r="263" spans="1:10" s="377" customFormat="1" ht="60" x14ac:dyDescent="0.25">
      <c r="A263" s="31" t="s">
        <v>15392</v>
      </c>
      <c r="B263" s="404">
        <v>104333</v>
      </c>
      <c r="C263" s="31" t="s">
        <v>15405</v>
      </c>
      <c r="D263" s="31" t="s">
        <v>3635</v>
      </c>
      <c r="E263" s="405">
        <v>1</v>
      </c>
      <c r="F263" s="406">
        <f>VLOOKUP(B263,'RELATÓRIO DE COMPOSIÇÕES'!A:I,9,0)</f>
        <v>73.180000000000007</v>
      </c>
      <c r="G263" s="407">
        <f>BDI_Materiais!$H$27</f>
        <v>0.2026</v>
      </c>
      <c r="H263" s="406">
        <f t="shared" si="132"/>
        <v>88.006268000000006</v>
      </c>
      <c r="I263" s="406">
        <f t="shared" si="133"/>
        <v>88.01</v>
      </c>
      <c r="J263" s="31"/>
    </row>
    <row r="264" spans="1:10" s="377" customFormat="1" x14ac:dyDescent="0.25">
      <c r="A264" s="457" t="s">
        <v>15406</v>
      </c>
      <c r="B264" s="458" t="s">
        <v>3630</v>
      </c>
      <c r="C264" s="459" t="s">
        <v>15159</v>
      </c>
      <c r="D264" s="459" t="s">
        <v>3653</v>
      </c>
      <c r="E264" s="460"/>
      <c r="F264" s="459"/>
      <c r="G264" s="459"/>
      <c r="H264" s="459"/>
      <c r="I264" s="461"/>
      <c r="J264" s="462"/>
    </row>
    <row r="265" spans="1:10" s="377" customFormat="1" ht="45" x14ac:dyDescent="0.25">
      <c r="A265" s="31" t="s">
        <v>15407</v>
      </c>
      <c r="B265" s="404">
        <v>89744</v>
      </c>
      <c r="C265" s="31" t="s">
        <v>16036</v>
      </c>
      <c r="D265" s="31" t="s">
        <v>3635</v>
      </c>
      <c r="E265" s="405">
        <v>6</v>
      </c>
      <c r="F265" s="406">
        <f>VLOOKUP(B265,'RELATÓRIO DE COMPOSIÇÕES'!A:I,9,0)</f>
        <v>26.32</v>
      </c>
      <c r="G265" s="407">
        <f>BDI_Materiais!$H$27</f>
        <v>0.2026</v>
      </c>
      <c r="H265" s="406">
        <f t="shared" ref="H265:H266" si="134">(1+G265)*F265</f>
        <v>31.652431999999997</v>
      </c>
      <c r="I265" s="406">
        <f t="shared" ref="I265:I266" si="135">ROUND((H265*E265),2)</f>
        <v>189.91</v>
      </c>
      <c r="J265" s="31"/>
    </row>
    <row r="266" spans="1:10" s="377" customFormat="1" ht="45" x14ac:dyDescent="0.25">
      <c r="A266" s="31" t="s">
        <v>15408</v>
      </c>
      <c r="B266" s="404">
        <v>89726</v>
      </c>
      <c r="C266" s="31" t="s">
        <v>16037</v>
      </c>
      <c r="D266" s="31" t="s">
        <v>3635</v>
      </c>
      <c r="E266" s="405">
        <v>7</v>
      </c>
      <c r="F266" s="406">
        <f>VLOOKUP(B266,'RELATÓRIO DE COMPOSIÇÕES'!A:I,9,0)</f>
        <v>10.339999999999998</v>
      </c>
      <c r="G266" s="407">
        <f>BDI_Materiais!$H$27</f>
        <v>0.2026</v>
      </c>
      <c r="H266" s="406">
        <f t="shared" si="134"/>
        <v>12.434883999999997</v>
      </c>
      <c r="I266" s="406">
        <f t="shared" si="135"/>
        <v>87.04</v>
      </c>
      <c r="J266" s="31"/>
    </row>
    <row r="267" spans="1:10" s="377" customFormat="1" x14ac:dyDescent="0.25">
      <c r="A267" s="457" t="s">
        <v>15414</v>
      </c>
      <c r="B267" s="458" t="s">
        <v>3630</v>
      </c>
      <c r="C267" s="459" t="s">
        <v>15415</v>
      </c>
      <c r="D267" s="459" t="s">
        <v>3653</v>
      </c>
      <c r="E267" s="460"/>
      <c r="F267" s="459"/>
      <c r="G267" s="459"/>
      <c r="H267" s="459"/>
      <c r="I267" s="461"/>
      <c r="J267" s="462"/>
    </row>
    <row r="268" spans="1:10" s="377" customFormat="1" ht="45" x14ac:dyDescent="0.25">
      <c r="A268" s="31" t="s">
        <v>15416</v>
      </c>
      <c r="B268" s="404">
        <v>89785</v>
      </c>
      <c r="C268" s="31" t="s">
        <v>16038</v>
      </c>
      <c r="D268" s="31" t="s">
        <v>3635</v>
      </c>
      <c r="E268" s="405">
        <v>6</v>
      </c>
      <c r="F268" s="406">
        <f>VLOOKUP(B268,'RELATÓRIO DE COMPOSIÇÕES'!A:I,9,0)</f>
        <v>25.219999999999995</v>
      </c>
      <c r="G268" s="407">
        <f>BDI_Materiais!$H$27</f>
        <v>0.2026</v>
      </c>
      <c r="H268" s="406">
        <f t="shared" ref="H268:H270" si="136">(1+G268)*F268</f>
        <v>30.329571999999992</v>
      </c>
      <c r="I268" s="406">
        <f t="shared" ref="I268:I270" si="137">ROUND((H268*E268),2)</f>
        <v>181.98</v>
      </c>
      <c r="J268" s="31"/>
    </row>
    <row r="269" spans="1:10" s="377" customFormat="1" ht="60" x14ac:dyDescent="0.25">
      <c r="A269" s="31" t="s">
        <v>15417</v>
      </c>
      <c r="B269" s="404" t="s">
        <v>7181</v>
      </c>
      <c r="C269" s="31" t="s">
        <v>15420</v>
      </c>
      <c r="D269" s="31" t="s">
        <v>3635</v>
      </c>
      <c r="E269" s="405">
        <v>5</v>
      </c>
      <c r="F269" s="406">
        <f>VLOOKUP(B269,'RELATÓRIO DE COMPOSIÇÕES'!A:I,9,0)</f>
        <v>42.25</v>
      </c>
      <c r="G269" s="407">
        <f>BDI_Materiais!$H$27</f>
        <v>0.2026</v>
      </c>
      <c r="H269" s="406">
        <f t="shared" si="136"/>
        <v>50.809849999999997</v>
      </c>
      <c r="I269" s="406">
        <f t="shared" si="137"/>
        <v>254.05</v>
      </c>
      <c r="J269" s="31"/>
    </row>
    <row r="270" spans="1:10" s="377" customFormat="1" ht="45" x14ac:dyDescent="0.25">
      <c r="A270" s="31" t="s">
        <v>15419</v>
      </c>
      <c r="B270" s="404">
        <v>89797</v>
      </c>
      <c r="C270" s="31" t="s">
        <v>15424</v>
      </c>
      <c r="D270" s="31" t="s">
        <v>3635</v>
      </c>
      <c r="E270" s="405">
        <v>5</v>
      </c>
      <c r="F270" s="406">
        <f>VLOOKUP(B270,'RELATÓRIO DE COMPOSIÇÕES'!A:I,9,0)</f>
        <v>48.120000000000005</v>
      </c>
      <c r="G270" s="407">
        <f>BDI_Materiais!$H$27</f>
        <v>0.2026</v>
      </c>
      <c r="H270" s="406">
        <f t="shared" si="136"/>
        <v>57.869112000000001</v>
      </c>
      <c r="I270" s="406">
        <f t="shared" si="137"/>
        <v>289.35000000000002</v>
      </c>
      <c r="J270" s="31"/>
    </row>
    <row r="271" spans="1:10" s="377" customFormat="1" x14ac:dyDescent="0.25">
      <c r="A271" s="440" t="s">
        <v>15448</v>
      </c>
      <c r="B271" s="463" t="s">
        <v>3630</v>
      </c>
      <c r="C271" s="221" t="s">
        <v>15372</v>
      </c>
      <c r="D271" s="221" t="s">
        <v>3653</v>
      </c>
      <c r="E271" s="442"/>
      <c r="F271" s="221"/>
      <c r="G271" s="221"/>
      <c r="H271" s="221"/>
      <c r="I271" s="443"/>
      <c r="J271" s="444"/>
    </row>
    <row r="272" spans="1:10" s="377" customFormat="1" x14ac:dyDescent="0.25">
      <c r="A272" s="451" t="s">
        <v>15449</v>
      </c>
      <c r="B272" s="464" t="s">
        <v>3630</v>
      </c>
      <c r="C272" s="453" t="s">
        <v>15450</v>
      </c>
      <c r="D272" s="453" t="s">
        <v>3653</v>
      </c>
      <c r="E272" s="454"/>
      <c r="F272" s="453"/>
      <c r="G272" s="453"/>
      <c r="H272" s="453"/>
      <c r="I272" s="455"/>
      <c r="J272" s="456"/>
    </row>
    <row r="273" spans="1:10" s="377" customFormat="1" ht="45" x14ac:dyDescent="0.25">
      <c r="A273" s="31" t="s">
        <v>15451</v>
      </c>
      <c r="B273" s="404">
        <v>89495</v>
      </c>
      <c r="C273" s="31" t="s">
        <v>16039</v>
      </c>
      <c r="D273" s="31" t="s">
        <v>3635</v>
      </c>
      <c r="E273" s="405">
        <v>6</v>
      </c>
      <c r="F273" s="406">
        <f>VLOOKUP(B273,'RELATÓRIO DE COMPOSIÇÕES'!A:I,9,0)</f>
        <v>22.38</v>
      </c>
      <c r="G273" s="407">
        <f>BDI_Materiais!$H$27</f>
        <v>0.2026</v>
      </c>
      <c r="H273" s="406">
        <f t="shared" ref="H273:H274" si="138">(1+G273)*F273</f>
        <v>26.914187999999996</v>
      </c>
      <c r="I273" s="406">
        <f t="shared" ref="I273:I274" si="139">ROUND((H273*E273),2)</f>
        <v>161.49</v>
      </c>
      <c r="J273" s="31"/>
    </row>
    <row r="274" spans="1:10" s="377" customFormat="1" ht="45" x14ac:dyDescent="0.25">
      <c r="A274" s="31" t="s">
        <v>15453</v>
      </c>
      <c r="B274" s="404" t="s">
        <v>7180</v>
      </c>
      <c r="C274" s="31" t="s">
        <v>15454</v>
      </c>
      <c r="D274" s="31" t="s">
        <v>3635</v>
      </c>
      <c r="E274" s="405">
        <v>6</v>
      </c>
      <c r="F274" s="406">
        <f>VLOOKUP(B274,'RELATÓRIO DE COMPOSIÇÕES'!A:I,9,0)</f>
        <v>64.52</v>
      </c>
      <c r="G274" s="407">
        <f>BDI_Materiais!$H$27</f>
        <v>0.2026</v>
      </c>
      <c r="H274" s="406">
        <f t="shared" si="138"/>
        <v>77.591751999999985</v>
      </c>
      <c r="I274" s="406">
        <f t="shared" si="139"/>
        <v>465.55</v>
      </c>
      <c r="J274" s="31"/>
    </row>
    <row r="275" spans="1:10" s="377" customFormat="1" x14ac:dyDescent="0.25">
      <c r="A275" s="457" t="s">
        <v>15459</v>
      </c>
      <c r="B275" s="458" t="s">
        <v>3630</v>
      </c>
      <c r="C275" s="459" t="s">
        <v>15460</v>
      </c>
      <c r="D275" s="459" t="s">
        <v>3653</v>
      </c>
      <c r="E275" s="460"/>
      <c r="F275" s="459"/>
      <c r="G275" s="459"/>
      <c r="H275" s="459"/>
      <c r="I275" s="461"/>
      <c r="J275" s="462"/>
    </row>
    <row r="276" spans="1:10" s="377" customFormat="1" ht="45" x14ac:dyDescent="0.25">
      <c r="A276" s="31" t="s">
        <v>15461</v>
      </c>
      <c r="B276" s="404">
        <v>97902</v>
      </c>
      <c r="C276" s="31" t="s">
        <v>16040</v>
      </c>
      <c r="D276" s="31" t="s">
        <v>3635</v>
      </c>
      <c r="E276" s="405">
        <v>2</v>
      </c>
      <c r="F276" s="406">
        <f>VLOOKUP(B276,'RELATÓRIO DE COMPOSIÇÕES'!A:I,9,0)</f>
        <v>596.81000000000006</v>
      </c>
      <c r="G276" s="407">
        <f>BDI_Materiais!$H$27</f>
        <v>0.2026</v>
      </c>
      <c r="H276" s="406">
        <f t="shared" ref="H276" si="140">(1+G276)*F276</f>
        <v>717.72370599999999</v>
      </c>
      <c r="I276" s="406">
        <f t="shared" ref="I276" si="141">ROUND((H276*E276),2)</f>
        <v>1435.45</v>
      </c>
      <c r="J276" s="31"/>
    </row>
    <row r="277" spans="1:10" s="377" customFormat="1" x14ac:dyDescent="0.25">
      <c r="A277" s="466"/>
      <c r="B277" s="467" t="s">
        <v>3630</v>
      </c>
      <c r="C277" s="34"/>
      <c r="D277" s="34"/>
      <c r="E277" s="34"/>
      <c r="F277" s="34"/>
      <c r="G277" s="34"/>
      <c r="H277" s="34"/>
      <c r="I277" s="34"/>
      <c r="J277" s="468"/>
    </row>
    <row r="278" spans="1:10" s="377" customFormat="1" x14ac:dyDescent="0.25">
      <c r="A278" s="469"/>
      <c r="B278" s="470" t="s">
        <v>3630</v>
      </c>
      <c r="C278" s="35" t="s">
        <v>15468</v>
      </c>
      <c r="D278" s="35"/>
      <c r="E278" s="35"/>
      <c r="F278" s="35"/>
      <c r="G278" s="35"/>
      <c r="H278" s="35"/>
      <c r="I278" s="35"/>
      <c r="J278" s="471">
        <f>SUM(I202:I276)</f>
        <v>24243.19</v>
      </c>
    </row>
    <row r="279" spans="1:10" s="377" customFormat="1" x14ac:dyDescent="0.25">
      <c r="A279" s="472"/>
      <c r="B279" s="473" t="s">
        <v>3630</v>
      </c>
      <c r="C279" s="474"/>
      <c r="D279" s="474"/>
      <c r="E279" s="474"/>
      <c r="F279" s="474"/>
      <c r="G279" s="474"/>
      <c r="H279" s="474"/>
      <c r="I279" s="474"/>
      <c r="J279" s="475"/>
    </row>
    <row r="280" spans="1:10" s="377" customFormat="1" x14ac:dyDescent="0.25">
      <c r="A280" s="440" t="s">
        <v>15469</v>
      </c>
      <c r="B280" s="463" t="s">
        <v>3630</v>
      </c>
      <c r="C280" s="221" t="s">
        <v>15470</v>
      </c>
      <c r="D280" s="221" t="s">
        <v>3653</v>
      </c>
      <c r="E280" s="442"/>
      <c r="F280" s="221"/>
      <c r="G280" s="221"/>
      <c r="H280" s="221"/>
      <c r="I280" s="443"/>
      <c r="J280" s="444"/>
    </row>
    <row r="281" spans="1:10" s="377" customFormat="1" x14ac:dyDescent="0.25">
      <c r="A281" s="445" t="s">
        <v>15471</v>
      </c>
      <c r="B281" s="465" t="s">
        <v>3630</v>
      </c>
      <c r="C281" s="447" t="s">
        <v>15472</v>
      </c>
      <c r="D281" s="447" t="s">
        <v>3653</v>
      </c>
      <c r="E281" s="448"/>
      <c r="F281" s="447"/>
      <c r="G281" s="447"/>
      <c r="H281" s="447"/>
      <c r="I281" s="449"/>
      <c r="J281" s="450"/>
    </row>
    <row r="282" spans="1:10" s="377" customFormat="1" x14ac:dyDescent="0.25">
      <c r="A282" s="445" t="s">
        <v>15473</v>
      </c>
      <c r="B282" s="465" t="s">
        <v>3630</v>
      </c>
      <c r="C282" s="447" t="s">
        <v>15474</v>
      </c>
      <c r="D282" s="447" t="s">
        <v>3653</v>
      </c>
      <c r="E282" s="448"/>
      <c r="F282" s="447"/>
      <c r="G282" s="447"/>
      <c r="H282" s="447"/>
      <c r="I282" s="449"/>
      <c r="J282" s="450"/>
    </row>
    <row r="283" spans="1:10" s="377" customFormat="1" x14ac:dyDescent="0.25">
      <c r="A283" s="451" t="s">
        <v>15475</v>
      </c>
      <c r="B283" s="464" t="s">
        <v>3630</v>
      </c>
      <c r="C283" s="453" t="s">
        <v>15476</v>
      </c>
      <c r="D283" s="453" t="s">
        <v>3653</v>
      </c>
      <c r="E283" s="454"/>
      <c r="F283" s="453"/>
      <c r="G283" s="453"/>
      <c r="H283" s="453"/>
      <c r="I283" s="455"/>
      <c r="J283" s="456"/>
    </row>
    <row r="284" spans="1:10" s="377" customFormat="1" ht="60" x14ac:dyDescent="0.25">
      <c r="A284" s="31" t="s">
        <v>15477</v>
      </c>
      <c r="B284" s="404">
        <v>101875</v>
      </c>
      <c r="C284" s="31" t="s">
        <v>7027</v>
      </c>
      <c r="D284" s="31" t="s">
        <v>3635</v>
      </c>
      <c r="E284" s="405">
        <v>1</v>
      </c>
      <c r="F284" s="406">
        <f>VLOOKUP(B284,'RELATÓRIO DE COMPOSIÇÕES'!A:I,9,0)</f>
        <v>324.07</v>
      </c>
      <c r="G284" s="407">
        <f>BDI_Materiais!$H$27</f>
        <v>0.2026</v>
      </c>
      <c r="H284" s="406">
        <f t="shared" ref="H284:H285" si="142">(1+G284)*F284</f>
        <v>389.72658199999995</v>
      </c>
      <c r="I284" s="406">
        <f t="shared" ref="I284:I285" si="143">ROUND((H284*E284),2)</f>
        <v>389.73</v>
      </c>
      <c r="J284" s="31"/>
    </row>
    <row r="285" spans="1:10" s="377" customFormat="1" ht="60" x14ac:dyDescent="0.25">
      <c r="A285" s="31" t="s">
        <v>15479</v>
      </c>
      <c r="B285" s="404">
        <v>101879</v>
      </c>
      <c r="C285" s="31" t="s">
        <v>7958</v>
      </c>
      <c r="D285" s="31" t="s">
        <v>3635</v>
      </c>
      <c r="E285" s="405">
        <v>1</v>
      </c>
      <c r="F285" s="406">
        <f>VLOOKUP(B285,'RELATÓRIO DE COMPOSIÇÕES'!A:I,9,0)</f>
        <v>465.75</v>
      </c>
      <c r="G285" s="407">
        <f>BDI_Materiais!$H$27</f>
        <v>0.2026</v>
      </c>
      <c r="H285" s="406">
        <f t="shared" si="142"/>
        <v>560.11095</v>
      </c>
      <c r="I285" s="406">
        <f t="shared" si="143"/>
        <v>560.11</v>
      </c>
      <c r="J285" s="31"/>
    </row>
    <row r="286" spans="1:10" s="377" customFormat="1" x14ac:dyDescent="0.25">
      <c r="A286" s="440" t="s">
        <v>15483</v>
      </c>
      <c r="B286" s="463" t="s">
        <v>3630</v>
      </c>
      <c r="C286" s="221" t="s">
        <v>15484</v>
      </c>
      <c r="D286" s="221" t="s">
        <v>3653</v>
      </c>
      <c r="E286" s="442"/>
      <c r="F286" s="221"/>
      <c r="G286" s="221"/>
      <c r="H286" s="221"/>
      <c r="I286" s="443"/>
      <c r="J286" s="444"/>
    </row>
    <row r="287" spans="1:10" s="377" customFormat="1" x14ac:dyDescent="0.25">
      <c r="A287" s="451" t="s">
        <v>15485</v>
      </c>
      <c r="B287" s="464" t="s">
        <v>3630</v>
      </c>
      <c r="C287" s="453" t="s">
        <v>15486</v>
      </c>
      <c r="D287" s="453" t="s">
        <v>3653</v>
      </c>
      <c r="E287" s="454"/>
      <c r="F287" s="453"/>
      <c r="G287" s="453"/>
      <c r="H287" s="453"/>
      <c r="I287" s="455"/>
      <c r="J287" s="456"/>
    </row>
    <row r="288" spans="1:10" s="377" customFormat="1" ht="30" x14ac:dyDescent="0.25">
      <c r="A288" s="31" t="s">
        <v>15487</v>
      </c>
      <c r="B288" s="404">
        <v>93653</v>
      </c>
      <c r="C288" s="31" t="s">
        <v>15488</v>
      </c>
      <c r="D288" s="31" t="s">
        <v>3635</v>
      </c>
      <c r="E288" s="405">
        <v>7</v>
      </c>
      <c r="F288" s="406">
        <f>VLOOKUP(B288,'RELATÓRIO DE COMPOSIÇÕES'!A:I,9,0)</f>
        <v>16.03</v>
      </c>
      <c r="G288" s="407">
        <f>BDI_Materiais!$H$27</f>
        <v>0.2026</v>
      </c>
      <c r="H288" s="406">
        <f t="shared" ref="H288:H290" si="144">(1+G288)*F288</f>
        <v>19.277677999999998</v>
      </c>
      <c r="I288" s="406">
        <f t="shared" ref="I288:I290" si="145">ROUND((H288*E288),2)</f>
        <v>134.94</v>
      </c>
      <c r="J288" s="31"/>
    </row>
    <row r="289" spans="1:10" s="377" customFormat="1" ht="30" x14ac:dyDescent="0.25">
      <c r="A289" s="31" t="s">
        <v>15489</v>
      </c>
      <c r="B289" s="404">
        <v>93655</v>
      </c>
      <c r="C289" s="31" t="s">
        <v>15492</v>
      </c>
      <c r="D289" s="31" t="s">
        <v>3635</v>
      </c>
      <c r="E289" s="405">
        <v>5</v>
      </c>
      <c r="F289" s="406">
        <f>VLOOKUP(B289,'RELATÓRIO DE COMPOSIÇÕES'!A:I,9,0)</f>
        <v>17.989999999999998</v>
      </c>
      <c r="G289" s="407">
        <f>BDI_Materiais!$H$27</f>
        <v>0.2026</v>
      </c>
      <c r="H289" s="406">
        <f t="shared" si="144"/>
        <v>21.634773999999997</v>
      </c>
      <c r="I289" s="406">
        <f t="shared" si="145"/>
        <v>108.17</v>
      </c>
      <c r="J289" s="31"/>
    </row>
    <row r="290" spans="1:10" s="377" customFormat="1" ht="30" x14ac:dyDescent="0.25">
      <c r="A290" s="31" t="s">
        <v>15491</v>
      </c>
      <c r="B290" s="404">
        <v>93656</v>
      </c>
      <c r="C290" s="31" t="s">
        <v>15494</v>
      </c>
      <c r="D290" s="31" t="s">
        <v>3635</v>
      </c>
      <c r="E290" s="405">
        <v>8</v>
      </c>
      <c r="F290" s="406">
        <f>VLOOKUP(B290,'RELATÓRIO DE COMPOSIÇÕES'!A:I,9,0)</f>
        <v>17.989999999999998</v>
      </c>
      <c r="G290" s="407">
        <f>BDI_Materiais!$H$27</f>
        <v>0.2026</v>
      </c>
      <c r="H290" s="406">
        <f t="shared" si="144"/>
        <v>21.634773999999997</v>
      </c>
      <c r="I290" s="406">
        <f t="shared" si="145"/>
        <v>173.08</v>
      </c>
      <c r="J290" s="31"/>
    </row>
    <row r="291" spans="1:10" s="377" customFormat="1" x14ac:dyDescent="0.25">
      <c r="A291" s="457" t="s">
        <v>15497</v>
      </c>
      <c r="B291" s="458" t="s">
        <v>3630</v>
      </c>
      <c r="C291" s="459" t="s">
        <v>15498</v>
      </c>
      <c r="D291" s="459" t="s">
        <v>3653</v>
      </c>
      <c r="E291" s="460"/>
      <c r="F291" s="459"/>
      <c r="G291" s="459"/>
      <c r="H291" s="459"/>
      <c r="I291" s="461"/>
      <c r="J291" s="462"/>
    </row>
    <row r="292" spans="1:10" s="377" customFormat="1" ht="30" x14ac:dyDescent="0.25">
      <c r="A292" s="31" t="s">
        <v>15499</v>
      </c>
      <c r="B292" s="404">
        <v>101894</v>
      </c>
      <c r="C292" s="31" t="s">
        <v>7957</v>
      </c>
      <c r="D292" s="31" t="s">
        <v>3635</v>
      </c>
      <c r="E292" s="405">
        <v>2</v>
      </c>
      <c r="F292" s="406">
        <f>VLOOKUP(B292,'RELATÓRIO DE COMPOSIÇÕES'!A:I,9,0)</f>
        <v>210.92000000000002</v>
      </c>
      <c r="G292" s="407">
        <f>BDI_Materiais!$H$27</f>
        <v>0.2026</v>
      </c>
      <c r="H292" s="406">
        <f t="shared" ref="H292:H293" si="146">(1+G292)*F292</f>
        <v>253.65239199999999</v>
      </c>
      <c r="I292" s="406">
        <f t="shared" ref="I292:I293" si="147">ROUND((H292*E292),2)</f>
        <v>507.3</v>
      </c>
      <c r="J292" s="31"/>
    </row>
    <row r="293" spans="1:10" s="377" customFormat="1" ht="30" x14ac:dyDescent="0.25">
      <c r="A293" s="31" t="s">
        <v>15501</v>
      </c>
      <c r="B293" s="404">
        <v>101895</v>
      </c>
      <c r="C293" s="31" t="s">
        <v>16041</v>
      </c>
      <c r="D293" s="31" t="s">
        <v>3635</v>
      </c>
      <c r="E293" s="405">
        <v>1</v>
      </c>
      <c r="F293" s="406">
        <f>VLOOKUP(B293,'RELATÓRIO DE COMPOSIÇÕES'!A:I,9,0)</f>
        <v>589.88</v>
      </c>
      <c r="G293" s="407">
        <f>BDI_Materiais!$H$27</f>
        <v>0.2026</v>
      </c>
      <c r="H293" s="406">
        <f t="shared" si="146"/>
        <v>709.38968799999998</v>
      </c>
      <c r="I293" s="406">
        <f t="shared" si="147"/>
        <v>709.39</v>
      </c>
      <c r="J293" s="31"/>
    </row>
    <row r="294" spans="1:10" s="377" customFormat="1" x14ac:dyDescent="0.25">
      <c r="A294" s="440" t="s">
        <v>15505</v>
      </c>
      <c r="B294" s="463" t="s">
        <v>3630</v>
      </c>
      <c r="C294" s="221" t="s">
        <v>15506</v>
      </c>
      <c r="D294" s="221" t="s">
        <v>3653</v>
      </c>
      <c r="E294" s="442"/>
      <c r="F294" s="221"/>
      <c r="G294" s="221"/>
      <c r="H294" s="221"/>
      <c r="I294" s="443"/>
      <c r="J294" s="444"/>
    </row>
    <row r="295" spans="1:10" s="377" customFormat="1" x14ac:dyDescent="0.25">
      <c r="A295" s="451" t="s">
        <v>15511</v>
      </c>
      <c r="B295" s="464" t="s">
        <v>3630</v>
      </c>
      <c r="C295" s="453" t="s">
        <v>15512</v>
      </c>
      <c r="D295" s="453" t="s">
        <v>3653</v>
      </c>
      <c r="E295" s="454"/>
      <c r="F295" s="453"/>
      <c r="G295" s="453"/>
      <c r="H295" s="453"/>
      <c r="I295" s="455"/>
      <c r="J295" s="456"/>
    </row>
    <row r="296" spans="1:10" s="377" customFormat="1" ht="30" x14ac:dyDescent="0.25">
      <c r="A296" s="31" t="s">
        <v>15513</v>
      </c>
      <c r="B296" s="404" t="s">
        <v>7187</v>
      </c>
      <c r="C296" s="31" t="s">
        <v>15516</v>
      </c>
      <c r="D296" s="31" t="s">
        <v>3635</v>
      </c>
      <c r="E296" s="405">
        <v>4</v>
      </c>
      <c r="F296" s="406">
        <f>VLOOKUP(B296,'RELATÓRIO DE COMPOSIÇÕES'!A:I,9,0)</f>
        <v>151.11000000000001</v>
      </c>
      <c r="G296" s="407">
        <f>BDI_Materiais!$H$27</f>
        <v>0.2026</v>
      </c>
      <c r="H296" s="406">
        <f t="shared" ref="H296" si="148">(1+G296)*F296</f>
        <v>181.724886</v>
      </c>
      <c r="I296" s="406">
        <f t="shared" ref="I296" si="149">ROUND((H296*E296),2)</f>
        <v>726.9</v>
      </c>
      <c r="J296" s="31"/>
    </row>
    <row r="297" spans="1:10" s="377" customFormat="1" x14ac:dyDescent="0.25">
      <c r="A297" s="440" t="s">
        <v>15517</v>
      </c>
      <c r="B297" s="463" t="s">
        <v>3630</v>
      </c>
      <c r="C297" s="221" t="s">
        <v>15518</v>
      </c>
      <c r="D297" s="221" t="s">
        <v>3653</v>
      </c>
      <c r="E297" s="442"/>
      <c r="F297" s="221"/>
      <c r="G297" s="221"/>
      <c r="H297" s="221"/>
      <c r="I297" s="443"/>
      <c r="J297" s="444"/>
    </row>
    <row r="298" spans="1:10" s="377" customFormat="1" x14ac:dyDescent="0.25">
      <c r="A298" s="451" t="s">
        <v>15519</v>
      </c>
      <c r="B298" s="464" t="s">
        <v>3630</v>
      </c>
      <c r="C298" s="453" t="s">
        <v>15520</v>
      </c>
      <c r="D298" s="453" t="s">
        <v>3653</v>
      </c>
      <c r="E298" s="454"/>
      <c r="F298" s="453"/>
      <c r="G298" s="453"/>
      <c r="H298" s="453"/>
      <c r="I298" s="455"/>
      <c r="J298" s="456"/>
    </row>
    <row r="299" spans="1:10" s="377" customFormat="1" ht="45" x14ac:dyDescent="0.25">
      <c r="A299" s="31" t="s">
        <v>7241</v>
      </c>
      <c r="B299" s="404">
        <v>91834</v>
      </c>
      <c r="C299" s="31" t="s">
        <v>7244</v>
      </c>
      <c r="D299" s="31" t="s">
        <v>3640</v>
      </c>
      <c r="E299" s="405">
        <v>28</v>
      </c>
      <c r="F299" s="406">
        <f>VLOOKUP(B299,'RELATÓRIO DE COMPOSIÇÕES'!A:I,9,0)</f>
        <v>18.39</v>
      </c>
      <c r="G299" s="407">
        <f>BDI_Materiais!$H$27</f>
        <v>0.2026</v>
      </c>
      <c r="H299" s="406">
        <f t="shared" ref="H299:H300" si="150">(1+G299)*F299</f>
        <v>22.115814</v>
      </c>
      <c r="I299" s="406">
        <f t="shared" ref="I299:I300" si="151">ROUND((H299*E299),2)</f>
        <v>619.24</v>
      </c>
      <c r="J299" s="31"/>
    </row>
    <row r="300" spans="1:10" s="377" customFormat="1" ht="45" x14ac:dyDescent="0.25">
      <c r="A300" s="31" t="s">
        <v>15521</v>
      </c>
      <c r="B300" s="404">
        <v>91836</v>
      </c>
      <c r="C300" s="31" t="s">
        <v>15522</v>
      </c>
      <c r="D300" s="31" t="s">
        <v>3640</v>
      </c>
      <c r="E300" s="405">
        <v>18</v>
      </c>
      <c r="F300" s="406">
        <f>VLOOKUP(B300,'RELATÓRIO DE COMPOSIÇÕES'!A:I,9,0)</f>
        <v>21.49</v>
      </c>
      <c r="G300" s="407">
        <f>BDI_Materiais!$H$27</f>
        <v>0.2026</v>
      </c>
      <c r="H300" s="406">
        <f t="shared" si="150"/>
        <v>25.843873999999996</v>
      </c>
      <c r="I300" s="406">
        <f t="shared" si="151"/>
        <v>465.19</v>
      </c>
      <c r="J300" s="31"/>
    </row>
    <row r="301" spans="1:10" s="377" customFormat="1" x14ac:dyDescent="0.25">
      <c r="A301" s="457" t="s">
        <v>15524</v>
      </c>
      <c r="B301" s="458" t="s">
        <v>3630</v>
      </c>
      <c r="C301" s="459" t="s">
        <v>15525</v>
      </c>
      <c r="D301" s="459" t="s">
        <v>3653</v>
      </c>
      <c r="E301" s="460"/>
      <c r="F301" s="459"/>
      <c r="G301" s="459"/>
      <c r="H301" s="459"/>
      <c r="I301" s="461"/>
      <c r="J301" s="462"/>
    </row>
    <row r="302" spans="1:10" s="377" customFormat="1" ht="45" x14ac:dyDescent="0.25">
      <c r="A302" s="31" t="s">
        <v>15526</v>
      </c>
      <c r="B302" s="404">
        <v>91865</v>
      </c>
      <c r="C302" s="31" t="s">
        <v>15645</v>
      </c>
      <c r="D302" s="31" t="s">
        <v>3640</v>
      </c>
      <c r="E302" s="405">
        <v>18</v>
      </c>
      <c r="F302" s="406">
        <f>VLOOKUP(B302,'RELATÓRIO DE COMPOSIÇÕES'!A:I,9,0)</f>
        <v>20.75</v>
      </c>
      <c r="G302" s="407">
        <f>BDI_Materiais!$H$27</f>
        <v>0.2026</v>
      </c>
      <c r="H302" s="406">
        <f t="shared" ref="H302" si="152">(1+G302)*F302</f>
        <v>24.953949999999999</v>
      </c>
      <c r="I302" s="406">
        <f t="shared" ref="I302" si="153">ROUND((H302*E302),2)</f>
        <v>449.17</v>
      </c>
      <c r="J302" s="31"/>
    </row>
    <row r="303" spans="1:10" s="377" customFormat="1" x14ac:dyDescent="0.25">
      <c r="A303" s="457" t="s">
        <v>15527</v>
      </c>
      <c r="B303" s="458" t="s">
        <v>3630</v>
      </c>
      <c r="C303" s="459" t="s">
        <v>15528</v>
      </c>
      <c r="D303" s="459" t="s">
        <v>3653</v>
      </c>
      <c r="E303" s="460"/>
      <c r="F303" s="459"/>
      <c r="G303" s="459"/>
      <c r="H303" s="459"/>
      <c r="I303" s="461"/>
      <c r="J303" s="462"/>
    </row>
    <row r="304" spans="1:10" s="377" customFormat="1" ht="45" x14ac:dyDescent="0.25">
      <c r="A304" s="31" t="s">
        <v>15529</v>
      </c>
      <c r="B304" s="404">
        <v>95746</v>
      </c>
      <c r="C304" s="31" t="s">
        <v>4782</v>
      </c>
      <c r="D304" s="31" t="s">
        <v>3640</v>
      </c>
      <c r="E304" s="405">
        <v>82</v>
      </c>
      <c r="F304" s="406">
        <f>VLOOKUP(B304,'RELATÓRIO DE COMPOSIÇÕES'!A:I,9,0)</f>
        <v>33.090000000000003</v>
      </c>
      <c r="G304" s="407">
        <f>BDI_Materiais!$H$27</f>
        <v>0.2026</v>
      </c>
      <c r="H304" s="406">
        <f t="shared" ref="H304:H306" si="154">(1+G304)*F304</f>
        <v>39.794034000000003</v>
      </c>
      <c r="I304" s="406">
        <f t="shared" ref="I304:I306" si="155">ROUND((H304*E304),2)</f>
        <v>3263.11</v>
      </c>
      <c r="J304" s="31"/>
    </row>
    <row r="305" spans="1:10" s="377" customFormat="1" ht="45" x14ac:dyDescent="0.25">
      <c r="A305" s="31" t="s">
        <v>16042</v>
      </c>
      <c r="B305" s="404">
        <v>95747</v>
      </c>
      <c r="C305" s="31" t="s">
        <v>16043</v>
      </c>
      <c r="D305" s="31" t="s">
        <v>3640</v>
      </c>
      <c r="E305" s="405">
        <v>13</v>
      </c>
      <c r="F305" s="406">
        <f>VLOOKUP(B305,'RELATÓRIO DE COMPOSIÇÕES'!A:I,9,0)</f>
        <v>49.3</v>
      </c>
      <c r="G305" s="407">
        <f>BDI_Materiais!$H$27</f>
        <v>0.2026</v>
      </c>
      <c r="H305" s="406">
        <f t="shared" si="154"/>
        <v>59.28817999999999</v>
      </c>
      <c r="I305" s="406">
        <f t="shared" si="155"/>
        <v>770.75</v>
      </c>
      <c r="J305" s="31"/>
    </row>
    <row r="306" spans="1:10" s="377" customFormat="1" ht="45" x14ac:dyDescent="0.25">
      <c r="A306" s="31" t="s">
        <v>16044</v>
      </c>
      <c r="B306" s="404">
        <v>95748</v>
      </c>
      <c r="C306" s="31" t="s">
        <v>16045</v>
      </c>
      <c r="D306" s="31" t="s">
        <v>3640</v>
      </c>
      <c r="E306" s="405">
        <v>30</v>
      </c>
      <c r="F306" s="406">
        <f>VLOOKUP(B306,'RELATÓRIO DE COMPOSIÇÕES'!A:I,9,0)</f>
        <v>52.959999999999994</v>
      </c>
      <c r="G306" s="407">
        <f>BDI_Materiais!$H$27</f>
        <v>0.2026</v>
      </c>
      <c r="H306" s="406">
        <f t="shared" si="154"/>
        <v>63.689695999999984</v>
      </c>
      <c r="I306" s="406">
        <f t="shared" si="155"/>
        <v>1910.69</v>
      </c>
      <c r="J306" s="31"/>
    </row>
    <row r="307" spans="1:10" s="377" customFormat="1" x14ac:dyDescent="0.25">
      <c r="A307" s="457" t="s">
        <v>15530</v>
      </c>
      <c r="B307" s="458" t="s">
        <v>3630</v>
      </c>
      <c r="C307" s="459" t="s">
        <v>15531</v>
      </c>
      <c r="D307" s="459" t="s">
        <v>3653</v>
      </c>
      <c r="E307" s="460"/>
      <c r="F307" s="459"/>
      <c r="G307" s="459"/>
      <c r="H307" s="459"/>
      <c r="I307" s="461"/>
      <c r="J307" s="462"/>
    </row>
    <row r="308" spans="1:10" s="377" customFormat="1" ht="45" x14ac:dyDescent="0.25">
      <c r="A308" s="31" t="s">
        <v>15532</v>
      </c>
      <c r="B308" s="404">
        <v>91926</v>
      </c>
      <c r="C308" s="31" t="s">
        <v>3654</v>
      </c>
      <c r="D308" s="31" t="s">
        <v>3640</v>
      </c>
      <c r="E308" s="405">
        <v>190</v>
      </c>
      <c r="F308" s="406">
        <f>VLOOKUP(B308,'RELATÓRIO DE COMPOSIÇÕES'!A:I,9,0)</f>
        <v>4.57</v>
      </c>
      <c r="G308" s="407">
        <f>BDI_Materiais!$H$27</f>
        <v>0.2026</v>
      </c>
      <c r="H308" s="406">
        <f t="shared" ref="H308:H311" si="156">(1+G308)*F308</f>
        <v>5.4958819999999999</v>
      </c>
      <c r="I308" s="406">
        <f t="shared" ref="I308:I311" si="157">ROUND((H308*E308),2)</f>
        <v>1044.22</v>
      </c>
      <c r="J308" s="31"/>
    </row>
    <row r="309" spans="1:10" s="377" customFormat="1" ht="45" x14ac:dyDescent="0.25">
      <c r="A309" s="31" t="s">
        <v>15533</v>
      </c>
      <c r="B309" s="404">
        <v>91928</v>
      </c>
      <c r="C309" s="31" t="s">
        <v>5106</v>
      </c>
      <c r="D309" s="31" t="s">
        <v>3640</v>
      </c>
      <c r="E309" s="405">
        <v>820</v>
      </c>
      <c r="F309" s="406">
        <f>VLOOKUP(B309,'RELATÓRIO DE COMPOSIÇÕES'!A:I,9,0)</f>
        <v>7.080000000000001</v>
      </c>
      <c r="G309" s="407">
        <f>BDI_Materiais!$H$27</f>
        <v>0.2026</v>
      </c>
      <c r="H309" s="406">
        <f t="shared" si="156"/>
        <v>8.5144079999999995</v>
      </c>
      <c r="I309" s="406">
        <f t="shared" si="157"/>
        <v>6981.81</v>
      </c>
      <c r="J309" s="31"/>
    </row>
    <row r="310" spans="1:10" s="377" customFormat="1" ht="45" x14ac:dyDescent="0.25">
      <c r="A310" s="31" t="s">
        <v>15534</v>
      </c>
      <c r="B310" s="404">
        <v>91934</v>
      </c>
      <c r="C310" s="31" t="s">
        <v>16046</v>
      </c>
      <c r="D310" s="31" t="s">
        <v>3640</v>
      </c>
      <c r="E310" s="405">
        <v>14</v>
      </c>
      <c r="F310" s="406">
        <f>VLOOKUP(B310,'RELATÓRIO DE COMPOSIÇÕES'!A:I,9,0)</f>
        <v>25.64</v>
      </c>
      <c r="G310" s="407">
        <f>BDI_Materiais!$H$27</f>
        <v>0.2026</v>
      </c>
      <c r="H310" s="406">
        <f t="shared" si="156"/>
        <v>30.834663999999997</v>
      </c>
      <c r="I310" s="406">
        <f t="shared" si="157"/>
        <v>431.69</v>
      </c>
      <c r="J310" s="31"/>
    </row>
    <row r="311" spans="1:10" s="377" customFormat="1" ht="45" x14ac:dyDescent="0.25">
      <c r="A311" s="31" t="s">
        <v>15535</v>
      </c>
      <c r="B311" s="404">
        <v>92985</v>
      </c>
      <c r="C311" s="31" t="s">
        <v>16047</v>
      </c>
      <c r="D311" s="31" t="s">
        <v>3640</v>
      </c>
      <c r="E311" s="405">
        <v>41</v>
      </c>
      <c r="F311" s="406">
        <f>VLOOKUP(B311,'RELATÓRIO DE COMPOSIÇÕES'!A:I,9,0)</f>
        <v>40.36</v>
      </c>
      <c r="G311" s="407">
        <f>BDI_Materiais!$H$27</f>
        <v>0.2026</v>
      </c>
      <c r="H311" s="406">
        <f t="shared" si="156"/>
        <v>48.536935999999997</v>
      </c>
      <c r="I311" s="406">
        <f t="shared" si="157"/>
        <v>1990.01</v>
      </c>
      <c r="J311" s="31"/>
    </row>
    <row r="312" spans="1:10" s="377" customFormat="1" x14ac:dyDescent="0.25">
      <c r="A312" s="440" t="s">
        <v>15557</v>
      </c>
      <c r="B312" s="463" t="s">
        <v>3630</v>
      </c>
      <c r="C312" s="221" t="s">
        <v>15558</v>
      </c>
      <c r="D312" s="221" t="s">
        <v>3653</v>
      </c>
      <c r="E312" s="442"/>
      <c r="F312" s="221"/>
      <c r="G312" s="221"/>
      <c r="H312" s="221"/>
      <c r="I312" s="443"/>
      <c r="J312" s="444"/>
    </row>
    <row r="313" spans="1:10" s="377" customFormat="1" x14ac:dyDescent="0.25">
      <c r="A313" s="451" t="s">
        <v>15559</v>
      </c>
      <c r="B313" s="464" t="s">
        <v>3630</v>
      </c>
      <c r="C313" s="453" t="s">
        <v>15560</v>
      </c>
      <c r="D313" s="453" t="s">
        <v>3653</v>
      </c>
      <c r="E313" s="454"/>
      <c r="F313" s="453"/>
      <c r="G313" s="453"/>
      <c r="H313" s="453"/>
      <c r="I313" s="455"/>
      <c r="J313" s="456"/>
    </row>
    <row r="314" spans="1:10" s="377" customFormat="1" ht="45" x14ac:dyDescent="0.25">
      <c r="A314" s="31" t="s">
        <v>15561</v>
      </c>
      <c r="B314" s="404" t="s">
        <v>14315</v>
      </c>
      <c r="C314" s="31" t="s">
        <v>16048</v>
      </c>
      <c r="D314" s="31" t="s">
        <v>3635</v>
      </c>
      <c r="E314" s="405">
        <v>20</v>
      </c>
      <c r="F314" s="406">
        <f>VLOOKUP(B314,'RELATÓRIO DE COMPOSIÇÕES'!A:I,9,0)</f>
        <v>480.83000000000004</v>
      </c>
      <c r="G314" s="407">
        <f>BDI_Materiais!$H$27</f>
        <v>0.2026</v>
      </c>
      <c r="H314" s="406">
        <f t="shared" ref="H314:H315" si="158">(1+G314)*F314</f>
        <v>578.24615800000004</v>
      </c>
      <c r="I314" s="406">
        <f t="shared" ref="I314:I315" si="159">ROUND((H314*E314),2)</f>
        <v>11564.92</v>
      </c>
      <c r="J314" s="31"/>
    </row>
    <row r="315" spans="1:10" s="377" customFormat="1" ht="75" x14ac:dyDescent="0.25">
      <c r="A315" s="31" t="s">
        <v>15563</v>
      </c>
      <c r="B315" s="404" t="s">
        <v>7017</v>
      </c>
      <c r="C315" s="31" t="s">
        <v>15562</v>
      </c>
      <c r="D315" s="31" t="s">
        <v>3635</v>
      </c>
      <c r="E315" s="405">
        <v>17</v>
      </c>
      <c r="F315" s="406">
        <f>VLOOKUP(B315,'RELATÓRIO DE COMPOSIÇÕES'!A:I,9,0)</f>
        <v>220.45</v>
      </c>
      <c r="G315" s="407">
        <f>BDI_Materiais!$H$27</f>
        <v>0.2026</v>
      </c>
      <c r="H315" s="406">
        <f t="shared" si="158"/>
        <v>265.11316999999997</v>
      </c>
      <c r="I315" s="406">
        <f t="shared" si="159"/>
        <v>4506.92</v>
      </c>
      <c r="J315" s="31"/>
    </row>
    <row r="316" spans="1:10" s="377" customFormat="1" x14ac:dyDescent="0.25">
      <c r="A316" s="457" t="s">
        <v>15570</v>
      </c>
      <c r="B316" s="458" t="s">
        <v>3630</v>
      </c>
      <c r="C316" s="459" t="s">
        <v>15571</v>
      </c>
      <c r="D316" s="459" t="s">
        <v>3653</v>
      </c>
      <c r="E316" s="460"/>
      <c r="F316" s="459"/>
      <c r="G316" s="459"/>
      <c r="H316" s="459"/>
      <c r="I316" s="461"/>
      <c r="J316" s="462"/>
    </row>
    <row r="317" spans="1:10" s="377" customFormat="1" ht="30" x14ac:dyDescent="0.25">
      <c r="A317" s="31" t="s">
        <v>15572</v>
      </c>
      <c r="B317" s="404">
        <v>91959</v>
      </c>
      <c r="C317" s="31" t="s">
        <v>7028</v>
      </c>
      <c r="D317" s="31" t="s">
        <v>3635</v>
      </c>
      <c r="E317" s="405">
        <v>4</v>
      </c>
      <c r="F317" s="406">
        <f>VLOOKUP(B317,'RELATÓRIO DE COMPOSIÇÕES'!A:I,9,0)</f>
        <v>49.629999999999995</v>
      </c>
      <c r="G317" s="407">
        <f>BDI_Materiais!$H$27</f>
        <v>0.2026</v>
      </c>
      <c r="H317" s="406">
        <f t="shared" ref="H317" si="160">(1+G317)*F317</f>
        <v>59.685037999999992</v>
      </c>
      <c r="I317" s="406">
        <f t="shared" ref="I317" si="161">ROUND((H317*E317),2)</f>
        <v>238.74</v>
      </c>
      <c r="J317" s="31"/>
    </row>
    <row r="318" spans="1:10" s="377" customFormat="1" x14ac:dyDescent="0.25">
      <c r="A318" s="457" t="s">
        <v>15577</v>
      </c>
      <c r="B318" s="458" t="s">
        <v>3630</v>
      </c>
      <c r="C318" s="459" t="s">
        <v>15578</v>
      </c>
      <c r="D318" s="459" t="s">
        <v>3653</v>
      </c>
      <c r="E318" s="460"/>
      <c r="F318" s="459"/>
      <c r="G318" s="459"/>
      <c r="H318" s="459"/>
      <c r="I318" s="461"/>
      <c r="J318" s="462"/>
    </row>
    <row r="319" spans="1:10" s="377" customFormat="1" ht="30" x14ac:dyDescent="0.25">
      <c r="A319" s="31" t="s">
        <v>15579</v>
      </c>
      <c r="B319" s="404">
        <v>91997</v>
      </c>
      <c r="C319" s="31" t="s">
        <v>7233</v>
      </c>
      <c r="D319" s="31" t="s">
        <v>3635</v>
      </c>
      <c r="E319" s="405">
        <v>14</v>
      </c>
      <c r="F319" s="406">
        <f>VLOOKUP(B319,'RELATÓRIO DE COMPOSIÇÕES'!A:I,9,0)</f>
        <v>40.69</v>
      </c>
      <c r="G319" s="407">
        <f>BDI_Materiais!$H$27</f>
        <v>0.2026</v>
      </c>
      <c r="H319" s="406">
        <f t="shared" ref="H319" si="162">(1+G319)*F319</f>
        <v>48.933793999999992</v>
      </c>
      <c r="I319" s="406">
        <f t="shared" ref="I319" si="163">ROUND((H319*E319),2)</f>
        <v>685.07</v>
      </c>
      <c r="J319" s="31"/>
    </row>
    <row r="320" spans="1:10" s="377" customFormat="1" x14ac:dyDescent="0.25">
      <c r="A320" s="440" t="s">
        <v>15586</v>
      </c>
      <c r="B320" s="463" t="s">
        <v>3630</v>
      </c>
      <c r="C320" s="221" t="s">
        <v>15587</v>
      </c>
      <c r="D320" s="221" t="s">
        <v>3653</v>
      </c>
      <c r="E320" s="442"/>
      <c r="F320" s="221"/>
      <c r="G320" s="221"/>
      <c r="H320" s="221"/>
      <c r="I320" s="443"/>
      <c r="J320" s="444"/>
    </row>
    <row r="321" spans="1:10" s="377" customFormat="1" x14ac:dyDescent="0.25">
      <c r="A321" s="451" t="s">
        <v>15595</v>
      </c>
      <c r="B321" s="464" t="s">
        <v>3630</v>
      </c>
      <c r="C321" s="453" t="s">
        <v>15596</v>
      </c>
      <c r="D321" s="453" t="s">
        <v>3653</v>
      </c>
      <c r="E321" s="454"/>
      <c r="F321" s="453"/>
      <c r="G321" s="453"/>
      <c r="H321" s="453"/>
      <c r="I321" s="455"/>
      <c r="J321" s="456"/>
    </row>
    <row r="322" spans="1:10" s="377" customFormat="1" x14ac:dyDescent="0.25">
      <c r="A322" s="31" t="s">
        <v>15597</v>
      </c>
      <c r="B322" s="404" t="s">
        <v>14143</v>
      </c>
      <c r="C322" s="31" t="s">
        <v>15598</v>
      </c>
      <c r="D322" s="31" t="s">
        <v>3635</v>
      </c>
      <c r="E322" s="405">
        <v>1</v>
      </c>
      <c r="F322" s="406">
        <f>VLOOKUP(B322,'RELATÓRIO DE COMPOSIÇÕES'!A:I,9,0)</f>
        <v>411.51</v>
      </c>
      <c r="G322" s="407">
        <f>BDI_Materiais!$H$27</f>
        <v>0.2026</v>
      </c>
      <c r="H322" s="406">
        <f t="shared" ref="H322:H324" si="164">(1+G322)*F322</f>
        <v>494.88192599999996</v>
      </c>
      <c r="I322" s="406">
        <f t="shared" ref="I322:I324" si="165">ROUND((H322*E322),2)</f>
        <v>494.88</v>
      </c>
      <c r="J322" s="31"/>
    </row>
    <row r="323" spans="1:10" s="377" customFormat="1" ht="30" x14ac:dyDescent="0.25">
      <c r="A323" s="31" t="s">
        <v>15599</v>
      </c>
      <c r="B323" s="404">
        <v>96985</v>
      </c>
      <c r="C323" s="31" t="s">
        <v>4784</v>
      </c>
      <c r="D323" s="31" t="s">
        <v>3635</v>
      </c>
      <c r="E323" s="405">
        <v>7</v>
      </c>
      <c r="F323" s="406">
        <f>VLOOKUP(B323,'RELATÓRIO DE COMPOSIÇÕES'!A:I,9,0)</f>
        <v>74.709999999999994</v>
      </c>
      <c r="G323" s="407">
        <f>BDI_Materiais!$H$27</f>
        <v>0.2026</v>
      </c>
      <c r="H323" s="406">
        <f t="shared" si="164"/>
        <v>89.846245999999979</v>
      </c>
      <c r="I323" s="406">
        <f t="shared" si="165"/>
        <v>628.91999999999996</v>
      </c>
      <c r="J323" s="31"/>
    </row>
    <row r="324" spans="1:10" s="377" customFormat="1" ht="45" x14ac:dyDescent="0.25">
      <c r="A324" s="31" t="s">
        <v>15600</v>
      </c>
      <c r="B324" s="404">
        <v>97886</v>
      </c>
      <c r="C324" s="31" t="s">
        <v>16049</v>
      </c>
      <c r="D324" s="31" t="s">
        <v>3635</v>
      </c>
      <c r="E324" s="405">
        <v>7</v>
      </c>
      <c r="F324" s="406">
        <f>VLOOKUP(B324,'RELATÓRIO DE COMPOSIÇÕES'!A:I,9,0)</f>
        <v>176.87999999999997</v>
      </c>
      <c r="G324" s="407">
        <f>BDI_Materiais!$H$27</f>
        <v>0.2026</v>
      </c>
      <c r="H324" s="406">
        <f t="shared" si="164"/>
        <v>212.71588799999995</v>
      </c>
      <c r="I324" s="406">
        <f t="shared" si="165"/>
        <v>1489.01</v>
      </c>
      <c r="J324" s="31"/>
    </row>
    <row r="325" spans="1:10" s="377" customFormat="1" x14ac:dyDescent="0.25">
      <c r="A325" s="457" t="s">
        <v>15601</v>
      </c>
      <c r="B325" s="458" t="s">
        <v>3630</v>
      </c>
      <c r="C325" s="459" t="s">
        <v>15602</v>
      </c>
      <c r="D325" s="459" t="s">
        <v>3653</v>
      </c>
      <c r="E325" s="460"/>
      <c r="F325" s="459"/>
      <c r="G325" s="459"/>
      <c r="H325" s="459"/>
      <c r="I325" s="461"/>
      <c r="J325" s="462"/>
    </row>
    <row r="326" spans="1:10" s="377" customFormat="1" ht="30" x14ac:dyDescent="0.25">
      <c r="A326" s="31" t="s">
        <v>15603</v>
      </c>
      <c r="B326" s="404">
        <v>96973</v>
      </c>
      <c r="C326" s="31" t="s">
        <v>4390</v>
      </c>
      <c r="D326" s="31" t="s">
        <v>3640</v>
      </c>
      <c r="E326" s="405">
        <v>39.200000000000003</v>
      </c>
      <c r="F326" s="406">
        <f>VLOOKUP(B326,'RELATÓRIO DE COMPOSIÇÕES'!A:I,9,0)</f>
        <v>72.38</v>
      </c>
      <c r="G326" s="407">
        <f>BDI_Materiais!$H$27</f>
        <v>0.2026</v>
      </c>
      <c r="H326" s="406">
        <f t="shared" ref="H326:H327" si="166">(1+G326)*F326</f>
        <v>87.044187999999991</v>
      </c>
      <c r="I326" s="406">
        <f t="shared" ref="I326:I327" si="167">ROUND((H326*E326),2)</f>
        <v>3412.13</v>
      </c>
      <c r="J326" s="31"/>
    </row>
    <row r="327" spans="1:10" s="377" customFormat="1" ht="30" x14ac:dyDescent="0.25">
      <c r="A327" s="31" t="s">
        <v>15604</v>
      </c>
      <c r="B327" s="404">
        <v>96977</v>
      </c>
      <c r="C327" s="31" t="s">
        <v>7243</v>
      </c>
      <c r="D327" s="31" t="s">
        <v>3640</v>
      </c>
      <c r="E327" s="405">
        <v>126.32</v>
      </c>
      <c r="F327" s="406">
        <f>VLOOKUP(B327,'RELATÓRIO DE COMPOSIÇÕES'!A:I,9,0)</f>
        <v>61.56</v>
      </c>
      <c r="G327" s="407">
        <f>BDI_Materiais!$H$27</f>
        <v>0.2026</v>
      </c>
      <c r="H327" s="406">
        <f t="shared" si="166"/>
        <v>74.032055999999997</v>
      </c>
      <c r="I327" s="406">
        <f t="shared" si="167"/>
        <v>9351.73</v>
      </c>
      <c r="J327" s="31"/>
    </row>
    <row r="328" spans="1:10" s="377" customFormat="1" x14ac:dyDescent="0.25">
      <c r="A328" s="466"/>
      <c r="B328" s="467" t="s">
        <v>3630</v>
      </c>
      <c r="C328" s="34"/>
      <c r="D328" s="34"/>
      <c r="E328" s="34"/>
      <c r="F328" s="34"/>
      <c r="G328" s="34"/>
      <c r="H328" s="34"/>
      <c r="I328" s="34"/>
      <c r="J328" s="468"/>
    </row>
    <row r="329" spans="1:10" s="377" customFormat="1" x14ac:dyDescent="0.25">
      <c r="A329" s="469"/>
      <c r="B329" s="470" t="s">
        <v>3630</v>
      </c>
      <c r="C329" s="35" t="s">
        <v>15668</v>
      </c>
      <c r="D329" s="35"/>
      <c r="E329" s="35"/>
      <c r="F329" s="35"/>
      <c r="G329" s="35"/>
      <c r="H329" s="35"/>
      <c r="I329" s="35"/>
      <c r="J329" s="471">
        <f>SUM(I280:I327)</f>
        <v>53607.819999999992</v>
      </c>
    </row>
    <row r="330" spans="1:10" s="377" customFormat="1" x14ac:dyDescent="0.25">
      <c r="A330" s="472"/>
      <c r="B330" s="473" t="s">
        <v>3630</v>
      </c>
      <c r="C330" s="474"/>
      <c r="D330" s="474"/>
      <c r="E330" s="474"/>
      <c r="F330" s="474"/>
      <c r="G330" s="474"/>
      <c r="H330" s="474"/>
      <c r="I330" s="474"/>
      <c r="J330" s="475"/>
    </row>
    <row r="331" spans="1:10" s="377" customFormat="1" x14ac:dyDescent="0.25">
      <c r="A331" s="440" t="s">
        <v>15725</v>
      </c>
      <c r="B331" s="463" t="s">
        <v>3630</v>
      </c>
      <c r="C331" s="221" t="s">
        <v>15726</v>
      </c>
      <c r="D331" s="221" t="s">
        <v>3653</v>
      </c>
      <c r="E331" s="442"/>
      <c r="F331" s="221"/>
      <c r="G331" s="221"/>
      <c r="H331" s="221"/>
      <c r="I331" s="443"/>
      <c r="J331" s="444"/>
    </row>
    <row r="332" spans="1:10" s="377" customFormat="1" x14ac:dyDescent="0.25">
      <c r="A332" s="445" t="s">
        <v>15727</v>
      </c>
      <c r="B332" s="465" t="s">
        <v>3630</v>
      </c>
      <c r="C332" s="447" t="s">
        <v>15728</v>
      </c>
      <c r="D332" s="447" t="s">
        <v>3653</v>
      </c>
      <c r="E332" s="448"/>
      <c r="F332" s="447"/>
      <c r="G332" s="447"/>
      <c r="H332" s="447"/>
      <c r="I332" s="449"/>
      <c r="J332" s="450"/>
    </row>
    <row r="333" spans="1:10" s="377" customFormat="1" x14ac:dyDescent="0.25">
      <c r="A333" s="451" t="s">
        <v>15829</v>
      </c>
      <c r="B333" s="464" t="s">
        <v>3630</v>
      </c>
      <c r="C333" s="453" t="s">
        <v>15830</v>
      </c>
      <c r="D333" s="453" t="s">
        <v>3653</v>
      </c>
      <c r="E333" s="454"/>
      <c r="F333" s="453"/>
      <c r="G333" s="453"/>
      <c r="H333" s="453"/>
      <c r="I333" s="455"/>
      <c r="J333" s="456"/>
    </row>
    <row r="334" spans="1:10" s="377" customFormat="1" ht="75" x14ac:dyDescent="0.25">
      <c r="A334" s="31" t="s">
        <v>15831</v>
      </c>
      <c r="B334" s="404" t="s">
        <v>14321</v>
      </c>
      <c r="C334" s="31" t="s">
        <v>16050</v>
      </c>
      <c r="D334" s="31" t="s">
        <v>3635</v>
      </c>
      <c r="E334" s="405">
        <v>2</v>
      </c>
      <c r="F334" s="406">
        <f>VLOOKUP(B334,'RELATÓRIO DE COMPOSIÇÕES'!A:I,9,0)</f>
        <v>14.87</v>
      </c>
      <c r="G334" s="407">
        <f>BDI_Materiais!$H$27</f>
        <v>0.2026</v>
      </c>
      <c r="H334" s="406">
        <f t="shared" ref="H334:H335" si="168">(1+G334)*F334</f>
        <v>17.882661999999996</v>
      </c>
      <c r="I334" s="406">
        <f t="shared" ref="I334:I335" si="169">ROUND((H334*E334),2)</f>
        <v>35.770000000000003</v>
      </c>
      <c r="J334" s="31"/>
    </row>
    <row r="335" spans="1:10" s="377" customFormat="1" ht="60" x14ac:dyDescent="0.25">
      <c r="A335" s="31" t="s">
        <v>15833</v>
      </c>
      <c r="B335" s="404" t="s">
        <v>14218</v>
      </c>
      <c r="C335" s="31" t="s">
        <v>15834</v>
      </c>
      <c r="D335" s="31" t="s">
        <v>3635</v>
      </c>
      <c r="E335" s="405">
        <v>2</v>
      </c>
      <c r="F335" s="406">
        <f>VLOOKUP(B335,'RELATÓRIO DE COMPOSIÇÕES'!A:I,9,0)</f>
        <v>11.23</v>
      </c>
      <c r="G335" s="407">
        <f>BDI_Materiais!$H$27</f>
        <v>0.2026</v>
      </c>
      <c r="H335" s="406">
        <f t="shared" si="168"/>
        <v>13.505198</v>
      </c>
      <c r="I335" s="406">
        <f t="shared" si="169"/>
        <v>27.01</v>
      </c>
      <c r="J335" s="31"/>
    </row>
    <row r="336" spans="1:10" s="377" customFormat="1" x14ac:dyDescent="0.25">
      <c r="A336" s="457" t="s">
        <v>15839</v>
      </c>
      <c r="B336" s="458" t="s">
        <v>3630</v>
      </c>
      <c r="C336" s="459" t="s">
        <v>15840</v>
      </c>
      <c r="D336" s="459" t="s">
        <v>3653</v>
      </c>
      <c r="E336" s="460"/>
      <c r="F336" s="459"/>
      <c r="G336" s="459"/>
      <c r="H336" s="459"/>
      <c r="I336" s="461"/>
      <c r="J336" s="462"/>
    </row>
    <row r="337" spans="1:10" s="377" customFormat="1" ht="30" x14ac:dyDescent="0.25">
      <c r="A337" s="31" t="s">
        <v>15841</v>
      </c>
      <c r="B337" s="404" t="s">
        <v>14227</v>
      </c>
      <c r="C337" s="31" t="s">
        <v>15843</v>
      </c>
      <c r="D337" s="31" t="s">
        <v>3635</v>
      </c>
      <c r="E337" s="405">
        <v>2</v>
      </c>
      <c r="F337" s="406">
        <f>VLOOKUP(B337,'RELATÓRIO DE COMPOSIÇÕES'!A:I,9,0)</f>
        <v>211.86</v>
      </c>
      <c r="G337" s="407">
        <f>BDI_Materiais!$H$27</f>
        <v>0.2026</v>
      </c>
      <c r="H337" s="406">
        <f t="shared" ref="H337" si="170">(1+G337)*F337</f>
        <v>254.782836</v>
      </c>
      <c r="I337" s="406">
        <f t="shared" ref="I337" si="171">ROUND((H337*E337),2)</f>
        <v>509.57</v>
      </c>
      <c r="J337" s="31"/>
    </row>
    <row r="338" spans="1:10" s="377" customFormat="1" x14ac:dyDescent="0.25">
      <c r="A338" s="466"/>
      <c r="B338" s="467" t="s">
        <v>3630</v>
      </c>
      <c r="C338" s="34"/>
      <c r="D338" s="34"/>
      <c r="E338" s="34"/>
      <c r="F338" s="34"/>
      <c r="G338" s="34"/>
      <c r="H338" s="34"/>
      <c r="I338" s="34"/>
      <c r="J338" s="468"/>
    </row>
    <row r="339" spans="1:10" s="377" customFormat="1" x14ac:dyDescent="0.25">
      <c r="A339" s="469"/>
      <c r="B339" s="470" t="s">
        <v>3630</v>
      </c>
      <c r="C339" s="35" t="s">
        <v>15844</v>
      </c>
      <c r="D339" s="35"/>
      <c r="E339" s="35"/>
      <c r="F339" s="35"/>
      <c r="G339" s="35"/>
      <c r="H339" s="35"/>
      <c r="I339" s="35"/>
      <c r="J339" s="471">
        <f>SUM(I331:I337)</f>
        <v>572.35</v>
      </c>
    </row>
    <row r="340" spans="1:10" s="377" customFormat="1" x14ac:dyDescent="0.25">
      <c r="A340" s="472"/>
      <c r="B340" s="473" t="s">
        <v>3630</v>
      </c>
      <c r="C340" s="474"/>
      <c r="D340" s="474"/>
      <c r="E340" s="474"/>
      <c r="F340" s="474"/>
      <c r="G340" s="474"/>
      <c r="H340" s="474"/>
      <c r="I340" s="474"/>
      <c r="J340" s="475"/>
    </row>
    <row r="341" spans="1:10" s="377" customFormat="1" x14ac:dyDescent="0.25">
      <c r="A341" s="440" t="s">
        <v>16051</v>
      </c>
      <c r="B341" s="463" t="s">
        <v>3630</v>
      </c>
      <c r="C341" s="221" t="s">
        <v>16052</v>
      </c>
      <c r="D341" s="221" t="s">
        <v>3653</v>
      </c>
      <c r="E341" s="442"/>
      <c r="F341" s="221"/>
      <c r="G341" s="221"/>
      <c r="H341" s="221"/>
      <c r="I341" s="443"/>
      <c r="J341" s="444"/>
    </row>
    <row r="342" spans="1:10" s="377" customFormat="1" x14ac:dyDescent="0.25">
      <c r="A342" s="451" t="s">
        <v>16053</v>
      </c>
      <c r="B342" s="464" t="s">
        <v>3630</v>
      </c>
      <c r="C342" s="453" t="s">
        <v>16054</v>
      </c>
      <c r="D342" s="453" t="s">
        <v>3653</v>
      </c>
      <c r="E342" s="454"/>
      <c r="F342" s="453"/>
      <c r="G342" s="453"/>
      <c r="H342" s="453"/>
      <c r="I342" s="455"/>
      <c r="J342" s="456"/>
    </row>
    <row r="343" spans="1:10" s="377" customFormat="1" x14ac:dyDescent="0.25">
      <c r="A343" s="31" t="s">
        <v>16055</v>
      </c>
      <c r="B343" s="404">
        <v>99814</v>
      </c>
      <c r="C343" s="31" t="s">
        <v>16056</v>
      </c>
      <c r="D343" s="31" t="s">
        <v>3636</v>
      </c>
      <c r="E343" s="405">
        <v>1059.49</v>
      </c>
      <c r="F343" s="406">
        <f>VLOOKUP(B343,'RELATÓRIO DE COMPOSIÇÕES'!A:I,9,0)</f>
        <v>1.96</v>
      </c>
      <c r="G343" s="407">
        <f>BDI_Materiais!$H$27</f>
        <v>0.2026</v>
      </c>
      <c r="H343" s="406">
        <f t="shared" ref="H343" si="172">(1+G343)*F343</f>
        <v>2.3570959999999999</v>
      </c>
      <c r="I343" s="406">
        <f t="shared" ref="I343" si="173">ROUND((H343*E343),2)</f>
        <v>2497.3200000000002</v>
      </c>
      <c r="J343" s="31"/>
    </row>
    <row r="344" spans="1:10" s="377" customFormat="1" x14ac:dyDescent="0.25">
      <c r="A344" s="466"/>
      <c r="B344" s="467" t="s">
        <v>3630</v>
      </c>
      <c r="C344" s="34"/>
      <c r="D344" s="34"/>
      <c r="E344" s="34"/>
      <c r="F344" s="34"/>
      <c r="G344" s="34"/>
      <c r="H344" s="34"/>
      <c r="I344" s="34"/>
      <c r="J344" s="468"/>
    </row>
    <row r="345" spans="1:10" s="377" customFormat="1" x14ac:dyDescent="0.25">
      <c r="A345" s="469"/>
      <c r="B345" s="470" t="s">
        <v>3630</v>
      </c>
      <c r="C345" s="35" t="s">
        <v>16057</v>
      </c>
      <c r="D345" s="35"/>
      <c r="E345" s="35"/>
      <c r="F345" s="35"/>
      <c r="G345" s="35"/>
      <c r="H345" s="35"/>
      <c r="I345" s="35"/>
      <c r="J345" s="471">
        <f>SUM(I341:I343)</f>
        <v>2497.3200000000002</v>
      </c>
    </row>
    <row r="346" spans="1:10" s="377" customFormat="1" x14ac:dyDescent="0.25">
      <c r="A346" s="472"/>
      <c r="B346" s="473" t="s">
        <v>3630</v>
      </c>
      <c r="C346" s="474"/>
      <c r="D346" s="474"/>
      <c r="E346" s="474"/>
      <c r="F346" s="474"/>
      <c r="G346" s="474"/>
      <c r="H346" s="474"/>
      <c r="I346" s="474"/>
      <c r="J346" s="475"/>
    </row>
    <row r="347" spans="1:10" s="377" customFormat="1" x14ac:dyDescent="0.25">
      <c r="A347" s="472"/>
      <c r="B347" s="473" t="s">
        <v>3630</v>
      </c>
      <c r="C347" s="474"/>
      <c r="D347" s="474"/>
      <c r="E347" s="474"/>
      <c r="F347" s="474"/>
      <c r="G347" s="474"/>
      <c r="H347" s="474"/>
      <c r="I347" s="474"/>
      <c r="J347" s="475"/>
    </row>
    <row r="348" spans="1:10" s="377" customFormat="1" x14ac:dyDescent="0.25">
      <c r="A348" s="469"/>
      <c r="B348" s="470" t="s">
        <v>3630</v>
      </c>
      <c r="C348" s="35" t="s">
        <v>93</v>
      </c>
      <c r="D348" s="35"/>
      <c r="E348" s="35"/>
      <c r="F348" s="35"/>
      <c r="G348" s="35"/>
      <c r="H348" s="35"/>
      <c r="I348" s="35"/>
      <c r="J348" s="471">
        <f>SUM(J14:J347)</f>
        <v>1585089.29</v>
      </c>
    </row>
  </sheetData>
  <autoFilter ref="A13:J348" xr:uid="{EF473B39-DDB0-47D1-AFA5-B24778650771}"/>
  <mergeCells count="9">
    <mergeCell ref="C5:D5"/>
    <mergeCell ref="A11:J11"/>
    <mergeCell ref="A12:J12"/>
    <mergeCell ref="C1:D1"/>
    <mergeCell ref="H1:I1"/>
    <mergeCell ref="C2:D2"/>
    <mergeCell ref="H2:I2"/>
    <mergeCell ref="C3:D3"/>
    <mergeCell ref="C4:D4"/>
  </mergeCells>
  <phoneticPr fontId="37" type="noConversion"/>
  <pageMargins left="0.78740157499999996" right="0.78740157499999996" top="0.984251969" bottom="0.984251969" header="0.4921259845" footer="0.4921259845"/>
  <pageSetup paperSize="9" scale="3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00AC-44AE-45E0-B10F-B0D0B0106912}">
  <sheetPr>
    <tabColor theme="7" tint="0.39997558519241921"/>
    <pageSetUpPr fitToPage="1"/>
  </sheetPr>
  <dimension ref="A1:K282"/>
  <sheetViews>
    <sheetView showGridLines="0" view="pageBreakPreview" zoomScale="115" zoomScaleNormal="85" zoomScaleSheetLayoutView="115" workbookViewId="0">
      <selection activeCell="D22" sqref="D22"/>
    </sheetView>
  </sheetViews>
  <sheetFormatPr defaultRowHeight="15" x14ac:dyDescent="0.25"/>
  <cols>
    <col min="1" max="1" width="18" style="25" bestFit="1" customWidth="1"/>
    <col min="2" max="2" width="21.7109375" style="25" customWidth="1"/>
    <col min="3" max="3" width="60.7109375" style="25" customWidth="1"/>
    <col min="4" max="4" width="7.7109375" style="25" customWidth="1"/>
    <col min="5" max="5" width="12.140625" style="39" bestFit="1" customWidth="1"/>
    <col min="6" max="6" width="17.140625" style="25" bestFit="1" customWidth="1"/>
    <col min="7" max="8" width="17.140625" style="25" customWidth="1"/>
    <col min="9" max="9" width="27.7109375" style="25" customWidth="1"/>
    <col min="10" max="10" width="22.7109375" style="25" customWidth="1"/>
    <col min="11" max="16384" width="9.140625" style="25"/>
  </cols>
  <sheetData>
    <row r="1" spans="1:10" x14ac:dyDescent="0.25">
      <c r="A1" s="202"/>
      <c r="B1" s="202"/>
      <c r="C1" s="583" t="s">
        <v>4719</v>
      </c>
      <c r="D1" s="584"/>
      <c r="E1" s="230"/>
      <c r="F1" s="205"/>
      <c r="G1" s="205"/>
      <c r="H1" s="585" t="s">
        <v>3655</v>
      </c>
      <c r="I1" s="586"/>
      <c r="J1" s="251">
        <f>BDI_Materiais!$H$27</f>
        <v>0.2026</v>
      </c>
    </row>
    <row r="2" spans="1:10" x14ac:dyDescent="0.25">
      <c r="A2" s="202"/>
      <c r="B2" s="206"/>
      <c r="C2" s="583" t="s">
        <v>4720</v>
      </c>
      <c r="D2" s="584"/>
      <c r="E2" s="230"/>
      <c r="F2" s="205"/>
      <c r="G2" s="208"/>
      <c r="H2" s="585" t="s">
        <v>3664</v>
      </c>
      <c r="I2" s="586"/>
      <c r="J2" s="251">
        <f>BDI_Equipamentos!$H$27</f>
        <v>0.1326</v>
      </c>
    </row>
    <row r="3" spans="1:10" x14ac:dyDescent="0.25">
      <c r="A3" s="202"/>
      <c r="B3" s="206"/>
      <c r="C3" s="583" t="s">
        <v>3722</v>
      </c>
      <c r="D3" s="584"/>
      <c r="E3" s="231"/>
      <c r="F3" s="205"/>
      <c r="G3" s="208"/>
      <c r="H3" s="208"/>
      <c r="I3" s="208"/>
      <c r="J3" s="208"/>
    </row>
    <row r="4" spans="1:10" x14ac:dyDescent="0.25">
      <c r="A4" s="210"/>
      <c r="B4" s="210"/>
      <c r="C4" s="583" t="s">
        <v>3723</v>
      </c>
      <c r="D4" s="584"/>
      <c r="E4" s="232"/>
      <c r="F4" s="205"/>
      <c r="G4" s="208"/>
      <c r="H4" s="208"/>
      <c r="I4" s="208"/>
      <c r="J4" s="205"/>
    </row>
    <row r="5" spans="1:10" x14ac:dyDescent="0.25">
      <c r="A5" s="210"/>
      <c r="B5" s="210"/>
      <c r="C5" s="583" t="str">
        <f>IF('!Dados'!G3="Com Desoneração","PLANILHA ESTIMATIVA DOS SERVIÇOS (COM DESONERAÇÃO)","PLANILHA ESTIMATIVA DOS SERVIÇOS (SEM DESONERAÇÃO)")</f>
        <v>PLANILHA ESTIMATIVA DOS SERVIÇOS (SEM DESONERAÇÃO)</v>
      </c>
      <c r="D5" s="583"/>
      <c r="E5" s="232"/>
      <c r="F5" s="205"/>
      <c r="G5" s="208"/>
      <c r="H5" s="208"/>
      <c r="I5" s="208"/>
      <c r="J5" s="205"/>
    </row>
    <row r="6" spans="1:10" ht="15.75" x14ac:dyDescent="0.25">
      <c r="A6" s="263" t="str">
        <f>'CPM_Comp.Mensal_Mão_Obra'!$B$5</f>
        <v>OBRA: RECONSTRUÇÃO DO CENTRO DE ENSINO FUNDAMENTAL 01 - CANDANGOLÂNDIA</v>
      </c>
      <c r="B6" s="213"/>
      <c r="C6" s="37"/>
      <c r="D6" s="38"/>
      <c r="E6" s="233"/>
      <c r="F6" s="205"/>
      <c r="G6" s="205"/>
      <c r="H6" s="205"/>
      <c r="I6" s="205"/>
      <c r="J6" s="269" t="str">
        <f>'CPM_Comp.Mensal_Mão_Obra'!$M$6</f>
        <v>Data: 30/11/2023</v>
      </c>
    </row>
    <row r="7" spans="1:10" x14ac:dyDescent="0.25">
      <c r="A7" s="270" t="str">
        <f>'CPM_Comp.Mensal_Mão_Obra'!$B$6</f>
        <v>LOCAL: EQR 2/4, AE 7 - CANDANGOLÂNDIA - DF</v>
      </c>
      <c r="B7" s="210"/>
      <c r="C7" s="210"/>
      <c r="D7" s="211"/>
      <c r="E7" s="230"/>
      <c r="F7" s="205"/>
      <c r="G7" s="205"/>
      <c r="H7" s="205"/>
      <c r="I7" s="205"/>
      <c r="J7" s="272" t="str">
        <f>'CPM_Comp.Mensal_Mão_Obra'!$M$7</f>
        <v>ÁREA CONSTRUÇÃO:  5.046,37 m²</v>
      </c>
    </row>
    <row r="8" spans="1:10" x14ac:dyDescent="0.25">
      <c r="A8" s="216" t="s">
        <v>3723</v>
      </c>
      <c r="B8" s="210"/>
      <c r="C8" s="210"/>
      <c r="D8" s="211"/>
      <c r="E8" s="230"/>
      <c r="F8" s="205"/>
      <c r="G8" s="205"/>
      <c r="H8" s="205"/>
      <c r="I8" s="205"/>
      <c r="J8" s="272" t="str">
        <f>IF('!Dados'!$G$3="Com Desoneração",'!Dados'!$E$6,'!Dados'!$E$7)</f>
        <v>LEIS SOCIAIS HORISTAS: 110,69%</v>
      </c>
    </row>
    <row r="9" spans="1:10" x14ac:dyDescent="0.25">
      <c r="A9" s="216" t="s">
        <v>3866</v>
      </c>
      <c r="B9" s="210"/>
      <c r="C9" s="210"/>
      <c r="D9" s="211"/>
      <c r="E9" s="234"/>
      <c r="F9" s="205"/>
      <c r="G9" s="205"/>
      <c r="H9" s="205"/>
      <c r="I9" s="205"/>
      <c r="J9" s="272" t="str">
        <f>IF('!Dados'!$G$3="Com Desoneração",'!Dados'!$G$6,'!Dados'!$G$7)</f>
        <v>LEIS SOCIAIS MENSALISTAS: 70,40%</v>
      </c>
    </row>
    <row r="10" spans="1:10" x14ac:dyDescent="0.25">
      <c r="A10" s="216" t="s">
        <v>3867</v>
      </c>
      <c r="B10" s="210"/>
      <c r="C10" s="210"/>
      <c r="D10" s="204"/>
      <c r="E10" s="234"/>
      <c r="F10" s="205"/>
      <c r="G10" s="205"/>
      <c r="H10" s="205"/>
      <c r="I10" s="205"/>
      <c r="J10" s="272" t="str">
        <f>IF('!Dados'!$G$3="Com Desoneração",'!Dados'!$I$6,'!Dados'!$I$7)</f>
        <v>TABELA DE REFERÊNCIA:. SINAPI - OUTUBRO DE 2023 SEM DESONERAÇÃO</v>
      </c>
    </row>
    <row r="11" spans="1:10" ht="18.75" x14ac:dyDescent="0.25">
      <c r="A11" s="577" t="s">
        <v>5133</v>
      </c>
      <c r="B11" s="578"/>
      <c r="C11" s="579"/>
      <c r="D11" s="579"/>
      <c r="E11" s="579"/>
      <c r="F11" s="579"/>
      <c r="G11" s="579"/>
      <c r="H11" s="579"/>
      <c r="I11" s="579"/>
      <c r="J11" s="580"/>
    </row>
    <row r="12" spans="1:10" ht="18.75" x14ac:dyDescent="0.25">
      <c r="A12" s="577" t="s">
        <v>3670</v>
      </c>
      <c r="B12" s="578"/>
      <c r="C12" s="579"/>
      <c r="D12" s="579"/>
      <c r="E12" s="579"/>
      <c r="F12" s="579"/>
      <c r="G12" s="579"/>
      <c r="H12" s="579"/>
      <c r="I12" s="579"/>
      <c r="J12" s="580"/>
    </row>
    <row r="13" spans="1:10" ht="25.5" x14ac:dyDescent="0.25">
      <c r="A13" s="20" t="s">
        <v>3671</v>
      </c>
      <c r="B13" s="21" t="s">
        <v>3656</v>
      </c>
      <c r="C13" s="21" t="s">
        <v>3657</v>
      </c>
      <c r="D13" s="21" t="s">
        <v>3658</v>
      </c>
      <c r="E13" s="198" t="s">
        <v>3659</v>
      </c>
      <c r="F13" s="22" t="s">
        <v>3672</v>
      </c>
      <c r="G13" s="22" t="s">
        <v>3673</v>
      </c>
      <c r="H13" s="22" t="s">
        <v>3674</v>
      </c>
      <c r="I13" s="22" t="s">
        <v>3660</v>
      </c>
      <c r="J13" s="23" t="s">
        <v>3675</v>
      </c>
    </row>
    <row r="14" spans="1:10" s="377" customFormat="1" x14ac:dyDescent="0.25">
      <c r="A14" s="415" t="s">
        <v>16058</v>
      </c>
      <c r="B14" s="436" t="s">
        <v>3630</v>
      </c>
      <c r="C14" s="416" t="s">
        <v>16059</v>
      </c>
      <c r="D14" s="416" t="s">
        <v>3653</v>
      </c>
      <c r="E14" s="417"/>
      <c r="F14" s="416"/>
      <c r="G14" s="416"/>
      <c r="H14" s="416"/>
      <c r="I14" s="418"/>
      <c r="J14" s="419"/>
    </row>
    <row r="15" spans="1:10" s="377" customFormat="1" x14ac:dyDescent="0.25">
      <c r="A15" s="420" t="s">
        <v>16060</v>
      </c>
      <c r="B15" s="438" t="s">
        <v>3630</v>
      </c>
      <c r="C15" s="421" t="s">
        <v>16061</v>
      </c>
      <c r="D15" s="421" t="s">
        <v>3653</v>
      </c>
      <c r="E15" s="422"/>
      <c r="F15" s="421"/>
      <c r="G15" s="421"/>
      <c r="H15" s="421"/>
      <c r="I15" s="423"/>
      <c r="J15" s="424"/>
    </row>
    <row r="16" spans="1:10" s="377" customFormat="1" x14ac:dyDescent="0.25">
      <c r="A16" s="420" t="s">
        <v>16062</v>
      </c>
      <c r="B16" s="438" t="s">
        <v>3630</v>
      </c>
      <c r="C16" s="421" t="s">
        <v>16063</v>
      </c>
      <c r="D16" s="421" t="s">
        <v>3653</v>
      </c>
      <c r="E16" s="422"/>
      <c r="F16" s="421"/>
      <c r="G16" s="421"/>
      <c r="H16" s="421"/>
      <c r="I16" s="423"/>
      <c r="J16" s="424"/>
    </row>
    <row r="17" spans="1:10" s="377" customFormat="1" x14ac:dyDescent="0.25">
      <c r="A17" s="425" t="s">
        <v>16064</v>
      </c>
      <c r="B17" s="437" t="s">
        <v>3630</v>
      </c>
      <c r="C17" s="426" t="s">
        <v>16065</v>
      </c>
      <c r="D17" s="426" t="s">
        <v>3653</v>
      </c>
      <c r="E17" s="427"/>
      <c r="F17" s="426"/>
      <c r="G17" s="426"/>
      <c r="H17" s="426"/>
      <c r="I17" s="428"/>
      <c r="J17" s="429"/>
    </row>
    <row r="18" spans="1:10" s="377" customFormat="1" ht="45" x14ac:dyDescent="0.25">
      <c r="A18" s="31" t="s">
        <v>16066</v>
      </c>
      <c r="B18" s="404">
        <v>93207</v>
      </c>
      <c r="C18" s="31" t="s">
        <v>5103</v>
      </c>
      <c r="D18" s="408" t="s">
        <v>3636</v>
      </c>
      <c r="E18" s="405">
        <v>34</v>
      </c>
      <c r="F18" s="406">
        <f>VLOOKUP(B18,'RELATÓRIO DE COMPOSIÇÕES'!A:I,9,0)</f>
        <v>1212.45</v>
      </c>
      <c r="G18" s="407">
        <f>BDI_Materiais!$H$27</f>
        <v>0.2026</v>
      </c>
      <c r="H18" s="406">
        <f>(1+G18)*F18</f>
        <v>1458.0923699999998</v>
      </c>
      <c r="I18" s="406">
        <f>ROUND((H18*E18),2)</f>
        <v>49575.14</v>
      </c>
      <c r="J18" s="31"/>
    </row>
    <row r="19" spans="1:10" s="377" customFormat="1" x14ac:dyDescent="0.25">
      <c r="A19" s="430" t="s">
        <v>16067</v>
      </c>
      <c r="B19" s="431" t="s">
        <v>3630</v>
      </c>
      <c r="C19" s="432" t="s">
        <v>16068</v>
      </c>
      <c r="D19" s="432" t="s">
        <v>3653</v>
      </c>
      <c r="E19" s="433"/>
      <c r="F19" s="432"/>
      <c r="G19" s="432"/>
      <c r="H19" s="432"/>
      <c r="I19" s="434"/>
      <c r="J19" s="435"/>
    </row>
    <row r="20" spans="1:10" s="377" customFormat="1" ht="30" x14ac:dyDescent="0.25">
      <c r="A20" s="31" t="s">
        <v>16069</v>
      </c>
      <c r="B20" s="404">
        <v>93584</v>
      </c>
      <c r="C20" s="31" t="s">
        <v>5108</v>
      </c>
      <c r="D20" s="408" t="s">
        <v>3636</v>
      </c>
      <c r="E20" s="405">
        <v>16</v>
      </c>
      <c r="F20" s="406">
        <f>VLOOKUP(B20,'RELATÓRIO DE COMPOSIÇÕES'!A:I,9,0)</f>
        <v>943.03000000000009</v>
      </c>
      <c r="G20" s="407">
        <f>BDI_Materiais!$H$27</f>
        <v>0.2026</v>
      </c>
      <c r="H20" s="406">
        <f>(1+G20)*F20</f>
        <v>1134.087878</v>
      </c>
      <c r="I20" s="406">
        <f>ROUND((H20*E20),2)</f>
        <v>18145.41</v>
      </c>
      <c r="J20" s="31"/>
    </row>
    <row r="21" spans="1:10" s="377" customFormat="1" ht="30" x14ac:dyDescent="0.25">
      <c r="A21" s="31" t="s">
        <v>16070</v>
      </c>
      <c r="B21" s="404">
        <v>93208</v>
      </c>
      <c r="C21" s="31" t="s">
        <v>5107</v>
      </c>
      <c r="D21" s="408" t="s">
        <v>3636</v>
      </c>
      <c r="E21" s="405">
        <v>34</v>
      </c>
      <c r="F21" s="406">
        <f>VLOOKUP(B21,'RELATÓRIO DE COMPOSIÇÕES'!A:I,9,0)</f>
        <v>954.12000000000012</v>
      </c>
      <c r="G21" s="407">
        <f>BDI_Materiais!$H$27</f>
        <v>0.2026</v>
      </c>
      <c r="H21" s="406">
        <f t="shared" ref="H21:H24" si="0">(1+G21)*F21</f>
        <v>1147.424712</v>
      </c>
      <c r="I21" s="406">
        <f t="shared" ref="I21:I24" si="1">ROUND((H21*E21),2)</f>
        <v>39012.44</v>
      </c>
      <c r="J21" s="31"/>
    </row>
    <row r="22" spans="1:10" s="377" customFormat="1" ht="45" x14ac:dyDescent="0.25">
      <c r="A22" s="31" t="s">
        <v>16071</v>
      </c>
      <c r="B22" s="404" t="s">
        <v>5060</v>
      </c>
      <c r="C22" s="31" t="s">
        <v>5109</v>
      </c>
      <c r="D22" s="408" t="s">
        <v>3635</v>
      </c>
      <c r="E22" s="405">
        <v>1</v>
      </c>
      <c r="F22" s="406">
        <f>VLOOKUP(B22,'RELATÓRIO DE COMPOSIÇÕES'!A:I,9,0)</f>
        <v>2128.7800000000002</v>
      </c>
      <c r="G22" s="407">
        <f>BDI_Materiais!$H$27</f>
        <v>0.2026</v>
      </c>
      <c r="H22" s="406">
        <f t="shared" si="0"/>
        <v>2560.0708279999999</v>
      </c>
      <c r="I22" s="406">
        <f t="shared" si="1"/>
        <v>2560.0700000000002</v>
      </c>
      <c r="J22" s="31"/>
    </row>
    <row r="23" spans="1:10" s="377" customFormat="1" ht="45" x14ac:dyDescent="0.25">
      <c r="A23" s="31" t="s">
        <v>16072</v>
      </c>
      <c r="B23" s="404" t="s">
        <v>5062</v>
      </c>
      <c r="C23" s="31" t="s">
        <v>5110</v>
      </c>
      <c r="D23" s="408" t="s">
        <v>3635</v>
      </c>
      <c r="E23" s="405">
        <v>1</v>
      </c>
      <c r="F23" s="406">
        <f>VLOOKUP(B23,'RELATÓRIO DE COMPOSIÇÕES'!A:I,9,0)</f>
        <v>1273.17</v>
      </c>
      <c r="G23" s="407">
        <f>BDI_Materiais!$H$27</f>
        <v>0.2026</v>
      </c>
      <c r="H23" s="406">
        <f t="shared" si="0"/>
        <v>1531.1142419999999</v>
      </c>
      <c r="I23" s="406">
        <f t="shared" si="1"/>
        <v>1531.11</v>
      </c>
      <c r="J23" s="31"/>
    </row>
    <row r="24" spans="1:10" s="377" customFormat="1" ht="30" x14ac:dyDescent="0.25">
      <c r="A24" s="31" t="s">
        <v>16073</v>
      </c>
      <c r="B24" s="404" t="s">
        <v>5064</v>
      </c>
      <c r="C24" s="31" t="s">
        <v>5111</v>
      </c>
      <c r="D24" s="408" t="s">
        <v>3635</v>
      </c>
      <c r="E24" s="405">
        <v>1</v>
      </c>
      <c r="F24" s="406">
        <f>VLOOKUP(B24,'RELATÓRIO DE COMPOSIÇÕES'!A:I,9,0)</f>
        <v>933.4899999999999</v>
      </c>
      <c r="G24" s="407">
        <f>BDI_Materiais!$H$27</f>
        <v>0.2026</v>
      </c>
      <c r="H24" s="406">
        <f t="shared" si="0"/>
        <v>1122.6150739999998</v>
      </c>
      <c r="I24" s="406">
        <f t="shared" si="1"/>
        <v>1122.6199999999999</v>
      </c>
      <c r="J24" s="31"/>
    </row>
    <row r="25" spans="1:10" s="377" customFormat="1" x14ac:dyDescent="0.25">
      <c r="A25" s="430" t="s">
        <v>16074</v>
      </c>
      <c r="B25" s="431" t="s">
        <v>3630</v>
      </c>
      <c r="C25" s="432" t="s">
        <v>16075</v>
      </c>
      <c r="D25" s="432" t="s">
        <v>3653</v>
      </c>
      <c r="E25" s="433"/>
      <c r="F25" s="432"/>
      <c r="G25" s="432"/>
      <c r="H25" s="432"/>
      <c r="I25" s="434"/>
      <c r="J25" s="435"/>
    </row>
    <row r="26" spans="1:10" s="377" customFormat="1" ht="30" x14ac:dyDescent="0.25">
      <c r="A26" s="31" t="s">
        <v>16076</v>
      </c>
      <c r="B26" s="404">
        <v>93582</v>
      </c>
      <c r="C26" s="31" t="s">
        <v>5112</v>
      </c>
      <c r="D26" s="408" t="s">
        <v>3636</v>
      </c>
      <c r="E26" s="405">
        <v>36</v>
      </c>
      <c r="F26" s="406">
        <f>VLOOKUP(B26,'RELATÓRIO DE COMPOSIÇÕES'!A:I,9,0)</f>
        <v>300.70999999999998</v>
      </c>
      <c r="G26" s="407">
        <f>BDI_Materiais!$H$27</f>
        <v>0.2026</v>
      </c>
      <c r="H26" s="406">
        <f t="shared" ref="H26:H27" si="2">(1+G26)*F26</f>
        <v>361.63384599999995</v>
      </c>
      <c r="I26" s="406">
        <f t="shared" ref="I26:I27" si="3">ROUND((H26*E26),2)</f>
        <v>13018.82</v>
      </c>
      <c r="J26" s="31"/>
    </row>
    <row r="27" spans="1:10" s="377" customFormat="1" ht="45" x14ac:dyDescent="0.25">
      <c r="A27" s="31" t="s">
        <v>16077</v>
      </c>
      <c r="B27" s="404">
        <v>93583</v>
      </c>
      <c r="C27" s="31" t="s">
        <v>16078</v>
      </c>
      <c r="D27" s="408" t="s">
        <v>3636</v>
      </c>
      <c r="E27" s="405">
        <v>20</v>
      </c>
      <c r="F27" s="406">
        <f>VLOOKUP(B27,'RELATÓRIO DE COMPOSIÇÕES'!A:I,9,0)</f>
        <v>492.06999999999988</v>
      </c>
      <c r="G27" s="407">
        <f>BDI_Materiais!$H$27</f>
        <v>0.2026</v>
      </c>
      <c r="H27" s="406">
        <f t="shared" si="2"/>
        <v>591.76338199999975</v>
      </c>
      <c r="I27" s="406">
        <f t="shared" si="3"/>
        <v>11835.27</v>
      </c>
      <c r="J27" s="31"/>
    </row>
    <row r="28" spans="1:10" s="377" customFormat="1" x14ac:dyDescent="0.25">
      <c r="A28" s="430" t="s">
        <v>16079</v>
      </c>
      <c r="B28" s="431" t="s">
        <v>3630</v>
      </c>
      <c r="C28" s="432" t="s">
        <v>16080</v>
      </c>
      <c r="D28" s="432" t="s">
        <v>3653</v>
      </c>
      <c r="E28" s="433"/>
      <c r="F28" s="432"/>
      <c r="G28" s="432"/>
      <c r="H28" s="432"/>
      <c r="I28" s="434"/>
      <c r="J28" s="435"/>
    </row>
    <row r="29" spans="1:10" s="377" customFormat="1" ht="45" x14ac:dyDescent="0.25">
      <c r="A29" s="31" t="s">
        <v>16081</v>
      </c>
      <c r="B29" s="404">
        <v>93210</v>
      </c>
      <c r="C29" s="31" t="s">
        <v>5113</v>
      </c>
      <c r="D29" s="408" t="s">
        <v>3636</v>
      </c>
      <c r="E29" s="405">
        <v>60</v>
      </c>
      <c r="F29" s="406">
        <f>VLOOKUP(B29,'RELATÓRIO DE COMPOSIÇÕES'!A:I,9,0)</f>
        <v>634.20000000000005</v>
      </c>
      <c r="G29" s="407">
        <f>BDI_Materiais!$H$27</f>
        <v>0.2026</v>
      </c>
      <c r="H29" s="406">
        <f>(1+G29)*F29</f>
        <v>762.68891999999994</v>
      </c>
      <c r="I29" s="406">
        <f>ROUND((H29*E29),2)</f>
        <v>45761.34</v>
      </c>
      <c r="J29" s="31"/>
    </row>
    <row r="30" spans="1:10" s="377" customFormat="1" x14ac:dyDescent="0.25">
      <c r="A30" s="430" t="s">
        <v>16082</v>
      </c>
      <c r="B30" s="431" t="s">
        <v>3630</v>
      </c>
      <c r="C30" s="432" t="s">
        <v>16083</v>
      </c>
      <c r="D30" s="432" t="s">
        <v>3653</v>
      </c>
      <c r="E30" s="433"/>
      <c r="F30" s="432"/>
      <c r="G30" s="432"/>
      <c r="H30" s="432"/>
      <c r="I30" s="434"/>
      <c r="J30" s="435"/>
    </row>
    <row r="31" spans="1:10" s="377" customFormat="1" ht="45" x14ac:dyDescent="0.25">
      <c r="A31" s="31" t="s">
        <v>16084</v>
      </c>
      <c r="B31" s="404">
        <v>93212</v>
      </c>
      <c r="C31" s="31" t="s">
        <v>5114</v>
      </c>
      <c r="D31" s="408" t="s">
        <v>3636</v>
      </c>
      <c r="E31" s="405">
        <v>40</v>
      </c>
      <c r="F31" s="406">
        <f>VLOOKUP(B31,'RELATÓRIO DE COMPOSIÇÕES'!A:I,9,0)</f>
        <v>1062.0199999999998</v>
      </c>
      <c r="G31" s="407">
        <f>BDI_Materiais!$H$27</f>
        <v>0.2026</v>
      </c>
      <c r="H31" s="406">
        <f>(1+G31)*F31</f>
        <v>1277.1852519999995</v>
      </c>
      <c r="I31" s="406">
        <f>ROUND((H31*E31),2)</f>
        <v>51087.41</v>
      </c>
      <c r="J31" s="31"/>
    </row>
    <row r="32" spans="1:10" s="377" customFormat="1" x14ac:dyDescent="0.25">
      <c r="A32" s="415" t="s">
        <v>16085</v>
      </c>
      <c r="B32" s="436" t="s">
        <v>3630</v>
      </c>
      <c r="C32" s="416" t="s">
        <v>16086</v>
      </c>
      <c r="D32" s="416" t="s">
        <v>3653</v>
      </c>
      <c r="E32" s="417"/>
      <c r="F32" s="416"/>
      <c r="G32" s="416"/>
      <c r="H32" s="416"/>
      <c r="I32" s="418"/>
      <c r="J32" s="419"/>
    </row>
    <row r="33" spans="1:11" s="377" customFormat="1" x14ac:dyDescent="0.25">
      <c r="A33" s="425" t="s">
        <v>16087</v>
      </c>
      <c r="B33" s="437" t="s">
        <v>3630</v>
      </c>
      <c r="C33" s="426" t="s">
        <v>16088</v>
      </c>
      <c r="D33" s="426" t="s">
        <v>3653</v>
      </c>
      <c r="E33" s="427"/>
      <c r="F33" s="426"/>
      <c r="G33" s="426"/>
      <c r="H33" s="426"/>
      <c r="I33" s="428"/>
      <c r="J33" s="429"/>
    </row>
    <row r="34" spans="1:11" s="377" customFormat="1" ht="75" x14ac:dyDescent="0.25">
      <c r="A34" s="31" t="s">
        <v>16089</v>
      </c>
      <c r="B34" s="404">
        <v>104122</v>
      </c>
      <c r="C34" s="31" t="s">
        <v>5186</v>
      </c>
      <c r="D34" s="408" t="s">
        <v>3635</v>
      </c>
      <c r="E34" s="405">
        <v>1</v>
      </c>
      <c r="F34" s="406">
        <f>VLOOKUP(B34,'RELATÓRIO DE COMPOSIÇÕES'!A:I,9,0)</f>
        <v>566.03999999999985</v>
      </c>
      <c r="G34" s="407">
        <f>BDI_Materiais!$H$27</f>
        <v>0.2026</v>
      </c>
      <c r="H34" s="406">
        <f>(1+G34)*F34</f>
        <v>680.71970399999975</v>
      </c>
      <c r="I34" s="406">
        <f>ROUND((H34*E34),2)</f>
        <v>680.72</v>
      </c>
      <c r="J34" s="31"/>
    </row>
    <row r="35" spans="1:11" s="377" customFormat="1" x14ac:dyDescent="0.25">
      <c r="A35" s="430" t="s">
        <v>16090</v>
      </c>
      <c r="B35" s="431" t="s">
        <v>3630</v>
      </c>
      <c r="C35" s="432" t="s">
        <v>16091</v>
      </c>
      <c r="D35" s="432" t="s">
        <v>3653</v>
      </c>
      <c r="E35" s="433"/>
      <c r="F35" s="432"/>
      <c r="G35" s="432"/>
      <c r="H35" s="432"/>
      <c r="I35" s="434"/>
      <c r="J35" s="435"/>
    </row>
    <row r="36" spans="1:11" s="377" customFormat="1" ht="45" x14ac:dyDescent="0.25">
      <c r="A36" s="31" t="s">
        <v>16092</v>
      </c>
      <c r="B36" s="404">
        <v>101512</v>
      </c>
      <c r="C36" s="31" t="s">
        <v>5187</v>
      </c>
      <c r="D36" s="408" t="s">
        <v>3635</v>
      </c>
      <c r="E36" s="405">
        <v>1</v>
      </c>
      <c r="F36" s="406">
        <f>VLOOKUP(B36,'RELATÓRIO DE COMPOSIÇÕES'!A:I,9,0)</f>
        <v>2498.9099999999989</v>
      </c>
      <c r="G36" s="407">
        <f>BDI_Materiais!$H$27</f>
        <v>0.2026</v>
      </c>
      <c r="H36" s="406">
        <f>(1+G36)*F36</f>
        <v>3005.1891659999983</v>
      </c>
      <c r="I36" s="406">
        <f>ROUND((H36*E36),2)</f>
        <v>3005.19</v>
      </c>
      <c r="J36" s="31"/>
    </row>
    <row r="37" spans="1:11" s="377" customFormat="1" x14ac:dyDescent="0.25">
      <c r="A37" s="430" t="s">
        <v>16093</v>
      </c>
      <c r="B37" s="431" t="s">
        <v>3630</v>
      </c>
      <c r="C37" s="432" t="s">
        <v>16094</v>
      </c>
      <c r="D37" s="432" t="s">
        <v>3653</v>
      </c>
      <c r="E37" s="433"/>
      <c r="F37" s="432"/>
      <c r="G37" s="432"/>
      <c r="H37" s="432"/>
      <c r="I37" s="434"/>
      <c r="J37" s="435"/>
    </row>
    <row r="38" spans="1:11" s="377" customFormat="1" ht="75" x14ac:dyDescent="0.25">
      <c r="A38" s="31" t="s">
        <v>16095</v>
      </c>
      <c r="B38" s="404">
        <v>104139</v>
      </c>
      <c r="C38" s="31" t="s">
        <v>5188</v>
      </c>
      <c r="D38" s="408" t="s">
        <v>3635</v>
      </c>
      <c r="E38" s="405">
        <v>1</v>
      </c>
      <c r="F38" s="406">
        <f>VLOOKUP(B38,'RELATÓRIO DE COMPOSIÇÕES'!A:I,9,0)</f>
        <v>1176.69</v>
      </c>
      <c r="G38" s="407">
        <f>BDI_Materiais!$H$27</f>
        <v>0.2026</v>
      </c>
      <c r="H38" s="406">
        <f>(1+G38)*F38</f>
        <v>1415.0873939999999</v>
      </c>
      <c r="I38" s="406">
        <f>ROUND((H38*E38),2)</f>
        <v>1415.09</v>
      </c>
      <c r="J38" s="31"/>
    </row>
    <row r="39" spans="1:11" s="377" customFormat="1" x14ac:dyDescent="0.25">
      <c r="A39" s="430" t="s">
        <v>16096</v>
      </c>
      <c r="B39" s="431" t="s">
        <v>3630</v>
      </c>
      <c r="C39" s="432" t="s">
        <v>16097</v>
      </c>
      <c r="D39" s="432" t="s">
        <v>3653</v>
      </c>
      <c r="E39" s="433"/>
      <c r="F39" s="432"/>
      <c r="G39" s="432"/>
      <c r="H39" s="432"/>
      <c r="I39" s="434"/>
      <c r="J39" s="435"/>
    </row>
    <row r="40" spans="1:11" s="377" customFormat="1" ht="30" x14ac:dyDescent="0.25">
      <c r="A40" s="31" t="s">
        <v>16098</v>
      </c>
      <c r="B40" s="404">
        <v>93585</v>
      </c>
      <c r="C40" s="31" t="s">
        <v>5189</v>
      </c>
      <c r="D40" s="408" t="s">
        <v>3636</v>
      </c>
      <c r="E40" s="405">
        <v>4.7300000000000004</v>
      </c>
      <c r="F40" s="406">
        <f>VLOOKUP(B40,'RELATÓRIO DE COMPOSIÇÕES'!A:I,9,0)</f>
        <v>1335.11</v>
      </c>
      <c r="G40" s="407">
        <f>BDI_Materiais!$H$27</f>
        <v>0.2026</v>
      </c>
      <c r="H40" s="406">
        <f>(1+G40)*F40</f>
        <v>1605.6032859999998</v>
      </c>
      <c r="I40" s="406">
        <f>ROUND((H40*E40),2)</f>
        <v>7594.5</v>
      </c>
      <c r="J40" s="31"/>
      <c r="K40" s="377" t="s">
        <v>16325</v>
      </c>
    </row>
    <row r="41" spans="1:11" s="377" customFormat="1" x14ac:dyDescent="0.25">
      <c r="A41" s="415" t="s">
        <v>16099</v>
      </c>
      <c r="B41" s="436" t="s">
        <v>3630</v>
      </c>
      <c r="C41" s="416" t="s">
        <v>16100</v>
      </c>
      <c r="D41" s="416" t="s">
        <v>3653</v>
      </c>
      <c r="E41" s="417"/>
      <c r="F41" s="416"/>
      <c r="G41" s="416"/>
      <c r="H41" s="416"/>
      <c r="I41" s="418"/>
      <c r="J41" s="419"/>
    </row>
    <row r="42" spans="1:11" s="377" customFormat="1" x14ac:dyDescent="0.25">
      <c r="A42" s="425" t="s">
        <v>16101</v>
      </c>
      <c r="B42" s="437" t="s">
        <v>3630</v>
      </c>
      <c r="C42" s="426" t="s">
        <v>16102</v>
      </c>
      <c r="D42" s="426" t="s">
        <v>3653</v>
      </c>
      <c r="E42" s="427"/>
      <c r="F42" s="426"/>
      <c r="G42" s="426"/>
      <c r="H42" s="426"/>
      <c r="I42" s="428"/>
      <c r="J42" s="429"/>
    </row>
    <row r="43" spans="1:11" s="377" customFormat="1" x14ac:dyDescent="0.25">
      <c r="A43" s="31" t="s">
        <v>16103</v>
      </c>
      <c r="B43" s="404">
        <v>98459</v>
      </c>
      <c r="C43" s="31" t="s">
        <v>5115</v>
      </c>
      <c r="D43" s="408" t="s">
        <v>3636</v>
      </c>
      <c r="E43" s="405">
        <v>462</v>
      </c>
      <c r="F43" s="406">
        <f>VLOOKUP(B43,'RELATÓRIO DE COMPOSIÇÕES'!A:I,9,0)</f>
        <v>124.46</v>
      </c>
      <c r="G43" s="407">
        <f>BDI_Materiais!$H$27</f>
        <v>0.2026</v>
      </c>
      <c r="H43" s="406">
        <f>(1+G43)*F43</f>
        <v>149.67559599999998</v>
      </c>
      <c r="I43" s="406">
        <f>ROUND((H43*E43),2)</f>
        <v>69150.13</v>
      </c>
      <c r="J43" s="31"/>
      <c r="K43" s="377" t="s">
        <v>16324</v>
      </c>
    </row>
    <row r="44" spans="1:11" s="377" customFormat="1" x14ac:dyDescent="0.25">
      <c r="A44" s="430" t="s">
        <v>16104</v>
      </c>
      <c r="B44" s="431" t="s">
        <v>3630</v>
      </c>
      <c r="C44" s="432" t="s">
        <v>16105</v>
      </c>
      <c r="D44" s="432" t="s">
        <v>3653</v>
      </c>
      <c r="E44" s="433"/>
      <c r="F44" s="432"/>
      <c r="G44" s="432"/>
      <c r="H44" s="432"/>
      <c r="I44" s="434"/>
      <c r="J44" s="435"/>
    </row>
    <row r="45" spans="1:11" s="377" customFormat="1" ht="30" x14ac:dyDescent="0.25">
      <c r="A45" s="31" t="s">
        <v>16106</v>
      </c>
      <c r="B45" s="404" t="s">
        <v>14327</v>
      </c>
      <c r="C45" s="31" t="s">
        <v>16107</v>
      </c>
      <c r="D45" s="408" t="s">
        <v>3636</v>
      </c>
      <c r="E45" s="405">
        <v>14.4</v>
      </c>
      <c r="F45" s="406">
        <f>VLOOKUP(B45,'RELATÓRIO DE COMPOSIÇÕES'!A:I,9,0)</f>
        <v>352.35999999999996</v>
      </c>
      <c r="G45" s="407">
        <f>BDI_Materiais!$H$27</f>
        <v>0.2026</v>
      </c>
      <c r="H45" s="406">
        <f t="shared" ref="H45:H46" si="4">(1+G45)*F45</f>
        <v>423.74813599999993</v>
      </c>
      <c r="I45" s="406">
        <f t="shared" ref="I45:I46" si="5">ROUND((H45*E45),2)</f>
        <v>6101.97</v>
      </c>
      <c r="J45" s="31"/>
    </row>
    <row r="46" spans="1:11" s="377" customFormat="1" ht="30" x14ac:dyDescent="0.25">
      <c r="A46" s="31" t="s">
        <v>16108</v>
      </c>
      <c r="B46" s="404" t="s">
        <v>14334</v>
      </c>
      <c r="C46" s="31" t="s">
        <v>16109</v>
      </c>
      <c r="D46" s="408" t="s">
        <v>3635</v>
      </c>
      <c r="E46" s="405">
        <v>1</v>
      </c>
      <c r="F46" s="406">
        <f>VLOOKUP(B46,'RELATÓRIO DE COMPOSIÇÕES'!A:I,9,0)</f>
        <v>1836.2999999999997</v>
      </c>
      <c r="G46" s="407">
        <f>BDI_Materiais!$H$27</f>
        <v>0.2026</v>
      </c>
      <c r="H46" s="406">
        <f t="shared" si="4"/>
        <v>2208.3343799999993</v>
      </c>
      <c r="I46" s="406">
        <f t="shared" si="5"/>
        <v>2208.33</v>
      </c>
      <c r="J46" s="31"/>
    </row>
    <row r="47" spans="1:11" s="511" customFormat="1" x14ac:dyDescent="0.25">
      <c r="A47" s="224" t="s">
        <v>16317</v>
      </c>
      <c r="B47" s="352" t="s">
        <v>0</v>
      </c>
      <c r="C47" s="353" t="s">
        <v>16318</v>
      </c>
      <c r="D47" s="354"/>
      <c r="E47" s="491"/>
      <c r="F47" s="492" t="s">
        <v>0</v>
      </c>
      <c r="G47" s="493"/>
      <c r="H47" s="492"/>
      <c r="I47" s="492"/>
      <c r="J47" s="494"/>
    </row>
    <row r="48" spans="1:11" s="511" customFormat="1" x14ac:dyDescent="0.25">
      <c r="A48" s="495" t="s">
        <v>16319</v>
      </c>
      <c r="B48" s="496" t="s">
        <v>0</v>
      </c>
      <c r="C48" s="453" t="s">
        <v>6994</v>
      </c>
      <c r="D48" s="497"/>
      <c r="E48" s="498"/>
      <c r="F48" s="499" t="s">
        <v>0</v>
      </c>
      <c r="G48" s="500"/>
      <c r="H48" s="499"/>
      <c r="I48" s="499"/>
      <c r="J48" s="501"/>
    </row>
    <row r="49" spans="1:10" s="511" customFormat="1" ht="120" x14ac:dyDescent="0.25">
      <c r="A49" s="410" t="s">
        <v>16320</v>
      </c>
      <c r="B49" s="344" t="s">
        <v>16303</v>
      </c>
      <c r="C49" s="31" t="s">
        <v>16304</v>
      </c>
      <c r="D49" s="32" t="s">
        <v>12</v>
      </c>
      <c r="E49" s="33">
        <f>3373+837.16</f>
        <v>4210.16</v>
      </c>
      <c r="F49" s="406">
        <f>VLOOKUP(B49,'RELATÓRIO DE COMPOSIÇÕES'!A:I,9,0)</f>
        <v>39.660000000000004</v>
      </c>
      <c r="G49" s="407">
        <f>BDI_Materiais!$H$27</f>
        <v>0.2026</v>
      </c>
      <c r="H49" s="406">
        <f t="shared" ref="H49" si="6">(1+G49)*F49</f>
        <v>47.695115999999999</v>
      </c>
      <c r="I49" s="406">
        <f t="shared" ref="I49" si="7">ROUND((H49*E49),2)</f>
        <v>200804.07</v>
      </c>
      <c r="J49" s="410"/>
    </row>
    <row r="50" spans="1:10" s="511" customFormat="1" ht="60" x14ac:dyDescent="0.25">
      <c r="A50" s="410" t="s">
        <v>16326</v>
      </c>
      <c r="B50" s="344">
        <v>100983</v>
      </c>
      <c r="C50" s="31" t="str">
        <f>VLOOKUP(B50,'RELATÓRIO DE COMPOSIÇÕES'!A:I,3,0)</f>
        <v>CARGA, MANOBRA E DESCARGA DE ENTULHO EM CAMINHÃO BASCULANTE 14 M³ - CARGA COM ESCAVADEIRA HIDRÁULICA  (CAÇAMBA DE 0,80 M³ / 111 HP) E DESCARGA LIVRE (UNIDADE: M3). AF_07/2020</v>
      </c>
      <c r="D50" s="32" t="s">
        <v>12</v>
      </c>
      <c r="E50" s="33">
        <f>E49*1.3</f>
        <v>5473.2079999999996</v>
      </c>
      <c r="F50" s="406">
        <f>VLOOKUP(B50,'RELATÓRIO DE COMPOSIÇÕES'!A:I,9,0)</f>
        <v>8.9599999999999991</v>
      </c>
      <c r="G50" s="407">
        <f>BDI_Materiais!$H$27</f>
        <v>0.2026</v>
      </c>
      <c r="H50" s="406">
        <f t="shared" ref="H50:H51" si="8">(1+G50)*F50</f>
        <v>10.775295999999997</v>
      </c>
      <c r="I50" s="406">
        <f t="shared" ref="I50:I51" si="9">ROUND((H50*E50),2)</f>
        <v>58975.44</v>
      </c>
      <c r="J50" s="410"/>
    </row>
    <row r="51" spans="1:10" s="511" customFormat="1" ht="45" x14ac:dyDescent="0.25">
      <c r="A51" s="410" t="s">
        <v>16327</v>
      </c>
      <c r="B51" s="344">
        <v>93592</v>
      </c>
      <c r="C51" s="31" t="str">
        <f>VLOOKUP(B51,'RELATÓRIO DE COMPOSIÇÕES'!A:I,3,0)</f>
        <v>TRANSPORTE COM CAMINHÃO BASCULANTE DE 14 M³, EM VIA URBANA EM REVESTIMENTO PRIMÁRIO (UNIDADE: M3XKM). AF_07/2020</v>
      </c>
      <c r="D51" s="32" t="s">
        <v>12</v>
      </c>
      <c r="E51" s="33">
        <f>E50*12</f>
        <v>65678.495999999999</v>
      </c>
      <c r="F51" s="406">
        <f>VLOOKUP(B51,'RELATÓRIO DE COMPOSIÇÕES'!A:I,9,0)</f>
        <v>2.37</v>
      </c>
      <c r="G51" s="407">
        <f>BDI_Materiais!$H$27</f>
        <v>0.2026</v>
      </c>
      <c r="H51" s="406">
        <f t="shared" si="8"/>
        <v>2.8501620000000001</v>
      </c>
      <c r="I51" s="406">
        <f t="shared" si="9"/>
        <v>187194.35</v>
      </c>
      <c r="J51" s="410"/>
    </row>
    <row r="52" spans="1:10" s="377" customFormat="1" x14ac:dyDescent="0.25">
      <c r="A52" s="224" t="s">
        <v>6991</v>
      </c>
      <c r="B52" s="352" t="s">
        <v>0</v>
      </c>
      <c r="C52" s="353" t="s">
        <v>6992</v>
      </c>
      <c r="D52" s="354"/>
      <c r="E52" s="491"/>
      <c r="F52" s="492" t="s">
        <v>0</v>
      </c>
      <c r="G52" s="493"/>
      <c r="H52" s="492"/>
      <c r="I52" s="492"/>
      <c r="J52" s="494"/>
    </row>
    <row r="53" spans="1:10" s="377" customFormat="1" x14ac:dyDescent="0.25">
      <c r="A53" s="495" t="s">
        <v>6993</v>
      </c>
      <c r="B53" s="496" t="s">
        <v>0</v>
      </c>
      <c r="C53" s="453" t="s">
        <v>6994</v>
      </c>
      <c r="D53" s="497"/>
      <c r="E53" s="498"/>
      <c r="F53" s="499" t="s">
        <v>0</v>
      </c>
      <c r="G53" s="500"/>
      <c r="H53" s="499"/>
      <c r="I53" s="499"/>
      <c r="J53" s="501"/>
    </row>
    <row r="54" spans="1:10" s="377" customFormat="1" x14ac:dyDescent="0.25">
      <c r="A54" s="410" t="s">
        <v>7053</v>
      </c>
      <c r="B54" s="344" t="s">
        <v>7054</v>
      </c>
      <c r="C54" s="31" t="s">
        <v>7055</v>
      </c>
      <c r="D54" s="32" t="s">
        <v>3</v>
      </c>
      <c r="E54" s="33">
        <v>5046.37</v>
      </c>
      <c r="F54" s="406">
        <f>VLOOKUP(B54,'RELATÓRIO DE COMPOSIÇÕES'!A:I,9,0)</f>
        <v>7.6499999999999986</v>
      </c>
      <c r="G54" s="407">
        <f>BDI_Materiais!$H$27</f>
        <v>0.2026</v>
      </c>
      <c r="H54" s="406">
        <f t="shared" ref="H54" si="10">(1+G54)*F54</f>
        <v>9.1998899999999981</v>
      </c>
      <c r="I54" s="406">
        <f t="shared" ref="I54" si="11">ROUND((H54*E54),2)</f>
        <v>46426.05</v>
      </c>
      <c r="J54" s="410"/>
    </row>
    <row r="55" spans="1:10" s="377" customFormat="1" x14ac:dyDescent="0.25">
      <c r="A55" s="430" t="s">
        <v>16110</v>
      </c>
      <c r="B55" s="431" t="s">
        <v>3630</v>
      </c>
      <c r="C55" s="432" t="s">
        <v>16111</v>
      </c>
      <c r="D55" s="432" t="s">
        <v>3653</v>
      </c>
      <c r="E55" s="433"/>
      <c r="F55" s="432"/>
      <c r="G55" s="432"/>
      <c r="H55" s="432"/>
      <c r="I55" s="434"/>
      <c r="J55" s="435"/>
    </row>
    <row r="56" spans="1:10" s="377" customFormat="1" ht="45" x14ac:dyDescent="0.25">
      <c r="A56" s="31" t="s">
        <v>16112</v>
      </c>
      <c r="B56" s="404">
        <v>98525</v>
      </c>
      <c r="C56" s="31" t="s">
        <v>16113</v>
      </c>
      <c r="D56" s="408" t="s">
        <v>3636</v>
      </c>
      <c r="E56" s="405">
        <v>10019.92</v>
      </c>
      <c r="F56" s="406">
        <f>VLOOKUP(B56,'RELATÓRIO DE COMPOSIÇÕES'!A:I,9,0)</f>
        <v>0.39</v>
      </c>
      <c r="G56" s="407">
        <f>BDI_Materiais!$H$27</f>
        <v>0.2026</v>
      </c>
      <c r="H56" s="406">
        <f>(1+G56)*F56</f>
        <v>0.46901399999999999</v>
      </c>
      <c r="I56" s="406">
        <f>ROUND((H56*E56),2)</f>
        <v>4699.4799999999996</v>
      </c>
      <c r="J56" s="31"/>
    </row>
    <row r="57" spans="1:10" s="377" customFormat="1" x14ac:dyDescent="0.25">
      <c r="A57" s="415" t="s">
        <v>16114</v>
      </c>
      <c r="B57" s="436" t="s">
        <v>3630</v>
      </c>
      <c r="C57" s="416" t="s">
        <v>16115</v>
      </c>
      <c r="D57" s="416" t="s">
        <v>3653</v>
      </c>
      <c r="E57" s="417"/>
      <c r="F57" s="416"/>
      <c r="G57" s="416"/>
      <c r="H57" s="416"/>
      <c r="I57" s="418"/>
      <c r="J57" s="419"/>
    </row>
    <row r="58" spans="1:10" s="377" customFormat="1" x14ac:dyDescent="0.25">
      <c r="A58" s="420" t="s">
        <v>16116</v>
      </c>
      <c r="B58" s="438" t="s">
        <v>3630</v>
      </c>
      <c r="C58" s="421" t="s">
        <v>16117</v>
      </c>
      <c r="D58" s="421" t="s">
        <v>3653</v>
      </c>
      <c r="E58" s="422"/>
      <c r="F58" s="421"/>
      <c r="G58" s="421"/>
      <c r="H58" s="421"/>
      <c r="I58" s="423"/>
      <c r="J58" s="424"/>
    </row>
    <row r="59" spans="1:10" s="377" customFormat="1" x14ac:dyDescent="0.25">
      <c r="A59" s="425" t="s">
        <v>16118</v>
      </c>
      <c r="B59" s="437" t="s">
        <v>3630</v>
      </c>
      <c r="C59" s="426" t="s">
        <v>16119</v>
      </c>
      <c r="D59" s="426" t="s">
        <v>3653</v>
      </c>
      <c r="E59" s="427"/>
      <c r="F59" s="426"/>
      <c r="G59" s="426"/>
      <c r="H59" s="426"/>
      <c r="I59" s="428"/>
      <c r="J59" s="429"/>
    </row>
    <row r="60" spans="1:10" s="377" customFormat="1" ht="45" x14ac:dyDescent="0.25">
      <c r="A60" s="31" t="s">
        <v>16120</v>
      </c>
      <c r="B60" s="404" t="s">
        <v>14338</v>
      </c>
      <c r="C60" s="31" t="s">
        <v>16121</v>
      </c>
      <c r="D60" s="408" t="s">
        <v>3641</v>
      </c>
      <c r="E60" s="405">
        <v>391.28</v>
      </c>
      <c r="F60" s="406">
        <f>VLOOKUP(B60,'RELATÓRIO DE COMPOSIÇÕES'!A:I,9,0)</f>
        <v>4.1899999999999995</v>
      </c>
      <c r="G60" s="407">
        <f>BDI_Materiais!$H$27</f>
        <v>0.2026</v>
      </c>
      <c r="H60" s="406">
        <f>(1+G60)*F60</f>
        <v>5.0388939999999991</v>
      </c>
      <c r="I60" s="406">
        <f>ROUND((H60*E60),2)</f>
        <v>1971.62</v>
      </c>
      <c r="J60" s="31"/>
    </row>
    <row r="61" spans="1:10" s="377" customFormat="1" x14ac:dyDescent="0.25">
      <c r="A61" s="430" t="s">
        <v>16122</v>
      </c>
      <c r="B61" s="431" t="s">
        <v>3630</v>
      </c>
      <c r="C61" s="432" t="s">
        <v>16123</v>
      </c>
      <c r="D61" s="432" t="s">
        <v>3653</v>
      </c>
      <c r="E61" s="433"/>
      <c r="F61" s="432"/>
      <c r="G61" s="432"/>
      <c r="H61" s="432"/>
      <c r="I61" s="434"/>
      <c r="J61" s="435"/>
    </row>
    <row r="62" spans="1:10" s="377" customFormat="1" ht="60" x14ac:dyDescent="0.25">
      <c r="A62" s="31" t="s">
        <v>16124</v>
      </c>
      <c r="B62" s="404" t="s">
        <v>14340</v>
      </c>
      <c r="C62" s="31" t="s">
        <v>16125</v>
      </c>
      <c r="D62" s="408" t="s">
        <v>3641</v>
      </c>
      <c r="E62" s="405">
        <v>117.87</v>
      </c>
      <c r="F62" s="406">
        <f>VLOOKUP(B62,'RELATÓRIO DE COMPOSIÇÕES'!A:I,9,0)</f>
        <v>78.040000000000006</v>
      </c>
      <c r="G62" s="407">
        <f>BDI_Materiais!$H$27</f>
        <v>0.2026</v>
      </c>
      <c r="H62" s="406">
        <f t="shared" ref="H62:H63" si="12">(1+G62)*F62</f>
        <v>93.850904</v>
      </c>
      <c r="I62" s="406">
        <f t="shared" ref="I62:I63" si="13">ROUND((H62*E62),2)</f>
        <v>11062.21</v>
      </c>
      <c r="J62" s="31"/>
    </row>
    <row r="63" spans="1:10" s="377" customFormat="1" ht="30" x14ac:dyDescent="0.25">
      <c r="A63" s="31" t="s">
        <v>16126</v>
      </c>
      <c r="B63" s="404" t="s">
        <v>14342</v>
      </c>
      <c r="C63" s="31" t="s">
        <v>16127</v>
      </c>
      <c r="D63" s="408" t="s">
        <v>3641</v>
      </c>
      <c r="E63" s="405">
        <v>391.28</v>
      </c>
      <c r="F63" s="406">
        <f>VLOOKUP(B63,'RELATÓRIO DE COMPOSIÇÕES'!A:I,9,0)</f>
        <v>11.59</v>
      </c>
      <c r="G63" s="407">
        <f>BDI_Materiais!$H$27</f>
        <v>0.2026</v>
      </c>
      <c r="H63" s="406">
        <f t="shared" si="12"/>
        <v>13.938133999999998</v>
      </c>
      <c r="I63" s="406">
        <f t="shared" si="13"/>
        <v>5453.71</v>
      </c>
      <c r="J63" s="31"/>
    </row>
    <row r="64" spans="1:10" s="377" customFormat="1" x14ac:dyDescent="0.25">
      <c r="A64" s="86"/>
      <c r="B64" s="397" t="s">
        <v>3630</v>
      </c>
      <c r="C64" s="88"/>
      <c r="D64" s="88"/>
      <c r="E64" s="88"/>
      <c r="F64" s="88"/>
      <c r="G64" s="88"/>
      <c r="H64" s="88"/>
      <c r="I64" s="88"/>
      <c r="J64" s="89"/>
    </row>
    <row r="65" spans="1:10" s="377" customFormat="1" x14ac:dyDescent="0.25">
      <c r="A65" s="400"/>
      <c r="B65" s="401" t="s">
        <v>3630</v>
      </c>
      <c r="C65" s="402" t="s">
        <v>16128</v>
      </c>
      <c r="D65" s="402"/>
      <c r="E65" s="402"/>
      <c r="F65" s="402"/>
      <c r="G65" s="402"/>
      <c r="H65" s="402"/>
      <c r="I65" s="402"/>
      <c r="J65" s="403">
        <f>SUM(I14:I63)</f>
        <v>840392.49</v>
      </c>
    </row>
    <row r="66" spans="1:10" s="377" customFormat="1" x14ac:dyDescent="0.25">
      <c r="A66" s="96"/>
      <c r="B66" s="398" t="s">
        <v>3630</v>
      </c>
      <c r="C66" s="399"/>
      <c r="D66" s="399"/>
      <c r="E66" s="399"/>
      <c r="F66" s="399"/>
      <c r="G66" s="399"/>
      <c r="H66" s="399"/>
      <c r="I66" s="399"/>
      <c r="J66" s="90"/>
    </row>
    <row r="67" spans="1:10" s="377" customFormat="1" x14ac:dyDescent="0.25">
      <c r="A67" s="415" t="s">
        <v>14539</v>
      </c>
      <c r="B67" s="436" t="s">
        <v>3630</v>
      </c>
      <c r="C67" s="416" t="s">
        <v>14541</v>
      </c>
      <c r="D67" s="416" t="s">
        <v>3653</v>
      </c>
      <c r="E67" s="417"/>
      <c r="F67" s="416"/>
      <c r="G67" s="416"/>
      <c r="H67" s="416"/>
      <c r="I67" s="418"/>
      <c r="J67" s="419"/>
    </row>
    <row r="68" spans="1:10" s="377" customFormat="1" x14ac:dyDescent="0.25">
      <c r="A68" s="420" t="s">
        <v>14542</v>
      </c>
      <c r="B68" s="438" t="s">
        <v>3630</v>
      </c>
      <c r="C68" s="421" t="s">
        <v>14543</v>
      </c>
      <c r="D68" s="421" t="s">
        <v>3653</v>
      </c>
      <c r="E68" s="422"/>
      <c r="F68" s="421"/>
      <c r="G68" s="421"/>
      <c r="H68" s="421"/>
      <c r="I68" s="423"/>
      <c r="J68" s="424"/>
    </row>
    <row r="69" spans="1:10" s="377" customFormat="1" x14ac:dyDescent="0.25">
      <c r="A69" s="420" t="s">
        <v>14544</v>
      </c>
      <c r="B69" s="438" t="s">
        <v>3630</v>
      </c>
      <c r="C69" s="421" t="s">
        <v>16129</v>
      </c>
      <c r="D69" s="421" t="s">
        <v>3653</v>
      </c>
      <c r="E69" s="422"/>
      <c r="F69" s="421"/>
      <c r="G69" s="421"/>
      <c r="H69" s="421"/>
      <c r="I69" s="423"/>
      <c r="J69" s="424"/>
    </row>
    <row r="70" spans="1:10" s="377" customFormat="1" x14ac:dyDescent="0.25">
      <c r="A70" s="420" t="s">
        <v>15863</v>
      </c>
      <c r="B70" s="438" t="s">
        <v>3630</v>
      </c>
      <c r="C70" s="421" t="s">
        <v>15864</v>
      </c>
      <c r="D70" s="421" t="s">
        <v>3653</v>
      </c>
      <c r="E70" s="422"/>
      <c r="F70" s="421"/>
      <c r="G70" s="421"/>
      <c r="H70" s="421"/>
      <c r="I70" s="423"/>
      <c r="J70" s="424"/>
    </row>
    <row r="71" spans="1:10" s="377" customFormat="1" x14ac:dyDescent="0.25">
      <c r="A71" s="425" t="s">
        <v>15865</v>
      </c>
      <c r="B71" s="437" t="s">
        <v>3630</v>
      </c>
      <c r="C71" s="426" t="s">
        <v>15866</v>
      </c>
      <c r="D71" s="426" t="s">
        <v>3653</v>
      </c>
      <c r="E71" s="427"/>
      <c r="F71" s="426"/>
      <c r="G71" s="426"/>
      <c r="H71" s="426"/>
      <c r="I71" s="428"/>
      <c r="J71" s="429"/>
    </row>
    <row r="72" spans="1:10" s="377" customFormat="1" ht="60" x14ac:dyDescent="0.25">
      <c r="A72" s="31" t="s">
        <v>15867</v>
      </c>
      <c r="B72" s="404" t="s">
        <v>16322</v>
      </c>
      <c r="C72" s="31" t="str">
        <f>VLOOKUP(B72,'RELATÓRIO DE COMPOSIÇÕES'!A:I,3,0)</f>
        <v>ESTACA ESCAVADA MECANICAMENTE, SEM FLUIDO ESTABILIZANTE, COM 30CM DE DIÂMETRO, CONCRETO LANÇADO POR CAMINHÃO BETONEIRA (EXCLUSIVE MOBILIZAÇÃO E DESMOBILIZAÇÃO). AF_01/2020</v>
      </c>
      <c r="D72" s="408" t="s">
        <v>3640</v>
      </c>
      <c r="E72" s="405">
        <v>489</v>
      </c>
      <c r="F72" s="406">
        <f>VLOOKUP(B72,'RELATÓRIO DE COMPOSIÇÕES'!A:I,9,0)</f>
        <v>67.75</v>
      </c>
      <c r="G72" s="407">
        <f>BDI_Materiais!$H$27</f>
        <v>0.2026</v>
      </c>
      <c r="H72" s="406">
        <f t="shared" ref="H72:H75" si="14">(1+G72)*F72</f>
        <v>81.47614999999999</v>
      </c>
      <c r="I72" s="406">
        <f t="shared" ref="I72:I75" si="15">ROUND((H72*E72),2)</f>
        <v>39841.839999999997</v>
      </c>
      <c r="J72" s="31"/>
    </row>
    <row r="73" spans="1:10" s="377" customFormat="1" ht="30" x14ac:dyDescent="0.25">
      <c r="A73" s="31" t="s">
        <v>15868</v>
      </c>
      <c r="B73" s="404">
        <v>95583</v>
      </c>
      <c r="C73" s="31" t="s">
        <v>5166</v>
      </c>
      <c r="D73" s="408" t="s">
        <v>3639</v>
      </c>
      <c r="E73" s="405">
        <v>316.32</v>
      </c>
      <c r="F73" s="406">
        <f>VLOOKUP(B73,'RELATÓRIO DE COMPOSIÇÕES'!A:I,9,0)</f>
        <v>17.52</v>
      </c>
      <c r="G73" s="407">
        <f>BDI_Materiais!$H$27</f>
        <v>0.2026</v>
      </c>
      <c r="H73" s="406">
        <f t="shared" si="14"/>
        <v>21.069551999999998</v>
      </c>
      <c r="I73" s="406">
        <f t="shared" si="15"/>
        <v>6664.72</v>
      </c>
      <c r="J73" s="31"/>
    </row>
    <row r="74" spans="1:10" s="377" customFormat="1" ht="30" x14ac:dyDescent="0.25">
      <c r="A74" s="31" t="s">
        <v>15869</v>
      </c>
      <c r="B74" s="404">
        <v>95577</v>
      </c>
      <c r="C74" s="31" t="s">
        <v>5190</v>
      </c>
      <c r="D74" s="408" t="s">
        <v>3639</v>
      </c>
      <c r="E74" s="405">
        <v>2413.6999999999998</v>
      </c>
      <c r="F74" s="406">
        <f>VLOOKUP(B74,'RELATÓRIO DE COMPOSIÇÕES'!A:I,9,0)</f>
        <v>12.08</v>
      </c>
      <c r="G74" s="407">
        <f>BDI_Materiais!$H$27</f>
        <v>0.2026</v>
      </c>
      <c r="H74" s="406">
        <f t="shared" si="14"/>
        <v>14.527407999999999</v>
      </c>
      <c r="I74" s="406">
        <f t="shared" si="15"/>
        <v>35064.800000000003</v>
      </c>
      <c r="J74" s="31"/>
    </row>
    <row r="75" spans="1:10" s="377" customFormat="1" ht="30" x14ac:dyDescent="0.25">
      <c r="A75" s="31" t="s">
        <v>15870</v>
      </c>
      <c r="B75" s="404">
        <v>95601</v>
      </c>
      <c r="C75" s="31" t="s">
        <v>7899</v>
      </c>
      <c r="D75" s="408" t="s">
        <v>3635</v>
      </c>
      <c r="E75" s="405">
        <v>163</v>
      </c>
      <c r="F75" s="406">
        <f>VLOOKUP(B75,'RELATÓRIO DE COMPOSIÇÕES'!A:I,9,0)</f>
        <v>17.380000000000003</v>
      </c>
      <c r="G75" s="407">
        <f>BDI_Materiais!$H$27</f>
        <v>0.2026</v>
      </c>
      <c r="H75" s="406">
        <f t="shared" si="14"/>
        <v>20.901188000000001</v>
      </c>
      <c r="I75" s="406">
        <f t="shared" si="15"/>
        <v>3406.89</v>
      </c>
      <c r="J75" s="31"/>
    </row>
    <row r="76" spans="1:10" s="377" customFormat="1" x14ac:dyDescent="0.25">
      <c r="A76" s="415" t="s">
        <v>15871</v>
      </c>
      <c r="B76" s="436" t="s">
        <v>3630</v>
      </c>
      <c r="C76" s="416" t="s">
        <v>15872</v>
      </c>
      <c r="D76" s="416" t="s">
        <v>3653</v>
      </c>
      <c r="E76" s="417"/>
      <c r="F76" s="416"/>
      <c r="G76" s="416"/>
      <c r="H76" s="416"/>
      <c r="I76" s="418"/>
      <c r="J76" s="419"/>
    </row>
    <row r="77" spans="1:10" s="377" customFormat="1" x14ac:dyDescent="0.25">
      <c r="A77" s="425" t="s">
        <v>15873</v>
      </c>
      <c r="B77" s="437" t="s">
        <v>3630</v>
      </c>
      <c r="C77" s="426" t="s">
        <v>14551</v>
      </c>
      <c r="D77" s="426" t="s">
        <v>3653</v>
      </c>
      <c r="E77" s="427"/>
      <c r="F77" s="426"/>
      <c r="G77" s="426"/>
      <c r="H77" s="426"/>
      <c r="I77" s="428"/>
      <c r="J77" s="429"/>
    </row>
    <row r="78" spans="1:10" s="377" customFormat="1" ht="45" x14ac:dyDescent="0.25">
      <c r="A78" s="513" t="s">
        <v>5068</v>
      </c>
      <c r="B78" s="514">
        <v>96534</v>
      </c>
      <c r="C78" s="513" t="s">
        <v>7208</v>
      </c>
      <c r="D78" s="515" t="s">
        <v>3636</v>
      </c>
      <c r="E78" s="516">
        <v>218.93</v>
      </c>
      <c r="F78" s="517">
        <f>VLOOKUP(B78,'RELATÓRIO DE COMPOSIÇÕES'!A:I,9,0)</f>
        <v>97.950000000000017</v>
      </c>
      <c r="G78" s="518">
        <f>BDI_Materiais!$H$27</f>
        <v>0.2026</v>
      </c>
      <c r="H78" s="517">
        <f>(1+G78)*F78</f>
        <v>117.79467000000001</v>
      </c>
      <c r="I78" s="517">
        <f>ROUND((H78*E78),2)</f>
        <v>25788.79</v>
      </c>
      <c r="J78" s="513"/>
    </row>
    <row r="79" spans="1:10" s="377" customFormat="1" x14ac:dyDescent="0.25">
      <c r="A79" s="430" t="s">
        <v>15874</v>
      </c>
      <c r="B79" s="431" t="s">
        <v>3630</v>
      </c>
      <c r="C79" s="432" t="s">
        <v>14555</v>
      </c>
      <c r="D79" s="432" t="s">
        <v>3653</v>
      </c>
      <c r="E79" s="433"/>
      <c r="F79" s="432"/>
      <c r="G79" s="432"/>
      <c r="H79" s="432"/>
      <c r="I79" s="434"/>
      <c r="J79" s="435"/>
    </row>
    <row r="80" spans="1:10" s="377" customFormat="1" ht="30" x14ac:dyDescent="0.25">
      <c r="A80" s="31" t="s">
        <v>4793</v>
      </c>
      <c r="B80" s="404">
        <v>96545</v>
      </c>
      <c r="C80" s="31" t="s">
        <v>5117</v>
      </c>
      <c r="D80" s="408" t="s">
        <v>3639</v>
      </c>
      <c r="E80" s="405">
        <v>24</v>
      </c>
      <c r="F80" s="406">
        <f>VLOOKUP(B80,'RELATÓRIO DE COMPOSIÇÕES'!A:I,9,0)</f>
        <v>16.27</v>
      </c>
      <c r="G80" s="407">
        <f>BDI_Materiais!$H$27</f>
        <v>0.2026</v>
      </c>
      <c r="H80" s="406">
        <f t="shared" ref="H80:H81" si="16">(1+G80)*F80</f>
        <v>19.566301999999997</v>
      </c>
      <c r="I80" s="406">
        <f t="shared" ref="I80:I81" si="17">ROUND((H80*E80),2)</f>
        <v>469.59</v>
      </c>
      <c r="J80" s="31"/>
    </row>
    <row r="81" spans="1:10" s="377" customFormat="1" ht="30" x14ac:dyDescent="0.25">
      <c r="A81" s="31" t="s">
        <v>15875</v>
      </c>
      <c r="B81" s="404">
        <v>96546</v>
      </c>
      <c r="C81" s="31" t="s">
        <v>4381</v>
      </c>
      <c r="D81" s="408" t="s">
        <v>3639</v>
      </c>
      <c r="E81" s="405">
        <v>1495.3</v>
      </c>
      <c r="F81" s="406">
        <f>VLOOKUP(B81,'RELATÓRIO DE COMPOSIÇÕES'!A:I,9,0)</f>
        <v>14.379999999999999</v>
      </c>
      <c r="G81" s="407">
        <f>BDI_Materiais!$H$27</f>
        <v>0.2026</v>
      </c>
      <c r="H81" s="406">
        <f t="shared" si="16"/>
        <v>17.293387999999997</v>
      </c>
      <c r="I81" s="406">
        <f t="shared" si="17"/>
        <v>25858.799999999999</v>
      </c>
      <c r="J81" s="31"/>
    </row>
    <row r="82" spans="1:10" s="377" customFormat="1" x14ac:dyDescent="0.25">
      <c r="A82" s="430" t="s">
        <v>15879</v>
      </c>
      <c r="B82" s="431" t="s">
        <v>3630</v>
      </c>
      <c r="C82" s="432" t="s">
        <v>14561</v>
      </c>
      <c r="D82" s="432" t="s">
        <v>3653</v>
      </c>
      <c r="E82" s="433"/>
      <c r="F82" s="432"/>
      <c r="G82" s="432"/>
      <c r="H82" s="432"/>
      <c r="I82" s="434"/>
      <c r="J82" s="435"/>
    </row>
    <row r="83" spans="1:10" s="377" customFormat="1" ht="45" x14ac:dyDescent="0.25">
      <c r="A83" s="31" t="s">
        <v>4794</v>
      </c>
      <c r="B83" s="404" t="s">
        <v>13778</v>
      </c>
      <c r="C83" s="31" t="s">
        <v>14601</v>
      </c>
      <c r="D83" s="408" t="s">
        <v>3641</v>
      </c>
      <c r="E83" s="405">
        <v>31.86</v>
      </c>
      <c r="F83" s="406">
        <f>VLOOKUP(B83,'RELATÓRIO DE COMPOSIÇÕES'!A:I,9,0)</f>
        <v>605.59</v>
      </c>
      <c r="G83" s="407">
        <f>BDI_Materiais!$H$27</f>
        <v>0.2026</v>
      </c>
      <c r="H83" s="406">
        <f>(1+G83)*F83</f>
        <v>728.28253399999994</v>
      </c>
      <c r="I83" s="406">
        <f>ROUND((H83*E83),2)</f>
        <v>23203.08</v>
      </c>
      <c r="J83" s="31"/>
    </row>
    <row r="84" spans="1:10" s="377" customFormat="1" x14ac:dyDescent="0.25">
      <c r="A84" s="430" t="s">
        <v>15880</v>
      </c>
      <c r="B84" s="431" t="s">
        <v>3630</v>
      </c>
      <c r="C84" s="432" t="s">
        <v>14565</v>
      </c>
      <c r="D84" s="432" t="s">
        <v>3653</v>
      </c>
      <c r="E84" s="433"/>
      <c r="F84" s="432"/>
      <c r="G84" s="432"/>
      <c r="H84" s="432"/>
      <c r="I84" s="434"/>
      <c r="J84" s="435"/>
    </row>
    <row r="85" spans="1:10" s="377" customFormat="1" ht="30" x14ac:dyDescent="0.25">
      <c r="A85" s="31" t="s">
        <v>4795</v>
      </c>
      <c r="B85" s="404">
        <v>98557</v>
      </c>
      <c r="C85" s="31" t="s">
        <v>4382</v>
      </c>
      <c r="D85" s="408" t="s">
        <v>3636</v>
      </c>
      <c r="E85" s="405">
        <v>218.93</v>
      </c>
      <c r="F85" s="406">
        <f>VLOOKUP(B85,'RELATÓRIO DE COMPOSIÇÕES'!A:I,9,0)</f>
        <v>45.839999999999996</v>
      </c>
      <c r="G85" s="407">
        <f>BDI_Materiais!$H$27</f>
        <v>0.2026</v>
      </c>
      <c r="H85" s="406">
        <f>(1+G85)*F85</f>
        <v>55.127183999999993</v>
      </c>
      <c r="I85" s="406">
        <f>ROUND((H85*E85),2)</f>
        <v>12068.99</v>
      </c>
      <c r="J85" s="31"/>
    </row>
    <row r="86" spans="1:10" s="377" customFormat="1" x14ac:dyDescent="0.25">
      <c r="A86" s="415" t="s">
        <v>14567</v>
      </c>
      <c r="B86" s="436" t="s">
        <v>3630</v>
      </c>
      <c r="C86" s="416" t="s">
        <v>14568</v>
      </c>
      <c r="D86" s="416" t="s">
        <v>3653</v>
      </c>
      <c r="E86" s="417"/>
      <c r="F86" s="416"/>
      <c r="G86" s="416"/>
      <c r="H86" s="416"/>
      <c r="I86" s="418"/>
      <c r="J86" s="419"/>
    </row>
    <row r="87" spans="1:10" s="377" customFormat="1" x14ac:dyDescent="0.25">
      <c r="A87" s="425" t="s">
        <v>14569</v>
      </c>
      <c r="B87" s="437" t="s">
        <v>3630</v>
      </c>
      <c r="C87" s="426" t="s">
        <v>14551</v>
      </c>
      <c r="D87" s="426" t="s">
        <v>3653</v>
      </c>
      <c r="E87" s="427"/>
      <c r="F87" s="426"/>
      <c r="G87" s="426"/>
      <c r="H87" s="426"/>
      <c r="I87" s="428"/>
      <c r="J87" s="429"/>
    </row>
    <row r="88" spans="1:10" s="377" customFormat="1" ht="45" x14ac:dyDescent="0.25">
      <c r="A88" s="513" t="s">
        <v>5069</v>
      </c>
      <c r="B88" s="514">
        <v>96536</v>
      </c>
      <c r="C88" s="513" t="s">
        <v>7209</v>
      </c>
      <c r="D88" s="515" t="s">
        <v>3636</v>
      </c>
      <c r="E88" s="516">
        <v>587.9</v>
      </c>
      <c r="F88" s="517">
        <f>VLOOKUP(B88,'RELATÓRIO DE COMPOSIÇÕES'!A:I,9,0)</f>
        <v>84.730000000000018</v>
      </c>
      <c r="G88" s="518">
        <f>BDI_Materiais!$H$27</f>
        <v>0.2026</v>
      </c>
      <c r="H88" s="517">
        <f>(1+G88)*F88</f>
        <v>101.89629800000002</v>
      </c>
      <c r="I88" s="517">
        <f>ROUND((H88*E88),2)</f>
        <v>59904.83</v>
      </c>
      <c r="J88" s="513"/>
    </row>
    <row r="89" spans="1:10" s="377" customFormat="1" x14ac:dyDescent="0.25">
      <c r="A89" s="430" t="s">
        <v>14570</v>
      </c>
      <c r="B89" s="431" t="s">
        <v>3630</v>
      </c>
      <c r="C89" s="432" t="s">
        <v>14555</v>
      </c>
      <c r="D89" s="432" t="s">
        <v>3653</v>
      </c>
      <c r="E89" s="433"/>
      <c r="F89" s="432"/>
      <c r="G89" s="432"/>
      <c r="H89" s="432"/>
      <c r="I89" s="434"/>
      <c r="J89" s="435"/>
    </row>
    <row r="90" spans="1:10" s="377" customFormat="1" ht="30" x14ac:dyDescent="0.25">
      <c r="A90" s="31" t="s">
        <v>5070</v>
      </c>
      <c r="B90" s="404">
        <v>96543</v>
      </c>
      <c r="C90" s="31" t="s">
        <v>4380</v>
      </c>
      <c r="D90" s="408" t="s">
        <v>3639</v>
      </c>
      <c r="E90" s="405">
        <v>485.6</v>
      </c>
      <c r="F90" s="406">
        <f>VLOOKUP(B90,'RELATÓRIO DE COMPOSIÇÕES'!A:I,9,0)</f>
        <v>19.32</v>
      </c>
      <c r="G90" s="407">
        <f>BDI_Materiais!$H$27</f>
        <v>0.2026</v>
      </c>
      <c r="H90" s="406">
        <f t="shared" ref="H90:H92" si="18">(1+G90)*F90</f>
        <v>23.234231999999999</v>
      </c>
      <c r="I90" s="406">
        <f t="shared" ref="I90:I92" si="19">ROUND((H90*E90),2)</f>
        <v>11282.54</v>
      </c>
      <c r="J90" s="31"/>
    </row>
    <row r="91" spans="1:10" s="377" customFormat="1" ht="30" x14ac:dyDescent="0.25">
      <c r="A91" s="31" t="s">
        <v>14571</v>
      </c>
      <c r="B91" s="404">
        <v>96545</v>
      </c>
      <c r="C91" s="31" t="s">
        <v>5117</v>
      </c>
      <c r="D91" s="408" t="s">
        <v>3639</v>
      </c>
      <c r="E91" s="405">
        <v>0.5</v>
      </c>
      <c r="F91" s="406">
        <f>VLOOKUP(B91,'RELATÓRIO DE COMPOSIÇÕES'!A:I,9,0)</f>
        <v>16.27</v>
      </c>
      <c r="G91" s="407">
        <f>BDI_Materiais!$H$27</f>
        <v>0.2026</v>
      </c>
      <c r="H91" s="406">
        <f t="shared" si="18"/>
        <v>19.566301999999997</v>
      </c>
      <c r="I91" s="406">
        <f t="shared" si="19"/>
        <v>9.7799999999999994</v>
      </c>
      <c r="J91" s="31"/>
    </row>
    <row r="92" spans="1:10" s="377" customFormat="1" ht="30" x14ac:dyDescent="0.25">
      <c r="A92" s="31" t="s">
        <v>14572</v>
      </c>
      <c r="B92" s="404">
        <v>96546</v>
      </c>
      <c r="C92" s="31" t="s">
        <v>4381</v>
      </c>
      <c r="D92" s="408" t="s">
        <v>3639</v>
      </c>
      <c r="E92" s="405">
        <v>2408.1</v>
      </c>
      <c r="F92" s="406">
        <f>VLOOKUP(B92,'RELATÓRIO DE COMPOSIÇÕES'!A:I,9,0)</f>
        <v>14.379999999999999</v>
      </c>
      <c r="G92" s="407">
        <f>BDI_Materiais!$H$27</f>
        <v>0.2026</v>
      </c>
      <c r="H92" s="406">
        <f t="shared" si="18"/>
        <v>17.293387999999997</v>
      </c>
      <c r="I92" s="406">
        <f t="shared" si="19"/>
        <v>41644.21</v>
      </c>
      <c r="J92" s="31"/>
    </row>
    <row r="93" spans="1:10" s="377" customFormat="1" x14ac:dyDescent="0.25">
      <c r="A93" s="430" t="s">
        <v>14576</v>
      </c>
      <c r="B93" s="431" t="s">
        <v>3630</v>
      </c>
      <c r="C93" s="432" t="s">
        <v>14561</v>
      </c>
      <c r="D93" s="432" t="s">
        <v>3653</v>
      </c>
      <c r="E93" s="433"/>
      <c r="F93" s="432"/>
      <c r="G93" s="432"/>
      <c r="H93" s="432"/>
      <c r="I93" s="434"/>
      <c r="J93" s="435"/>
    </row>
    <row r="94" spans="1:10" s="377" customFormat="1" ht="45" x14ac:dyDescent="0.25">
      <c r="A94" s="31" t="s">
        <v>5071</v>
      </c>
      <c r="B94" s="404" t="s">
        <v>13778</v>
      </c>
      <c r="C94" s="31" t="s">
        <v>14601</v>
      </c>
      <c r="D94" s="408" t="s">
        <v>3641</v>
      </c>
      <c r="E94" s="405">
        <v>36.93</v>
      </c>
      <c r="F94" s="406">
        <f>VLOOKUP(B94,'RELATÓRIO DE COMPOSIÇÕES'!A:I,9,0)</f>
        <v>605.59</v>
      </c>
      <c r="G94" s="407">
        <f>BDI_Materiais!$H$27</f>
        <v>0.2026</v>
      </c>
      <c r="H94" s="406">
        <f>(1+G94)*F94</f>
        <v>728.28253399999994</v>
      </c>
      <c r="I94" s="406">
        <f>ROUND((H94*E94),2)</f>
        <v>26895.47</v>
      </c>
      <c r="J94" s="31"/>
    </row>
    <row r="95" spans="1:10" s="377" customFormat="1" x14ac:dyDescent="0.25">
      <c r="A95" s="430" t="s">
        <v>14577</v>
      </c>
      <c r="B95" s="431" t="s">
        <v>3630</v>
      </c>
      <c r="C95" s="432" t="s">
        <v>14565</v>
      </c>
      <c r="D95" s="432" t="s">
        <v>3653</v>
      </c>
      <c r="E95" s="433"/>
      <c r="F95" s="432"/>
      <c r="G95" s="432"/>
      <c r="H95" s="432"/>
      <c r="I95" s="434"/>
      <c r="J95" s="435"/>
    </row>
    <row r="96" spans="1:10" s="377" customFormat="1" ht="30" x14ac:dyDescent="0.25">
      <c r="A96" s="31" t="s">
        <v>5072</v>
      </c>
      <c r="B96" s="404">
        <v>98557</v>
      </c>
      <c r="C96" s="31" t="s">
        <v>4382</v>
      </c>
      <c r="D96" s="408" t="s">
        <v>3636</v>
      </c>
      <c r="E96" s="405">
        <v>587.9</v>
      </c>
      <c r="F96" s="406">
        <f>VLOOKUP(B96,'RELATÓRIO DE COMPOSIÇÕES'!A:I,9,0)</f>
        <v>45.839999999999996</v>
      </c>
      <c r="G96" s="407">
        <f>BDI_Materiais!$H$27</f>
        <v>0.2026</v>
      </c>
      <c r="H96" s="406">
        <f>(1+G96)*F96</f>
        <v>55.127183999999993</v>
      </c>
      <c r="I96" s="406">
        <f>ROUND((H96*E96),2)</f>
        <v>32409.27</v>
      </c>
      <c r="J96" s="31"/>
    </row>
    <row r="97" spans="1:10" s="377" customFormat="1" x14ac:dyDescent="0.25">
      <c r="A97" s="415" t="s">
        <v>14652</v>
      </c>
      <c r="B97" s="436" t="s">
        <v>3630</v>
      </c>
      <c r="C97" s="416" t="s">
        <v>14653</v>
      </c>
      <c r="D97" s="416" t="s">
        <v>3653</v>
      </c>
      <c r="E97" s="417"/>
      <c r="F97" s="416"/>
      <c r="G97" s="416"/>
      <c r="H97" s="416"/>
      <c r="I97" s="418"/>
      <c r="J97" s="419"/>
    </row>
    <row r="98" spans="1:10" s="377" customFormat="1" x14ac:dyDescent="0.25">
      <c r="A98" s="420" t="s">
        <v>14654</v>
      </c>
      <c r="B98" s="438" t="s">
        <v>3630</v>
      </c>
      <c r="C98" s="421" t="s">
        <v>16129</v>
      </c>
      <c r="D98" s="421" t="s">
        <v>3653</v>
      </c>
      <c r="E98" s="422"/>
      <c r="F98" s="421"/>
      <c r="G98" s="421"/>
      <c r="H98" s="421"/>
      <c r="I98" s="423"/>
      <c r="J98" s="424"/>
    </row>
    <row r="99" spans="1:10" s="377" customFormat="1" x14ac:dyDescent="0.25">
      <c r="A99" s="420" t="s">
        <v>14655</v>
      </c>
      <c r="B99" s="438" t="s">
        <v>3630</v>
      </c>
      <c r="C99" s="421" t="s">
        <v>14656</v>
      </c>
      <c r="D99" s="421" t="s">
        <v>3653</v>
      </c>
      <c r="E99" s="422"/>
      <c r="F99" s="421"/>
      <c r="G99" s="421"/>
      <c r="H99" s="421"/>
      <c r="I99" s="423"/>
      <c r="J99" s="424"/>
    </row>
    <row r="100" spans="1:10" s="377" customFormat="1" x14ac:dyDescent="0.25">
      <c r="A100" s="425" t="s">
        <v>14657</v>
      </c>
      <c r="B100" s="437" t="s">
        <v>3630</v>
      </c>
      <c r="C100" s="426" t="s">
        <v>14551</v>
      </c>
      <c r="D100" s="426" t="s">
        <v>3653</v>
      </c>
      <c r="E100" s="427"/>
      <c r="F100" s="426"/>
      <c r="G100" s="426"/>
      <c r="H100" s="426"/>
      <c r="I100" s="428"/>
      <c r="J100" s="429"/>
    </row>
    <row r="101" spans="1:10" s="377" customFormat="1" ht="60" x14ac:dyDescent="0.25">
      <c r="A101" s="31" t="s">
        <v>5073</v>
      </c>
      <c r="B101" s="404">
        <v>92419</v>
      </c>
      <c r="C101" s="31" t="s">
        <v>14658</v>
      </c>
      <c r="D101" s="408" t="s">
        <v>3636</v>
      </c>
      <c r="E101" s="405">
        <v>466.47</v>
      </c>
      <c r="F101" s="406">
        <f>VLOOKUP(B101,'RELATÓRIO DE COMPOSIÇÕES'!A:I,9,0)</f>
        <v>83.11</v>
      </c>
      <c r="G101" s="407">
        <f>BDI_Materiais!$H$27</f>
        <v>0.2026</v>
      </c>
      <c r="H101" s="406">
        <f>(1+G101)*F101</f>
        <v>99.948085999999989</v>
      </c>
      <c r="I101" s="406">
        <f>ROUND((H101*E101),2)</f>
        <v>46622.78</v>
      </c>
      <c r="J101" s="31"/>
    </row>
    <row r="102" spans="1:10" s="377" customFormat="1" x14ac:dyDescent="0.25">
      <c r="A102" s="430" t="s">
        <v>14659</v>
      </c>
      <c r="B102" s="431" t="s">
        <v>3630</v>
      </c>
      <c r="C102" s="432" t="s">
        <v>14555</v>
      </c>
      <c r="D102" s="432" t="s">
        <v>3653</v>
      </c>
      <c r="E102" s="433"/>
      <c r="F102" s="432"/>
      <c r="G102" s="432"/>
      <c r="H102" s="432"/>
      <c r="I102" s="434"/>
      <c r="J102" s="435"/>
    </row>
    <row r="103" spans="1:10" s="377" customFormat="1" ht="60" x14ac:dyDescent="0.25">
      <c r="A103" s="31" t="s">
        <v>5074</v>
      </c>
      <c r="B103" s="404">
        <v>92775</v>
      </c>
      <c r="C103" s="31" t="s">
        <v>4800</v>
      </c>
      <c r="D103" s="408" t="s">
        <v>3639</v>
      </c>
      <c r="E103" s="405">
        <v>790.4</v>
      </c>
      <c r="F103" s="406">
        <f>VLOOKUP(B103,'RELATÓRIO DE COMPOSIÇÕES'!A:I,9,0)</f>
        <v>19.760000000000002</v>
      </c>
      <c r="G103" s="407">
        <f>BDI_Materiais!$H$27</f>
        <v>0.2026</v>
      </c>
      <c r="H103" s="406">
        <f t="shared" ref="H103:H105" si="20">(1+G103)*F103</f>
        <v>23.763376000000001</v>
      </c>
      <c r="I103" s="406">
        <f t="shared" ref="I103:I105" si="21">ROUND((H103*E103),2)</f>
        <v>18782.57</v>
      </c>
      <c r="J103" s="31"/>
    </row>
    <row r="104" spans="1:10" s="377" customFormat="1" ht="60" x14ac:dyDescent="0.25">
      <c r="A104" s="31" t="s">
        <v>5075</v>
      </c>
      <c r="B104" s="404">
        <v>92778</v>
      </c>
      <c r="C104" s="31" t="s">
        <v>4801</v>
      </c>
      <c r="D104" s="408" t="s">
        <v>3639</v>
      </c>
      <c r="E104" s="405">
        <v>2016.9</v>
      </c>
      <c r="F104" s="406">
        <f>VLOOKUP(B104,'RELATÓRIO DE COMPOSIÇÕES'!A:I,9,0)</f>
        <v>14.369999999999997</v>
      </c>
      <c r="G104" s="407">
        <f>BDI_Materiais!$H$27</f>
        <v>0.2026</v>
      </c>
      <c r="H104" s="406">
        <f t="shared" si="20"/>
        <v>17.281361999999994</v>
      </c>
      <c r="I104" s="406">
        <f t="shared" si="21"/>
        <v>34854.78</v>
      </c>
      <c r="J104" s="31"/>
    </row>
    <row r="105" spans="1:10" s="377" customFormat="1" ht="60" x14ac:dyDescent="0.25">
      <c r="A105" s="31" t="s">
        <v>5076</v>
      </c>
      <c r="B105" s="404">
        <v>92779</v>
      </c>
      <c r="C105" s="31" t="s">
        <v>14660</v>
      </c>
      <c r="D105" s="408" t="s">
        <v>3639</v>
      </c>
      <c r="E105" s="405">
        <v>44</v>
      </c>
      <c r="F105" s="406">
        <f>VLOOKUP(B105,'RELATÓRIO DE COMPOSIÇÕES'!A:I,9,0)</f>
        <v>11.930000000000001</v>
      </c>
      <c r="G105" s="407">
        <f>BDI_Materiais!$H$27</f>
        <v>0.2026</v>
      </c>
      <c r="H105" s="406">
        <f t="shared" si="20"/>
        <v>14.347018</v>
      </c>
      <c r="I105" s="406">
        <f t="shared" si="21"/>
        <v>631.27</v>
      </c>
      <c r="J105" s="31"/>
    </row>
    <row r="106" spans="1:10" s="377" customFormat="1" x14ac:dyDescent="0.25">
      <c r="A106" s="430" t="s">
        <v>14662</v>
      </c>
      <c r="B106" s="431" t="s">
        <v>3630</v>
      </c>
      <c r="C106" s="432" t="s">
        <v>14561</v>
      </c>
      <c r="D106" s="432" t="s">
        <v>3653</v>
      </c>
      <c r="E106" s="433"/>
      <c r="F106" s="432"/>
      <c r="G106" s="432"/>
      <c r="H106" s="432"/>
      <c r="I106" s="434"/>
      <c r="J106" s="435"/>
    </row>
    <row r="107" spans="1:10" s="377" customFormat="1" ht="60" x14ac:dyDescent="0.25">
      <c r="A107" s="31" t="s">
        <v>5077</v>
      </c>
      <c r="B107" s="404">
        <v>92720</v>
      </c>
      <c r="C107" s="31" t="s">
        <v>14760</v>
      </c>
      <c r="D107" s="408" t="s">
        <v>3641</v>
      </c>
      <c r="E107" s="405">
        <v>24.8</v>
      </c>
      <c r="F107" s="406">
        <f>VLOOKUP(B107,'RELATÓRIO DE COMPOSIÇÕES'!A:I,9,0)</f>
        <v>596.91</v>
      </c>
      <c r="G107" s="407">
        <f>BDI_Materiais!$H$27</f>
        <v>0.2026</v>
      </c>
      <c r="H107" s="406">
        <f>(1+G107)*F107</f>
        <v>717.84396599999991</v>
      </c>
      <c r="I107" s="406">
        <f>ROUND((H107*E107),2)</f>
        <v>17802.53</v>
      </c>
      <c r="J107" s="31"/>
    </row>
    <row r="108" spans="1:10" s="377" customFormat="1" x14ac:dyDescent="0.25">
      <c r="A108" s="86"/>
      <c r="B108" s="397" t="s">
        <v>3630</v>
      </c>
      <c r="C108" s="88"/>
      <c r="D108" s="88"/>
      <c r="E108" s="88"/>
      <c r="F108" s="88"/>
      <c r="G108" s="88"/>
      <c r="H108" s="88"/>
      <c r="I108" s="88"/>
      <c r="J108" s="89"/>
    </row>
    <row r="109" spans="1:10" s="377" customFormat="1" x14ac:dyDescent="0.25">
      <c r="A109" s="400"/>
      <c r="B109" s="401" t="s">
        <v>3630</v>
      </c>
      <c r="C109" s="402" t="s">
        <v>14814</v>
      </c>
      <c r="D109" s="402"/>
      <c r="E109" s="402"/>
      <c r="F109" s="402"/>
      <c r="G109" s="402"/>
      <c r="H109" s="402"/>
      <c r="I109" s="402"/>
      <c r="J109" s="403">
        <f>SUM(I67:I107)</f>
        <v>463207.53000000014</v>
      </c>
    </row>
    <row r="110" spans="1:10" s="377" customFormat="1" x14ac:dyDescent="0.25">
      <c r="A110" s="96"/>
      <c r="B110" s="398" t="s">
        <v>3630</v>
      </c>
      <c r="C110" s="399"/>
      <c r="D110" s="399"/>
      <c r="E110" s="399"/>
      <c r="F110" s="399"/>
      <c r="G110" s="399"/>
      <c r="H110" s="399"/>
      <c r="I110" s="399"/>
      <c r="J110" s="90"/>
    </row>
    <row r="111" spans="1:10" s="377" customFormat="1" x14ac:dyDescent="0.25">
      <c r="A111" s="415" t="s">
        <v>14815</v>
      </c>
      <c r="B111" s="436" t="s">
        <v>3630</v>
      </c>
      <c r="C111" s="416" t="s">
        <v>14816</v>
      </c>
      <c r="D111" s="416" t="s">
        <v>3653</v>
      </c>
      <c r="E111" s="417"/>
      <c r="F111" s="416"/>
      <c r="G111" s="416"/>
      <c r="H111" s="416"/>
      <c r="I111" s="418"/>
      <c r="J111" s="419"/>
    </row>
    <row r="112" spans="1:10" s="377" customFormat="1" x14ac:dyDescent="0.25">
      <c r="A112" s="420" t="s">
        <v>14817</v>
      </c>
      <c r="B112" s="438" t="s">
        <v>3630</v>
      </c>
      <c r="C112" s="421" t="s">
        <v>14818</v>
      </c>
      <c r="D112" s="421" t="s">
        <v>3653</v>
      </c>
      <c r="E112" s="422"/>
      <c r="F112" s="421"/>
      <c r="G112" s="421"/>
      <c r="H112" s="421"/>
      <c r="I112" s="423"/>
      <c r="J112" s="424"/>
    </row>
    <row r="113" spans="1:10" s="377" customFormat="1" x14ac:dyDescent="0.25">
      <c r="A113" s="420" t="s">
        <v>14819</v>
      </c>
      <c r="B113" s="438" t="s">
        <v>3630</v>
      </c>
      <c r="C113" s="421" t="s">
        <v>14820</v>
      </c>
      <c r="D113" s="421" t="s">
        <v>3653</v>
      </c>
      <c r="E113" s="422"/>
      <c r="F113" s="421"/>
      <c r="G113" s="421"/>
      <c r="H113" s="421"/>
      <c r="I113" s="423"/>
      <c r="J113" s="424"/>
    </row>
    <row r="114" spans="1:10" s="377" customFormat="1" x14ac:dyDescent="0.25">
      <c r="A114" s="425" t="s">
        <v>14821</v>
      </c>
      <c r="B114" s="437" t="s">
        <v>3630</v>
      </c>
      <c r="C114" s="426" t="s">
        <v>14822</v>
      </c>
      <c r="D114" s="426" t="s">
        <v>3653</v>
      </c>
      <c r="E114" s="427"/>
      <c r="F114" s="426"/>
      <c r="G114" s="426"/>
      <c r="H114" s="426"/>
      <c r="I114" s="428"/>
      <c r="J114" s="429"/>
    </row>
    <row r="115" spans="1:10" s="377" customFormat="1" ht="30" x14ac:dyDescent="0.25">
      <c r="A115" s="31" t="s">
        <v>14823</v>
      </c>
      <c r="B115" s="404">
        <v>93202</v>
      </c>
      <c r="C115" s="31" t="s">
        <v>14824</v>
      </c>
      <c r="D115" s="408" t="s">
        <v>3640</v>
      </c>
      <c r="E115" s="405">
        <v>319.01</v>
      </c>
      <c r="F115" s="406">
        <f>VLOOKUP(B115,'RELATÓRIO DE COMPOSIÇÕES'!A:I,9,0)</f>
        <v>28.679999999999996</v>
      </c>
      <c r="G115" s="407">
        <f>BDI_Materiais!$H$27</f>
        <v>0.2026</v>
      </c>
      <c r="H115" s="406">
        <f>(1+G115)*F115</f>
        <v>34.490567999999989</v>
      </c>
      <c r="I115" s="406">
        <f>ROUND((H115*E115),2)</f>
        <v>11002.84</v>
      </c>
      <c r="J115" s="31"/>
    </row>
    <row r="116" spans="1:10" s="377" customFormat="1" x14ac:dyDescent="0.25">
      <c r="A116" s="430" t="s">
        <v>14825</v>
      </c>
      <c r="B116" s="431" t="s">
        <v>3630</v>
      </c>
      <c r="C116" s="432" t="s">
        <v>14826</v>
      </c>
      <c r="D116" s="432" t="s">
        <v>3653</v>
      </c>
      <c r="E116" s="433"/>
      <c r="F116" s="432"/>
      <c r="G116" s="432"/>
      <c r="H116" s="432"/>
      <c r="I116" s="434"/>
      <c r="J116" s="435"/>
    </row>
    <row r="117" spans="1:10" s="377" customFormat="1" ht="60" x14ac:dyDescent="0.25">
      <c r="A117" s="31" t="s">
        <v>14827</v>
      </c>
      <c r="B117" s="404">
        <v>87495</v>
      </c>
      <c r="C117" s="31" t="s">
        <v>7043</v>
      </c>
      <c r="D117" s="408" t="s">
        <v>3636</v>
      </c>
      <c r="E117" s="405">
        <v>1004.89</v>
      </c>
      <c r="F117" s="406">
        <f>VLOOKUP(B117,'RELATÓRIO DE COMPOSIÇÕES'!A:I,9,0)</f>
        <v>99.63000000000001</v>
      </c>
      <c r="G117" s="407">
        <f>BDI_Materiais!$H$27</f>
        <v>0.2026</v>
      </c>
      <c r="H117" s="406">
        <f>(1+G117)*F117</f>
        <v>119.815038</v>
      </c>
      <c r="I117" s="406">
        <f>ROUND((H117*E117),2)</f>
        <v>120400.93</v>
      </c>
      <c r="J117" s="31"/>
    </row>
    <row r="118" spans="1:10" s="377" customFormat="1" x14ac:dyDescent="0.25">
      <c r="A118" s="415" t="s">
        <v>14836</v>
      </c>
      <c r="B118" s="436" t="s">
        <v>3630</v>
      </c>
      <c r="C118" s="416" t="s">
        <v>14837</v>
      </c>
      <c r="D118" s="416" t="s">
        <v>3653</v>
      </c>
      <c r="E118" s="417"/>
      <c r="F118" s="416"/>
      <c r="G118" s="416"/>
      <c r="H118" s="416"/>
      <c r="I118" s="418"/>
      <c r="J118" s="419"/>
    </row>
    <row r="119" spans="1:10" s="377" customFormat="1" x14ac:dyDescent="0.25">
      <c r="A119" s="425" t="s">
        <v>14846</v>
      </c>
      <c r="B119" s="437" t="s">
        <v>3630</v>
      </c>
      <c r="C119" s="426" t="s">
        <v>14847</v>
      </c>
      <c r="D119" s="426" t="s">
        <v>3653</v>
      </c>
      <c r="E119" s="427"/>
      <c r="F119" s="426"/>
      <c r="G119" s="426"/>
      <c r="H119" s="426"/>
      <c r="I119" s="428"/>
      <c r="J119" s="429"/>
    </row>
    <row r="120" spans="1:10" s="377" customFormat="1" ht="30" x14ac:dyDescent="0.25">
      <c r="A120" s="31" t="s">
        <v>14848</v>
      </c>
      <c r="B120" s="404" t="s">
        <v>14345</v>
      </c>
      <c r="C120" s="31" t="s">
        <v>16130</v>
      </c>
      <c r="D120" s="408" t="s">
        <v>3636</v>
      </c>
      <c r="E120" s="405">
        <v>12.5</v>
      </c>
      <c r="F120" s="406">
        <f>VLOOKUP(B120,'RELATÓRIO DE COMPOSIÇÕES'!A:I,9,0)</f>
        <v>763.97</v>
      </c>
      <c r="G120" s="407">
        <f>BDI_Materiais!$H$27</f>
        <v>0.2026</v>
      </c>
      <c r="H120" s="406">
        <f>(1+G120)*F120</f>
        <v>918.75032199999998</v>
      </c>
      <c r="I120" s="406">
        <f>ROUND((H120*E120),2)</f>
        <v>11484.38</v>
      </c>
      <c r="J120" s="31"/>
    </row>
    <row r="121" spans="1:10" s="37" customFormat="1" ht="30" x14ac:dyDescent="0.25">
      <c r="A121" s="31" t="s">
        <v>16328</v>
      </c>
      <c r="B121" s="404">
        <v>100701</v>
      </c>
      <c r="C121" s="31" t="s">
        <v>14849</v>
      </c>
      <c r="D121" s="408" t="s">
        <v>3636</v>
      </c>
      <c r="E121" s="405">
        <v>5.38</v>
      </c>
      <c r="F121" s="406">
        <f>VLOOKUP(B121,'RELATÓRIO DE COMPOSIÇÕES'!A:I,9,0)</f>
        <v>637.41999999999996</v>
      </c>
      <c r="G121" s="407">
        <f>BDI_Materiais!$H$27</f>
        <v>0.2026</v>
      </c>
      <c r="H121" s="406">
        <f>(1+G121)*F121</f>
        <v>766.56129199999987</v>
      </c>
      <c r="I121" s="406">
        <f>ROUND((H121*E121),2)</f>
        <v>4124.1000000000004</v>
      </c>
      <c r="J121" s="31"/>
    </row>
    <row r="122" spans="1:10" s="37" customFormat="1" x14ac:dyDescent="0.25">
      <c r="A122" s="31" t="s">
        <v>16332</v>
      </c>
      <c r="B122" s="404" t="s">
        <v>16329</v>
      </c>
      <c r="C122" s="31" t="str">
        <f>VLOOKUP(B122,'RELATÓRIO DE COMPOSIÇÕES'!A:I,3,0)</f>
        <v>MOTOR ELÉTRICO PARA PORTÃO 3/4 CV</v>
      </c>
      <c r="D122" s="408" t="s">
        <v>3635</v>
      </c>
      <c r="E122" s="405">
        <v>1</v>
      </c>
      <c r="F122" s="406">
        <f>VLOOKUP(B122,'RELATÓRIO DE COMPOSIÇÕES'!A:I,9,0)</f>
        <v>1804.25</v>
      </c>
      <c r="G122" s="407">
        <f>BDI_Materiais!$H$27</f>
        <v>0.2026</v>
      </c>
      <c r="H122" s="406">
        <f>(1+G122)*F122</f>
        <v>2169.7910499999998</v>
      </c>
      <c r="I122" s="406">
        <f>ROUND((H122*E122),2)</f>
        <v>2169.79</v>
      </c>
      <c r="J122" s="31"/>
    </row>
    <row r="123" spans="1:10" s="377" customFormat="1" x14ac:dyDescent="0.25">
      <c r="A123" s="415" t="s">
        <v>14895</v>
      </c>
      <c r="B123" s="436" t="s">
        <v>3630</v>
      </c>
      <c r="C123" s="416" t="s">
        <v>14896</v>
      </c>
      <c r="D123" s="416" t="s">
        <v>3653</v>
      </c>
      <c r="E123" s="417"/>
      <c r="F123" s="416"/>
      <c r="G123" s="416"/>
      <c r="H123" s="416"/>
      <c r="I123" s="418"/>
      <c r="J123" s="419"/>
    </row>
    <row r="124" spans="1:10" s="377" customFormat="1" x14ac:dyDescent="0.25">
      <c r="A124" s="420" t="s">
        <v>14926</v>
      </c>
      <c r="B124" s="438" t="s">
        <v>3630</v>
      </c>
      <c r="C124" s="421" t="s">
        <v>14927</v>
      </c>
      <c r="D124" s="421" t="s">
        <v>3653</v>
      </c>
      <c r="E124" s="422"/>
      <c r="F124" s="421"/>
      <c r="G124" s="421"/>
      <c r="H124" s="421"/>
      <c r="I124" s="423"/>
      <c r="J124" s="424"/>
    </row>
    <row r="125" spans="1:10" s="377" customFormat="1" x14ac:dyDescent="0.25">
      <c r="A125" s="425" t="s">
        <v>14928</v>
      </c>
      <c r="B125" s="437" t="s">
        <v>3630</v>
      </c>
      <c r="C125" s="426" t="s">
        <v>14929</v>
      </c>
      <c r="D125" s="426" t="s">
        <v>3653</v>
      </c>
      <c r="E125" s="427"/>
      <c r="F125" s="426"/>
      <c r="G125" s="426"/>
      <c r="H125" s="426"/>
      <c r="I125" s="428"/>
      <c r="J125" s="429"/>
    </row>
    <row r="126" spans="1:10" s="377" customFormat="1" ht="45" x14ac:dyDescent="0.25">
      <c r="A126" s="31" t="s">
        <v>14930</v>
      </c>
      <c r="B126" s="404">
        <v>87879</v>
      </c>
      <c r="C126" s="31" t="s">
        <v>7964</v>
      </c>
      <c r="D126" s="408" t="s">
        <v>3636</v>
      </c>
      <c r="E126" s="405">
        <v>737.19</v>
      </c>
      <c r="F126" s="406">
        <f>VLOOKUP(B126,'RELATÓRIO DE COMPOSIÇÕES'!A:I,9,0)</f>
        <v>4.6899999999999995</v>
      </c>
      <c r="G126" s="407">
        <f>BDI_Materiais!$H$27</f>
        <v>0.2026</v>
      </c>
      <c r="H126" s="406">
        <f>(1+G126)*F126</f>
        <v>5.6401939999999993</v>
      </c>
      <c r="I126" s="406">
        <f>ROUND((H126*E126),2)</f>
        <v>4157.8900000000003</v>
      </c>
      <c r="J126" s="31"/>
    </row>
    <row r="127" spans="1:10" s="377" customFormat="1" x14ac:dyDescent="0.25">
      <c r="A127" s="430" t="s">
        <v>14931</v>
      </c>
      <c r="B127" s="431" t="s">
        <v>3630</v>
      </c>
      <c r="C127" s="432" t="s">
        <v>14932</v>
      </c>
      <c r="D127" s="432" t="s">
        <v>3653</v>
      </c>
      <c r="E127" s="433"/>
      <c r="F127" s="432"/>
      <c r="G127" s="432"/>
      <c r="H127" s="432"/>
      <c r="I127" s="434"/>
      <c r="J127" s="435"/>
    </row>
    <row r="128" spans="1:10" s="377" customFormat="1" ht="30" x14ac:dyDescent="0.25">
      <c r="A128" s="31" t="s">
        <v>14933</v>
      </c>
      <c r="B128" s="404" t="s">
        <v>7120</v>
      </c>
      <c r="C128" s="31" t="s">
        <v>14934</v>
      </c>
      <c r="D128" s="408" t="s">
        <v>3636</v>
      </c>
      <c r="E128" s="405">
        <v>737.19</v>
      </c>
      <c r="F128" s="406">
        <f>VLOOKUP(B128,'RELATÓRIO DE COMPOSIÇÕES'!A:I,9,0)</f>
        <v>81.44</v>
      </c>
      <c r="G128" s="407">
        <f>BDI_Materiais!$H$27</f>
        <v>0.2026</v>
      </c>
      <c r="H128" s="406">
        <f>(1+G128)*F128</f>
        <v>97.93974399999999</v>
      </c>
      <c r="I128" s="406">
        <f>ROUND((H128*E128),2)</f>
        <v>72200.2</v>
      </c>
      <c r="J128" s="31"/>
    </row>
    <row r="129" spans="1:10" s="377" customFormat="1" x14ac:dyDescent="0.25">
      <c r="A129" s="415" t="s">
        <v>14947</v>
      </c>
      <c r="B129" s="436" t="s">
        <v>3630</v>
      </c>
      <c r="C129" s="416" t="s">
        <v>14948</v>
      </c>
      <c r="D129" s="416" t="s">
        <v>3653</v>
      </c>
      <c r="E129" s="417"/>
      <c r="F129" s="416"/>
      <c r="G129" s="416"/>
      <c r="H129" s="416"/>
      <c r="I129" s="418"/>
      <c r="J129" s="419"/>
    </row>
    <row r="130" spans="1:10" s="377" customFormat="1" x14ac:dyDescent="0.25">
      <c r="A130" s="425" t="s">
        <v>14963</v>
      </c>
      <c r="B130" s="437" t="s">
        <v>3630</v>
      </c>
      <c r="C130" s="426" t="s">
        <v>14964</v>
      </c>
      <c r="D130" s="426" t="s">
        <v>3653</v>
      </c>
      <c r="E130" s="427"/>
      <c r="F130" s="426"/>
      <c r="G130" s="426"/>
      <c r="H130" s="426"/>
      <c r="I130" s="428"/>
      <c r="J130" s="429"/>
    </row>
    <row r="131" spans="1:10" s="377" customFormat="1" ht="45" x14ac:dyDescent="0.25">
      <c r="A131" s="31" t="s">
        <v>14965</v>
      </c>
      <c r="B131" s="404">
        <v>88416</v>
      </c>
      <c r="C131" s="31" t="s">
        <v>7216</v>
      </c>
      <c r="D131" s="408" t="s">
        <v>3636</v>
      </c>
      <c r="E131" s="405">
        <v>737.19</v>
      </c>
      <c r="F131" s="406">
        <f>VLOOKUP(B131,'RELATÓRIO DE COMPOSIÇÕES'!A:I,9,0)</f>
        <v>20.54</v>
      </c>
      <c r="G131" s="407">
        <f>BDI_Materiais!$H$27</f>
        <v>0.2026</v>
      </c>
      <c r="H131" s="406">
        <f>(1+G131)*F131</f>
        <v>24.701403999999997</v>
      </c>
      <c r="I131" s="406">
        <f>ROUND((H131*E131),2)</f>
        <v>18209.63</v>
      </c>
      <c r="J131" s="31"/>
    </row>
    <row r="132" spans="1:10" s="377" customFormat="1" x14ac:dyDescent="0.25">
      <c r="A132" s="415" t="s">
        <v>16131</v>
      </c>
      <c r="B132" s="436" t="s">
        <v>3630</v>
      </c>
      <c r="C132" s="416" t="s">
        <v>16132</v>
      </c>
      <c r="D132" s="416" t="s">
        <v>3653</v>
      </c>
      <c r="E132" s="417"/>
      <c r="F132" s="416"/>
      <c r="G132" s="416"/>
      <c r="H132" s="416"/>
      <c r="I132" s="418"/>
      <c r="J132" s="419"/>
    </row>
    <row r="133" spans="1:10" s="377" customFormat="1" x14ac:dyDescent="0.25">
      <c r="A133" s="425" t="s">
        <v>16133</v>
      </c>
      <c r="B133" s="437" t="s">
        <v>3630</v>
      </c>
      <c r="C133" s="426" t="s">
        <v>16134</v>
      </c>
      <c r="D133" s="426" t="s">
        <v>3653</v>
      </c>
      <c r="E133" s="427"/>
      <c r="F133" s="426"/>
      <c r="G133" s="426"/>
      <c r="H133" s="426"/>
      <c r="I133" s="428"/>
      <c r="J133" s="429"/>
    </row>
    <row r="134" spans="1:10" s="377" customFormat="1" ht="30" x14ac:dyDescent="0.25">
      <c r="A134" s="31" t="s">
        <v>16135</v>
      </c>
      <c r="B134" s="404" t="s">
        <v>7134</v>
      </c>
      <c r="C134" s="31" t="s">
        <v>16136</v>
      </c>
      <c r="D134" s="408" t="s">
        <v>3637</v>
      </c>
      <c r="E134" s="405">
        <v>1</v>
      </c>
      <c r="F134" s="406">
        <f>VLOOKUP(B134,'RELATÓRIO DE COMPOSIÇÕES'!A:I,9,0)</f>
        <v>1221.0700000000002</v>
      </c>
      <c r="G134" s="407">
        <f>BDI_Materiais!$H$27</f>
        <v>0.2026</v>
      </c>
      <c r="H134" s="406">
        <f>(1+G134)*F134</f>
        <v>1468.4587820000002</v>
      </c>
      <c r="I134" s="406">
        <f>ROUND((H134*E134),2)</f>
        <v>1468.46</v>
      </c>
      <c r="J134" s="31"/>
    </row>
    <row r="135" spans="1:10" s="377" customFormat="1" x14ac:dyDescent="0.25">
      <c r="A135" s="430" t="s">
        <v>16137</v>
      </c>
      <c r="B135" s="431" t="s">
        <v>3630</v>
      </c>
      <c r="C135" s="432" t="s">
        <v>16138</v>
      </c>
      <c r="D135" s="432" t="s">
        <v>3653</v>
      </c>
      <c r="E135" s="433"/>
      <c r="F135" s="432"/>
      <c r="G135" s="432"/>
      <c r="H135" s="432"/>
      <c r="I135" s="434"/>
      <c r="J135" s="435"/>
    </row>
    <row r="136" spans="1:10" s="377" customFormat="1" ht="30" x14ac:dyDescent="0.25">
      <c r="A136" s="31" t="s">
        <v>16139</v>
      </c>
      <c r="B136" s="404" t="s">
        <v>14367</v>
      </c>
      <c r="C136" s="31" t="s">
        <v>16140</v>
      </c>
      <c r="D136" s="408" t="s">
        <v>3636</v>
      </c>
      <c r="E136" s="405">
        <v>115.2</v>
      </c>
      <c r="F136" s="406">
        <f>VLOOKUP(B136,'RELATÓRIO DE COMPOSIÇÕES'!A:I,9,0)</f>
        <v>464.82000000000005</v>
      </c>
      <c r="G136" s="407">
        <f>BDI_Materiais!$H$27</f>
        <v>0.2026</v>
      </c>
      <c r="H136" s="406">
        <f t="shared" ref="H136:H138" si="22">(1+G136)*F136</f>
        <v>558.99253199999998</v>
      </c>
      <c r="I136" s="406">
        <f t="shared" ref="I136:I138" si="23">ROUND((H136*E136),2)</f>
        <v>64395.94</v>
      </c>
      <c r="J136" s="31"/>
    </row>
    <row r="137" spans="1:10" s="377" customFormat="1" ht="45" x14ac:dyDescent="0.25">
      <c r="A137" s="31" t="s">
        <v>16141</v>
      </c>
      <c r="B137" s="404" t="s">
        <v>4732</v>
      </c>
      <c r="C137" s="31" t="s">
        <v>4806</v>
      </c>
      <c r="D137" s="408" t="s">
        <v>3635</v>
      </c>
      <c r="E137" s="405">
        <v>58</v>
      </c>
      <c r="F137" s="406">
        <f>VLOOKUP(B137,'RELATÓRIO DE COMPOSIÇÕES'!A:I,9,0)</f>
        <v>56.610000000000007</v>
      </c>
      <c r="G137" s="407">
        <f>BDI_Materiais!$H$27</f>
        <v>0.2026</v>
      </c>
      <c r="H137" s="406">
        <f t="shared" si="22"/>
        <v>68.079186000000007</v>
      </c>
      <c r="I137" s="406">
        <f t="shared" si="23"/>
        <v>3948.59</v>
      </c>
      <c r="J137" s="31"/>
    </row>
    <row r="138" spans="1:10" s="377" customFormat="1" ht="30" x14ac:dyDescent="0.25">
      <c r="A138" s="31" t="s">
        <v>16142</v>
      </c>
      <c r="B138" s="404" t="s">
        <v>14334</v>
      </c>
      <c r="C138" s="31" t="s">
        <v>16109</v>
      </c>
      <c r="D138" s="408" t="s">
        <v>3635</v>
      </c>
      <c r="E138" s="405">
        <v>1</v>
      </c>
      <c r="F138" s="406">
        <f>VLOOKUP(B138,'RELATÓRIO DE COMPOSIÇÕES'!A:I,9,0)</f>
        <v>1836.2999999999997</v>
      </c>
      <c r="G138" s="407">
        <f>BDI_Materiais!$H$27</f>
        <v>0.2026</v>
      </c>
      <c r="H138" s="406">
        <f t="shared" si="22"/>
        <v>2208.3343799999993</v>
      </c>
      <c r="I138" s="406">
        <f t="shared" si="23"/>
        <v>2208.33</v>
      </c>
      <c r="J138" s="31"/>
    </row>
    <row r="139" spans="1:10" s="377" customFormat="1" x14ac:dyDescent="0.25">
      <c r="A139" s="415" t="s">
        <v>16143</v>
      </c>
      <c r="B139" s="436" t="s">
        <v>3630</v>
      </c>
      <c r="C139" s="416" t="s">
        <v>16144</v>
      </c>
      <c r="D139" s="416" t="s">
        <v>3653</v>
      </c>
      <c r="E139" s="417"/>
      <c r="F139" s="416"/>
      <c r="G139" s="416"/>
      <c r="H139" s="416"/>
      <c r="I139" s="418"/>
      <c r="J139" s="419"/>
    </row>
    <row r="140" spans="1:10" s="377" customFormat="1" x14ac:dyDescent="0.25">
      <c r="A140" s="420" t="s">
        <v>16145</v>
      </c>
      <c r="B140" s="438" t="s">
        <v>3630</v>
      </c>
      <c r="C140" s="421" t="s">
        <v>15000</v>
      </c>
      <c r="D140" s="421" t="s">
        <v>3653</v>
      </c>
      <c r="E140" s="422"/>
      <c r="F140" s="421"/>
      <c r="G140" s="421"/>
      <c r="H140" s="421"/>
      <c r="I140" s="423"/>
      <c r="J140" s="424"/>
    </row>
    <row r="141" spans="1:10" s="377" customFormat="1" x14ac:dyDescent="0.25">
      <c r="A141" s="425" t="s">
        <v>16146</v>
      </c>
      <c r="B141" s="437" t="s">
        <v>3630</v>
      </c>
      <c r="C141" s="426" t="s">
        <v>16147</v>
      </c>
      <c r="D141" s="426" t="s">
        <v>3653</v>
      </c>
      <c r="E141" s="427"/>
      <c r="F141" s="426"/>
      <c r="G141" s="426"/>
      <c r="H141" s="426"/>
      <c r="I141" s="428"/>
      <c r="J141" s="429"/>
    </row>
    <row r="142" spans="1:10" s="377" customFormat="1" ht="120" x14ac:dyDescent="0.25">
      <c r="A142" s="31" t="s">
        <v>16148</v>
      </c>
      <c r="B142" s="404" t="s">
        <v>14377</v>
      </c>
      <c r="C142" s="31" t="s">
        <v>16149</v>
      </c>
      <c r="D142" s="408" t="s">
        <v>3636</v>
      </c>
      <c r="E142" s="405">
        <v>205.88</v>
      </c>
      <c r="F142" s="406">
        <f>VLOOKUP(B142,'RELATÓRIO DE COMPOSIÇÕES'!A:I,9,0)</f>
        <v>98.36</v>
      </c>
      <c r="G142" s="407">
        <f>BDI_Materiais!$H$27</f>
        <v>0.2026</v>
      </c>
      <c r="H142" s="406">
        <f>(1+G142)*F142</f>
        <v>118.287736</v>
      </c>
      <c r="I142" s="406">
        <f>ROUND((H142*E142),2)</f>
        <v>24353.08</v>
      </c>
      <c r="J142" s="31"/>
    </row>
    <row r="143" spans="1:10" s="377" customFormat="1" x14ac:dyDescent="0.25">
      <c r="A143" s="430" t="s">
        <v>16150</v>
      </c>
      <c r="B143" s="431" t="s">
        <v>3630</v>
      </c>
      <c r="C143" s="432" t="s">
        <v>16151</v>
      </c>
      <c r="D143" s="432" t="s">
        <v>3653</v>
      </c>
      <c r="E143" s="433"/>
      <c r="F143" s="432"/>
      <c r="G143" s="432"/>
      <c r="H143" s="432"/>
      <c r="I143" s="434"/>
      <c r="J143" s="435"/>
    </row>
    <row r="144" spans="1:10" s="377" customFormat="1" ht="30" x14ac:dyDescent="0.25">
      <c r="A144" s="31" t="s">
        <v>16152</v>
      </c>
      <c r="B144" s="404">
        <v>98510</v>
      </c>
      <c r="C144" s="31" t="s">
        <v>16153</v>
      </c>
      <c r="D144" s="408" t="s">
        <v>3635</v>
      </c>
      <c r="E144" s="405">
        <v>40</v>
      </c>
      <c r="F144" s="406">
        <f>VLOOKUP(B144,'RELATÓRIO DE COMPOSIÇÕES'!A:I,9,0)</f>
        <v>73.599999999999994</v>
      </c>
      <c r="G144" s="407">
        <f>BDI_Materiais!$H$27</f>
        <v>0.2026</v>
      </c>
      <c r="H144" s="406">
        <f>(1+G144)*F144</f>
        <v>88.511359999999982</v>
      </c>
      <c r="I144" s="406">
        <f>ROUND((H144*E144),2)</f>
        <v>3540.45</v>
      </c>
      <c r="J144" s="31"/>
    </row>
    <row r="145" spans="1:10" s="377" customFormat="1" x14ac:dyDescent="0.25">
      <c r="A145" s="430" t="s">
        <v>16154</v>
      </c>
      <c r="B145" s="431" t="s">
        <v>3630</v>
      </c>
      <c r="C145" s="432" t="s">
        <v>16155</v>
      </c>
      <c r="D145" s="432" t="s">
        <v>3653</v>
      </c>
      <c r="E145" s="433"/>
      <c r="F145" s="432"/>
      <c r="G145" s="432"/>
      <c r="H145" s="432"/>
      <c r="I145" s="434"/>
      <c r="J145" s="435"/>
    </row>
    <row r="146" spans="1:10" s="377" customFormat="1" x14ac:dyDescent="0.25">
      <c r="A146" s="31" t="s">
        <v>16156</v>
      </c>
      <c r="B146" s="404">
        <v>98509</v>
      </c>
      <c r="C146" s="31" t="s">
        <v>5127</v>
      </c>
      <c r="D146" s="408" t="s">
        <v>3635</v>
      </c>
      <c r="E146" s="405">
        <v>555</v>
      </c>
      <c r="F146" s="406">
        <f>VLOOKUP(B146,'RELATÓRIO DE COMPOSIÇÕES'!A:I,9,0)</f>
        <v>47.25</v>
      </c>
      <c r="G146" s="407">
        <f>BDI_Materiais!$H$27</f>
        <v>0.2026</v>
      </c>
      <c r="H146" s="406">
        <f>(1+G146)*F146</f>
        <v>56.822849999999995</v>
      </c>
      <c r="I146" s="406">
        <f>ROUND((H146*E146),2)</f>
        <v>31536.68</v>
      </c>
      <c r="J146" s="31"/>
    </row>
    <row r="147" spans="1:10" s="377" customFormat="1" x14ac:dyDescent="0.25">
      <c r="A147" s="430" t="s">
        <v>16157</v>
      </c>
      <c r="B147" s="431" t="s">
        <v>3630</v>
      </c>
      <c r="C147" s="432" t="s">
        <v>16158</v>
      </c>
      <c r="D147" s="432" t="s">
        <v>3653</v>
      </c>
      <c r="E147" s="433"/>
      <c r="F147" s="432"/>
      <c r="G147" s="432"/>
      <c r="H147" s="432"/>
      <c r="I147" s="434"/>
      <c r="J147" s="435"/>
    </row>
    <row r="148" spans="1:10" s="377" customFormat="1" x14ac:dyDescent="0.25">
      <c r="A148" s="31" t="s">
        <v>16159</v>
      </c>
      <c r="B148" s="404">
        <v>98504</v>
      </c>
      <c r="C148" s="31" t="s">
        <v>7909</v>
      </c>
      <c r="D148" s="408" t="s">
        <v>3636</v>
      </c>
      <c r="E148" s="405">
        <v>2766.88</v>
      </c>
      <c r="F148" s="406">
        <f>VLOOKUP(B148,'RELATÓRIO DE COMPOSIÇÕES'!A:I,9,0)</f>
        <v>16.5</v>
      </c>
      <c r="G148" s="407">
        <f>BDI_Materiais!$H$27</f>
        <v>0.2026</v>
      </c>
      <c r="H148" s="406">
        <f>(1+G148)*F148</f>
        <v>19.842899999999997</v>
      </c>
      <c r="I148" s="406">
        <f>ROUND((H148*E148),2)</f>
        <v>54902.92</v>
      </c>
      <c r="J148" s="31"/>
    </row>
    <row r="149" spans="1:10" s="377" customFormat="1" x14ac:dyDescent="0.25">
      <c r="A149" s="415" t="s">
        <v>16160</v>
      </c>
      <c r="B149" s="436" t="s">
        <v>3630</v>
      </c>
      <c r="C149" s="416" t="s">
        <v>16161</v>
      </c>
      <c r="D149" s="416" t="s">
        <v>3653</v>
      </c>
      <c r="E149" s="417"/>
      <c r="F149" s="416"/>
      <c r="G149" s="416"/>
      <c r="H149" s="416"/>
      <c r="I149" s="418"/>
      <c r="J149" s="419"/>
    </row>
    <row r="150" spans="1:10" s="377" customFormat="1" x14ac:dyDescent="0.25">
      <c r="A150" s="425" t="s">
        <v>16162</v>
      </c>
      <c r="B150" s="437" t="s">
        <v>3630</v>
      </c>
      <c r="C150" s="426" t="s">
        <v>16163</v>
      </c>
      <c r="D150" s="426" t="s">
        <v>3653</v>
      </c>
      <c r="E150" s="427"/>
      <c r="F150" s="426"/>
      <c r="G150" s="426"/>
      <c r="H150" s="426"/>
      <c r="I150" s="428"/>
      <c r="J150" s="429"/>
    </row>
    <row r="151" spans="1:10" s="377" customFormat="1" ht="60" x14ac:dyDescent="0.25">
      <c r="A151" s="31" t="s">
        <v>16164</v>
      </c>
      <c r="B151" s="404">
        <v>94267</v>
      </c>
      <c r="C151" s="31" t="s">
        <v>16165</v>
      </c>
      <c r="D151" s="408" t="s">
        <v>3640</v>
      </c>
      <c r="E151" s="405">
        <v>310.52</v>
      </c>
      <c r="F151" s="406">
        <f>VLOOKUP(B151,'RELATÓRIO DE COMPOSIÇÕES'!A:I,9,0)</f>
        <v>54.83</v>
      </c>
      <c r="G151" s="407">
        <f>BDI_Materiais!$H$27</f>
        <v>0.2026</v>
      </c>
      <c r="H151" s="406">
        <f>(1+G151)*F151</f>
        <v>65.938557999999986</v>
      </c>
      <c r="I151" s="406">
        <f>ROUND((H151*E151),2)</f>
        <v>20475.240000000002</v>
      </c>
      <c r="J151" s="31"/>
    </row>
    <row r="152" spans="1:10" s="377" customFormat="1" x14ac:dyDescent="0.25">
      <c r="A152" s="86"/>
      <c r="B152" s="397" t="s">
        <v>3630</v>
      </c>
      <c r="C152" s="88"/>
      <c r="D152" s="88"/>
      <c r="E152" s="88"/>
      <c r="F152" s="88"/>
      <c r="G152" s="88"/>
      <c r="H152" s="88"/>
      <c r="I152" s="88"/>
      <c r="J152" s="89"/>
    </row>
    <row r="153" spans="1:10" s="377" customFormat="1" x14ac:dyDescent="0.25">
      <c r="A153" s="400"/>
      <c r="B153" s="401" t="s">
        <v>3630</v>
      </c>
      <c r="C153" s="402" t="s">
        <v>15091</v>
      </c>
      <c r="D153" s="402"/>
      <c r="E153" s="402"/>
      <c r="F153" s="402"/>
      <c r="G153" s="402"/>
      <c r="H153" s="402"/>
      <c r="I153" s="402"/>
      <c r="J153" s="403">
        <f>SUM(I111:I151)</f>
        <v>450579.45000000007</v>
      </c>
    </row>
    <row r="154" spans="1:10" s="377" customFormat="1" x14ac:dyDescent="0.25">
      <c r="A154" s="96"/>
      <c r="B154" s="398" t="s">
        <v>3630</v>
      </c>
      <c r="C154" s="399"/>
      <c r="D154" s="399"/>
      <c r="E154" s="399"/>
      <c r="F154" s="399"/>
      <c r="G154" s="399"/>
      <c r="H154" s="399"/>
      <c r="I154" s="399"/>
      <c r="J154" s="90"/>
    </row>
    <row r="155" spans="1:10" s="377" customFormat="1" x14ac:dyDescent="0.25">
      <c r="A155" s="415" t="s">
        <v>15092</v>
      </c>
      <c r="B155" s="436" t="s">
        <v>3630</v>
      </c>
      <c r="C155" s="416" t="s">
        <v>15093</v>
      </c>
      <c r="D155" s="416" t="s">
        <v>3653</v>
      </c>
      <c r="E155" s="417"/>
      <c r="F155" s="416"/>
      <c r="G155" s="416"/>
      <c r="H155" s="416"/>
      <c r="I155" s="418"/>
      <c r="J155" s="419"/>
    </row>
    <row r="156" spans="1:10" s="377" customFormat="1" x14ac:dyDescent="0.25">
      <c r="A156" s="420" t="s">
        <v>15094</v>
      </c>
      <c r="B156" s="438" t="s">
        <v>3630</v>
      </c>
      <c r="C156" s="421" t="s">
        <v>15095</v>
      </c>
      <c r="D156" s="421" t="s">
        <v>3653</v>
      </c>
      <c r="E156" s="422"/>
      <c r="F156" s="421"/>
      <c r="G156" s="421"/>
      <c r="H156" s="421"/>
      <c r="I156" s="423"/>
      <c r="J156" s="424"/>
    </row>
    <row r="157" spans="1:10" s="377" customFormat="1" x14ac:dyDescent="0.25">
      <c r="A157" s="420" t="s">
        <v>16166</v>
      </c>
      <c r="B157" s="438" t="s">
        <v>3630</v>
      </c>
      <c r="C157" s="421" t="s">
        <v>16167</v>
      </c>
      <c r="D157" s="421" t="s">
        <v>3653</v>
      </c>
      <c r="E157" s="422"/>
      <c r="F157" s="421"/>
      <c r="G157" s="421"/>
      <c r="H157" s="421"/>
      <c r="I157" s="423"/>
      <c r="J157" s="424"/>
    </row>
    <row r="158" spans="1:10" s="377" customFormat="1" x14ac:dyDescent="0.25">
      <c r="A158" s="425" t="s">
        <v>16168</v>
      </c>
      <c r="B158" s="437" t="s">
        <v>3630</v>
      </c>
      <c r="C158" s="426" t="s">
        <v>16169</v>
      </c>
      <c r="D158" s="426" t="s">
        <v>3653</v>
      </c>
      <c r="E158" s="427"/>
      <c r="F158" s="426"/>
      <c r="G158" s="426"/>
      <c r="H158" s="426"/>
      <c r="I158" s="428"/>
      <c r="J158" s="429"/>
    </row>
    <row r="159" spans="1:10" s="377" customFormat="1" ht="30" x14ac:dyDescent="0.25">
      <c r="A159" s="31" t="s">
        <v>16170</v>
      </c>
      <c r="B159" s="404" t="s">
        <v>7011</v>
      </c>
      <c r="C159" s="31" t="s">
        <v>16171</v>
      </c>
      <c r="D159" s="408" t="s">
        <v>3635</v>
      </c>
      <c r="E159" s="405">
        <v>2</v>
      </c>
      <c r="F159" s="406">
        <f>VLOOKUP(B159,'RELATÓRIO DE COMPOSIÇÕES'!A:I,9,0)</f>
        <v>4080.9700000000003</v>
      </c>
      <c r="G159" s="407">
        <f>BDI_Materiais!$H$27</f>
        <v>0.2026</v>
      </c>
      <c r="H159" s="406">
        <f>(1+G159)*F159</f>
        <v>4907.7745219999997</v>
      </c>
      <c r="I159" s="406">
        <f>ROUND((H159*E159),2)</f>
        <v>9815.5499999999993</v>
      </c>
      <c r="J159" s="31"/>
    </row>
    <row r="160" spans="1:10" s="377" customFormat="1" x14ac:dyDescent="0.25">
      <c r="A160" s="430" t="s">
        <v>16172</v>
      </c>
      <c r="B160" s="431" t="s">
        <v>3630</v>
      </c>
      <c r="C160" s="432" t="s">
        <v>16173</v>
      </c>
      <c r="D160" s="432" t="s">
        <v>3653</v>
      </c>
      <c r="E160" s="433"/>
      <c r="F160" s="432"/>
      <c r="G160" s="432"/>
      <c r="H160" s="432"/>
      <c r="I160" s="434"/>
      <c r="J160" s="435"/>
    </row>
    <row r="161" spans="1:10" s="377" customFormat="1" ht="30" x14ac:dyDescent="0.25">
      <c r="A161" s="31" t="s">
        <v>16174</v>
      </c>
      <c r="B161" s="404" t="s">
        <v>7154</v>
      </c>
      <c r="C161" s="31" t="s">
        <v>7224</v>
      </c>
      <c r="D161" s="408" t="s">
        <v>3635</v>
      </c>
      <c r="E161" s="405">
        <v>1</v>
      </c>
      <c r="F161" s="406">
        <f>VLOOKUP(B161,'RELATÓRIO DE COMPOSIÇÕES'!A:I,9,0)</f>
        <v>3700</v>
      </c>
      <c r="G161" s="407">
        <f>BDI_Materiais!$H$27</f>
        <v>0.2026</v>
      </c>
      <c r="H161" s="406">
        <f>(1+G161)*F161</f>
        <v>4449.62</v>
      </c>
      <c r="I161" s="406">
        <f>ROUND((H161*E161),2)</f>
        <v>4449.62</v>
      </c>
      <c r="J161" s="31"/>
    </row>
    <row r="162" spans="1:10" s="377" customFormat="1" x14ac:dyDescent="0.25">
      <c r="A162" s="415" t="s">
        <v>15323</v>
      </c>
      <c r="B162" s="436" t="s">
        <v>3630</v>
      </c>
      <c r="C162" s="416" t="s">
        <v>15324</v>
      </c>
      <c r="D162" s="416" t="s">
        <v>3653</v>
      </c>
      <c r="E162" s="417"/>
      <c r="F162" s="416"/>
      <c r="G162" s="416"/>
      <c r="H162" s="416"/>
      <c r="I162" s="418"/>
      <c r="J162" s="419"/>
    </row>
    <row r="163" spans="1:10" s="377" customFormat="1" x14ac:dyDescent="0.25">
      <c r="A163" s="420" t="s">
        <v>15325</v>
      </c>
      <c r="B163" s="438" t="s">
        <v>3630</v>
      </c>
      <c r="C163" s="421" t="s">
        <v>15326</v>
      </c>
      <c r="D163" s="421" t="s">
        <v>3653</v>
      </c>
      <c r="E163" s="422"/>
      <c r="F163" s="421"/>
      <c r="G163" s="421"/>
      <c r="H163" s="421"/>
      <c r="I163" s="423"/>
      <c r="J163" s="424"/>
    </row>
    <row r="164" spans="1:10" s="377" customFormat="1" x14ac:dyDescent="0.25">
      <c r="A164" s="425" t="s">
        <v>16175</v>
      </c>
      <c r="B164" s="437" t="s">
        <v>3630</v>
      </c>
      <c r="C164" s="426" t="s">
        <v>16176</v>
      </c>
      <c r="D164" s="426" t="s">
        <v>3653</v>
      </c>
      <c r="E164" s="427"/>
      <c r="F164" s="426"/>
      <c r="G164" s="426"/>
      <c r="H164" s="426"/>
      <c r="I164" s="428"/>
      <c r="J164" s="429"/>
    </row>
    <row r="165" spans="1:10" s="377" customFormat="1" ht="30" x14ac:dyDescent="0.25">
      <c r="A165" s="31" t="s">
        <v>16177</v>
      </c>
      <c r="B165" s="404" t="s">
        <v>7183</v>
      </c>
      <c r="C165" s="31" t="s">
        <v>16178</v>
      </c>
      <c r="D165" s="408" t="s">
        <v>3635</v>
      </c>
      <c r="E165" s="405">
        <v>2</v>
      </c>
      <c r="F165" s="406">
        <f>VLOOKUP(B165,'RELATÓRIO DE COMPOSIÇÕES'!A:I,9,0)</f>
        <v>5926.95</v>
      </c>
      <c r="G165" s="407">
        <f>BDI_Materiais!$H$27</f>
        <v>0.2026</v>
      </c>
      <c r="H165" s="406">
        <f t="shared" ref="H165:H173" si="24">(1+G165)*F165</f>
        <v>7127.7500699999991</v>
      </c>
      <c r="I165" s="406">
        <f t="shared" ref="I165:I173" si="25">ROUND((H165*E165),2)</f>
        <v>14255.5</v>
      </c>
      <c r="J165" s="31"/>
    </row>
    <row r="166" spans="1:10" s="377" customFormat="1" ht="30" x14ac:dyDescent="0.25">
      <c r="A166" s="31" t="s">
        <v>16179</v>
      </c>
      <c r="B166" s="404" t="s">
        <v>7177</v>
      </c>
      <c r="C166" s="31" t="s">
        <v>16180</v>
      </c>
      <c r="D166" s="408" t="s">
        <v>3640</v>
      </c>
      <c r="E166" s="405">
        <v>6</v>
      </c>
      <c r="F166" s="406">
        <f>VLOOKUP(B166,'RELATÓRIO DE COMPOSIÇÕES'!A:I,9,0)</f>
        <v>52.8</v>
      </c>
      <c r="G166" s="407">
        <f>BDI_Materiais!$H$27</f>
        <v>0.2026</v>
      </c>
      <c r="H166" s="406">
        <f t="shared" si="24"/>
        <v>63.497279999999989</v>
      </c>
      <c r="I166" s="406">
        <f t="shared" si="25"/>
        <v>380.98</v>
      </c>
      <c r="J166" s="31"/>
    </row>
    <row r="167" spans="1:10" s="377" customFormat="1" ht="75" x14ac:dyDescent="0.25">
      <c r="A167" s="31" t="s">
        <v>16181</v>
      </c>
      <c r="B167" s="404">
        <v>94666</v>
      </c>
      <c r="C167" s="31" t="s">
        <v>7046</v>
      </c>
      <c r="D167" s="408" t="s">
        <v>3635</v>
      </c>
      <c r="E167" s="405">
        <v>8</v>
      </c>
      <c r="F167" s="406">
        <f>VLOOKUP(B167,'RELATÓRIO DE COMPOSIÇÕES'!A:I,9,0)</f>
        <v>35.520000000000003</v>
      </c>
      <c r="G167" s="407">
        <f>BDI_Materiais!$H$27</f>
        <v>0.2026</v>
      </c>
      <c r="H167" s="406">
        <f t="shared" si="24"/>
        <v>42.716352000000001</v>
      </c>
      <c r="I167" s="406">
        <f t="shared" si="25"/>
        <v>341.73</v>
      </c>
      <c r="J167" s="31"/>
    </row>
    <row r="168" spans="1:10" s="377" customFormat="1" ht="30" x14ac:dyDescent="0.25">
      <c r="A168" s="31" t="s">
        <v>16182</v>
      </c>
      <c r="B168" s="404">
        <v>103009</v>
      </c>
      <c r="C168" s="31" t="s">
        <v>7229</v>
      </c>
      <c r="D168" s="408" t="s">
        <v>3635</v>
      </c>
      <c r="E168" s="405">
        <v>2</v>
      </c>
      <c r="F168" s="406">
        <f>VLOOKUP(B168,'RELATÓRIO DE COMPOSIÇÕES'!A:I,9,0)</f>
        <v>342.75</v>
      </c>
      <c r="G168" s="407">
        <f>BDI_Materiais!$H$27</f>
        <v>0.2026</v>
      </c>
      <c r="H168" s="406">
        <f t="shared" si="24"/>
        <v>412.19114999999994</v>
      </c>
      <c r="I168" s="406">
        <f t="shared" si="25"/>
        <v>824.38</v>
      </c>
      <c r="J168" s="31"/>
    </row>
    <row r="169" spans="1:10" s="377" customFormat="1" ht="30" x14ac:dyDescent="0.25">
      <c r="A169" s="31" t="s">
        <v>16183</v>
      </c>
      <c r="B169" s="404">
        <v>89612</v>
      </c>
      <c r="C169" s="31" t="s">
        <v>7945</v>
      </c>
      <c r="D169" s="408" t="s">
        <v>3635</v>
      </c>
      <c r="E169" s="405">
        <v>4</v>
      </c>
      <c r="F169" s="406">
        <f>VLOOKUP(B169,'RELATÓRIO DE COMPOSIÇÕES'!A:I,9,0)</f>
        <v>159.88000000000002</v>
      </c>
      <c r="G169" s="407">
        <f>BDI_Materiais!$H$27</f>
        <v>0.2026</v>
      </c>
      <c r="H169" s="406">
        <f t="shared" si="24"/>
        <v>192.27168800000001</v>
      </c>
      <c r="I169" s="406">
        <f t="shared" si="25"/>
        <v>769.09</v>
      </c>
      <c r="J169" s="31"/>
    </row>
    <row r="170" spans="1:10" s="377" customFormat="1" ht="45" x14ac:dyDescent="0.25">
      <c r="A170" s="31" t="s">
        <v>16184</v>
      </c>
      <c r="B170" s="404">
        <v>89805</v>
      </c>
      <c r="C170" s="31" t="s">
        <v>16185</v>
      </c>
      <c r="D170" s="408" t="s">
        <v>3635</v>
      </c>
      <c r="E170" s="405">
        <v>3</v>
      </c>
      <c r="F170" s="406">
        <f>VLOOKUP(B170,'RELATÓRIO DE COMPOSIÇÕES'!A:I,9,0)</f>
        <v>19.569999999999997</v>
      </c>
      <c r="G170" s="407">
        <f>BDI_Materiais!$H$27</f>
        <v>0.2026</v>
      </c>
      <c r="H170" s="406">
        <f t="shared" si="24"/>
        <v>23.534881999999993</v>
      </c>
      <c r="I170" s="406">
        <f t="shared" si="25"/>
        <v>70.599999999999994</v>
      </c>
      <c r="J170" s="31"/>
    </row>
    <row r="171" spans="1:10" s="377" customFormat="1" ht="45" x14ac:dyDescent="0.25">
      <c r="A171" s="31" t="s">
        <v>16186</v>
      </c>
      <c r="B171" s="404">
        <v>89806</v>
      </c>
      <c r="C171" s="31" t="s">
        <v>16187</v>
      </c>
      <c r="D171" s="408" t="s">
        <v>3635</v>
      </c>
      <c r="E171" s="405">
        <v>1</v>
      </c>
      <c r="F171" s="406">
        <f>VLOOKUP(B171,'RELATÓRIO DE COMPOSIÇÕES'!A:I,9,0)</f>
        <v>20.439999999999998</v>
      </c>
      <c r="G171" s="407">
        <f>BDI_Materiais!$H$27</f>
        <v>0.2026</v>
      </c>
      <c r="H171" s="406">
        <f t="shared" si="24"/>
        <v>24.581143999999995</v>
      </c>
      <c r="I171" s="406">
        <f t="shared" si="25"/>
        <v>24.58</v>
      </c>
      <c r="J171" s="31"/>
    </row>
    <row r="172" spans="1:10" s="377" customFormat="1" ht="45" x14ac:dyDescent="0.25">
      <c r="A172" s="31" t="s">
        <v>16188</v>
      </c>
      <c r="B172" s="404">
        <v>89830</v>
      </c>
      <c r="C172" s="31" t="s">
        <v>16189</v>
      </c>
      <c r="D172" s="408" t="s">
        <v>3635</v>
      </c>
      <c r="E172" s="405">
        <v>1</v>
      </c>
      <c r="F172" s="406">
        <f>VLOOKUP(B172,'RELATÓRIO DE COMPOSIÇÕES'!A:I,9,0)</f>
        <v>35.640000000000008</v>
      </c>
      <c r="G172" s="407">
        <f>BDI_Materiais!$H$27</f>
        <v>0.2026</v>
      </c>
      <c r="H172" s="406">
        <f t="shared" si="24"/>
        <v>42.860664000000007</v>
      </c>
      <c r="I172" s="406">
        <f t="shared" si="25"/>
        <v>42.86</v>
      </c>
      <c r="J172" s="31"/>
    </row>
    <row r="173" spans="1:10" s="377" customFormat="1" ht="30" x14ac:dyDescent="0.25">
      <c r="A173" s="31" t="s">
        <v>16190</v>
      </c>
      <c r="B173" s="404">
        <v>94499</v>
      </c>
      <c r="C173" s="31" t="s">
        <v>7944</v>
      </c>
      <c r="D173" s="408" t="s">
        <v>3635</v>
      </c>
      <c r="E173" s="405">
        <v>2</v>
      </c>
      <c r="F173" s="406">
        <f>VLOOKUP(B173,'RELATÓRIO DE COMPOSIÇÕES'!A:I,9,0)</f>
        <v>390.16999999999996</v>
      </c>
      <c r="G173" s="407">
        <f>BDI_Materiais!$H$27</f>
        <v>0.2026</v>
      </c>
      <c r="H173" s="406">
        <f t="shared" si="24"/>
        <v>469.21844199999992</v>
      </c>
      <c r="I173" s="406">
        <f t="shared" si="25"/>
        <v>938.44</v>
      </c>
      <c r="J173" s="31"/>
    </row>
    <row r="174" spans="1:10" s="377" customFormat="1" x14ac:dyDescent="0.25">
      <c r="A174" s="430" t="s">
        <v>16191</v>
      </c>
      <c r="B174" s="431" t="s">
        <v>3630</v>
      </c>
      <c r="C174" s="432" t="s">
        <v>16192</v>
      </c>
      <c r="D174" s="432" t="s">
        <v>3653</v>
      </c>
      <c r="E174" s="433"/>
      <c r="F174" s="432"/>
      <c r="G174" s="432"/>
      <c r="H174" s="432"/>
      <c r="I174" s="434"/>
      <c r="J174" s="435"/>
    </row>
    <row r="175" spans="1:10" s="377" customFormat="1" ht="45" x14ac:dyDescent="0.25">
      <c r="A175" s="31" t="s">
        <v>16193</v>
      </c>
      <c r="B175" s="404" t="s">
        <v>7000</v>
      </c>
      <c r="C175" s="31" t="s">
        <v>16194</v>
      </c>
      <c r="D175" s="408" t="s">
        <v>3635</v>
      </c>
      <c r="E175" s="405">
        <v>1</v>
      </c>
      <c r="F175" s="406">
        <f>VLOOKUP(B175,'RELATÓRIO DE COMPOSIÇÕES'!A:I,9,0)</f>
        <v>389.13</v>
      </c>
      <c r="G175" s="407">
        <f>BDI_Materiais!$H$27</f>
        <v>0.2026</v>
      </c>
      <c r="H175" s="406">
        <f t="shared" ref="H175:H176" si="26">(1+G175)*F175</f>
        <v>467.96773799999994</v>
      </c>
      <c r="I175" s="406">
        <f t="shared" ref="I175:I176" si="27">ROUND((H175*E175),2)</f>
        <v>467.97</v>
      </c>
      <c r="J175" s="31"/>
    </row>
    <row r="176" spans="1:10" s="377" customFormat="1" ht="45" x14ac:dyDescent="0.25">
      <c r="A176" s="31" t="s">
        <v>16195</v>
      </c>
      <c r="B176" s="404" t="s">
        <v>7003</v>
      </c>
      <c r="C176" s="31" t="s">
        <v>16196</v>
      </c>
      <c r="D176" s="408" t="s">
        <v>3635</v>
      </c>
      <c r="E176" s="405">
        <v>1</v>
      </c>
      <c r="F176" s="406">
        <f>VLOOKUP(B176,'RELATÓRIO DE COMPOSIÇÕES'!A:I,9,0)</f>
        <v>4438.2300000000005</v>
      </c>
      <c r="G176" s="407">
        <f>BDI_Materiais!$H$27</f>
        <v>0.2026</v>
      </c>
      <c r="H176" s="406">
        <f t="shared" si="26"/>
        <v>5337.4153980000001</v>
      </c>
      <c r="I176" s="406">
        <f t="shared" si="27"/>
        <v>5337.42</v>
      </c>
      <c r="J176" s="31"/>
    </row>
    <row r="177" spans="1:10" s="377" customFormat="1" x14ac:dyDescent="0.25">
      <c r="A177" s="86"/>
      <c r="B177" s="397" t="s">
        <v>3630</v>
      </c>
      <c r="C177" s="88"/>
      <c r="D177" s="88"/>
      <c r="E177" s="88"/>
      <c r="F177" s="88"/>
      <c r="G177" s="88"/>
      <c r="H177" s="88"/>
      <c r="I177" s="88"/>
      <c r="J177" s="89"/>
    </row>
    <row r="178" spans="1:10" s="377" customFormat="1" x14ac:dyDescent="0.25">
      <c r="A178" s="400"/>
      <c r="B178" s="401" t="s">
        <v>3630</v>
      </c>
      <c r="C178" s="402" t="s">
        <v>15468</v>
      </c>
      <c r="D178" s="402"/>
      <c r="E178" s="402"/>
      <c r="F178" s="402"/>
      <c r="G178" s="402"/>
      <c r="H178" s="402"/>
      <c r="I178" s="402"/>
      <c r="J178" s="403">
        <f>SUM(I155:I176)</f>
        <v>37718.720000000001</v>
      </c>
    </row>
    <row r="179" spans="1:10" s="377" customFormat="1" x14ac:dyDescent="0.25">
      <c r="A179" s="96"/>
      <c r="B179" s="398" t="s">
        <v>3630</v>
      </c>
      <c r="C179" s="399"/>
      <c r="D179" s="399"/>
      <c r="E179" s="399"/>
      <c r="F179" s="399"/>
      <c r="G179" s="399"/>
      <c r="H179" s="399"/>
      <c r="I179" s="399"/>
      <c r="J179" s="90"/>
    </row>
    <row r="180" spans="1:10" s="377" customFormat="1" x14ac:dyDescent="0.25">
      <c r="A180" s="415" t="s">
        <v>15469</v>
      </c>
      <c r="B180" s="436" t="s">
        <v>3630</v>
      </c>
      <c r="C180" s="416" t="s">
        <v>15470</v>
      </c>
      <c r="D180" s="416" t="s">
        <v>3653</v>
      </c>
      <c r="E180" s="417"/>
      <c r="F180" s="416"/>
      <c r="G180" s="416"/>
      <c r="H180" s="416"/>
      <c r="I180" s="418"/>
      <c r="J180" s="419"/>
    </row>
    <row r="181" spans="1:10" s="377" customFormat="1" x14ac:dyDescent="0.25">
      <c r="A181" s="420" t="s">
        <v>15471</v>
      </c>
      <c r="B181" s="438" t="s">
        <v>3630</v>
      </c>
      <c r="C181" s="421" t="s">
        <v>15472</v>
      </c>
      <c r="D181" s="421" t="s">
        <v>3653</v>
      </c>
      <c r="E181" s="422"/>
      <c r="F181" s="421"/>
      <c r="G181" s="421"/>
      <c r="H181" s="421"/>
      <c r="I181" s="423"/>
      <c r="J181" s="424"/>
    </row>
    <row r="182" spans="1:10" s="377" customFormat="1" x14ac:dyDescent="0.25">
      <c r="A182" s="425" t="s">
        <v>16197</v>
      </c>
      <c r="B182" s="437" t="s">
        <v>3630</v>
      </c>
      <c r="C182" s="426" t="s">
        <v>16198</v>
      </c>
      <c r="D182" s="426" t="s">
        <v>3653</v>
      </c>
      <c r="E182" s="427"/>
      <c r="F182" s="426"/>
      <c r="G182" s="426"/>
      <c r="H182" s="426"/>
      <c r="I182" s="428"/>
      <c r="J182" s="429"/>
    </row>
    <row r="183" spans="1:10" s="377" customFormat="1" ht="45" x14ac:dyDescent="0.25">
      <c r="A183" s="31" t="s">
        <v>16199</v>
      </c>
      <c r="B183" s="404" t="s">
        <v>7195</v>
      </c>
      <c r="C183" s="31" t="s">
        <v>16200</v>
      </c>
      <c r="D183" s="408" t="s">
        <v>3635</v>
      </c>
      <c r="E183" s="405">
        <v>1</v>
      </c>
      <c r="F183" s="406">
        <f>VLOOKUP(B183,'RELATÓRIO DE COMPOSIÇÕES'!A:I,9,0)</f>
        <v>31006.230000000003</v>
      </c>
      <c r="G183" s="407">
        <f>BDI_Materiais!$H$27</f>
        <v>0.2026</v>
      </c>
      <c r="H183" s="406">
        <f>(1+G183)*F183</f>
        <v>37288.092197999998</v>
      </c>
      <c r="I183" s="406">
        <f>ROUND((H183*E183),2)</f>
        <v>37288.089999999997</v>
      </c>
      <c r="J183" s="31"/>
    </row>
    <row r="184" spans="1:10" s="377" customFormat="1" x14ac:dyDescent="0.25">
      <c r="A184" s="415" t="s">
        <v>15473</v>
      </c>
      <c r="B184" s="436" t="s">
        <v>3630</v>
      </c>
      <c r="C184" s="416" t="s">
        <v>15474</v>
      </c>
      <c r="D184" s="416" t="s">
        <v>3653</v>
      </c>
      <c r="E184" s="417"/>
      <c r="F184" s="416"/>
      <c r="G184" s="416"/>
      <c r="H184" s="416"/>
      <c r="I184" s="418"/>
      <c r="J184" s="419"/>
    </row>
    <row r="185" spans="1:10" s="377" customFormat="1" x14ac:dyDescent="0.25">
      <c r="A185" s="420" t="s">
        <v>15517</v>
      </c>
      <c r="B185" s="438" t="s">
        <v>3630</v>
      </c>
      <c r="C185" s="421" t="s">
        <v>15518</v>
      </c>
      <c r="D185" s="421" t="s">
        <v>3653</v>
      </c>
      <c r="E185" s="422"/>
      <c r="F185" s="421"/>
      <c r="G185" s="421"/>
      <c r="H185" s="421"/>
      <c r="I185" s="423"/>
      <c r="J185" s="424"/>
    </row>
    <row r="186" spans="1:10" s="377" customFormat="1" x14ac:dyDescent="0.25">
      <c r="A186" s="425" t="s">
        <v>15519</v>
      </c>
      <c r="B186" s="437" t="s">
        <v>3630</v>
      </c>
      <c r="C186" s="426" t="s">
        <v>15520</v>
      </c>
      <c r="D186" s="426" t="s">
        <v>3653</v>
      </c>
      <c r="E186" s="427"/>
      <c r="F186" s="426"/>
      <c r="G186" s="426"/>
      <c r="H186" s="426"/>
      <c r="I186" s="428"/>
      <c r="J186" s="429"/>
    </row>
    <row r="187" spans="1:10" s="377" customFormat="1" ht="45" x14ac:dyDescent="0.25">
      <c r="A187" s="31" t="s">
        <v>7241</v>
      </c>
      <c r="B187" s="404">
        <v>91839</v>
      </c>
      <c r="C187" s="31" t="s">
        <v>16201</v>
      </c>
      <c r="D187" s="408" t="s">
        <v>3640</v>
      </c>
      <c r="E187" s="405">
        <v>487</v>
      </c>
      <c r="F187" s="406">
        <f>VLOOKUP(B187,'RELATÓRIO DE COMPOSIÇÕES'!A:I,9,0)</f>
        <v>18.809999999999999</v>
      </c>
      <c r="G187" s="407">
        <f>BDI_Materiais!$H$27</f>
        <v>0.2026</v>
      </c>
      <c r="H187" s="406">
        <f t="shared" ref="H187:H188" si="28">(1+G187)*F187</f>
        <v>22.620905999999998</v>
      </c>
      <c r="I187" s="406">
        <f t="shared" ref="I187:I188" si="29">ROUND((H187*E187),2)</f>
        <v>11016.38</v>
      </c>
      <c r="J187" s="31"/>
    </row>
    <row r="188" spans="1:10" s="377" customFormat="1" ht="45" x14ac:dyDescent="0.25">
      <c r="A188" s="31" t="s">
        <v>15521</v>
      </c>
      <c r="B188" s="404">
        <v>97668</v>
      </c>
      <c r="C188" s="31" t="s">
        <v>7959</v>
      </c>
      <c r="D188" s="408" t="s">
        <v>3640</v>
      </c>
      <c r="E188" s="405">
        <v>485</v>
      </c>
      <c r="F188" s="406">
        <f>VLOOKUP(B188,'RELATÓRIO DE COMPOSIÇÕES'!A:I,9,0)</f>
        <v>12.49</v>
      </c>
      <c r="G188" s="407">
        <f>BDI_Materiais!$H$27</f>
        <v>0.2026</v>
      </c>
      <c r="H188" s="406">
        <f t="shared" si="28"/>
        <v>15.020473999999998</v>
      </c>
      <c r="I188" s="406">
        <f t="shared" si="29"/>
        <v>7284.93</v>
      </c>
      <c r="J188" s="31"/>
    </row>
    <row r="189" spans="1:10" s="377" customFormat="1" x14ac:dyDescent="0.25">
      <c r="A189" s="430" t="s">
        <v>15524</v>
      </c>
      <c r="B189" s="431" t="s">
        <v>3630</v>
      </c>
      <c r="C189" s="432" t="s">
        <v>15525</v>
      </c>
      <c r="D189" s="432" t="s">
        <v>3653</v>
      </c>
      <c r="E189" s="433"/>
      <c r="F189" s="432"/>
      <c r="G189" s="432"/>
      <c r="H189" s="432"/>
      <c r="I189" s="434"/>
      <c r="J189" s="435"/>
    </row>
    <row r="190" spans="1:10" s="377" customFormat="1" ht="45" x14ac:dyDescent="0.25">
      <c r="A190" s="31" t="s">
        <v>15526</v>
      </c>
      <c r="B190" s="404">
        <v>91864</v>
      </c>
      <c r="C190" s="31" t="s">
        <v>7245</v>
      </c>
      <c r="D190" s="408" t="s">
        <v>3640</v>
      </c>
      <c r="E190" s="405">
        <v>60</v>
      </c>
      <c r="F190" s="406">
        <f>VLOOKUP(B190,'RELATÓRIO DE COMPOSIÇÕES'!A:I,9,0)</f>
        <v>16.5</v>
      </c>
      <c r="G190" s="407">
        <f>BDI_Materiais!$H$27</f>
        <v>0.2026</v>
      </c>
      <c r="H190" s="406">
        <f>(1+G190)*F190</f>
        <v>19.842899999999997</v>
      </c>
      <c r="I190" s="406">
        <f>ROUND((H190*E190),2)</f>
        <v>1190.57</v>
      </c>
      <c r="J190" s="31"/>
    </row>
    <row r="191" spans="1:10" s="377" customFormat="1" x14ac:dyDescent="0.25">
      <c r="A191" s="430" t="s">
        <v>15530</v>
      </c>
      <c r="B191" s="431" t="s">
        <v>3630</v>
      </c>
      <c r="C191" s="432" t="s">
        <v>15531</v>
      </c>
      <c r="D191" s="432" t="s">
        <v>3653</v>
      </c>
      <c r="E191" s="433"/>
      <c r="F191" s="432"/>
      <c r="G191" s="432"/>
      <c r="H191" s="432"/>
      <c r="I191" s="434"/>
      <c r="J191" s="435"/>
    </row>
    <row r="192" spans="1:10" s="377" customFormat="1" ht="45" x14ac:dyDescent="0.25">
      <c r="A192" s="31" t="s">
        <v>15532</v>
      </c>
      <c r="B192" s="404">
        <v>91926</v>
      </c>
      <c r="C192" s="31" t="s">
        <v>3654</v>
      </c>
      <c r="D192" s="408" t="s">
        <v>3640</v>
      </c>
      <c r="E192" s="405">
        <v>1753</v>
      </c>
      <c r="F192" s="406">
        <f>VLOOKUP(B192,'RELATÓRIO DE COMPOSIÇÕES'!A:I,9,0)</f>
        <v>4.57</v>
      </c>
      <c r="G192" s="407">
        <f>BDI_Materiais!$H$27</f>
        <v>0.2026</v>
      </c>
      <c r="H192" s="406">
        <f t="shared" ref="H192:H196" si="30">(1+G192)*F192</f>
        <v>5.4958819999999999</v>
      </c>
      <c r="I192" s="406">
        <f t="shared" ref="I192:I196" si="31">ROUND((H192*E192),2)</f>
        <v>9634.2800000000007</v>
      </c>
      <c r="J192" s="31"/>
    </row>
    <row r="193" spans="1:10" s="377" customFormat="1" ht="45" x14ac:dyDescent="0.25">
      <c r="A193" s="31" t="s">
        <v>15533</v>
      </c>
      <c r="B193" s="404">
        <v>91931</v>
      </c>
      <c r="C193" s="31" t="s">
        <v>4813</v>
      </c>
      <c r="D193" s="408" t="s">
        <v>3640</v>
      </c>
      <c r="E193" s="405">
        <v>5270</v>
      </c>
      <c r="F193" s="406">
        <f>VLOOKUP(B193,'RELATÓRIO DE COMPOSIÇÕES'!A:I,9,0)</f>
        <v>10.709999999999999</v>
      </c>
      <c r="G193" s="407">
        <f>BDI_Materiais!$H$27</f>
        <v>0.2026</v>
      </c>
      <c r="H193" s="406">
        <f t="shared" si="30"/>
        <v>12.879845999999997</v>
      </c>
      <c r="I193" s="406">
        <f t="shared" si="31"/>
        <v>67876.789999999994</v>
      </c>
      <c r="J193" s="31"/>
    </row>
    <row r="194" spans="1:10" s="377" customFormat="1" ht="45" x14ac:dyDescent="0.25">
      <c r="A194" s="31" t="s">
        <v>15534</v>
      </c>
      <c r="B194" s="404">
        <v>92982</v>
      </c>
      <c r="C194" s="31" t="s">
        <v>16202</v>
      </c>
      <c r="D194" s="408" t="s">
        <v>3640</v>
      </c>
      <c r="E194" s="405">
        <v>1055</v>
      </c>
      <c r="F194" s="406">
        <f>VLOOKUP(B194,'RELATÓRIO DE COMPOSIÇÕES'!A:I,9,0)</f>
        <v>17.899999999999999</v>
      </c>
      <c r="G194" s="407">
        <f>BDI_Materiais!$H$27</f>
        <v>0.2026</v>
      </c>
      <c r="H194" s="406">
        <f t="shared" si="30"/>
        <v>21.526539999999997</v>
      </c>
      <c r="I194" s="406">
        <f t="shared" si="31"/>
        <v>22710.5</v>
      </c>
      <c r="J194" s="31"/>
    </row>
    <row r="195" spans="1:10" s="377" customFormat="1" ht="45" x14ac:dyDescent="0.25">
      <c r="A195" s="31" t="s">
        <v>15535</v>
      </c>
      <c r="B195" s="404">
        <v>92984</v>
      </c>
      <c r="C195" s="31" t="s">
        <v>7960</v>
      </c>
      <c r="D195" s="408" t="s">
        <v>3640</v>
      </c>
      <c r="E195" s="405">
        <v>743</v>
      </c>
      <c r="F195" s="406">
        <f>VLOOKUP(B195,'RELATÓRIO DE COMPOSIÇÕES'!A:I,9,0)</f>
        <v>29.57</v>
      </c>
      <c r="G195" s="407">
        <f>BDI_Materiais!$H$27</f>
        <v>0.2026</v>
      </c>
      <c r="H195" s="406">
        <f t="shared" si="30"/>
        <v>35.560881999999999</v>
      </c>
      <c r="I195" s="406">
        <f t="shared" si="31"/>
        <v>26421.74</v>
      </c>
      <c r="J195" s="31"/>
    </row>
    <row r="196" spans="1:10" s="377" customFormat="1" ht="45" x14ac:dyDescent="0.25">
      <c r="A196" s="31" t="s">
        <v>15536</v>
      </c>
      <c r="B196" s="404">
        <v>92988</v>
      </c>
      <c r="C196" s="31" t="s">
        <v>7961</v>
      </c>
      <c r="D196" s="408" t="s">
        <v>3640</v>
      </c>
      <c r="E196" s="405">
        <v>732</v>
      </c>
      <c r="F196" s="406">
        <f>VLOOKUP(B196,'RELATÓRIO DE COMPOSIÇÕES'!A:I,9,0)</f>
        <v>59.449999999999996</v>
      </c>
      <c r="G196" s="407">
        <f>BDI_Materiais!$H$27</f>
        <v>0.2026</v>
      </c>
      <c r="H196" s="406">
        <f t="shared" si="30"/>
        <v>71.494569999999982</v>
      </c>
      <c r="I196" s="406">
        <f t="shared" si="31"/>
        <v>52334.03</v>
      </c>
      <c r="J196" s="31"/>
    </row>
    <row r="197" spans="1:10" s="377" customFormat="1" x14ac:dyDescent="0.25">
      <c r="A197" s="415" t="s">
        <v>15540</v>
      </c>
      <c r="B197" s="436" t="s">
        <v>3630</v>
      </c>
      <c r="C197" s="416" t="s">
        <v>15541</v>
      </c>
      <c r="D197" s="416" t="s">
        <v>3653</v>
      </c>
      <c r="E197" s="417"/>
      <c r="F197" s="416"/>
      <c r="G197" s="416"/>
      <c r="H197" s="416"/>
      <c r="I197" s="418"/>
      <c r="J197" s="419"/>
    </row>
    <row r="198" spans="1:10" s="377" customFormat="1" x14ac:dyDescent="0.25">
      <c r="A198" s="425" t="s">
        <v>15551</v>
      </c>
      <c r="B198" s="437" t="s">
        <v>3630</v>
      </c>
      <c r="C198" s="426" t="s">
        <v>15552</v>
      </c>
      <c r="D198" s="426" t="s">
        <v>3653</v>
      </c>
      <c r="E198" s="427"/>
      <c r="F198" s="426"/>
      <c r="G198" s="426"/>
      <c r="H198" s="426"/>
      <c r="I198" s="428"/>
      <c r="J198" s="429"/>
    </row>
    <row r="199" spans="1:10" s="377" customFormat="1" ht="45" x14ac:dyDescent="0.25">
      <c r="A199" s="31" t="s">
        <v>15553</v>
      </c>
      <c r="B199" s="404">
        <v>97886</v>
      </c>
      <c r="C199" s="31" t="s">
        <v>7889</v>
      </c>
      <c r="D199" s="408" t="s">
        <v>3635</v>
      </c>
      <c r="E199" s="405">
        <v>40</v>
      </c>
      <c r="F199" s="406">
        <f>VLOOKUP(B199,'RELATÓRIO DE COMPOSIÇÕES'!A:I,9,0)</f>
        <v>176.87999999999997</v>
      </c>
      <c r="G199" s="407">
        <f>BDI_Materiais!$H$27</f>
        <v>0.2026</v>
      </c>
      <c r="H199" s="406">
        <f t="shared" ref="H199:H201" si="32">(1+G199)*F199</f>
        <v>212.71588799999995</v>
      </c>
      <c r="I199" s="406">
        <f t="shared" ref="I199:I201" si="33">ROUND((H199*E199),2)</f>
        <v>8508.64</v>
      </c>
      <c r="J199" s="31"/>
    </row>
    <row r="200" spans="1:10" s="377" customFormat="1" ht="45" x14ac:dyDescent="0.25">
      <c r="A200" s="31" t="s">
        <v>15554</v>
      </c>
      <c r="B200" s="404">
        <v>97888</v>
      </c>
      <c r="C200" s="31" t="s">
        <v>7962</v>
      </c>
      <c r="D200" s="408" t="s">
        <v>3635</v>
      </c>
      <c r="E200" s="405">
        <v>8</v>
      </c>
      <c r="F200" s="406">
        <f>VLOOKUP(B200,'RELATÓRIO DE COMPOSIÇÕES'!A:I,9,0)</f>
        <v>535.31000000000006</v>
      </c>
      <c r="G200" s="407">
        <f>BDI_Materiais!$H$27</f>
        <v>0.2026</v>
      </c>
      <c r="H200" s="406">
        <f t="shared" si="32"/>
        <v>643.76380600000005</v>
      </c>
      <c r="I200" s="406">
        <f t="shared" si="33"/>
        <v>5150.1099999999997</v>
      </c>
      <c r="J200" s="31"/>
    </row>
    <row r="201" spans="1:10" s="377" customFormat="1" ht="30" x14ac:dyDescent="0.25">
      <c r="A201" s="31" t="s">
        <v>15555</v>
      </c>
      <c r="B201" s="404" t="s">
        <v>14115</v>
      </c>
      <c r="C201" s="31" t="s">
        <v>15556</v>
      </c>
      <c r="D201" s="408" t="s">
        <v>3635</v>
      </c>
      <c r="E201" s="405">
        <v>48</v>
      </c>
      <c r="F201" s="406">
        <f>VLOOKUP(B201,'RELATÓRIO DE COMPOSIÇÕES'!A:I,9,0)</f>
        <v>190.41</v>
      </c>
      <c r="G201" s="407">
        <f>BDI_Materiais!$H$27</f>
        <v>0.2026</v>
      </c>
      <c r="H201" s="406">
        <f t="shared" si="32"/>
        <v>228.98706599999997</v>
      </c>
      <c r="I201" s="406">
        <f t="shared" si="33"/>
        <v>10991.38</v>
      </c>
      <c r="J201" s="31"/>
    </row>
    <row r="202" spans="1:10" s="377" customFormat="1" x14ac:dyDescent="0.25">
      <c r="A202" s="415" t="s">
        <v>15557</v>
      </c>
      <c r="B202" s="436" t="s">
        <v>3630</v>
      </c>
      <c r="C202" s="416" t="s">
        <v>15558</v>
      </c>
      <c r="D202" s="416" t="s">
        <v>3653</v>
      </c>
      <c r="E202" s="417"/>
      <c r="F202" s="416"/>
      <c r="G202" s="416"/>
      <c r="H202" s="416"/>
      <c r="I202" s="418"/>
      <c r="J202" s="419"/>
    </row>
    <row r="203" spans="1:10" s="377" customFormat="1" x14ac:dyDescent="0.25">
      <c r="A203" s="425" t="s">
        <v>15559</v>
      </c>
      <c r="B203" s="437" t="s">
        <v>3630</v>
      </c>
      <c r="C203" s="426" t="s">
        <v>15560</v>
      </c>
      <c r="D203" s="426" t="s">
        <v>3653</v>
      </c>
      <c r="E203" s="427"/>
      <c r="F203" s="426"/>
      <c r="G203" s="426"/>
      <c r="H203" s="426"/>
      <c r="I203" s="428"/>
      <c r="J203" s="429"/>
    </row>
    <row r="204" spans="1:10" s="377" customFormat="1" ht="30" x14ac:dyDescent="0.25">
      <c r="A204" s="31" t="s">
        <v>15561</v>
      </c>
      <c r="B204" s="404">
        <v>101658</v>
      </c>
      <c r="C204" s="31" t="s">
        <v>7232</v>
      </c>
      <c r="D204" s="408" t="s">
        <v>3635</v>
      </c>
      <c r="E204" s="405">
        <v>39</v>
      </c>
      <c r="F204" s="406">
        <f>VLOOKUP(B204,'RELATÓRIO DE COMPOSIÇÕES'!A:I,9,0)</f>
        <v>678.43</v>
      </c>
      <c r="G204" s="407">
        <f>BDI_Materiais!$H$27</f>
        <v>0.2026</v>
      </c>
      <c r="H204" s="406">
        <f>(1+G204)*F204</f>
        <v>815.87991799999986</v>
      </c>
      <c r="I204" s="406">
        <f>ROUND((H204*E204),2)</f>
        <v>31819.32</v>
      </c>
      <c r="J204" s="31"/>
    </row>
    <row r="205" spans="1:10" s="377" customFormat="1" x14ac:dyDescent="0.25">
      <c r="A205" s="430" t="s">
        <v>15582</v>
      </c>
      <c r="B205" s="431" t="s">
        <v>3630</v>
      </c>
      <c r="C205" s="432" t="s">
        <v>15583</v>
      </c>
      <c r="D205" s="432" t="s">
        <v>3653</v>
      </c>
      <c r="E205" s="433"/>
      <c r="F205" s="432"/>
      <c r="G205" s="432"/>
      <c r="H205" s="432"/>
      <c r="I205" s="434"/>
      <c r="J205" s="435"/>
    </row>
    <row r="206" spans="1:10" s="377" customFormat="1" ht="45" x14ac:dyDescent="0.25">
      <c r="A206" s="31" t="s">
        <v>15584</v>
      </c>
      <c r="B206" s="404">
        <v>100622</v>
      </c>
      <c r="C206" s="31" t="s">
        <v>15585</v>
      </c>
      <c r="D206" s="408" t="s">
        <v>3635</v>
      </c>
      <c r="E206" s="405">
        <v>23</v>
      </c>
      <c r="F206" s="406">
        <f>VLOOKUP(B206,'RELATÓRIO DE COMPOSIÇÕES'!A:I,9,0)</f>
        <v>2470.87</v>
      </c>
      <c r="G206" s="407">
        <f>BDI_Materiais!$H$27</f>
        <v>0.2026</v>
      </c>
      <c r="H206" s="406">
        <f>(1+G206)*F206</f>
        <v>2971.4682619999994</v>
      </c>
      <c r="I206" s="406">
        <f>ROUND((H206*E206),2)</f>
        <v>68343.77</v>
      </c>
      <c r="J206" s="31"/>
    </row>
    <row r="207" spans="1:10" s="377" customFormat="1" x14ac:dyDescent="0.25">
      <c r="A207" s="415" t="s">
        <v>15607</v>
      </c>
      <c r="B207" s="436" t="s">
        <v>3630</v>
      </c>
      <c r="C207" s="416" t="s">
        <v>15608</v>
      </c>
      <c r="D207" s="416" t="s">
        <v>3653</v>
      </c>
      <c r="E207" s="417"/>
      <c r="F207" s="416"/>
      <c r="G207" s="416"/>
      <c r="H207" s="416"/>
      <c r="I207" s="418"/>
      <c r="J207" s="419"/>
    </row>
    <row r="208" spans="1:10" s="377" customFormat="1" x14ac:dyDescent="0.25">
      <c r="A208" s="425" t="s">
        <v>16203</v>
      </c>
      <c r="B208" s="437" t="s">
        <v>3630</v>
      </c>
      <c r="C208" s="426" t="s">
        <v>16204</v>
      </c>
      <c r="D208" s="426" t="s">
        <v>3653</v>
      </c>
      <c r="E208" s="427"/>
      <c r="F208" s="426"/>
      <c r="G208" s="426"/>
      <c r="H208" s="426"/>
      <c r="I208" s="428"/>
      <c r="J208" s="429"/>
    </row>
    <row r="209" spans="1:10" s="377" customFormat="1" ht="30" x14ac:dyDescent="0.25">
      <c r="A209" s="31" t="s">
        <v>16205</v>
      </c>
      <c r="B209" s="404" t="s">
        <v>14451</v>
      </c>
      <c r="C209" s="31" t="s">
        <v>16206</v>
      </c>
      <c r="D209" s="408" t="s">
        <v>3635</v>
      </c>
      <c r="E209" s="405">
        <v>1</v>
      </c>
      <c r="F209" s="406">
        <f>VLOOKUP(B209,'RELATÓRIO DE COMPOSIÇÕES'!A:I,9,0)</f>
        <v>700.38</v>
      </c>
      <c r="G209" s="407">
        <f>BDI_Materiais!$H$27</f>
        <v>0.2026</v>
      </c>
      <c r="H209" s="406">
        <f t="shared" ref="H209:H216" si="34">(1+G209)*F209</f>
        <v>842.27698799999996</v>
      </c>
      <c r="I209" s="406">
        <f t="shared" ref="I209:I216" si="35">ROUND((H209*E209),2)</f>
        <v>842.28</v>
      </c>
      <c r="J209" s="31"/>
    </row>
    <row r="210" spans="1:10" s="377" customFormat="1" ht="30" x14ac:dyDescent="0.25">
      <c r="A210" s="31" t="s">
        <v>16207</v>
      </c>
      <c r="B210" s="404" t="s">
        <v>7196</v>
      </c>
      <c r="C210" s="31" t="s">
        <v>16208</v>
      </c>
      <c r="D210" s="408" t="s">
        <v>3635</v>
      </c>
      <c r="E210" s="405">
        <v>2</v>
      </c>
      <c r="F210" s="406">
        <f>VLOOKUP(B210,'RELATÓRIO DE COMPOSIÇÕES'!A:I,9,0)</f>
        <v>471.47999999999996</v>
      </c>
      <c r="G210" s="407">
        <f>BDI_Materiais!$H$27</f>
        <v>0.2026</v>
      </c>
      <c r="H210" s="406">
        <f t="shared" si="34"/>
        <v>567.00184799999988</v>
      </c>
      <c r="I210" s="406">
        <f t="shared" si="35"/>
        <v>1134</v>
      </c>
      <c r="J210" s="31"/>
    </row>
    <row r="211" spans="1:10" s="377" customFormat="1" ht="30" x14ac:dyDescent="0.25">
      <c r="A211" s="31" t="s">
        <v>16209</v>
      </c>
      <c r="B211" s="404">
        <v>98302</v>
      </c>
      <c r="C211" s="31" t="s">
        <v>4391</v>
      </c>
      <c r="D211" s="408" t="s">
        <v>3635</v>
      </c>
      <c r="E211" s="405">
        <v>2</v>
      </c>
      <c r="F211" s="406">
        <f>VLOOKUP(B211,'RELATÓRIO DE COMPOSIÇÕES'!A:I,9,0)</f>
        <v>1048.4299999999998</v>
      </c>
      <c r="G211" s="407">
        <f>BDI_Materiais!$H$27</f>
        <v>0.2026</v>
      </c>
      <c r="H211" s="406">
        <f t="shared" si="34"/>
        <v>1260.8419179999996</v>
      </c>
      <c r="I211" s="406">
        <f t="shared" si="35"/>
        <v>2521.6799999999998</v>
      </c>
      <c r="J211" s="31"/>
    </row>
    <row r="212" spans="1:10" s="377" customFormat="1" x14ac:dyDescent="0.25">
      <c r="A212" s="31" t="s">
        <v>16210</v>
      </c>
      <c r="B212" s="404" t="s">
        <v>14458</v>
      </c>
      <c r="C212" s="31" t="s">
        <v>16211</v>
      </c>
      <c r="D212" s="408" t="s">
        <v>3635</v>
      </c>
      <c r="E212" s="405">
        <v>2</v>
      </c>
      <c r="F212" s="406">
        <f>VLOOKUP(B212,'RELATÓRIO DE COMPOSIÇÕES'!A:I,9,0)</f>
        <v>520</v>
      </c>
      <c r="G212" s="407">
        <f>BDI_Materiais!$H$27</f>
        <v>0.2026</v>
      </c>
      <c r="H212" s="406">
        <f t="shared" si="34"/>
        <v>625.35199999999998</v>
      </c>
      <c r="I212" s="406">
        <f t="shared" si="35"/>
        <v>1250.7</v>
      </c>
      <c r="J212" s="31"/>
    </row>
    <row r="213" spans="1:10" s="377" customFormat="1" x14ac:dyDescent="0.25">
      <c r="A213" s="31" t="s">
        <v>16212</v>
      </c>
      <c r="B213" s="404" t="s">
        <v>14462</v>
      </c>
      <c r="C213" s="31" t="s">
        <v>7234</v>
      </c>
      <c r="D213" s="408" t="s">
        <v>3635</v>
      </c>
      <c r="E213" s="405">
        <v>4</v>
      </c>
      <c r="F213" s="406">
        <f>VLOOKUP(B213,'RELATÓRIO DE COMPOSIÇÕES'!A:I,9,0)</f>
        <v>34.479999999999997</v>
      </c>
      <c r="G213" s="407">
        <f>BDI_Materiais!$H$27</f>
        <v>0.2026</v>
      </c>
      <c r="H213" s="406">
        <f t="shared" si="34"/>
        <v>41.465647999999995</v>
      </c>
      <c r="I213" s="406">
        <f t="shared" si="35"/>
        <v>165.86</v>
      </c>
      <c r="J213" s="31"/>
    </row>
    <row r="214" spans="1:10" s="377" customFormat="1" ht="30" x14ac:dyDescent="0.25">
      <c r="A214" s="31" t="s">
        <v>16213</v>
      </c>
      <c r="B214" s="404" t="s">
        <v>14464</v>
      </c>
      <c r="C214" s="31" t="s">
        <v>16214</v>
      </c>
      <c r="D214" s="408" t="s">
        <v>3635</v>
      </c>
      <c r="E214" s="405">
        <v>1</v>
      </c>
      <c r="F214" s="406">
        <f>VLOOKUP(B214,'RELATÓRIO DE COMPOSIÇÕES'!A:I,9,0)</f>
        <v>4279.82</v>
      </c>
      <c r="G214" s="407">
        <f>BDI_Materiais!$H$27</f>
        <v>0.2026</v>
      </c>
      <c r="H214" s="406">
        <f t="shared" si="34"/>
        <v>5146.9115319999992</v>
      </c>
      <c r="I214" s="406">
        <f t="shared" si="35"/>
        <v>5146.91</v>
      </c>
      <c r="J214" s="31"/>
    </row>
    <row r="215" spans="1:10" s="377" customFormat="1" ht="30" x14ac:dyDescent="0.25">
      <c r="A215" s="31" t="s">
        <v>16215</v>
      </c>
      <c r="B215" s="404" t="s">
        <v>7189</v>
      </c>
      <c r="C215" s="31" t="s">
        <v>16216</v>
      </c>
      <c r="D215" s="408" t="s">
        <v>3635</v>
      </c>
      <c r="E215" s="405">
        <v>1</v>
      </c>
      <c r="F215" s="406">
        <f>VLOOKUP(B215,'RELATÓRIO DE COMPOSIÇÕES'!A:I,9,0)</f>
        <v>288.37</v>
      </c>
      <c r="G215" s="407">
        <f>BDI_Materiais!$H$27</f>
        <v>0.2026</v>
      </c>
      <c r="H215" s="406">
        <f t="shared" si="34"/>
        <v>346.79376199999996</v>
      </c>
      <c r="I215" s="406">
        <f t="shared" si="35"/>
        <v>346.79</v>
      </c>
      <c r="J215" s="31"/>
    </row>
    <row r="216" spans="1:10" s="377" customFormat="1" x14ac:dyDescent="0.25">
      <c r="A216" s="31" t="s">
        <v>16217</v>
      </c>
      <c r="B216" s="404" t="s">
        <v>14462</v>
      </c>
      <c r="C216" s="31" t="s">
        <v>7234</v>
      </c>
      <c r="D216" s="408" t="s">
        <v>3635</v>
      </c>
      <c r="E216" s="405">
        <v>4</v>
      </c>
      <c r="F216" s="406">
        <f>VLOOKUP(B216,'RELATÓRIO DE COMPOSIÇÕES'!A:I,9,0)</f>
        <v>34.479999999999997</v>
      </c>
      <c r="G216" s="407">
        <f>BDI_Materiais!$H$27</f>
        <v>0.2026</v>
      </c>
      <c r="H216" s="406">
        <f t="shared" si="34"/>
        <v>41.465647999999995</v>
      </c>
      <c r="I216" s="406">
        <f t="shared" si="35"/>
        <v>165.86</v>
      </c>
      <c r="J216" s="31"/>
    </row>
    <row r="217" spans="1:10" s="377" customFormat="1" x14ac:dyDescent="0.25">
      <c r="A217" s="415" t="s">
        <v>15646</v>
      </c>
      <c r="B217" s="436" t="s">
        <v>3630</v>
      </c>
      <c r="C217" s="416" t="s">
        <v>15647</v>
      </c>
      <c r="D217" s="416" t="s">
        <v>3653</v>
      </c>
      <c r="E217" s="417"/>
      <c r="F217" s="416"/>
      <c r="G217" s="416"/>
      <c r="H217" s="416"/>
      <c r="I217" s="418"/>
      <c r="J217" s="419"/>
    </row>
    <row r="218" spans="1:10" s="377" customFormat="1" x14ac:dyDescent="0.25">
      <c r="A218" s="425" t="s">
        <v>16218</v>
      </c>
      <c r="B218" s="437" t="s">
        <v>3630</v>
      </c>
      <c r="C218" s="426" t="s">
        <v>16219</v>
      </c>
      <c r="D218" s="426" t="s">
        <v>3653</v>
      </c>
      <c r="E218" s="427"/>
      <c r="F218" s="426"/>
      <c r="G218" s="426"/>
      <c r="H218" s="426"/>
      <c r="I218" s="428"/>
      <c r="J218" s="429"/>
    </row>
    <row r="219" spans="1:10" s="377" customFormat="1" ht="30" x14ac:dyDescent="0.25">
      <c r="A219" s="31" t="s">
        <v>16220</v>
      </c>
      <c r="B219" s="404" t="s">
        <v>14471</v>
      </c>
      <c r="C219" s="31" t="s">
        <v>16221</v>
      </c>
      <c r="D219" s="408" t="s">
        <v>3635</v>
      </c>
      <c r="E219" s="405">
        <v>12</v>
      </c>
      <c r="F219" s="406">
        <f>VLOOKUP(B219,'RELATÓRIO DE COMPOSIÇÕES'!A:I,9,0)</f>
        <v>145.45999999999998</v>
      </c>
      <c r="G219" s="407">
        <f>BDI_Materiais!$H$27</f>
        <v>0.2026</v>
      </c>
      <c r="H219" s="406">
        <f t="shared" ref="H219:H221" si="36">(1+G219)*F219</f>
        <v>174.93019599999997</v>
      </c>
      <c r="I219" s="406">
        <f t="shared" ref="I219:I221" si="37">ROUND((H219*E219),2)</f>
        <v>2099.16</v>
      </c>
      <c r="J219" s="31"/>
    </row>
    <row r="220" spans="1:10" s="377" customFormat="1" ht="30" x14ac:dyDescent="0.25">
      <c r="A220" s="31" t="s">
        <v>16222</v>
      </c>
      <c r="B220" s="404" t="s">
        <v>14475</v>
      </c>
      <c r="C220" s="31" t="s">
        <v>16223</v>
      </c>
      <c r="D220" s="408" t="s">
        <v>3635</v>
      </c>
      <c r="E220" s="405">
        <v>12</v>
      </c>
      <c r="F220" s="406">
        <f>VLOOKUP(B220,'RELATÓRIO DE COMPOSIÇÕES'!A:I,9,0)</f>
        <v>58.129999999999995</v>
      </c>
      <c r="G220" s="407">
        <f>BDI_Materiais!$H$27</f>
        <v>0.2026</v>
      </c>
      <c r="H220" s="406">
        <f t="shared" si="36"/>
        <v>69.907137999999989</v>
      </c>
      <c r="I220" s="406">
        <f t="shared" si="37"/>
        <v>838.89</v>
      </c>
      <c r="J220" s="31"/>
    </row>
    <row r="221" spans="1:10" s="377" customFormat="1" ht="45" x14ac:dyDescent="0.25">
      <c r="A221" s="31" t="s">
        <v>16224</v>
      </c>
      <c r="B221" s="404" t="s">
        <v>14478</v>
      </c>
      <c r="C221" s="31" t="s">
        <v>16225</v>
      </c>
      <c r="D221" s="408" t="s">
        <v>3635</v>
      </c>
      <c r="E221" s="405">
        <v>1</v>
      </c>
      <c r="F221" s="406">
        <f>VLOOKUP(B221,'RELATÓRIO DE COMPOSIÇÕES'!A:I,9,0)</f>
        <v>4448.3900000000003</v>
      </c>
      <c r="G221" s="407">
        <f>BDI_Materiais!$H$27</f>
        <v>0.2026</v>
      </c>
      <c r="H221" s="406">
        <f t="shared" si="36"/>
        <v>5349.6338139999998</v>
      </c>
      <c r="I221" s="406">
        <f t="shared" si="37"/>
        <v>5349.63</v>
      </c>
      <c r="J221" s="31"/>
    </row>
    <row r="222" spans="1:10" s="377" customFormat="1" x14ac:dyDescent="0.25">
      <c r="A222" s="86"/>
      <c r="B222" s="397" t="s">
        <v>3630</v>
      </c>
      <c r="C222" s="88"/>
      <c r="D222" s="88"/>
      <c r="E222" s="88"/>
      <c r="F222" s="88"/>
      <c r="G222" s="88"/>
      <c r="H222" s="88"/>
      <c r="I222" s="88"/>
      <c r="J222" s="89"/>
    </row>
    <row r="223" spans="1:10" s="377" customFormat="1" x14ac:dyDescent="0.25">
      <c r="A223" s="400"/>
      <c r="B223" s="401" t="s">
        <v>3630</v>
      </c>
      <c r="C223" s="402" t="s">
        <v>15668</v>
      </c>
      <c r="D223" s="402"/>
      <c r="E223" s="402"/>
      <c r="F223" s="402"/>
      <c r="G223" s="402"/>
      <c r="H223" s="402"/>
      <c r="I223" s="402"/>
      <c r="J223" s="403">
        <f>SUM(I180:I221)</f>
        <v>380432.28999999992</v>
      </c>
    </row>
    <row r="224" spans="1:10" s="377" customFormat="1" x14ac:dyDescent="0.25">
      <c r="A224" s="96"/>
      <c r="B224" s="398" t="s">
        <v>3630</v>
      </c>
      <c r="C224" s="399"/>
      <c r="D224" s="399"/>
      <c r="E224" s="399"/>
      <c r="F224" s="399"/>
      <c r="G224" s="399"/>
      <c r="H224" s="399"/>
      <c r="I224" s="399"/>
      <c r="J224" s="90"/>
    </row>
    <row r="225" spans="1:10" s="377" customFormat="1" x14ac:dyDescent="0.25">
      <c r="A225" s="415" t="s">
        <v>4785</v>
      </c>
      <c r="B225" s="436" t="s">
        <v>3630</v>
      </c>
      <c r="C225" s="416" t="s">
        <v>4786</v>
      </c>
      <c r="D225" s="416" t="s">
        <v>3653</v>
      </c>
      <c r="E225" s="417"/>
      <c r="F225" s="416"/>
      <c r="G225" s="416"/>
      <c r="H225" s="416"/>
      <c r="I225" s="418"/>
      <c r="J225" s="419"/>
    </row>
    <row r="226" spans="1:10" s="377" customFormat="1" x14ac:dyDescent="0.25">
      <c r="A226" s="420" t="s">
        <v>4787</v>
      </c>
      <c r="B226" s="438" t="s">
        <v>3630</v>
      </c>
      <c r="C226" s="421" t="s">
        <v>15669</v>
      </c>
      <c r="D226" s="421" t="s">
        <v>3653</v>
      </c>
      <c r="E226" s="422"/>
      <c r="F226" s="421"/>
      <c r="G226" s="421"/>
      <c r="H226" s="421"/>
      <c r="I226" s="423"/>
      <c r="J226" s="424"/>
    </row>
    <row r="227" spans="1:10" s="377" customFormat="1" x14ac:dyDescent="0.25">
      <c r="A227" s="425" t="s">
        <v>16226</v>
      </c>
      <c r="B227" s="437" t="s">
        <v>3630</v>
      </c>
      <c r="C227" s="426" t="s">
        <v>16227</v>
      </c>
      <c r="D227" s="426" t="s">
        <v>3653</v>
      </c>
      <c r="E227" s="427"/>
      <c r="F227" s="426"/>
      <c r="G227" s="426"/>
      <c r="H227" s="426"/>
      <c r="I227" s="428"/>
      <c r="J227" s="429"/>
    </row>
    <row r="228" spans="1:10" s="377" customFormat="1" ht="30" x14ac:dyDescent="0.25">
      <c r="A228" s="31" t="s">
        <v>16228</v>
      </c>
      <c r="B228" s="404" t="s">
        <v>7201</v>
      </c>
      <c r="C228" s="31" t="s">
        <v>16229</v>
      </c>
      <c r="D228" s="408" t="s">
        <v>3635</v>
      </c>
      <c r="E228" s="405">
        <v>9</v>
      </c>
      <c r="F228" s="406">
        <f>VLOOKUP(B228,'RELATÓRIO DE COMPOSIÇÕES'!A:I,9,0)</f>
        <v>450</v>
      </c>
      <c r="G228" s="407">
        <f>BDI_Materiais!$H$27</f>
        <v>0.2026</v>
      </c>
      <c r="H228" s="406">
        <f t="shared" ref="H228:H232" si="38">(1+G228)*F228</f>
        <v>541.16999999999996</v>
      </c>
      <c r="I228" s="406">
        <f t="shared" ref="I228:I232" si="39">ROUND((H228*E228),2)</f>
        <v>4870.53</v>
      </c>
      <c r="J228" s="31"/>
    </row>
    <row r="229" spans="1:10" s="377" customFormat="1" ht="30" x14ac:dyDescent="0.25">
      <c r="A229" s="31" t="s">
        <v>16230</v>
      </c>
      <c r="B229" s="404" t="s">
        <v>7202</v>
      </c>
      <c r="C229" s="31" t="s">
        <v>16231</v>
      </c>
      <c r="D229" s="408" t="s">
        <v>3635</v>
      </c>
      <c r="E229" s="405">
        <v>4</v>
      </c>
      <c r="F229" s="406">
        <f>VLOOKUP(B229,'RELATÓRIO DE COMPOSIÇÕES'!A:I,9,0)</f>
        <v>500</v>
      </c>
      <c r="G229" s="407">
        <f>BDI_Materiais!$H$27</f>
        <v>0.2026</v>
      </c>
      <c r="H229" s="406">
        <f t="shared" si="38"/>
        <v>601.29999999999995</v>
      </c>
      <c r="I229" s="406">
        <f t="shared" si="39"/>
        <v>2405.1999999999998</v>
      </c>
      <c r="J229" s="31"/>
    </row>
    <row r="230" spans="1:10" s="377" customFormat="1" ht="30" x14ac:dyDescent="0.25">
      <c r="A230" s="31" t="s">
        <v>16232</v>
      </c>
      <c r="B230" s="404" t="s">
        <v>7203</v>
      </c>
      <c r="C230" s="31" t="s">
        <v>16233</v>
      </c>
      <c r="D230" s="408" t="s">
        <v>3635</v>
      </c>
      <c r="E230" s="405">
        <v>4</v>
      </c>
      <c r="F230" s="406">
        <f>VLOOKUP(B230,'RELATÓRIO DE COMPOSIÇÕES'!A:I,9,0)</f>
        <v>450</v>
      </c>
      <c r="G230" s="407">
        <f>BDI_Materiais!$H$27</f>
        <v>0.2026</v>
      </c>
      <c r="H230" s="406">
        <f t="shared" si="38"/>
        <v>541.16999999999996</v>
      </c>
      <c r="I230" s="406">
        <f t="shared" si="39"/>
        <v>2164.6799999999998</v>
      </c>
      <c r="J230" s="31"/>
    </row>
    <row r="231" spans="1:10" s="377" customFormat="1" ht="30" x14ac:dyDescent="0.25">
      <c r="A231" s="31" t="s">
        <v>16234</v>
      </c>
      <c r="B231" s="404" t="s">
        <v>7057</v>
      </c>
      <c r="C231" s="31" t="s">
        <v>16235</v>
      </c>
      <c r="D231" s="408" t="s">
        <v>3635</v>
      </c>
      <c r="E231" s="405">
        <v>3</v>
      </c>
      <c r="F231" s="406">
        <f>VLOOKUP(B231,'RELATÓRIO DE COMPOSIÇÕES'!A:I,9,0)</f>
        <v>500</v>
      </c>
      <c r="G231" s="407">
        <f>BDI_Materiais!$H$27</f>
        <v>0.2026</v>
      </c>
      <c r="H231" s="406">
        <f t="shared" si="38"/>
        <v>601.29999999999995</v>
      </c>
      <c r="I231" s="406">
        <f t="shared" si="39"/>
        <v>1803.9</v>
      </c>
      <c r="J231" s="31"/>
    </row>
    <row r="232" spans="1:10" s="377" customFormat="1" ht="30" x14ac:dyDescent="0.25">
      <c r="A232" s="31" t="s">
        <v>16236</v>
      </c>
      <c r="B232" s="404" t="s">
        <v>14493</v>
      </c>
      <c r="C232" s="31" t="s">
        <v>16237</v>
      </c>
      <c r="D232" s="408" t="s">
        <v>3635</v>
      </c>
      <c r="E232" s="405">
        <v>14</v>
      </c>
      <c r="F232" s="406">
        <f>VLOOKUP(B232,'RELATÓRIO DE COMPOSIÇÕES'!A:I,9,0)</f>
        <v>650</v>
      </c>
      <c r="G232" s="407">
        <f>BDI_Materiais!$H$27</f>
        <v>0.2026</v>
      </c>
      <c r="H232" s="406">
        <f t="shared" si="38"/>
        <v>781.68999999999994</v>
      </c>
      <c r="I232" s="406">
        <f t="shared" si="39"/>
        <v>10943.66</v>
      </c>
      <c r="J232" s="31"/>
    </row>
    <row r="233" spans="1:10" s="377" customFormat="1" x14ac:dyDescent="0.25">
      <c r="A233" s="415" t="s">
        <v>15684</v>
      </c>
      <c r="B233" s="436" t="s">
        <v>3630</v>
      </c>
      <c r="C233" s="416" t="s">
        <v>15685</v>
      </c>
      <c r="D233" s="416" t="s">
        <v>3653</v>
      </c>
      <c r="E233" s="417"/>
      <c r="F233" s="416"/>
      <c r="G233" s="416"/>
      <c r="H233" s="416"/>
      <c r="I233" s="418"/>
      <c r="J233" s="419"/>
    </row>
    <row r="234" spans="1:10" s="377" customFormat="1" x14ac:dyDescent="0.25">
      <c r="A234" s="425" t="s">
        <v>16238</v>
      </c>
      <c r="B234" s="437" t="s">
        <v>3630</v>
      </c>
      <c r="C234" s="426" t="s">
        <v>16239</v>
      </c>
      <c r="D234" s="426" t="s">
        <v>3653</v>
      </c>
      <c r="E234" s="427"/>
      <c r="F234" s="426"/>
      <c r="G234" s="426"/>
      <c r="H234" s="426"/>
      <c r="I234" s="428"/>
      <c r="J234" s="429"/>
    </row>
    <row r="235" spans="1:10" s="377" customFormat="1" ht="30" x14ac:dyDescent="0.25">
      <c r="A235" s="31" t="s">
        <v>16240</v>
      </c>
      <c r="B235" s="404">
        <v>85120</v>
      </c>
      <c r="C235" s="31" t="s">
        <v>16241</v>
      </c>
      <c r="D235" s="408" t="s">
        <v>3635</v>
      </c>
      <c r="E235" s="405">
        <v>1</v>
      </c>
      <c r="F235" s="406">
        <f>VLOOKUP(B235,'RELATÓRIO DE COMPOSIÇÕES'!A:I,9,0)</f>
        <v>147.72999999999999</v>
      </c>
      <c r="G235" s="407">
        <f>BDI_Materiais!$H$27</f>
        <v>0.2026</v>
      </c>
      <c r="H235" s="406">
        <f t="shared" ref="H235:H236" si="40">(1+G235)*F235</f>
        <v>177.66009799999998</v>
      </c>
      <c r="I235" s="406">
        <f t="shared" ref="I235:I236" si="41">ROUND((H235*E235),2)</f>
        <v>177.66</v>
      </c>
      <c r="J235" s="31"/>
    </row>
    <row r="236" spans="1:10" s="377" customFormat="1" ht="30" x14ac:dyDescent="0.25">
      <c r="A236" s="31" t="s">
        <v>16242</v>
      </c>
      <c r="B236" s="404" t="s">
        <v>14498</v>
      </c>
      <c r="C236" s="31" t="s">
        <v>16243</v>
      </c>
      <c r="D236" s="408" t="s">
        <v>3635</v>
      </c>
      <c r="E236" s="405">
        <v>6</v>
      </c>
      <c r="F236" s="406">
        <f>VLOOKUP(B236,'RELATÓRIO DE COMPOSIÇÕES'!A:I,9,0)</f>
        <v>705.55</v>
      </c>
      <c r="G236" s="407">
        <f>BDI_Materiais!$H$27</f>
        <v>0.2026</v>
      </c>
      <c r="H236" s="406">
        <f t="shared" si="40"/>
        <v>848.49442999999985</v>
      </c>
      <c r="I236" s="406">
        <f t="shared" si="41"/>
        <v>5090.97</v>
      </c>
      <c r="J236" s="31"/>
    </row>
    <row r="237" spans="1:10" s="377" customFormat="1" x14ac:dyDescent="0.25">
      <c r="A237" s="86"/>
      <c r="B237" s="397" t="s">
        <v>3630</v>
      </c>
      <c r="C237" s="88"/>
      <c r="D237" s="88"/>
      <c r="E237" s="88"/>
      <c r="F237" s="88"/>
      <c r="G237" s="88"/>
      <c r="H237" s="88"/>
      <c r="I237" s="88"/>
      <c r="J237" s="89"/>
    </row>
    <row r="238" spans="1:10" s="377" customFormat="1" x14ac:dyDescent="0.25">
      <c r="A238" s="400"/>
      <c r="B238" s="401" t="s">
        <v>3630</v>
      </c>
      <c r="C238" s="402" t="s">
        <v>4792</v>
      </c>
      <c r="D238" s="402"/>
      <c r="E238" s="402"/>
      <c r="F238" s="402"/>
      <c r="G238" s="402"/>
      <c r="H238" s="402"/>
      <c r="I238" s="402"/>
      <c r="J238" s="403">
        <f>SUM(I225:I236)</f>
        <v>27456.600000000002</v>
      </c>
    </row>
    <row r="239" spans="1:10" s="377" customFormat="1" x14ac:dyDescent="0.25">
      <c r="A239" s="96"/>
      <c r="B239" s="398" t="s">
        <v>3630</v>
      </c>
      <c r="C239" s="399"/>
      <c r="D239" s="399"/>
      <c r="E239" s="399"/>
      <c r="F239" s="399"/>
      <c r="G239" s="399"/>
      <c r="H239" s="399"/>
      <c r="I239" s="399"/>
      <c r="J239" s="90"/>
    </row>
    <row r="240" spans="1:10" s="377" customFormat="1" x14ac:dyDescent="0.25">
      <c r="A240" s="415" t="s">
        <v>15725</v>
      </c>
      <c r="B240" s="436" t="s">
        <v>3630</v>
      </c>
      <c r="C240" s="416" t="s">
        <v>15726</v>
      </c>
      <c r="D240" s="416" t="s">
        <v>3653</v>
      </c>
      <c r="E240" s="417"/>
      <c r="F240" s="416"/>
      <c r="G240" s="416"/>
      <c r="H240" s="416"/>
      <c r="I240" s="418"/>
      <c r="J240" s="419"/>
    </row>
    <row r="241" spans="1:10" s="377" customFormat="1" x14ac:dyDescent="0.25">
      <c r="A241" s="420" t="s">
        <v>15727</v>
      </c>
      <c r="B241" s="438" t="s">
        <v>3630</v>
      </c>
      <c r="C241" s="421" t="s">
        <v>15728</v>
      </c>
      <c r="D241" s="421" t="s">
        <v>3653</v>
      </c>
      <c r="E241" s="422"/>
      <c r="F241" s="421"/>
      <c r="G241" s="421"/>
      <c r="H241" s="421"/>
      <c r="I241" s="423"/>
      <c r="J241" s="424"/>
    </row>
    <row r="242" spans="1:10" s="377" customFormat="1" x14ac:dyDescent="0.25">
      <c r="A242" s="420" t="s">
        <v>15750</v>
      </c>
      <c r="B242" s="438" t="s">
        <v>3630</v>
      </c>
      <c r="C242" s="421" t="s">
        <v>15751</v>
      </c>
      <c r="D242" s="421" t="s">
        <v>3653</v>
      </c>
      <c r="E242" s="422"/>
      <c r="F242" s="421"/>
      <c r="G242" s="421"/>
      <c r="H242" s="421"/>
      <c r="I242" s="423"/>
      <c r="J242" s="424"/>
    </row>
    <row r="243" spans="1:10" s="377" customFormat="1" x14ac:dyDescent="0.25">
      <c r="A243" s="425" t="s">
        <v>15818</v>
      </c>
      <c r="B243" s="437" t="s">
        <v>3630</v>
      </c>
      <c r="C243" s="426" t="s">
        <v>15819</v>
      </c>
      <c r="D243" s="426" t="s">
        <v>3653</v>
      </c>
      <c r="E243" s="427"/>
      <c r="F243" s="426"/>
      <c r="G243" s="426"/>
      <c r="H243" s="426"/>
      <c r="I243" s="428"/>
      <c r="J243" s="429"/>
    </row>
    <row r="244" spans="1:10" s="377" customFormat="1" ht="30" x14ac:dyDescent="0.25">
      <c r="A244" s="31" t="s">
        <v>15820</v>
      </c>
      <c r="B244" s="404">
        <v>85120</v>
      </c>
      <c r="C244" s="31" t="s">
        <v>16241</v>
      </c>
      <c r="D244" s="408" t="s">
        <v>3635</v>
      </c>
      <c r="E244" s="405">
        <v>1</v>
      </c>
      <c r="F244" s="406">
        <f>VLOOKUP(B244,'RELATÓRIO DE COMPOSIÇÕES'!A:I,9,0)</f>
        <v>147.72999999999999</v>
      </c>
      <c r="G244" s="407">
        <f>BDI_Materiais!$H$27</f>
        <v>0.2026</v>
      </c>
      <c r="H244" s="406">
        <f t="shared" ref="H244:H246" si="42">(1+G244)*F244</f>
        <v>177.66009799999998</v>
      </c>
      <c r="I244" s="406">
        <f t="shared" ref="I244:I246" si="43">ROUND((H244*E244),2)</f>
        <v>177.66</v>
      </c>
      <c r="J244" s="31"/>
    </row>
    <row r="245" spans="1:10" s="377" customFormat="1" x14ac:dyDescent="0.25">
      <c r="A245" s="31" t="s">
        <v>15821</v>
      </c>
      <c r="B245" s="404" t="s">
        <v>14501</v>
      </c>
      <c r="C245" s="31" t="s">
        <v>16244</v>
      </c>
      <c r="D245" s="408" t="s">
        <v>3635</v>
      </c>
      <c r="E245" s="405">
        <v>1</v>
      </c>
      <c r="F245" s="406">
        <f>VLOOKUP(B245,'RELATÓRIO DE COMPOSIÇÕES'!A:I,9,0)</f>
        <v>136.84</v>
      </c>
      <c r="G245" s="407">
        <f>BDI_Materiais!$H$27</f>
        <v>0.2026</v>
      </c>
      <c r="H245" s="406">
        <f t="shared" si="42"/>
        <v>164.563784</v>
      </c>
      <c r="I245" s="406">
        <f t="shared" si="43"/>
        <v>164.56</v>
      </c>
      <c r="J245" s="31"/>
    </row>
    <row r="246" spans="1:10" s="377" customFormat="1" ht="30" x14ac:dyDescent="0.25">
      <c r="A246" s="31" t="s">
        <v>15822</v>
      </c>
      <c r="B246" s="404" t="s">
        <v>14508</v>
      </c>
      <c r="C246" s="31" t="s">
        <v>7944</v>
      </c>
      <c r="D246" s="408" t="s">
        <v>3635</v>
      </c>
      <c r="E246" s="405">
        <v>1</v>
      </c>
      <c r="F246" s="406">
        <f>VLOOKUP(B246,'RELATÓRIO DE COMPOSIÇÕES'!A:I,9,0)</f>
        <v>1578.41</v>
      </c>
      <c r="G246" s="407">
        <f>BDI_Materiais!$H$27</f>
        <v>0.2026</v>
      </c>
      <c r="H246" s="406">
        <f t="shared" si="42"/>
        <v>1898.195866</v>
      </c>
      <c r="I246" s="406">
        <f t="shared" si="43"/>
        <v>1898.2</v>
      </c>
      <c r="J246" s="31"/>
    </row>
    <row r="247" spans="1:10" s="377" customFormat="1" x14ac:dyDescent="0.25">
      <c r="A247" s="430" t="s">
        <v>16245</v>
      </c>
      <c r="B247" s="431" t="s">
        <v>3630</v>
      </c>
      <c r="C247" s="432" t="s">
        <v>16246</v>
      </c>
      <c r="D247" s="432" t="s">
        <v>3653</v>
      </c>
      <c r="E247" s="433"/>
      <c r="F247" s="432"/>
      <c r="G247" s="432"/>
      <c r="H247" s="432"/>
      <c r="I247" s="434"/>
      <c r="J247" s="435"/>
    </row>
    <row r="248" spans="1:10" s="377" customFormat="1" x14ac:dyDescent="0.25">
      <c r="A248" s="31" t="s">
        <v>16247</v>
      </c>
      <c r="B248" s="404" t="s">
        <v>14511</v>
      </c>
      <c r="C248" s="31" t="s">
        <v>5131</v>
      </c>
      <c r="D248" s="408" t="s">
        <v>3635</v>
      </c>
      <c r="E248" s="405">
        <v>3</v>
      </c>
      <c r="F248" s="406">
        <f>VLOOKUP(B248,'RELATÓRIO DE COMPOSIÇÕES'!A:I,9,0)</f>
        <v>84.99</v>
      </c>
      <c r="G248" s="407">
        <f>BDI_Materiais!$H$27</f>
        <v>0.2026</v>
      </c>
      <c r="H248" s="406">
        <f>(1+G248)*F248</f>
        <v>102.20897399999998</v>
      </c>
      <c r="I248" s="406">
        <f>ROUND((H248*E248),2)</f>
        <v>306.63</v>
      </c>
      <c r="J248" s="31"/>
    </row>
    <row r="249" spans="1:10" s="377" customFormat="1" x14ac:dyDescent="0.25">
      <c r="A249" s="430" t="s">
        <v>16248</v>
      </c>
      <c r="B249" s="431" t="s">
        <v>3630</v>
      </c>
      <c r="C249" s="432" t="s">
        <v>16249</v>
      </c>
      <c r="D249" s="432" t="s">
        <v>3653</v>
      </c>
      <c r="E249" s="433"/>
      <c r="F249" s="432"/>
      <c r="G249" s="432"/>
      <c r="H249" s="432"/>
      <c r="I249" s="434"/>
      <c r="J249" s="435"/>
    </row>
    <row r="250" spans="1:10" s="377" customFormat="1" ht="30" x14ac:dyDescent="0.25">
      <c r="A250" s="31" t="s">
        <v>16250</v>
      </c>
      <c r="B250" s="404" t="s">
        <v>14514</v>
      </c>
      <c r="C250" s="31" t="s">
        <v>16251</v>
      </c>
      <c r="D250" s="408" t="s">
        <v>3635</v>
      </c>
      <c r="E250" s="405">
        <v>2</v>
      </c>
      <c r="F250" s="406">
        <f>VLOOKUP(B250,'RELATÓRIO DE COMPOSIÇÕES'!A:I,9,0)</f>
        <v>7734.55</v>
      </c>
      <c r="G250" s="407">
        <f>BDI_Materiais!$H$27</f>
        <v>0.2026</v>
      </c>
      <c r="H250" s="406">
        <f t="shared" ref="H250:H251" si="44">(1+G250)*F250</f>
        <v>9301.5698299999985</v>
      </c>
      <c r="I250" s="406">
        <f t="shared" ref="I250:I251" si="45">ROUND((H250*E250),2)</f>
        <v>18603.14</v>
      </c>
      <c r="J250" s="31"/>
    </row>
    <row r="251" spans="1:10" s="377" customFormat="1" x14ac:dyDescent="0.25">
      <c r="A251" s="31" t="s">
        <v>16252</v>
      </c>
      <c r="B251" s="404">
        <v>83647</v>
      </c>
      <c r="C251" s="31" t="s">
        <v>7984</v>
      </c>
      <c r="D251" s="408" t="s">
        <v>3635</v>
      </c>
      <c r="E251" s="405">
        <v>1</v>
      </c>
      <c r="F251" s="406">
        <f>VLOOKUP(B251,'RELATÓRIO DE COMPOSIÇÕES'!A:I,9,0)</f>
        <v>2191.35</v>
      </c>
      <c r="G251" s="407">
        <f>BDI_Materiais!$H$27</f>
        <v>0.2026</v>
      </c>
      <c r="H251" s="406">
        <f t="shared" si="44"/>
        <v>2635.3175099999999</v>
      </c>
      <c r="I251" s="406">
        <f t="shared" si="45"/>
        <v>2635.32</v>
      </c>
      <c r="J251" s="31"/>
    </row>
    <row r="252" spans="1:10" s="377" customFormat="1" x14ac:dyDescent="0.25">
      <c r="A252" s="86"/>
      <c r="B252" s="397" t="s">
        <v>3630</v>
      </c>
      <c r="C252" s="88"/>
      <c r="D252" s="88"/>
      <c r="E252" s="88"/>
      <c r="F252" s="88"/>
      <c r="G252" s="88"/>
      <c r="H252" s="88"/>
      <c r="I252" s="88"/>
      <c r="J252" s="89"/>
    </row>
    <row r="253" spans="1:10" s="377" customFormat="1" x14ac:dyDescent="0.25">
      <c r="A253" s="400"/>
      <c r="B253" s="401" t="s">
        <v>3630</v>
      </c>
      <c r="C253" s="402" t="s">
        <v>15844</v>
      </c>
      <c r="D253" s="402"/>
      <c r="E253" s="402"/>
      <c r="F253" s="402"/>
      <c r="G253" s="402"/>
      <c r="H253" s="402"/>
      <c r="I253" s="402"/>
      <c r="J253" s="403">
        <f>SUM(I240:I251)</f>
        <v>23785.51</v>
      </c>
    </row>
    <row r="254" spans="1:10" s="377" customFormat="1" x14ac:dyDescent="0.25">
      <c r="A254" s="96"/>
      <c r="B254" s="398" t="s">
        <v>3630</v>
      </c>
      <c r="C254" s="399"/>
      <c r="D254" s="399"/>
      <c r="E254" s="399"/>
      <c r="F254" s="399"/>
      <c r="G254" s="399"/>
      <c r="H254" s="399"/>
      <c r="I254" s="399"/>
      <c r="J254" s="90"/>
    </row>
    <row r="255" spans="1:10" s="377" customFormat="1" x14ac:dyDescent="0.25">
      <c r="A255" s="415" t="s">
        <v>16051</v>
      </c>
      <c r="B255" s="436" t="s">
        <v>3630</v>
      </c>
      <c r="C255" s="416" t="s">
        <v>16253</v>
      </c>
      <c r="D255" s="416" t="s">
        <v>3653</v>
      </c>
      <c r="E255" s="417"/>
      <c r="F255" s="416"/>
      <c r="G255" s="416"/>
      <c r="H255" s="416"/>
      <c r="I255" s="418"/>
      <c r="J255" s="419"/>
    </row>
    <row r="256" spans="1:10" s="377" customFormat="1" x14ac:dyDescent="0.25">
      <c r="A256" s="420" t="s">
        <v>16254</v>
      </c>
      <c r="B256" s="438" t="s">
        <v>3630</v>
      </c>
      <c r="C256" s="421" t="s">
        <v>16255</v>
      </c>
      <c r="D256" s="421" t="s">
        <v>3653</v>
      </c>
      <c r="E256" s="422"/>
      <c r="F256" s="421"/>
      <c r="G256" s="421"/>
      <c r="H256" s="421"/>
      <c r="I256" s="423"/>
      <c r="J256" s="424"/>
    </row>
    <row r="257" spans="1:10" s="377" customFormat="1" x14ac:dyDescent="0.25">
      <c r="A257" s="420" t="s">
        <v>16256</v>
      </c>
      <c r="B257" s="438" t="s">
        <v>3630</v>
      </c>
      <c r="C257" s="421" t="s">
        <v>16257</v>
      </c>
      <c r="D257" s="421" t="s">
        <v>3653</v>
      </c>
      <c r="E257" s="422"/>
      <c r="F257" s="421"/>
      <c r="G257" s="421"/>
      <c r="H257" s="421"/>
      <c r="I257" s="423"/>
      <c r="J257" s="424"/>
    </row>
    <row r="258" spans="1:10" s="377" customFormat="1" x14ac:dyDescent="0.25">
      <c r="A258" s="425" t="s">
        <v>16258</v>
      </c>
      <c r="B258" s="437" t="s">
        <v>3630</v>
      </c>
      <c r="C258" s="426" t="s">
        <v>16259</v>
      </c>
      <c r="D258" s="426" t="s">
        <v>3653</v>
      </c>
      <c r="E258" s="427"/>
      <c r="F258" s="426"/>
      <c r="G258" s="426"/>
      <c r="H258" s="426"/>
      <c r="I258" s="428"/>
      <c r="J258" s="429"/>
    </row>
    <row r="259" spans="1:10" s="377" customFormat="1" ht="90" x14ac:dyDescent="0.25">
      <c r="A259" s="31" t="s">
        <v>16260</v>
      </c>
      <c r="B259" s="404" t="s">
        <v>14519</v>
      </c>
      <c r="C259" s="31" t="s">
        <v>16261</v>
      </c>
      <c r="D259" s="408" t="s">
        <v>3641</v>
      </c>
      <c r="E259" s="405">
        <v>1501.09</v>
      </c>
      <c r="F259" s="406">
        <f>VLOOKUP(B259,'RELATÓRIO DE COMPOSIÇÕES'!A:I,9,0)</f>
        <v>17.990000000000002</v>
      </c>
      <c r="G259" s="407">
        <f>BDI_Materiais!$H$27</f>
        <v>0.2026</v>
      </c>
      <c r="H259" s="406">
        <f>(1+G259)*F259</f>
        <v>21.634774</v>
      </c>
      <c r="I259" s="406">
        <f>ROUND((H259*E259),2)</f>
        <v>32475.74</v>
      </c>
      <c r="J259" s="31"/>
    </row>
    <row r="260" spans="1:10" s="377" customFormat="1" x14ac:dyDescent="0.25">
      <c r="A260" s="430" t="s">
        <v>16053</v>
      </c>
      <c r="B260" s="431" t="s">
        <v>3630</v>
      </c>
      <c r="C260" s="432" t="s">
        <v>16262</v>
      </c>
      <c r="D260" s="432" t="s">
        <v>3653</v>
      </c>
      <c r="E260" s="433"/>
      <c r="F260" s="432"/>
      <c r="G260" s="432"/>
      <c r="H260" s="432"/>
      <c r="I260" s="434"/>
      <c r="J260" s="435"/>
    </row>
    <row r="261" spans="1:10" s="377" customFormat="1" x14ac:dyDescent="0.25">
      <c r="A261" s="31" t="s">
        <v>16055</v>
      </c>
      <c r="B261" s="404" t="s">
        <v>7204</v>
      </c>
      <c r="C261" s="31" t="s">
        <v>16056</v>
      </c>
      <c r="D261" s="408" t="s">
        <v>3636</v>
      </c>
      <c r="E261" s="405">
        <v>5046.37</v>
      </c>
      <c r="F261" s="406">
        <f>VLOOKUP(B261,'RELATÓRIO DE COMPOSIÇÕES'!A:I,9,0)</f>
        <v>2.61</v>
      </c>
      <c r="G261" s="407">
        <f>BDI_Materiais!$H$27</f>
        <v>0.2026</v>
      </c>
      <c r="H261" s="406">
        <f>(1+G261)*F261</f>
        <v>3.1387859999999996</v>
      </c>
      <c r="I261" s="406">
        <f>ROUND((H261*E261),2)</f>
        <v>15839.48</v>
      </c>
      <c r="J261" s="31"/>
    </row>
    <row r="262" spans="1:10" s="377" customFormat="1" x14ac:dyDescent="0.25">
      <c r="A262" s="86"/>
      <c r="B262" s="397" t="s">
        <v>3630</v>
      </c>
      <c r="C262" s="88"/>
      <c r="D262" s="88"/>
      <c r="E262" s="88"/>
      <c r="F262" s="88"/>
      <c r="G262" s="88"/>
      <c r="H262" s="88"/>
      <c r="I262" s="88"/>
      <c r="J262" s="89"/>
    </row>
    <row r="263" spans="1:10" s="377" customFormat="1" x14ac:dyDescent="0.25">
      <c r="A263" s="400"/>
      <c r="B263" s="401" t="s">
        <v>3630</v>
      </c>
      <c r="C263" s="402" t="s">
        <v>16057</v>
      </c>
      <c r="D263" s="402"/>
      <c r="E263" s="402"/>
      <c r="F263" s="402"/>
      <c r="G263" s="402"/>
      <c r="H263" s="402"/>
      <c r="I263" s="402"/>
      <c r="J263" s="403">
        <f>SUM(I255:I261)</f>
        <v>48315.22</v>
      </c>
    </row>
    <row r="264" spans="1:10" s="377" customFormat="1" x14ac:dyDescent="0.25">
      <c r="A264" s="96"/>
      <c r="B264" s="398" t="s">
        <v>3630</v>
      </c>
      <c r="C264" s="399"/>
      <c r="D264" s="399"/>
      <c r="E264" s="399"/>
      <c r="F264" s="399"/>
      <c r="G264" s="399"/>
      <c r="H264" s="399"/>
      <c r="I264" s="399"/>
      <c r="J264" s="90"/>
    </row>
    <row r="265" spans="1:10" s="377" customFormat="1" x14ac:dyDescent="0.25">
      <c r="A265" s="415" t="s">
        <v>16263</v>
      </c>
      <c r="B265" s="436" t="s">
        <v>3630</v>
      </c>
      <c r="C265" s="416" t="s">
        <v>16264</v>
      </c>
      <c r="D265" s="416" t="s">
        <v>3653</v>
      </c>
      <c r="E265" s="417"/>
      <c r="F265" s="416"/>
      <c r="G265" s="416"/>
      <c r="H265" s="416"/>
      <c r="I265" s="418"/>
      <c r="J265" s="419"/>
    </row>
    <row r="266" spans="1:10" s="377" customFormat="1" x14ac:dyDescent="0.25">
      <c r="A266" s="420" t="s">
        <v>16265</v>
      </c>
      <c r="B266" s="438" t="s">
        <v>3630</v>
      </c>
      <c r="C266" s="421" t="s">
        <v>16266</v>
      </c>
      <c r="D266" s="421" t="s">
        <v>3653</v>
      </c>
      <c r="E266" s="422"/>
      <c r="F266" s="421"/>
      <c r="G266" s="421"/>
      <c r="H266" s="421"/>
      <c r="I266" s="423"/>
      <c r="J266" s="424"/>
    </row>
    <row r="267" spans="1:10" s="377" customFormat="1" x14ac:dyDescent="0.25">
      <c r="A267" s="420" t="s">
        <v>16267</v>
      </c>
      <c r="B267" s="438" t="s">
        <v>3630</v>
      </c>
      <c r="C267" s="421" t="s">
        <v>16268</v>
      </c>
      <c r="D267" s="421" t="s">
        <v>3653</v>
      </c>
      <c r="E267" s="422"/>
      <c r="F267" s="421"/>
      <c r="G267" s="421"/>
      <c r="H267" s="421"/>
      <c r="I267" s="423"/>
      <c r="J267" s="424"/>
    </row>
    <row r="268" spans="1:10" s="377" customFormat="1" x14ac:dyDescent="0.25">
      <c r="A268" s="425" t="s">
        <v>16269</v>
      </c>
      <c r="B268" s="437" t="s">
        <v>3630</v>
      </c>
      <c r="C268" s="426" t="s">
        <v>16270</v>
      </c>
      <c r="D268" s="426" t="s">
        <v>3653</v>
      </c>
      <c r="E268" s="427"/>
      <c r="F268" s="426"/>
      <c r="G268" s="426"/>
      <c r="H268" s="426"/>
      <c r="I268" s="428"/>
      <c r="J268" s="429"/>
    </row>
    <row r="269" spans="1:10" s="377" customFormat="1" x14ac:dyDescent="0.25">
      <c r="A269" s="31" t="s">
        <v>16271</v>
      </c>
      <c r="B269" s="404">
        <v>94295</v>
      </c>
      <c r="C269" s="31" t="s">
        <v>4392</v>
      </c>
      <c r="D269" s="408" t="s">
        <v>3642</v>
      </c>
      <c r="E269" s="405">
        <v>18</v>
      </c>
      <c r="F269" s="406">
        <f>VLOOKUP(B269,'RELATÓRIO DE COMPOSIÇÕES'!A:I,9,0)</f>
        <v>8697.9499999999989</v>
      </c>
      <c r="G269" s="407">
        <f>BDI_Materiais!$H$27</f>
        <v>0.2026</v>
      </c>
      <c r="H269" s="406">
        <f>(1+G269)*F269</f>
        <v>10460.154669999998</v>
      </c>
      <c r="I269" s="406">
        <f>ROUND((H269*E269),2)</f>
        <v>188282.78</v>
      </c>
      <c r="J269" s="31"/>
    </row>
    <row r="270" spans="1:10" s="377" customFormat="1" x14ac:dyDescent="0.25">
      <c r="A270" s="415" t="s">
        <v>16272</v>
      </c>
      <c r="B270" s="436" t="s">
        <v>3630</v>
      </c>
      <c r="C270" s="416" t="s">
        <v>16273</v>
      </c>
      <c r="D270" s="416" t="s">
        <v>3653</v>
      </c>
      <c r="E270" s="417"/>
      <c r="F270" s="416"/>
      <c r="G270" s="416"/>
      <c r="H270" s="416"/>
      <c r="I270" s="418"/>
      <c r="J270" s="419"/>
    </row>
    <row r="271" spans="1:10" s="377" customFormat="1" x14ac:dyDescent="0.25">
      <c r="A271" s="425" t="s">
        <v>16274</v>
      </c>
      <c r="B271" s="437" t="s">
        <v>3630</v>
      </c>
      <c r="C271" s="426" t="s">
        <v>16275</v>
      </c>
      <c r="D271" s="426" t="s">
        <v>3653</v>
      </c>
      <c r="E271" s="427"/>
      <c r="F271" s="426"/>
      <c r="G271" s="426"/>
      <c r="H271" s="426"/>
      <c r="I271" s="428"/>
      <c r="J271" s="429"/>
    </row>
    <row r="272" spans="1:10" s="377" customFormat="1" ht="30" x14ac:dyDescent="0.25">
      <c r="A272" s="31" t="s">
        <v>16276</v>
      </c>
      <c r="B272" s="404">
        <v>93567</v>
      </c>
      <c r="C272" s="31" t="s">
        <v>7039</v>
      </c>
      <c r="D272" s="408" t="s">
        <v>3642</v>
      </c>
      <c r="E272" s="405">
        <v>18</v>
      </c>
      <c r="F272" s="406">
        <f>VLOOKUP(B272,'RELATÓRIO DE COMPOSIÇÕES'!A:I,9,0)</f>
        <v>23255.010000000002</v>
      </c>
      <c r="G272" s="407">
        <f>BDI_Materiais!$H$27</f>
        <v>0.2026</v>
      </c>
      <c r="H272" s="406">
        <f>(1+G272)*F272</f>
        <v>27966.475026</v>
      </c>
      <c r="I272" s="406">
        <f>ROUND((H272*E272),2)</f>
        <v>503396.55</v>
      </c>
      <c r="J272" s="31"/>
    </row>
    <row r="273" spans="1:10" s="377" customFormat="1" x14ac:dyDescent="0.25">
      <c r="A273" s="430" t="s">
        <v>16277</v>
      </c>
      <c r="B273" s="431" t="s">
        <v>3630</v>
      </c>
      <c r="C273" s="432" t="s">
        <v>16278</v>
      </c>
      <c r="D273" s="432" t="s">
        <v>3653</v>
      </c>
      <c r="E273" s="433"/>
      <c r="F273" s="432"/>
      <c r="G273" s="432"/>
      <c r="H273" s="432"/>
      <c r="I273" s="434"/>
      <c r="J273" s="435"/>
    </row>
    <row r="274" spans="1:10" s="377" customFormat="1" ht="30" x14ac:dyDescent="0.25">
      <c r="A274" s="31" t="s">
        <v>16279</v>
      </c>
      <c r="B274" s="404">
        <v>100321</v>
      </c>
      <c r="C274" s="31" t="s">
        <v>4816</v>
      </c>
      <c r="D274" s="408" t="s">
        <v>3642</v>
      </c>
      <c r="E274" s="405">
        <v>18</v>
      </c>
      <c r="F274" s="406">
        <f>VLOOKUP(B274,'RELATÓRIO DE COMPOSIÇÕES'!A:I,9,0)</f>
        <v>8768.9600000000009</v>
      </c>
      <c r="G274" s="407">
        <f>BDI_Materiais!$H$27</f>
        <v>0.2026</v>
      </c>
      <c r="H274" s="406">
        <f>(1+G274)*F274</f>
        <v>10545.551296</v>
      </c>
      <c r="I274" s="406">
        <f>ROUND((H274*E274),2)</f>
        <v>189819.92</v>
      </c>
      <c r="J274" s="31"/>
    </row>
    <row r="275" spans="1:10" s="377" customFormat="1" x14ac:dyDescent="0.25">
      <c r="A275" s="430" t="s">
        <v>16280</v>
      </c>
      <c r="B275" s="431" t="s">
        <v>3630</v>
      </c>
      <c r="C275" s="432" t="s">
        <v>16281</v>
      </c>
      <c r="D275" s="432" t="s">
        <v>3653</v>
      </c>
      <c r="E275" s="433"/>
      <c r="F275" s="432"/>
      <c r="G275" s="432"/>
      <c r="H275" s="432"/>
      <c r="I275" s="434"/>
      <c r="J275" s="435"/>
    </row>
    <row r="276" spans="1:10" s="377" customFormat="1" ht="30" x14ac:dyDescent="0.25">
      <c r="A276" s="31" t="s">
        <v>16282</v>
      </c>
      <c r="B276" s="404" t="s">
        <v>4746</v>
      </c>
      <c r="C276" s="31" t="str">
        <f>'CPM_Comp.Mensal_Mão_Obra'!C15</f>
        <v>VIGIA NOTURNO COM ENCARGOS COMPLEMENTARES (MENSALISTA) ( 2 VIGIAS)</v>
      </c>
      <c r="D276" s="408" t="s">
        <v>3642</v>
      </c>
      <c r="E276" s="405">
        <v>18</v>
      </c>
      <c r="F276" s="406">
        <f>'CPM_Comp.Mensal_Mão_Obra'!M15</f>
        <v>9453.9925199999998</v>
      </c>
      <c r="G276" s="407">
        <f>BDI_Materiais!$H$27</f>
        <v>0.2026</v>
      </c>
      <c r="H276" s="406">
        <f t="shared" ref="H276:H277" si="46">(1+G276)*F276</f>
        <v>11369.371404551999</v>
      </c>
      <c r="I276" s="406">
        <f t="shared" ref="I276:I277" si="47">ROUND((H276*E276),2)</f>
        <v>204648.69</v>
      </c>
      <c r="J276" s="31"/>
    </row>
    <row r="277" spans="1:10" s="377" customFormat="1" ht="30" x14ac:dyDescent="0.25">
      <c r="A277" s="31" t="s">
        <v>16283</v>
      </c>
      <c r="B277" s="404" t="s">
        <v>4747</v>
      </c>
      <c r="C277" s="31" t="str">
        <f>'CPM_Comp.Mensal_Mão_Obra'!C52</f>
        <v>VIGIA DIURNO COM ENCARGOS COMPLEMENTARES (MENSALISTA) (2 VIGIAS)</v>
      </c>
      <c r="D277" s="408" t="s">
        <v>3642</v>
      </c>
      <c r="E277" s="405">
        <v>18</v>
      </c>
      <c r="F277" s="406">
        <f>'CPM_Comp.Mensal_Mão_Obra'!M52</f>
        <v>7511.882944</v>
      </c>
      <c r="G277" s="407">
        <f>BDI_Materiais!$H$27</f>
        <v>0.2026</v>
      </c>
      <c r="H277" s="406">
        <f t="shared" si="46"/>
        <v>9033.7904284543984</v>
      </c>
      <c r="I277" s="406">
        <f t="shared" si="47"/>
        <v>162608.23000000001</v>
      </c>
      <c r="J277" s="31"/>
    </row>
    <row r="278" spans="1:10" s="377" customFormat="1" x14ac:dyDescent="0.25">
      <c r="A278" s="86"/>
      <c r="B278" s="397" t="s">
        <v>3630</v>
      </c>
      <c r="C278" s="88"/>
      <c r="D278" s="88"/>
      <c r="E278" s="88"/>
      <c r="F278" s="88"/>
      <c r="G278" s="88"/>
      <c r="H278" s="88"/>
      <c r="I278" s="88"/>
      <c r="J278" s="89"/>
    </row>
    <row r="279" spans="1:10" s="377" customFormat="1" x14ac:dyDescent="0.25">
      <c r="A279" s="400"/>
      <c r="B279" s="401" t="s">
        <v>3630</v>
      </c>
      <c r="C279" s="402" t="s">
        <v>16284</v>
      </c>
      <c r="D279" s="402"/>
      <c r="E279" s="402"/>
      <c r="F279" s="402"/>
      <c r="G279" s="402"/>
      <c r="H279" s="402"/>
      <c r="I279" s="402"/>
      <c r="J279" s="403">
        <f>SUM(I265:I277)</f>
        <v>1248756.17</v>
      </c>
    </row>
    <row r="280" spans="1:10" s="377" customFormat="1" x14ac:dyDescent="0.25">
      <c r="A280" s="96"/>
      <c r="B280" s="398" t="s">
        <v>3630</v>
      </c>
      <c r="C280" s="399"/>
      <c r="D280" s="399"/>
      <c r="E280" s="399"/>
      <c r="F280" s="399"/>
      <c r="G280" s="399"/>
      <c r="H280" s="399"/>
      <c r="I280" s="399"/>
      <c r="J280" s="90"/>
    </row>
    <row r="281" spans="1:10" s="377" customFormat="1" x14ac:dyDescent="0.25">
      <c r="A281" s="96"/>
      <c r="B281" s="398" t="s">
        <v>3630</v>
      </c>
      <c r="C281" s="399"/>
      <c r="D281" s="399"/>
      <c r="E281" s="399"/>
      <c r="F281" s="399"/>
      <c r="G281" s="399"/>
      <c r="H281" s="399"/>
      <c r="I281" s="399"/>
      <c r="J281" s="90"/>
    </row>
    <row r="282" spans="1:10" s="377" customFormat="1" x14ac:dyDescent="0.25">
      <c r="A282" s="400"/>
      <c r="B282" s="401" t="s">
        <v>3630</v>
      </c>
      <c r="C282" s="402" t="s">
        <v>93</v>
      </c>
      <c r="D282" s="402"/>
      <c r="E282" s="402"/>
      <c r="F282" s="402"/>
      <c r="G282" s="402"/>
      <c r="H282" s="402"/>
      <c r="I282" s="402"/>
      <c r="J282" s="403">
        <f>SUM(J14:J281)</f>
        <v>3520643.98</v>
      </c>
    </row>
  </sheetData>
  <autoFilter ref="A13:J282" xr:uid="{248B00AC-44AE-45E0-B10F-B0D0B0106912}"/>
  <mergeCells count="9">
    <mergeCell ref="C5:D5"/>
    <mergeCell ref="A11:J11"/>
    <mergeCell ref="A12:J12"/>
    <mergeCell ref="C1:D1"/>
    <mergeCell ref="H1:I1"/>
    <mergeCell ref="C2:D2"/>
    <mergeCell ref="H2:I2"/>
    <mergeCell ref="C3:D3"/>
    <mergeCell ref="C4:D4"/>
  </mergeCells>
  <phoneticPr fontId="37" type="noConversion"/>
  <pageMargins left="0.78740157499999996" right="0.78740157499999996" top="0.984251969" bottom="0.984251969" header="0.4921259845" footer="0.4921259845"/>
  <pageSetup paperSize="9" scale="38" fitToHeight="0" orientation="portrait" r:id="rId1"/>
  <rowBreaks count="2" manualBreakCount="2">
    <brk id="66" max="9" man="1"/>
    <brk id="13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C356F-D5DF-499F-8797-CB1DB389634D}">
  <sheetPr>
    <tabColor theme="7" tint="0.39997558519241921"/>
  </sheetPr>
  <dimension ref="A1:J26"/>
  <sheetViews>
    <sheetView showGridLines="0" view="pageBreakPreview" topLeftCell="A7" zoomScaleNormal="80" zoomScaleSheetLayoutView="100" workbookViewId="0">
      <selection activeCell="C21" sqref="C21"/>
    </sheetView>
  </sheetViews>
  <sheetFormatPr defaultRowHeight="15" x14ac:dyDescent="0.25"/>
  <cols>
    <col min="1" max="1" width="18" style="25" customWidth="1"/>
    <col min="2" max="2" width="21.7109375" style="36" customWidth="1"/>
    <col min="3" max="3" width="60.7109375" style="37" customWidth="1"/>
    <col min="4" max="4" width="7.7109375" style="38" customWidth="1"/>
    <col min="5" max="5" width="12.140625" style="39" customWidth="1"/>
    <col min="6" max="8" width="17.140625" style="25" customWidth="1"/>
    <col min="9" max="9" width="27.7109375" style="25" customWidth="1"/>
    <col min="10" max="10" width="22.7109375" style="25" customWidth="1"/>
  </cols>
  <sheetData>
    <row r="1" spans="1:10" x14ac:dyDescent="0.25">
      <c r="A1" s="202"/>
      <c r="B1" s="202"/>
      <c r="C1" s="583" t="s">
        <v>4719</v>
      </c>
      <c r="D1" s="584"/>
      <c r="E1" s="230"/>
      <c r="F1" s="205"/>
      <c r="G1" s="205"/>
      <c r="H1" s="585" t="s">
        <v>3655</v>
      </c>
      <c r="I1" s="586"/>
      <c r="J1" s="251">
        <f>BDI_Materiais!$H$27</f>
        <v>0.2026</v>
      </c>
    </row>
    <row r="2" spans="1:10" x14ac:dyDescent="0.25">
      <c r="A2" s="202"/>
      <c r="B2" s="206"/>
      <c r="C2" s="583" t="s">
        <v>4720</v>
      </c>
      <c r="D2" s="584"/>
      <c r="E2" s="230"/>
      <c r="F2" s="205"/>
      <c r="G2" s="208"/>
      <c r="H2" s="585" t="s">
        <v>3664</v>
      </c>
      <c r="I2" s="586"/>
      <c r="J2" s="251">
        <f>BDI_Equipamentos!$H$27</f>
        <v>0.1326</v>
      </c>
    </row>
    <row r="3" spans="1:10" x14ac:dyDescent="0.25">
      <c r="A3" s="202"/>
      <c r="B3" s="206"/>
      <c r="C3" s="583" t="s">
        <v>3722</v>
      </c>
      <c r="D3" s="584"/>
      <c r="E3" s="231"/>
      <c r="F3" s="205"/>
      <c r="G3" s="208"/>
      <c r="H3" s="208"/>
      <c r="I3" s="208"/>
      <c r="J3" s="208"/>
    </row>
    <row r="4" spans="1:10" x14ac:dyDescent="0.25">
      <c r="A4" s="210"/>
      <c r="B4" s="210"/>
      <c r="C4" s="583" t="s">
        <v>3723</v>
      </c>
      <c r="D4" s="584"/>
      <c r="E4" s="232"/>
      <c r="F4" s="205"/>
      <c r="G4" s="208"/>
      <c r="H4" s="208"/>
      <c r="I4" s="208"/>
      <c r="J4" s="205"/>
    </row>
    <row r="5" spans="1:10" x14ac:dyDescent="0.25">
      <c r="A5" s="210"/>
      <c r="B5" s="210"/>
      <c r="C5" s="583" t="str">
        <f>IF('!Dados'!G3="Com Desoneração","PLANILHA ESTIMATIVA DOS EQUIPAMENTOS (COM DESONERAÇÃO)","PLANILHA ESTIMATIVA DOS EQUIPAMENTOS (SEM DESONERAÇÃO)")</f>
        <v>PLANILHA ESTIMATIVA DOS EQUIPAMENTOS (SEM DESONERAÇÃO)</v>
      </c>
      <c r="D5" s="584"/>
      <c r="E5" s="232"/>
      <c r="F5" s="205"/>
      <c r="G5" s="208"/>
      <c r="H5" s="208"/>
      <c r="I5" s="208"/>
      <c r="J5" s="205"/>
    </row>
    <row r="6" spans="1:10" ht="15.75" x14ac:dyDescent="0.25">
      <c r="A6" s="263" t="str">
        <f>'CPM_Comp.Mensal_Mão_Obra'!$B$5</f>
        <v>OBRA: RECONSTRUÇÃO DO CENTRO DE ENSINO FUNDAMENTAL 01 - CANDANGOLÂNDIA</v>
      </c>
      <c r="B6" s="213"/>
      <c r="E6" s="233"/>
      <c r="F6" s="205"/>
      <c r="G6" s="205"/>
      <c r="H6" s="205"/>
      <c r="I6" s="205"/>
      <c r="J6" s="269" t="str">
        <f>'CPM_Comp.Mensal_Mão_Obra'!$M$6</f>
        <v>Data: 30/11/2023</v>
      </c>
    </row>
    <row r="7" spans="1:10" x14ac:dyDescent="0.25">
      <c r="A7" s="270" t="str">
        <f>'CPM_Comp.Mensal_Mão_Obra'!$B$6</f>
        <v>LOCAL: EQR 2/4, AE 7 - CANDANGOLÂNDIA - DF</v>
      </c>
      <c r="B7" s="210"/>
      <c r="C7" s="210"/>
      <c r="D7" s="211"/>
      <c r="E7" s="230"/>
      <c r="F7" s="205"/>
      <c r="G7" s="205"/>
      <c r="H7" s="205"/>
      <c r="I7" s="205"/>
      <c r="J7" s="272" t="str">
        <f>'CPM_Comp.Mensal_Mão_Obra'!$M$7</f>
        <v>ÁREA CONSTRUÇÃO:  5.046,37 m²</v>
      </c>
    </row>
    <row r="8" spans="1:10" x14ac:dyDescent="0.25">
      <c r="A8" s="216" t="s">
        <v>3723</v>
      </c>
      <c r="B8" s="210"/>
      <c r="C8" s="210"/>
      <c r="D8" s="211"/>
      <c r="E8" s="230"/>
      <c r="F8" s="205"/>
      <c r="G8" s="205"/>
      <c r="H8" s="205"/>
      <c r="I8" s="205"/>
      <c r="J8" s="272" t="str">
        <f>IF('!Dados'!$G$3="Com Desoneração",'!Dados'!$E$6,'!Dados'!$E$7)</f>
        <v>LEIS SOCIAIS HORISTAS: 110,69%</v>
      </c>
    </row>
    <row r="9" spans="1:10" x14ac:dyDescent="0.25">
      <c r="A9" s="216" t="s">
        <v>3866</v>
      </c>
      <c r="B9" s="210"/>
      <c r="C9" s="210"/>
      <c r="D9" s="211"/>
      <c r="E9" s="234"/>
      <c r="F9" s="205"/>
      <c r="G9" s="205"/>
      <c r="H9" s="205"/>
      <c r="I9" s="205"/>
      <c r="J9" s="272" t="str">
        <f>IF('!Dados'!$G$3="Com Desoneração",'!Dados'!$G$6,'!Dados'!$G$7)</f>
        <v>LEIS SOCIAIS MENSALISTAS: 70,40%</v>
      </c>
    </row>
    <row r="10" spans="1:10" x14ac:dyDescent="0.25">
      <c r="A10" s="216" t="s">
        <v>3867</v>
      </c>
      <c r="B10" s="210"/>
      <c r="C10" s="210"/>
      <c r="D10" s="204"/>
      <c r="E10" s="234"/>
      <c r="F10" s="205"/>
      <c r="G10" s="205"/>
      <c r="H10" s="205"/>
      <c r="I10" s="205"/>
      <c r="J10" s="272" t="str">
        <f>IF('!Dados'!$G$3="Com Desoneração",'!Dados'!$I$6,'!Dados'!$I$7)</f>
        <v>TABELA DE REFERÊNCIA:. SINAPI - OUTUBRO DE 2023 SEM DESONERAÇÃO</v>
      </c>
    </row>
    <row r="11" spans="1:10" ht="18.75" x14ac:dyDescent="0.25">
      <c r="A11" s="577" t="s">
        <v>55</v>
      </c>
      <c r="B11" s="578"/>
      <c r="C11" s="579"/>
      <c r="D11" s="579"/>
      <c r="E11" s="579"/>
      <c r="F11" s="579"/>
      <c r="G11" s="579"/>
      <c r="H11" s="579"/>
      <c r="I11" s="579"/>
      <c r="J11" s="580"/>
    </row>
    <row r="12" spans="1:10" ht="18.75" x14ac:dyDescent="0.25">
      <c r="A12" s="577" t="s">
        <v>4395</v>
      </c>
      <c r="B12" s="578"/>
      <c r="C12" s="579"/>
      <c r="D12" s="579"/>
      <c r="E12" s="579"/>
      <c r="F12" s="579"/>
      <c r="G12" s="579"/>
      <c r="H12" s="579"/>
      <c r="I12" s="579"/>
      <c r="J12" s="580"/>
    </row>
    <row r="13" spans="1:10" ht="25.5" x14ac:dyDescent="0.25">
      <c r="A13" s="20" t="s">
        <v>3671</v>
      </c>
      <c r="B13" s="21" t="s">
        <v>3656</v>
      </c>
      <c r="C13" s="21" t="s">
        <v>3657</v>
      </c>
      <c r="D13" s="21" t="s">
        <v>3658</v>
      </c>
      <c r="E13" s="198" t="s">
        <v>3659</v>
      </c>
      <c r="F13" s="22" t="s">
        <v>3672</v>
      </c>
      <c r="G13" s="22" t="s">
        <v>3673</v>
      </c>
      <c r="H13" s="22" t="s">
        <v>3674</v>
      </c>
      <c r="I13" s="22" t="s">
        <v>3660</v>
      </c>
      <c r="J13" s="23" t="s">
        <v>3675</v>
      </c>
    </row>
    <row r="14" spans="1:10" x14ac:dyDescent="0.25">
      <c r="A14" s="324" t="s">
        <v>4785</v>
      </c>
      <c r="B14" s="327"/>
      <c r="C14" s="221" t="s">
        <v>4786</v>
      </c>
      <c r="D14" s="222" t="s">
        <v>3653</v>
      </c>
      <c r="E14" s="325"/>
      <c r="F14" s="223"/>
      <c r="G14" s="223"/>
      <c r="H14" s="223"/>
      <c r="I14" s="326"/>
      <c r="J14" s="329"/>
    </row>
    <row r="15" spans="1:10" x14ac:dyDescent="0.25">
      <c r="A15" s="224" t="s">
        <v>4787</v>
      </c>
      <c r="B15" s="352"/>
      <c r="C15" s="353" t="s">
        <v>4788</v>
      </c>
      <c r="D15" s="354" t="s">
        <v>3653</v>
      </c>
      <c r="E15" s="355"/>
      <c r="F15" s="351"/>
      <c r="G15" s="351"/>
      <c r="H15" s="351"/>
      <c r="I15" s="356"/>
      <c r="J15" s="330"/>
    </row>
    <row r="16" spans="1:10" s="25" customFormat="1" x14ac:dyDescent="0.25">
      <c r="A16" s="337" t="s">
        <v>5100</v>
      </c>
      <c r="B16" s="346" t="s">
        <v>0</v>
      </c>
      <c r="C16" s="347" t="s">
        <v>5101</v>
      </c>
      <c r="D16" s="336"/>
      <c r="E16" s="348"/>
      <c r="F16" s="349" t="s">
        <v>0</v>
      </c>
      <c r="G16" s="350"/>
      <c r="H16" s="349"/>
      <c r="I16" s="349"/>
      <c r="J16" s="338"/>
    </row>
    <row r="17" spans="1:10" s="377" customFormat="1" ht="60" x14ac:dyDescent="0.25">
      <c r="A17" s="31" t="s">
        <v>16293</v>
      </c>
      <c r="B17" s="404" t="s">
        <v>7199</v>
      </c>
      <c r="C17" s="31" t="s">
        <v>16294</v>
      </c>
      <c r="D17" s="31" t="s">
        <v>3635</v>
      </c>
      <c r="E17" s="405">
        <v>9</v>
      </c>
      <c r="F17" s="406">
        <f>VLOOKUP(B17,'RELATÓRIO DE COMPOSIÇÕES'!A:I,9,0)</f>
        <v>2050.5300000000002</v>
      </c>
      <c r="G17" s="407">
        <f>$J$2</f>
        <v>0.1326</v>
      </c>
      <c r="H17" s="406">
        <f t="shared" ref="H17" si="0">(1+G17)*F17</f>
        <v>2322.4302780000003</v>
      </c>
      <c r="I17" s="406">
        <f t="shared" ref="I17" si="1">ROUND((H17*E17),2)</f>
        <v>20901.87</v>
      </c>
      <c r="J17" s="31"/>
    </row>
    <row r="18" spans="1:10" s="377" customFormat="1" ht="60" x14ac:dyDescent="0.25">
      <c r="A18" s="31" t="s">
        <v>16285</v>
      </c>
      <c r="B18" s="404" t="s">
        <v>7200</v>
      </c>
      <c r="C18" s="31" t="s">
        <v>16286</v>
      </c>
      <c r="D18" s="31" t="s">
        <v>3635</v>
      </c>
      <c r="E18" s="405">
        <v>4</v>
      </c>
      <c r="F18" s="406">
        <f>VLOOKUP(B18,'RELATÓRIO DE COMPOSIÇÕES'!A:I,9,0)</f>
        <v>2296.0100000000002</v>
      </c>
      <c r="G18" s="407">
        <f t="shared" ref="G18:G21" si="2">$J$2</f>
        <v>0.1326</v>
      </c>
      <c r="H18" s="406">
        <f t="shared" ref="H18:H21" si="3">(1+G18)*F18</f>
        <v>2600.4609260000002</v>
      </c>
      <c r="I18" s="406">
        <f t="shared" ref="I18:I21" si="4">ROUND((H18*E18),2)</f>
        <v>10401.84</v>
      </c>
      <c r="J18" s="31"/>
    </row>
    <row r="19" spans="1:10" s="377" customFormat="1" ht="60" x14ac:dyDescent="0.25">
      <c r="A19" s="31" t="s">
        <v>16287</v>
      </c>
      <c r="B19" s="404" t="s">
        <v>7198</v>
      </c>
      <c r="C19" s="31" t="s">
        <v>16288</v>
      </c>
      <c r="D19" s="31" t="s">
        <v>3635</v>
      </c>
      <c r="E19" s="405">
        <v>4</v>
      </c>
      <c r="F19" s="406">
        <f>VLOOKUP(B19,'RELATÓRIO DE COMPOSIÇÕES'!A:I,9,0)</f>
        <v>3408.5</v>
      </c>
      <c r="G19" s="407">
        <f t="shared" si="2"/>
        <v>0.1326</v>
      </c>
      <c r="H19" s="406">
        <f t="shared" si="3"/>
        <v>3860.4671000000003</v>
      </c>
      <c r="I19" s="406">
        <f t="shared" si="4"/>
        <v>15441.87</v>
      </c>
      <c r="J19" s="31"/>
    </row>
    <row r="20" spans="1:10" s="377" customFormat="1" ht="60" x14ac:dyDescent="0.25">
      <c r="A20" s="31" t="s">
        <v>16289</v>
      </c>
      <c r="B20" s="404" t="s">
        <v>7197</v>
      </c>
      <c r="C20" s="31" t="s">
        <v>16290</v>
      </c>
      <c r="D20" s="31" t="s">
        <v>3635</v>
      </c>
      <c r="E20" s="405">
        <v>3</v>
      </c>
      <c r="F20" s="406">
        <f>VLOOKUP(B20,'RELATÓRIO DE COMPOSIÇÕES'!A:I,9,0)</f>
        <v>4710.87</v>
      </c>
      <c r="G20" s="407">
        <f t="shared" si="2"/>
        <v>0.1326</v>
      </c>
      <c r="H20" s="406">
        <f t="shared" si="3"/>
        <v>5335.5313619999997</v>
      </c>
      <c r="I20" s="406">
        <f t="shared" si="4"/>
        <v>16006.59</v>
      </c>
      <c r="J20" s="31"/>
    </row>
    <row r="21" spans="1:10" s="377" customFormat="1" ht="60" x14ac:dyDescent="0.25">
      <c r="A21" s="31" t="s">
        <v>16291</v>
      </c>
      <c r="B21" s="404" t="s">
        <v>7022</v>
      </c>
      <c r="C21" s="31" t="s">
        <v>16292</v>
      </c>
      <c r="D21" s="31" t="s">
        <v>3635</v>
      </c>
      <c r="E21" s="405">
        <v>14</v>
      </c>
      <c r="F21" s="406">
        <f>VLOOKUP(B21,'RELATÓRIO DE COMPOSIÇÕES'!A:I,9,0)</f>
        <v>6914.12</v>
      </c>
      <c r="G21" s="407">
        <f t="shared" si="2"/>
        <v>0.1326</v>
      </c>
      <c r="H21" s="406">
        <f t="shared" si="3"/>
        <v>7830.9323119999999</v>
      </c>
      <c r="I21" s="406">
        <f t="shared" si="4"/>
        <v>109633.05</v>
      </c>
      <c r="J21" s="31"/>
    </row>
    <row r="22" spans="1:10" s="377" customFormat="1" x14ac:dyDescent="0.25">
      <c r="J22" s="396"/>
    </row>
    <row r="23" spans="1:10" s="377" customFormat="1" x14ac:dyDescent="0.25">
      <c r="A23" s="400"/>
      <c r="B23" s="402"/>
      <c r="C23" s="402" t="s">
        <v>4792</v>
      </c>
      <c r="D23" s="402"/>
      <c r="E23" s="402"/>
      <c r="F23" s="402"/>
      <c r="G23" s="402"/>
      <c r="H23" s="402"/>
      <c r="I23" s="402"/>
      <c r="J23" s="403">
        <f>SUM(I14:I21)</f>
        <v>172385.22</v>
      </c>
    </row>
    <row r="24" spans="1:10" s="377" customFormat="1" x14ac:dyDescent="0.25">
      <c r="J24" s="3"/>
    </row>
    <row r="25" spans="1:10" s="377" customFormat="1" x14ac:dyDescent="0.25">
      <c r="J25" s="3"/>
    </row>
    <row r="26" spans="1:10" x14ac:dyDescent="0.25">
      <c r="A26" s="400"/>
      <c r="B26" s="402"/>
      <c r="C26" s="402" t="s">
        <v>93</v>
      </c>
      <c r="D26" s="402"/>
      <c r="E26" s="402"/>
      <c r="F26" s="402"/>
      <c r="G26" s="402"/>
      <c r="H26" s="402"/>
      <c r="I26" s="402"/>
      <c r="J26" s="403">
        <f>SUM(J14:J24)</f>
        <v>172385.22</v>
      </c>
    </row>
  </sheetData>
  <autoFilter ref="A13:J16" xr:uid="{65057D15-F0D3-4220-8916-8D30C4A5B41E}"/>
  <mergeCells count="9">
    <mergeCell ref="C5:D5"/>
    <mergeCell ref="A11:J11"/>
    <mergeCell ref="A12:J12"/>
    <mergeCell ref="C1:D1"/>
    <mergeCell ref="H1:I1"/>
    <mergeCell ref="C2:D2"/>
    <mergeCell ref="H2:I2"/>
    <mergeCell ref="C3:D3"/>
    <mergeCell ref="C4:D4"/>
  </mergeCells>
  <pageMargins left="0.511811024" right="0.511811024" top="0.78740157499999996" bottom="0.78740157499999996" header="0.31496062000000002" footer="0.31496062000000002"/>
  <pageSetup paperSize="9" scale="4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249977111117893"/>
    <pageSetUpPr fitToPage="1"/>
  </sheetPr>
  <dimension ref="A1:P4061"/>
  <sheetViews>
    <sheetView showGridLines="0" view="pageBreakPreview" zoomScale="85" zoomScaleNormal="55" zoomScaleSheetLayoutView="85" workbookViewId="0">
      <selection activeCell="AA23" sqref="AA23"/>
    </sheetView>
  </sheetViews>
  <sheetFormatPr defaultRowHeight="15" x14ac:dyDescent="0.25"/>
  <cols>
    <col min="1" max="1" width="20.85546875" style="36" customWidth="1"/>
    <col min="2" max="2" width="18.140625" style="36" bestFit="1" customWidth="1"/>
    <col min="3" max="3" width="60.7109375" style="360" customWidth="1"/>
    <col min="4" max="4" width="60.7109375" style="197" customWidth="1"/>
    <col min="5" max="5" width="15.28515625" style="38" bestFit="1" customWidth="1"/>
    <col min="6" max="6" width="20" style="38" bestFit="1" customWidth="1"/>
    <col min="7" max="7" width="14.42578125" style="246" bestFit="1" customWidth="1"/>
    <col min="8" max="8" width="29.7109375" style="40" customWidth="1"/>
    <col min="9" max="9" width="16.7109375" style="40" customWidth="1"/>
    <col min="10" max="11" width="9.28515625" style="25" hidden="1" customWidth="1"/>
    <col min="12" max="12" width="12.5703125" style="25" hidden="1" customWidth="1"/>
    <col min="13" max="13" width="9.28515625" style="36" hidden="1" customWidth="1"/>
    <col min="14" max="14" width="12.5703125" style="25" hidden="1" customWidth="1"/>
    <col min="15" max="15" width="19.5703125" style="363" hidden="1" customWidth="1"/>
    <col min="16" max="16" width="25.28515625" style="363" hidden="1" customWidth="1"/>
    <col min="17" max="16384" width="9.140625" style="25"/>
  </cols>
  <sheetData>
    <row r="1" spans="1:16" x14ac:dyDescent="0.25">
      <c r="A1" s="202"/>
      <c r="B1" s="202"/>
      <c r="C1" s="594" t="s">
        <v>4719</v>
      </c>
      <c r="D1" s="594"/>
      <c r="E1" s="220"/>
      <c r="F1" s="220"/>
      <c r="G1" s="593" t="s">
        <v>3655</v>
      </c>
      <c r="H1" s="586"/>
      <c r="I1" s="251">
        <f>BDI_Materiais!$H$27</f>
        <v>0.2026</v>
      </c>
      <c r="M1" s="25"/>
    </row>
    <row r="2" spans="1:16" x14ac:dyDescent="0.25">
      <c r="A2" s="202"/>
      <c r="B2" s="206"/>
      <c r="C2" s="594" t="s">
        <v>4720</v>
      </c>
      <c r="D2" s="594"/>
      <c r="E2" s="220"/>
      <c r="F2" s="220"/>
      <c r="G2" s="593" t="s">
        <v>3664</v>
      </c>
      <c r="H2" s="586"/>
      <c r="I2" s="251">
        <f>BDI_Equipamentos!$H$27</f>
        <v>0.1326</v>
      </c>
      <c r="M2" s="25"/>
    </row>
    <row r="3" spans="1:16" x14ac:dyDescent="0.25">
      <c r="A3" s="202"/>
      <c r="B3" s="206"/>
      <c r="C3" s="594" t="s">
        <v>3722</v>
      </c>
      <c r="D3" s="594"/>
      <c r="E3" s="207"/>
      <c r="F3" s="220"/>
      <c r="G3" s="243"/>
      <c r="H3" s="241"/>
      <c r="I3" s="208"/>
      <c r="M3" s="25"/>
    </row>
    <row r="4" spans="1:16" x14ac:dyDescent="0.25">
      <c r="A4" s="210"/>
      <c r="B4" s="210"/>
      <c r="C4" s="594" t="s">
        <v>3723</v>
      </c>
      <c r="D4" s="594"/>
      <c r="E4" s="211"/>
      <c r="F4" s="220"/>
      <c r="G4" s="243"/>
      <c r="H4" s="241"/>
      <c r="I4" s="205"/>
      <c r="M4" s="25"/>
    </row>
    <row r="5" spans="1:16" x14ac:dyDescent="0.25">
      <c r="A5" s="210"/>
      <c r="B5" s="210"/>
      <c r="C5" s="594" t="str">
        <f>IF('!Dados'!G3="Com Desoneração","PLANILHA DESCRITIVA DOS SERVIÇOS E EQUIPAMENTOS (COM DESONERAÇÃO)","PLANILHA DESCRITIVA DOS SERVIÇOS E EQUIPAMENTOS (SEM DESONERAÇÃO)")</f>
        <v>PLANILHA DESCRITIVA DOS SERVIÇOS E EQUIPAMENTOS (SEM DESONERAÇÃO)</v>
      </c>
      <c r="D5" s="594"/>
      <c r="E5" s="211"/>
      <c r="F5" s="220"/>
      <c r="G5" s="243"/>
      <c r="H5" s="241"/>
      <c r="I5" s="205"/>
      <c r="M5" s="25"/>
    </row>
    <row r="6" spans="1:16" ht="15.75" x14ac:dyDescent="0.25">
      <c r="A6" s="263" t="str">
        <f>'CPM_Comp.Mensal_Mão_Obra'!$B$5</f>
        <v>OBRA: RECONSTRUÇÃO DO CENTRO DE ENSINO FUNDAMENTAL 01 - CANDANGOLÂNDIA</v>
      </c>
      <c r="B6" s="213"/>
      <c r="E6" s="208"/>
      <c r="F6" s="220"/>
      <c r="G6" s="244"/>
      <c r="H6" s="242"/>
      <c r="I6" s="269" t="str">
        <f>'CPM_Comp.Mensal_Mão_Obra'!$M$6</f>
        <v>Data: 30/11/2023</v>
      </c>
      <c r="M6" s="25"/>
    </row>
    <row r="7" spans="1:16" x14ac:dyDescent="0.25">
      <c r="A7" s="270" t="str">
        <f>'CPM_Comp.Mensal_Mão_Obra'!$B$6</f>
        <v>LOCAL: EQR 2/4, AE 7 - CANDANGOLÂNDIA - DF</v>
      </c>
      <c r="B7" s="210"/>
      <c r="C7" s="361"/>
      <c r="D7" s="211"/>
      <c r="E7" s="220"/>
      <c r="F7" s="220"/>
      <c r="G7" s="244"/>
      <c r="H7" s="242"/>
      <c r="I7" s="272" t="str">
        <f>'CPM_Comp.Mensal_Mão_Obra'!$M$7</f>
        <v>ÁREA CONSTRUÇÃO:  5.046,37 m²</v>
      </c>
      <c r="M7" s="25"/>
    </row>
    <row r="8" spans="1:16" x14ac:dyDescent="0.25">
      <c r="A8" s="216" t="s">
        <v>3723</v>
      </c>
      <c r="B8" s="210"/>
      <c r="C8" s="361"/>
      <c r="D8" s="211"/>
      <c r="E8" s="220"/>
      <c r="F8" s="220"/>
      <c r="G8" s="244"/>
      <c r="H8" s="242"/>
      <c r="I8" s="272" t="str">
        <f>IF('!Dados'!$G$3="Com Desoneração",'!Dados'!$E$6,'!Dados'!$E$7)</f>
        <v>LEIS SOCIAIS HORISTAS: 110,69%</v>
      </c>
      <c r="M8" s="25"/>
    </row>
    <row r="9" spans="1:16" x14ac:dyDescent="0.25">
      <c r="A9" s="216" t="s">
        <v>3866</v>
      </c>
      <c r="B9" s="210"/>
      <c r="C9" s="361"/>
      <c r="D9" s="211"/>
      <c r="E9" s="239"/>
      <c r="F9" s="220"/>
      <c r="G9" s="244"/>
      <c r="H9" s="242"/>
      <c r="I9" s="272" t="str">
        <f>IF('!Dados'!$G$3="Com Desoneração",'!Dados'!$G$6,'!Dados'!$G$7)</f>
        <v>LEIS SOCIAIS MENSALISTAS: 70,40%</v>
      </c>
      <c r="M9" s="25"/>
    </row>
    <row r="10" spans="1:16" x14ac:dyDescent="0.25">
      <c r="A10" s="216" t="s">
        <v>3867</v>
      </c>
      <c r="B10" s="210"/>
      <c r="C10" s="361"/>
      <c r="D10" s="240"/>
      <c r="E10" s="239"/>
      <c r="F10" s="220"/>
      <c r="G10" s="244"/>
      <c r="H10" s="242"/>
      <c r="I10" s="272" t="str">
        <f>IF('!Dados'!$G$3="Com Desoneração",'!Dados'!$I$6,'!Dados'!$I$7)</f>
        <v>TABELA DE REFERÊNCIA:. SINAPI - OUTUBRO DE 2023 SEM DESONERAÇÃO</v>
      </c>
      <c r="M10" s="25"/>
    </row>
    <row r="11" spans="1:16" ht="23.25" x14ac:dyDescent="0.25">
      <c r="A11" s="587" t="s">
        <v>4396</v>
      </c>
      <c r="B11" s="588"/>
      <c r="C11" s="588"/>
      <c r="D11" s="589"/>
      <c r="E11" s="588"/>
      <c r="F11" s="588"/>
      <c r="G11" s="590"/>
      <c r="H11" s="591"/>
      <c r="I11" s="592"/>
      <c r="M11" s="25"/>
    </row>
    <row r="12" spans="1:16" ht="45" x14ac:dyDescent="0.25">
      <c r="A12" s="48" t="s">
        <v>3686</v>
      </c>
      <c r="B12" s="48" t="s">
        <v>3687</v>
      </c>
      <c r="C12" s="362" t="s">
        <v>3688</v>
      </c>
      <c r="D12" s="48" t="s">
        <v>3689</v>
      </c>
      <c r="E12" s="48" t="s">
        <v>3690</v>
      </c>
      <c r="F12" s="48" t="s">
        <v>3691</v>
      </c>
      <c r="G12" s="245" t="s">
        <v>3692</v>
      </c>
      <c r="H12" s="200" t="s">
        <v>3693</v>
      </c>
      <c r="I12" s="200" t="s">
        <v>3694</v>
      </c>
      <c r="M12" s="25"/>
    </row>
    <row r="13" spans="1:16" x14ac:dyDescent="0.25">
      <c r="A13" s="328">
        <v>96535</v>
      </c>
      <c r="B13" s="366"/>
      <c r="C13" s="366" t="s">
        <v>21</v>
      </c>
      <c r="D13" s="366"/>
      <c r="E13" s="334" t="s">
        <v>3</v>
      </c>
      <c r="F13" s="366"/>
      <c r="G13" s="366"/>
      <c r="H13" s="366"/>
      <c r="I13" s="340">
        <f>SUMIF(A:A,A13,J:J)</f>
        <v>163.35000000000002</v>
      </c>
      <c r="J13" s="377"/>
      <c r="K13" s="377"/>
      <c r="L13" s="377"/>
      <c r="M13" s="377"/>
      <c r="N13" s="377"/>
      <c r="O13" s="377"/>
      <c r="P13" s="377"/>
    </row>
    <row r="14" spans="1:16" x14ac:dyDescent="0.25">
      <c r="A14" s="390">
        <f t="shared" ref="A14:A76" si="0">IF(O14&lt;&gt;0,O14,A13)</f>
        <v>96535</v>
      </c>
      <c r="B14" s="391">
        <v>88239</v>
      </c>
      <c r="C14" s="392"/>
      <c r="D14" s="392" t="s">
        <v>3282</v>
      </c>
      <c r="E14" s="393"/>
      <c r="F14" s="393" t="s">
        <v>517</v>
      </c>
      <c r="G14" s="394">
        <v>1.0860000000000001</v>
      </c>
      <c r="H14" s="395">
        <f>VLOOKUP(B14,'CMP-SIN-SD-10-2023'!A:D,4,0)</f>
        <v>22.62</v>
      </c>
      <c r="I14" s="395"/>
      <c r="J14" s="25">
        <f t="shared" ref="J14:J23" si="1">TRUNC((H14*G14),2)</f>
        <v>24.56</v>
      </c>
      <c r="M14" s="25">
        <f>VLOOKUP(B14,'CMP-SIN-SD-10-2023'!A:D,4,0)</f>
        <v>22.62</v>
      </c>
      <c r="N14" s="25" t="b">
        <f t="shared" ref="N14:N23" si="2">M14=H14</f>
        <v>1</v>
      </c>
      <c r="O14" s="377"/>
      <c r="P14" s="377"/>
    </row>
    <row r="15" spans="1:16" x14ac:dyDescent="0.25">
      <c r="A15" s="367">
        <f t="shared" si="0"/>
        <v>96535</v>
      </c>
      <c r="B15" s="226">
        <v>88262</v>
      </c>
      <c r="C15" s="227"/>
      <c r="D15" s="227" t="s">
        <v>3302</v>
      </c>
      <c r="E15" s="228"/>
      <c r="F15" s="228" t="s">
        <v>517</v>
      </c>
      <c r="G15" s="368">
        <v>2.7690000000000001</v>
      </c>
      <c r="H15" s="369">
        <f>VLOOKUP(B15,'CMP-SIN-SD-10-2023'!A:D,4,0)</f>
        <v>29.14</v>
      </c>
      <c r="I15" s="369"/>
      <c r="J15" s="25">
        <f t="shared" si="1"/>
        <v>80.680000000000007</v>
      </c>
      <c r="M15" s="25">
        <f>VLOOKUP(B15,'CMP-SIN-SD-10-2023'!A:D,4,0)</f>
        <v>29.14</v>
      </c>
      <c r="N15" s="25" t="b">
        <f t="shared" si="2"/>
        <v>1</v>
      </c>
      <c r="O15" s="377"/>
      <c r="P15" s="377"/>
    </row>
    <row r="16" spans="1:16" ht="30" x14ac:dyDescent="0.25">
      <c r="A16" s="367">
        <f t="shared" si="0"/>
        <v>96535</v>
      </c>
      <c r="B16" s="226">
        <v>91692</v>
      </c>
      <c r="C16" s="227"/>
      <c r="D16" s="227" t="s">
        <v>353</v>
      </c>
      <c r="E16" s="228"/>
      <c r="F16" s="228" t="s">
        <v>273</v>
      </c>
      <c r="G16" s="368">
        <v>7.9000000000000001E-2</v>
      </c>
      <c r="H16" s="369">
        <f>VLOOKUP(B16,'CMP-SIN-SD-10-2023'!A:D,4,0)</f>
        <v>25.48</v>
      </c>
      <c r="I16" s="369"/>
      <c r="J16" s="25">
        <f t="shared" si="1"/>
        <v>2.0099999999999998</v>
      </c>
      <c r="M16" s="25">
        <f>VLOOKUP(B16,'CMP-SIN-SD-10-2023'!A:D,4,0)</f>
        <v>25.48</v>
      </c>
      <c r="N16" s="25" t="b">
        <f t="shared" si="2"/>
        <v>1</v>
      </c>
      <c r="O16" s="377"/>
      <c r="P16" s="377"/>
    </row>
    <row r="17" spans="1:16" ht="30" x14ac:dyDescent="0.25">
      <c r="A17" s="367">
        <f t="shared" si="0"/>
        <v>96535</v>
      </c>
      <c r="B17" s="226">
        <v>91693</v>
      </c>
      <c r="C17" s="227"/>
      <c r="D17" s="227" t="s">
        <v>474</v>
      </c>
      <c r="E17" s="228"/>
      <c r="F17" s="228" t="s">
        <v>395</v>
      </c>
      <c r="G17" s="368">
        <v>3.9E-2</v>
      </c>
      <c r="H17" s="369">
        <f>VLOOKUP(B17,'CMP-SIN-SD-10-2023'!A:D,4,0)</f>
        <v>24.51</v>
      </c>
      <c r="I17" s="369"/>
      <c r="J17" s="25">
        <f t="shared" si="1"/>
        <v>0.95</v>
      </c>
      <c r="M17" s="25">
        <f>VLOOKUP(B17,'CMP-SIN-SD-10-2023'!A:D,4,0)</f>
        <v>24.51</v>
      </c>
      <c r="N17" s="25" t="b">
        <f t="shared" si="2"/>
        <v>1</v>
      </c>
      <c r="O17" s="377"/>
      <c r="P17" s="377"/>
    </row>
    <row r="18" spans="1:16" ht="30" x14ac:dyDescent="0.25">
      <c r="A18" s="367">
        <f t="shared" si="0"/>
        <v>96535</v>
      </c>
      <c r="B18" s="226">
        <v>2692</v>
      </c>
      <c r="C18" s="227"/>
      <c r="D18" s="227" t="s">
        <v>7570</v>
      </c>
      <c r="E18" s="228"/>
      <c r="F18" s="228" t="s">
        <v>3012</v>
      </c>
      <c r="G18" s="368">
        <v>1.7000000000000001E-2</v>
      </c>
      <c r="H18" s="369">
        <f>VLOOKUP(B18,'INS-SIN-SD-10-2023'!A:D,4,0)</f>
        <v>7.71</v>
      </c>
      <c r="I18" s="369"/>
      <c r="J18" s="25">
        <f t="shared" si="1"/>
        <v>0.13</v>
      </c>
      <c r="M18" s="25">
        <f>VLOOKUP(B18,'INS-SIN-SD-10-2023'!A:D,4,0)</f>
        <v>7.71</v>
      </c>
      <c r="N18" s="25" t="b">
        <f t="shared" si="2"/>
        <v>1</v>
      </c>
      <c r="O18" s="377"/>
      <c r="P18" s="377" t="s">
        <v>13773</v>
      </c>
    </row>
    <row r="19" spans="1:16" ht="30" x14ac:dyDescent="0.25">
      <c r="A19" s="367">
        <f t="shared" si="0"/>
        <v>96535</v>
      </c>
      <c r="B19" s="226">
        <v>4517</v>
      </c>
      <c r="C19" s="227"/>
      <c r="D19" s="227" t="s">
        <v>7764</v>
      </c>
      <c r="E19" s="228"/>
      <c r="F19" s="228" t="s">
        <v>16</v>
      </c>
      <c r="G19" s="368">
        <v>4.6120000000000001</v>
      </c>
      <c r="H19" s="369">
        <f>VLOOKUP(B19,'INS-SIN-SD-10-2023'!A:D,4,0)</f>
        <v>2.77</v>
      </c>
      <c r="I19" s="369"/>
      <c r="J19" s="25">
        <f t="shared" si="1"/>
        <v>12.77</v>
      </c>
      <c r="M19" s="25">
        <f>VLOOKUP(B19,'INS-SIN-SD-10-2023'!A:D,4,0)</f>
        <v>2.77</v>
      </c>
      <c r="N19" s="25" t="b">
        <f t="shared" si="2"/>
        <v>1</v>
      </c>
      <c r="O19" s="377"/>
      <c r="P19" s="377" t="s">
        <v>13773</v>
      </c>
    </row>
    <row r="20" spans="1:16" x14ac:dyDescent="0.25">
      <c r="A20" s="367">
        <f t="shared" si="0"/>
        <v>96535</v>
      </c>
      <c r="B20" s="226">
        <v>5074</v>
      </c>
      <c r="C20" s="227"/>
      <c r="D20" s="227" t="s">
        <v>7726</v>
      </c>
      <c r="E20" s="228"/>
      <c r="F20" s="228" t="s">
        <v>17</v>
      </c>
      <c r="G20" s="368">
        <v>1.6E-2</v>
      </c>
      <c r="H20" s="369">
        <f>VLOOKUP(B20,'INS-SIN-SD-10-2023'!A:D,4,0)</f>
        <v>22.68</v>
      </c>
      <c r="I20" s="369"/>
      <c r="J20" s="25">
        <f t="shared" si="1"/>
        <v>0.36</v>
      </c>
      <c r="M20" s="25">
        <f>VLOOKUP(B20,'INS-SIN-SD-10-2023'!A:D,4,0)</f>
        <v>22.68</v>
      </c>
      <c r="N20" s="25" t="b">
        <f t="shared" si="2"/>
        <v>1</v>
      </c>
      <c r="O20" s="377"/>
      <c r="P20" s="377" t="s">
        <v>13773</v>
      </c>
    </row>
    <row r="21" spans="1:16" x14ac:dyDescent="0.25">
      <c r="A21" s="367">
        <f t="shared" si="0"/>
        <v>96535</v>
      </c>
      <c r="B21" s="226">
        <v>5073</v>
      </c>
      <c r="C21" s="227"/>
      <c r="D21" s="227" t="s">
        <v>7728</v>
      </c>
      <c r="E21" s="228"/>
      <c r="F21" s="228" t="s">
        <v>17</v>
      </c>
      <c r="G21" s="368">
        <v>4.7E-2</v>
      </c>
      <c r="H21" s="369">
        <f>VLOOKUP(B21,'INS-SIN-SD-10-2023'!A:D,4,0)</f>
        <v>20.63</v>
      </c>
      <c r="I21" s="369"/>
      <c r="J21" s="25">
        <f t="shared" si="1"/>
        <v>0.96</v>
      </c>
      <c r="M21" s="25">
        <f>VLOOKUP(B21,'INS-SIN-SD-10-2023'!A:D,4,0)</f>
        <v>20.63</v>
      </c>
      <c r="N21" s="25" t="b">
        <f t="shared" si="2"/>
        <v>1</v>
      </c>
      <c r="O21" s="377"/>
      <c r="P21" s="377" t="s">
        <v>13773</v>
      </c>
    </row>
    <row r="22" spans="1:16" ht="30" x14ac:dyDescent="0.25">
      <c r="A22" s="367">
        <f t="shared" si="0"/>
        <v>96535</v>
      </c>
      <c r="B22" s="226">
        <v>6189</v>
      </c>
      <c r="C22" s="227"/>
      <c r="D22" s="227" t="s">
        <v>7780</v>
      </c>
      <c r="E22" s="228"/>
      <c r="F22" s="228" t="s">
        <v>16</v>
      </c>
      <c r="G22" s="368">
        <v>1.278</v>
      </c>
      <c r="H22" s="369">
        <f>VLOOKUP(B22,'INS-SIN-SD-10-2023'!A:D,4,0)</f>
        <v>31.84</v>
      </c>
      <c r="I22" s="369"/>
      <c r="J22" s="25">
        <f t="shared" si="1"/>
        <v>40.69</v>
      </c>
      <c r="M22" s="25">
        <f>VLOOKUP(B22,'INS-SIN-SD-10-2023'!A:D,4,0)</f>
        <v>31.84</v>
      </c>
      <c r="N22" s="25" t="b">
        <f t="shared" si="2"/>
        <v>1</v>
      </c>
      <c r="O22" s="377"/>
      <c r="P22" s="377" t="s">
        <v>13773</v>
      </c>
    </row>
    <row r="23" spans="1:16" x14ac:dyDescent="0.25">
      <c r="A23" s="378">
        <f t="shared" si="0"/>
        <v>96535</v>
      </c>
      <c r="B23" s="379">
        <v>40304</v>
      </c>
      <c r="C23" s="380"/>
      <c r="D23" s="380" t="s">
        <v>7724</v>
      </c>
      <c r="E23" s="381"/>
      <c r="F23" s="381" t="s">
        <v>17</v>
      </c>
      <c r="G23" s="382">
        <v>0.01</v>
      </c>
      <c r="H23" s="383">
        <f>VLOOKUP(B23,'INS-SIN-SD-10-2023'!A:D,4,0)</f>
        <v>24.98</v>
      </c>
      <c r="I23" s="383"/>
      <c r="J23" s="25">
        <f t="shared" si="1"/>
        <v>0.24</v>
      </c>
      <c r="M23" s="25">
        <f>VLOOKUP(B23,'INS-SIN-SD-10-2023'!A:D,4,0)</f>
        <v>24.98</v>
      </c>
      <c r="N23" s="25" t="b">
        <f t="shared" si="2"/>
        <v>1</v>
      </c>
      <c r="O23" s="377"/>
      <c r="P23" s="377" t="s">
        <v>13773</v>
      </c>
    </row>
    <row r="24" spans="1:16" ht="30" x14ac:dyDescent="0.25">
      <c r="A24" s="328">
        <v>96545</v>
      </c>
      <c r="B24" s="357"/>
      <c r="C24" s="339" t="s">
        <v>1556</v>
      </c>
      <c r="D24" s="339"/>
      <c r="E24" s="334" t="s">
        <v>17</v>
      </c>
      <c r="F24" s="334"/>
      <c r="G24" s="358"/>
      <c r="H24" s="359"/>
      <c r="I24" s="340">
        <f>SUMIF(A:A,A24,J:J)</f>
        <v>16.27</v>
      </c>
      <c r="J24" s="377"/>
      <c r="K24" s="377"/>
      <c r="L24" s="377"/>
      <c r="M24" s="377"/>
      <c r="N24" s="377"/>
      <c r="O24" s="377"/>
      <c r="P24" s="377"/>
    </row>
    <row r="25" spans="1:16" x14ac:dyDescent="0.25">
      <c r="A25" s="390">
        <f t="shared" si="0"/>
        <v>96545</v>
      </c>
      <c r="B25" s="391">
        <v>92802</v>
      </c>
      <c r="C25" s="392"/>
      <c r="D25" s="392" t="s">
        <v>5181</v>
      </c>
      <c r="E25" s="393"/>
      <c r="F25" s="393" t="s">
        <v>17</v>
      </c>
      <c r="G25" s="394">
        <v>1</v>
      </c>
      <c r="H25" s="395">
        <f>VLOOKUP(B25,'CMP-SIN-SD-10-2023'!A:D,4,0)</f>
        <v>11.48</v>
      </c>
      <c r="I25" s="395"/>
      <c r="J25" s="25">
        <f t="shared" ref="J25:J29" si="3">TRUNC((H25*G25),2)</f>
        <v>11.48</v>
      </c>
      <c r="M25" s="25">
        <f>VLOOKUP(B25,'CMP-SIN-SD-10-2023'!A:D,4,0)</f>
        <v>11.48</v>
      </c>
      <c r="N25" s="25" t="b">
        <f t="shared" ref="N25:N29" si="4">M25=H25</f>
        <v>1</v>
      </c>
      <c r="O25" s="377"/>
      <c r="P25" s="377"/>
    </row>
    <row r="26" spans="1:16" x14ac:dyDescent="0.25">
      <c r="A26" s="367">
        <f t="shared" si="0"/>
        <v>96545</v>
      </c>
      <c r="B26" s="226">
        <v>88238</v>
      </c>
      <c r="C26" s="227"/>
      <c r="D26" s="227" t="s">
        <v>3281</v>
      </c>
      <c r="E26" s="228"/>
      <c r="F26" s="228" t="s">
        <v>517</v>
      </c>
      <c r="G26" s="368">
        <v>3.7499999999999999E-2</v>
      </c>
      <c r="H26" s="369">
        <f>VLOOKUP(B26,'CMP-SIN-SD-10-2023'!A:D,4,0)</f>
        <v>22.75</v>
      </c>
      <c r="I26" s="369"/>
      <c r="J26" s="25">
        <f t="shared" si="3"/>
        <v>0.85</v>
      </c>
      <c r="M26" s="25">
        <f>VLOOKUP(B26,'CMP-SIN-SD-10-2023'!A:D,4,0)</f>
        <v>22.75</v>
      </c>
      <c r="N26" s="25" t="b">
        <f t="shared" si="4"/>
        <v>1</v>
      </c>
      <c r="O26" s="377"/>
      <c r="P26" s="377"/>
    </row>
    <row r="27" spans="1:16" x14ac:dyDescent="0.25">
      <c r="A27" s="367">
        <f t="shared" si="0"/>
        <v>96545</v>
      </c>
      <c r="B27" s="226">
        <v>88245</v>
      </c>
      <c r="C27" s="227"/>
      <c r="D27" s="227" t="s">
        <v>3287</v>
      </c>
      <c r="E27" s="228"/>
      <c r="F27" s="228" t="s">
        <v>517</v>
      </c>
      <c r="G27" s="368">
        <v>0.11550000000000001</v>
      </c>
      <c r="H27" s="369">
        <f>VLOOKUP(B27,'CMP-SIN-SD-10-2023'!A:D,4,0)</f>
        <v>29.32</v>
      </c>
      <c r="I27" s="369"/>
      <c r="J27" s="25">
        <f t="shared" si="3"/>
        <v>3.38</v>
      </c>
      <c r="M27" s="25">
        <f>VLOOKUP(B27,'CMP-SIN-SD-10-2023'!A:D,4,0)</f>
        <v>29.32</v>
      </c>
      <c r="N27" s="25" t="b">
        <f t="shared" si="4"/>
        <v>1</v>
      </c>
      <c r="O27" s="377"/>
      <c r="P27" s="377"/>
    </row>
    <row r="28" spans="1:16" ht="45" x14ac:dyDescent="0.25">
      <c r="A28" s="367">
        <f t="shared" si="0"/>
        <v>96545</v>
      </c>
      <c r="B28" s="226">
        <v>39017</v>
      </c>
      <c r="C28" s="227"/>
      <c r="D28" s="227" t="s">
        <v>7602</v>
      </c>
      <c r="E28" s="228"/>
      <c r="F28" s="228" t="s">
        <v>6</v>
      </c>
      <c r="G28" s="368">
        <v>0.72399999999999998</v>
      </c>
      <c r="H28" s="369">
        <f>VLOOKUP(B28,'INS-SIN-SD-10-2023'!A:D,4,0)</f>
        <v>0.22</v>
      </c>
      <c r="I28" s="369"/>
      <c r="J28" s="25">
        <f t="shared" si="3"/>
        <v>0.15</v>
      </c>
      <c r="M28" s="25">
        <f>VLOOKUP(B28,'INS-SIN-SD-10-2023'!A:D,4,0)</f>
        <v>0.22</v>
      </c>
      <c r="N28" s="25" t="b">
        <f t="shared" si="4"/>
        <v>1</v>
      </c>
      <c r="O28" s="377"/>
      <c r="P28" s="377" t="s">
        <v>13773</v>
      </c>
    </row>
    <row r="29" spans="1:16" ht="30" x14ac:dyDescent="0.25">
      <c r="A29" s="378">
        <f t="shared" si="0"/>
        <v>96545</v>
      </c>
      <c r="B29" s="379">
        <v>43132</v>
      </c>
      <c r="C29" s="380"/>
      <c r="D29" s="380" t="s">
        <v>7454</v>
      </c>
      <c r="E29" s="381"/>
      <c r="F29" s="381" t="s">
        <v>17</v>
      </c>
      <c r="G29" s="382">
        <v>2.5000000000000001E-2</v>
      </c>
      <c r="H29" s="383">
        <f>VLOOKUP(B29,'INS-SIN-SD-10-2023'!A:D,4,0)</f>
        <v>16.7</v>
      </c>
      <c r="I29" s="383"/>
      <c r="J29" s="25">
        <f t="shared" si="3"/>
        <v>0.41</v>
      </c>
      <c r="M29" s="25">
        <f>VLOOKUP(B29,'INS-SIN-SD-10-2023'!A:D,4,0)</f>
        <v>16.7</v>
      </c>
      <c r="N29" s="25" t="b">
        <f t="shared" si="4"/>
        <v>1</v>
      </c>
      <c r="O29" s="377"/>
      <c r="P29" s="377" t="s">
        <v>13773</v>
      </c>
    </row>
    <row r="30" spans="1:16" ht="30" x14ac:dyDescent="0.25">
      <c r="A30" s="328">
        <v>96546</v>
      </c>
      <c r="B30" s="357"/>
      <c r="C30" s="339" t="s">
        <v>1557</v>
      </c>
      <c r="D30" s="339"/>
      <c r="E30" s="334" t="s">
        <v>17</v>
      </c>
      <c r="F30" s="334"/>
      <c r="G30" s="358"/>
      <c r="H30" s="359"/>
      <c r="I30" s="340">
        <f>SUMIF(A:A,A30,J:J)</f>
        <v>14.379999999999999</v>
      </c>
      <c r="J30" s="377"/>
      <c r="K30" s="377"/>
      <c r="L30" s="377"/>
      <c r="M30" s="377"/>
      <c r="N30" s="377"/>
      <c r="O30" s="377"/>
      <c r="P30" s="377"/>
    </row>
    <row r="31" spans="1:16" ht="30" x14ac:dyDescent="0.25">
      <c r="A31" s="390">
        <f t="shared" si="0"/>
        <v>96546</v>
      </c>
      <c r="B31" s="391">
        <v>92803</v>
      </c>
      <c r="C31" s="392"/>
      <c r="D31" s="392" t="s">
        <v>5179</v>
      </c>
      <c r="E31" s="393"/>
      <c r="F31" s="393" t="s">
        <v>17</v>
      </c>
      <c r="G31" s="394">
        <v>1</v>
      </c>
      <c r="H31" s="395">
        <f>VLOOKUP(B31,'CMP-SIN-SD-10-2023'!A:D,4,0)</f>
        <v>10.62</v>
      </c>
      <c r="I31" s="395"/>
      <c r="J31" s="25">
        <f t="shared" ref="J31:J35" si="5">TRUNC((H31*G31),2)</f>
        <v>10.62</v>
      </c>
      <c r="M31" s="25">
        <f>VLOOKUP(B31,'CMP-SIN-SD-10-2023'!A:D,4,0)</f>
        <v>10.62</v>
      </c>
      <c r="N31" s="25" t="b">
        <f t="shared" ref="N31:N35" si="6">M31=H31</f>
        <v>1</v>
      </c>
      <c r="O31" s="377"/>
      <c r="P31" s="377"/>
    </row>
    <row r="32" spans="1:16" x14ac:dyDescent="0.25">
      <c r="A32" s="367">
        <f t="shared" si="0"/>
        <v>96546</v>
      </c>
      <c r="B32" s="226">
        <v>88238</v>
      </c>
      <c r="C32" s="227"/>
      <c r="D32" s="227" t="s">
        <v>3281</v>
      </c>
      <c r="E32" s="228"/>
      <c r="F32" s="228" t="s">
        <v>517</v>
      </c>
      <c r="G32" s="368">
        <v>2.9000000000000001E-2</v>
      </c>
      <c r="H32" s="369">
        <f>VLOOKUP(B32,'CMP-SIN-SD-10-2023'!A:D,4,0)</f>
        <v>22.75</v>
      </c>
      <c r="I32" s="369"/>
      <c r="J32" s="25">
        <f t="shared" si="5"/>
        <v>0.65</v>
      </c>
      <c r="M32" s="25">
        <f>VLOOKUP(B32,'CMP-SIN-SD-10-2023'!A:D,4,0)</f>
        <v>22.75</v>
      </c>
      <c r="N32" s="25" t="b">
        <f t="shared" si="6"/>
        <v>1</v>
      </c>
      <c r="O32" s="377"/>
      <c r="P32" s="377"/>
    </row>
    <row r="33" spans="1:16" x14ac:dyDescent="0.25">
      <c r="A33" s="367">
        <f t="shared" si="0"/>
        <v>96546</v>
      </c>
      <c r="B33" s="226">
        <v>88245</v>
      </c>
      <c r="C33" s="227"/>
      <c r="D33" s="227" t="s">
        <v>3287</v>
      </c>
      <c r="E33" s="228"/>
      <c r="F33" s="228" t="s">
        <v>517</v>
      </c>
      <c r="G33" s="368">
        <v>8.8999999999999996E-2</v>
      </c>
      <c r="H33" s="369">
        <f>VLOOKUP(B33,'CMP-SIN-SD-10-2023'!A:D,4,0)</f>
        <v>29.32</v>
      </c>
      <c r="I33" s="369"/>
      <c r="J33" s="25">
        <f t="shared" si="5"/>
        <v>2.6</v>
      </c>
      <c r="M33" s="25">
        <f>VLOOKUP(B33,'CMP-SIN-SD-10-2023'!A:D,4,0)</f>
        <v>29.32</v>
      </c>
      <c r="N33" s="25" t="b">
        <f t="shared" si="6"/>
        <v>1</v>
      </c>
      <c r="O33" s="377"/>
      <c r="P33" s="377"/>
    </row>
    <row r="34" spans="1:16" ht="45" x14ac:dyDescent="0.25">
      <c r="A34" s="367">
        <f t="shared" si="0"/>
        <v>96546</v>
      </c>
      <c r="B34" s="226">
        <v>39017</v>
      </c>
      <c r="C34" s="227"/>
      <c r="D34" s="227" t="s">
        <v>7602</v>
      </c>
      <c r="E34" s="228"/>
      <c r="F34" s="228" t="s">
        <v>6</v>
      </c>
      <c r="G34" s="368">
        <v>0.46550000000000002</v>
      </c>
      <c r="H34" s="369">
        <f>VLOOKUP(B34,'INS-SIN-SD-10-2023'!A:D,4,0)</f>
        <v>0.22</v>
      </c>
      <c r="I34" s="369"/>
      <c r="J34" s="25">
        <f t="shared" si="5"/>
        <v>0.1</v>
      </c>
      <c r="M34" s="25">
        <f>VLOOKUP(B34,'INS-SIN-SD-10-2023'!A:D,4,0)</f>
        <v>0.22</v>
      </c>
      <c r="N34" s="25" t="b">
        <f t="shared" si="6"/>
        <v>1</v>
      </c>
      <c r="O34" s="377"/>
      <c r="P34" s="377" t="s">
        <v>13773</v>
      </c>
    </row>
    <row r="35" spans="1:16" ht="30" x14ac:dyDescent="0.25">
      <c r="A35" s="378">
        <f t="shared" si="0"/>
        <v>96546</v>
      </c>
      <c r="B35" s="379">
        <v>43132</v>
      </c>
      <c r="C35" s="380"/>
      <c r="D35" s="380" t="s">
        <v>7454</v>
      </c>
      <c r="E35" s="381"/>
      <c r="F35" s="381" t="s">
        <v>17</v>
      </c>
      <c r="G35" s="382">
        <v>2.5000000000000001E-2</v>
      </c>
      <c r="H35" s="383">
        <f>VLOOKUP(B35,'INS-SIN-SD-10-2023'!A:D,4,0)</f>
        <v>16.7</v>
      </c>
      <c r="I35" s="383"/>
      <c r="J35" s="25">
        <f t="shared" si="5"/>
        <v>0.41</v>
      </c>
      <c r="M35" s="25">
        <f>VLOOKUP(B35,'INS-SIN-SD-10-2023'!A:D,4,0)</f>
        <v>16.7</v>
      </c>
      <c r="N35" s="25" t="b">
        <f t="shared" si="6"/>
        <v>1</v>
      </c>
      <c r="O35" s="377"/>
      <c r="P35" s="377" t="s">
        <v>13773</v>
      </c>
    </row>
    <row r="36" spans="1:16" ht="30" x14ac:dyDescent="0.25">
      <c r="A36" s="328">
        <v>96547</v>
      </c>
      <c r="B36" s="357"/>
      <c r="C36" s="339" t="s">
        <v>1558</v>
      </c>
      <c r="D36" s="339"/>
      <c r="E36" s="334" t="s">
        <v>17</v>
      </c>
      <c r="F36" s="334"/>
      <c r="G36" s="358"/>
      <c r="H36" s="359"/>
      <c r="I36" s="340">
        <f>SUMIF(A:A,A36,J:J)</f>
        <v>12.06</v>
      </c>
      <c r="J36" s="377"/>
      <c r="K36" s="377"/>
      <c r="L36" s="377"/>
      <c r="M36" s="377"/>
      <c r="N36" s="377"/>
      <c r="O36" s="377"/>
      <c r="P36" s="377"/>
    </row>
    <row r="37" spans="1:16" ht="30" x14ac:dyDescent="0.25">
      <c r="A37" s="390">
        <f t="shared" si="0"/>
        <v>96547</v>
      </c>
      <c r="B37" s="391">
        <v>92804</v>
      </c>
      <c r="C37" s="392"/>
      <c r="D37" s="392" t="s">
        <v>5182</v>
      </c>
      <c r="E37" s="393"/>
      <c r="F37" s="393" t="s">
        <v>17</v>
      </c>
      <c r="G37" s="394">
        <v>1</v>
      </c>
      <c r="H37" s="395">
        <f>VLOOKUP(B37,'CMP-SIN-SD-10-2023'!A:D,4,0)</f>
        <v>9.1</v>
      </c>
      <c r="I37" s="395"/>
      <c r="J37" s="25">
        <f t="shared" ref="J37:J41" si="7">TRUNC((H37*G37),2)</f>
        <v>9.1</v>
      </c>
      <c r="M37" s="25">
        <f>VLOOKUP(B37,'CMP-SIN-SD-10-2023'!A:D,4,0)</f>
        <v>9.1</v>
      </c>
      <c r="N37" s="25" t="b">
        <f t="shared" ref="N37:N41" si="8">M37=H37</f>
        <v>1</v>
      </c>
      <c r="O37" s="377"/>
      <c r="P37" s="377"/>
    </row>
    <row r="38" spans="1:16" x14ac:dyDescent="0.25">
      <c r="A38" s="367">
        <f t="shared" si="0"/>
        <v>96547</v>
      </c>
      <c r="B38" s="226">
        <v>88238</v>
      </c>
      <c r="C38" s="227"/>
      <c r="D38" s="227" t="s">
        <v>3281</v>
      </c>
      <c r="E38" s="228"/>
      <c r="F38" s="228" t="s">
        <v>517</v>
      </c>
      <c r="G38" s="368">
        <v>2.1999999999999999E-2</v>
      </c>
      <c r="H38" s="369">
        <f>VLOOKUP(B38,'CMP-SIN-SD-10-2023'!A:D,4,0)</f>
        <v>22.75</v>
      </c>
      <c r="I38" s="369"/>
      <c r="J38" s="25">
        <f t="shared" si="7"/>
        <v>0.5</v>
      </c>
      <c r="M38" s="25">
        <f>VLOOKUP(B38,'CMP-SIN-SD-10-2023'!A:D,4,0)</f>
        <v>22.75</v>
      </c>
      <c r="N38" s="25" t="b">
        <f t="shared" si="8"/>
        <v>1</v>
      </c>
      <c r="O38" s="377"/>
      <c r="P38" s="377"/>
    </row>
    <row r="39" spans="1:16" x14ac:dyDescent="0.25">
      <c r="A39" s="367">
        <f t="shared" si="0"/>
        <v>96547</v>
      </c>
      <c r="B39" s="226">
        <v>88245</v>
      </c>
      <c r="C39" s="227"/>
      <c r="D39" s="227" t="s">
        <v>3287</v>
      </c>
      <c r="E39" s="228"/>
      <c r="F39" s="228" t="s">
        <v>517</v>
      </c>
      <c r="G39" s="368">
        <v>6.8000000000000005E-2</v>
      </c>
      <c r="H39" s="369">
        <f>VLOOKUP(B39,'CMP-SIN-SD-10-2023'!A:D,4,0)</f>
        <v>29.32</v>
      </c>
      <c r="I39" s="369"/>
      <c r="J39" s="25">
        <f t="shared" si="7"/>
        <v>1.99</v>
      </c>
      <c r="M39" s="25">
        <f>VLOOKUP(B39,'CMP-SIN-SD-10-2023'!A:D,4,0)</f>
        <v>29.32</v>
      </c>
      <c r="N39" s="25" t="b">
        <f t="shared" si="8"/>
        <v>1</v>
      </c>
      <c r="O39" s="377"/>
      <c r="P39" s="377"/>
    </row>
    <row r="40" spans="1:16" ht="45" x14ac:dyDescent="0.25">
      <c r="A40" s="367">
        <f t="shared" si="0"/>
        <v>96547</v>
      </c>
      <c r="B40" s="226">
        <v>39017</v>
      </c>
      <c r="C40" s="227"/>
      <c r="D40" s="227" t="s">
        <v>7602</v>
      </c>
      <c r="E40" s="228"/>
      <c r="F40" s="228" t="s">
        <v>6</v>
      </c>
      <c r="G40" s="368">
        <v>0.30599999999999999</v>
      </c>
      <c r="H40" s="369">
        <f>VLOOKUP(B40,'INS-SIN-SD-10-2023'!A:D,4,0)</f>
        <v>0.22</v>
      </c>
      <c r="I40" s="369"/>
      <c r="J40" s="25">
        <f t="shared" si="7"/>
        <v>0.06</v>
      </c>
      <c r="M40" s="25">
        <f>VLOOKUP(B40,'INS-SIN-SD-10-2023'!A:D,4,0)</f>
        <v>0.22</v>
      </c>
      <c r="N40" s="25" t="b">
        <f t="shared" si="8"/>
        <v>1</v>
      </c>
      <c r="O40" s="377"/>
      <c r="P40" s="377" t="s">
        <v>13773</v>
      </c>
    </row>
    <row r="41" spans="1:16" ht="30" x14ac:dyDescent="0.25">
      <c r="A41" s="378">
        <f t="shared" si="0"/>
        <v>96547</v>
      </c>
      <c r="B41" s="379">
        <v>43132</v>
      </c>
      <c r="C41" s="380"/>
      <c r="D41" s="380" t="s">
        <v>7454</v>
      </c>
      <c r="E41" s="381"/>
      <c r="F41" s="381" t="s">
        <v>17</v>
      </c>
      <c r="G41" s="382">
        <v>2.5000000000000001E-2</v>
      </c>
      <c r="H41" s="383">
        <f>VLOOKUP(B41,'INS-SIN-SD-10-2023'!A:D,4,0)</f>
        <v>16.7</v>
      </c>
      <c r="I41" s="383"/>
      <c r="J41" s="25">
        <f t="shared" si="7"/>
        <v>0.41</v>
      </c>
      <c r="M41" s="25">
        <f>VLOOKUP(B41,'INS-SIN-SD-10-2023'!A:D,4,0)</f>
        <v>16.7</v>
      </c>
      <c r="N41" s="25" t="b">
        <f t="shared" si="8"/>
        <v>1</v>
      </c>
      <c r="O41" s="377"/>
      <c r="P41" s="377" t="s">
        <v>13773</v>
      </c>
    </row>
    <row r="42" spans="1:16" ht="30" x14ac:dyDescent="0.25">
      <c r="A42" s="328">
        <v>96548</v>
      </c>
      <c r="B42" s="357"/>
      <c r="C42" s="339" t="s">
        <v>1559</v>
      </c>
      <c r="D42" s="339"/>
      <c r="E42" s="334" t="s">
        <v>17</v>
      </c>
      <c r="F42" s="334"/>
      <c r="G42" s="358"/>
      <c r="H42" s="359"/>
      <c r="I42" s="340">
        <f>SUMIF(A:A,A42,J:J)</f>
        <v>11.279999999999998</v>
      </c>
      <c r="J42" s="377"/>
      <c r="K42" s="377"/>
      <c r="L42" s="377"/>
      <c r="M42" s="377"/>
      <c r="N42" s="377"/>
      <c r="O42" s="377"/>
      <c r="P42" s="377"/>
    </row>
    <row r="43" spans="1:16" ht="30" x14ac:dyDescent="0.25">
      <c r="A43" s="390">
        <f t="shared" si="0"/>
        <v>96548</v>
      </c>
      <c r="B43" s="391">
        <v>92805</v>
      </c>
      <c r="C43" s="392"/>
      <c r="D43" s="392" t="s">
        <v>5180</v>
      </c>
      <c r="E43" s="393"/>
      <c r="F43" s="393" t="s">
        <v>17</v>
      </c>
      <c r="G43" s="394">
        <v>1</v>
      </c>
      <c r="H43" s="395">
        <f>VLOOKUP(B43,'CMP-SIN-SD-10-2023'!A:D,4,0)</f>
        <v>9.02</v>
      </c>
      <c r="I43" s="395"/>
      <c r="J43" s="25">
        <f t="shared" ref="J43:J47" si="9">TRUNC((H43*G43),2)</f>
        <v>9.02</v>
      </c>
      <c r="M43" s="25">
        <f>VLOOKUP(B43,'CMP-SIN-SD-10-2023'!A:D,4,0)</f>
        <v>9.02</v>
      </c>
      <c r="N43" s="25" t="b">
        <f t="shared" ref="N43:N47" si="10">M43=H43</f>
        <v>1</v>
      </c>
      <c r="O43" s="377"/>
      <c r="P43" s="377"/>
    </row>
    <row r="44" spans="1:16" x14ac:dyDescent="0.25">
      <c r="A44" s="367">
        <f t="shared" si="0"/>
        <v>96548</v>
      </c>
      <c r="B44" s="226">
        <v>88238</v>
      </c>
      <c r="C44" s="227"/>
      <c r="D44" s="227" t="s">
        <v>3281</v>
      </c>
      <c r="E44" s="228"/>
      <c r="F44" s="228" t="s">
        <v>517</v>
      </c>
      <c r="G44" s="368">
        <v>1.6E-2</v>
      </c>
      <c r="H44" s="369">
        <f>VLOOKUP(B44,'CMP-SIN-SD-10-2023'!A:D,4,0)</f>
        <v>22.75</v>
      </c>
      <c r="I44" s="369"/>
      <c r="J44" s="25">
        <f t="shared" si="9"/>
        <v>0.36</v>
      </c>
      <c r="M44" s="25">
        <f>VLOOKUP(B44,'CMP-SIN-SD-10-2023'!A:D,4,0)</f>
        <v>22.75</v>
      </c>
      <c r="N44" s="25" t="b">
        <f t="shared" si="10"/>
        <v>1</v>
      </c>
      <c r="O44" s="377"/>
      <c r="P44" s="377"/>
    </row>
    <row r="45" spans="1:16" x14ac:dyDescent="0.25">
      <c r="A45" s="367">
        <f t="shared" si="0"/>
        <v>96548</v>
      </c>
      <c r="B45" s="226">
        <v>88245</v>
      </c>
      <c r="C45" s="227"/>
      <c r="D45" s="227" t="s">
        <v>3287</v>
      </c>
      <c r="E45" s="228"/>
      <c r="F45" s="228" t="s">
        <v>517</v>
      </c>
      <c r="G45" s="368">
        <v>4.9500000000000002E-2</v>
      </c>
      <c r="H45" s="369">
        <f>VLOOKUP(B45,'CMP-SIN-SD-10-2023'!A:D,4,0)</f>
        <v>29.32</v>
      </c>
      <c r="I45" s="369"/>
      <c r="J45" s="25">
        <f t="shared" si="9"/>
        <v>1.45</v>
      </c>
      <c r="M45" s="25">
        <f>VLOOKUP(B45,'CMP-SIN-SD-10-2023'!A:D,4,0)</f>
        <v>29.32</v>
      </c>
      <c r="N45" s="25" t="b">
        <f t="shared" si="10"/>
        <v>1</v>
      </c>
      <c r="O45" s="377"/>
      <c r="P45" s="377"/>
    </row>
    <row r="46" spans="1:16" ht="45" x14ac:dyDescent="0.25">
      <c r="A46" s="367">
        <f t="shared" si="0"/>
        <v>96548</v>
      </c>
      <c r="B46" s="226">
        <v>39017</v>
      </c>
      <c r="C46" s="227"/>
      <c r="D46" s="227" t="s">
        <v>7602</v>
      </c>
      <c r="E46" s="228"/>
      <c r="F46" s="228" t="s">
        <v>6</v>
      </c>
      <c r="G46" s="368">
        <v>0.19750000000000001</v>
      </c>
      <c r="H46" s="369">
        <f>VLOOKUP(B46,'INS-SIN-SD-10-2023'!A:D,4,0)</f>
        <v>0.22</v>
      </c>
      <c r="I46" s="369"/>
      <c r="J46" s="25">
        <f t="shared" si="9"/>
        <v>0.04</v>
      </c>
      <c r="M46" s="25">
        <f>VLOOKUP(B46,'INS-SIN-SD-10-2023'!A:D,4,0)</f>
        <v>0.22</v>
      </c>
      <c r="N46" s="25" t="b">
        <f t="shared" si="10"/>
        <v>1</v>
      </c>
      <c r="O46" s="377"/>
      <c r="P46" s="377" t="s">
        <v>13773</v>
      </c>
    </row>
    <row r="47" spans="1:16" ht="30" x14ac:dyDescent="0.25">
      <c r="A47" s="378">
        <f t="shared" si="0"/>
        <v>96548</v>
      </c>
      <c r="B47" s="379">
        <v>43132</v>
      </c>
      <c r="C47" s="380"/>
      <c r="D47" s="380" t="s">
        <v>7454</v>
      </c>
      <c r="E47" s="381"/>
      <c r="F47" s="381" t="s">
        <v>17</v>
      </c>
      <c r="G47" s="382">
        <v>2.5000000000000001E-2</v>
      </c>
      <c r="H47" s="383">
        <f>VLOOKUP(B47,'INS-SIN-SD-10-2023'!A:D,4,0)</f>
        <v>16.7</v>
      </c>
      <c r="I47" s="383"/>
      <c r="J47" s="25">
        <f t="shared" si="9"/>
        <v>0.41</v>
      </c>
      <c r="M47" s="25">
        <f>VLOOKUP(B47,'INS-SIN-SD-10-2023'!A:D,4,0)</f>
        <v>16.7</v>
      </c>
      <c r="N47" s="25" t="b">
        <f t="shared" si="10"/>
        <v>1</v>
      </c>
      <c r="O47" s="377"/>
      <c r="P47" s="377" t="s">
        <v>13773</v>
      </c>
    </row>
    <row r="48" spans="1:16" ht="45" x14ac:dyDescent="0.25">
      <c r="A48" s="328" t="s">
        <v>13774</v>
      </c>
      <c r="B48" s="357"/>
      <c r="C48" s="339" t="s">
        <v>13775</v>
      </c>
      <c r="D48" s="339"/>
      <c r="E48" s="334" t="s">
        <v>12</v>
      </c>
      <c r="F48" s="334"/>
      <c r="G48" s="358"/>
      <c r="H48" s="359"/>
      <c r="I48" s="340">
        <f>SUMIF(A:A,A48,J:J)</f>
        <v>659.38</v>
      </c>
      <c r="J48" s="377"/>
      <c r="K48" s="377"/>
      <c r="L48" s="377"/>
      <c r="M48" s="377"/>
      <c r="N48" s="377"/>
      <c r="O48" s="377"/>
      <c r="P48" s="377"/>
    </row>
    <row r="49" spans="1:16" x14ac:dyDescent="0.25">
      <c r="A49" s="390" t="str">
        <f t="shared" si="0"/>
        <v>CCU.03.0014</v>
      </c>
      <c r="B49" s="391">
        <v>88309</v>
      </c>
      <c r="C49" s="392"/>
      <c r="D49" s="392" t="s">
        <v>3339</v>
      </c>
      <c r="E49" s="393"/>
      <c r="F49" s="393" t="s">
        <v>517</v>
      </c>
      <c r="G49" s="394">
        <v>0.36299999999999999</v>
      </c>
      <c r="H49" s="395">
        <f>VLOOKUP(B49,'CMP-SIN-SD-10-2023'!A:D,4,0)</f>
        <v>29.53</v>
      </c>
      <c r="I49" s="395"/>
      <c r="J49" s="25">
        <f t="shared" ref="J49:J53" si="11">TRUNC((H49*G49),2)</f>
        <v>10.71</v>
      </c>
      <c r="M49" s="25">
        <f>VLOOKUP(B49,'CMP-SIN-SD-10-2023'!A:D,4,0)</f>
        <v>29.53</v>
      </c>
      <c r="N49" s="25" t="b">
        <f t="shared" ref="N49:N53" si="12">M49=H49</f>
        <v>1</v>
      </c>
      <c r="O49" s="377"/>
      <c r="P49" s="377"/>
    </row>
    <row r="50" spans="1:16" x14ac:dyDescent="0.25">
      <c r="A50" s="367" t="str">
        <f t="shared" si="0"/>
        <v>CCU.03.0014</v>
      </c>
      <c r="B50" s="226">
        <v>88316</v>
      </c>
      <c r="C50" s="227"/>
      <c r="D50" s="227" t="s">
        <v>3346</v>
      </c>
      <c r="E50" s="228"/>
      <c r="F50" s="228" t="s">
        <v>517</v>
      </c>
      <c r="G50" s="368">
        <v>0.54400000000000004</v>
      </c>
      <c r="H50" s="369">
        <f>VLOOKUP(B50,'CMP-SIN-SD-10-2023'!A:D,4,0)</f>
        <v>21.91</v>
      </c>
      <c r="I50" s="369"/>
      <c r="J50" s="25">
        <f t="shared" si="11"/>
        <v>11.91</v>
      </c>
      <c r="M50" s="25">
        <f>VLOOKUP(B50,'CMP-SIN-SD-10-2023'!A:D,4,0)</f>
        <v>21.91</v>
      </c>
      <c r="N50" s="25" t="b">
        <f t="shared" si="12"/>
        <v>1</v>
      </c>
      <c r="O50" s="377"/>
      <c r="P50" s="377"/>
    </row>
    <row r="51" spans="1:16" ht="30" x14ac:dyDescent="0.25">
      <c r="A51" s="367" t="str">
        <f t="shared" si="0"/>
        <v>CCU.03.0014</v>
      </c>
      <c r="B51" s="226">
        <v>90586</v>
      </c>
      <c r="C51" s="227"/>
      <c r="D51" s="227" t="s">
        <v>330</v>
      </c>
      <c r="E51" s="228"/>
      <c r="F51" s="228" t="s">
        <v>273</v>
      </c>
      <c r="G51" s="368">
        <v>8.7999999999999995E-2</v>
      </c>
      <c r="H51" s="369">
        <f>VLOOKUP(B51,'CMP-SIN-SD-10-2023'!A:D,4,0)</f>
        <v>1.1499999999999999</v>
      </c>
      <c r="I51" s="369"/>
      <c r="J51" s="25">
        <f t="shared" si="11"/>
        <v>0.1</v>
      </c>
      <c r="M51" s="25">
        <f>VLOOKUP(B51,'CMP-SIN-SD-10-2023'!A:D,4,0)</f>
        <v>1.1499999999999999</v>
      </c>
      <c r="N51" s="25" t="b">
        <f t="shared" si="12"/>
        <v>1</v>
      </c>
      <c r="O51" s="377"/>
      <c r="P51" s="377"/>
    </row>
    <row r="52" spans="1:16" ht="30" x14ac:dyDescent="0.25">
      <c r="A52" s="367" t="str">
        <f t="shared" si="0"/>
        <v>CCU.03.0014</v>
      </c>
      <c r="B52" s="226">
        <v>90587</v>
      </c>
      <c r="C52" s="227"/>
      <c r="D52" s="227" t="s">
        <v>451</v>
      </c>
      <c r="E52" s="228"/>
      <c r="F52" s="228" t="s">
        <v>395</v>
      </c>
      <c r="G52" s="368">
        <v>9.2999999999999999E-2</v>
      </c>
      <c r="H52" s="369">
        <f>VLOOKUP(B52,'CMP-SIN-SD-10-2023'!A:D,4,0)</f>
        <v>0.49</v>
      </c>
      <c r="I52" s="369"/>
      <c r="J52" s="25">
        <f t="shared" si="11"/>
        <v>0.04</v>
      </c>
      <c r="M52" s="25">
        <f>VLOOKUP(B52,'CMP-SIN-SD-10-2023'!A:D,4,0)</f>
        <v>0.49</v>
      </c>
      <c r="N52" s="25" t="b">
        <f t="shared" si="12"/>
        <v>1</v>
      </c>
      <c r="O52" s="377"/>
      <c r="P52" s="377"/>
    </row>
    <row r="53" spans="1:16" ht="45" x14ac:dyDescent="0.25">
      <c r="A53" s="378" t="str">
        <f t="shared" si="0"/>
        <v>CCU.03.0014</v>
      </c>
      <c r="B53" s="379">
        <v>34479</v>
      </c>
      <c r="C53" s="380"/>
      <c r="D53" s="380" t="s">
        <v>7540</v>
      </c>
      <c r="E53" s="381"/>
      <c r="F53" s="381" t="s">
        <v>12</v>
      </c>
      <c r="G53" s="382">
        <v>1.1499999999999999</v>
      </c>
      <c r="H53" s="383">
        <f>VLOOKUP(B53,'INS-SIN-SD-10-2023'!A:D,4,0)</f>
        <v>553.59</v>
      </c>
      <c r="I53" s="383"/>
      <c r="J53" s="25">
        <f t="shared" si="11"/>
        <v>636.62</v>
      </c>
      <c r="M53" s="25">
        <f>VLOOKUP(B53,'INS-SIN-SD-10-2023'!A:D,4,0)</f>
        <v>553.59</v>
      </c>
      <c r="N53" s="25" t="b">
        <f t="shared" si="12"/>
        <v>1</v>
      </c>
      <c r="O53" s="377"/>
      <c r="P53" s="377" t="s">
        <v>13773</v>
      </c>
    </row>
    <row r="54" spans="1:16" ht="30" x14ac:dyDescent="0.25">
      <c r="A54" s="328">
        <v>98557</v>
      </c>
      <c r="B54" s="357"/>
      <c r="C54" s="339" t="s">
        <v>20</v>
      </c>
      <c r="D54" s="339"/>
      <c r="E54" s="334" t="s">
        <v>3</v>
      </c>
      <c r="F54" s="334"/>
      <c r="G54" s="358"/>
      <c r="H54" s="359"/>
      <c r="I54" s="340">
        <f>SUMIF(A:A,A54,J:J)</f>
        <v>45.839999999999996</v>
      </c>
      <c r="J54" s="377"/>
      <c r="K54" s="377"/>
      <c r="L54" s="377"/>
      <c r="M54" s="377"/>
      <c r="N54" s="377"/>
      <c r="O54" s="377"/>
      <c r="P54" s="377"/>
    </row>
    <row r="55" spans="1:16" x14ac:dyDescent="0.25">
      <c r="A55" s="390">
        <f t="shared" si="0"/>
        <v>98557</v>
      </c>
      <c r="B55" s="391">
        <v>88243</v>
      </c>
      <c r="C55" s="392"/>
      <c r="D55" s="392" t="s">
        <v>3286</v>
      </c>
      <c r="E55" s="393"/>
      <c r="F55" s="393" t="s">
        <v>517</v>
      </c>
      <c r="G55" s="394">
        <v>9.69E-2</v>
      </c>
      <c r="H55" s="395">
        <f>VLOOKUP(B55,'CMP-SIN-SD-10-2023'!A:D,4,0)</f>
        <v>22.52</v>
      </c>
      <c r="I55" s="395"/>
      <c r="J55" s="25">
        <f t="shared" ref="J55:J57" si="13">TRUNC((H55*G55),2)</f>
        <v>2.1800000000000002</v>
      </c>
      <c r="M55" s="25">
        <f>VLOOKUP(B55,'CMP-SIN-SD-10-2023'!A:D,4,0)</f>
        <v>22.52</v>
      </c>
      <c r="N55" s="25" t="b">
        <f t="shared" ref="N55:N57" si="14">M55=H55</f>
        <v>1</v>
      </c>
      <c r="O55" s="377"/>
      <c r="P55" s="377"/>
    </row>
    <row r="56" spans="1:16" x14ac:dyDescent="0.25">
      <c r="A56" s="367">
        <f t="shared" si="0"/>
        <v>98557</v>
      </c>
      <c r="B56" s="226">
        <v>88270</v>
      </c>
      <c r="C56" s="227"/>
      <c r="D56" s="227" t="s">
        <v>3309</v>
      </c>
      <c r="E56" s="228"/>
      <c r="F56" s="228" t="s">
        <v>517</v>
      </c>
      <c r="G56" s="368">
        <v>0.4299</v>
      </c>
      <c r="H56" s="369">
        <f>VLOOKUP(B56,'CMP-SIN-SD-10-2023'!A:D,4,0)</f>
        <v>29.53</v>
      </c>
      <c r="I56" s="369"/>
      <c r="J56" s="25">
        <f t="shared" si="13"/>
        <v>12.69</v>
      </c>
      <c r="M56" s="25">
        <f>VLOOKUP(B56,'CMP-SIN-SD-10-2023'!A:D,4,0)</f>
        <v>29.53</v>
      </c>
      <c r="N56" s="25" t="b">
        <f t="shared" si="14"/>
        <v>1</v>
      </c>
      <c r="O56" s="377"/>
      <c r="P56" s="377"/>
    </row>
    <row r="57" spans="1:16" ht="45" x14ac:dyDescent="0.25">
      <c r="A57" s="378">
        <f t="shared" si="0"/>
        <v>98557</v>
      </c>
      <c r="B57" s="379">
        <v>626</v>
      </c>
      <c r="C57" s="380"/>
      <c r="D57" s="380" t="s">
        <v>7680</v>
      </c>
      <c r="E57" s="381"/>
      <c r="F57" s="381" t="s">
        <v>17</v>
      </c>
      <c r="G57" s="382">
        <v>1.5</v>
      </c>
      <c r="H57" s="383">
        <f>VLOOKUP(B57,'INS-SIN-SD-10-2023'!A:D,4,0)</f>
        <v>20.65</v>
      </c>
      <c r="I57" s="383"/>
      <c r="J57" s="25">
        <f t="shared" si="13"/>
        <v>30.97</v>
      </c>
      <c r="M57" s="25">
        <f>VLOOKUP(B57,'INS-SIN-SD-10-2023'!A:D,4,0)</f>
        <v>20.65</v>
      </c>
      <c r="N57" s="25" t="b">
        <f t="shared" si="14"/>
        <v>1</v>
      </c>
      <c r="O57" s="377"/>
      <c r="P57" s="377" t="s">
        <v>13773</v>
      </c>
    </row>
    <row r="58" spans="1:16" ht="45" x14ac:dyDescent="0.25">
      <c r="A58" s="328">
        <v>96536</v>
      </c>
      <c r="B58" s="357"/>
      <c r="C58" s="339" t="s">
        <v>1526</v>
      </c>
      <c r="D58" s="339"/>
      <c r="E58" s="334" t="s">
        <v>3</v>
      </c>
      <c r="F58" s="334"/>
      <c r="G58" s="358"/>
      <c r="H58" s="359"/>
      <c r="I58" s="340">
        <f>SUMIF(A:A,A58,J:J)</f>
        <v>84.730000000000018</v>
      </c>
      <c r="J58" s="377"/>
      <c r="K58" s="377"/>
      <c r="L58" s="377"/>
      <c r="M58" s="377"/>
      <c r="N58" s="377"/>
      <c r="O58" s="377"/>
      <c r="P58" s="377"/>
    </row>
    <row r="59" spans="1:16" x14ac:dyDescent="0.25">
      <c r="A59" s="390">
        <f t="shared" si="0"/>
        <v>96536</v>
      </c>
      <c r="B59" s="391">
        <v>88239</v>
      </c>
      <c r="C59" s="392"/>
      <c r="D59" s="392" t="s">
        <v>3282</v>
      </c>
      <c r="E59" s="393"/>
      <c r="F59" s="393" t="s">
        <v>517</v>
      </c>
      <c r="G59" s="394">
        <v>0.47099999999999997</v>
      </c>
      <c r="H59" s="395">
        <f>VLOOKUP(B59,'CMP-SIN-SD-10-2023'!A:D,4,0)</f>
        <v>22.62</v>
      </c>
      <c r="I59" s="395"/>
      <c r="J59" s="25">
        <f t="shared" ref="J59:J68" si="15">TRUNC((H59*G59),2)</f>
        <v>10.65</v>
      </c>
      <c r="M59" s="25">
        <f>VLOOKUP(B59,'CMP-SIN-SD-10-2023'!A:D,4,0)</f>
        <v>22.62</v>
      </c>
      <c r="N59" s="25" t="b">
        <f t="shared" ref="N59:N68" si="16">M59=H59</f>
        <v>1</v>
      </c>
      <c r="O59" s="377"/>
      <c r="P59" s="377"/>
    </row>
    <row r="60" spans="1:16" x14ac:dyDescent="0.25">
      <c r="A60" s="367">
        <f t="shared" si="0"/>
        <v>96536</v>
      </c>
      <c r="B60" s="226">
        <v>88262</v>
      </c>
      <c r="C60" s="227"/>
      <c r="D60" s="227" t="s">
        <v>3302</v>
      </c>
      <c r="E60" s="228"/>
      <c r="F60" s="228" t="s">
        <v>517</v>
      </c>
      <c r="G60" s="368">
        <v>1.145</v>
      </c>
      <c r="H60" s="369">
        <f>VLOOKUP(B60,'CMP-SIN-SD-10-2023'!A:D,4,0)</f>
        <v>29.14</v>
      </c>
      <c r="I60" s="369"/>
      <c r="J60" s="25">
        <f t="shared" si="15"/>
        <v>33.36</v>
      </c>
      <c r="M60" s="25">
        <f>VLOOKUP(B60,'CMP-SIN-SD-10-2023'!A:D,4,0)</f>
        <v>29.14</v>
      </c>
      <c r="N60" s="25" t="b">
        <f t="shared" si="16"/>
        <v>1</v>
      </c>
      <c r="O60" s="377"/>
      <c r="P60" s="377"/>
    </row>
    <row r="61" spans="1:16" ht="30" x14ac:dyDescent="0.25">
      <c r="A61" s="367">
        <f t="shared" si="0"/>
        <v>96536</v>
      </c>
      <c r="B61" s="226">
        <v>91692</v>
      </c>
      <c r="C61" s="227"/>
      <c r="D61" s="227" t="s">
        <v>353</v>
      </c>
      <c r="E61" s="228"/>
      <c r="F61" s="228" t="s">
        <v>273</v>
      </c>
      <c r="G61" s="368">
        <v>1.7000000000000001E-2</v>
      </c>
      <c r="H61" s="369">
        <f>VLOOKUP(B61,'CMP-SIN-SD-10-2023'!A:D,4,0)</f>
        <v>25.48</v>
      </c>
      <c r="I61" s="369"/>
      <c r="J61" s="25">
        <f t="shared" si="15"/>
        <v>0.43</v>
      </c>
      <c r="M61" s="25">
        <f>VLOOKUP(B61,'CMP-SIN-SD-10-2023'!A:D,4,0)</f>
        <v>25.48</v>
      </c>
      <c r="N61" s="25" t="b">
        <f t="shared" si="16"/>
        <v>1</v>
      </c>
      <c r="O61" s="377"/>
      <c r="P61" s="377"/>
    </row>
    <row r="62" spans="1:16" ht="30" x14ac:dyDescent="0.25">
      <c r="A62" s="367">
        <f t="shared" si="0"/>
        <v>96536</v>
      </c>
      <c r="B62" s="226">
        <v>91693</v>
      </c>
      <c r="C62" s="227"/>
      <c r="D62" s="227" t="s">
        <v>474</v>
      </c>
      <c r="E62" s="228"/>
      <c r="F62" s="228" t="s">
        <v>395</v>
      </c>
      <c r="G62" s="368">
        <v>1.4E-2</v>
      </c>
      <c r="H62" s="369">
        <f>VLOOKUP(B62,'CMP-SIN-SD-10-2023'!A:D,4,0)</f>
        <v>24.51</v>
      </c>
      <c r="I62" s="369"/>
      <c r="J62" s="25">
        <f t="shared" si="15"/>
        <v>0.34</v>
      </c>
      <c r="M62" s="25">
        <f>VLOOKUP(B62,'CMP-SIN-SD-10-2023'!A:D,4,0)</f>
        <v>24.51</v>
      </c>
      <c r="N62" s="25" t="b">
        <f t="shared" si="16"/>
        <v>1</v>
      </c>
      <c r="O62" s="377"/>
      <c r="P62" s="377"/>
    </row>
    <row r="63" spans="1:16" ht="30" x14ac:dyDescent="0.25">
      <c r="A63" s="367">
        <f t="shared" si="0"/>
        <v>96536</v>
      </c>
      <c r="B63" s="226">
        <v>2692</v>
      </c>
      <c r="C63" s="227"/>
      <c r="D63" s="227" t="s">
        <v>7570</v>
      </c>
      <c r="E63" s="228"/>
      <c r="F63" s="228" t="s">
        <v>3012</v>
      </c>
      <c r="G63" s="368">
        <v>1.7000000000000001E-2</v>
      </c>
      <c r="H63" s="369">
        <f>VLOOKUP(B63,'INS-SIN-SD-10-2023'!A:D,4,0)</f>
        <v>7.71</v>
      </c>
      <c r="I63" s="369"/>
      <c r="J63" s="25">
        <f t="shared" si="15"/>
        <v>0.13</v>
      </c>
      <c r="M63" s="25">
        <f>VLOOKUP(B63,'INS-SIN-SD-10-2023'!A:D,4,0)</f>
        <v>7.71</v>
      </c>
      <c r="N63" s="25" t="b">
        <f t="shared" si="16"/>
        <v>1</v>
      </c>
      <c r="O63" s="377"/>
      <c r="P63" s="377" t="s">
        <v>13773</v>
      </c>
    </row>
    <row r="64" spans="1:16" ht="30" x14ac:dyDescent="0.25">
      <c r="A64" s="367">
        <f t="shared" si="0"/>
        <v>96536</v>
      </c>
      <c r="B64" s="226">
        <v>4517</v>
      </c>
      <c r="C64" s="227"/>
      <c r="D64" s="227" t="s">
        <v>7764</v>
      </c>
      <c r="E64" s="228"/>
      <c r="F64" s="228" t="s">
        <v>16</v>
      </c>
      <c r="G64" s="368">
        <v>0.56699999999999995</v>
      </c>
      <c r="H64" s="369">
        <f>VLOOKUP(B64,'INS-SIN-SD-10-2023'!A:D,4,0)</f>
        <v>2.77</v>
      </c>
      <c r="I64" s="369"/>
      <c r="J64" s="25">
        <f t="shared" si="15"/>
        <v>1.57</v>
      </c>
      <c r="M64" s="25">
        <f>VLOOKUP(B64,'INS-SIN-SD-10-2023'!A:D,4,0)</f>
        <v>2.77</v>
      </c>
      <c r="N64" s="25" t="b">
        <f t="shared" si="16"/>
        <v>1</v>
      </c>
      <c r="O64" s="377"/>
      <c r="P64" s="377" t="s">
        <v>13773</v>
      </c>
    </row>
    <row r="65" spans="1:16" ht="30" x14ac:dyDescent="0.25">
      <c r="A65" s="367">
        <f t="shared" si="0"/>
        <v>96536</v>
      </c>
      <c r="B65" s="226">
        <v>4491</v>
      </c>
      <c r="C65" s="227"/>
      <c r="D65" s="227" t="s">
        <v>7718</v>
      </c>
      <c r="E65" s="228"/>
      <c r="F65" s="228" t="s">
        <v>16</v>
      </c>
      <c r="G65" s="368">
        <v>0.60499999999999998</v>
      </c>
      <c r="H65" s="369">
        <f>VLOOKUP(B65,'INS-SIN-SD-10-2023'!A:D,4,0)</f>
        <v>7.92</v>
      </c>
      <c r="I65" s="369"/>
      <c r="J65" s="25">
        <f t="shared" si="15"/>
        <v>4.79</v>
      </c>
      <c r="M65" s="25">
        <f>VLOOKUP(B65,'INS-SIN-SD-10-2023'!A:D,4,0)</f>
        <v>7.92</v>
      </c>
      <c r="N65" s="25" t="b">
        <f t="shared" si="16"/>
        <v>1</v>
      </c>
      <c r="O65" s="377"/>
      <c r="P65" s="377" t="s">
        <v>13773</v>
      </c>
    </row>
    <row r="66" spans="1:16" x14ac:dyDescent="0.25">
      <c r="A66" s="367">
        <f t="shared" si="0"/>
        <v>96536</v>
      </c>
      <c r="B66" s="226">
        <v>5073</v>
      </c>
      <c r="C66" s="227"/>
      <c r="D66" s="227" t="s">
        <v>7728</v>
      </c>
      <c r="E66" s="228"/>
      <c r="F66" s="228" t="s">
        <v>17</v>
      </c>
      <c r="G66" s="368">
        <v>2.5999999999999999E-2</v>
      </c>
      <c r="H66" s="369">
        <f>VLOOKUP(B66,'INS-SIN-SD-10-2023'!A:D,4,0)</f>
        <v>20.63</v>
      </c>
      <c r="I66" s="369"/>
      <c r="J66" s="25">
        <f t="shared" si="15"/>
        <v>0.53</v>
      </c>
      <c r="M66" s="25">
        <f>VLOOKUP(B66,'INS-SIN-SD-10-2023'!A:D,4,0)</f>
        <v>20.63</v>
      </c>
      <c r="N66" s="25" t="b">
        <f t="shared" si="16"/>
        <v>1</v>
      </c>
      <c r="O66" s="377"/>
      <c r="P66" s="377" t="s">
        <v>13773</v>
      </c>
    </row>
    <row r="67" spans="1:16" ht="30" x14ac:dyDescent="0.25">
      <c r="A67" s="367">
        <f t="shared" si="0"/>
        <v>96536</v>
      </c>
      <c r="B67" s="226">
        <v>6189</v>
      </c>
      <c r="C67" s="227"/>
      <c r="D67" s="227" t="s">
        <v>7780</v>
      </c>
      <c r="E67" s="228"/>
      <c r="F67" s="228" t="s">
        <v>16</v>
      </c>
      <c r="G67" s="368">
        <v>1.008</v>
      </c>
      <c r="H67" s="369">
        <f>VLOOKUP(B67,'INS-SIN-SD-10-2023'!A:D,4,0)</f>
        <v>31.84</v>
      </c>
      <c r="I67" s="369"/>
      <c r="J67" s="25">
        <f t="shared" si="15"/>
        <v>32.090000000000003</v>
      </c>
      <c r="M67" s="25">
        <f>VLOOKUP(B67,'INS-SIN-SD-10-2023'!A:D,4,0)</f>
        <v>31.84</v>
      </c>
      <c r="N67" s="25" t="b">
        <f t="shared" si="16"/>
        <v>1</v>
      </c>
      <c r="O67" s="377"/>
      <c r="P67" s="377" t="s">
        <v>13773</v>
      </c>
    </row>
    <row r="68" spans="1:16" x14ac:dyDescent="0.25">
      <c r="A68" s="378">
        <f t="shared" si="0"/>
        <v>96536</v>
      </c>
      <c r="B68" s="379">
        <v>40304</v>
      </c>
      <c r="C68" s="380"/>
      <c r="D68" s="380" t="s">
        <v>7724</v>
      </c>
      <c r="E68" s="381"/>
      <c r="F68" s="381" t="s">
        <v>17</v>
      </c>
      <c r="G68" s="382">
        <v>3.4000000000000002E-2</v>
      </c>
      <c r="H68" s="383">
        <f>VLOOKUP(B68,'INS-SIN-SD-10-2023'!A:D,4,0)</f>
        <v>24.98</v>
      </c>
      <c r="I68" s="383"/>
      <c r="J68" s="25">
        <f t="shared" si="15"/>
        <v>0.84</v>
      </c>
      <c r="M68" s="25">
        <f>VLOOKUP(B68,'INS-SIN-SD-10-2023'!A:D,4,0)</f>
        <v>24.98</v>
      </c>
      <c r="N68" s="25" t="b">
        <f t="shared" si="16"/>
        <v>1</v>
      </c>
      <c r="O68" s="377"/>
      <c r="P68" s="377" t="s">
        <v>13773</v>
      </c>
    </row>
    <row r="69" spans="1:16" ht="30" x14ac:dyDescent="0.25">
      <c r="A69" s="328">
        <v>96543</v>
      </c>
      <c r="B69" s="357"/>
      <c r="C69" s="339" t="s">
        <v>1533</v>
      </c>
      <c r="D69" s="339"/>
      <c r="E69" s="334" t="s">
        <v>17</v>
      </c>
      <c r="F69" s="334"/>
      <c r="G69" s="358"/>
      <c r="H69" s="359"/>
      <c r="I69" s="340">
        <f>SUMIF(A:A,A69,J:J)</f>
        <v>19.32</v>
      </c>
      <c r="J69" s="377"/>
      <c r="K69" s="377"/>
      <c r="L69" s="377"/>
      <c r="M69" s="377"/>
      <c r="N69" s="377"/>
      <c r="O69" s="377"/>
      <c r="P69" s="377"/>
    </row>
    <row r="70" spans="1:16" x14ac:dyDescent="0.25">
      <c r="A70" s="390">
        <f t="shared" si="0"/>
        <v>96543</v>
      </c>
      <c r="B70" s="391">
        <v>92800</v>
      </c>
      <c r="C70" s="392"/>
      <c r="D70" s="392" t="s">
        <v>5172</v>
      </c>
      <c r="E70" s="393"/>
      <c r="F70" s="393" t="s">
        <v>17</v>
      </c>
      <c r="G70" s="394">
        <v>1</v>
      </c>
      <c r="H70" s="395">
        <f>VLOOKUP(B70,'CMP-SIN-SD-10-2023'!A:D,4,0)</f>
        <v>11.34</v>
      </c>
      <c r="I70" s="395"/>
      <c r="J70" s="25">
        <f t="shared" ref="J70:J74" si="17">TRUNC((H70*G70),2)</f>
        <v>11.34</v>
      </c>
      <c r="M70" s="25">
        <f>VLOOKUP(B70,'CMP-SIN-SD-10-2023'!A:D,4,0)</f>
        <v>11.34</v>
      </c>
      <c r="N70" s="25" t="b">
        <f t="shared" ref="N70:N74" si="18">M70=H70</f>
        <v>1</v>
      </c>
      <c r="O70" s="377"/>
      <c r="P70" s="377"/>
    </row>
    <row r="71" spans="1:16" x14ac:dyDescent="0.25">
      <c r="A71" s="367">
        <f t="shared" si="0"/>
        <v>96543</v>
      </c>
      <c r="B71" s="226">
        <v>88238</v>
      </c>
      <c r="C71" s="227"/>
      <c r="D71" s="227" t="s">
        <v>3281</v>
      </c>
      <c r="E71" s="228"/>
      <c r="F71" s="228" t="s">
        <v>517</v>
      </c>
      <c r="G71" s="368">
        <v>6.3500000000000001E-2</v>
      </c>
      <c r="H71" s="369">
        <f>VLOOKUP(B71,'CMP-SIN-SD-10-2023'!A:D,4,0)</f>
        <v>22.75</v>
      </c>
      <c r="I71" s="369"/>
      <c r="J71" s="25">
        <f t="shared" si="17"/>
        <v>1.44</v>
      </c>
      <c r="M71" s="25">
        <f>VLOOKUP(B71,'CMP-SIN-SD-10-2023'!A:D,4,0)</f>
        <v>22.75</v>
      </c>
      <c r="N71" s="25" t="b">
        <f t="shared" si="18"/>
        <v>1</v>
      </c>
      <c r="O71" s="377"/>
      <c r="P71" s="377"/>
    </row>
    <row r="72" spans="1:16" x14ac:dyDescent="0.25">
      <c r="A72" s="367">
        <f t="shared" si="0"/>
        <v>96543</v>
      </c>
      <c r="B72" s="226">
        <v>88245</v>
      </c>
      <c r="C72" s="227"/>
      <c r="D72" s="227" t="s">
        <v>3287</v>
      </c>
      <c r="E72" s="228"/>
      <c r="F72" s="228" t="s">
        <v>517</v>
      </c>
      <c r="G72" s="368">
        <v>0.19450000000000001</v>
      </c>
      <c r="H72" s="369">
        <f>VLOOKUP(B72,'CMP-SIN-SD-10-2023'!A:D,4,0)</f>
        <v>29.32</v>
      </c>
      <c r="I72" s="369"/>
      <c r="J72" s="25">
        <f t="shared" si="17"/>
        <v>5.7</v>
      </c>
      <c r="M72" s="25">
        <f>VLOOKUP(B72,'CMP-SIN-SD-10-2023'!A:D,4,0)</f>
        <v>29.32</v>
      </c>
      <c r="N72" s="25" t="b">
        <f t="shared" si="18"/>
        <v>1</v>
      </c>
      <c r="O72" s="377"/>
      <c r="P72" s="377"/>
    </row>
    <row r="73" spans="1:16" ht="45" x14ac:dyDescent="0.25">
      <c r="A73" s="367">
        <f t="shared" si="0"/>
        <v>96543</v>
      </c>
      <c r="B73" s="226">
        <v>39017</v>
      </c>
      <c r="C73" s="227"/>
      <c r="D73" s="227" t="s">
        <v>7602</v>
      </c>
      <c r="E73" s="228"/>
      <c r="F73" s="228" t="s">
        <v>6</v>
      </c>
      <c r="G73" s="368">
        <v>1.9664999999999999</v>
      </c>
      <c r="H73" s="369">
        <f>VLOOKUP(B73,'INS-SIN-SD-10-2023'!A:D,4,0)</f>
        <v>0.22</v>
      </c>
      <c r="I73" s="369"/>
      <c r="J73" s="25">
        <f t="shared" si="17"/>
        <v>0.43</v>
      </c>
      <c r="M73" s="25">
        <f>VLOOKUP(B73,'INS-SIN-SD-10-2023'!A:D,4,0)</f>
        <v>0.22</v>
      </c>
      <c r="N73" s="25" t="b">
        <f t="shared" si="18"/>
        <v>1</v>
      </c>
      <c r="O73" s="377"/>
      <c r="P73" s="377" t="s">
        <v>13773</v>
      </c>
    </row>
    <row r="74" spans="1:16" ht="30" x14ac:dyDescent="0.25">
      <c r="A74" s="378">
        <f t="shared" si="0"/>
        <v>96543</v>
      </c>
      <c r="B74" s="379">
        <v>43132</v>
      </c>
      <c r="C74" s="380"/>
      <c r="D74" s="380" t="s">
        <v>7454</v>
      </c>
      <c r="E74" s="381"/>
      <c r="F74" s="381" t="s">
        <v>17</v>
      </c>
      <c r="G74" s="382">
        <v>2.5000000000000001E-2</v>
      </c>
      <c r="H74" s="383">
        <f>VLOOKUP(B74,'INS-SIN-SD-10-2023'!A:D,4,0)</f>
        <v>16.7</v>
      </c>
      <c r="I74" s="383"/>
      <c r="J74" s="25">
        <f t="shared" si="17"/>
        <v>0.41</v>
      </c>
      <c r="M74" s="25">
        <f>VLOOKUP(B74,'INS-SIN-SD-10-2023'!A:D,4,0)</f>
        <v>16.7</v>
      </c>
      <c r="N74" s="25" t="b">
        <f t="shared" si="18"/>
        <v>1</v>
      </c>
      <c r="O74" s="377"/>
      <c r="P74" s="377" t="s">
        <v>13773</v>
      </c>
    </row>
    <row r="75" spans="1:16" ht="30" x14ac:dyDescent="0.25">
      <c r="A75" s="328">
        <v>96544</v>
      </c>
      <c r="B75" s="357"/>
      <c r="C75" s="339" t="s">
        <v>1555</v>
      </c>
      <c r="D75" s="339"/>
      <c r="E75" s="334" t="s">
        <v>17</v>
      </c>
      <c r="F75" s="334"/>
      <c r="G75" s="358"/>
      <c r="H75" s="359"/>
      <c r="I75" s="340">
        <f>SUMIF(A:A,A75,J:J)</f>
        <v>17.72</v>
      </c>
      <c r="J75" s="377"/>
      <c r="K75" s="377"/>
      <c r="L75" s="377"/>
      <c r="M75" s="377"/>
      <c r="N75" s="377"/>
      <c r="O75" s="377"/>
      <c r="P75" s="377"/>
    </row>
    <row r="76" spans="1:16" x14ac:dyDescent="0.25">
      <c r="A76" s="390">
        <f t="shared" si="0"/>
        <v>96544</v>
      </c>
      <c r="B76" s="391">
        <v>92801</v>
      </c>
      <c r="C76" s="392"/>
      <c r="D76" s="392" t="s">
        <v>5178</v>
      </c>
      <c r="E76" s="393"/>
      <c r="F76" s="393" t="s">
        <v>17</v>
      </c>
      <c r="G76" s="394">
        <v>1</v>
      </c>
      <c r="H76" s="395">
        <f>VLOOKUP(B76,'CMP-SIN-SD-10-2023'!A:D,4,0)</f>
        <v>11.52</v>
      </c>
      <c r="I76" s="395"/>
      <c r="J76" s="25">
        <f t="shared" ref="J76:J80" si="19">TRUNC((H76*G76),2)</f>
        <v>11.52</v>
      </c>
      <c r="M76" s="25">
        <f>VLOOKUP(B76,'CMP-SIN-SD-10-2023'!A:D,4,0)</f>
        <v>11.52</v>
      </c>
      <c r="N76" s="25" t="b">
        <f t="shared" ref="N76:N80" si="20">M76=H76</f>
        <v>1</v>
      </c>
      <c r="O76" s="377"/>
      <c r="P76" s="377"/>
    </row>
    <row r="77" spans="1:16" x14ac:dyDescent="0.25">
      <c r="A77" s="367">
        <f t="shared" ref="A77:A80" si="21">IF(O77&lt;&gt;0,O77,A76)</f>
        <v>96544</v>
      </c>
      <c r="B77" s="226">
        <v>88238</v>
      </c>
      <c r="C77" s="227"/>
      <c r="D77" s="227" t="s">
        <v>3281</v>
      </c>
      <c r="E77" s="228"/>
      <c r="F77" s="228" t="s">
        <v>517</v>
      </c>
      <c r="G77" s="368">
        <v>4.9000000000000002E-2</v>
      </c>
      <c r="H77" s="369">
        <f>VLOOKUP(B77,'CMP-SIN-SD-10-2023'!A:D,4,0)</f>
        <v>22.75</v>
      </c>
      <c r="I77" s="369"/>
      <c r="J77" s="25">
        <f t="shared" si="19"/>
        <v>1.1100000000000001</v>
      </c>
      <c r="M77" s="25">
        <f>VLOOKUP(B77,'CMP-SIN-SD-10-2023'!A:D,4,0)</f>
        <v>22.75</v>
      </c>
      <c r="N77" s="25" t="b">
        <f t="shared" si="20"/>
        <v>1</v>
      </c>
      <c r="O77" s="377"/>
      <c r="P77" s="377"/>
    </row>
    <row r="78" spans="1:16" x14ac:dyDescent="0.25">
      <c r="A78" s="367">
        <f t="shared" si="21"/>
        <v>96544</v>
      </c>
      <c r="B78" s="226">
        <v>88245</v>
      </c>
      <c r="C78" s="227"/>
      <c r="D78" s="227" t="s">
        <v>3287</v>
      </c>
      <c r="E78" s="228"/>
      <c r="F78" s="228" t="s">
        <v>517</v>
      </c>
      <c r="G78" s="368">
        <v>0.151</v>
      </c>
      <c r="H78" s="369">
        <f>VLOOKUP(B78,'CMP-SIN-SD-10-2023'!A:D,4,0)</f>
        <v>29.32</v>
      </c>
      <c r="I78" s="369"/>
      <c r="J78" s="25">
        <f t="shared" si="19"/>
        <v>4.42</v>
      </c>
      <c r="M78" s="25">
        <f>VLOOKUP(B78,'CMP-SIN-SD-10-2023'!A:D,4,0)</f>
        <v>29.32</v>
      </c>
      <c r="N78" s="25" t="b">
        <f t="shared" si="20"/>
        <v>1</v>
      </c>
      <c r="O78" s="377"/>
      <c r="P78" s="377"/>
    </row>
    <row r="79" spans="1:16" ht="45" x14ac:dyDescent="0.25">
      <c r="A79" s="367">
        <f t="shared" si="21"/>
        <v>96544</v>
      </c>
      <c r="B79" s="226">
        <v>39017</v>
      </c>
      <c r="C79" s="227"/>
      <c r="D79" s="227" t="s">
        <v>7602</v>
      </c>
      <c r="E79" s="228"/>
      <c r="F79" s="228" t="s">
        <v>6</v>
      </c>
      <c r="G79" s="368">
        <v>1.19</v>
      </c>
      <c r="H79" s="369">
        <f>VLOOKUP(B79,'INS-SIN-SD-10-2023'!A:D,4,0)</f>
        <v>0.22</v>
      </c>
      <c r="I79" s="369"/>
      <c r="J79" s="25">
        <f t="shared" si="19"/>
        <v>0.26</v>
      </c>
      <c r="M79" s="25">
        <f>VLOOKUP(B79,'INS-SIN-SD-10-2023'!A:D,4,0)</f>
        <v>0.22</v>
      </c>
      <c r="N79" s="25" t="b">
        <f t="shared" si="20"/>
        <v>1</v>
      </c>
      <c r="O79" s="377"/>
      <c r="P79" s="377" t="s">
        <v>13773</v>
      </c>
    </row>
    <row r="80" spans="1:16" ht="30" x14ac:dyDescent="0.25">
      <c r="A80" s="378">
        <f t="shared" si="21"/>
        <v>96544</v>
      </c>
      <c r="B80" s="379">
        <v>43132</v>
      </c>
      <c r="C80" s="380"/>
      <c r="D80" s="380" t="s">
        <v>7454</v>
      </c>
      <c r="E80" s="381"/>
      <c r="F80" s="381" t="s">
        <v>17</v>
      </c>
      <c r="G80" s="382">
        <v>2.5000000000000001E-2</v>
      </c>
      <c r="H80" s="383">
        <f>VLOOKUP(B80,'INS-SIN-SD-10-2023'!A:D,4,0)</f>
        <v>16.7</v>
      </c>
      <c r="I80" s="383"/>
      <c r="J80" s="25">
        <f t="shared" si="19"/>
        <v>0.41</v>
      </c>
      <c r="M80" s="25">
        <f>VLOOKUP(B80,'INS-SIN-SD-10-2023'!A:D,4,0)</f>
        <v>16.7</v>
      </c>
      <c r="N80" s="25" t="b">
        <f t="shared" si="20"/>
        <v>1</v>
      </c>
      <c r="O80" s="377"/>
      <c r="P80" s="377" t="s">
        <v>13773</v>
      </c>
    </row>
    <row r="81" spans="1:16" ht="45" x14ac:dyDescent="0.25">
      <c r="A81" s="328" t="s">
        <v>13776</v>
      </c>
      <c r="B81" s="357"/>
      <c r="C81" s="339" t="s">
        <v>13777</v>
      </c>
      <c r="D81" s="339"/>
      <c r="E81" s="334" t="s">
        <v>12</v>
      </c>
      <c r="F81" s="334"/>
      <c r="G81" s="358"/>
      <c r="H81" s="359"/>
      <c r="I81" s="340">
        <f>SUMIF(A:A,A81,J:J)</f>
        <v>613.78000000000009</v>
      </c>
      <c r="J81" s="377"/>
      <c r="K81" s="377"/>
      <c r="L81" s="377"/>
      <c r="M81" s="377"/>
      <c r="N81" s="377"/>
      <c r="O81" s="377"/>
      <c r="P81" s="377"/>
    </row>
    <row r="82" spans="1:16" x14ac:dyDescent="0.25">
      <c r="A82" s="390" t="str">
        <f t="shared" ref="A82:A86" si="22">IF(O82&lt;&gt;0,O82,A81)</f>
        <v>CCU.03.0018</v>
      </c>
      <c r="B82" s="391">
        <v>88309</v>
      </c>
      <c r="C82" s="392"/>
      <c r="D82" s="392" t="s">
        <v>3339</v>
      </c>
      <c r="E82" s="393"/>
      <c r="F82" s="393" t="s">
        <v>517</v>
      </c>
      <c r="G82" s="394">
        <v>0.49299999999999999</v>
      </c>
      <c r="H82" s="395">
        <f>VLOOKUP(B82,'CMP-SIN-SD-10-2023'!A:D,4,0)</f>
        <v>29.53</v>
      </c>
      <c r="I82" s="395"/>
      <c r="J82" s="25">
        <f t="shared" ref="J82:J86" si="23">TRUNC((H82*G82),2)</f>
        <v>14.55</v>
      </c>
      <c r="M82" s="25">
        <f>VLOOKUP(B82,'CMP-SIN-SD-10-2023'!A:D,4,0)</f>
        <v>29.53</v>
      </c>
      <c r="N82" s="25" t="b">
        <f t="shared" ref="N82:N86" si="24">M82=H82</f>
        <v>1</v>
      </c>
      <c r="O82" s="377"/>
      <c r="P82" s="377"/>
    </row>
    <row r="83" spans="1:16" x14ac:dyDescent="0.25">
      <c r="A83" s="367" t="str">
        <f t="shared" si="22"/>
        <v>CCU.03.0018</v>
      </c>
      <c r="B83" s="226">
        <v>88316</v>
      </c>
      <c r="C83" s="227"/>
      <c r="D83" s="227" t="s">
        <v>3346</v>
      </c>
      <c r="E83" s="228"/>
      <c r="F83" s="228" t="s">
        <v>517</v>
      </c>
      <c r="G83" s="368">
        <v>0.74</v>
      </c>
      <c r="H83" s="369">
        <f>VLOOKUP(B83,'CMP-SIN-SD-10-2023'!A:D,4,0)</f>
        <v>21.91</v>
      </c>
      <c r="I83" s="369"/>
      <c r="J83" s="25">
        <f t="shared" si="23"/>
        <v>16.21</v>
      </c>
      <c r="M83" s="25">
        <f>VLOOKUP(B83,'CMP-SIN-SD-10-2023'!A:D,4,0)</f>
        <v>21.91</v>
      </c>
      <c r="N83" s="25" t="b">
        <f t="shared" si="24"/>
        <v>1</v>
      </c>
      <c r="O83" s="377"/>
      <c r="P83" s="377"/>
    </row>
    <row r="84" spans="1:16" ht="30" x14ac:dyDescent="0.25">
      <c r="A84" s="367" t="str">
        <f t="shared" si="22"/>
        <v>CCU.03.0018</v>
      </c>
      <c r="B84" s="226">
        <v>90586</v>
      </c>
      <c r="C84" s="227"/>
      <c r="D84" s="227" t="s">
        <v>330</v>
      </c>
      <c r="E84" s="228"/>
      <c r="F84" s="228" t="s">
        <v>273</v>
      </c>
      <c r="G84" s="368">
        <v>0.12</v>
      </c>
      <c r="H84" s="369">
        <f>VLOOKUP(B84,'CMP-SIN-SD-10-2023'!A:D,4,0)</f>
        <v>1.1499999999999999</v>
      </c>
      <c r="I84" s="369"/>
      <c r="J84" s="25">
        <f t="shared" si="23"/>
        <v>0.13</v>
      </c>
      <c r="M84" s="25">
        <f>VLOOKUP(B84,'CMP-SIN-SD-10-2023'!A:D,4,0)</f>
        <v>1.1499999999999999</v>
      </c>
      <c r="N84" s="25" t="b">
        <f t="shared" si="24"/>
        <v>1</v>
      </c>
      <c r="O84" s="377"/>
      <c r="P84" s="377"/>
    </row>
    <row r="85" spans="1:16" ht="30" x14ac:dyDescent="0.25">
      <c r="A85" s="367" t="str">
        <f t="shared" si="22"/>
        <v>CCU.03.0018</v>
      </c>
      <c r="B85" s="226">
        <v>90587</v>
      </c>
      <c r="C85" s="227"/>
      <c r="D85" s="227" t="s">
        <v>451</v>
      </c>
      <c r="E85" s="228"/>
      <c r="F85" s="228" t="s">
        <v>395</v>
      </c>
      <c r="G85" s="368">
        <v>0.126</v>
      </c>
      <c r="H85" s="369">
        <f>VLOOKUP(B85,'CMP-SIN-SD-10-2023'!A:D,4,0)</f>
        <v>0.49</v>
      </c>
      <c r="I85" s="369"/>
      <c r="J85" s="25">
        <f t="shared" si="23"/>
        <v>0.06</v>
      </c>
      <c r="M85" s="25">
        <f>VLOOKUP(B85,'CMP-SIN-SD-10-2023'!A:D,4,0)</f>
        <v>0.49</v>
      </c>
      <c r="N85" s="25" t="b">
        <f t="shared" si="24"/>
        <v>1</v>
      </c>
      <c r="O85" s="377"/>
      <c r="P85" s="377"/>
    </row>
    <row r="86" spans="1:16" ht="45" x14ac:dyDescent="0.25">
      <c r="A86" s="378" t="str">
        <f t="shared" si="22"/>
        <v>CCU.03.0018</v>
      </c>
      <c r="B86" s="379">
        <v>1527</v>
      </c>
      <c r="C86" s="380"/>
      <c r="D86" s="380" t="s">
        <v>7536</v>
      </c>
      <c r="E86" s="381"/>
      <c r="F86" s="381" t="s">
        <v>12</v>
      </c>
      <c r="G86" s="382">
        <v>1.1499999999999999</v>
      </c>
      <c r="H86" s="383">
        <f>VLOOKUP(B86,'INS-SIN-SD-10-2023'!A:D,4,0)</f>
        <v>506.81</v>
      </c>
      <c r="I86" s="383"/>
      <c r="J86" s="25">
        <f t="shared" si="23"/>
        <v>582.83000000000004</v>
      </c>
      <c r="M86" s="25">
        <f>VLOOKUP(B86,'INS-SIN-SD-10-2023'!A:D,4,0)</f>
        <v>506.81</v>
      </c>
      <c r="N86" s="25" t="b">
        <f t="shared" si="24"/>
        <v>1</v>
      </c>
      <c r="O86" s="377"/>
      <c r="P86" s="377" t="s">
        <v>13773</v>
      </c>
    </row>
    <row r="87" spans="1:16" ht="45" x14ac:dyDescent="0.25">
      <c r="A87" s="328" t="s">
        <v>13778</v>
      </c>
      <c r="B87" s="357"/>
      <c r="C87" s="339" t="s">
        <v>13779</v>
      </c>
      <c r="D87" s="339"/>
      <c r="E87" s="334" t="s">
        <v>12</v>
      </c>
      <c r="F87" s="334"/>
      <c r="G87" s="358"/>
      <c r="H87" s="359"/>
      <c r="I87" s="340">
        <f>SUMIF(A:A,A87,J:J)</f>
        <v>605.59</v>
      </c>
      <c r="J87" s="377"/>
      <c r="K87" s="377"/>
      <c r="L87" s="377"/>
      <c r="M87" s="377"/>
      <c r="N87" s="377"/>
      <c r="O87" s="377"/>
      <c r="P87" s="377"/>
    </row>
    <row r="88" spans="1:16" x14ac:dyDescent="0.25">
      <c r="A88" s="390" t="str">
        <f t="shared" ref="A88:A92" si="25">IF(O88&lt;&gt;0,O88,A87)</f>
        <v>CCU.03.0031</v>
      </c>
      <c r="B88" s="391">
        <v>88309</v>
      </c>
      <c r="C88" s="392"/>
      <c r="D88" s="392" t="s">
        <v>3339</v>
      </c>
      <c r="E88" s="393"/>
      <c r="F88" s="393" t="s">
        <v>517</v>
      </c>
      <c r="G88" s="394">
        <v>0.36299999999999999</v>
      </c>
      <c r="H88" s="395">
        <f>VLOOKUP(B88,'CMP-SIN-SD-10-2023'!A:D,4,0)</f>
        <v>29.53</v>
      </c>
      <c r="I88" s="395"/>
      <c r="J88" s="25">
        <f t="shared" ref="J88:J92" si="26">TRUNC((H88*G88),2)</f>
        <v>10.71</v>
      </c>
      <c r="M88" s="25">
        <f>VLOOKUP(B88,'CMP-SIN-SD-10-2023'!A:D,4,0)</f>
        <v>29.53</v>
      </c>
      <c r="N88" s="25" t="b">
        <f t="shared" ref="N88:N92" si="27">M88=H88</f>
        <v>1</v>
      </c>
      <c r="O88" s="377"/>
      <c r="P88" s="377"/>
    </row>
    <row r="89" spans="1:16" x14ac:dyDescent="0.25">
      <c r="A89" s="367" t="str">
        <f t="shared" si="25"/>
        <v>CCU.03.0031</v>
      </c>
      <c r="B89" s="226">
        <v>88316</v>
      </c>
      <c r="C89" s="227"/>
      <c r="D89" s="227" t="s">
        <v>3346</v>
      </c>
      <c r="E89" s="228"/>
      <c r="F89" s="228" t="s">
        <v>517</v>
      </c>
      <c r="G89" s="368">
        <v>0.54400000000000004</v>
      </c>
      <c r="H89" s="369">
        <f>VLOOKUP(B89,'CMP-SIN-SD-10-2023'!A:D,4,0)</f>
        <v>21.91</v>
      </c>
      <c r="I89" s="369"/>
      <c r="J89" s="25">
        <f t="shared" si="26"/>
        <v>11.91</v>
      </c>
      <c r="M89" s="25">
        <f>VLOOKUP(B89,'CMP-SIN-SD-10-2023'!A:D,4,0)</f>
        <v>21.91</v>
      </c>
      <c r="N89" s="25" t="b">
        <f t="shared" si="27"/>
        <v>1</v>
      </c>
      <c r="O89" s="377"/>
      <c r="P89" s="377"/>
    </row>
    <row r="90" spans="1:16" ht="30" x14ac:dyDescent="0.25">
      <c r="A90" s="367" t="str">
        <f t="shared" si="25"/>
        <v>CCU.03.0031</v>
      </c>
      <c r="B90" s="226">
        <v>90586</v>
      </c>
      <c r="C90" s="227"/>
      <c r="D90" s="227" t="s">
        <v>330</v>
      </c>
      <c r="E90" s="228"/>
      <c r="F90" s="228" t="s">
        <v>273</v>
      </c>
      <c r="G90" s="368">
        <v>8.7999999999999995E-2</v>
      </c>
      <c r="H90" s="369">
        <f>VLOOKUP(B90,'CMP-SIN-SD-10-2023'!A:D,4,0)</f>
        <v>1.1499999999999999</v>
      </c>
      <c r="I90" s="369"/>
      <c r="J90" s="25">
        <f t="shared" si="26"/>
        <v>0.1</v>
      </c>
      <c r="M90" s="25">
        <f>VLOOKUP(B90,'CMP-SIN-SD-10-2023'!A:D,4,0)</f>
        <v>1.1499999999999999</v>
      </c>
      <c r="N90" s="25" t="b">
        <f t="shared" si="27"/>
        <v>1</v>
      </c>
      <c r="O90" s="377"/>
      <c r="P90" s="377"/>
    </row>
    <row r="91" spans="1:16" ht="30" x14ac:dyDescent="0.25">
      <c r="A91" s="367" t="str">
        <f t="shared" si="25"/>
        <v>CCU.03.0031</v>
      </c>
      <c r="B91" s="226">
        <v>90587</v>
      </c>
      <c r="C91" s="227"/>
      <c r="D91" s="227" t="s">
        <v>451</v>
      </c>
      <c r="E91" s="228"/>
      <c r="F91" s="228" t="s">
        <v>395</v>
      </c>
      <c r="G91" s="368">
        <v>9.2999999999999999E-2</v>
      </c>
      <c r="H91" s="369">
        <f>VLOOKUP(B91,'CMP-SIN-SD-10-2023'!A:D,4,0)</f>
        <v>0.49</v>
      </c>
      <c r="I91" s="369"/>
      <c r="J91" s="25">
        <f t="shared" si="26"/>
        <v>0.04</v>
      </c>
      <c r="M91" s="25">
        <f>VLOOKUP(B91,'CMP-SIN-SD-10-2023'!A:D,4,0)</f>
        <v>0.49</v>
      </c>
      <c r="N91" s="25" t="b">
        <f t="shared" si="27"/>
        <v>1</v>
      </c>
      <c r="O91" s="377"/>
      <c r="P91" s="377"/>
    </row>
    <row r="92" spans="1:16" ht="45" x14ac:dyDescent="0.25">
      <c r="A92" s="378" t="str">
        <f t="shared" si="25"/>
        <v>CCU.03.0031</v>
      </c>
      <c r="B92" s="379">
        <v>1527</v>
      </c>
      <c r="C92" s="380"/>
      <c r="D92" s="380" t="s">
        <v>7536</v>
      </c>
      <c r="E92" s="381"/>
      <c r="F92" s="381" t="s">
        <v>12</v>
      </c>
      <c r="G92" s="382">
        <v>1.1499999999999999</v>
      </c>
      <c r="H92" s="383">
        <f>VLOOKUP(B92,'INS-SIN-SD-10-2023'!A:D,4,0)</f>
        <v>506.81</v>
      </c>
      <c r="I92" s="383"/>
      <c r="J92" s="25">
        <f t="shared" si="26"/>
        <v>582.83000000000004</v>
      </c>
      <c r="M92" s="25">
        <f>VLOOKUP(B92,'INS-SIN-SD-10-2023'!A:D,4,0)</f>
        <v>506.81</v>
      </c>
      <c r="N92" s="25" t="b">
        <f t="shared" si="27"/>
        <v>1</v>
      </c>
      <c r="O92" s="377"/>
      <c r="P92" s="377" t="s">
        <v>13773</v>
      </c>
    </row>
    <row r="93" spans="1:16" ht="30" x14ac:dyDescent="0.25">
      <c r="A93" s="328">
        <v>96558</v>
      </c>
      <c r="B93" s="357"/>
      <c r="C93" s="339" t="s">
        <v>13780</v>
      </c>
      <c r="D93" s="339"/>
      <c r="E93" s="334" t="s">
        <v>12</v>
      </c>
      <c r="F93" s="334"/>
      <c r="G93" s="358"/>
      <c r="H93" s="359"/>
      <c r="I93" s="340">
        <f>SUMIF(A:A,A93,J:J)</f>
        <v>631.71</v>
      </c>
      <c r="J93" s="377"/>
      <c r="K93" s="377"/>
      <c r="L93" s="377"/>
      <c r="M93" s="377"/>
      <c r="N93" s="377"/>
      <c r="O93" s="377"/>
      <c r="P93" s="377"/>
    </row>
    <row r="94" spans="1:16" x14ac:dyDescent="0.25">
      <c r="A94" s="390">
        <f t="shared" ref="A94:A98" si="28">IF(O94&lt;&gt;0,O94,A93)</f>
        <v>96558</v>
      </c>
      <c r="B94" s="391">
        <v>88309</v>
      </c>
      <c r="C94" s="392"/>
      <c r="D94" s="392" t="s">
        <v>3339</v>
      </c>
      <c r="E94" s="393"/>
      <c r="F94" s="393" t="s">
        <v>517</v>
      </c>
      <c r="G94" s="394">
        <v>0.49299999999999999</v>
      </c>
      <c r="H94" s="395">
        <f>VLOOKUP(B94,'CMP-SIN-SD-10-2023'!A:D,4,0)</f>
        <v>29.53</v>
      </c>
      <c r="I94" s="395"/>
      <c r="J94" s="25">
        <f t="shared" ref="J94:J98" si="29">TRUNC((H94*G94),2)</f>
        <v>14.55</v>
      </c>
      <c r="M94" s="25">
        <f>VLOOKUP(B94,'CMP-SIN-SD-10-2023'!A:D,4,0)</f>
        <v>29.53</v>
      </c>
      <c r="N94" s="25" t="b">
        <f t="shared" ref="N94:N98" si="30">M94=H94</f>
        <v>1</v>
      </c>
      <c r="O94" s="377"/>
      <c r="P94" s="377"/>
    </row>
    <row r="95" spans="1:16" x14ac:dyDescent="0.25">
      <c r="A95" s="367">
        <f t="shared" si="28"/>
        <v>96558</v>
      </c>
      <c r="B95" s="226">
        <v>88316</v>
      </c>
      <c r="C95" s="227"/>
      <c r="D95" s="227" t="s">
        <v>3346</v>
      </c>
      <c r="E95" s="228"/>
      <c r="F95" s="228" t="s">
        <v>517</v>
      </c>
      <c r="G95" s="368">
        <v>0.74</v>
      </c>
      <c r="H95" s="369">
        <f>VLOOKUP(B95,'CMP-SIN-SD-10-2023'!A:D,4,0)</f>
        <v>21.91</v>
      </c>
      <c r="I95" s="369"/>
      <c r="J95" s="25">
        <f t="shared" si="29"/>
        <v>16.21</v>
      </c>
      <c r="M95" s="25">
        <f>VLOOKUP(B95,'CMP-SIN-SD-10-2023'!A:D,4,0)</f>
        <v>21.91</v>
      </c>
      <c r="N95" s="25" t="b">
        <f t="shared" si="30"/>
        <v>1</v>
      </c>
      <c r="O95" s="377"/>
      <c r="P95" s="377"/>
    </row>
    <row r="96" spans="1:16" ht="30" x14ac:dyDescent="0.25">
      <c r="A96" s="367">
        <f t="shared" si="28"/>
        <v>96558</v>
      </c>
      <c r="B96" s="226">
        <v>90586</v>
      </c>
      <c r="C96" s="227"/>
      <c r="D96" s="227" t="s">
        <v>330</v>
      </c>
      <c r="E96" s="228"/>
      <c r="F96" s="228" t="s">
        <v>273</v>
      </c>
      <c r="G96" s="368">
        <v>0.12</v>
      </c>
      <c r="H96" s="369">
        <f>VLOOKUP(B96,'CMP-SIN-SD-10-2023'!A:D,4,0)</f>
        <v>1.1499999999999999</v>
      </c>
      <c r="I96" s="369"/>
      <c r="J96" s="25">
        <f t="shared" si="29"/>
        <v>0.13</v>
      </c>
      <c r="M96" s="25">
        <f>VLOOKUP(B96,'CMP-SIN-SD-10-2023'!A:D,4,0)</f>
        <v>1.1499999999999999</v>
      </c>
      <c r="N96" s="25" t="b">
        <f t="shared" si="30"/>
        <v>1</v>
      </c>
      <c r="O96" s="377"/>
      <c r="P96" s="377"/>
    </row>
    <row r="97" spans="1:16" ht="30" x14ac:dyDescent="0.25">
      <c r="A97" s="367">
        <f t="shared" si="28"/>
        <v>96558</v>
      </c>
      <c r="B97" s="226">
        <v>90587</v>
      </c>
      <c r="C97" s="227"/>
      <c r="D97" s="227" t="s">
        <v>451</v>
      </c>
      <c r="E97" s="228"/>
      <c r="F97" s="228" t="s">
        <v>395</v>
      </c>
      <c r="G97" s="368">
        <v>0.126</v>
      </c>
      <c r="H97" s="369">
        <f>VLOOKUP(B97,'CMP-SIN-SD-10-2023'!A:D,4,0)</f>
        <v>0.49</v>
      </c>
      <c r="I97" s="369"/>
      <c r="J97" s="25">
        <f t="shared" si="29"/>
        <v>0.06</v>
      </c>
      <c r="M97" s="25">
        <f>VLOOKUP(B97,'CMP-SIN-SD-10-2023'!A:D,4,0)</f>
        <v>0.49</v>
      </c>
      <c r="N97" s="25" t="b">
        <f t="shared" si="30"/>
        <v>1</v>
      </c>
      <c r="O97" s="377"/>
      <c r="P97" s="377"/>
    </row>
    <row r="98" spans="1:16" ht="45" x14ac:dyDescent="0.25">
      <c r="A98" s="378">
        <f t="shared" si="28"/>
        <v>96558</v>
      </c>
      <c r="B98" s="379">
        <v>1525</v>
      </c>
      <c r="C98" s="380"/>
      <c r="D98" s="380" t="s">
        <v>7538</v>
      </c>
      <c r="E98" s="381"/>
      <c r="F98" s="381" t="s">
        <v>12</v>
      </c>
      <c r="G98" s="382">
        <v>1.1499999999999999</v>
      </c>
      <c r="H98" s="383">
        <f>VLOOKUP(B98,'INS-SIN-SD-10-2023'!A:D,4,0)</f>
        <v>522.4</v>
      </c>
      <c r="I98" s="383"/>
      <c r="J98" s="25">
        <f t="shared" si="29"/>
        <v>600.76</v>
      </c>
      <c r="M98" s="25">
        <f>VLOOKUP(B98,'INS-SIN-SD-10-2023'!A:D,4,0)</f>
        <v>522.4</v>
      </c>
      <c r="N98" s="25" t="b">
        <f t="shared" si="30"/>
        <v>1</v>
      </c>
      <c r="O98" s="377"/>
      <c r="P98" s="377" t="s">
        <v>13773</v>
      </c>
    </row>
    <row r="99" spans="1:16" ht="30" x14ac:dyDescent="0.25">
      <c r="A99" s="328">
        <v>96549</v>
      </c>
      <c r="B99" s="357"/>
      <c r="C99" s="339" t="s">
        <v>1560</v>
      </c>
      <c r="D99" s="339"/>
      <c r="E99" s="334" t="s">
        <v>17</v>
      </c>
      <c r="F99" s="334"/>
      <c r="G99" s="358"/>
      <c r="H99" s="359"/>
      <c r="I99" s="340">
        <f>SUMIF(A:A,A99,J:J)</f>
        <v>12.4</v>
      </c>
      <c r="J99" s="377"/>
      <c r="K99" s="377"/>
      <c r="L99" s="377"/>
      <c r="M99" s="377"/>
      <c r="N99" s="377"/>
      <c r="O99" s="377"/>
      <c r="P99" s="377"/>
    </row>
    <row r="100" spans="1:16" ht="30" x14ac:dyDescent="0.25">
      <c r="A100" s="390">
        <f t="shared" ref="A100:A104" si="31">IF(O100&lt;&gt;0,O100,A99)</f>
        <v>96549</v>
      </c>
      <c r="B100" s="391">
        <v>92806</v>
      </c>
      <c r="C100" s="392"/>
      <c r="D100" s="392" t="s">
        <v>5433</v>
      </c>
      <c r="E100" s="393"/>
      <c r="F100" s="393" t="s">
        <v>17</v>
      </c>
      <c r="G100" s="394">
        <v>1</v>
      </c>
      <c r="H100" s="395">
        <f>VLOOKUP(B100,'CMP-SIN-SD-10-2023'!A:D,4,0)</f>
        <v>10.63</v>
      </c>
      <c r="I100" s="395"/>
      <c r="J100" s="25">
        <f t="shared" ref="J100:J104" si="32">TRUNC((H100*G100),2)</f>
        <v>10.63</v>
      </c>
      <c r="M100" s="25">
        <f>VLOOKUP(B100,'CMP-SIN-SD-10-2023'!A:D,4,0)</f>
        <v>10.63</v>
      </c>
      <c r="N100" s="25" t="b">
        <f t="shared" ref="N100:N104" si="33">M100=H100</f>
        <v>1</v>
      </c>
      <c r="O100" s="377"/>
      <c r="P100" s="377"/>
    </row>
    <row r="101" spans="1:16" x14ac:dyDescent="0.25">
      <c r="A101" s="367">
        <f t="shared" si="31"/>
        <v>96549</v>
      </c>
      <c r="B101" s="226">
        <v>88238</v>
      </c>
      <c r="C101" s="227"/>
      <c r="D101" s="227" t="s">
        <v>3281</v>
      </c>
      <c r="E101" s="228"/>
      <c r="F101" s="228" t="s">
        <v>517</v>
      </c>
      <c r="G101" s="368">
        <v>1.2E-2</v>
      </c>
      <c r="H101" s="369">
        <f>VLOOKUP(B101,'CMP-SIN-SD-10-2023'!A:D,4,0)</f>
        <v>22.75</v>
      </c>
      <c r="I101" s="369"/>
      <c r="J101" s="25">
        <f t="shared" si="32"/>
        <v>0.27</v>
      </c>
      <c r="M101" s="25">
        <f>VLOOKUP(B101,'CMP-SIN-SD-10-2023'!A:D,4,0)</f>
        <v>22.75</v>
      </c>
      <c r="N101" s="25" t="b">
        <f t="shared" si="33"/>
        <v>1</v>
      </c>
      <c r="O101" s="377"/>
      <c r="P101" s="377"/>
    </row>
    <row r="102" spans="1:16" x14ac:dyDescent="0.25">
      <c r="A102" s="367">
        <f t="shared" si="31"/>
        <v>96549</v>
      </c>
      <c r="B102" s="226">
        <v>88245</v>
      </c>
      <c r="C102" s="227"/>
      <c r="D102" s="227" t="s">
        <v>3287</v>
      </c>
      <c r="E102" s="228"/>
      <c r="F102" s="228" t="s">
        <v>517</v>
      </c>
      <c r="G102" s="368">
        <v>3.6499999999999998E-2</v>
      </c>
      <c r="H102" s="369">
        <f>VLOOKUP(B102,'CMP-SIN-SD-10-2023'!A:D,4,0)</f>
        <v>29.32</v>
      </c>
      <c r="I102" s="369"/>
      <c r="J102" s="25">
        <f t="shared" si="32"/>
        <v>1.07</v>
      </c>
      <c r="M102" s="25">
        <f>VLOOKUP(B102,'CMP-SIN-SD-10-2023'!A:D,4,0)</f>
        <v>29.32</v>
      </c>
      <c r="N102" s="25" t="b">
        <f t="shared" si="33"/>
        <v>1</v>
      </c>
      <c r="O102" s="377"/>
      <c r="P102" s="377"/>
    </row>
    <row r="103" spans="1:16" ht="45" x14ac:dyDescent="0.25">
      <c r="A103" s="367">
        <f t="shared" si="31"/>
        <v>96549</v>
      </c>
      <c r="B103" s="226">
        <v>39017</v>
      </c>
      <c r="C103" s="227"/>
      <c r="D103" s="227" t="s">
        <v>7602</v>
      </c>
      <c r="E103" s="228"/>
      <c r="F103" s="228" t="s">
        <v>6</v>
      </c>
      <c r="G103" s="368">
        <v>0.13600000000000001</v>
      </c>
      <c r="H103" s="369">
        <f>VLOOKUP(B103,'INS-SIN-SD-10-2023'!A:D,4,0)</f>
        <v>0.22</v>
      </c>
      <c r="I103" s="369"/>
      <c r="J103" s="25">
        <f t="shared" si="32"/>
        <v>0.02</v>
      </c>
      <c r="M103" s="25">
        <f>VLOOKUP(B103,'INS-SIN-SD-10-2023'!A:D,4,0)</f>
        <v>0.22</v>
      </c>
      <c r="N103" s="25" t="b">
        <f t="shared" si="33"/>
        <v>1</v>
      </c>
      <c r="O103" s="377"/>
      <c r="P103" s="377" t="s">
        <v>13773</v>
      </c>
    </row>
    <row r="104" spans="1:16" ht="30" x14ac:dyDescent="0.25">
      <c r="A104" s="378">
        <f t="shared" si="31"/>
        <v>96549</v>
      </c>
      <c r="B104" s="379">
        <v>43132</v>
      </c>
      <c r="C104" s="380"/>
      <c r="D104" s="380" t="s">
        <v>7454</v>
      </c>
      <c r="E104" s="381"/>
      <c r="F104" s="381" t="s">
        <v>17</v>
      </c>
      <c r="G104" s="382">
        <v>2.5000000000000001E-2</v>
      </c>
      <c r="H104" s="383">
        <f>VLOOKUP(B104,'INS-SIN-SD-10-2023'!A:D,4,0)</f>
        <v>16.7</v>
      </c>
      <c r="I104" s="383"/>
      <c r="J104" s="25">
        <f t="shared" si="32"/>
        <v>0.41</v>
      </c>
      <c r="M104" s="25">
        <f>VLOOKUP(B104,'INS-SIN-SD-10-2023'!A:D,4,0)</f>
        <v>16.7</v>
      </c>
      <c r="N104" s="25" t="b">
        <f t="shared" si="33"/>
        <v>1</v>
      </c>
      <c r="O104" s="377"/>
      <c r="P104" s="377" t="s">
        <v>13773</v>
      </c>
    </row>
    <row r="105" spans="1:16" ht="45" x14ac:dyDescent="0.25">
      <c r="A105" s="328">
        <v>96557</v>
      </c>
      <c r="B105" s="357"/>
      <c r="C105" s="339" t="s">
        <v>13781</v>
      </c>
      <c r="D105" s="339"/>
      <c r="E105" s="334" t="s">
        <v>12</v>
      </c>
      <c r="F105" s="334"/>
      <c r="G105" s="358"/>
      <c r="H105" s="359"/>
      <c r="I105" s="340">
        <f>SUMIF(A:A,A105,J:J)</f>
        <v>623.52</v>
      </c>
      <c r="J105" s="377"/>
      <c r="K105" s="377"/>
      <c r="L105" s="377"/>
      <c r="M105" s="377"/>
      <c r="N105" s="377"/>
      <c r="O105" s="377"/>
      <c r="P105" s="377"/>
    </row>
    <row r="106" spans="1:16" x14ac:dyDescent="0.25">
      <c r="A106" s="390">
        <f t="shared" ref="A106:A110" si="34">IF(O106&lt;&gt;0,O106,A105)</f>
        <v>96557</v>
      </c>
      <c r="B106" s="391">
        <v>88309</v>
      </c>
      <c r="C106" s="392"/>
      <c r="D106" s="392" t="s">
        <v>3339</v>
      </c>
      <c r="E106" s="393"/>
      <c r="F106" s="393" t="s">
        <v>517</v>
      </c>
      <c r="G106" s="394">
        <v>0.36299999999999999</v>
      </c>
      <c r="H106" s="395">
        <f>VLOOKUP(B106,'CMP-SIN-SD-10-2023'!A:D,4,0)</f>
        <v>29.53</v>
      </c>
      <c r="I106" s="395"/>
      <c r="J106" s="25">
        <f t="shared" ref="J106:J110" si="35">TRUNC((H106*G106),2)</f>
        <v>10.71</v>
      </c>
      <c r="M106" s="25">
        <f>VLOOKUP(B106,'CMP-SIN-SD-10-2023'!A:D,4,0)</f>
        <v>29.53</v>
      </c>
      <c r="N106" s="25" t="b">
        <f t="shared" ref="N106:N110" si="36">M106=H106</f>
        <v>1</v>
      </c>
      <c r="O106" s="377"/>
      <c r="P106" s="377"/>
    </row>
    <row r="107" spans="1:16" x14ac:dyDescent="0.25">
      <c r="A107" s="367">
        <f t="shared" si="34"/>
        <v>96557</v>
      </c>
      <c r="B107" s="226">
        <v>88316</v>
      </c>
      <c r="C107" s="227"/>
      <c r="D107" s="227" t="s">
        <v>3346</v>
      </c>
      <c r="E107" s="228"/>
      <c r="F107" s="228" t="s">
        <v>517</v>
      </c>
      <c r="G107" s="368">
        <v>0.54400000000000004</v>
      </c>
      <c r="H107" s="369">
        <f>VLOOKUP(B107,'CMP-SIN-SD-10-2023'!A:D,4,0)</f>
        <v>21.91</v>
      </c>
      <c r="I107" s="369"/>
      <c r="J107" s="25">
        <f t="shared" si="35"/>
        <v>11.91</v>
      </c>
      <c r="M107" s="25">
        <f>VLOOKUP(B107,'CMP-SIN-SD-10-2023'!A:D,4,0)</f>
        <v>21.91</v>
      </c>
      <c r="N107" s="25" t="b">
        <f t="shared" si="36"/>
        <v>1</v>
      </c>
      <c r="O107" s="377"/>
      <c r="P107" s="377"/>
    </row>
    <row r="108" spans="1:16" ht="30" x14ac:dyDescent="0.25">
      <c r="A108" s="367">
        <f t="shared" si="34"/>
        <v>96557</v>
      </c>
      <c r="B108" s="226">
        <v>90586</v>
      </c>
      <c r="C108" s="227"/>
      <c r="D108" s="227" t="s">
        <v>330</v>
      </c>
      <c r="E108" s="228"/>
      <c r="F108" s="228" t="s">
        <v>273</v>
      </c>
      <c r="G108" s="368">
        <v>8.7999999999999995E-2</v>
      </c>
      <c r="H108" s="369">
        <f>VLOOKUP(B108,'CMP-SIN-SD-10-2023'!A:D,4,0)</f>
        <v>1.1499999999999999</v>
      </c>
      <c r="I108" s="369"/>
      <c r="J108" s="25">
        <f t="shared" si="35"/>
        <v>0.1</v>
      </c>
      <c r="M108" s="25">
        <f>VLOOKUP(B108,'CMP-SIN-SD-10-2023'!A:D,4,0)</f>
        <v>1.1499999999999999</v>
      </c>
      <c r="N108" s="25" t="b">
        <f t="shared" si="36"/>
        <v>1</v>
      </c>
      <c r="O108" s="377"/>
      <c r="P108" s="377"/>
    </row>
    <row r="109" spans="1:16" ht="30" x14ac:dyDescent="0.25">
      <c r="A109" s="367">
        <f t="shared" si="34"/>
        <v>96557</v>
      </c>
      <c r="B109" s="226">
        <v>90587</v>
      </c>
      <c r="C109" s="227"/>
      <c r="D109" s="227" t="s">
        <v>451</v>
      </c>
      <c r="E109" s="228"/>
      <c r="F109" s="228" t="s">
        <v>395</v>
      </c>
      <c r="G109" s="368">
        <v>9.2999999999999999E-2</v>
      </c>
      <c r="H109" s="369">
        <f>VLOOKUP(B109,'CMP-SIN-SD-10-2023'!A:D,4,0)</f>
        <v>0.49</v>
      </c>
      <c r="I109" s="369"/>
      <c r="J109" s="25">
        <f t="shared" si="35"/>
        <v>0.04</v>
      </c>
      <c r="M109" s="25">
        <f>VLOOKUP(B109,'CMP-SIN-SD-10-2023'!A:D,4,0)</f>
        <v>0.49</v>
      </c>
      <c r="N109" s="25" t="b">
        <f t="shared" si="36"/>
        <v>1</v>
      </c>
      <c r="O109" s="377"/>
      <c r="P109" s="377"/>
    </row>
    <row r="110" spans="1:16" ht="45" x14ac:dyDescent="0.25">
      <c r="A110" s="378">
        <f t="shared" si="34"/>
        <v>96557</v>
      </c>
      <c r="B110" s="379">
        <v>1525</v>
      </c>
      <c r="C110" s="380"/>
      <c r="D110" s="380" t="s">
        <v>7538</v>
      </c>
      <c r="E110" s="381"/>
      <c r="F110" s="381" t="s">
        <v>12</v>
      </c>
      <c r="G110" s="382">
        <v>1.1499999999999999</v>
      </c>
      <c r="H110" s="383">
        <f>VLOOKUP(B110,'INS-SIN-SD-10-2023'!A:D,4,0)</f>
        <v>522.4</v>
      </c>
      <c r="I110" s="383"/>
      <c r="J110" s="25">
        <f t="shared" si="35"/>
        <v>600.76</v>
      </c>
      <c r="M110" s="25">
        <f>VLOOKUP(B110,'INS-SIN-SD-10-2023'!A:D,4,0)</f>
        <v>522.4</v>
      </c>
      <c r="N110" s="25" t="b">
        <f t="shared" si="36"/>
        <v>1</v>
      </c>
      <c r="O110" s="377"/>
      <c r="P110" s="377" t="s">
        <v>13773</v>
      </c>
    </row>
    <row r="111" spans="1:16" ht="60" x14ac:dyDescent="0.25">
      <c r="A111" s="328">
        <v>92419</v>
      </c>
      <c r="B111" s="357"/>
      <c r="C111" s="339" t="s">
        <v>1440</v>
      </c>
      <c r="D111" s="339"/>
      <c r="E111" s="334" t="s">
        <v>3</v>
      </c>
      <c r="F111" s="334"/>
      <c r="G111" s="358"/>
      <c r="H111" s="359"/>
      <c r="I111" s="340">
        <f>SUMIF(A:A,A111,J:J)</f>
        <v>83.11</v>
      </c>
      <c r="J111" s="377"/>
      <c r="K111" s="377"/>
      <c r="L111" s="377"/>
      <c r="M111" s="377"/>
      <c r="N111" s="377"/>
      <c r="O111" s="377"/>
      <c r="P111" s="377"/>
    </row>
    <row r="112" spans="1:16" ht="45" x14ac:dyDescent="0.25">
      <c r="A112" s="390">
        <f t="shared" ref="A112:A119" si="37">IF(O112&lt;&gt;0,O112,A111)</f>
        <v>92419</v>
      </c>
      <c r="B112" s="391">
        <v>92263</v>
      </c>
      <c r="C112" s="392"/>
      <c r="D112" s="392" t="s">
        <v>1424</v>
      </c>
      <c r="E112" s="393"/>
      <c r="F112" s="393" t="s">
        <v>3</v>
      </c>
      <c r="G112" s="394">
        <v>0.26300000000000001</v>
      </c>
      <c r="H112" s="395">
        <f>VLOOKUP(B112,'CMP-SIN-SD-10-2023'!A:D,4,0)</f>
        <v>154.19</v>
      </c>
      <c r="I112" s="395"/>
      <c r="J112" s="25">
        <f t="shared" ref="J112:J119" si="38">TRUNC((H112*G112),2)</f>
        <v>40.549999999999997</v>
      </c>
      <c r="M112" s="25">
        <f>VLOOKUP(B112,'CMP-SIN-SD-10-2023'!A:D,4,0)</f>
        <v>154.19</v>
      </c>
      <c r="N112" s="25" t="b">
        <f t="shared" ref="N112:N119" si="39">M112=H112</f>
        <v>1</v>
      </c>
      <c r="O112" s="377"/>
      <c r="P112" s="377"/>
    </row>
    <row r="113" spans="1:16" x14ac:dyDescent="0.25">
      <c r="A113" s="367">
        <f t="shared" si="37"/>
        <v>92419</v>
      </c>
      <c r="B113" s="226">
        <v>88239</v>
      </c>
      <c r="C113" s="227"/>
      <c r="D113" s="227" t="s">
        <v>3282</v>
      </c>
      <c r="E113" s="228"/>
      <c r="F113" s="228" t="s">
        <v>517</v>
      </c>
      <c r="G113" s="368">
        <v>0.159</v>
      </c>
      <c r="H113" s="369">
        <f>VLOOKUP(B113,'CMP-SIN-SD-10-2023'!A:D,4,0)</f>
        <v>22.62</v>
      </c>
      <c r="I113" s="369"/>
      <c r="J113" s="25">
        <f t="shared" si="38"/>
        <v>3.59</v>
      </c>
      <c r="M113" s="25">
        <f>VLOOKUP(B113,'CMP-SIN-SD-10-2023'!A:D,4,0)</f>
        <v>22.62</v>
      </c>
      <c r="N113" s="25" t="b">
        <f t="shared" si="39"/>
        <v>1</v>
      </c>
      <c r="O113" s="377"/>
      <c r="P113" s="377"/>
    </row>
    <row r="114" spans="1:16" x14ac:dyDescent="0.25">
      <c r="A114" s="367">
        <f t="shared" si="37"/>
        <v>92419</v>
      </c>
      <c r="B114" s="226">
        <v>88262</v>
      </c>
      <c r="C114" s="227"/>
      <c r="D114" s="227" t="s">
        <v>3302</v>
      </c>
      <c r="E114" s="228"/>
      <c r="F114" s="228" t="s">
        <v>517</v>
      </c>
      <c r="G114" s="368">
        <v>0.86599999999999999</v>
      </c>
      <c r="H114" s="369">
        <f>VLOOKUP(B114,'CMP-SIN-SD-10-2023'!A:D,4,0)</f>
        <v>29.14</v>
      </c>
      <c r="I114" s="369"/>
      <c r="J114" s="25">
        <f t="shared" si="38"/>
        <v>25.23</v>
      </c>
      <c r="M114" s="25">
        <f>VLOOKUP(B114,'CMP-SIN-SD-10-2023'!A:D,4,0)</f>
        <v>29.14</v>
      </c>
      <c r="N114" s="25" t="b">
        <f t="shared" si="39"/>
        <v>1</v>
      </c>
      <c r="O114" s="377"/>
      <c r="P114" s="377"/>
    </row>
    <row r="115" spans="1:16" ht="30" x14ac:dyDescent="0.25">
      <c r="A115" s="367">
        <f t="shared" si="37"/>
        <v>92419</v>
      </c>
      <c r="B115" s="226">
        <v>40271</v>
      </c>
      <c r="C115" s="227"/>
      <c r="D115" s="227" t="s">
        <v>7662</v>
      </c>
      <c r="E115" s="228"/>
      <c r="F115" s="228" t="s">
        <v>90</v>
      </c>
      <c r="G115" s="368">
        <v>0.19600000000000001</v>
      </c>
      <c r="H115" s="369">
        <f>VLOOKUP(B115,'INS-SIN-SD-10-2023'!A:D,4,0)</f>
        <v>14.54</v>
      </c>
      <c r="I115" s="369"/>
      <c r="J115" s="25">
        <f t="shared" si="38"/>
        <v>2.84</v>
      </c>
      <c r="M115" s="25">
        <f>VLOOKUP(B115,'INS-SIN-SD-10-2023'!A:D,4,0)</f>
        <v>14.54</v>
      </c>
      <c r="N115" s="25" t="b">
        <f t="shared" si="39"/>
        <v>1</v>
      </c>
      <c r="O115" s="377"/>
      <c r="P115" s="377" t="s">
        <v>13773</v>
      </c>
    </row>
    <row r="116" spans="1:16" ht="30" x14ac:dyDescent="0.25">
      <c r="A116" s="367">
        <f t="shared" si="37"/>
        <v>92419</v>
      </c>
      <c r="B116" s="226">
        <v>40287</v>
      </c>
      <c r="C116" s="227"/>
      <c r="D116" s="227" t="s">
        <v>7663</v>
      </c>
      <c r="E116" s="228"/>
      <c r="F116" s="228" t="s">
        <v>90</v>
      </c>
      <c r="G116" s="368">
        <v>0.78500000000000003</v>
      </c>
      <c r="H116" s="369">
        <f>VLOOKUP(B116,'INS-SIN-SD-10-2023'!A:D,4,0)</f>
        <v>5.6</v>
      </c>
      <c r="I116" s="369"/>
      <c r="J116" s="25">
        <f t="shared" si="38"/>
        <v>4.3899999999999997</v>
      </c>
      <c r="M116" s="25">
        <f>VLOOKUP(B116,'INS-SIN-SD-10-2023'!A:D,4,0)</f>
        <v>5.6</v>
      </c>
      <c r="N116" s="25" t="b">
        <f t="shared" si="39"/>
        <v>1</v>
      </c>
      <c r="O116" s="377"/>
      <c r="P116" s="377" t="s">
        <v>13773</v>
      </c>
    </row>
    <row r="117" spans="1:16" ht="30" x14ac:dyDescent="0.25">
      <c r="A117" s="367">
        <f t="shared" si="37"/>
        <v>92419</v>
      </c>
      <c r="B117" s="226">
        <v>2692</v>
      </c>
      <c r="C117" s="227"/>
      <c r="D117" s="227" t="s">
        <v>7570</v>
      </c>
      <c r="E117" s="228"/>
      <c r="F117" s="228" t="s">
        <v>3012</v>
      </c>
      <c r="G117" s="368">
        <v>0.01</v>
      </c>
      <c r="H117" s="369">
        <f>VLOOKUP(B117,'INS-SIN-SD-10-2023'!A:D,4,0)</f>
        <v>7.71</v>
      </c>
      <c r="I117" s="369"/>
      <c r="J117" s="25">
        <f t="shared" si="38"/>
        <v>7.0000000000000007E-2</v>
      </c>
      <c r="M117" s="25">
        <f>VLOOKUP(B117,'INS-SIN-SD-10-2023'!A:D,4,0)</f>
        <v>7.71</v>
      </c>
      <c r="N117" s="25" t="b">
        <f t="shared" si="39"/>
        <v>1</v>
      </c>
      <c r="O117" s="377"/>
      <c r="P117" s="377" t="s">
        <v>13773</v>
      </c>
    </row>
    <row r="118" spans="1:16" ht="45" x14ac:dyDescent="0.25">
      <c r="A118" s="367">
        <f t="shared" si="37"/>
        <v>92419</v>
      </c>
      <c r="B118" s="226">
        <v>40275</v>
      </c>
      <c r="C118" s="227"/>
      <c r="D118" s="227" t="s">
        <v>7665</v>
      </c>
      <c r="E118" s="228"/>
      <c r="F118" s="228" t="s">
        <v>90</v>
      </c>
      <c r="G118" s="368">
        <v>0.39300000000000002</v>
      </c>
      <c r="H118" s="369">
        <f>VLOOKUP(B118,'INS-SIN-SD-10-2023'!A:D,4,0)</f>
        <v>15.2</v>
      </c>
      <c r="I118" s="369"/>
      <c r="J118" s="25">
        <f t="shared" si="38"/>
        <v>5.97</v>
      </c>
      <c r="M118" s="25">
        <f>VLOOKUP(B118,'INS-SIN-SD-10-2023'!A:D,4,0)</f>
        <v>15.2</v>
      </c>
      <c r="N118" s="25" t="b">
        <f t="shared" si="39"/>
        <v>1</v>
      </c>
      <c r="O118" s="377"/>
      <c r="P118" s="377" t="s">
        <v>13773</v>
      </c>
    </row>
    <row r="119" spans="1:16" x14ac:dyDescent="0.25">
      <c r="A119" s="378">
        <f t="shared" si="37"/>
        <v>92419</v>
      </c>
      <c r="B119" s="379">
        <v>40304</v>
      </c>
      <c r="C119" s="380"/>
      <c r="D119" s="380" t="s">
        <v>7724</v>
      </c>
      <c r="E119" s="381"/>
      <c r="F119" s="381" t="s">
        <v>17</v>
      </c>
      <c r="G119" s="382">
        <v>1.9E-2</v>
      </c>
      <c r="H119" s="383">
        <f>VLOOKUP(B119,'INS-SIN-SD-10-2023'!A:D,4,0)</f>
        <v>24.98</v>
      </c>
      <c r="I119" s="383"/>
      <c r="J119" s="25">
        <f t="shared" si="38"/>
        <v>0.47</v>
      </c>
      <c r="M119" s="25">
        <f>VLOOKUP(B119,'INS-SIN-SD-10-2023'!A:D,4,0)</f>
        <v>24.98</v>
      </c>
      <c r="N119" s="25" t="b">
        <f t="shared" si="39"/>
        <v>1</v>
      </c>
      <c r="O119" s="377"/>
      <c r="P119" s="377" t="s">
        <v>13773</v>
      </c>
    </row>
    <row r="120" spans="1:16" ht="60" x14ac:dyDescent="0.25">
      <c r="A120" s="328">
        <v>92775</v>
      </c>
      <c r="B120" s="357"/>
      <c r="C120" s="339" t="s">
        <v>1549</v>
      </c>
      <c r="D120" s="339"/>
      <c r="E120" s="334" t="s">
        <v>17</v>
      </c>
      <c r="F120" s="334"/>
      <c r="G120" s="358"/>
      <c r="H120" s="359"/>
      <c r="I120" s="340">
        <f>SUMIF(A:A,A120,J:J)</f>
        <v>19.760000000000002</v>
      </c>
      <c r="J120" s="377"/>
      <c r="K120" s="377"/>
      <c r="L120" s="377"/>
      <c r="M120" s="377"/>
      <c r="N120" s="377"/>
      <c r="O120" s="377"/>
      <c r="P120" s="377"/>
    </row>
    <row r="121" spans="1:16" ht="30" x14ac:dyDescent="0.25">
      <c r="A121" s="390">
        <f t="shared" ref="A121:A125" si="40">IF(O121&lt;&gt;0,O121,A120)</f>
        <v>92775</v>
      </c>
      <c r="B121" s="391">
        <v>92791</v>
      </c>
      <c r="C121" s="392"/>
      <c r="D121" s="392" t="s">
        <v>13782</v>
      </c>
      <c r="E121" s="393"/>
      <c r="F121" s="393" t="s">
        <v>17</v>
      </c>
      <c r="G121" s="394">
        <v>1</v>
      </c>
      <c r="H121" s="395">
        <v>11.68</v>
      </c>
      <c r="I121" s="395"/>
      <c r="J121" s="25">
        <f t="shared" ref="J121:J125" si="41">TRUNC((H121*G121),2)</f>
        <v>11.68</v>
      </c>
      <c r="M121" s="25" t="e">
        <f>VLOOKUP(B121,'CMP-SIN-SD-10-2023'!A:D,4,0)</f>
        <v>#N/A</v>
      </c>
      <c r="N121" s="25" t="e">
        <f t="shared" ref="N121:N125" si="42">M121=H121</f>
        <v>#N/A</v>
      </c>
      <c r="O121" s="377"/>
      <c r="P121" s="377"/>
    </row>
    <row r="122" spans="1:16" x14ac:dyDescent="0.25">
      <c r="A122" s="367">
        <f t="shared" si="40"/>
        <v>92775</v>
      </c>
      <c r="B122" s="226">
        <v>88238</v>
      </c>
      <c r="C122" s="227"/>
      <c r="D122" s="227" t="s">
        <v>3281</v>
      </c>
      <c r="E122" s="228"/>
      <c r="F122" s="228" t="s">
        <v>517</v>
      </c>
      <c r="G122" s="368">
        <v>3.6700000000000003E-2</v>
      </c>
      <c r="H122" s="369">
        <f>VLOOKUP(B122,'CMP-SIN-SD-10-2023'!A:D,4,0)</f>
        <v>22.75</v>
      </c>
      <c r="I122" s="369"/>
      <c r="J122" s="25">
        <f t="shared" si="41"/>
        <v>0.83</v>
      </c>
      <c r="M122" s="25">
        <f>VLOOKUP(B122,'CMP-SIN-SD-10-2023'!A:D,4,0)</f>
        <v>22.75</v>
      </c>
      <c r="N122" s="25" t="b">
        <f t="shared" si="42"/>
        <v>1</v>
      </c>
      <c r="O122" s="377"/>
      <c r="P122" s="377"/>
    </row>
    <row r="123" spans="1:16" x14ac:dyDescent="0.25">
      <c r="A123" s="367">
        <f t="shared" si="40"/>
        <v>92775</v>
      </c>
      <c r="B123" s="226">
        <v>88245</v>
      </c>
      <c r="C123" s="227"/>
      <c r="D123" s="227" t="s">
        <v>3287</v>
      </c>
      <c r="E123" s="228"/>
      <c r="F123" s="228" t="s">
        <v>517</v>
      </c>
      <c r="G123" s="368">
        <v>0.22450000000000001</v>
      </c>
      <c r="H123" s="369">
        <f>VLOOKUP(B123,'CMP-SIN-SD-10-2023'!A:D,4,0)</f>
        <v>29.32</v>
      </c>
      <c r="I123" s="369"/>
      <c r="J123" s="25">
        <f t="shared" si="41"/>
        <v>6.58</v>
      </c>
      <c r="M123" s="25">
        <f>VLOOKUP(B123,'CMP-SIN-SD-10-2023'!A:D,4,0)</f>
        <v>29.32</v>
      </c>
      <c r="N123" s="25" t="b">
        <f t="shared" si="42"/>
        <v>1</v>
      </c>
      <c r="O123" s="377"/>
      <c r="P123" s="377"/>
    </row>
    <row r="124" spans="1:16" ht="45" x14ac:dyDescent="0.25">
      <c r="A124" s="367">
        <f t="shared" si="40"/>
        <v>92775</v>
      </c>
      <c r="B124" s="226">
        <v>39017</v>
      </c>
      <c r="C124" s="227"/>
      <c r="D124" s="227" t="s">
        <v>7602</v>
      </c>
      <c r="E124" s="228"/>
      <c r="F124" s="228" t="s">
        <v>6</v>
      </c>
      <c r="G124" s="368">
        <v>1.19</v>
      </c>
      <c r="H124" s="369">
        <f>VLOOKUP(B124,'INS-SIN-SD-10-2023'!A:D,4,0)</f>
        <v>0.22</v>
      </c>
      <c r="I124" s="369"/>
      <c r="J124" s="25">
        <f t="shared" si="41"/>
        <v>0.26</v>
      </c>
      <c r="M124" s="25">
        <f>VLOOKUP(B124,'INS-SIN-SD-10-2023'!A:D,4,0)</f>
        <v>0.22</v>
      </c>
      <c r="N124" s="25" t="b">
        <f t="shared" si="42"/>
        <v>1</v>
      </c>
      <c r="O124" s="377"/>
      <c r="P124" s="377" t="s">
        <v>13773</v>
      </c>
    </row>
    <row r="125" spans="1:16" ht="30" x14ac:dyDescent="0.25">
      <c r="A125" s="378">
        <f t="shared" si="40"/>
        <v>92775</v>
      </c>
      <c r="B125" s="379">
        <v>43132</v>
      </c>
      <c r="C125" s="380"/>
      <c r="D125" s="380" t="s">
        <v>7454</v>
      </c>
      <c r="E125" s="381"/>
      <c r="F125" s="381" t="s">
        <v>17</v>
      </c>
      <c r="G125" s="382">
        <v>2.5000000000000001E-2</v>
      </c>
      <c r="H125" s="383">
        <f>VLOOKUP(B125,'INS-SIN-SD-10-2023'!A:D,4,0)</f>
        <v>16.7</v>
      </c>
      <c r="I125" s="383"/>
      <c r="J125" s="25">
        <f t="shared" si="41"/>
        <v>0.41</v>
      </c>
      <c r="M125" s="25">
        <f>VLOOKUP(B125,'INS-SIN-SD-10-2023'!A:D,4,0)</f>
        <v>16.7</v>
      </c>
      <c r="N125" s="25" t="b">
        <f t="shared" si="42"/>
        <v>1</v>
      </c>
      <c r="O125" s="377"/>
      <c r="P125" s="377" t="s">
        <v>13773</v>
      </c>
    </row>
    <row r="126" spans="1:16" ht="60" x14ac:dyDescent="0.25">
      <c r="A126" s="328">
        <v>92778</v>
      </c>
      <c r="B126" s="357"/>
      <c r="C126" s="339" t="s">
        <v>1551</v>
      </c>
      <c r="D126" s="339"/>
      <c r="E126" s="334" t="s">
        <v>17</v>
      </c>
      <c r="F126" s="334"/>
      <c r="G126" s="358"/>
      <c r="H126" s="359"/>
      <c r="I126" s="340">
        <f>SUMIF(A:A,A126,J:J)</f>
        <v>14.369999999999997</v>
      </c>
      <c r="J126" s="377"/>
      <c r="K126" s="377"/>
      <c r="L126" s="377"/>
      <c r="M126" s="377"/>
      <c r="N126" s="377"/>
      <c r="O126" s="377"/>
      <c r="P126" s="377"/>
    </row>
    <row r="127" spans="1:16" ht="30" x14ac:dyDescent="0.25">
      <c r="A127" s="390">
        <f t="shared" ref="A127:A131" si="43">IF(O127&lt;&gt;0,O127,A126)</f>
        <v>92778</v>
      </c>
      <c r="B127" s="391">
        <v>92794</v>
      </c>
      <c r="C127" s="392"/>
      <c r="D127" s="392" t="s">
        <v>13783</v>
      </c>
      <c r="E127" s="393"/>
      <c r="F127" s="393" t="s">
        <v>17</v>
      </c>
      <c r="G127" s="394">
        <v>1</v>
      </c>
      <c r="H127" s="395">
        <v>10.7</v>
      </c>
      <c r="I127" s="395"/>
      <c r="J127" s="25">
        <f t="shared" ref="J127:J131" si="44">TRUNC((H127*G127),2)</f>
        <v>10.7</v>
      </c>
      <c r="M127" s="25" t="e">
        <f>VLOOKUP(B127,'CMP-SIN-SD-10-2023'!A:D,4,0)</f>
        <v>#N/A</v>
      </c>
      <c r="N127" s="25" t="e">
        <f t="shared" ref="N127:N131" si="45">M127=H127</f>
        <v>#N/A</v>
      </c>
      <c r="O127" s="377"/>
      <c r="P127" s="377"/>
    </row>
    <row r="128" spans="1:16" x14ac:dyDescent="0.25">
      <c r="A128" s="367">
        <f t="shared" si="43"/>
        <v>92778</v>
      </c>
      <c r="B128" s="226">
        <v>88238</v>
      </c>
      <c r="C128" s="227"/>
      <c r="D128" s="227" t="s">
        <v>3281</v>
      </c>
      <c r="E128" s="228"/>
      <c r="F128" s="228" t="s">
        <v>517</v>
      </c>
      <c r="G128" s="368">
        <v>1.5599999999999999E-2</v>
      </c>
      <c r="H128" s="369">
        <f>VLOOKUP(B128,'CMP-SIN-SD-10-2023'!A:D,4,0)</f>
        <v>22.75</v>
      </c>
      <c r="I128" s="369"/>
      <c r="J128" s="25">
        <f t="shared" si="44"/>
        <v>0.35</v>
      </c>
      <c r="M128" s="25">
        <f>VLOOKUP(B128,'CMP-SIN-SD-10-2023'!A:D,4,0)</f>
        <v>22.75</v>
      </c>
      <c r="N128" s="25" t="b">
        <f t="shared" si="45"/>
        <v>1</v>
      </c>
      <c r="O128" s="377"/>
      <c r="P128" s="377"/>
    </row>
    <row r="129" spans="1:16" x14ac:dyDescent="0.25">
      <c r="A129" s="367">
        <f t="shared" si="43"/>
        <v>92778</v>
      </c>
      <c r="B129" s="226">
        <v>88245</v>
      </c>
      <c r="C129" s="227"/>
      <c r="D129" s="227" t="s">
        <v>3287</v>
      </c>
      <c r="E129" s="228"/>
      <c r="F129" s="228" t="s">
        <v>517</v>
      </c>
      <c r="G129" s="368">
        <v>9.5600000000000004E-2</v>
      </c>
      <c r="H129" s="369">
        <f>VLOOKUP(B129,'CMP-SIN-SD-10-2023'!A:D,4,0)</f>
        <v>29.32</v>
      </c>
      <c r="I129" s="369"/>
      <c r="J129" s="25">
        <f t="shared" si="44"/>
        <v>2.8</v>
      </c>
      <c r="M129" s="25">
        <f>VLOOKUP(B129,'CMP-SIN-SD-10-2023'!A:D,4,0)</f>
        <v>29.32</v>
      </c>
      <c r="N129" s="25" t="b">
        <f t="shared" si="45"/>
        <v>1</v>
      </c>
      <c r="O129" s="377"/>
      <c r="P129" s="377"/>
    </row>
    <row r="130" spans="1:16" ht="45" x14ac:dyDescent="0.25">
      <c r="A130" s="367">
        <f t="shared" si="43"/>
        <v>92778</v>
      </c>
      <c r="B130" s="226">
        <v>39017</v>
      </c>
      <c r="C130" s="227"/>
      <c r="D130" s="227" t="s">
        <v>7602</v>
      </c>
      <c r="E130" s="228"/>
      <c r="F130" s="228" t="s">
        <v>6</v>
      </c>
      <c r="G130" s="368">
        <v>0.54300000000000004</v>
      </c>
      <c r="H130" s="369">
        <f>VLOOKUP(B130,'INS-SIN-SD-10-2023'!A:D,4,0)</f>
        <v>0.22</v>
      </c>
      <c r="I130" s="369"/>
      <c r="J130" s="25">
        <f t="shared" si="44"/>
        <v>0.11</v>
      </c>
      <c r="M130" s="25">
        <f>VLOOKUP(B130,'INS-SIN-SD-10-2023'!A:D,4,0)</f>
        <v>0.22</v>
      </c>
      <c r="N130" s="25" t="b">
        <f t="shared" si="45"/>
        <v>1</v>
      </c>
      <c r="O130" s="377"/>
      <c r="P130" s="377" t="s">
        <v>13773</v>
      </c>
    </row>
    <row r="131" spans="1:16" ht="30" x14ac:dyDescent="0.25">
      <c r="A131" s="378">
        <f t="shared" si="43"/>
        <v>92778</v>
      </c>
      <c r="B131" s="379">
        <v>43132</v>
      </c>
      <c r="C131" s="380"/>
      <c r="D131" s="380" t="s">
        <v>7454</v>
      </c>
      <c r="E131" s="381"/>
      <c r="F131" s="381" t="s">
        <v>17</v>
      </c>
      <c r="G131" s="382">
        <v>2.5000000000000001E-2</v>
      </c>
      <c r="H131" s="383">
        <f>VLOOKUP(B131,'INS-SIN-SD-10-2023'!A:D,4,0)</f>
        <v>16.7</v>
      </c>
      <c r="I131" s="383"/>
      <c r="J131" s="25">
        <f t="shared" si="44"/>
        <v>0.41</v>
      </c>
      <c r="M131" s="25">
        <f>VLOOKUP(B131,'INS-SIN-SD-10-2023'!A:D,4,0)</f>
        <v>16.7</v>
      </c>
      <c r="N131" s="25" t="b">
        <f t="shared" si="45"/>
        <v>1</v>
      </c>
      <c r="O131" s="377"/>
      <c r="P131" s="377" t="s">
        <v>13773</v>
      </c>
    </row>
    <row r="132" spans="1:16" ht="60" x14ac:dyDescent="0.25">
      <c r="A132" s="328">
        <v>92779</v>
      </c>
      <c r="B132" s="357"/>
      <c r="C132" s="339" t="s">
        <v>13784</v>
      </c>
      <c r="D132" s="339"/>
      <c r="E132" s="334" t="s">
        <v>17</v>
      </c>
      <c r="F132" s="334"/>
      <c r="G132" s="358"/>
      <c r="H132" s="359"/>
      <c r="I132" s="340">
        <f>SUMIF(A:A,A132,J:J)</f>
        <v>11.930000000000001</v>
      </c>
      <c r="J132" s="377"/>
      <c r="K132" s="377"/>
      <c r="L132" s="377"/>
      <c r="M132" s="377"/>
      <c r="N132" s="377"/>
      <c r="O132" s="377"/>
      <c r="P132" s="377"/>
    </row>
    <row r="133" spans="1:16" ht="30" x14ac:dyDescent="0.25">
      <c r="A133" s="390">
        <f t="shared" ref="A133:A137" si="46">IF(O133&lt;&gt;0,O133,A132)</f>
        <v>92779</v>
      </c>
      <c r="B133" s="391">
        <v>92795</v>
      </c>
      <c r="C133" s="392"/>
      <c r="D133" s="392" t="s">
        <v>13785</v>
      </c>
      <c r="E133" s="393"/>
      <c r="F133" s="393" t="s">
        <v>17</v>
      </c>
      <c r="G133" s="394">
        <v>1</v>
      </c>
      <c r="H133" s="395">
        <v>9.15</v>
      </c>
      <c r="I133" s="395"/>
      <c r="J133" s="25">
        <f t="shared" ref="J133:J137" si="47">TRUNC((H133*G133),2)</f>
        <v>9.15</v>
      </c>
      <c r="M133" s="25" t="e">
        <f>VLOOKUP(B133,'CMP-SIN-SD-10-2023'!A:D,4,0)</f>
        <v>#N/A</v>
      </c>
      <c r="N133" s="25" t="e">
        <f t="shared" ref="N133:N137" si="48">M133=H133</f>
        <v>#N/A</v>
      </c>
      <c r="O133" s="377"/>
      <c r="P133" s="377"/>
    </row>
    <row r="134" spans="1:16" x14ac:dyDescent="0.25">
      <c r="A134" s="367">
        <f t="shared" si="46"/>
        <v>92779</v>
      </c>
      <c r="B134" s="226">
        <v>88238</v>
      </c>
      <c r="C134" s="227"/>
      <c r="D134" s="227" t="s">
        <v>3281</v>
      </c>
      <c r="E134" s="228"/>
      <c r="F134" s="228" t="s">
        <v>517</v>
      </c>
      <c r="G134" s="368">
        <v>1.14E-2</v>
      </c>
      <c r="H134" s="369">
        <f>VLOOKUP(B134,'CMP-SIN-SD-10-2023'!A:D,4,0)</f>
        <v>22.75</v>
      </c>
      <c r="I134" s="369"/>
      <c r="J134" s="25">
        <f t="shared" si="47"/>
        <v>0.25</v>
      </c>
      <c r="M134" s="25">
        <f>VLOOKUP(B134,'CMP-SIN-SD-10-2023'!A:D,4,0)</f>
        <v>22.75</v>
      </c>
      <c r="N134" s="25" t="b">
        <f t="shared" si="48"/>
        <v>1</v>
      </c>
      <c r="O134" s="377"/>
      <c r="P134" s="377"/>
    </row>
    <row r="135" spans="1:16" x14ac:dyDescent="0.25">
      <c r="A135" s="367">
        <f t="shared" si="46"/>
        <v>92779</v>
      </c>
      <c r="B135" s="226">
        <v>88245</v>
      </c>
      <c r="C135" s="227"/>
      <c r="D135" s="227" t="s">
        <v>3287</v>
      </c>
      <c r="E135" s="228"/>
      <c r="F135" s="228" t="s">
        <v>517</v>
      </c>
      <c r="G135" s="368">
        <v>6.9800000000000001E-2</v>
      </c>
      <c r="H135" s="369">
        <f>VLOOKUP(B135,'CMP-SIN-SD-10-2023'!A:D,4,0)</f>
        <v>29.32</v>
      </c>
      <c r="I135" s="369"/>
      <c r="J135" s="25">
        <f t="shared" si="47"/>
        <v>2.04</v>
      </c>
      <c r="M135" s="25">
        <f>VLOOKUP(B135,'CMP-SIN-SD-10-2023'!A:D,4,0)</f>
        <v>29.32</v>
      </c>
      <c r="N135" s="25" t="b">
        <f t="shared" si="48"/>
        <v>1</v>
      </c>
      <c r="O135" s="377"/>
      <c r="P135" s="377"/>
    </row>
    <row r="136" spans="1:16" ht="45" x14ac:dyDescent="0.25">
      <c r="A136" s="367">
        <f t="shared" si="46"/>
        <v>92779</v>
      </c>
      <c r="B136" s="226">
        <v>39017</v>
      </c>
      <c r="C136" s="227"/>
      <c r="D136" s="227" t="s">
        <v>7602</v>
      </c>
      <c r="E136" s="228"/>
      <c r="F136" s="228" t="s">
        <v>6</v>
      </c>
      <c r="G136" s="368">
        <v>0.36699999999999999</v>
      </c>
      <c r="H136" s="369">
        <f>VLOOKUP(B136,'INS-SIN-SD-10-2023'!A:D,4,0)</f>
        <v>0.22</v>
      </c>
      <c r="I136" s="369"/>
      <c r="J136" s="25">
        <f t="shared" si="47"/>
        <v>0.08</v>
      </c>
      <c r="M136" s="25">
        <f>VLOOKUP(B136,'INS-SIN-SD-10-2023'!A:D,4,0)</f>
        <v>0.22</v>
      </c>
      <c r="N136" s="25" t="b">
        <f t="shared" si="48"/>
        <v>1</v>
      </c>
      <c r="O136" s="377"/>
      <c r="P136" s="377" t="s">
        <v>13773</v>
      </c>
    </row>
    <row r="137" spans="1:16" ht="30" x14ac:dyDescent="0.25">
      <c r="A137" s="378">
        <f t="shared" si="46"/>
        <v>92779</v>
      </c>
      <c r="B137" s="379">
        <v>43132</v>
      </c>
      <c r="C137" s="380"/>
      <c r="D137" s="380" t="s">
        <v>7454</v>
      </c>
      <c r="E137" s="381"/>
      <c r="F137" s="381" t="s">
        <v>17</v>
      </c>
      <c r="G137" s="382">
        <v>2.5000000000000001E-2</v>
      </c>
      <c r="H137" s="383">
        <f>VLOOKUP(B137,'INS-SIN-SD-10-2023'!A:D,4,0)</f>
        <v>16.7</v>
      </c>
      <c r="I137" s="383"/>
      <c r="J137" s="25">
        <f t="shared" si="47"/>
        <v>0.41</v>
      </c>
      <c r="M137" s="25">
        <f>VLOOKUP(B137,'INS-SIN-SD-10-2023'!A:D,4,0)</f>
        <v>16.7</v>
      </c>
      <c r="N137" s="25" t="b">
        <f t="shared" si="48"/>
        <v>1</v>
      </c>
      <c r="O137" s="377"/>
      <c r="P137" s="377" t="s">
        <v>13773</v>
      </c>
    </row>
    <row r="138" spans="1:16" ht="60" x14ac:dyDescent="0.25">
      <c r="A138" s="328">
        <v>92780</v>
      </c>
      <c r="B138" s="357"/>
      <c r="C138" s="339" t="s">
        <v>13786</v>
      </c>
      <c r="D138" s="339"/>
      <c r="E138" s="334" t="s">
        <v>17</v>
      </c>
      <c r="F138" s="334"/>
      <c r="G138" s="358"/>
      <c r="H138" s="359"/>
      <c r="I138" s="340">
        <f>SUMIF(A:A,A138,J:J)</f>
        <v>11.04</v>
      </c>
      <c r="J138" s="377"/>
      <c r="K138" s="377"/>
      <c r="L138" s="377"/>
      <c r="M138" s="377"/>
      <c r="N138" s="377"/>
      <c r="O138" s="377"/>
      <c r="P138" s="377"/>
    </row>
    <row r="139" spans="1:16" ht="30" x14ac:dyDescent="0.25">
      <c r="A139" s="390">
        <f t="shared" ref="A139:A143" si="49">IF(O139&lt;&gt;0,O139,A138)</f>
        <v>92780</v>
      </c>
      <c r="B139" s="391">
        <v>92796</v>
      </c>
      <c r="C139" s="392"/>
      <c r="D139" s="392" t="s">
        <v>13787</v>
      </c>
      <c r="E139" s="393"/>
      <c r="F139" s="393" t="s">
        <v>17</v>
      </c>
      <c r="G139" s="394">
        <v>1</v>
      </c>
      <c r="H139" s="395">
        <v>9.0399999999999991</v>
      </c>
      <c r="I139" s="395"/>
      <c r="J139" s="25">
        <f t="shared" ref="J139:J143" si="50">TRUNC((H139*G139),2)</f>
        <v>9.0399999999999991</v>
      </c>
      <c r="M139" s="25" t="e">
        <f>VLOOKUP(B139,'CMP-SIN-SD-10-2023'!A:D,4,0)</f>
        <v>#N/A</v>
      </c>
      <c r="N139" s="25" t="e">
        <f t="shared" ref="N139:N143" si="51">M139=H139</f>
        <v>#N/A</v>
      </c>
      <c r="O139" s="377"/>
      <c r="P139" s="377"/>
    </row>
    <row r="140" spans="1:16" x14ac:dyDescent="0.25">
      <c r="A140" s="367">
        <f t="shared" si="49"/>
        <v>92780</v>
      </c>
      <c r="B140" s="226">
        <v>88238</v>
      </c>
      <c r="C140" s="227"/>
      <c r="D140" s="227" t="s">
        <v>3281</v>
      </c>
      <c r="E140" s="228"/>
      <c r="F140" s="228" t="s">
        <v>517</v>
      </c>
      <c r="G140" s="368">
        <v>7.7000000000000002E-3</v>
      </c>
      <c r="H140" s="369">
        <f>VLOOKUP(B140,'CMP-SIN-SD-10-2023'!A:D,4,0)</f>
        <v>22.75</v>
      </c>
      <c r="I140" s="369"/>
      <c r="J140" s="25">
        <f t="shared" si="50"/>
        <v>0.17</v>
      </c>
      <c r="M140" s="25">
        <f>VLOOKUP(B140,'CMP-SIN-SD-10-2023'!A:D,4,0)</f>
        <v>22.75</v>
      </c>
      <c r="N140" s="25" t="b">
        <f t="shared" si="51"/>
        <v>1</v>
      </c>
      <c r="O140" s="377"/>
      <c r="P140" s="377"/>
    </row>
    <row r="141" spans="1:16" x14ac:dyDescent="0.25">
      <c r="A141" s="367">
        <f t="shared" si="49"/>
        <v>92780</v>
      </c>
      <c r="B141" s="226">
        <v>88245</v>
      </c>
      <c r="C141" s="227"/>
      <c r="D141" s="227" t="s">
        <v>3287</v>
      </c>
      <c r="E141" s="228"/>
      <c r="F141" s="228" t="s">
        <v>517</v>
      </c>
      <c r="G141" s="368">
        <v>4.7300000000000002E-2</v>
      </c>
      <c r="H141" s="369">
        <f>VLOOKUP(B141,'CMP-SIN-SD-10-2023'!A:D,4,0)</f>
        <v>29.32</v>
      </c>
      <c r="I141" s="369"/>
      <c r="J141" s="25">
        <f t="shared" si="50"/>
        <v>1.38</v>
      </c>
      <c r="M141" s="25">
        <f>VLOOKUP(B141,'CMP-SIN-SD-10-2023'!A:D,4,0)</f>
        <v>29.32</v>
      </c>
      <c r="N141" s="25" t="b">
        <f t="shared" si="51"/>
        <v>1</v>
      </c>
      <c r="O141" s="377"/>
      <c r="P141" s="377"/>
    </row>
    <row r="142" spans="1:16" ht="45" x14ac:dyDescent="0.25">
      <c r="A142" s="367">
        <f t="shared" si="49"/>
        <v>92780</v>
      </c>
      <c r="B142" s="226">
        <v>39017</v>
      </c>
      <c r="C142" s="227"/>
      <c r="D142" s="227" t="s">
        <v>7602</v>
      </c>
      <c r="E142" s="228"/>
      <c r="F142" s="228" t="s">
        <v>6</v>
      </c>
      <c r="G142" s="368">
        <v>0.21199999999999999</v>
      </c>
      <c r="H142" s="369">
        <f>VLOOKUP(B142,'INS-SIN-SD-10-2023'!A:D,4,0)</f>
        <v>0.22</v>
      </c>
      <c r="I142" s="369"/>
      <c r="J142" s="25">
        <f t="shared" si="50"/>
        <v>0.04</v>
      </c>
      <c r="M142" s="25">
        <f>VLOOKUP(B142,'INS-SIN-SD-10-2023'!A:D,4,0)</f>
        <v>0.22</v>
      </c>
      <c r="N142" s="25" t="b">
        <f t="shared" si="51"/>
        <v>1</v>
      </c>
      <c r="O142" s="377"/>
      <c r="P142" s="377" t="s">
        <v>13773</v>
      </c>
    </row>
    <row r="143" spans="1:16" ht="30" x14ac:dyDescent="0.25">
      <c r="A143" s="378">
        <f t="shared" si="49"/>
        <v>92780</v>
      </c>
      <c r="B143" s="379">
        <v>43132</v>
      </c>
      <c r="C143" s="380"/>
      <c r="D143" s="380" t="s">
        <v>7454</v>
      </c>
      <c r="E143" s="381"/>
      <c r="F143" s="381" t="s">
        <v>17</v>
      </c>
      <c r="G143" s="382">
        <v>2.5000000000000001E-2</v>
      </c>
      <c r="H143" s="383">
        <f>VLOOKUP(B143,'INS-SIN-SD-10-2023'!A:D,4,0)</f>
        <v>16.7</v>
      </c>
      <c r="I143" s="383"/>
      <c r="J143" s="25">
        <f t="shared" si="50"/>
        <v>0.41</v>
      </c>
      <c r="M143" s="25">
        <f>VLOOKUP(B143,'INS-SIN-SD-10-2023'!A:D,4,0)</f>
        <v>16.7</v>
      </c>
      <c r="N143" s="25" t="b">
        <f t="shared" si="51"/>
        <v>1</v>
      </c>
      <c r="O143" s="377"/>
      <c r="P143" s="377" t="s">
        <v>13773</v>
      </c>
    </row>
    <row r="144" spans="1:16" ht="45" x14ac:dyDescent="0.25">
      <c r="A144" s="328" t="s">
        <v>13788</v>
      </c>
      <c r="B144" s="357"/>
      <c r="C144" s="339" t="s">
        <v>13789</v>
      </c>
      <c r="D144" s="339"/>
      <c r="E144" s="334" t="s">
        <v>12</v>
      </c>
      <c r="F144" s="334"/>
      <c r="G144" s="358"/>
      <c r="H144" s="359"/>
      <c r="I144" s="340">
        <f>SUMIF(A:A,A144,J:J)</f>
        <v>653.35</v>
      </c>
      <c r="J144" s="377"/>
      <c r="K144" s="377"/>
      <c r="L144" s="377"/>
      <c r="M144" s="377"/>
      <c r="N144" s="377"/>
      <c r="O144" s="377"/>
      <c r="P144" s="377"/>
    </row>
    <row r="145" spans="1:16" x14ac:dyDescent="0.25">
      <c r="A145" s="390" t="str">
        <f t="shared" ref="A145:A150" si="52">IF(O145&lt;&gt;0,O145,A144)</f>
        <v>CCU.03.0015</v>
      </c>
      <c r="B145" s="391">
        <v>88262</v>
      </c>
      <c r="C145" s="392"/>
      <c r="D145" s="392" t="s">
        <v>3302</v>
      </c>
      <c r="E145" s="393"/>
      <c r="F145" s="393" t="s">
        <v>517</v>
      </c>
      <c r="G145" s="394">
        <v>0.224</v>
      </c>
      <c r="H145" s="395">
        <f>VLOOKUP(B145,'CMP-SIN-SD-10-2023'!A:D,4,0)</f>
        <v>29.14</v>
      </c>
      <c r="I145" s="395"/>
      <c r="J145" s="25">
        <f t="shared" ref="J145:J150" si="53">TRUNC((H145*G145),2)</f>
        <v>6.52</v>
      </c>
      <c r="M145" s="25">
        <f>VLOOKUP(B145,'CMP-SIN-SD-10-2023'!A:D,4,0)</f>
        <v>29.14</v>
      </c>
      <c r="N145" s="25" t="b">
        <f t="shared" ref="N145:N150" si="54">M145=H145</f>
        <v>1</v>
      </c>
      <c r="O145" s="377"/>
      <c r="P145" s="377"/>
    </row>
    <row r="146" spans="1:16" x14ac:dyDescent="0.25">
      <c r="A146" s="367" t="str">
        <f t="shared" si="52"/>
        <v>CCU.03.0015</v>
      </c>
      <c r="B146" s="226">
        <v>88309</v>
      </c>
      <c r="C146" s="227"/>
      <c r="D146" s="227" t="s">
        <v>3339</v>
      </c>
      <c r="E146" s="228"/>
      <c r="F146" s="228" t="s">
        <v>517</v>
      </c>
      <c r="G146" s="368">
        <v>0.224</v>
      </c>
      <c r="H146" s="369">
        <f>VLOOKUP(B146,'CMP-SIN-SD-10-2023'!A:D,4,0)</f>
        <v>29.53</v>
      </c>
      <c r="I146" s="369"/>
      <c r="J146" s="25">
        <f t="shared" si="53"/>
        <v>6.61</v>
      </c>
      <c r="M146" s="25">
        <f>VLOOKUP(B146,'CMP-SIN-SD-10-2023'!A:D,4,0)</f>
        <v>29.53</v>
      </c>
      <c r="N146" s="25" t="b">
        <f t="shared" si="54"/>
        <v>1</v>
      </c>
      <c r="O146" s="377"/>
      <c r="P146" s="377"/>
    </row>
    <row r="147" spans="1:16" x14ac:dyDescent="0.25">
      <c r="A147" s="367" t="str">
        <f t="shared" si="52"/>
        <v>CCU.03.0015</v>
      </c>
      <c r="B147" s="226">
        <v>88316</v>
      </c>
      <c r="C147" s="227"/>
      <c r="D147" s="227" t="s">
        <v>3346</v>
      </c>
      <c r="E147" s="228"/>
      <c r="F147" s="228" t="s">
        <v>517</v>
      </c>
      <c r="G147" s="368">
        <v>1.345</v>
      </c>
      <c r="H147" s="369">
        <f>VLOOKUP(B147,'CMP-SIN-SD-10-2023'!A:D,4,0)</f>
        <v>21.91</v>
      </c>
      <c r="I147" s="369"/>
      <c r="J147" s="25">
        <f t="shared" si="53"/>
        <v>29.46</v>
      </c>
      <c r="M147" s="25">
        <f>VLOOKUP(B147,'CMP-SIN-SD-10-2023'!A:D,4,0)</f>
        <v>21.91</v>
      </c>
      <c r="N147" s="25" t="b">
        <f t="shared" si="54"/>
        <v>1</v>
      </c>
      <c r="O147" s="377"/>
      <c r="P147" s="377"/>
    </row>
    <row r="148" spans="1:16" ht="30" x14ac:dyDescent="0.25">
      <c r="A148" s="367" t="str">
        <f t="shared" si="52"/>
        <v>CCU.03.0015</v>
      </c>
      <c r="B148" s="226">
        <v>90586</v>
      </c>
      <c r="C148" s="227"/>
      <c r="D148" s="227" t="s">
        <v>330</v>
      </c>
      <c r="E148" s="228"/>
      <c r="F148" s="228" t="s">
        <v>273</v>
      </c>
      <c r="G148" s="368">
        <v>9.4E-2</v>
      </c>
      <c r="H148" s="369">
        <f>VLOOKUP(B148,'CMP-SIN-SD-10-2023'!A:D,4,0)</f>
        <v>1.1499999999999999</v>
      </c>
      <c r="I148" s="369"/>
      <c r="J148" s="25">
        <f t="shared" si="53"/>
        <v>0.1</v>
      </c>
      <c r="M148" s="25">
        <f>VLOOKUP(B148,'CMP-SIN-SD-10-2023'!A:D,4,0)</f>
        <v>1.1499999999999999</v>
      </c>
      <c r="N148" s="25" t="b">
        <f t="shared" si="54"/>
        <v>1</v>
      </c>
      <c r="O148" s="377"/>
      <c r="P148" s="377"/>
    </row>
    <row r="149" spans="1:16" ht="30" x14ac:dyDescent="0.25">
      <c r="A149" s="367" t="str">
        <f t="shared" si="52"/>
        <v>CCU.03.0015</v>
      </c>
      <c r="B149" s="226">
        <v>90587</v>
      </c>
      <c r="C149" s="227"/>
      <c r="D149" s="227" t="s">
        <v>451</v>
      </c>
      <c r="E149" s="228"/>
      <c r="F149" s="228" t="s">
        <v>395</v>
      </c>
      <c r="G149" s="368">
        <v>0.13</v>
      </c>
      <c r="H149" s="369">
        <f>VLOOKUP(B149,'CMP-SIN-SD-10-2023'!A:D,4,0)</f>
        <v>0.49</v>
      </c>
      <c r="I149" s="369"/>
      <c r="J149" s="25">
        <f t="shared" si="53"/>
        <v>0.06</v>
      </c>
      <c r="M149" s="25">
        <f>VLOOKUP(B149,'CMP-SIN-SD-10-2023'!A:D,4,0)</f>
        <v>0.49</v>
      </c>
      <c r="N149" s="25" t="b">
        <f t="shared" si="54"/>
        <v>1</v>
      </c>
      <c r="O149" s="377"/>
      <c r="P149" s="377"/>
    </row>
    <row r="150" spans="1:16" ht="45" x14ac:dyDescent="0.25">
      <c r="A150" s="378" t="str">
        <f t="shared" si="52"/>
        <v>CCU.03.0015</v>
      </c>
      <c r="B150" s="379">
        <v>34479</v>
      </c>
      <c r="C150" s="380"/>
      <c r="D150" s="380" t="s">
        <v>7540</v>
      </c>
      <c r="E150" s="381"/>
      <c r="F150" s="381" t="s">
        <v>12</v>
      </c>
      <c r="G150" s="382">
        <v>1.103</v>
      </c>
      <c r="H150" s="383">
        <f>VLOOKUP(B150,'INS-SIN-SD-10-2023'!A:D,4,0)</f>
        <v>553.59</v>
      </c>
      <c r="I150" s="383"/>
      <c r="J150" s="25">
        <f t="shared" si="53"/>
        <v>610.6</v>
      </c>
      <c r="M150" s="25">
        <f>VLOOKUP(B150,'INS-SIN-SD-10-2023'!A:D,4,0)</f>
        <v>553.59</v>
      </c>
      <c r="N150" s="25" t="b">
        <f t="shared" si="54"/>
        <v>1</v>
      </c>
      <c r="O150" s="377"/>
      <c r="P150" s="377" t="s">
        <v>13773</v>
      </c>
    </row>
    <row r="151" spans="1:16" ht="45" x14ac:dyDescent="0.25">
      <c r="A151" s="328">
        <v>92453</v>
      </c>
      <c r="B151" s="357"/>
      <c r="C151" s="339" t="s">
        <v>1461</v>
      </c>
      <c r="D151" s="339"/>
      <c r="E151" s="334" t="s">
        <v>3</v>
      </c>
      <c r="F151" s="334"/>
      <c r="G151" s="358"/>
      <c r="H151" s="359"/>
      <c r="I151" s="340">
        <f>SUMIF(A:A,A151,J:J)</f>
        <v>229.01</v>
      </c>
      <c r="J151" s="377"/>
      <c r="K151" s="377"/>
      <c r="L151" s="377"/>
      <c r="M151" s="377"/>
      <c r="N151" s="377"/>
      <c r="O151" s="377"/>
      <c r="P151" s="377"/>
    </row>
    <row r="152" spans="1:16" ht="30" x14ac:dyDescent="0.25">
      <c r="A152" s="390">
        <f t="shared" ref="A152:A158" si="55">IF(O152&lt;&gt;0,O152,A151)</f>
        <v>92453</v>
      </c>
      <c r="B152" s="391">
        <v>92265</v>
      </c>
      <c r="C152" s="392"/>
      <c r="D152" s="392" t="s">
        <v>1426</v>
      </c>
      <c r="E152" s="393"/>
      <c r="F152" s="393" t="s">
        <v>3</v>
      </c>
      <c r="G152" s="394">
        <v>0.41399999999999998</v>
      </c>
      <c r="H152" s="395">
        <f>VLOOKUP(B152,'CMP-SIN-SD-10-2023'!A:D,4,0)</f>
        <v>111.91</v>
      </c>
      <c r="I152" s="395"/>
      <c r="J152" s="25">
        <f t="shared" ref="J152:J158" si="56">TRUNC((H152*G152),2)</f>
        <v>46.33</v>
      </c>
      <c r="M152" s="25">
        <f>VLOOKUP(B152,'CMP-SIN-SD-10-2023'!A:D,4,0)</f>
        <v>111.91</v>
      </c>
      <c r="N152" s="25" t="b">
        <f t="shared" ref="N152:N158" si="57">M152=H152</f>
        <v>1</v>
      </c>
      <c r="O152" s="377"/>
      <c r="P152" s="377"/>
    </row>
    <row r="153" spans="1:16" ht="30" x14ac:dyDescent="0.25">
      <c r="A153" s="367">
        <f t="shared" si="55"/>
        <v>92453</v>
      </c>
      <c r="B153" s="226">
        <v>92272</v>
      </c>
      <c r="C153" s="227"/>
      <c r="D153" s="227" t="s">
        <v>1433</v>
      </c>
      <c r="E153" s="228"/>
      <c r="F153" s="228" t="s">
        <v>16</v>
      </c>
      <c r="G153" s="368">
        <v>3.4580000000000002</v>
      </c>
      <c r="H153" s="369">
        <f>VLOOKUP(B153,'CMP-SIN-SD-10-2023'!A:D,4,0)</f>
        <v>34.659999999999997</v>
      </c>
      <c r="I153" s="369"/>
      <c r="J153" s="25">
        <f t="shared" si="56"/>
        <v>119.85</v>
      </c>
      <c r="M153" s="25">
        <f>VLOOKUP(B153,'CMP-SIN-SD-10-2023'!A:D,4,0)</f>
        <v>34.659999999999997</v>
      </c>
      <c r="N153" s="25" t="b">
        <f t="shared" si="57"/>
        <v>1</v>
      </c>
      <c r="O153" s="377"/>
      <c r="P153" s="377"/>
    </row>
    <row r="154" spans="1:16" x14ac:dyDescent="0.25">
      <c r="A154" s="367">
        <f t="shared" si="55"/>
        <v>92453</v>
      </c>
      <c r="B154" s="226">
        <v>88239</v>
      </c>
      <c r="C154" s="227"/>
      <c r="D154" s="227" t="s">
        <v>3282</v>
      </c>
      <c r="E154" s="228"/>
      <c r="F154" s="228" t="s">
        <v>517</v>
      </c>
      <c r="G154" s="368">
        <v>0.28100000000000003</v>
      </c>
      <c r="H154" s="369">
        <f>VLOOKUP(B154,'CMP-SIN-SD-10-2023'!A:D,4,0)</f>
        <v>22.62</v>
      </c>
      <c r="I154" s="369"/>
      <c r="J154" s="25">
        <f t="shared" si="56"/>
        <v>6.35</v>
      </c>
      <c r="M154" s="25">
        <f>VLOOKUP(B154,'CMP-SIN-SD-10-2023'!A:D,4,0)</f>
        <v>22.62</v>
      </c>
      <c r="N154" s="25" t="b">
        <f t="shared" si="57"/>
        <v>1</v>
      </c>
      <c r="O154" s="377"/>
      <c r="P154" s="377"/>
    </row>
    <row r="155" spans="1:16" x14ac:dyDescent="0.25">
      <c r="A155" s="367">
        <f t="shared" si="55"/>
        <v>92453</v>
      </c>
      <c r="B155" s="226">
        <v>88262</v>
      </c>
      <c r="C155" s="227"/>
      <c r="D155" s="227" t="s">
        <v>3302</v>
      </c>
      <c r="E155" s="228"/>
      <c r="F155" s="228" t="s">
        <v>517</v>
      </c>
      <c r="G155" s="368">
        <v>1.5309999999999999</v>
      </c>
      <c r="H155" s="369">
        <f>VLOOKUP(B155,'CMP-SIN-SD-10-2023'!A:D,4,0)</f>
        <v>29.14</v>
      </c>
      <c r="I155" s="369"/>
      <c r="J155" s="25">
        <f t="shared" si="56"/>
        <v>44.61</v>
      </c>
      <c r="M155" s="25">
        <f>VLOOKUP(B155,'CMP-SIN-SD-10-2023'!A:D,4,0)</f>
        <v>29.14</v>
      </c>
      <c r="N155" s="25" t="b">
        <f t="shared" si="57"/>
        <v>1</v>
      </c>
      <c r="O155" s="377"/>
      <c r="P155" s="377"/>
    </row>
    <row r="156" spans="1:16" ht="30" x14ac:dyDescent="0.25">
      <c r="A156" s="367">
        <f t="shared" si="55"/>
        <v>92453</v>
      </c>
      <c r="B156" s="226">
        <v>2692</v>
      </c>
      <c r="C156" s="227"/>
      <c r="D156" s="227" t="s">
        <v>7570</v>
      </c>
      <c r="E156" s="228"/>
      <c r="F156" s="228" t="s">
        <v>3012</v>
      </c>
      <c r="G156" s="368">
        <v>0.01</v>
      </c>
      <c r="H156" s="369">
        <f>VLOOKUP(B156,'INS-SIN-SD-10-2023'!A:D,4,0)</f>
        <v>7.71</v>
      </c>
      <c r="I156" s="369"/>
      <c r="J156" s="25">
        <f t="shared" si="56"/>
        <v>7.0000000000000007E-2</v>
      </c>
      <c r="M156" s="25">
        <f>VLOOKUP(B156,'INS-SIN-SD-10-2023'!A:D,4,0)</f>
        <v>7.71</v>
      </c>
      <c r="N156" s="25" t="b">
        <f t="shared" si="57"/>
        <v>1</v>
      </c>
      <c r="O156" s="377"/>
      <c r="P156" s="377" t="s">
        <v>13773</v>
      </c>
    </row>
    <row r="157" spans="1:16" ht="30" x14ac:dyDescent="0.25">
      <c r="A157" s="367">
        <f t="shared" si="55"/>
        <v>92453</v>
      </c>
      <c r="B157" s="226">
        <v>6193</v>
      </c>
      <c r="C157" s="227"/>
      <c r="D157" s="227" t="s">
        <v>7776</v>
      </c>
      <c r="E157" s="228"/>
      <c r="F157" s="228" t="s">
        <v>16</v>
      </c>
      <c r="G157" s="368">
        <v>0.48499999999999999</v>
      </c>
      <c r="H157" s="369">
        <f>VLOOKUP(B157,'INS-SIN-SD-10-2023'!A:D,4,0)</f>
        <v>21.82</v>
      </c>
      <c r="I157" s="369"/>
      <c r="J157" s="25">
        <f t="shared" si="56"/>
        <v>10.58</v>
      </c>
      <c r="M157" s="25">
        <f>VLOOKUP(B157,'INS-SIN-SD-10-2023'!A:D,4,0)</f>
        <v>21.82</v>
      </c>
      <c r="N157" s="25" t="b">
        <f t="shared" si="57"/>
        <v>1</v>
      </c>
      <c r="O157" s="377"/>
      <c r="P157" s="377" t="s">
        <v>13773</v>
      </c>
    </row>
    <row r="158" spans="1:16" x14ac:dyDescent="0.25">
      <c r="A158" s="378">
        <f t="shared" si="55"/>
        <v>92453</v>
      </c>
      <c r="B158" s="379">
        <v>40304</v>
      </c>
      <c r="C158" s="380"/>
      <c r="D158" s="380" t="s">
        <v>7724</v>
      </c>
      <c r="E158" s="381"/>
      <c r="F158" s="381" t="s">
        <v>17</v>
      </c>
      <c r="G158" s="382">
        <v>4.9000000000000002E-2</v>
      </c>
      <c r="H158" s="383">
        <f>VLOOKUP(B158,'INS-SIN-SD-10-2023'!A:D,4,0)</f>
        <v>24.98</v>
      </c>
      <c r="I158" s="383"/>
      <c r="J158" s="25">
        <f t="shared" si="56"/>
        <v>1.22</v>
      </c>
      <c r="M158" s="25">
        <f>VLOOKUP(B158,'INS-SIN-SD-10-2023'!A:D,4,0)</f>
        <v>24.98</v>
      </c>
      <c r="N158" s="25" t="b">
        <f t="shared" si="57"/>
        <v>1</v>
      </c>
      <c r="O158" s="377"/>
      <c r="P158" s="377" t="s">
        <v>13773</v>
      </c>
    </row>
    <row r="159" spans="1:16" ht="60" x14ac:dyDescent="0.25">
      <c r="A159" s="328">
        <v>92776</v>
      </c>
      <c r="B159" s="357"/>
      <c r="C159" s="339" t="s">
        <v>13790</v>
      </c>
      <c r="D159" s="339"/>
      <c r="E159" s="334" t="s">
        <v>17</v>
      </c>
      <c r="F159" s="334"/>
      <c r="G159" s="358"/>
      <c r="H159" s="359"/>
      <c r="I159" s="340">
        <f>SUMIF(A:A,A159,J:J)</f>
        <v>18.010000000000002</v>
      </c>
      <c r="J159" s="377"/>
      <c r="K159" s="377"/>
      <c r="L159" s="377"/>
      <c r="M159" s="377"/>
      <c r="N159" s="377"/>
      <c r="O159" s="377"/>
      <c r="P159" s="377"/>
    </row>
    <row r="160" spans="1:16" ht="30" x14ac:dyDescent="0.25">
      <c r="A160" s="390">
        <f t="shared" ref="A160:A164" si="58">IF(O160&lt;&gt;0,O160,A159)</f>
        <v>92776</v>
      </c>
      <c r="B160" s="391">
        <v>92792</v>
      </c>
      <c r="C160" s="392"/>
      <c r="D160" s="392" t="s">
        <v>13791</v>
      </c>
      <c r="E160" s="393"/>
      <c r="F160" s="393" t="s">
        <v>17</v>
      </c>
      <c r="G160" s="394">
        <v>1</v>
      </c>
      <c r="H160" s="395">
        <v>11.74</v>
      </c>
      <c r="I160" s="395"/>
      <c r="J160" s="25">
        <f t="shared" ref="J160:J164" si="59">TRUNC((H160*G160),2)</f>
        <v>11.74</v>
      </c>
      <c r="M160" s="25" t="e">
        <f>VLOOKUP(B160,'CMP-SIN-SD-10-2023'!A:D,4,0)</f>
        <v>#N/A</v>
      </c>
      <c r="N160" s="25" t="e">
        <f t="shared" ref="N160:N164" si="60">M160=H160</f>
        <v>#N/A</v>
      </c>
      <c r="O160" s="377"/>
      <c r="P160" s="377"/>
    </row>
    <row r="161" spans="1:16" x14ac:dyDescent="0.25">
      <c r="A161" s="367">
        <f t="shared" si="58"/>
        <v>92776</v>
      </c>
      <c r="B161" s="226">
        <v>88238</v>
      </c>
      <c r="C161" s="227"/>
      <c r="D161" s="227" t="s">
        <v>3281</v>
      </c>
      <c r="E161" s="228"/>
      <c r="F161" s="228" t="s">
        <v>517</v>
      </c>
      <c r="G161" s="368">
        <v>2.8000000000000001E-2</v>
      </c>
      <c r="H161" s="369">
        <f>VLOOKUP(B161,'CMP-SIN-SD-10-2023'!A:D,4,0)</f>
        <v>22.75</v>
      </c>
      <c r="I161" s="369"/>
      <c r="J161" s="25">
        <f t="shared" si="59"/>
        <v>0.63</v>
      </c>
      <c r="M161" s="25">
        <f>VLOOKUP(B161,'CMP-SIN-SD-10-2023'!A:D,4,0)</f>
        <v>22.75</v>
      </c>
      <c r="N161" s="25" t="b">
        <f t="shared" si="60"/>
        <v>1</v>
      </c>
      <c r="O161" s="377"/>
      <c r="P161" s="377"/>
    </row>
    <row r="162" spans="1:16" x14ac:dyDescent="0.25">
      <c r="A162" s="367">
        <f t="shared" si="58"/>
        <v>92776</v>
      </c>
      <c r="B162" s="226">
        <v>88245</v>
      </c>
      <c r="C162" s="227"/>
      <c r="D162" s="227" t="s">
        <v>3287</v>
      </c>
      <c r="E162" s="228"/>
      <c r="F162" s="228" t="s">
        <v>517</v>
      </c>
      <c r="G162" s="368">
        <v>0.17130000000000001</v>
      </c>
      <c r="H162" s="369">
        <f>VLOOKUP(B162,'CMP-SIN-SD-10-2023'!A:D,4,0)</f>
        <v>29.32</v>
      </c>
      <c r="I162" s="369"/>
      <c r="J162" s="25">
        <f t="shared" si="59"/>
        <v>5.0199999999999996</v>
      </c>
      <c r="M162" s="25">
        <f>VLOOKUP(B162,'CMP-SIN-SD-10-2023'!A:D,4,0)</f>
        <v>29.32</v>
      </c>
      <c r="N162" s="25" t="b">
        <f t="shared" si="60"/>
        <v>1</v>
      </c>
      <c r="O162" s="377"/>
      <c r="P162" s="377"/>
    </row>
    <row r="163" spans="1:16" ht="45" x14ac:dyDescent="0.25">
      <c r="A163" s="367">
        <f t="shared" si="58"/>
        <v>92776</v>
      </c>
      <c r="B163" s="226">
        <v>39017</v>
      </c>
      <c r="C163" s="227"/>
      <c r="D163" s="227" t="s">
        <v>7602</v>
      </c>
      <c r="E163" s="228"/>
      <c r="F163" s="228" t="s">
        <v>6</v>
      </c>
      <c r="G163" s="368">
        <v>0.97</v>
      </c>
      <c r="H163" s="369">
        <f>VLOOKUP(B163,'INS-SIN-SD-10-2023'!A:D,4,0)</f>
        <v>0.22</v>
      </c>
      <c r="I163" s="369"/>
      <c r="J163" s="25">
        <f t="shared" si="59"/>
        <v>0.21</v>
      </c>
      <c r="M163" s="25">
        <f>VLOOKUP(B163,'INS-SIN-SD-10-2023'!A:D,4,0)</f>
        <v>0.22</v>
      </c>
      <c r="N163" s="25" t="b">
        <f t="shared" si="60"/>
        <v>1</v>
      </c>
      <c r="O163" s="377"/>
      <c r="P163" s="377" t="s">
        <v>13773</v>
      </c>
    </row>
    <row r="164" spans="1:16" ht="30" x14ac:dyDescent="0.25">
      <c r="A164" s="378">
        <f t="shared" si="58"/>
        <v>92776</v>
      </c>
      <c r="B164" s="379">
        <v>43132</v>
      </c>
      <c r="C164" s="380"/>
      <c r="D164" s="380" t="s">
        <v>7454</v>
      </c>
      <c r="E164" s="381"/>
      <c r="F164" s="381" t="s">
        <v>17</v>
      </c>
      <c r="G164" s="382">
        <v>2.5000000000000001E-2</v>
      </c>
      <c r="H164" s="383">
        <f>VLOOKUP(B164,'INS-SIN-SD-10-2023'!A:D,4,0)</f>
        <v>16.7</v>
      </c>
      <c r="I164" s="383"/>
      <c r="J164" s="25">
        <f t="shared" si="59"/>
        <v>0.41</v>
      </c>
      <c r="M164" s="25">
        <f>VLOOKUP(B164,'INS-SIN-SD-10-2023'!A:D,4,0)</f>
        <v>16.7</v>
      </c>
      <c r="N164" s="25" t="b">
        <f t="shared" si="60"/>
        <v>1</v>
      </c>
      <c r="O164" s="377"/>
      <c r="P164" s="377" t="s">
        <v>13773</v>
      </c>
    </row>
    <row r="165" spans="1:16" ht="60" x14ac:dyDescent="0.25">
      <c r="A165" s="328">
        <v>92777</v>
      </c>
      <c r="B165" s="357"/>
      <c r="C165" s="339" t="s">
        <v>1550</v>
      </c>
      <c r="D165" s="339"/>
      <c r="E165" s="334" t="s">
        <v>17</v>
      </c>
      <c r="F165" s="334"/>
      <c r="G165" s="358"/>
      <c r="H165" s="359"/>
      <c r="I165" s="340">
        <f>SUMIF(A:A,A165,J:J)</f>
        <v>16.39</v>
      </c>
      <c r="J165" s="377"/>
      <c r="K165" s="377"/>
      <c r="L165" s="377"/>
      <c r="M165" s="377"/>
      <c r="N165" s="377"/>
      <c r="O165" s="377"/>
      <c r="P165" s="377"/>
    </row>
    <row r="166" spans="1:16" ht="30" x14ac:dyDescent="0.25">
      <c r="A166" s="390">
        <f t="shared" ref="A166:A170" si="61">IF(O166&lt;&gt;0,O166,A165)</f>
        <v>92777</v>
      </c>
      <c r="B166" s="391">
        <v>92793</v>
      </c>
      <c r="C166" s="392"/>
      <c r="D166" s="392" t="s">
        <v>13792</v>
      </c>
      <c r="E166" s="393"/>
      <c r="F166" s="393" t="s">
        <v>17</v>
      </c>
      <c r="G166" s="394">
        <v>1</v>
      </c>
      <c r="H166" s="395">
        <v>11.61</v>
      </c>
      <c r="I166" s="395"/>
      <c r="J166" s="25">
        <f t="shared" ref="J166:J170" si="62">TRUNC((H166*G166),2)</f>
        <v>11.61</v>
      </c>
      <c r="M166" s="25" t="e">
        <f>VLOOKUP(B166,'CMP-SIN-SD-10-2023'!A:D,4,0)</f>
        <v>#N/A</v>
      </c>
      <c r="N166" s="25" t="e">
        <f t="shared" ref="N166:N170" si="63">M166=H166</f>
        <v>#N/A</v>
      </c>
      <c r="O166" s="377"/>
      <c r="P166" s="377"/>
    </row>
    <row r="167" spans="1:16" x14ac:dyDescent="0.25">
      <c r="A167" s="367">
        <f t="shared" si="61"/>
        <v>92777</v>
      </c>
      <c r="B167" s="226">
        <v>88238</v>
      </c>
      <c r="C167" s="227"/>
      <c r="D167" s="227" t="s">
        <v>3281</v>
      </c>
      <c r="E167" s="228"/>
      <c r="F167" s="228" t="s">
        <v>517</v>
      </c>
      <c r="G167" s="368">
        <v>2.0899999999999998E-2</v>
      </c>
      <c r="H167" s="369">
        <f>VLOOKUP(B167,'CMP-SIN-SD-10-2023'!A:D,4,0)</f>
        <v>22.75</v>
      </c>
      <c r="I167" s="369"/>
      <c r="J167" s="25">
        <f t="shared" si="62"/>
        <v>0.47</v>
      </c>
      <c r="M167" s="25">
        <f>VLOOKUP(B167,'CMP-SIN-SD-10-2023'!A:D,4,0)</f>
        <v>22.75</v>
      </c>
      <c r="N167" s="25" t="b">
        <f t="shared" si="63"/>
        <v>1</v>
      </c>
      <c r="O167" s="377"/>
      <c r="P167" s="377"/>
    </row>
    <row r="168" spans="1:16" x14ac:dyDescent="0.25">
      <c r="A168" s="367">
        <f t="shared" si="61"/>
        <v>92777</v>
      </c>
      <c r="B168" s="226">
        <v>88245</v>
      </c>
      <c r="C168" s="227"/>
      <c r="D168" s="227" t="s">
        <v>3287</v>
      </c>
      <c r="E168" s="228"/>
      <c r="F168" s="228" t="s">
        <v>517</v>
      </c>
      <c r="G168" s="368">
        <v>0.1278</v>
      </c>
      <c r="H168" s="369">
        <f>VLOOKUP(B168,'CMP-SIN-SD-10-2023'!A:D,4,0)</f>
        <v>29.32</v>
      </c>
      <c r="I168" s="369"/>
      <c r="J168" s="25">
        <f t="shared" si="62"/>
        <v>3.74</v>
      </c>
      <c r="M168" s="25">
        <f>VLOOKUP(B168,'CMP-SIN-SD-10-2023'!A:D,4,0)</f>
        <v>29.32</v>
      </c>
      <c r="N168" s="25" t="b">
        <f t="shared" si="63"/>
        <v>1</v>
      </c>
      <c r="O168" s="377"/>
      <c r="P168" s="377"/>
    </row>
    <row r="169" spans="1:16" ht="45" x14ac:dyDescent="0.25">
      <c r="A169" s="367">
        <f t="shared" si="61"/>
        <v>92777</v>
      </c>
      <c r="B169" s="226">
        <v>39017</v>
      </c>
      <c r="C169" s="227"/>
      <c r="D169" s="227" t="s">
        <v>7602</v>
      </c>
      <c r="E169" s="228"/>
      <c r="F169" s="228" t="s">
        <v>6</v>
      </c>
      <c r="G169" s="368">
        <v>0.74299999999999999</v>
      </c>
      <c r="H169" s="369">
        <f>VLOOKUP(B169,'INS-SIN-SD-10-2023'!A:D,4,0)</f>
        <v>0.22</v>
      </c>
      <c r="I169" s="369"/>
      <c r="J169" s="25">
        <f t="shared" si="62"/>
        <v>0.16</v>
      </c>
      <c r="M169" s="25">
        <f>VLOOKUP(B169,'INS-SIN-SD-10-2023'!A:D,4,0)</f>
        <v>0.22</v>
      </c>
      <c r="N169" s="25" t="b">
        <f t="shared" si="63"/>
        <v>1</v>
      </c>
      <c r="O169" s="377"/>
      <c r="P169" s="377" t="s">
        <v>13773</v>
      </c>
    </row>
    <row r="170" spans="1:16" ht="30" x14ac:dyDescent="0.25">
      <c r="A170" s="378">
        <f t="shared" si="61"/>
        <v>92777</v>
      </c>
      <c r="B170" s="379">
        <v>43132</v>
      </c>
      <c r="C170" s="380"/>
      <c r="D170" s="380" t="s">
        <v>7454</v>
      </c>
      <c r="E170" s="381"/>
      <c r="F170" s="381" t="s">
        <v>17</v>
      </c>
      <c r="G170" s="382">
        <v>2.5000000000000001E-2</v>
      </c>
      <c r="H170" s="383">
        <f>VLOOKUP(B170,'INS-SIN-SD-10-2023'!A:D,4,0)</f>
        <v>16.7</v>
      </c>
      <c r="I170" s="383"/>
      <c r="J170" s="25">
        <f t="shared" si="62"/>
        <v>0.41</v>
      </c>
      <c r="M170" s="25">
        <f>VLOOKUP(B170,'INS-SIN-SD-10-2023'!A:D,4,0)</f>
        <v>16.7</v>
      </c>
      <c r="N170" s="25" t="b">
        <f t="shared" si="63"/>
        <v>1</v>
      </c>
      <c r="O170" s="377"/>
      <c r="P170" s="377" t="s">
        <v>13773</v>
      </c>
    </row>
    <row r="171" spans="1:16" ht="60" x14ac:dyDescent="0.25">
      <c r="A171" s="328">
        <v>92781</v>
      </c>
      <c r="B171" s="357"/>
      <c r="C171" s="339" t="s">
        <v>13793</v>
      </c>
      <c r="D171" s="339"/>
      <c r="E171" s="334" t="s">
        <v>17</v>
      </c>
      <c r="F171" s="334"/>
      <c r="G171" s="358"/>
      <c r="H171" s="359"/>
      <c r="I171" s="340">
        <f>SUMIF(A:A,A171,J:J)</f>
        <v>12.1</v>
      </c>
      <c r="J171" s="377"/>
      <c r="K171" s="377"/>
      <c r="L171" s="377"/>
      <c r="M171" s="377"/>
      <c r="N171" s="377"/>
      <c r="O171" s="377"/>
      <c r="P171" s="377"/>
    </row>
    <row r="172" spans="1:16" ht="30" x14ac:dyDescent="0.25">
      <c r="A172" s="390">
        <f t="shared" ref="A172:A176" si="64">IF(O172&lt;&gt;0,O172,A171)</f>
        <v>92781</v>
      </c>
      <c r="B172" s="391">
        <v>92797</v>
      </c>
      <c r="C172" s="392"/>
      <c r="D172" s="392" t="s">
        <v>13794</v>
      </c>
      <c r="E172" s="393"/>
      <c r="F172" s="393" t="s">
        <v>17</v>
      </c>
      <c r="G172" s="394">
        <v>1</v>
      </c>
      <c r="H172" s="395">
        <v>10.65</v>
      </c>
      <c r="I172" s="395"/>
      <c r="J172" s="25">
        <f t="shared" ref="J172:J176" si="65">TRUNC((H172*G172),2)</f>
        <v>10.65</v>
      </c>
      <c r="M172" s="25" t="e">
        <f>VLOOKUP(B172,'CMP-SIN-SD-10-2023'!A:D,4,0)</f>
        <v>#N/A</v>
      </c>
      <c r="N172" s="25" t="e">
        <f t="shared" ref="N172:N176" si="66">M172=H172</f>
        <v>#N/A</v>
      </c>
      <c r="O172" s="377"/>
      <c r="P172" s="377"/>
    </row>
    <row r="173" spans="1:16" x14ac:dyDescent="0.25">
      <c r="A173" s="367">
        <f t="shared" si="64"/>
        <v>92781</v>
      </c>
      <c r="B173" s="226">
        <v>88238</v>
      </c>
      <c r="C173" s="227"/>
      <c r="D173" s="227" t="s">
        <v>3281</v>
      </c>
      <c r="E173" s="228"/>
      <c r="F173" s="228" t="s">
        <v>517</v>
      </c>
      <c r="G173" s="368">
        <v>5.1000000000000004E-3</v>
      </c>
      <c r="H173" s="369">
        <f>VLOOKUP(B173,'CMP-SIN-SD-10-2023'!A:D,4,0)</f>
        <v>22.75</v>
      </c>
      <c r="I173" s="369"/>
      <c r="J173" s="25">
        <f t="shared" si="65"/>
        <v>0.11</v>
      </c>
      <c r="M173" s="25">
        <f>VLOOKUP(B173,'CMP-SIN-SD-10-2023'!A:D,4,0)</f>
        <v>22.75</v>
      </c>
      <c r="N173" s="25" t="b">
        <f t="shared" si="66"/>
        <v>1</v>
      </c>
      <c r="O173" s="377"/>
      <c r="P173" s="377"/>
    </row>
    <row r="174" spans="1:16" x14ac:dyDescent="0.25">
      <c r="A174" s="367">
        <f t="shared" si="64"/>
        <v>92781</v>
      </c>
      <c r="B174" s="226">
        <v>88245</v>
      </c>
      <c r="C174" s="227"/>
      <c r="D174" s="227" t="s">
        <v>3287</v>
      </c>
      <c r="E174" s="228"/>
      <c r="F174" s="228" t="s">
        <v>517</v>
      </c>
      <c r="G174" s="368">
        <v>3.1199999999999999E-2</v>
      </c>
      <c r="H174" s="369">
        <f>VLOOKUP(B174,'CMP-SIN-SD-10-2023'!A:D,4,0)</f>
        <v>29.32</v>
      </c>
      <c r="I174" s="369"/>
      <c r="J174" s="25">
        <f t="shared" si="65"/>
        <v>0.91</v>
      </c>
      <c r="M174" s="25">
        <f>VLOOKUP(B174,'CMP-SIN-SD-10-2023'!A:D,4,0)</f>
        <v>29.32</v>
      </c>
      <c r="N174" s="25" t="b">
        <f t="shared" si="66"/>
        <v>1</v>
      </c>
      <c r="O174" s="377"/>
      <c r="P174" s="377"/>
    </row>
    <row r="175" spans="1:16" ht="45" x14ac:dyDescent="0.25">
      <c r="A175" s="367">
        <f t="shared" si="64"/>
        <v>92781</v>
      </c>
      <c r="B175" s="226">
        <v>39017</v>
      </c>
      <c r="C175" s="227"/>
      <c r="D175" s="227" t="s">
        <v>7602</v>
      </c>
      <c r="E175" s="228"/>
      <c r="F175" s="228" t="s">
        <v>6</v>
      </c>
      <c r="G175" s="368">
        <v>0.113</v>
      </c>
      <c r="H175" s="369">
        <f>VLOOKUP(B175,'INS-SIN-SD-10-2023'!A:D,4,0)</f>
        <v>0.22</v>
      </c>
      <c r="I175" s="369"/>
      <c r="J175" s="25">
        <f t="shared" si="65"/>
        <v>0.02</v>
      </c>
      <c r="M175" s="25">
        <f>VLOOKUP(B175,'INS-SIN-SD-10-2023'!A:D,4,0)</f>
        <v>0.22</v>
      </c>
      <c r="N175" s="25" t="b">
        <f t="shared" si="66"/>
        <v>1</v>
      </c>
      <c r="O175" s="377"/>
      <c r="P175" s="377" t="s">
        <v>13773</v>
      </c>
    </row>
    <row r="176" spans="1:16" ht="30" x14ac:dyDescent="0.25">
      <c r="A176" s="378">
        <f t="shared" si="64"/>
        <v>92781</v>
      </c>
      <c r="B176" s="379">
        <v>43132</v>
      </c>
      <c r="C176" s="380"/>
      <c r="D176" s="380" t="s">
        <v>7454</v>
      </c>
      <c r="E176" s="381"/>
      <c r="F176" s="381" t="s">
        <v>17</v>
      </c>
      <c r="G176" s="382">
        <v>2.5000000000000001E-2</v>
      </c>
      <c r="H176" s="383">
        <f>VLOOKUP(B176,'INS-SIN-SD-10-2023'!A:D,4,0)</f>
        <v>16.7</v>
      </c>
      <c r="I176" s="383"/>
      <c r="J176" s="25">
        <f t="shared" si="65"/>
        <v>0.41</v>
      </c>
      <c r="M176" s="25">
        <f>VLOOKUP(B176,'INS-SIN-SD-10-2023'!A:D,4,0)</f>
        <v>16.7</v>
      </c>
      <c r="N176" s="25" t="b">
        <f t="shared" si="66"/>
        <v>1</v>
      </c>
      <c r="O176" s="377"/>
      <c r="P176" s="377" t="s">
        <v>13773</v>
      </c>
    </row>
    <row r="177" spans="1:16" ht="60" x14ac:dyDescent="0.25">
      <c r="A177" s="328" t="s">
        <v>13795</v>
      </c>
      <c r="B177" s="357"/>
      <c r="C177" s="339" t="s">
        <v>13796</v>
      </c>
      <c r="D177" s="339"/>
      <c r="E177" s="334" t="s">
        <v>12</v>
      </c>
      <c r="F177" s="334"/>
      <c r="G177" s="358"/>
      <c r="H177" s="359"/>
      <c r="I177" s="340">
        <f>SUMIF(A:A,A177,J:J)</f>
        <v>641.12</v>
      </c>
      <c r="J177" s="377"/>
      <c r="K177" s="377"/>
      <c r="L177" s="377"/>
      <c r="M177" s="377"/>
      <c r="N177" s="377"/>
      <c r="O177" s="377"/>
      <c r="P177" s="377"/>
    </row>
    <row r="178" spans="1:16" x14ac:dyDescent="0.25">
      <c r="A178" s="390" t="str">
        <f t="shared" ref="A178:A183" si="67">IF(O178&lt;&gt;0,O178,A177)</f>
        <v>CCU.03.0016</v>
      </c>
      <c r="B178" s="391">
        <v>88262</v>
      </c>
      <c r="C178" s="392"/>
      <c r="D178" s="392" t="s">
        <v>3302</v>
      </c>
      <c r="E178" s="393"/>
      <c r="F178" s="393" t="s">
        <v>517</v>
      </c>
      <c r="G178" s="394">
        <v>8.5000000000000006E-2</v>
      </c>
      <c r="H178" s="395">
        <f>VLOOKUP(B178,'CMP-SIN-SD-10-2023'!A:D,4,0)</f>
        <v>29.14</v>
      </c>
      <c r="I178" s="395"/>
      <c r="J178" s="25">
        <f t="shared" ref="J178:J183" si="68">TRUNC((H178*G178),2)</f>
        <v>2.4700000000000002</v>
      </c>
      <c r="M178" s="25">
        <f>VLOOKUP(B178,'CMP-SIN-SD-10-2023'!A:D,4,0)</f>
        <v>29.14</v>
      </c>
      <c r="N178" s="25" t="b">
        <f t="shared" ref="N178:N183" si="69">M178=H178</f>
        <v>1</v>
      </c>
      <c r="O178" s="377"/>
      <c r="P178" s="377"/>
    </row>
    <row r="179" spans="1:16" x14ac:dyDescent="0.25">
      <c r="A179" s="367" t="str">
        <f t="shared" si="67"/>
        <v>CCU.03.0016</v>
      </c>
      <c r="B179" s="226">
        <v>88309</v>
      </c>
      <c r="C179" s="227"/>
      <c r="D179" s="227" t="s">
        <v>3339</v>
      </c>
      <c r="E179" s="228"/>
      <c r="F179" s="228" t="s">
        <v>517</v>
      </c>
      <c r="G179" s="368">
        <v>0.51200000000000001</v>
      </c>
      <c r="H179" s="369">
        <f>VLOOKUP(B179,'CMP-SIN-SD-10-2023'!A:D,4,0)</f>
        <v>29.53</v>
      </c>
      <c r="I179" s="369"/>
      <c r="J179" s="25">
        <f t="shared" si="68"/>
        <v>15.11</v>
      </c>
      <c r="M179" s="25">
        <f>VLOOKUP(B179,'CMP-SIN-SD-10-2023'!A:D,4,0)</f>
        <v>29.53</v>
      </c>
      <c r="N179" s="25" t="b">
        <f t="shared" si="69"/>
        <v>1</v>
      </c>
      <c r="O179" s="377"/>
      <c r="P179" s="377"/>
    </row>
    <row r="180" spans="1:16" x14ac:dyDescent="0.25">
      <c r="A180" s="367" t="str">
        <f t="shared" si="67"/>
        <v>CCU.03.0016</v>
      </c>
      <c r="B180" s="226">
        <v>88316</v>
      </c>
      <c r="C180" s="227"/>
      <c r="D180" s="227" t="s">
        <v>3346</v>
      </c>
      <c r="E180" s="228"/>
      <c r="F180" s="228" t="s">
        <v>517</v>
      </c>
      <c r="G180" s="368">
        <v>0.58599999999999997</v>
      </c>
      <c r="H180" s="369">
        <f>VLOOKUP(B180,'CMP-SIN-SD-10-2023'!A:D,4,0)</f>
        <v>21.91</v>
      </c>
      <c r="I180" s="369"/>
      <c r="J180" s="25">
        <f t="shared" si="68"/>
        <v>12.83</v>
      </c>
      <c r="M180" s="25">
        <f>VLOOKUP(B180,'CMP-SIN-SD-10-2023'!A:D,4,0)</f>
        <v>21.91</v>
      </c>
      <c r="N180" s="25" t="b">
        <f t="shared" si="69"/>
        <v>1</v>
      </c>
      <c r="O180" s="377"/>
      <c r="P180" s="377"/>
    </row>
    <row r="181" spans="1:16" ht="30" x14ac:dyDescent="0.25">
      <c r="A181" s="367" t="str">
        <f t="shared" si="67"/>
        <v>CCU.03.0016</v>
      </c>
      <c r="B181" s="226">
        <v>90586</v>
      </c>
      <c r="C181" s="227"/>
      <c r="D181" s="227" t="s">
        <v>330</v>
      </c>
      <c r="E181" s="228"/>
      <c r="F181" s="228" t="s">
        <v>273</v>
      </c>
      <c r="G181" s="368">
        <v>4.3999999999999997E-2</v>
      </c>
      <c r="H181" s="369">
        <f>VLOOKUP(B181,'CMP-SIN-SD-10-2023'!A:D,4,0)</f>
        <v>1.1499999999999999</v>
      </c>
      <c r="I181" s="369"/>
      <c r="J181" s="25">
        <f t="shared" si="68"/>
        <v>0.05</v>
      </c>
      <c r="M181" s="25">
        <f>VLOOKUP(B181,'CMP-SIN-SD-10-2023'!A:D,4,0)</f>
        <v>1.1499999999999999</v>
      </c>
      <c r="N181" s="25" t="b">
        <f t="shared" si="69"/>
        <v>1</v>
      </c>
      <c r="O181" s="377"/>
      <c r="P181" s="377"/>
    </row>
    <row r="182" spans="1:16" ht="30" x14ac:dyDescent="0.25">
      <c r="A182" s="367" t="str">
        <f t="shared" si="67"/>
        <v>CCU.03.0016</v>
      </c>
      <c r="B182" s="226">
        <v>90587</v>
      </c>
      <c r="C182" s="227"/>
      <c r="D182" s="227" t="s">
        <v>451</v>
      </c>
      <c r="E182" s="228"/>
      <c r="F182" s="228" t="s">
        <v>395</v>
      </c>
      <c r="G182" s="368">
        <v>0.127</v>
      </c>
      <c r="H182" s="369">
        <f>VLOOKUP(B182,'CMP-SIN-SD-10-2023'!A:D,4,0)</f>
        <v>0.49</v>
      </c>
      <c r="I182" s="369"/>
      <c r="J182" s="25">
        <f t="shared" si="68"/>
        <v>0.06</v>
      </c>
      <c r="M182" s="25">
        <f>VLOOKUP(B182,'CMP-SIN-SD-10-2023'!A:D,4,0)</f>
        <v>0.49</v>
      </c>
      <c r="N182" s="25" t="b">
        <f t="shared" si="69"/>
        <v>1</v>
      </c>
      <c r="O182" s="377"/>
      <c r="P182" s="377"/>
    </row>
    <row r="183" spans="1:16" ht="45" x14ac:dyDescent="0.25">
      <c r="A183" s="378" t="str">
        <f t="shared" si="67"/>
        <v>CCU.03.0016</v>
      </c>
      <c r="B183" s="379">
        <v>34479</v>
      </c>
      <c r="C183" s="380"/>
      <c r="D183" s="380" t="s">
        <v>7540</v>
      </c>
      <c r="E183" s="381"/>
      <c r="F183" s="381" t="s">
        <v>12</v>
      </c>
      <c r="G183" s="382">
        <v>1.103</v>
      </c>
      <c r="H183" s="383">
        <f>VLOOKUP(B183,'INS-SIN-SD-10-2023'!A:D,4,0)</f>
        <v>553.59</v>
      </c>
      <c r="I183" s="383"/>
      <c r="J183" s="25">
        <f t="shared" si="68"/>
        <v>610.6</v>
      </c>
      <c r="M183" s="25">
        <f>VLOOKUP(B183,'INS-SIN-SD-10-2023'!A:D,4,0)</f>
        <v>553.59</v>
      </c>
      <c r="N183" s="25" t="b">
        <f t="shared" si="69"/>
        <v>1</v>
      </c>
      <c r="O183" s="377"/>
      <c r="P183" s="377" t="s">
        <v>13773</v>
      </c>
    </row>
    <row r="184" spans="1:16" ht="45" x14ac:dyDescent="0.25">
      <c r="A184" s="328">
        <v>92514</v>
      </c>
      <c r="B184" s="357"/>
      <c r="C184" s="339" t="s">
        <v>1505</v>
      </c>
      <c r="D184" s="339"/>
      <c r="E184" s="334" t="s">
        <v>3</v>
      </c>
      <c r="F184" s="334"/>
      <c r="G184" s="358"/>
      <c r="H184" s="359"/>
      <c r="I184" s="340">
        <f>SUMIF(A:A,A184,J:J)</f>
        <v>55.769999999999996</v>
      </c>
      <c r="J184" s="377"/>
      <c r="K184" s="377"/>
      <c r="L184" s="377"/>
      <c r="M184" s="377"/>
      <c r="N184" s="377"/>
      <c r="O184" s="377"/>
      <c r="P184" s="377"/>
    </row>
    <row r="185" spans="1:16" ht="30" x14ac:dyDescent="0.25">
      <c r="A185" s="390">
        <f t="shared" ref="A185:A190" si="70">IF(O185&lt;&gt;0,O185,A184)</f>
        <v>92514</v>
      </c>
      <c r="B185" s="391">
        <v>92267</v>
      </c>
      <c r="C185" s="392"/>
      <c r="D185" s="392" t="s">
        <v>1428</v>
      </c>
      <c r="E185" s="393"/>
      <c r="F185" s="393" t="s">
        <v>3</v>
      </c>
      <c r="G185" s="394">
        <v>0.34100000000000003</v>
      </c>
      <c r="H185" s="395">
        <f>VLOOKUP(B185,'CMP-SIN-SD-10-2023'!A:D,4,0)</f>
        <v>46.69</v>
      </c>
      <c r="I185" s="395"/>
      <c r="J185" s="25">
        <f t="shared" ref="J185:J190" si="71">TRUNC((H185*G185),2)</f>
        <v>15.92</v>
      </c>
      <c r="M185" s="25">
        <f>VLOOKUP(B185,'CMP-SIN-SD-10-2023'!A:D,4,0)</f>
        <v>46.69</v>
      </c>
      <c r="N185" s="25" t="b">
        <f t="shared" ref="N185:N190" si="72">M185=H185</f>
        <v>1</v>
      </c>
      <c r="O185" s="377"/>
      <c r="P185" s="377"/>
    </row>
    <row r="186" spans="1:16" x14ac:dyDescent="0.25">
      <c r="A186" s="367">
        <f t="shared" si="70"/>
        <v>92514</v>
      </c>
      <c r="B186" s="226">
        <v>88239</v>
      </c>
      <c r="C186" s="227"/>
      <c r="D186" s="227" t="s">
        <v>3282</v>
      </c>
      <c r="E186" s="228"/>
      <c r="F186" s="228" t="s">
        <v>517</v>
      </c>
      <c r="G186" s="368">
        <v>0.11600000000000001</v>
      </c>
      <c r="H186" s="369">
        <f>VLOOKUP(B186,'CMP-SIN-SD-10-2023'!A:D,4,0)</f>
        <v>22.62</v>
      </c>
      <c r="I186" s="369"/>
      <c r="J186" s="25">
        <f t="shared" si="71"/>
        <v>2.62</v>
      </c>
      <c r="M186" s="25">
        <f>VLOOKUP(B186,'CMP-SIN-SD-10-2023'!A:D,4,0)</f>
        <v>22.62</v>
      </c>
      <c r="N186" s="25" t="b">
        <f t="shared" si="72"/>
        <v>1</v>
      </c>
      <c r="O186" s="377"/>
      <c r="P186" s="377"/>
    </row>
    <row r="187" spans="1:16" x14ac:dyDescent="0.25">
      <c r="A187" s="367">
        <f t="shared" si="70"/>
        <v>92514</v>
      </c>
      <c r="B187" s="226">
        <v>88262</v>
      </c>
      <c r="C187" s="227"/>
      <c r="D187" s="227" t="s">
        <v>3302</v>
      </c>
      <c r="E187" s="228"/>
      <c r="F187" s="228" t="s">
        <v>517</v>
      </c>
      <c r="G187" s="368">
        <v>0.63500000000000001</v>
      </c>
      <c r="H187" s="369">
        <f>VLOOKUP(B187,'CMP-SIN-SD-10-2023'!A:D,4,0)</f>
        <v>29.14</v>
      </c>
      <c r="I187" s="369"/>
      <c r="J187" s="25">
        <f t="shared" si="71"/>
        <v>18.5</v>
      </c>
      <c r="M187" s="25">
        <f>VLOOKUP(B187,'CMP-SIN-SD-10-2023'!A:D,4,0)</f>
        <v>29.14</v>
      </c>
      <c r="N187" s="25" t="b">
        <f t="shared" si="72"/>
        <v>1</v>
      </c>
      <c r="O187" s="377"/>
      <c r="P187" s="377"/>
    </row>
    <row r="188" spans="1:16" ht="45" x14ac:dyDescent="0.25">
      <c r="A188" s="367">
        <f t="shared" si="70"/>
        <v>92514</v>
      </c>
      <c r="B188" s="226">
        <v>10749</v>
      </c>
      <c r="C188" s="227"/>
      <c r="D188" s="227" t="s">
        <v>7664</v>
      </c>
      <c r="E188" s="228"/>
      <c r="F188" s="228" t="s">
        <v>90</v>
      </c>
      <c r="G188" s="368">
        <v>0.39700000000000002</v>
      </c>
      <c r="H188" s="369">
        <f>VLOOKUP(B188,'INS-SIN-SD-10-2023'!A:D,4,0)</f>
        <v>16.86</v>
      </c>
      <c r="I188" s="369"/>
      <c r="J188" s="25">
        <f t="shared" si="71"/>
        <v>6.69</v>
      </c>
      <c r="M188" s="25">
        <f>VLOOKUP(B188,'INS-SIN-SD-10-2023'!A:D,4,0)</f>
        <v>16.86</v>
      </c>
      <c r="N188" s="25" t="b">
        <f t="shared" si="72"/>
        <v>1</v>
      </c>
      <c r="O188" s="377"/>
      <c r="P188" s="377" t="s">
        <v>13773</v>
      </c>
    </row>
    <row r="189" spans="1:16" ht="30" x14ac:dyDescent="0.25">
      <c r="A189" s="367">
        <f t="shared" si="70"/>
        <v>92514</v>
      </c>
      <c r="B189" s="226">
        <v>2692</v>
      </c>
      <c r="C189" s="227"/>
      <c r="D189" s="227" t="s">
        <v>7570</v>
      </c>
      <c r="E189" s="228"/>
      <c r="F189" s="228" t="s">
        <v>3012</v>
      </c>
      <c r="G189" s="368">
        <v>0.01</v>
      </c>
      <c r="H189" s="369">
        <f>VLOOKUP(B189,'INS-SIN-SD-10-2023'!A:D,4,0)</f>
        <v>7.71</v>
      </c>
      <c r="I189" s="369"/>
      <c r="J189" s="25">
        <f t="shared" si="71"/>
        <v>7.0000000000000007E-2</v>
      </c>
      <c r="M189" s="25">
        <f>VLOOKUP(B189,'INS-SIN-SD-10-2023'!A:D,4,0)</f>
        <v>7.71</v>
      </c>
      <c r="N189" s="25" t="b">
        <f t="shared" si="72"/>
        <v>1</v>
      </c>
      <c r="O189" s="377"/>
      <c r="P189" s="377" t="s">
        <v>13773</v>
      </c>
    </row>
    <row r="190" spans="1:16" ht="30" x14ac:dyDescent="0.25">
      <c r="A190" s="378">
        <f t="shared" si="70"/>
        <v>92514</v>
      </c>
      <c r="B190" s="379">
        <v>40270</v>
      </c>
      <c r="C190" s="380"/>
      <c r="D190" s="380" t="s">
        <v>4731</v>
      </c>
      <c r="E190" s="381"/>
      <c r="F190" s="381" t="s">
        <v>16</v>
      </c>
      <c r="G190" s="382">
        <v>9.5000000000000001E-2</v>
      </c>
      <c r="H190" s="383">
        <f>VLOOKUP(B190,'INS-SIN-SD-10-2023'!A:D,4,0)</f>
        <v>126.05</v>
      </c>
      <c r="I190" s="383"/>
      <c r="J190" s="25">
        <f t="shared" si="71"/>
        <v>11.97</v>
      </c>
      <c r="M190" s="25">
        <f>VLOOKUP(B190,'INS-SIN-SD-10-2023'!A:D,4,0)</f>
        <v>126.05</v>
      </c>
      <c r="N190" s="25" t="b">
        <f t="shared" si="72"/>
        <v>1</v>
      </c>
      <c r="O190" s="377"/>
      <c r="P190" s="377" t="s">
        <v>13773</v>
      </c>
    </row>
    <row r="191" spans="1:16" ht="45" x14ac:dyDescent="0.25">
      <c r="A191" s="328">
        <v>92785</v>
      </c>
      <c r="B191" s="357"/>
      <c r="C191" s="339" t="s">
        <v>1552</v>
      </c>
      <c r="D191" s="339"/>
      <c r="E191" s="334" t="s">
        <v>17</v>
      </c>
      <c r="F191" s="334"/>
      <c r="G191" s="358"/>
      <c r="H191" s="359"/>
      <c r="I191" s="340">
        <f>SUMIF(A:A,A191,J:J)</f>
        <v>16.069999999999997</v>
      </c>
      <c r="J191" s="377"/>
      <c r="K191" s="377"/>
      <c r="L191" s="377"/>
      <c r="M191" s="377"/>
      <c r="N191" s="377"/>
      <c r="O191" s="377"/>
      <c r="P191" s="377"/>
    </row>
    <row r="192" spans="1:16" x14ac:dyDescent="0.25">
      <c r="A192" s="390">
        <f t="shared" ref="A192:A196" si="73">IF(O192&lt;&gt;0,O192,A191)</f>
        <v>92785</v>
      </c>
      <c r="B192" s="391">
        <v>92801</v>
      </c>
      <c r="C192" s="392"/>
      <c r="D192" s="392" t="s">
        <v>5178</v>
      </c>
      <c r="E192" s="393"/>
      <c r="F192" s="393" t="s">
        <v>17</v>
      </c>
      <c r="G192" s="394">
        <v>1</v>
      </c>
      <c r="H192" s="395">
        <f>VLOOKUP(B192,'CMP-SIN-SD-10-2023'!A:D,4,0)</f>
        <v>11.52</v>
      </c>
      <c r="I192" s="395"/>
      <c r="J192" s="25">
        <f t="shared" ref="J192:J196" si="74">TRUNC((H192*G192),2)</f>
        <v>11.52</v>
      </c>
      <c r="M192" s="25">
        <f>VLOOKUP(B192,'CMP-SIN-SD-10-2023'!A:D,4,0)</f>
        <v>11.52</v>
      </c>
      <c r="N192" s="25" t="b">
        <f t="shared" ref="N192:N196" si="75">M192=H192</f>
        <v>1</v>
      </c>
      <c r="O192" s="377"/>
      <c r="P192" s="377"/>
    </row>
    <row r="193" spans="1:16" x14ac:dyDescent="0.25">
      <c r="A193" s="367">
        <f t="shared" si="73"/>
        <v>92785</v>
      </c>
      <c r="B193" s="226">
        <v>88238</v>
      </c>
      <c r="C193" s="227"/>
      <c r="D193" s="227" t="s">
        <v>3281</v>
      </c>
      <c r="E193" s="228"/>
      <c r="F193" s="228" t="s">
        <v>517</v>
      </c>
      <c r="G193" s="368">
        <v>1.9099999999999999E-2</v>
      </c>
      <c r="H193" s="369">
        <f>VLOOKUP(B193,'CMP-SIN-SD-10-2023'!A:D,4,0)</f>
        <v>22.75</v>
      </c>
      <c r="I193" s="369"/>
      <c r="J193" s="25">
        <f t="shared" si="74"/>
        <v>0.43</v>
      </c>
      <c r="M193" s="25">
        <f>VLOOKUP(B193,'CMP-SIN-SD-10-2023'!A:D,4,0)</f>
        <v>22.75</v>
      </c>
      <c r="N193" s="25" t="b">
        <f t="shared" si="75"/>
        <v>1</v>
      </c>
      <c r="O193" s="377"/>
      <c r="P193" s="377"/>
    </row>
    <row r="194" spans="1:16" x14ac:dyDescent="0.25">
      <c r="A194" s="367">
        <f t="shared" si="73"/>
        <v>92785</v>
      </c>
      <c r="B194" s="226">
        <v>88245</v>
      </c>
      <c r="C194" s="227"/>
      <c r="D194" s="227" t="s">
        <v>3287</v>
      </c>
      <c r="E194" s="228"/>
      <c r="F194" s="228" t="s">
        <v>517</v>
      </c>
      <c r="G194" s="368">
        <v>0.1168</v>
      </c>
      <c r="H194" s="369">
        <f>VLOOKUP(B194,'CMP-SIN-SD-10-2023'!A:D,4,0)</f>
        <v>29.32</v>
      </c>
      <c r="I194" s="369"/>
      <c r="J194" s="25">
        <f t="shared" si="74"/>
        <v>3.42</v>
      </c>
      <c r="M194" s="25">
        <f>VLOOKUP(B194,'CMP-SIN-SD-10-2023'!A:D,4,0)</f>
        <v>29.32</v>
      </c>
      <c r="N194" s="25" t="b">
        <f t="shared" si="75"/>
        <v>1</v>
      </c>
      <c r="O194" s="377"/>
      <c r="P194" s="377"/>
    </row>
    <row r="195" spans="1:16" ht="45" x14ac:dyDescent="0.25">
      <c r="A195" s="367">
        <f t="shared" si="73"/>
        <v>92785</v>
      </c>
      <c r="B195" s="226">
        <v>39017</v>
      </c>
      <c r="C195" s="227"/>
      <c r="D195" s="227" t="s">
        <v>7602</v>
      </c>
      <c r="E195" s="228"/>
      <c r="F195" s="228" t="s">
        <v>6</v>
      </c>
      <c r="G195" s="368">
        <v>1.333</v>
      </c>
      <c r="H195" s="369">
        <f>VLOOKUP(B195,'INS-SIN-SD-10-2023'!A:D,4,0)</f>
        <v>0.22</v>
      </c>
      <c r="I195" s="369"/>
      <c r="J195" s="25">
        <f t="shared" si="74"/>
        <v>0.28999999999999998</v>
      </c>
      <c r="M195" s="25">
        <f>VLOOKUP(B195,'INS-SIN-SD-10-2023'!A:D,4,0)</f>
        <v>0.22</v>
      </c>
      <c r="N195" s="25" t="b">
        <f t="shared" si="75"/>
        <v>1</v>
      </c>
      <c r="O195" s="377"/>
      <c r="P195" s="377" t="s">
        <v>13773</v>
      </c>
    </row>
    <row r="196" spans="1:16" ht="30" x14ac:dyDescent="0.25">
      <c r="A196" s="378">
        <f t="shared" si="73"/>
        <v>92785</v>
      </c>
      <c r="B196" s="379">
        <v>43132</v>
      </c>
      <c r="C196" s="380"/>
      <c r="D196" s="380" t="s">
        <v>7454</v>
      </c>
      <c r="E196" s="381"/>
      <c r="F196" s="381" t="s">
        <v>17</v>
      </c>
      <c r="G196" s="382">
        <v>2.5000000000000001E-2</v>
      </c>
      <c r="H196" s="383">
        <f>VLOOKUP(B196,'INS-SIN-SD-10-2023'!A:D,4,0)</f>
        <v>16.7</v>
      </c>
      <c r="I196" s="383"/>
      <c r="J196" s="25">
        <f t="shared" si="74"/>
        <v>0.41</v>
      </c>
      <c r="M196" s="25">
        <f>VLOOKUP(B196,'INS-SIN-SD-10-2023'!A:D,4,0)</f>
        <v>16.7</v>
      </c>
      <c r="N196" s="25" t="b">
        <f t="shared" si="75"/>
        <v>1</v>
      </c>
      <c r="O196" s="377"/>
      <c r="P196" s="377" t="s">
        <v>13773</v>
      </c>
    </row>
    <row r="197" spans="1:16" ht="45" x14ac:dyDescent="0.25">
      <c r="A197" s="328">
        <v>92786</v>
      </c>
      <c r="B197" s="357"/>
      <c r="C197" s="339" t="s">
        <v>1553</v>
      </c>
      <c r="D197" s="339"/>
      <c r="E197" s="334" t="s">
        <v>17</v>
      </c>
      <c r="F197" s="334"/>
      <c r="G197" s="358"/>
      <c r="H197" s="359"/>
      <c r="I197" s="340">
        <f>SUMIF(A:A,A197,J:J)</f>
        <v>14.870000000000001</v>
      </c>
      <c r="J197" s="377"/>
      <c r="K197" s="377"/>
      <c r="L197" s="377"/>
      <c r="M197" s="377"/>
      <c r="N197" s="377"/>
      <c r="O197" s="377"/>
      <c r="P197" s="377"/>
    </row>
    <row r="198" spans="1:16" x14ac:dyDescent="0.25">
      <c r="A198" s="390">
        <f t="shared" ref="A198:A202" si="76">IF(O198&lt;&gt;0,O198,A197)</f>
        <v>92786</v>
      </c>
      <c r="B198" s="391">
        <v>92802</v>
      </c>
      <c r="C198" s="392"/>
      <c r="D198" s="392" t="s">
        <v>5181</v>
      </c>
      <c r="E198" s="393"/>
      <c r="F198" s="393" t="s">
        <v>17</v>
      </c>
      <c r="G198" s="394">
        <v>1</v>
      </c>
      <c r="H198" s="395">
        <f>VLOOKUP(B198,'CMP-SIN-SD-10-2023'!A:D,4,0)</f>
        <v>11.48</v>
      </c>
      <c r="I198" s="395"/>
      <c r="J198" s="25">
        <f t="shared" ref="J198:J202" si="77">TRUNC((H198*G198),2)</f>
        <v>11.48</v>
      </c>
      <c r="M198" s="25">
        <f>VLOOKUP(B198,'CMP-SIN-SD-10-2023'!A:D,4,0)</f>
        <v>11.48</v>
      </c>
      <c r="N198" s="25" t="b">
        <f t="shared" ref="N198:N202" si="78">M198=H198</f>
        <v>1</v>
      </c>
      <c r="O198" s="377"/>
      <c r="P198" s="377"/>
    </row>
    <row r="199" spans="1:16" x14ac:dyDescent="0.25">
      <c r="A199" s="367">
        <f t="shared" si="76"/>
        <v>92786</v>
      </c>
      <c r="B199" s="226">
        <v>88238</v>
      </c>
      <c r="C199" s="227"/>
      <c r="D199" s="227" t="s">
        <v>3281</v>
      </c>
      <c r="E199" s="228"/>
      <c r="F199" s="228" t="s">
        <v>517</v>
      </c>
      <c r="G199" s="368">
        <v>1.4E-2</v>
      </c>
      <c r="H199" s="369">
        <f>VLOOKUP(B199,'CMP-SIN-SD-10-2023'!A:D,4,0)</f>
        <v>22.75</v>
      </c>
      <c r="I199" s="369"/>
      <c r="J199" s="25">
        <f t="shared" si="77"/>
        <v>0.31</v>
      </c>
      <c r="M199" s="25">
        <f>VLOOKUP(B199,'CMP-SIN-SD-10-2023'!A:D,4,0)</f>
        <v>22.75</v>
      </c>
      <c r="N199" s="25" t="b">
        <f t="shared" si="78"/>
        <v>1</v>
      </c>
      <c r="O199" s="377"/>
      <c r="P199" s="377"/>
    </row>
    <row r="200" spans="1:16" x14ac:dyDescent="0.25">
      <c r="A200" s="367">
        <f t="shared" si="76"/>
        <v>92786</v>
      </c>
      <c r="B200" s="226">
        <v>88245</v>
      </c>
      <c r="C200" s="227"/>
      <c r="D200" s="227" t="s">
        <v>3287</v>
      </c>
      <c r="E200" s="228"/>
      <c r="F200" s="228" t="s">
        <v>517</v>
      </c>
      <c r="G200" s="368">
        <v>8.5900000000000004E-2</v>
      </c>
      <c r="H200" s="369">
        <f>VLOOKUP(B200,'CMP-SIN-SD-10-2023'!A:D,4,0)</f>
        <v>29.32</v>
      </c>
      <c r="I200" s="369"/>
      <c r="J200" s="25">
        <f t="shared" si="77"/>
        <v>2.5099999999999998</v>
      </c>
      <c r="M200" s="25">
        <f>VLOOKUP(B200,'CMP-SIN-SD-10-2023'!A:D,4,0)</f>
        <v>29.32</v>
      </c>
      <c r="N200" s="25" t="b">
        <f t="shared" si="78"/>
        <v>1</v>
      </c>
      <c r="O200" s="377"/>
      <c r="P200" s="377"/>
    </row>
    <row r="201" spans="1:16" ht="45" x14ac:dyDescent="0.25">
      <c r="A201" s="367">
        <f t="shared" si="76"/>
        <v>92786</v>
      </c>
      <c r="B201" s="226">
        <v>39017</v>
      </c>
      <c r="C201" s="227"/>
      <c r="D201" s="227" t="s">
        <v>7602</v>
      </c>
      <c r="E201" s="228"/>
      <c r="F201" s="228" t="s">
        <v>6</v>
      </c>
      <c r="G201" s="368">
        <v>0.72799999999999998</v>
      </c>
      <c r="H201" s="369">
        <f>VLOOKUP(B201,'INS-SIN-SD-10-2023'!A:D,4,0)</f>
        <v>0.22</v>
      </c>
      <c r="I201" s="369"/>
      <c r="J201" s="25">
        <f t="shared" si="77"/>
        <v>0.16</v>
      </c>
      <c r="M201" s="25">
        <f>VLOOKUP(B201,'INS-SIN-SD-10-2023'!A:D,4,0)</f>
        <v>0.22</v>
      </c>
      <c r="N201" s="25" t="b">
        <f t="shared" si="78"/>
        <v>1</v>
      </c>
      <c r="O201" s="377"/>
      <c r="P201" s="377" t="s">
        <v>13773</v>
      </c>
    </row>
    <row r="202" spans="1:16" ht="30" x14ac:dyDescent="0.25">
      <c r="A202" s="378">
        <f t="shared" si="76"/>
        <v>92786</v>
      </c>
      <c r="B202" s="379">
        <v>43132</v>
      </c>
      <c r="C202" s="380"/>
      <c r="D202" s="380" t="s">
        <v>7454</v>
      </c>
      <c r="E202" s="381"/>
      <c r="F202" s="381" t="s">
        <v>17</v>
      </c>
      <c r="G202" s="382">
        <v>2.5000000000000001E-2</v>
      </c>
      <c r="H202" s="383">
        <f>VLOOKUP(B202,'INS-SIN-SD-10-2023'!A:D,4,0)</f>
        <v>16.7</v>
      </c>
      <c r="I202" s="383"/>
      <c r="J202" s="25">
        <f t="shared" si="77"/>
        <v>0.41</v>
      </c>
      <c r="M202" s="25">
        <f>VLOOKUP(B202,'INS-SIN-SD-10-2023'!A:D,4,0)</f>
        <v>16.7</v>
      </c>
      <c r="N202" s="25" t="b">
        <f t="shared" si="78"/>
        <v>1</v>
      </c>
      <c r="O202" s="377"/>
      <c r="P202" s="377" t="s">
        <v>13773</v>
      </c>
    </row>
    <row r="203" spans="1:16" ht="45" x14ac:dyDescent="0.25">
      <c r="A203" s="328">
        <v>92787</v>
      </c>
      <c r="B203" s="357"/>
      <c r="C203" s="339" t="s">
        <v>1554</v>
      </c>
      <c r="D203" s="339"/>
      <c r="E203" s="334" t="s">
        <v>17</v>
      </c>
      <c r="F203" s="334"/>
      <c r="G203" s="358"/>
      <c r="H203" s="359"/>
      <c r="I203" s="340">
        <f>SUMIF(A:A,A203,J:J)</f>
        <v>13.17</v>
      </c>
      <c r="J203" s="377"/>
      <c r="K203" s="377"/>
      <c r="L203" s="377"/>
      <c r="M203" s="377"/>
      <c r="N203" s="377"/>
      <c r="O203" s="377"/>
      <c r="P203" s="377"/>
    </row>
    <row r="204" spans="1:16" ht="30" x14ac:dyDescent="0.25">
      <c r="A204" s="390">
        <f t="shared" ref="A204:A208" si="79">IF(O204&lt;&gt;0,O204,A203)</f>
        <v>92787</v>
      </c>
      <c r="B204" s="391">
        <v>92803</v>
      </c>
      <c r="C204" s="392"/>
      <c r="D204" s="392" t="s">
        <v>5179</v>
      </c>
      <c r="E204" s="393"/>
      <c r="F204" s="393" t="s">
        <v>17</v>
      </c>
      <c r="G204" s="394">
        <v>1</v>
      </c>
      <c r="H204" s="395">
        <f>VLOOKUP(B204,'CMP-SIN-SD-10-2023'!A:D,4,0)</f>
        <v>10.62</v>
      </c>
      <c r="I204" s="395"/>
      <c r="J204" s="25">
        <f t="shared" ref="J204:J208" si="80">TRUNC((H204*G204),2)</f>
        <v>10.62</v>
      </c>
      <c r="M204" s="25">
        <f>VLOOKUP(B204,'CMP-SIN-SD-10-2023'!A:D,4,0)</f>
        <v>10.62</v>
      </c>
      <c r="N204" s="25" t="b">
        <f t="shared" ref="N204:N208" si="81">M204=H204</f>
        <v>1</v>
      </c>
      <c r="O204" s="377"/>
      <c r="P204" s="377"/>
    </row>
    <row r="205" spans="1:16" x14ac:dyDescent="0.25">
      <c r="A205" s="367">
        <f t="shared" si="79"/>
        <v>92787</v>
      </c>
      <c r="B205" s="226">
        <v>88238</v>
      </c>
      <c r="C205" s="227"/>
      <c r="D205" s="227" t="s">
        <v>3281</v>
      </c>
      <c r="E205" s="228"/>
      <c r="F205" s="228" t="s">
        <v>517</v>
      </c>
      <c r="G205" s="368">
        <v>1.03E-2</v>
      </c>
      <c r="H205" s="369">
        <f>VLOOKUP(B205,'CMP-SIN-SD-10-2023'!A:D,4,0)</f>
        <v>22.75</v>
      </c>
      <c r="I205" s="369"/>
      <c r="J205" s="25">
        <f t="shared" si="80"/>
        <v>0.23</v>
      </c>
      <c r="M205" s="25">
        <f>VLOOKUP(B205,'CMP-SIN-SD-10-2023'!A:D,4,0)</f>
        <v>22.75</v>
      </c>
      <c r="N205" s="25" t="b">
        <f t="shared" si="81"/>
        <v>1</v>
      </c>
      <c r="O205" s="377"/>
      <c r="P205" s="377"/>
    </row>
    <row r="206" spans="1:16" x14ac:dyDescent="0.25">
      <c r="A206" s="367">
        <f t="shared" si="79"/>
        <v>92787</v>
      </c>
      <c r="B206" s="226">
        <v>88245</v>
      </c>
      <c r="C206" s="227"/>
      <c r="D206" s="227" t="s">
        <v>3287</v>
      </c>
      <c r="E206" s="228"/>
      <c r="F206" s="228" t="s">
        <v>517</v>
      </c>
      <c r="G206" s="368">
        <v>6.2899999999999998E-2</v>
      </c>
      <c r="H206" s="369">
        <f>VLOOKUP(B206,'CMP-SIN-SD-10-2023'!A:D,4,0)</f>
        <v>29.32</v>
      </c>
      <c r="I206" s="369"/>
      <c r="J206" s="25">
        <f t="shared" si="80"/>
        <v>1.84</v>
      </c>
      <c r="M206" s="25">
        <f>VLOOKUP(B206,'CMP-SIN-SD-10-2023'!A:D,4,0)</f>
        <v>29.32</v>
      </c>
      <c r="N206" s="25" t="b">
        <f t="shared" si="81"/>
        <v>1</v>
      </c>
      <c r="O206" s="377"/>
      <c r="P206" s="377"/>
    </row>
    <row r="207" spans="1:16" ht="45" x14ac:dyDescent="0.25">
      <c r="A207" s="367">
        <f t="shared" si="79"/>
        <v>92787</v>
      </c>
      <c r="B207" s="226">
        <v>39017</v>
      </c>
      <c r="C207" s="227"/>
      <c r="D207" s="227" t="s">
        <v>7602</v>
      </c>
      <c r="E207" s="228"/>
      <c r="F207" s="228" t="s">
        <v>6</v>
      </c>
      <c r="G207" s="368">
        <v>0.35699999999999998</v>
      </c>
      <c r="H207" s="369">
        <f>VLOOKUP(B207,'INS-SIN-SD-10-2023'!A:D,4,0)</f>
        <v>0.22</v>
      </c>
      <c r="I207" s="369"/>
      <c r="J207" s="25">
        <f t="shared" si="80"/>
        <v>7.0000000000000007E-2</v>
      </c>
      <c r="M207" s="25">
        <f>VLOOKUP(B207,'INS-SIN-SD-10-2023'!A:D,4,0)</f>
        <v>0.22</v>
      </c>
      <c r="N207" s="25" t="b">
        <f t="shared" si="81"/>
        <v>1</v>
      </c>
      <c r="O207" s="377"/>
      <c r="P207" s="377" t="s">
        <v>13773</v>
      </c>
    </row>
    <row r="208" spans="1:16" ht="30" x14ac:dyDescent="0.25">
      <c r="A208" s="378">
        <f t="shared" si="79"/>
        <v>92787</v>
      </c>
      <c r="B208" s="379">
        <v>43132</v>
      </c>
      <c r="C208" s="380"/>
      <c r="D208" s="380" t="s">
        <v>7454</v>
      </c>
      <c r="E208" s="381"/>
      <c r="F208" s="381" t="s">
        <v>17</v>
      </c>
      <c r="G208" s="382">
        <v>2.5000000000000001E-2</v>
      </c>
      <c r="H208" s="383">
        <f>VLOOKUP(B208,'INS-SIN-SD-10-2023'!A:D,4,0)</f>
        <v>16.7</v>
      </c>
      <c r="I208" s="383"/>
      <c r="J208" s="25">
        <f t="shared" si="80"/>
        <v>0.41</v>
      </c>
      <c r="M208" s="25">
        <f>VLOOKUP(B208,'INS-SIN-SD-10-2023'!A:D,4,0)</f>
        <v>16.7</v>
      </c>
      <c r="N208" s="25" t="b">
        <f t="shared" si="81"/>
        <v>1</v>
      </c>
      <c r="O208" s="377"/>
      <c r="P208" s="377" t="s">
        <v>13773</v>
      </c>
    </row>
    <row r="209" spans="1:16" ht="45" x14ac:dyDescent="0.25">
      <c r="A209" s="328">
        <v>92788</v>
      </c>
      <c r="B209" s="357"/>
      <c r="C209" s="339" t="s">
        <v>13797</v>
      </c>
      <c r="D209" s="339"/>
      <c r="E209" s="334" t="s">
        <v>17</v>
      </c>
      <c r="F209" s="334"/>
      <c r="G209" s="358"/>
      <c r="H209" s="359"/>
      <c r="I209" s="340">
        <f>SUMIF(A:A,A209,J:J)</f>
        <v>11</v>
      </c>
      <c r="J209" s="377"/>
      <c r="K209" s="377"/>
      <c r="L209" s="377"/>
      <c r="M209" s="377"/>
      <c r="N209" s="377"/>
      <c r="O209" s="377"/>
      <c r="P209" s="377"/>
    </row>
    <row r="210" spans="1:16" ht="30" x14ac:dyDescent="0.25">
      <c r="A210" s="390">
        <f t="shared" ref="A210:A214" si="82">IF(O210&lt;&gt;0,O210,A209)</f>
        <v>92788</v>
      </c>
      <c r="B210" s="391">
        <v>92804</v>
      </c>
      <c r="C210" s="392"/>
      <c r="D210" s="392" t="s">
        <v>5182</v>
      </c>
      <c r="E210" s="393"/>
      <c r="F210" s="393" t="s">
        <v>17</v>
      </c>
      <c r="G210" s="394">
        <v>1</v>
      </c>
      <c r="H210" s="395">
        <f>VLOOKUP(B210,'CMP-SIN-SD-10-2023'!A:D,4,0)</f>
        <v>9.1</v>
      </c>
      <c r="I210" s="395"/>
      <c r="J210" s="25">
        <f t="shared" ref="J210:J214" si="83">TRUNC((H210*G210),2)</f>
        <v>9.1</v>
      </c>
      <c r="M210" s="25">
        <f>VLOOKUP(B210,'CMP-SIN-SD-10-2023'!A:D,4,0)</f>
        <v>9.1</v>
      </c>
      <c r="N210" s="25" t="b">
        <f t="shared" ref="N210:N214" si="84">M210=H210</f>
        <v>1</v>
      </c>
      <c r="O210" s="377"/>
      <c r="P210" s="377"/>
    </row>
    <row r="211" spans="1:16" x14ac:dyDescent="0.25">
      <c r="A211" s="367">
        <f t="shared" si="82"/>
        <v>92788</v>
      </c>
      <c r="B211" s="226">
        <v>88238</v>
      </c>
      <c r="C211" s="227"/>
      <c r="D211" s="227" t="s">
        <v>3281</v>
      </c>
      <c r="E211" s="228"/>
      <c r="F211" s="228" t="s">
        <v>517</v>
      </c>
      <c r="G211" s="368">
        <v>7.3000000000000001E-3</v>
      </c>
      <c r="H211" s="369">
        <f>VLOOKUP(B211,'CMP-SIN-SD-10-2023'!A:D,4,0)</f>
        <v>22.75</v>
      </c>
      <c r="I211" s="369"/>
      <c r="J211" s="25">
        <f t="shared" si="83"/>
        <v>0.16</v>
      </c>
      <c r="M211" s="25">
        <f>VLOOKUP(B211,'CMP-SIN-SD-10-2023'!A:D,4,0)</f>
        <v>22.75</v>
      </c>
      <c r="N211" s="25" t="b">
        <f t="shared" si="84"/>
        <v>1</v>
      </c>
      <c r="O211" s="377"/>
      <c r="P211" s="377"/>
    </row>
    <row r="212" spans="1:16" x14ac:dyDescent="0.25">
      <c r="A212" s="367">
        <f t="shared" si="82"/>
        <v>92788</v>
      </c>
      <c r="B212" s="226">
        <v>88245</v>
      </c>
      <c r="C212" s="227"/>
      <c r="D212" s="227" t="s">
        <v>3287</v>
      </c>
      <c r="E212" s="228"/>
      <c r="F212" s="228" t="s">
        <v>517</v>
      </c>
      <c r="G212" s="368">
        <v>4.4600000000000001E-2</v>
      </c>
      <c r="H212" s="369">
        <f>VLOOKUP(B212,'CMP-SIN-SD-10-2023'!A:D,4,0)</f>
        <v>29.32</v>
      </c>
      <c r="I212" s="369"/>
      <c r="J212" s="25">
        <f t="shared" si="83"/>
        <v>1.3</v>
      </c>
      <c r="M212" s="25">
        <f>VLOOKUP(B212,'CMP-SIN-SD-10-2023'!A:D,4,0)</f>
        <v>29.32</v>
      </c>
      <c r="N212" s="25" t="b">
        <f t="shared" si="84"/>
        <v>1</v>
      </c>
      <c r="O212" s="377"/>
      <c r="P212" s="377"/>
    </row>
    <row r="213" spans="1:16" ht="45" x14ac:dyDescent="0.25">
      <c r="A213" s="367">
        <f t="shared" si="82"/>
        <v>92788</v>
      </c>
      <c r="B213" s="226">
        <v>39017</v>
      </c>
      <c r="C213" s="227"/>
      <c r="D213" s="227" t="s">
        <v>7602</v>
      </c>
      <c r="E213" s="228"/>
      <c r="F213" s="228" t="s">
        <v>6</v>
      </c>
      <c r="G213" s="368">
        <v>0.14699999999999999</v>
      </c>
      <c r="H213" s="369">
        <f>VLOOKUP(B213,'INS-SIN-SD-10-2023'!A:D,4,0)</f>
        <v>0.22</v>
      </c>
      <c r="I213" s="369"/>
      <c r="J213" s="25">
        <f t="shared" si="83"/>
        <v>0.03</v>
      </c>
      <c r="M213" s="25">
        <f>VLOOKUP(B213,'INS-SIN-SD-10-2023'!A:D,4,0)</f>
        <v>0.22</v>
      </c>
      <c r="N213" s="25" t="b">
        <f t="shared" si="84"/>
        <v>1</v>
      </c>
      <c r="O213" s="377"/>
      <c r="P213" s="377" t="s">
        <v>13773</v>
      </c>
    </row>
    <row r="214" spans="1:16" ht="30" x14ac:dyDescent="0.25">
      <c r="A214" s="378">
        <f t="shared" si="82"/>
        <v>92788</v>
      </c>
      <c r="B214" s="379">
        <v>43132</v>
      </c>
      <c r="C214" s="380"/>
      <c r="D214" s="380" t="s">
        <v>7454</v>
      </c>
      <c r="E214" s="381"/>
      <c r="F214" s="381" t="s">
        <v>17</v>
      </c>
      <c r="G214" s="382">
        <v>2.5000000000000001E-2</v>
      </c>
      <c r="H214" s="383">
        <f>VLOOKUP(B214,'INS-SIN-SD-10-2023'!A:D,4,0)</f>
        <v>16.7</v>
      </c>
      <c r="I214" s="383"/>
      <c r="J214" s="25">
        <f t="shared" si="83"/>
        <v>0.41</v>
      </c>
      <c r="M214" s="25">
        <f>VLOOKUP(B214,'INS-SIN-SD-10-2023'!A:D,4,0)</f>
        <v>16.7</v>
      </c>
      <c r="N214" s="25" t="b">
        <f t="shared" si="84"/>
        <v>1</v>
      </c>
      <c r="O214" s="377"/>
      <c r="P214" s="377" t="s">
        <v>13773</v>
      </c>
    </row>
    <row r="215" spans="1:16" ht="45" x14ac:dyDescent="0.25">
      <c r="A215" s="328">
        <v>92789</v>
      </c>
      <c r="B215" s="357"/>
      <c r="C215" s="339" t="s">
        <v>13798</v>
      </c>
      <c r="D215" s="339"/>
      <c r="E215" s="334" t="s">
        <v>17</v>
      </c>
      <c r="F215" s="334"/>
      <c r="G215" s="358"/>
      <c r="H215" s="359"/>
      <c r="I215" s="340">
        <f>SUMIF(A:A,A215,J:J)</f>
        <v>10.36</v>
      </c>
      <c r="J215" s="377"/>
      <c r="K215" s="377"/>
      <c r="L215" s="377"/>
      <c r="M215" s="377"/>
      <c r="N215" s="377"/>
      <c r="O215" s="377"/>
      <c r="P215" s="377"/>
    </row>
    <row r="216" spans="1:16" ht="30" x14ac:dyDescent="0.25">
      <c r="A216" s="390">
        <f t="shared" ref="A216:A219" si="85">IF(O216&lt;&gt;0,O216,A215)</f>
        <v>92789</v>
      </c>
      <c r="B216" s="391">
        <v>92805</v>
      </c>
      <c r="C216" s="392"/>
      <c r="D216" s="392" t="s">
        <v>5180</v>
      </c>
      <c r="E216" s="393"/>
      <c r="F216" s="393" t="s">
        <v>17</v>
      </c>
      <c r="G216" s="394">
        <v>1</v>
      </c>
      <c r="H216" s="395">
        <f>VLOOKUP(B216,'CMP-SIN-SD-10-2023'!A:D,4,0)</f>
        <v>9.02</v>
      </c>
      <c r="I216" s="395"/>
      <c r="J216" s="25">
        <f t="shared" ref="J216:J219" si="86">TRUNC((H216*G216),2)</f>
        <v>9.02</v>
      </c>
      <c r="M216" s="25">
        <f>VLOOKUP(B216,'CMP-SIN-SD-10-2023'!A:D,4,0)</f>
        <v>9.02</v>
      </c>
      <c r="N216" s="25" t="b">
        <f t="shared" ref="N216:N219" si="87">M216=H216</f>
        <v>1</v>
      </c>
      <c r="O216" s="377"/>
      <c r="P216" s="377"/>
    </row>
    <row r="217" spans="1:16" x14ac:dyDescent="0.25">
      <c r="A217" s="367">
        <f t="shared" si="85"/>
        <v>92789</v>
      </c>
      <c r="B217" s="226">
        <v>88238</v>
      </c>
      <c r="C217" s="227"/>
      <c r="D217" s="227" t="s">
        <v>3281</v>
      </c>
      <c r="E217" s="228"/>
      <c r="F217" s="228" t="s">
        <v>517</v>
      </c>
      <c r="G217" s="368">
        <v>4.7000000000000002E-3</v>
      </c>
      <c r="H217" s="369">
        <f>VLOOKUP(B217,'CMP-SIN-SD-10-2023'!A:D,4,0)</f>
        <v>22.75</v>
      </c>
      <c r="I217" s="369"/>
      <c r="J217" s="25">
        <f t="shared" si="86"/>
        <v>0.1</v>
      </c>
      <c r="M217" s="25">
        <f>VLOOKUP(B217,'CMP-SIN-SD-10-2023'!A:D,4,0)</f>
        <v>22.75</v>
      </c>
      <c r="N217" s="25" t="b">
        <f t="shared" si="87"/>
        <v>1</v>
      </c>
      <c r="O217" s="377"/>
      <c r="P217" s="377"/>
    </row>
    <row r="218" spans="1:16" x14ac:dyDescent="0.25">
      <c r="A218" s="367">
        <f t="shared" si="85"/>
        <v>92789</v>
      </c>
      <c r="B218" s="226">
        <v>88245</v>
      </c>
      <c r="C218" s="227"/>
      <c r="D218" s="227" t="s">
        <v>3287</v>
      </c>
      <c r="E218" s="228"/>
      <c r="F218" s="228" t="s">
        <v>517</v>
      </c>
      <c r="G218" s="368">
        <v>2.8500000000000001E-2</v>
      </c>
      <c r="H218" s="369">
        <f>VLOOKUP(B218,'CMP-SIN-SD-10-2023'!A:D,4,0)</f>
        <v>29.32</v>
      </c>
      <c r="I218" s="369"/>
      <c r="J218" s="25">
        <f t="shared" si="86"/>
        <v>0.83</v>
      </c>
      <c r="M218" s="25">
        <f>VLOOKUP(B218,'CMP-SIN-SD-10-2023'!A:D,4,0)</f>
        <v>29.32</v>
      </c>
      <c r="N218" s="25" t="b">
        <f t="shared" si="87"/>
        <v>1</v>
      </c>
      <c r="O218" s="377"/>
      <c r="P218" s="377"/>
    </row>
    <row r="219" spans="1:16" ht="30" x14ac:dyDescent="0.25">
      <c r="A219" s="378">
        <f t="shared" si="85"/>
        <v>92789</v>
      </c>
      <c r="B219" s="379">
        <v>43132</v>
      </c>
      <c r="C219" s="380"/>
      <c r="D219" s="380" t="s">
        <v>7454</v>
      </c>
      <c r="E219" s="381"/>
      <c r="F219" s="381" t="s">
        <v>17</v>
      </c>
      <c r="G219" s="382">
        <v>2.5000000000000001E-2</v>
      </c>
      <c r="H219" s="383">
        <f>VLOOKUP(B219,'INS-SIN-SD-10-2023'!A:D,4,0)</f>
        <v>16.7</v>
      </c>
      <c r="I219" s="383"/>
      <c r="J219" s="25">
        <f t="shared" si="86"/>
        <v>0.41</v>
      </c>
      <c r="M219" s="25">
        <f>VLOOKUP(B219,'INS-SIN-SD-10-2023'!A:D,4,0)</f>
        <v>16.7</v>
      </c>
      <c r="N219" s="25" t="b">
        <f t="shared" si="87"/>
        <v>1</v>
      </c>
      <c r="O219" s="377"/>
      <c r="P219" s="377" t="s">
        <v>13773</v>
      </c>
    </row>
    <row r="220" spans="1:16" ht="45" x14ac:dyDescent="0.25">
      <c r="A220" s="328">
        <v>92510</v>
      </c>
      <c r="B220" s="357"/>
      <c r="C220" s="339" t="s">
        <v>1503</v>
      </c>
      <c r="D220" s="339"/>
      <c r="E220" s="334" t="s">
        <v>3</v>
      </c>
      <c r="F220" s="334"/>
      <c r="G220" s="358"/>
      <c r="H220" s="359"/>
      <c r="I220" s="340">
        <f>SUMIF(A:A,A220,J:J)</f>
        <v>68.53</v>
      </c>
      <c r="J220" s="377"/>
      <c r="K220" s="377"/>
      <c r="L220" s="377"/>
      <c r="M220" s="377"/>
      <c r="N220" s="377"/>
      <c r="O220" s="377"/>
      <c r="P220" s="377"/>
    </row>
    <row r="221" spans="1:16" ht="30" x14ac:dyDescent="0.25">
      <c r="A221" s="390">
        <f t="shared" ref="A221:A226" si="88">IF(O221&lt;&gt;0,O221,A220)</f>
        <v>92510</v>
      </c>
      <c r="B221" s="391">
        <v>92267</v>
      </c>
      <c r="C221" s="392"/>
      <c r="D221" s="392" t="s">
        <v>1428</v>
      </c>
      <c r="E221" s="393"/>
      <c r="F221" s="393" t="s">
        <v>3</v>
      </c>
      <c r="G221" s="394">
        <v>0.57699999999999996</v>
      </c>
      <c r="H221" s="395">
        <f>VLOOKUP(B221,'CMP-SIN-SD-10-2023'!A:D,4,0)</f>
        <v>46.69</v>
      </c>
      <c r="I221" s="395"/>
      <c r="J221" s="25">
        <f t="shared" ref="J221:J226" si="89">TRUNC((H221*G221),2)</f>
        <v>26.94</v>
      </c>
      <c r="M221" s="25">
        <f>VLOOKUP(B221,'CMP-SIN-SD-10-2023'!A:D,4,0)</f>
        <v>46.69</v>
      </c>
      <c r="N221" s="25" t="b">
        <f t="shared" ref="N221:N226" si="90">M221=H221</f>
        <v>1</v>
      </c>
      <c r="O221" s="377"/>
      <c r="P221" s="377"/>
    </row>
    <row r="222" spans="1:16" x14ac:dyDescent="0.25">
      <c r="A222" s="367">
        <f t="shared" si="88"/>
        <v>92510</v>
      </c>
      <c r="B222" s="226">
        <v>88239</v>
      </c>
      <c r="C222" s="227"/>
      <c r="D222" s="227" t="s">
        <v>3282</v>
      </c>
      <c r="E222" s="228"/>
      <c r="F222" s="228" t="s">
        <v>517</v>
      </c>
      <c r="G222" s="368">
        <v>0.126</v>
      </c>
      <c r="H222" s="369">
        <f>VLOOKUP(B222,'CMP-SIN-SD-10-2023'!A:D,4,0)</f>
        <v>22.62</v>
      </c>
      <c r="I222" s="369"/>
      <c r="J222" s="25">
        <f t="shared" si="89"/>
        <v>2.85</v>
      </c>
      <c r="M222" s="25">
        <f>VLOOKUP(B222,'CMP-SIN-SD-10-2023'!A:D,4,0)</f>
        <v>22.62</v>
      </c>
      <c r="N222" s="25" t="b">
        <f t="shared" si="90"/>
        <v>1</v>
      </c>
      <c r="O222" s="377"/>
      <c r="P222" s="377"/>
    </row>
    <row r="223" spans="1:16" x14ac:dyDescent="0.25">
      <c r="A223" s="367">
        <f t="shared" si="88"/>
        <v>92510</v>
      </c>
      <c r="B223" s="226">
        <v>88262</v>
      </c>
      <c r="C223" s="227"/>
      <c r="D223" s="227" t="s">
        <v>3302</v>
      </c>
      <c r="E223" s="228"/>
      <c r="F223" s="228" t="s">
        <v>517</v>
      </c>
      <c r="G223" s="368">
        <v>0.68700000000000006</v>
      </c>
      <c r="H223" s="369">
        <f>VLOOKUP(B223,'CMP-SIN-SD-10-2023'!A:D,4,0)</f>
        <v>29.14</v>
      </c>
      <c r="I223" s="369"/>
      <c r="J223" s="25">
        <f t="shared" si="89"/>
        <v>20.010000000000002</v>
      </c>
      <c r="M223" s="25">
        <f>VLOOKUP(B223,'CMP-SIN-SD-10-2023'!A:D,4,0)</f>
        <v>29.14</v>
      </c>
      <c r="N223" s="25" t="b">
        <f t="shared" si="90"/>
        <v>1</v>
      </c>
      <c r="O223" s="377"/>
      <c r="P223" s="377"/>
    </row>
    <row r="224" spans="1:16" ht="45" x14ac:dyDescent="0.25">
      <c r="A224" s="367">
        <f t="shared" si="88"/>
        <v>92510</v>
      </c>
      <c r="B224" s="226">
        <v>10749</v>
      </c>
      <c r="C224" s="227"/>
      <c r="D224" s="227" t="s">
        <v>7664</v>
      </c>
      <c r="E224" s="228"/>
      <c r="F224" s="228" t="s">
        <v>90</v>
      </c>
      <c r="G224" s="368">
        <v>0.39700000000000002</v>
      </c>
      <c r="H224" s="369">
        <f>VLOOKUP(B224,'INS-SIN-SD-10-2023'!A:D,4,0)</f>
        <v>16.86</v>
      </c>
      <c r="I224" s="369"/>
      <c r="J224" s="25">
        <f t="shared" si="89"/>
        <v>6.69</v>
      </c>
      <c r="M224" s="25">
        <f>VLOOKUP(B224,'INS-SIN-SD-10-2023'!A:D,4,0)</f>
        <v>16.86</v>
      </c>
      <c r="N224" s="25" t="b">
        <f t="shared" si="90"/>
        <v>1</v>
      </c>
      <c r="O224" s="377"/>
      <c r="P224" s="377" t="s">
        <v>13773</v>
      </c>
    </row>
    <row r="225" spans="1:16" ht="30" x14ac:dyDescent="0.25">
      <c r="A225" s="367">
        <f t="shared" si="88"/>
        <v>92510</v>
      </c>
      <c r="B225" s="226">
        <v>2692</v>
      </c>
      <c r="C225" s="227"/>
      <c r="D225" s="227" t="s">
        <v>7570</v>
      </c>
      <c r="E225" s="228"/>
      <c r="F225" s="228" t="s">
        <v>3012</v>
      </c>
      <c r="G225" s="368">
        <v>0.01</v>
      </c>
      <c r="H225" s="369">
        <f>VLOOKUP(B225,'INS-SIN-SD-10-2023'!A:D,4,0)</f>
        <v>7.71</v>
      </c>
      <c r="I225" s="369"/>
      <c r="J225" s="25">
        <f t="shared" si="89"/>
        <v>7.0000000000000007E-2</v>
      </c>
      <c r="M225" s="25">
        <f>VLOOKUP(B225,'INS-SIN-SD-10-2023'!A:D,4,0)</f>
        <v>7.71</v>
      </c>
      <c r="N225" s="25" t="b">
        <f t="shared" si="90"/>
        <v>1</v>
      </c>
      <c r="O225" s="377"/>
      <c r="P225" s="377" t="s">
        <v>13773</v>
      </c>
    </row>
    <row r="226" spans="1:16" ht="30" x14ac:dyDescent="0.25">
      <c r="A226" s="378">
        <f t="shared" si="88"/>
        <v>92510</v>
      </c>
      <c r="B226" s="379">
        <v>40270</v>
      </c>
      <c r="C226" s="380"/>
      <c r="D226" s="380" t="s">
        <v>4731</v>
      </c>
      <c r="E226" s="381"/>
      <c r="F226" s="381" t="s">
        <v>16</v>
      </c>
      <c r="G226" s="382">
        <v>9.5000000000000001E-2</v>
      </c>
      <c r="H226" s="383">
        <f>VLOOKUP(B226,'INS-SIN-SD-10-2023'!A:D,4,0)</f>
        <v>126.05</v>
      </c>
      <c r="I226" s="383"/>
      <c r="J226" s="25">
        <f t="shared" si="89"/>
        <v>11.97</v>
      </c>
      <c r="M226" s="25">
        <f>VLOOKUP(B226,'INS-SIN-SD-10-2023'!A:D,4,0)</f>
        <v>126.05</v>
      </c>
      <c r="N226" s="25" t="b">
        <f t="shared" si="90"/>
        <v>1</v>
      </c>
      <c r="O226" s="377"/>
      <c r="P226" s="377" t="s">
        <v>13773</v>
      </c>
    </row>
    <row r="227" spans="1:16" ht="45" x14ac:dyDescent="0.25">
      <c r="A227" s="328">
        <v>92915</v>
      </c>
      <c r="B227" s="357"/>
      <c r="C227" s="339" t="s">
        <v>5171</v>
      </c>
      <c r="D227" s="339"/>
      <c r="E227" s="334" t="s">
        <v>17</v>
      </c>
      <c r="F227" s="334"/>
      <c r="G227" s="358"/>
      <c r="H227" s="359"/>
      <c r="I227" s="340">
        <f>SUMIF(A:A,A227,J:J)</f>
        <v>18.380000000000003</v>
      </c>
      <c r="J227" s="377"/>
      <c r="K227" s="377"/>
      <c r="L227" s="377"/>
      <c r="M227" s="377"/>
      <c r="N227" s="377"/>
      <c r="O227" s="377"/>
      <c r="P227" s="377"/>
    </row>
    <row r="228" spans="1:16" x14ac:dyDescent="0.25">
      <c r="A228" s="390">
        <f t="shared" ref="A228:A232" si="91">IF(O228&lt;&gt;0,O228,A227)</f>
        <v>92915</v>
      </c>
      <c r="B228" s="391">
        <v>92800</v>
      </c>
      <c r="C228" s="392"/>
      <c r="D228" s="392" t="s">
        <v>5172</v>
      </c>
      <c r="E228" s="393"/>
      <c r="F228" s="393" t="s">
        <v>17</v>
      </c>
      <c r="G228" s="394">
        <v>1</v>
      </c>
      <c r="H228" s="395">
        <f>VLOOKUP(B228,'CMP-SIN-SD-10-2023'!A:D,4,0)</f>
        <v>11.34</v>
      </c>
      <c r="I228" s="395"/>
      <c r="J228" s="25">
        <f t="shared" ref="J228:J232" si="92">TRUNC((H228*G228),2)</f>
        <v>11.34</v>
      </c>
      <c r="M228" s="25">
        <f>VLOOKUP(B228,'CMP-SIN-SD-10-2023'!A:D,4,0)</f>
        <v>11.34</v>
      </c>
      <c r="N228" s="25" t="b">
        <f t="shared" ref="N228:N232" si="93">M228=H228</f>
        <v>1</v>
      </c>
      <c r="O228" s="377"/>
      <c r="P228" s="377"/>
    </row>
    <row r="229" spans="1:16" x14ac:dyDescent="0.25">
      <c r="A229" s="367">
        <f t="shared" si="91"/>
        <v>92915</v>
      </c>
      <c r="B229" s="226">
        <v>88238</v>
      </c>
      <c r="C229" s="227"/>
      <c r="D229" s="227" t="s">
        <v>3281</v>
      </c>
      <c r="E229" s="228"/>
      <c r="F229" s="228" t="s">
        <v>517</v>
      </c>
      <c r="G229" s="368">
        <v>3.1600000000000003E-2</v>
      </c>
      <c r="H229" s="369">
        <f>VLOOKUP(B229,'CMP-SIN-SD-10-2023'!A:D,4,0)</f>
        <v>22.75</v>
      </c>
      <c r="I229" s="369"/>
      <c r="J229" s="25">
        <f t="shared" si="92"/>
        <v>0.71</v>
      </c>
      <c r="M229" s="25">
        <f>VLOOKUP(B229,'CMP-SIN-SD-10-2023'!A:D,4,0)</f>
        <v>22.75</v>
      </c>
      <c r="N229" s="25" t="b">
        <f t="shared" si="93"/>
        <v>1</v>
      </c>
      <c r="O229" s="377"/>
      <c r="P229" s="377"/>
    </row>
    <row r="230" spans="1:16" x14ac:dyDescent="0.25">
      <c r="A230" s="367">
        <f t="shared" si="91"/>
        <v>92915</v>
      </c>
      <c r="B230" s="226">
        <v>88245</v>
      </c>
      <c r="C230" s="227"/>
      <c r="D230" s="227" t="s">
        <v>3287</v>
      </c>
      <c r="E230" s="228"/>
      <c r="F230" s="228" t="s">
        <v>517</v>
      </c>
      <c r="G230" s="368">
        <v>0.1933</v>
      </c>
      <c r="H230" s="369">
        <f>VLOOKUP(B230,'CMP-SIN-SD-10-2023'!A:D,4,0)</f>
        <v>29.32</v>
      </c>
      <c r="I230" s="369"/>
      <c r="J230" s="25">
        <f t="shared" si="92"/>
        <v>5.66</v>
      </c>
      <c r="M230" s="25">
        <f>VLOOKUP(B230,'CMP-SIN-SD-10-2023'!A:D,4,0)</f>
        <v>29.32</v>
      </c>
      <c r="N230" s="25" t="b">
        <f t="shared" si="93"/>
        <v>1</v>
      </c>
      <c r="O230" s="377"/>
      <c r="P230" s="377"/>
    </row>
    <row r="231" spans="1:16" ht="45" x14ac:dyDescent="0.25">
      <c r="A231" s="367">
        <f t="shared" si="91"/>
        <v>92915</v>
      </c>
      <c r="B231" s="226">
        <v>39017</v>
      </c>
      <c r="C231" s="227"/>
      <c r="D231" s="227" t="s">
        <v>7602</v>
      </c>
      <c r="E231" s="228"/>
      <c r="F231" s="228" t="s">
        <v>6</v>
      </c>
      <c r="G231" s="368">
        <v>1.19</v>
      </c>
      <c r="H231" s="369">
        <f>VLOOKUP(B231,'INS-SIN-SD-10-2023'!A:D,4,0)</f>
        <v>0.22</v>
      </c>
      <c r="I231" s="369"/>
      <c r="J231" s="25">
        <f t="shared" si="92"/>
        <v>0.26</v>
      </c>
      <c r="M231" s="25">
        <f>VLOOKUP(B231,'INS-SIN-SD-10-2023'!A:D,4,0)</f>
        <v>0.22</v>
      </c>
      <c r="N231" s="25" t="b">
        <f t="shared" si="93"/>
        <v>1</v>
      </c>
      <c r="O231" s="377"/>
      <c r="P231" s="377" t="s">
        <v>13773</v>
      </c>
    </row>
    <row r="232" spans="1:16" ht="30" x14ac:dyDescent="0.25">
      <c r="A232" s="378">
        <f t="shared" si="91"/>
        <v>92915</v>
      </c>
      <c r="B232" s="379">
        <v>43132</v>
      </c>
      <c r="C232" s="380"/>
      <c r="D232" s="380" t="s">
        <v>7454</v>
      </c>
      <c r="E232" s="381"/>
      <c r="F232" s="381" t="s">
        <v>17</v>
      </c>
      <c r="G232" s="382">
        <v>2.5000000000000001E-2</v>
      </c>
      <c r="H232" s="383">
        <f>VLOOKUP(B232,'INS-SIN-SD-10-2023'!A:D,4,0)</f>
        <v>16.7</v>
      </c>
      <c r="I232" s="383"/>
      <c r="J232" s="25">
        <f t="shared" si="92"/>
        <v>0.41</v>
      </c>
      <c r="M232" s="25">
        <f>VLOOKUP(B232,'INS-SIN-SD-10-2023'!A:D,4,0)</f>
        <v>16.7</v>
      </c>
      <c r="N232" s="25" t="b">
        <f t="shared" si="93"/>
        <v>1</v>
      </c>
      <c r="O232" s="377"/>
      <c r="P232" s="377" t="s">
        <v>13773</v>
      </c>
    </row>
    <row r="233" spans="1:16" ht="45" x14ac:dyDescent="0.25">
      <c r="A233" s="328">
        <v>92916</v>
      </c>
      <c r="B233" s="357"/>
      <c r="C233" s="339" t="s">
        <v>5173</v>
      </c>
      <c r="D233" s="339"/>
      <c r="E233" s="334" t="s">
        <v>17</v>
      </c>
      <c r="F233" s="334"/>
      <c r="G233" s="358"/>
      <c r="H233" s="359"/>
      <c r="I233" s="340">
        <f>SUMIF(A:A,A233,J:J)</f>
        <v>16.849999999999998</v>
      </c>
      <c r="J233" s="377"/>
      <c r="K233" s="377"/>
      <c r="L233" s="377"/>
      <c r="M233" s="377"/>
      <c r="N233" s="377"/>
      <c r="O233" s="377"/>
      <c r="P233" s="377"/>
    </row>
    <row r="234" spans="1:16" x14ac:dyDescent="0.25">
      <c r="A234" s="390">
        <f t="shared" ref="A234:A238" si="94">IF(O234&lt;&gt;0,O234,A233)</f>
        <v>92916</v>
      </c>
      <c r="B234" s="391">
        <v>92801</v>
      </c>
      <c r="C234" s="392"/>
      <c r="D234" s="392" t="s">
        <v>5178</v>
      </c>
      <c r="E234" s="393"/>
      <c r="F234" s="393" t="s">
        <v>17</v>
      </c>
      <c r="G234" s="394">
        <v>1</v>
      </c>
      <c r="H234" s="395">
        <f>VLOOKUP(B234,'CMP-SIN-SD-10-2023'!A:D,4,0)</f>
        <v>11.52</v>
      </c>
      <c r="I234" s="395"/>
      <c r="J234" s="25">
        <f t="shared" ref="J234:J238" si="95">TRUNC((H234*G234),2)</f>
        <v>11.52</v>
      </c>
      <c r="M234" s="25">
        <f>VLOOKUP(B234,'CMP-SIN-SD-10-2023'!A:D,4,0)</f>
        <v>11.52</v>
      </c>
      <c r="N234" s="25" t="b">
        <f t="shared" ref="N234:N238" si="96">M234=H234</f>
        <v>1</v>
      </c>
      <c r="O234" s="377"/>
      <c r="P234" s="377"/>
    </row>
    <row r="235" spans="1:16" x14ac:dyDescent="0.25">
      <c r="A235" s="367">
        <f t="shared" si="94"/>
        <v>92916</v>
      </c>
      <c r="B235" s="226">
        <v>88238</v>
      </c>
      <c r="C235" s="227"/>
      <c r="D235" s="227" t="s">
        <v>3281</v>
      </c>
      <c r="E235" s="228"/>
      <c r="F235" s="228" t="s">
        <v>517</v>
      </c>
      <c r="G235" s="368">
        <v>2.3300000000000001E-2</v>
      </c>
      <c r="H235" s="369">
        <f>VLOOKUP(B235,'CMP-SIN-SD-10-2023'!A:D,4,0)</f>
        <v>22.75</v>
      </c>
      <c r="I235" s="369"/>
      <c r="J235" s="25">
        <f t="shared" si="95"/>
        <v>0.53</v>
      </c>
      <c r="M235" s="25">
        <f>VLOOKUP(B235,'CMP-SIN-SD-10-2023'!A:D,4,0)</f>
        <v>22.75</v>
      </c>
      <c r="N235" s="25" t="b">
        <f t="shared" si="96"/>
        <v>1</v>
      </c>
      <c r="O235" s="377"/>
      <c r="P235" s="377"/>
    </row>
    <row r="236" spans="1:16" x14ac:dyDescent="0.25">
      <c r="A236" s="367">
        <f t="shared" si="94"/>
        <v>92916</v>
      </c>
      <c r="B236" s="226">
        <v>88245</v>
      </c>
      <c r="C236" s="227"/>
      <c r="D236" s="227" t="s">
        <v>3287</v>
      </c>
      <c r="E236" s="228"/>
      <c r="F236" s="228" t="s">
        <v>517</v>
      </c>
      <c r="G236" s="368">
        <v>0.14280000000000001</v>
      </c>
      <c r="H236" s="369">
        <f>VLOOKUP(B236,'CMP-SIN-SD-10-2023'!A:D,4,0)</f>
        <v>29.32</v>
      </c>
      <c r="I236" s="369"/>
      <c r="J236" s="25">
        <f t="shared" si="95"/>
        <v>4.18</v>
      </c>
      <c r="M236" s="25">
        <f>VLOOKUP(B236,'CMP-SIN-SD-10-2023'!A:D,4,0)</f>
        <v>29.32</v>
      </c>
      <c r="N236" s="25" t="b">
        <f t="shared" si="96"/>
        <v>1</v>
      </c>
      <c r="O236" s="377"/>
      <c r="P236" s="377"/>
    </row>
    <row r="237" spans="1:16" ht="45" x14ac:dyDescent="0.25">
      <c r="A237" s="367">
        <f t="shared" si="94"/>
        <v>92916</v>
      </c>
      <c r="B237" s="226">
        <v>39017</v>
      </c>
      <c r="C237" s="227"/>
      <c r="D237" s="227" t="s">
        <v>7602</v>
      </c>
      <c r="E237" s="228"/>
      <c r="F237" s="228" t="s">
        <v>6</v>
      </c>
      <c r="G237" s="368">
        <v>0.97</v>
      </c>
      <c r="H237" s="369">
        <f>VLOOKUP(B237,'INS-SIN-SD-10-2023'!A:D,4,0)</f>
        <v>0.22</v>
      </c>
      <c r="I237" s="369"/>
      <c r="J237" s="25">
        <f t="shared" si="95"/>
        <v>0.21</v>
      </c>
      <c r="M237" s="25">
        <f>VLOOKUP(B237,'INS-SIN-SD-10-2023'!A:D,4,0)</f>
        <v>0.22</v>
      </c>
      <c r="N237" s="25" t="b">
        <f t="shared" si="96"/>
        <v>1</v>
      </c>
      <c r="O237" s="377"/>
      <c r="P237" s="377" t="s">
        <v>13773</v>
      </c>
    </row>
    <row r="238" spans="1:16" ht="30" x14ac:dyDescent="0.25">
      <c r="A238" s="378">
        <f t="shared" si="94"/>
        <v>92916</v>
      </c>
      <c r="B238" s="379">
        <v>43132</v>
      </c>
      <c r="C238" s="380"/>
      <c r="D238" s="380" t="s">
        <v>7454</v>
      </c>
      <c r="E238" s="381"/>
      <c r="F238" s="381" t="s">
        <v>17</v>
      </c>
      <c r="G238" s="382">
        <v>2.5000000000000001E-2</v>
      </c>
      <c r="H238" s="383">
        <f>VLOOKUP(B238,'INS-SIN-SD-10-2023'!A:D,4,0)</f>
        <v>16.7</v>
      </c>
      <c r="I238" s="383"/>
      <c r="J238" s="25">
        <f t="shared" si="95"/>
        <v>0.41</v>
      </c>
      <c r="M238" s="25">
        <f>VLOOKUP(B238,'INS-SIN-SD-10-2023'!A:D,4,0)</f>
        <v>16.7</v>
      </c>
      <c r="N238" s="25" t="b">
        <f t="shared" si="96"/>
        <v>1</v>
      </c>
      <c r="O238" s="377"/>
      <c r="P238" s="377" t="s">
        <v>13773</v>
      </c>
    </row>
    <row r="239" spans="1:16" ht="45" x14ac:dyDescent="0.25">
      <c r="A239" s="328">
        <v>92919</v>
      </c>
      <c r="B239" s="357"/>
      <c r="C239" s="339" t="s">
        <v>5175</v>
      </c>
      <c r="D239" s="339"/>
      <c r="E239" s="334" t="s">
        <v>17</v>
      </c>
      <c r="F239" s="334"/>
      <c r="G239" s="358"/>
      <c r="H239" s="359"/>
      <c r="I239" s="340">
        <f>SUMIF(A:A,A239,J:J)</f>
        <v>13.469999999999999</v>
      </c>
      <c r="J239" s="377"/>
      <c r="K239" s="377"/>
      <c r="L239" s="377"/>
      <c r="M239" s="377"/>
      <c r="N239" s="377"/>
      <c r="O239" s="377"/>
      <c r="P239" s="377"/>
    </row>
    <row r="240" spans="1:16" ht="30" x14ac:dyDescent="0.25">
      <c r="A240" s="390">
        <f t="shared" ref="A240:A244" si="97">IF(O240&lt;&gt;0,O240,A239)</f>
        <v>92919</v>
      </c>
      <c r="B240" s="391">
        <v>92803</v>
      </c>
      <c r="C240" s="392"/>
      <c r="D240" s="392" t="s">
        <v>5179</v>
      </c>
      <c r="E240" s="393"/>
      <c r="F240" s="393" t="s">
        <v>17</v>
      </c>
      <c r="G240" s="394">
        <v>1</v>
      </c>
      <c r="H240" s="395">
        <f>VLOOKUP(B240,'CMP-SIN-SD-10-2023'!A:D,4,0)</f>
        <v>10.62</v>
      </c>
      <c r="I240" s="395"/>
      <c r="J240" s="25">
        <f t="shared" ref="J240:J244" si="98">TRUNC((H240*G240),2)</f>
        <v>10.62</v>
      </c>
      <c r="M240" s="25">
        <f>VLOOKUP(B240,'CMP-SIN-SD-10-2023'!A:D,4,0)</f>
        <v>10.62</v>
      </c>
      <c r="N240" s="25" t="b">
        <f t="shared" ref="N240:N244" si="99">M240=H240</f>
        <v>1</v>
      </c>
      <c r="O240" s="377"/>
      <c r="P240" s="377"/>
    </row>
    <row r="241" spans="1:16" x14ac:dyDescent="0.25">
      <c r="A241" s="367">
        <f t="shared" si="97"/>
        <v>92919</v>
      </c>
      <c r="B241" s="226">
        <v>88238</v>
      </c>
      <c r="C241" s="227"/>
      <c r="D241" s="227" t="s">
        <v>3281</v>
      </c>
      <c r="E241" s="228"/>
      <c r="F241" s="228" t="s">
        <v>517</v>
      </c>
      <c r="G241" s="368">
        <v>1.1599999999999999E-2</v>
      </c>
      <c r="H241" s="369">
        <f>VLOOKUP(B241,'CMP-SIN-SD-10-2023'!A:D,4,0)</f>
        <v>22.75</v>
      </c>
      <c r="I241" s="369"/>
      <c r="J241" s="25">
        <f t="shared" si="98"/>
        <v>0.26</v>
      </c>
      <c r="M241" s="25">
        <f>VLOOKUP(B241,'CMP-SIN-SD-10-2023'!A:D,4,0)</f>
        <v>22.75</v>
      </c>
      <c r="N241" s="25" t="b">
        <f t="shared" si="99"/>
        <v>1</v>
      </c>
      <c r="O241" s="377"/>
      <c r="P241" s="377"/>
    </row>
    <row r="242" spans="1:16" x14ac:dyDescent="0.25">
      <c r="A242" s="367">
        <f t="shared" si="97"/>
        <v>92919</v>
      </c>
      <c r="B242" s="226">
        <v>88245</v>
      </c>
      <c r="C242" s="227"/>
      <c r="D242" s="227" t="s">
        <v>3287</v>
      </c>
      <c r="E242" s="228"/>
      <c r="F242" s="228" t="s">
        <v>517</v>
      </c>
      <c r="G242" s="368">
        <v>7.0900000000000005E-2</v>
      </c>
      <c r="H242" s="369">
        <f>VLOOKUP(B242,'CMP-SIN-SD-10-2023'!A:D,4,0)</f>
        <v>29.32</v>
      </c>
      <c r="I242" s="369"/>
      <c r="J242" s="25">
        <f t="shared" si="98"/>
        <v>2.0699999999999998</v>
      </c>
      <c r="M242" s="25">
        <f>VLOOKUP(B242,'CMP-SIN-SD-10-2023'!A:D,4,0)</f>
        <v>29.32</v>
      </c>
      <c r="N242" s="25" t="b">
        <f t="shared" si="99"/>
        <v>1</v>
      </c>
      <c r="O242" s="377"/>
      <c r="P242" s="377"/>
    </row>
    <row r="243" spans="1:16" ht="45" x14ac:dyDescent="0.25">
      <c r="A243" s="367">
        <f t="shared" si="97"/>
        <v>92919</v>
      </c>
      <c r="B243" s="226">
        <v>39017</v>
      </c>
      <c r="C243" s="227"/>
      <c r="D243" s="227" t="s">
        <v>7602</v>
      </c>
      <c r="E243" s="228"/>
      <c r="F243" s="228" t="s">
        <v>6</v>
      </c>
      <c r="G243" s="368">
        <v>0.54300000000000004</v>
      </c>
      <c r="H243" s="369">
        <f>VLOOKUP(B243,'INS-SIN-SD-10-2023'!A:D,4,0)</f>
        <v>0.22</v>
      </c>
      <c r="I243" s="369"/>
      <c r="J243" s="25">
        <f t="shared" si="98"/>
        <v>0.11</v>
      </c>
      <c r="M243" s="25">
        <f>VLOOKUP(B243,'INS-SIN-SD-10-2023'!A:D,4,0)</f>
        <v>0.22</v>
      </c>
      <c r="N243" s="25" t="b">
        <f t="shared" si="99"/>
        <v>1</v>
      </c>
      <c r="O243" s="377"/>
      <c r="P243" s="377" t="s">
        <v>13773</v>
      </c>
    </row>
    <row r="244" spans="1:16" ht="30" x14ac:dyDescent="0.25">
      <c r="A244" s="378">
        <f t="shared" si="97"/>
        <v>92919</v>
      </c>
      <c r="B244" s="379">
        <v>43132</v>
      </c>
      <c r="C244" s="380"/>
      <c r="D244" s="380" t="s">
        <v>7454</v>
      </c>
      <c r="E244" s="381"/>
      <c r="F244" s="381" t="s">
        <v>17</v>
      </c>
      <c r="G244" s="382">
        <v>2.5000000000000001E-2</v>
      </c>
      <c r="H244" s="383">
        <f>VLOOKUP(B244,'INS-SIN-SD-10-2023'!A:D,4,0)</f>
        <v>16.7</v>
      </c>
      <c r="I244" s="383"/>
      <c r="J244" s="25">
        <f t="shared" si="98"/>
        <v>0.41</v>
      </c>
      <c r="M244" s="25">
        <f>VLOOKUP(B244,'INS-SIN-SD-10-2023'!A:D,4,0)</f>
        <v>16.7</v>
      </c>
      <c r="N244" s="25" t="b">
        <f t="shared" si="99"/>
        <v>1</v>
      </c>
      <c r="O244" s="377"/>
      <c r="P244" s="377" t="s">
        <v>13773</v>
      </c>
    </row>
    <row r="245" spans="1:16" ht="45" x14ac:dyDescent="0.25">
      <c r="A245" s="328">
        <v>92921</v>
      </c>
      <c r="B245" s="357"/>
      <c r="C245" s="339" t="s">
        <v>5176</v>
      </c>
      <c r="D245" s="339"/>
      <c r="E245" s="334" t="s">
        <v>17</v>
      </c>
      <c r="F245" s="334"/>
      <c r="G245" s="358"/>
      <c r="H245" s="359"/>
      <c r="I245" s="340">
        <f>SUMIF(A:A,A245,J:J)</f>
        <v>11.12</v>
      </c>
      <c r="J245" s="377"/>
      <c r="K245" s="377"/>
      <c r="L245" s="377"/>
      <c r="M245" s="377"/>
      <c r="N245" s="377"/>
      <c r="O245" s="377"/>
      <c r="P245" s="377"/>
    </row>
    <row r="246" spans="1:16" ht="30" x14ac:dyDescent="0.25">
      <c r="A246" s="390">
        <f t="shared" ref="A246:A250" si="100">IF(O246&lt;&gt;0,O246,A245)</f>
        <v>92921</v>
      </c>
      <c r="B246" s="391">
        <v>92804</v>
      </c>
      <c r="C246" s="392"/>
      <c r="D246" s="392" t="s">
        <v>5182</v>
      </c>
      <c r="E246" s="393"/>
      <c r="F246" s="393" t="s">
        <v>17</v>
      </c>
      <c r="G246" s="394">
        <v>1</v>
      </c>
      <c r="H246" s="395">
        <f>VLOOKUP(B246,'CMP-SIN-SD-10-2023'!A:D,4,0)</f>
        <v>9.1</v>
      </c>
      <c r="I246" s="395"/>
      <c r="J246" s="25">
        <f t="shared" ref="J246:J250" si="101">TRUNC((H246*G246),2)</f>
        <v>9.1</v>
      </c>
      <c r="M246" s="25">
        <f>VLOOKUP(B246,'CMP-SIN-SD-10-2023'!A:D,4,0)</f>
        <v>9.1</v>
      </c>
      <c r="N246" s="25" t="b">
        <f t="shared" ref="N246:N250" si="102">M246=H246</f>
        <v>1</v>
      </c>
      <c r="O246" s="377"/>
      <c r="P246" s="377"/>
    </row>
    <row r="247" spans="1:16" x14ac:dyDescent="0.25">
      <c r="A247" s="367">
        <f t="shared" si="100"/>
        <v>92921</v>
      </c>
      <c r="B247" s="226">
        <v>88238</v>
      </c>
      <c r="C247" s="227"/>
      <c r="D247" s="227" t="s">
        <v>3281</v>
      </c>
      <c r="E247" s="228"/>
      <c r="F247" s="228" t="s">
        <v>517</v>
      </c>
      <c r="G247" s="368">
        <v>7.6E-3</v>
      </c>
      <c r="H247" s="369">
        <f>VLOOKUP(B247,'CMP-SIN-SD-10-2023'!A:D,4,0)</f>
        <v>22.75</v>
      </c>
      <c r="I247" s="369"/>
      <c r="J247" s="25">
        <f t="shared" si="101"/>
        <v>0.17</v>
      </c>
      <c r="M247" s="25">
        <f>VLOOKUP(B247,'CMP-SIN-SD-10-2023'!A:D,4,0)</f>
        <v>22.75</v>
      </c>
      <c r="N247" s="25" t="b">
        <f t="shared" si="102"/>
        <v>1</v>
      </c>
      <c r="O247" s="377"/>
      <c r="P247" s="377"/>
    </row>
    <row r="248" spans="1:16" x14ac:dyDescent="0.25">
      <c r="A248" s="367">
        <f t="shared" si="100"/>
        <v>92921</v>
      </c>
      <c r="B248" s="226">
        <v>88245</v>
      </c>
      <c r="C248" s="227"/>
      <c r="D248" s="227" t="s">
        <v>3287</v>
      </c>
      <c r="E248" s="228"/>
      <c r="F248" s="228" t="s">
        <v>517</v>
      </c>
      <c r="G248" s="368">
        <v>4.6399999999999997E-2</v>
      </c>
      <c r="H248" s="369">
        <f>VLOOKUP(B248,'CMP-SIN-SD-10-2023'!A:D,4,0)</f>
        <v>29.32</v>
      </c>
      <c r="I248" s="369"/>
      <c r="J248" s="25">
        <f t="shared" si="101"/>
        <v>1.36</v>
      </c>
      <c r="M248" s="25">
        <f>VLOOKUP(B248,'CMP-SIN-SD-10-2023'!A:D,4,0)</f>
        <v>29.32</v>
      </c>
      <c r="N248" s="25" t="b">
        <f t="shared" si="102"/>
        <v>1</v>
      </c>
      <c r="O248" s="377"/>
      <c r="P248" s="377"/>
    </row>
    <row r="249" spans="1:16" ht="45" x14ac:dyDescent="0.25">
      <c r="A249" s="367">
        <f t="shared" si="100"/>
        <v>92921</v>
      </c>
      <c r="B249" s="226">
        <v>39017</v>
      </c>
      <c r="C249" s="227"/>
      <c r="D249" s="227" t="s">
        <v>7602</v>
      </c>
      <c r="E249" s="228"/>
      <c r="F249" s="228" t="s">
        <v>6</v>
      </c>
      <c r="G249" s="368">
        <v>0.36699999999999999</v>
      </c>
      <c r="H249" s="369">
        <f>VLOOKUP(B249,'INS-SIN-SD-10-2023'!A:D,4,0)</f>
        <v>0.22</v>
      </c>
      <c r="I249" s="369"/>
      <c r="J249" s="25">
        <f t="shared" si="101"/>
        <v>0.08</v>
      </c>
      <c r="M249" s="25">
        <f>VLOOKUP(B249,'INS-SIN-SD-10-2023'!A:D,4,0)</f>
        <v>0.22</v>
      </c>
      <c r="N249" s="25" t="b">
        <f t="shared" si="102"/>
        <v>1</v>
      </c>
      <c r="O249" s="377"/>
      <c r="P249" s="377" t="s">
        <v>13773</v>
      </c>
    </row>
    <row r="250" spans="1:16" ht="30" x14ac:dyDescent="0.25">
      <c r="A250" s="378">
        <f t="shared" si="100"/>
        <v>92921</v>
      </c>
      <c r="B250" s="379">
        <v>43132</v>
      </c>
      <c r="C250" s="380"/>
      <c r="D250" s="380" t="s">
        <v>7454</v>
      </c>
      <c r="E250" s="381"/>
      <c r="F250" s="381" t="s">
        <v>17</v>
      </c>
      <c r="G250" s="382">
        <v>2.5000000000000001E-2</v>
      </c>
      <c r="H250" s="383">
        <f>VLOOKUP(B250,'INS-SIN-SD-10-2023'!A:D,4,0)</f>
        <v>16.7</v>
      </c>
      <c r="I250" s="383"/>
      <c r="J250" s="25">
        <f t="shared" si="101"/>
        <v>0.41</v>
      </c>
      <c r="M250" s="25">
        <f>VLOOKUP(B250,'INS-SIN-SD-10-2023'!A:D,4,0)</f>
        <v>16.7</v>
      </c>
      <c r="N250" s="25" t="b">
        <f t="shared" si="102"/>
        <v>1</v>
      </c>
      <c r="O250" s="377"/>
      <c r="P250" s="377" t="s">
        <v>13773</v>
      </c>
    </row>
    <row r="251" spans="1:16" ht="45" x14ac:dyDescent="0.25">
      <c r="A251" s="328">
        <v>92922</v>
      </c>
      <c r="B251" s="357"/>
      <c r="C251" s="339" t="s">
        <v>5177</v>
      </c>
      <c r="D251" s="339"/>
      <c r="E251" s="334" t="s">
        <v>17</v>
      </c>
      <c r="F251" s="334"/>
      <c r="G251" s="358"/>
      <c r="H251" s="359"/>
      <c r="I251" s="340">
        <f>SUMIF(A:A,A251,J:J)</f>
        <v>10.609999999999998</v>
      </c>
      <c r="J251" s="377"/>
      <c r="K251" s="377"/>
      <c r="L251" s="377"/>
      <c r="M251" s="377"/>
      <c r="N251" s="377"/>
      <c r="O251" s="377"/>
      <c r="P251" s="377"/>
    </row>
    <row r="252" spans="1:16" ht="30" x14ac:dyDescent="0.25">
      <c r="A252" s="390">
        <f t="shared" ref="A252:A256" si="103">IF(O252&lt;&gt;0,O252,A251)</f>
        <v>92922</v>
      </c>
      <c r="B252" s="391">
        <v>92805</v>
      </c>
      <c r="C252" s="392"/>
      <c r="D252" s="392" t="s">
        <v>5180</v>
      </c>
      <c r="E252" s="393"/>
      <c r="F252" s="393" t="s">
        <v>17</v>
      </c>
      <c r="G252" s="394">
        <v>1</v>
      </c>
      <c r="H252" s="395">
        <f>VLOOKUP(B252,'CMP-SIN-SD-10-2023'!A:D,4,0)</f>
        <v>9.02</v>
      </c>
      <c r="I252" s="395"/>
      <c r="J252" s="25">
        <f t="shared" ref="J252:J256" si="104">TRUNC((H252*G252),2)</f>
        <v>9.02</v>
      </c>
      <c r="M252" s="25">
        <f>VLOOKUP(B252,'CMP-SIN-SD-10-2023'!A:D,4,0)</f>
        <v>9.02</v>
      </c>
      <c r="N252" s="25" t="b">
        <f t="shared" ref="N252:N256" si="105">M252=H252</f>
        <v>1</v>
      </c>
      <c r="O252" s="377"/>
      <c r="P252" s="377"/>
    </row>
    <row r="253" spans="1:16" x14ac:dyDescent="0.25">
      <c r="A253" s="367">
        <f t="shared" si="103"/>
        <v>92922</v>
      </c>
      <c r="B253" s="226">
        <v>88238</v>
      </c>
      <c r="C253" s="227"/>
      <c r="D253" s="227" t="s">
        <v>3281</v>
      </c>
      <c r="E253" s="228"/>
      <c r="F253" s="228" t="s">
        <v>517</v>
      </c>
      <c r="G253" s="368">
        <v>5.7000000000000002E-3</v>
      </c>
      <c r="H253" s="369">
        <f>VLOOKUP(B253,'CMP-SIN-SD-10-2023'!A:D,4,0)</f>
        <v>22.75</v>
      </c>
      <c r="I253" s="369"/>
      <c r="J253" s="25">
        <f t="shared" si="104"/>
        <v>0.12</v>
      </c>
      <c r="M253" s="25">
        <f>VLOOKUP(B253,'CMP-SIN-SD-10-2023'!A:D,4,0)</f>
        <v>22.75</v>
      </c>
      <c r="N253" s="25" t="b">
        <f t="shared" si="105"/>
        <v>1</v>
      </c>
      <c r="O253" s="377"/>
      <c r="P253" s="377"/>
    </row>
    <row r="254" spans="1:16" x14ac:dyDescent="0.25">
      <c r="A254" s="367">
        <f t="shared" si="103"/>
        <v>92922</v>
      </c>
      <c r="B254" s="226">
        <v>88245</v>
      </c>
      <c r="C254" s="227"/>
      <c r="D254" s="227" t="s">
        <v>3287</v>
      </c>
      <c r="E254" s="228"/>
      <c r="F254" s="228" t="s">
        <v>517</v>
      </c>
      <c r="G254" s="368">
        <v>3.5099999999999999E-2</v>
      </c>
      <c r="H254" s="369">
        <f>VLOOKUP(B254,'CMP-SIN-SD-10-2023'!A:D,4,0)</f>
        <v>29.32</v>
      </c>
      <c r="I254" s="369"/>
      <c r="J254" s="25">
        <f t="shared" si="104"/>
        <v>1.02</v>
      </c>
      <c r="M254" s="25">
        <f>VLOOKUP(B254,'CMP-SIN-SD-10-2023'!A:D,4,0)</f>
        <v>29.32</v>
      </c>
      <c r="N254" s="25" t="b">
        <f t="shared" si="105"/>
        <v>1</v>
      </c>
      <c r="O254" s="377"/>
      <c r="P254" s="377"/>
    </row>
    <row r="255" spans="1:16" ht="45" x14ac:dyDescent="0.25">
      <c r="A255" s="367">
        <f t="shared" si="103"/>
        <v>92922</v>
      </c>
      <c r="B255" s="226">
        <v>39017</v>
      </c>
      <c r="C255" s="227"/>
      <c r="D255" s="227" t="s">
        <v>7602</v>
      </c>
      <c r="E255" s="228"/>
      <c r="F255" s="228" t="s">
        <v>6</v>
      </c>
      <c r="G255" s="368">
        <v>0.21199999999999999</v>
      </c>
      <c r="H255" s="369">
        <f>VLOOKUP(B255,'INS-SIN-SD-10-2023'!A:D,4,0)</f>
        <v>0.22</v>
      </c>
      <c r="I255" s="369"/>
      <c r="J255" s="25">
        <f t="shared" si="104"/>
        <v>0.04</v>
      </c>
      <c r="M255" s="25">
        <f>VLOOKUP(B255,'INS-SIN-SD-10-2023'!A:D,4,0)</f>
        <v>0.22</v>
      </c>
      <c r="N255" s="25" t="b">
        <f t="shared" si="105"/>
        <v>1</v>
      </c>
      <c r="O255" s="377"/>
      <c r="P255" s="377" t="s">
        <v>13773</v>
      </c>
    </row>
    <row r="256" spans="1:16" ht="30" x14ac:dyDescent="0.25">
      <c r="A256" s="378">
        <f t="shared" si="103"/>
        <v>92922</v>
      </c>
      <c r="B256" s="379">
        <v>43132</v>
      </c>
      <c r="C256" s="380"/>
      <c r="D256" s="380" t="s">
        <v>7454</v>
      </c>
      <c r="E256" s="381"/>
      <c r="F256" s="381" t="s">
        <v>17</v>
      </c>
      <c r="G256" s="382">
        <v>2.5000000000000001E-2</v>
      </c>
      <c r="H256" s="383">
        <f>VLOOKUP(B256,'INS-SIN-SD-10-2023'!A:D,4,0)</f>
        <v>16.7</v>
      </c>
      <c r="I256" s="383"/>
      <c r="J256" s="25">
        <f t="shared" si="104"/>
        <v>0.41</v>
      </c>
      <c r="M256" s="25">
        <f>VLOOKUP(B256,'INS-SIN-SD-10-2023'!A:D,4,0)</f>
        <v>16.7</v>
      </c>
      <c r="N256" s="25" t="b">
        <f t="shared" si="105"/>
        <v>1</v>
      </c>
      <c r="O256" s="377"/>
      <c r="P256" s="377" t="s">
        <v>13773</v>
      </c>
    </row>
    <row r="257" spans="1:16" ht="45" x14ac:dyDescent="0.25">
      <c r="A257" s="328">
        <v>95939</v>
      </c>
      <c r="B257" s="357"/>
      <c r="C257" s="339" t="s">
        <v>13799</v>
      </c>
      <c r="D257" s="339"/>
      <c r="E257" s="334" t="s">
        <v>3</v>
      </c>
      <c r="F257" s="334"/>
      <c r="G257" s="358"/>
      <c r="H257" s="359"/>
      <c r="I257" s="340">
        <f>SUMIF(A:A,A257,J:J)</f>
        <v>249.46</v>
      </c>
      <c r="J257" s="377"/>
      <c r="K257" s="377"/>
      <c r="L257" s="377"/>
      <c r="M257" s="377"/>
      <c r="N257" s="377"/>
      <c r="O257" s="377"/>
      <c r="P257" s="377"/>
    </row>
    <row r="258" spans="1:16" ht="45" x14ac:dyDescent="0.25">
      <c r="A258" s="390">
        <f t="shared" ref="A258:A264" si="106">IF(O258&lt;&gt;0,O258,A257)</f>
        <v>95939</v>
      </c>
      <c r="B258" s="391">
        <v>95935</v>
      </c>
      <c r="C258" s="392"/>
      <c r="D258" s="392" t="s">
        <v>7079</v>
      </c>
      <c r="E258" s="393"/>
      <c r="F258" s="393" t="s">
        <v>3</v>
      </c>
      <c r="G258" s="394">
        <v>0.93</v>
      </c>
      <c r="H258" s="395">
        <v>149.80000000000001</v>
      </c>
      <c r="I258" s="395"/>
      <c r="J258" s="25">
        <f t="shared" ref="J258:J264" si="107">TRUNC((H258*G258),2)</f>
        <v>139.31</v>
      </c>
      <c r="M258" s="25" t="e">
        <f>VLOOKUP(B258,'CMP-SIN-SD-10-2023'!A:D,4,0)</f>
        <v>#N/A</v>
      </c>
      <c r="N258" s="25" t="e">
        <f t="shared" ref="N258:N264" si="108">M258=H258</f>
        <v>#N/A</v>
      </c>
      <c r="O258" s="377"/>
      <c r="P258" s="377"/>
    </row>
    <row r="259" spans="1:16" x14ac:dyDescent="0.25">
      <c r="A259" s="367">
        <f t="shared" si="106"/>
        <v>95939</v>
      </c>
      <c r="B259" s="226">
        <v>88239</v>
      </c>
      <c r="C259" s="227"/>
      <c r="D259" s="227" t="s">
        <v>3282</v>
      </c>
      <c r="E259" s="228"/>
      <c r="F259" s="228" t="s">
        <v>517</v>
      </c>
      <c r="G259" s="368">
        <v>0.37</v>
      </c>
      <c r="H259" s="369">
        <f>VLOOKUP(B259,'CMP-SIN-SD-10-2023'!A:D,4,0)</f>
        <v>22.62</v>
      </c>
      <c r="I259" s="369"/>
      <c r="J259" s="25">
        <f t="shared" si="107"/>
        <v>8.36</v>
      </c>
      <c r="M259" s="25">
        <f>VLOOKUP(B259,'CMP-SIN-SD-10-2023'!A:D,4,0)</f>
        <v>22.62</v>
      </c>
      <c r="N259" s="25" t="b">
        <f t="shared" si="108"/>
        <v>1</v>
      </c>
      <c r="O259" s="377"/>
      <c r="P259" s="377"/>
    </row>
    <row r="260" spans="1:16" x14ac:dyDescent="0.25">
      <c r="A260" s="367">
        <f t="shared" si="106"/>
        <v>95939</v>
      </c>
      <c r="B260" s="226">
        <v>88262</v>
      </c>
      <c r="C260" s="227"/>
      <c r="D260" s="227" t="s">
        <v>3302</v>
      </c>
      <c r="E260" s="228"/>
      <c r="F260" s="228" t="s">
        <v>517</v>
      </c>
      <c r="G260" s="368">
        <v>2.2000000000000002</v>
      </c>
      <c r="H260" s="369">
        <f>VLOOKUP(B260,'CMP-SIN-SD-10-2023'!A:D,4,0)</f>
        <v>29.14</v>
      </c>
      <c r="I260" s="369"/>
      <c r="J260" s="25">
        <f t="shared" si="107"/>
        <v>64.099999999999994</v>
      </c>
      <c r="M260" s="25">
        <f>VLOOKUP(B260,'CMP-SIN-SD-10-2023'!A:D,4,0)</f>
        <v>29.14</v>
      </c>
      <c r="N260" s="25" t="b">
        <f t="shared" si="108"/>
        <v>1</v>
      </c>
      <c r="O260" s="377"/>
      <c r="P260" s="377"/>
    </row>
    <row r="261" spans="1:16" ht="45" x14ac:dyDescent="0.25">
      <c r="A261" s="367">
        <f t="shared" si="106"/>
        <v>95939</v>
      </c>
      <c r="B261" s="226">
        <v>10749</v>
      </c>
      <c r="C261" s="227"/>
      <c r="D261" s="227" t="s">
        <v>7664</v>
      </c>
      <c r="E261" s="228"/>
      <c r="F261" s="228" t="s">
        <v>90</v>
      </c>
      <c r="G261" s="368">
        <v>2.161</v>
      </c>
      <c r="H261" s="369">
        <f>VLOOKUP(B261,'INS-SIN-SD-10-2023'!A:D,4,0)</f>
        <v>16.86</v>
      </c>
      <c r="I261" s="369"/>
      <c r="J261" s="25">
        <f t="shared" si="107"/>
        <v>36.43</v>
      </c>
      <c r="M261" s="25">
        <f>VLOOKUP(B261,'INS-SIN-SD-10-2023'!A:D,4,0)</f>
        <v>16.86</v>
      </c>
      <c r="N261" s="25" t="b">
        <f t="shared" si="108"/>
        <v>1</v>
      </c>
      <c r="O261" s="377"/>
      <c r="P261" s="377" t="s">
        <v>13773</v>
      </c>
    </row>
    <row r="262" spans="1:16" ht="30" x14ac:dyDescent="0.25">
      <c r="A262" s="367">
        <f t="shared" si="106"/>
        <v>95939</v>
      </c>
      <c r="B262" s="226">
        <v>2692</v>
      </c>
      <c r="C262" s="227"/>
      <c r="D262" s="227" t="s">
        <v>7570</v>
      </c>
      <c r="E262" s="228"/>
      <c r="F262" s="228" t="s">
        <v>3012</v>
      </c>
      <c r="G262" s="368">
        <v>0.01</v>
      </c>
      <c r="H262" s="369">
        <f>VLOOKUP(B262,'INS-SIN-SD-10-2023'!A:D,4,0)</f>
        <v>7.71</v>
      </c>
      <c r="I262" s="369"/>
      <c r="J262" s="25">
        <f t="shared" si="107"/>
        <v>7.0000000000000007E-2</v>
      </c>
      <c r="M262" s="25">
        <f>VLOOKUP(B262,'INS-SIN-SD-10-2023'!A:D,4,0)</f>
        <v>7.71</v>
      </c>
      <c r="N262" s="25" t="b">
        <f t="shared" si="108"/>
        <v>1</v>
      </c>
      <c r="O262" s="377"/>
      <c r="P262" s="377" t="s">
        <v>13773</v>
      </c>
    </row>
    <row r="263" spans="1:16" x14ac:dyDescent="0.25">
      <c r="A263" s="367">
        <f t="shared" si="106"/>
        <v>95939</v>
      </c>
      <c r="B263" s="226">
        <v>20247</v>
      </c>
      <c r="C263" s="227"/>
      <c r="D263" s="227" t="s">
        <v>7725</v>
      </c>
      <c r="E263" s="228"/>
      <c r="F263" s="228" t="s">
        <v>17</v>
      </c>
      <c r="G263" s="368">
        <v>2.1000000000000001E-2</v>
      </c>
      <c r="H263" s="369">
        <f>VLOOKUP(B263,'INS-SIN-SD-10-2023'!A:D,4,0)</f>
        <v>22.41</v>
      </c>
      <c r="I263" s="369"/>
      <c r="J263" s="25">
        <f t="shared" si="107"/>
        <v>0.47</v>
      </c>
      <c r="M263" s="25">
        <f>VLOOKUP(B263,'INS-SIN-SD-10-2023'!A:D,4,0)</f>
        <v>22.41</v>
      </c>
      <c r="N263" s="25" t="b">
        <f t="shared" si="108"/>
        <v>1</v>
      </c>
      <c r="O263" s="377"/>
      <c r="P263" s="377" t="s">
        <v>13773</v>
      </c>
    </row>
    <row r="264" spans="1:16" x14ac:dyDescent="0.25">
      <c r="A264" s="378">
        <f t="shared" si="106"/>
        <v>95939</v>
      </c>
      <c r="B264" s="379">
        <v>5073</v>
      </c>
      <c r="C264" s="380"/>
      <c r="D264" s="380" t="s">
        <v>7728</v>
      </c>
      <c r="E264" s="381"/>
      <c r="F264" s="381" t="s">
        <v>17</v>
      </c>
      <c r="G264" s="382">
        <v>3.5000000000000003E-2</v>
      </c>
      <c r="H264" s="383">
        <f>VLOOKUP(B264,'INS-SIN-SD-10-2023'!A:D,4,0)</f>
        <v>20.63</v>
      </c>
      <c r="I264" s="383"/>
      <c r="J264" s="25">
        <f t="shared" si="107"/>
        <v>0.72</v>
      </c>
      <c r="M264" s="25">
        <f>VLOOKUP(B264,'INS-SIN-SD-10-2023'!A:D,4,0)</f>
        <v>20.63</v>
      </c>
      <c r="N264" s="25" t="b">
        <f t="shared" si="108"/>
        <v>1</v>
      </c>
      <c r="O264" s="377"/>
      <c r="P264" s="377" t="s">
        <v>13773</v>
      </c>
    </row>
    <row r="265" spans="1:16" ht="45" x14ac:dyDescent="0.25">
      <c r="A265" s="328">
        <v>95946</v>
      </c>
      <c r="B265" s="357"/>
      <c r="C265" s="339" t="s">
        <v>4144</v>
      </c>
      <c r="D265" s="339"/>
      <c r="E265" s="334" t="s">
        <v>17</v>
      </c>
      <c r="F265" s="334"/>
      <c r="G265" s="358"/>
      <c r="H265" s="359"/>
      <c r="I265" s="340">
        <f>SUMIF(A:A,A265,J:J)</f>
        <v>14.209999999999999</v>
      </c>
      <c r="J265" s="377"/>
      <c r="K265" s="377"/>
      <c r="L265" s="377"/>
      <c r="M265" s="377"/>
      <c r="N265" s="377"/>
      <c r="O265" s="377"/>
      <c r="P265" s="377"/>
    </row>
    <row r="266" spans="1:16" ht="30" x14ac:dyDescent="0.25">
      <c r="A266" s="390">
        <f t="shared" ref="A266:A270" si="109">IF(O266&lt;&gt;0,O266,A265)</f>
        <v>95946</v>
      </c>
      <c r="B266" s="391">
        <v>92803</v>
      </c>
      <c r="C266" s="392"/>
      <c r="D266" s="392" t="s">
        <v>5179</v>
      </c>
      <c r="E266" s="393"/>
      <c r="F266" s="393" t="s">
        <v>17</v>
      </c>
      <c r="G266" s="394">
        <v>1</v>
      </c>
      <c r="H266" s="395">
        <f>VLOOKUP(B266,'CMP-SIN-SD-10-2023'!A:D,4,0)</f>
        <v>10.62</v>
      </c>
      <c r="I266" s="395"/>
      <c r="J266" s="25">
        <f t="shared" ref="J266:J270" si="110">TRUNC((H266*G266),2)</f>
        <v>10.62</v>
      </c>
      <c r="M266" s="25">
        <f>VLOOKUP(B266,'CMP-SIN-SD-10-2023'!A:D,4,0)</f>
        <v>10.62</v>
      </c>
      <c r="N266" s="25" t="b">
        <f t="shared" ref="N266:N270" si="111">M266=H266</f>
        <v>1</v>
      </c>
      <c r="O266" s="377"/>
      <c r="P266" s="377"/>
    </row>
    <row r="267" spans="1:16" x14ac:dyDescent="0.25">
      <c r="A267" s="367">
        <f t="shared" si="109"/>
        <v>95946</v>
      </c>
      <c r="B267" s="226">
        <v>88238</v>
      </c>
      <c r="C267" s="227"/>
      <c r="D267" s="227" t="s">
        <v>3281</v>
      </c>
      <c r="E267" s="228"/>
      <c r="F267" s="228" t="s">
        <v>517</v>
      </c>
      <c r="G267" s="368">
        <v>1.4999999999999999E-2</v>
      </c>
      <c r="H267" s="369">
        <f>VLOOKUP(B267,'CMP-SIN-SD-10-2023'!A:D,4,0)</f>
        <v>22.75</v>
      </c>
      <c r="I267" s="369"/>
      <c r="J267" s="25">
        <f t="shared" si="110"/>
        <v>0.34</v>
      </c>
      <c r="M267" s="25">
        <f>VLOOKUP(B267,'CMP-SIN-SD-10-2023'!A:D,4,0)</f>
        <v>22.75</v>
      </c>
      <c r="N267" s="25" t="b">
        <f t="shared" si="111"/>
        <v>1</v>
      </c>
      <c r="O267" s="377"/>
      <c r="P267" s="377"/>
    </row>
    <row r="268" spans="1:16" x14ac:dyDescent="0.25">
      <c r="A268" s="367">
        <f t="shared" si="109"/>
        <v>95946</v>
      </c>
      <c r="B268" s="226">
        <v>88245</v>
      </c>
      <c r="C268" s="227"/>
      <c r="D268" s="227" t="s">
        <v>3287</v>
      </c>
      <c r="E268" s="228"/>
      <c r="F268" s="228" t="s">
        <v>517</v>
      </c>
      <c r="G268" s="368">
        <v>9.4E-2</v>
      </c>
      <c r="H268" s="369">
        <f>VLOOKUP(B268,'CMP-SIN-SD-10-2023'!A:D,4,0)</f>
        <v>29.32</v>
      </c>
      <c r="I268" s="369"/>
      <c r="J268" s="25">
        <f t="shared" si="110"/>
        <v>2.75</v>
      </c>
      <c r="M268" s="25">
        <f>VLOOKUP(B268,'CMP-SIN-SD-10-2023'!A:D,4,0)</f>
        <v>29.32</v>
      </c>
      <c r="N268" s="25" t="b">
        <f t="shared" si="111"/>
        <v>1</v>
      </c>
      <c r="O268" s="377"/>
      <c r="P268" s="377"/>
    </row>
    <row r="269" spans="1:16" ht="45" x14ac:dyDescent="0.25">
      <c r="A269" s="367">
        <f t="shared" si="109"/>
        <v>95946</v>
      </c>
      <c r="B269" s="226">
        <v>39017</v>
      </c>
      <c r="C269" s="227"/>
      <c r="D269" s="227" t="s">
        <v>7602</v>
      </c>
      <c r="E269" s="228"/>
      <c r="F269" s="228" t="s">
        <v>6</v>
      </c>
      <c r="G269" s="368">
        <v>0.43099999999999999</v>
      </c>
      <c r="H269" s="369">
        <f>VLOOKUP(B269,'INS-SIN-SD-10-2023'!A:D,4,0)</f>
        <v>0.22</v>
      </c>
      <c r="I269" s="369"/>
      <c r="J269" s="25">
        <f t="shared" si="110"/>
        <v>0.09</v>
      </c>
      <c r="M269" s="25">
        <f>VLOOKUP(B269,'INS-SIN-SD-10-2023'!A:D,4,0)</f>
        <v>0.22</v>
      </c>
      <c r="N269" s="25" t="b">
        <f t="shared" si="111"/>
        <v>1</v>
      </c>
      <c r="O269" s="377"/>
      <c r="P269" s="377" t="s">
        <v>13773</v>
      </c>
    </row>
    <row r="270" spans="1:16" ht="30" x14ac:dyDescent="0.25">
      <c r="A270" s="378">
        <f t="shared" si="109"/>
        <v>95946</v>
      </c>
      <c r="B270" s="379">
        <v>43132</v>
      </c>
      <c r="C270" s="380"/>
      <c r="D270" s="380" t="s">
        <v>7454</v>
      </c>
      <c r="E270" s="381"/>
      <c r="F270" s="381" t="s">
        <v>17</v>
      </c>
      <c r="G270" s="382">
        <v>2.5000000000000001E-2</v>
      </c>
      <c r="H270" s="383">
        <f>VLOOKUP(B270,'INS-SIN-SD-10-2023'!A:D,4,0)</f>
        <v>16.7</v>
      </c>
      <c r="I270" s="383"/>
      <c r="J270" s="25">
        <f t="shared" si="110"/>
        <v>0.41</v>
      </c>
      <c r="M270" s="25">
        <f>VLOOKUP(B270,'INS-SIN-SD-10-2023'!A:D,4,0)</f>
        <v>16.7</v>
      </c>
      <c r="N270" s="25" t="b">
        <f t="shared" si="111"/>
        <v>1</v>
      </c>
      <c r="O270" s="377"/>
      <c r="P270" s="377" t="s">
        <v>13773</v>
      </c>
    </row>
    <row r="271" spans="1:16" ht="45" x14ac:dyDescent="0.25">
      <c r="A271" s="328">
        <v>95947</v>
      </c>
      <c r="B271" s="357"/>
      <c r="C271" s="339" t="s">
        <v>4145</v>
      </c>
      <c r="D271" s="339"/>
      <c r="E271" s="334" t="s">
        <v>17</v>
      </c>
      <c r="F271" s="334"/>
      <c r="G271" s="358"/>
      <c r="H271" s="359"/>
      <c r="I271" s="340">
        <f>SUMIF(A:A,A271,J:J)</f>
        <v>10.950000000000001</v>
      </c>
      <c r="J271" s="377"/>
      <c r="K271" s="377"/>
      <c r="L271" s="377"/>
      <c r="M271" s="377"/>
      <c r="N271" s="377"/>
      <c r="O271" s="377"/>
      <c r="P271" s="377"/>
    </row>
    <row r="272" spans="1:16" ht="30" x14ac:dyDescent="0.25">
      <c r="A272" s="390">
        <f t="shared" ref="A272:A276" si="112">IF(O272&lt;&gt;0,O272,A271)</f>
        <v>95947</v>
      </c>
      <c r="B272" s="391">
        <v>92804</v>
      </c>
      <c r="C272" s="392"/>
      <c r="D272" s="392" t="s">
        <v>5182</v>
      </c>
      <c r="E272" s="393"/>
      <c r="F272" s="393" t="s">
        <v>17</v>
      </c>
      <c r="G272" s="394">
        <v>1</v>
      </c>
      <c r="H272" s="395">
        <f>VLOOKUP(B272,'CMP-SIN-SD-10-2023'!A:D,4,0)</f>
        <v>9.1</v>
      </c>
      <c r="I272" s="395"/>
      <c r="J272" s="25">
        <f t="shared" ref="J272:J276" si="113">TRUNC((H272*G272),2)</f>
        <v>9.1</v>
      </c>
      <c r="M272" s="25">
        <f>VLOOKUP(B272,'CMP-SIN-SD-10-2023'!A:D,4,0)</f>
        <v>9.1</v>
      </c>
      <c r="N272" s="25" t="b">
        <f t="shared" ref="N272:N276" si="114">M272=H272</f>
        <v>1</v>
      </c>
      <c r="O272" s="377"/>
      <c r="P272" s="377"/>
    </row>
    <row r="273" spans="1:16" x14ac:dyDescent="0.25">
      <c r="A273" s="367">
        <f t="shared" si="112"/>
        <v>95947</v>
      </c>
      <c r="B273" s="226">
        <v>88238</v>
      </c>
      <c r="C273" s="227"/>
      <c r="D273" s="227" t="s">
        <v>3281</v>
      </c>
      <c r="E273" s="228"/>
      <c r="F273" s="228" t="s">
        <v>517</v>
      </c>
      <c r="G273" s="368">
        <v>7.0000000000000001E-3</v>
      </c>
      <c r="H273" s="369">
        <f>VLOOKUP(B273,'CMP-SIN-SD-10-2023'!A:D,4,0)</f>
        <v>22.75</v>
      </c>
      <c r="I273" s="369"/>
      <c r="J273" s="25">
        <f t="shared" si="113"/>
        <v>0.15</v>
      </c>
      <c r="M273" s="25">
        <f>VLOOKUP(B273,'CMP-SIN-SD-10-2023'!A:D,4,0)</f>
        <v>22.75</v>
      </c>
      <c r="N273" s="25" t="b">
        <f t="shared" si="114"/>
        <v>1</v>
      </c>
      <c r="O273" s="377"/>
      <c r="P273" s="377"/>
    </row>
    <row r="274" spans="1:16" x14ac:dyDescent="0.25">
      <c r="A274" s="367">
        <f t="shared" si="112"/>
        <v>95947</v>
      </c>
      <c r="B274" s="226">
        <v>88245</v>
      </c>
      <c r="C274" s="227"/>
      <c r="D274" s="227" t="s">
        <v>3287</v>
      </c>
      <c r="E274" s="228"/>
      <c r="F274" s="228" t="s">
        <v>517</v>
      </c>
      <c r="G274" s="368">
        <v>4.2000000000000003E-2</v>
      </c>
      <c r="H274" s="369">
        <f>VLOOKUP(B274,'CMP-SIN-SD-10-2023'!A:D,4,0)</f>
        <v>29.32</v>
      </c>
      <c r="I274" s="369"/>
      <c r="J274" s="25">
        <f t="shared" si="113"/>
        <v>1.23</v>
      </c>
      <c r="M274" s="25">
        <f>VLOOKUP(B274,'CMP-SIN-SD-10-2023'!A:D,4,0)</f>
        <v>29.32</v>
      </c>
      <c r="N274" s="25" t="b">
        <f t="shared" si="114"/>
        <v>1</v>
      </c>
      <c r="O274" s="377"/>
      <c r="P274" s="377"/>
    </row>
    <row r="275" spans="1:16" ht="45" x14ac:dyDescent="0.25">
      <c r="A275" s="367">
        <f t="shared" si="112"/>
        <v>95947</v>
      </c>
      <c r="B275" s="226">
        <v>39017</v>
      </c>
      <c r="C275" s="227"/>
      <c r="D275" s="227" t="s">
        <v>7602</v>
      </c>
      <c r="E275" s="228"/>
      <c r="F275" s="228" t="s">
        <v>6</v>
      </c>
      <c r="G275" s="368">
        <v>0.27800000000000002</v>
      </c>
      <c r="H275" s="369">
        <f>VLOOKUP(B275,'INS-SIN-SD-10-2023'!A:D,4,0)</f>
        <v>0.22</v>
      </c>
      <c r="I275" s="369"/>
      <c r="J275" s="25">
        <f t="shared" si="113"/>
        <v>0.06</v>
      </c>
      <c r="M275" s="25">
        <f>VLOOKUP(B275,'INS-SIN-SD-10-2023'!A:D,4,0)</f>
        <v>0.22</v>
      </c>
      <c r="N275" s="25" t="b">
        <f t="shared" si="114"/>
        <v>1</v>
      </c>
      <c r="O275" s="377"/>
      <c r="P275" s="377" t="s">
        <v>13773</v>
      </c>
    </row>
    <row r="276" spans="1:16" ht="30" x14ac:dyDescent="0.25">
      <c r="A276" s="378">
        <f t="shared" si="112"/>
        <v>95947</v>
      </c>
      <c r="B276" s="379">
        <v>43132</v>
      </c>
      <c r="C276" s="380"/>
      <c r="D276" s="380" t="s">
        <v>7454</v>
      </c>
      <c r="E276" s="381"/>
      <c r="F276" s="381" t="s">
        <v>17</v>
      </c>
      <c r="G276" s="382">
        <v>2.5000000000000001E-2</v>
      </c>
      <c r="H276" s="383">
        <f>VLOOKUP(B276,'INS-SIN-SD-10-2023'!A:D,4,0)</f>
        <v>16.7</v>
      </c>
      <c r="I276" s="383"/>
      <c r="J276" s="25">
        <f t="shared" si="113"/>
        <v>0.41</v>
      </c>
      <c r="M276" s="25">
        <f>VLOOKUP(B276,'INS-SIN-SD-10-2023'!A:D,4,0)</f>
        <v>16.7</v>
      </c>
      <c r="N276" s="25" t="b">
        <f t="shared" si="114"/>
        <v>1</v>
      </c>
      <c r="O276" s="377"/>
      <c r="P276" s="377" t="s">
        <v>13773</v>
      </c>
    </row>
    <row r="277" spans="1:16" ht="45" x14ac:dyDescent="0.25">
      <c r="A277" s="328">
        <v>95948</v>
      </c>
      <c r="B277" s="357"/>
      <c r="C277" s="339" t="s">
        <v>4146</v>
      </c>
      <c r="D277" s="339"/>
      <c r="E277" s="334" t="s">
        <v>17</v>
      </c>
      <c r="F277" s="334"/>
      <c r="G277" s="358"/>
      <c r="H277" s="359"/>
      <c r="I277" s="340">
        <f>SUMIF(A:A,A277,J:J)</f>
        <v>9.6799999999999979</v>
      </c>
      <c r="J277" s="377"/>
      <c r="K277" s="377"/>
      <c r="L277" s="377"/>
      <c r="M277" s="377"/>
      <c r="N277" s="377"/>
      <c r="O277" s="377"/>
      <c r="P277" s="377"/>
    </row>
    <row r="278" spans="1:16" ht="30" x14ac:dyDescent="0.25">
      <c r="A278" s="390">
        <f t="shared" ref="A278:A282" si="115">IF(O278&lt;&gt;0,O278,A277)</f>
        <v>95948</v>
      </c>
      <c r="B278" s="391">
        <v>92805</v>
      </c>
      <c r="C278" s="392"/>
      <c r="D278" s="392" t="s">
        <v>5180</v>
      </c>
      <c r="E278" s="393"/>
      <c r="F278" s="393" t="s">
        <v>17</v>
      </c>
      <c r="G278" s="394">
        <v>1</v>
      </c>
      <c r="H278" s="395">
        <f>VLOOKUP(B278,'CMP-SIN-SD-10-2023'!A:D,4,0)</f>
        <v>9.02</v>
      </c>
      <c r="I278" s="395"/>
      <c r="J278" s="25">
        <f t="shared" ref="J278:J282" si="116">TRUNC((H278*G278),2)</f>
        <v>9.02</v>
      </c>
      <c r="M278" s="25">
        <f>VLOOKUP(B278,'CMP-SIN-SD-10-2023'!A:D,4,0)</f>
        <v>9.02</v>
      </c>
      <c r="N278" s="25" t="b">
        <f t="shared" ref="N278:N282" si="117">M278=H278</f>
        <v>1</v>
      </c>
      <c r="O278" s="377"/>
      <c r="P278" s="377"/>
    </row>
    <row r="279" spans="1:16" x14ac:dyDescent="0.25">
      <c r="A279" s="367">
        <f t="shared" si="115"/>
        <v>95948</v>
      </c>
      <c r="B279" s="226">
        <v>88238</v>
      </c>
      <c r="C279" s="227"/>
      <c r="D279" s="227" t="s">
        <v>3281</v>
      </c>
      <c r="E279" s="228"/>
      <c r="F279" s="228" t="s">
        <v>517</v>
      </c>
      <c r="G279" s="368">
        <v>1E-3</v>
      </c>
      <c r="H279" s="369">
        <f>VLOOKUP(B279,'CMP-SIN-SD-10-2023'!A:D,4,0)</f>
        <v>22.75</v>
      </c>
      <c r="I279" s="369"/>
      <c r="J279" s="25">
        <f t="shared" si="116"/>
        <v>0.02</v>
      </c>
      <c r="M279" s="25">
        <f>VLOOKUP(B279,'CMP-SIN-SD-10-2023'!A:D,4,0)</f>
        <v>22.75</v>
      </c>
      <c r="N279" s="25" t="b">
        <f t="shared" si="117"/>
        <v>1</v>
      </c>
      <c r="O279" s="377"/>
      <c r="P279" s="377"/>
    </row>
    <row r="280" spans="1:16" x14ac:dyDescent="0.25">
      <c r="A280" s="367">
        <f t="shared" si="115"/>
        <v>95948</v>
      </c>
      <c r="B280" s="226">
        <v>88245</v>
      </c>
      <c r="C280" s="227"/>
      <c r="D280" s="227" t="s">
        <v>3287</v>
      </c>
      <c r="E280" s="228"/>
      <c r="F280" s="228" t="s">
        <v>517</v>
      </c>
      <c r="G280" s="368">
        <v>7.0000000000000001E-3</v>
      </c>
      <c r="H280" s="369">
        <f>VLOOKUP(B280,'CMP-SIN-SD-10-2023'!A:D,4,0)</f>
        <v>29.32</v>
      </c>
      <c r="I280" s="369"/>
      <c r="J280" s="25">
        <f t="shared" si="116"/>
        <v>0.2</v>
      </c>
      <c r="M280" s="25">
        <f>VLOOKUP(B280,'CMP-SIN-SD-10-2023'!A:D,4,0)</f>
        <v>29.32</v>
      </c>
      <c r="N280" s="25" t="b">
        <f t="shared" si="117"/>
        <v>1</v>
      </c>
      <c r="O280" s="377"/>
      <c r="P280" s="377"/>
    </row>
    <row r="281" spans="1:16" ht="45" x14ac:dyDescent="0.25">
      <c r="A281" s="367">
        <f t="shared" si="115"/>
        <v>95948</v>
      </c>
      <c r="B281" s="226">
        <v>39017</v>
      </c>
      <c r="C281" s="227"/>
      <c r="D281" s="227" t="s">
        <v>7602</v>
      </c>
      <c r="E281" s="228"/>
      <c r="F281" s="228" t="s">
        <v>6</v>
      </c>
      <c r="G281" s="368">
        <v>0.15</v>
      </c>
      <c r="H281" s="369">
        <f>VLOOKUP(B281,'INS-SIN-SD-10-2023'!A:D,4,0)</f>
        <v>0.22</v>
      </c>
      <c r="I281" s="369"/>
      <c r="J281" s="25">
        <f t="shared" si="116"/>
        <v>0.03</v>
      </c>
      <c r="M281" s="25">
        <f>VLOOKUP(B281,'INS-SIN-SD-10-2023'!A:D,4,0)</f>
        <v>0.22</v>
      </c>
      <c r="N281" s="25" t="b">
        <f t="shared" si="117"/>
        <v>1</v>
      </c>
      <c r="O281" s="377"/>
      <c r="P281" s="377" t="s">
        <v>13773</v>
      </c>
    </row>
    <row r="282" spans="1:16" ht="30" x14ac:dyDescent="0.25">
      <c r="A282" s="378">
        <f t="shared" si="115"/>
        <v>95948</v>
      </c>
      <c r="B282" s="379">
        <v>43132</v>
      </c>
      <c r="C282" s="380"/>
      <c r="D282" s="380" t="s">
        <v>7454</v>
      </c>
      <c r="E282" s="381"/>
      <c r="F282" s="381" t="s">
        <v>17</v>
      </c>
      <c r="G282" s="382">
        <v>2.5000000000000001E-2</v>
      </c>
      <c r="H282" s="383">
        <f>VLOOKUP(B282,'INS-SIN-SD-10-2023'!A:D,4,0)</f>
        <v>16.7</v>
      </c>
      <c r="I282" s="383"/>
      <c r="J282" s="25">
        <f t="shared" si="116"/>
        <v>0.41</v>
      </c>
      <c r="M282" s="25">
        <f>VLOOKUP(B282,'INS-SIN-SD-10-2023'!A:D,4,0)</f>
        <v>16.7</v>
      </c>
      <c r="N282" s="25" t="b">
        <f t="shared" si="117"/>
        <v>1</v>
      </c>
      <c r="O282" s="377"/>
      <c r="P282" s="377" t="s">
        <v>13773</v>
      </c>
    </row>
    <row r="283" spans="1:16" ht="45" x14ac:dyDescent="0.25">
      <c r="A283" s="328" t="s">
        <v>13800</v>
      </c>
      <c r="B283" s="357"/>
      <c r="C283" s="339" t="s">
        <v>13801</v>
      </c>
      <c r="D283" s="339"/>
      <c r="E283" s="334" t="s">
        <v>12</v>
      </c>
      <c r="F283" s="334"/>
      <c r="G283" s="358"/>
      <c r="H283" s="359"/>
      <c r="I283" s="340">
        <f>SUMIF(A:A,A283,J:J)</f>
        <v>724.44</v>
      </c>
      <c r="J283" s="377"/>
      <c r="K283" s="377"/>
      <c r="L283" s="377"/>
      <c r="M283" s="377"/>
      <c r="N283" s="377"/>
      <c r="O283" s="377"/>
      <c r="P283" s="377"/>
    </row>
    <row r="284" spans="1:16" x14ac:dyDescent="0.25">
      <c r="A284" s="390" t="str">
        <f t="shared" ref="A284:A289" si="118">IF(O284&lt;&gt;0,O284,A283)</f>
        <v>CCU.03.0032</v>
      </c>
      <c r="B284" s="391">
        <v>88262</v>
      </c>
      <c r="C284" s="392"/>
      <c r="D284" s="392" t="s">
        <v>3302</v>
      </c>
      <c r="E284" s="393"/>
      <c r="F284" s="393" t="s">
        <v>517</v>
      </c>
      <c r="G284" s="394">
        <v>0.67</v>
      </c>
      <c r="H284" s="395">
        <f>VLOOKUP(B284,'CMP-SIN-SD-10-2023'!A:D,4,0)</f>
        <v>29.14</v>
      </c>
      <c r="I284" s="395"/>
      <c r="J284" s="25">
        <f t="shared" ref="J284:J289" si="119">TRUNC((H284*G284),2)</f>
        <v>19.52</v>
      </c>
      <c r="M284" s="25">
        <f>VLOOKUP(B284,'CMP-SIN-SD-10-2023'!A:D,4,0)</f>
        <v>29.14</v>
      </c>
      <c r="N284" s="25" t="b">
        <f t="shared" ref="N284:N289" si="120">M284=H284</f>
        <v>1</v>
      </c>
      <c r="O284" s="377"/>
      <c r="P284" s="377"/>
    </row>
    <row r="285" spans="1:16" x14ac:dyDescent="0.25">
      <c r="A285" s="367" t="str">
        <f t="shared" si="118"/>
        <v>CCU.03.0032</v>
      </c>
      <c r="B285" s="226">
        <v>88309</v>
      </c>
      <c r="C285" s="227"/>
      <c r="D285" s="227" t="s">
        <v>3339</v>
      </c>
      <c r="E285" s="228"/>
      <c r="F285" s="228" t="s">
        <v>517</v>
      </c>
      <c r="G285" s="368">
        <v>2.681</v>
      </c>
      <c r="H285" s="369">
        <f>VLOOKUP(B285,'CMP-SIN-SD-10-2023'!A:D,4,0)</f>
        <v>29.53</v>
      </c>
      <c r="I285" s="369"/>
      <c r="J285" s="25">
        <f t="shared" si="119"/>
        <v>79.16</v>
      </c>
      <c r="M285" s="25">
        <f>VLOOKUP(B285,'CMP-SIN-SD-10-2023'!A:D,4,0)</f>
        <v>29.53</v>
      </c>
      <c r="N285" s="25" t="b">
        <f t="shared" si="120"/>
        <v>1</v>
      </c>
      <c r="O285" s="377"/>
      <c r="P285" s="377"/>
    </row>
    <row r="286" spans="1:16" x14ac:dyDescent="0.25">
      <c r="A286" s="367" t="str">
        <f t="shared" si="118"/>
        <v>CCU.03.0032</v>
      </c>
      <c r="B286" s="226">
        <v>88316</v>
      </c>
      <c r="C286" s="227"/>
      <c r="D286" s="227" t="s">
        <v>3346</v>
      </c>
      <c r="E286" s="228"/>
      <c r="F286" s="228" t="s">
        <v>517</v>
      </c>
      <c r="G286" s="368">
        <v>0.67</v>
      </c>
      <c r="H286" s="369">
        <f>VLOOKUP(B286,'CMP-SIN-SD-10-2023'!A:D,4,0)</f>
        <v>21.91</v>
      </c>
      <c r="I286" s="369"/>
      <c r="J286" s="25">
        <f t="shared" si="119"/>
        <v>14.67</v>
      </c>
      <c r="M286" s="25">
        <f>VLOOKUP(B286,'CMP-SIN-SD-10-2023'!A:D,4,0)</f>
        <v>21.91</v>
      </c>
      <c r="N286" s="25" t="b">
        <f t="shared" si="120"/>
        <v>1</v>
      </c>
      <c r="O286" s="377"/>
      <c r="P286" s="377"/>
    </row>
    <row r="287" spans="1:16" ht="30" x14ac:dyDescent="0.25">
      <c r="A287" s="367" t="str">
        <f t="shared" si="118"/>
        <v>CCU.03.0032</v>
      </c>
      <c r="B287" s="226">
        <v>90586</v>
      </c>
      <c r="C287" s="227"/>
      <c r="D287" s="227" t="s">
        <v>330</v>
      </c>
      <c r="E287" s="228"/>
      <c r="F287" s="228" t="s">
        <v>273</v>
      </c>
      <c r="G287" s="368">
        <v>0.26500000000000001</v>
      </c>
      <c r="H287" s="369">
        <f>VLOOKUP(B287,'CMP-SIN-SD-10-2023'!A:D,4,0)</f>
        <v>1.1499999999999999</v>
      </c>
      <c r="I287" s="369"/>
      <c r="J287" s="25">
        <f t="shared" si="119"/>
        <v>0.3</v>
      </c>
      <c r="M287" s="25">
        <f>VLOOKUP(B287,'CMP-SIN-SD-10-2023'!A:D,4,0)</f>
        <v>1.1499999999999999</v>
      </c>
      <c r="N287" s="25" t="b">
        <f t="shared" si="120"/>
        <v>1</v>
      </c>
      <c r="O287" s="377"/>
      <c r="P287" s="377"/>
    </row>
    <row r="288" spans="1:16" ht="30" x14ac:dyDescent="0.25">
      <c r="A288" s="367" t="str">
        <f t="shared" si="118"/>
        <v>CCU.03.0032</v>
      </c>
      <c r="B288" s="226">
        <v>90587</v>
      </c>
      <c r="C288" s="227"/>
      <c r="D288" s="227" t="s">
        <v>451</v>
      </c>
      <c r="E288" s="228"/>
      <c r="F288" s="228" t="s">
        <v>395</v>
      </c>
      <c r="G288" s="368">
        <v>0.40500000000000003</v>
      </c>
      <c r="H288" s="369">
        <f>VLOOKUP(B288,'CMP-SIN-SD-10-2023'!A:D,4,0)</f>
        <v>0.49</v>
      </c>
      <c r="I288" s="369"/>
      <c r="J288" s="25">
        <f t="shared" si="119"/>
        <v>0.19</v>
      </c>
      <c r="M288" s="25">
        <f>VLOOKUP(B288,'CMP-SIN-SD-10-2023'!A:D,4,0)</f>
        <v>0.49</v>
      </c>
      <c r="N288" s="25" t="b">
        <f t="shared" si="120"/>
        <v>1</v>
      </c>
      <c r="O288" s="377"/>
      <c r="P288" s="377"/>
    </row>
    <row r="289" spans="1:16" ht="45" x14ac:dyDescent="0.25">
      <c r="A289" s="378" t="str">
        <f t="shared" si="118"/>
        <v>CCU.03.0032</v>
      </c>
      <c r="B289" s="379">
        <v>34479</v>
      </c>
      <c r="C289" s="380"/>
      <c r="D289" s="380" t="s">
        <v>7540</v>
      </c>
      <c r="E289" s="381"/>
      <c r="F289" s="381" t="s">
        <v>12</v>
      </c>
      <c r="G289" s="382">
        <v>1.103</v>
      </c>
      <c r="H289" s="383">
        <f>VLOOKUP(B289,'INS-SIN-SD-10-2023'!A:D,4,0)</f>
        <v>553.59</v>
      </c>
      <c r="I289" s="383"/>
      <c r="J289" s="25">
        <f t="shared" si="119"/>
        <v>610.6</v>
      </c>
      <c r="M289" s="25">
        <f>VLOOKUP(B289,'INS-SIN-SD-10-2023'!A:D,4,0)</f>
        <v>553.59</v>
      </c>
      <c r="N289" s="25" t="b">
        <f t="shared" si="120"/>
        <v>1</v>
      </c>
      <c r="O289" s="377"/>
      <c r="P289" s="377" t="s">
        <v>13773</v>
      </c>
    </row>
    <row r="290" spans="1:16" ht="45" x14ac:dyDescent="0.25">
      <c r="A290" s="328">
        <v>92722</v>
      </c>
      <c r="B290" s="357"/>
      <c r="C290" s="339" t="s">
        <v>13802</v>
      </c>
      <c r="D290" s="339"/>
      <c r="E290" s="334" t="s">
        <v>12</v>
      </c>
      <c r="F290" s="334"/>
      <c r="G290" s="358"/>
      <c r="H290" s="359"/>
      <c r="I290" s="340">
        <f>SUMIF(A:A,A290,J:J)</f>
        <v>592.21</v>
      </c>
      <c r="J290" s="377"/>
      <c r="K290" s="377"/>
      <c r="L290" s="377"/>
      <c r="M290" s="377"/>
      <c r="N290" s="377"/>
      <c r="O290" s="377"/>
      <c r="P290" s="377"/>
    </row>
    <row r="291" spans="1:16" x14ac:dyDescent="0.25">
      <c r="A291" s="390">
        <f t="shared" ref="A291:A296" si="121">IF(O291&lt;&gt;0,O291,A290)</f>
        <v>92722</v>
      </c>
      <c r="B291" s="391">
        <v>88262</v>
      </c>
      <c r="C291" s="392"/>
      <c r="D291" s="392" t="s">
        <v>3302</v>
      </c>
      <c r="E291" s="393"/>
      <c r="F291" s="393" t="s">
        <v>517</v>
      </c>
      <c r="G291" s="394">
        <v>0.17399999999999999</v>
      </c>
      <c r="H291" s="395">
        <f>VLOOKUP(B291,'CMP-SIN-SD-10-2023'!A:D,4,0)</f>
        <v>29.14</v>
      </c>
      <c r="I291" s="395"/>
      <c r="J291" s="25">
        <f t="shared" ref="J291:J296" si="122">TRUNC((H291*G291),2)</f>
        <v>5.07</v>
      </c>
      <c r="M291" s="25">
        <f>VLOOKUP(B291,'CMP-SIN-SD-10-2023'!A:D,4,0)</f>
        <v>29.14</v>
      </c>
      <c r="N291" s="25" t="b">
        <f t="shared" ref="N291:N296" si="123">M291=H291</f>
        <v>1</v>
      </c>
      <c r="O291" s="377"/>
      <c r="P291" s="377"/>
    </row>
    <row r="292" spans="1:16" x14ac:dyDescent="0.25">
      <c r="A292" s="367">
        <f t="shared" si="121"/>
        <v>92722</v>
      </c>
      <c r="B292" s="226">
        <v>88309</v>
      </c>
      <c r="C292" s="227"/>
      <c r="D292" s="227" t="s">
        <v>3339</v>
      </c>
      <c r="E292" s="228"/>
      <c r="F292" s="228" t="s">
        <v>517</v>
      </c>
      <c r="G292" s="368">
        <v>0.17399999999999999</v>
      </c>
      <c r="H292" s="369">
        <f>VLOOKUP(B292,'CMP-SIN-SD-10-2023'!A:D,4,0)</f>
        <v>29.53</v>
      </c>
      <c r="I292" s="369"/>
      <c r="J292" s="25">
        <f t="shared" si="122"/>
        <v>5.13</v>
      </c>
      <c r="M292" s="25">
        <f>VLOOKUP(B292,'CMP-SIN-SD-10-2023'!A:D,4,0)</f>
        <v>29.53</v>
      </c>
      <c r="N292" s="25" t="b">
        <f t="shared" si="123"/>
        <v>1</v>
      </c>
      <c r="O292" s="377"/>
      <c r="P292" s="377"/>
    </row>
    <row r="293" spans="1:16" x14ac:dyDescent="0.25">
      <c r="A293" s="367">
        <f t="shared" si="121"/>
        <v>92722</v>
      </c>
      <c r="B293" s="226">
        <v>88316</v>
      </c>
      <c r="C293" s="227"/>
      <c r="D293" s="227" t="s">
        <v>3346</v>
      </c>
      <c r="E293" s="228"/>
      <c r="F293" s="228" t="s">
        <v>517</v>
      </c>
      <c r="G293" s="368">
        <v>1.0449999999999999</v>
      </c>
      <c r="H293" s="369">
        <f>VLOOKUP(B293,'CMP-SIN-SD-10-2023'!A:D,4,0)</f>
        <v>21.91</v>
      </c>
      <c r="I293" s="369"/>
      <c r="J293" s="25">
        <f t="shared" si="122"/>
        <v>22.89</v>
      </c>
      <c r="M293" s="25">
        <f>VLOOKUP(B293,'CMP-SIN-SD-10-2023'!A:D,4,0)</f>
        <v>21.91</v>
      </c>
      <c r="N293" s="25" t="b">
        <f t="shared" si="123"/>
        <v>1</v>
      </c>
      <c r="O293" s="377"/>
      <c r="P293" s="377"/>
    </row>
    <row r="294" spans="1:16" ht="30" x14ac:dyDescent="0.25">
      <c r="A294" s="367">
        <f t="shared" si="121"/>
        <v>92722</v>
      </c>
      <c r="B294" s="226">
        <v>90586</v>
      </c>
      <c r="C294" s="227"/>
      <c r="D294" s="227" t="s">
        <v>330</v>
      </c>
      <c r="E294" s="228"/>
      <c r="F294" s="228" t="s">
        <v>273</v>
      </c>
      <c r="G294" s="368">
        <v>5.6000000000000001E-2</v>
      </c>
      <c r="H294" s="369">
        <f>VLOOKUP(B294,'CMP-SIN-SD-10-2023'!A:D,4,0)</f>
        <v>1.1499999999999999</v>
      </c>
      <c r="I294" s="369"/>
      <c r="J294" s="25">
        <f t="shared" si="122"/>
        <v>0.06</v>
      </c>
      <c r="M294" s="25">
        <f>VLOOKUP(B294,'CMP-SIN-SD-10-2023'!A:D,4,0)</f>
        <v>1.1499999999999999</v>
      </c>
      <c r="N294" s="25" t="b">
        <f t="shared" si="123"/>
        <v>1</v>
      </c>
      <c r="O294" s="377"/>
      <c r="P294" s="377"/>
    </row>
    <row r="295" spans="1:16" ht="30" x14ac:dyDescent="0.25">
      <c r="A295" s="367">
        <f t="shared" si="121"/>
        <v>92722</v>
      </c>
      <c r="B295" s="226">
        <v>90587</v>
      </c>
      <c r="C295" s="227"/>
      <c r="D295" s="227" t="s">
        <v>451</v>
      </c>
      <c r="E295" s="228"/>
      <c r="F295" s="228" t="s">
        <v>395</v>
      </c>
      <c r="G295" s="368">
        <v>0.11799999999999999</v>
      </c>
      <c r="H295" s="369">
        <f>VLOOKUP(B295,'CMP-SIN-SD-10-2023'!A:D,4,0)</f>
        <v>0.49</v>
      </c>
      <c r="I295" s="369"/>
      <c r="J295" s="25">
        <f t="shared" si="122"/>
        <v>0.05</v>
      </c>
      <c r="M295" s="25">
        <f>VLOOKUP(B295,'CMP-SIN-SD-10-2023'!A:D,4,0)</f>
        <v>0.49</v>
      </c>
      <c r="N295" s="25" t="b">
        <f t="shared" si="123"/>
        <v>1</v>
      </c>
      <c r="O295" s="377"/>
      <c r="P295" s="377"/>
    </row>
    <row r="296" spans="1:16" ht="45" x14ac:dyDescent="0.25">
      <c r="A296" s="378">
        <f t="shared" si="121"/>
        <v>92722</v>
      </c>
      <c r="B296" s="379">
        <v>1527</v>
      </c>
      <c r="C296" s="380"/>
      <c r="D296" s="380" t="s">
        <v>7536</v>
      </c>
      <c r="E296" s="381"/>
      <c r="F296" s="381" t="s">
        <v>12</v>
      </c>
      <c r="G296" s="382">
        <v>1.103</v>
      </c>
      <c r="H296" s="383">
        <f>VLOOKUP(B296,'INS-SIN-SD-10-2023'!A:D,4,0)</f>
        <v>506.81</v>
      </c>
      <c r="I296" s="383"/>
      <c r="J296" s="25">
        <f t="shared" si="122"/>
        <v>559.01</v>
      </c>
      <c r="M296" s="25">
        <f>VLOOKUP(B296,'INS-SIN-SD-10-2023'!A:D,4,0)</f>
        <v>506.81</v>
      </c>
      <c r="N296" s="25" t="b">
        <f t="shared" si="123"/>
        <v>1</v>
      </c>
      <c r="O296" s="377"/>
      <c r="P296" s="377" t="s">
        <v>13773</v>
      </c>
    </row>
    <row r="297" spans="1:16" ht="60" x14ac:dyDescent="0.25">
      <c r="A297" s="328" t="s">
        <v>4730</v>
      </c>
      <c r="B297" s="357"/>
      <c r="C297" s="339" t="s">
        <v>13803</v>
      </c>
      <c r="D297" s="339"/>
      <c r="E297" s="334" t="s">
        <v>12</v>
      </c>
      <c r="F297" s="334"/>
      <c r="G297" s="358"/>
      <c r="H297" s="359"/>
      <c r="I297" s="340">
        <f>SUMIF(A:A,A297,J:J)</f>
        <v>861.14</v>
      </c>
      <c r="J297" s="377"/>
      <c r="K297" s="377"/>
      <c r="L297" s="377"/>
      <c r="M297" s="377"/>
      <c r="N297" s="377"/>
      <c r="O297" s="377"/>
      <c r="P297" s="377"/>
    </row>
    <row r="298" spans="1:16" x14ac:dyDescent="0.25">
      <c r="A298" s="390" t="str">
        <f t="shared" ref="A298:A303" si="124">IF(O298&lt;&gt;0,O298,A297)</f>
        <v>CCU.03.0007</v>
      </c>
      <c r="B298" s="391">
        <v>88262</v>
      </c>
      <c r="C298" s="392"/>
      <c r="D298" s="392" t="s">
        <v>3302</v>
      </c>
      <c r="E298" s="393"/>
      <c r="F298" s="393" t="s">
        <v>517</v>
      </c>
      <c r="G298" s="394">
        <v>1.19</v>
      </c>
      <c r="H298" s="395">
        <f>VLOOKUP(B298,'CMP-SIN-SD-10-2023'!A:D,4,0)</f>
        <v>29.14</v>
      </c>
      <c r="I298" s="395"/>
      <c r="J298" s="25">
        <f t="shared" ref="J298:J303" si="125">TRUNC((H298*G298),2)</f>
        <v>34.67</v>
      </c>
      <c r="M298" s="25">
        <f>VLOOKUP(B298,'CMP-SIN-SD-10-2023'!A:D,4,0)</f>
        <v>29.14</v>
      </c>
      <c r="N298" s="25" t="b">
        <f t="shared" ref="N298:N303" si="126">M298=H298</f>
        <v>1</v>
      </c>
      <c r="O298" s="377"/>
      <c r="P298" s="377"/>
    </row>
    <row r="299" spans="1:16" x14ac:dyDescent="0.25">
      <c r="A299" s="367" t="str">
        <f t="shared" si="124"/>
        <v>CCU.03.0007</v>
      </c>
      <c r="B299" s="226">
        <v>88309</v>
      </c>
      <c r="C299" s="227"/>
      <c r="D299" s="227" t="s">
        <v>3339</v>
      </c>
      <c r="E299" s="228"/>
      <c r="F299" s="228" t="s">
        <v>517</v>
      </c>
      <c r="G299" s="368">
        <v>3.5710000000000002</v>
      </c>
      <c r="H299" s="369">
        <f>VLOOKUP(B299,'CMP-SIN-SD-10-2023'!A:D,4,0)</f>
        <v>29.53</v>
      </c>
      <c r="I299" s="369"/>
      <c r="J299" s="25">
        <f t="shared" si="125"/>
        <v>105.45</v>
      </c>
      <c r="M299" s="25">
        <f>VLOOKUP(B299,'CMP-SIN-SD-10-2023'!A:D,4,0)</f>
        <v>29.53</v>
      </c>
      <c r="N299" s="25" t="b">
        <f t="shared" si="126"/>
        <v>1</v>
      </c>
      <c r="O299" s="377"/>
      <c r="P299" s="377"/>
    </row>
    <row r="300" spans="1:16" x14ac:dyDescent="0.25">
      <c r="A300" s="367" t="str">
        <f t="shared" si="124"/>
        <v>CCU.03.0007</v>
      </c>
      <c r="B300" s="226">
        <v>88316</v>
      </c>
      <c r="C300" s="227"/>
      <c r="D300" s="227" t="s">
        <v>3346</v>
      </c>
      <c r="E300" s="228"/>
      <c r="F300" s="228" t="s">
        <v>517</v>
      </c>
      <c r="G300" s="368">
        <v>8.407</v>
      </c>
      <c r="H300" s="369">
        <f>VLOOKUP(B300,'CMP-SIN-SD-10-2023'!A:D,4,0)</f>
        <v>21.91</v>
      </c>
      <c r="I300" s="369"/>
      <c r="J300" s="25">
        <f t="shared" si="125"/>
        <v>184.19</v>
      </c>
      <c r="M300" s="25">
        <f>VLOOKUP(B300,'CMP-SIN-SD-10-2023'!A:D,4,0)</f>
        <v>21.91</v>
      </c>
      <c r="N300" s="25" t="b">
        <f t="shared" si="126"/>
        <v>1</v>
      </c>
      <c r="O300" s="377"/>
      <c r="P300" s="377"/>
    </row>
    <row r="301" spans="1:16" ht="30" x14ac:dyDescent="0.25">
      <c r="A301" s="367" t="str">
        <f t="shared" si="124"/>
        <v>CCU.03.0007</v>
      </c>
      <c r="B301" s="226">
        <v>90586</v>
      </c>
      <c r="C301" s="227"/>
      <c r="D301" s="227" t="s">
        <v>330</v>
      </c>
      <c r="E301" s="228"/>
      <c r="F301" s="228" t="s">
        <v>273</v>
      </c>
      <c r="G301" s="368">
        <v>0.61499999999999999</v>
      </c>
      <c r="H301" s="369">
        <f>VLOOKUP(B301,'CMP-SIN-SD-10-2023'!A:D,4,0)</f>
        <v>1.1499999999999999</v>
      </c>
      <c r="I301" s="369"/>
      <c r="J301" s="25">
        <f t="shared" si="125"/>
        <v>0.7</v>
      </c>
      <c r="M301" s="25">
        <f>VLOOKUP(B301,'CMP-SIN-SD-10-2023'!A:D,4,0)</f>
        <v>1.1499999999999999</v>
      </c>
      <c r="N301" s="25" t="b">
        <f t="shared" si="126"/>
        <v>1</v>
      </c>
      <c r="O301" s="377"/>
      <c r="P301" s="377"/>
    </row>
    <row r="302" spans="1:16" ht="30" x14ac:dyDescent="0.25">
      <c r="A302" s="367" t="str">
        <f t="shared" si="124"/>
        <v>CCU.03.0007</v>
      </c>
      <c r="B302" s="226">
        <v>90587</v>
      </c>
      <c r="C302" s="227"/>
      <c r="D302" s="227" t="s">
        <v>451</v>
      </c>
      <c r="E302" s="228"/>
      <c r="F302" s="228" t="s">
        <v>395</v>
      </c>
      <c r="G302" s="368">
        <v>0.57499999999999996</v>
      </c>
      <c r="H302" s="369">
        <f>VLOOKUP(B302,'CMP-SIN-SD-10-2023'!A:D,4,0)</f>
        <v>0.49</v>
      </c>
      <c r="I302" s="369"/>
      <c r="J302" s="25">
        <f t="shared" si="125"/>
        <v>0.28000000000000003</v>
      </c>
      <c r="M302" s="25">
        <f>VLOOKUP(B302,'CMP-SIN-SD-10-2023'!A:D,4,0)</f>
        <v>0.49</v>
      </c>
      <c r="N302" s="25" t="b">
        <f t="shared" si="126"/>
        <v>1</v>
      </c>
      <c r="O302" s="377"/>
      <c r="P302" s="377"/>
    </row>
    <row r="303" spans="1:16" ht="45" x14ac:dyDescent="0.25">
      <c r="A303" s="378" t="str">
        <f t="shared" si="124"/>
        <v>CCU.03.0007</v>
      </c>
      <c r="B303" s="379">
        <v>38405</v>
      </c>
      <c r="C303" s="380"/>
      <c r="D303" s="380" t="s">
        <v>7537</v>
      </c>
      <c r="E303" s="381"/>
      <c r="F303" s="381" t="s">
        <v>12</v>
      </c>
      <c r="G303" s="382">
        <v>1.103</v>
      </c>
      <c r="H303" s="383">
        <f>VLOOKUP(B303,'INS-SIN-SD-10-2023'!A:D,4,0)</f>
        <v>485.82</v>
      </c>
      <c r="I303" s="383"/>
      <c r="J303" s="25">
        <f t="shared" si="125"/>
        <v>535.85</v>
      </c>
      <c r="M303" s="25">
        <f>VLOOKUP(B303,'INS-SIN-SD-10-2023'!A:D,4,0)</f>
        <v>485.82</v>
      </c>
      <c r="N303" s="25" t="b">
        <f t="shared" si="126"/>
        <v>1</v>
      </c>
      <c r="O303" s="377"/>
      <c r="P303" s="377" t="s">
        <v>13773</v>
      </c>
    </row>
    <row r="304" spans="1:16" ht="45" x14ac:dyDescent="0.25">
      <c r="A304" s="328">
        <v>92784</v>
      </c>
      <c r="B304" s="357"/>
      <c r="C304" s="339" t="s">
        <v>13804</v>
      </c>
      <c r="D304" s="339"/>
      <c r="E304" s="334" t="s">
        <v>17</v>
      </c>
      <c r="F304" s="334"/>
      <c r="G304" s="358"/>
      <c r="H304" s="359"/>
      <c r="I304" s="340">
        <f>SUMIF(A:A,A304,J:J)</f>
        <v>17.310000000000002</v>
      </c>
      <c r="J304" s="377"/>
      <c r="K304" s="377"/>
      <c r="L304" s="377"/>
      <c r="M304" s="377"/>
      <c r="N304" s="377"/>
      <c r="O304" s="377"/>
      <c r="P304" s="377"/>
    </row>
    <row r="305" spans="1:16" x14ac:dyDescent="0.25">
      <c r="A305" s="390">
        <f t="shared" ref="A305:A309" si="127">IF(O305&lt;&gt;0,O305,A304)</f>
        <v>92784</v>
      </c>
      <c r="B305" s="391">
        <v>92800</v>
      </c>
      <c r="C305" s="392"/>
      <c r="D305" s="392" t="s">
        <v>5172</v>
      </c>
      <c r="E305" s="393"/>
      <c r="F305" s="393" t="s">
        <v>17</v>
      </c>
      <c r="G305" s="394">
        <v>1</v>
      </c>
      <c r="H305" s="395">
        <f>VLOOKUP(B305,'CMP-SIN-SD-10-2023'!A:D,4,0)</f>
        <v>11.34</v>
      </c>
      <c r="I305" s="395"/>
      <c r="J305" s="25">
        <f t="shared" ref="J305:J309" si="128">TRUNC((H305*G305),2)</f>
        <v>11.34</v>
      </c>
      <c r="M305" s="25">
        <f>VLOOKUP(B305,'CMP-SIN-SD-10-2023'!A:D,4,0)</f>
        <v>11.34</v>
      </c>
      <c r="N305" s="25" t="b">
        <f t="shared" ref="N305:N309" si="129">M305=H305</f>
        <v>1</v>
      </c>
      <c r="O305" s="377"/>
      <c r="P305" s="377"/>
    </row>
    <row r="306" spans="1:16" x14ac:dyDescent="0.25">
      <c r="A306" s="367">
        <f t="shared" si="127"/>
        <v>92784</v>
      </c>
      <c r="B306" s="226">
        <v>88238</v>
      </c>
      <c r="C306" s="227"/>
      <c r="D306" s="227" t="s">
        <v>3281</v>
      </c>
      <c r="E306" s="228"/>
      <c r="F306" s="228" t="s">
        <v>517</v>
      </c>
      <c r="G306" s="368">
        <v>2.53E-2</v>
      </c>
      <c r="H306" s="369">
        <f>VLOOKUP(B306,'CMP-SIN-SD-10-2023'!A:D,4,0)</f>
        <v>22.75</v>
      </c>
      <c r="I306" s="369"/>
      <c r="J306" s="25">
        <f t="shared" si="128"/>
        <v>0.56999999999999995</v>
      </c>
      <c r="M306" s="25">
        <f>VLOOKUP(B306,'CMP-SIN-SD-10-2023'!A:D,4,0)</f>
        <v>22.75</v>
      </c>
      <c r="N306" s="25" t="b">
        <f t="shared" si="129"/>
        <v>1</v>
      </c>
      <c r="O306" s="377"/>
      <c r="P306" s="377"/>
    </row>
    <row r="307" spans="1:16" x14ac:dyDescent="0.25">
      <c r="A307" s="367">
        <f t="shared" si="127"/>
        <v>92784</v>
      </c>
      <c r="B307" s="226">
        <v>88245</v>
      </c>
      <c r="C307" s="227"/>
      <c r="D307" s="227" t="s">
        <v>3287</v>
      </c>
      <c r="E307" s="228"/>
      <c r="F307" s="228" t="s">
        <v>517</v>
      </c>
      <c r="G307" s="368">
        <v>0.1547</v>
      </c>
      <c r="H307" s="369">
        <f>VLOOKUP(B307,'CMP-SIN-SD-10-2023'!A:D,4,0)</f>
        <v>29.32</v>
      </c>
      <c r="I307" s="369"/>
      <c r="J307" s="25">
        <f t="shared" si="128"/>
        <v>4.53</v>
      </c>
      <c r="M307" s="25">
        <f>VLOOKUP(B307,'CMP-SIN-SD-10-2023'!A:D,4,0)</f>
        <v>29.32</v>
      </c>
      <c r="N307" s="25" t="b">
        <f t="shared" si="129"/>
        <v>1</v>
      </c>
      <c r="O307" s="377"/>
      <c r="P307" s="377"/>
    </row>
    <row r="308" spans="1:16" ht="45" x14ac:dyDescent="0.25">
      <c r="A308" s="367">
        <f t="shared" si="127"/>
        <v>92784</v>
      </c>
      <c r="B308" s="226">
        <v>39017</v>
      </c>
      <c r="C308" s="227"/>
      <c r="D308" s="227" t="s">
        <v>7602</v>
      </c>
      <c r="E308" s="228"/>
      <c r="F308" s="228" t="s">
        <v>6</v>
      </c>
      <c r="G308" s="368">
        <v>2.1179999999999999</v>
      </c>
      <c r="H308" s="369">
        <f>VLOOKUP(B308,'INS-SIN-SD-10-2023'!A:D,4,0)</f>
        <v>0.22</v>
      </c>
      <c r="I308" s="369"/>
      <c r="J308" s="25">
        <f t="shared" si="128"/>
        <v>0.46</v>
      </c>
      <c r="M308" s="25">
        <f>VLOOKUP(B308,'INS-SIN-SD-10-2023'!A:D,4,0)</f>
        <v>0.22</v>
      </c>
      <c r="N308" s="25" t="b">
        <f t="shared" si="129"/>
        <v>1</v>
      </c>
      <c r="O308" s="377"/>
      <c r="P308" s="377" t="s">
        <v>13773</v>
      </c>
    </row>
    <row r="309" spans="1:16" ht="30" x14ac:dyDescent="0.25">
      <c r="A309" s="378">
        <f t="shared" si="127"/>
        <v>92784</v>
      </c>
      <c r="B309" s="379">
        <v>43132</v>
      </c>
      <c r="C309" s="380"/>
      <c r="D309" s="380" t="s">
        <v>7454</v>
      </c>
      <c r="E309" s="381"/>
      <c r="F309" s="381" t="s">
        <v>17</v>
      </c>
      <c r="G309" s="382">
        <v>2.5000000000000001E-2</v>
      </c>
      <c r="H309" s="383">
        <f>VLOOKUP(B309,'INS-SIN-SD-10-2023'!A:D,4,0)</f>
        <v>16.7</v>
      </c>
      <c r="I309" s="383"/>
      <c r="J309" s="25">
        <f t="shared" si="128"/>
        <v>0.41</v>
      </c>
      <c r="M309" s="25">
        <f>VLOOKUP(B309,'INS-SIN-SD-10-2023'!A:D,4,0)</f>
        <v>16.7</v>
      </c>
      <c r="N309" s="25" t="b">
        <f t="shared" si="129"/>
        <v>1</v>
      </c>
      <c r="O309" s="377"/>
      <c r="P309" s="377" t="s">
        <v>13773</v>
      </c>
    </row>
    <row r="310" spans="1:16" ht="60" x14ac:dyDescent="0.25">
      <c r="A310" s="328" t="s">
        <v>13805</v>
      </c>
      <c r="B310" s="357"/>
      <c r="C310" s="339" t="s">
        <v>13806</v>
      </c>
      <c r="D310" s="339"/>
      <c r="E310" s="334" t="s">
        <v>12</v>
      </c>
      <c r="F310" s="334"/>
      <c r="G310" s="358"/>
      <c r="H310" s="359"/>
      <c r="I310" s="340">
        <f>SUMIF(A:A,A310,J:J)</f>
        <v>609.40000000000009</v>
      </c>
      <c r="J310" s="377"/>
      <c r="K310" s="377"/>
      <c r="L310" s="377"/>
      <c r="M310" s="377"/>
      <c r="N310" s="377"/>
      <c r="O310" s="377"/>
      <c r="P310" s="377"/>
    </row>
    <row r="311" spans="1:16" x14ac:dyDescent="0.25">
      <c r="A311" s="390" t="str">
        <f t="shared" ref="A311:A316" si="130">IF(O311&lt;&gt;0,O311,A310)</f>
        <v>CCU.03.0012</v>
      </c>
      <c r="B311" s="391">
        <v>88262</v>
      </c>
      <c r="C311" s="392"/>
      <c r="D311" s="392" t="s">
        <v>3302</v>
      </c>
      <c r="E311" s="393"/>
      <c r="F311" s="393" t="s">
        <v>517</v>
      </c>
      <c r="G311" s="394">
        <v>0.17399999999999999</v>
      </c>
      <c r="H311" s="395">
        <f>VLOOKUP(B311,'CMP-SIN-SD-10-2023'!A:D,4,0)</f>
        <v>29.14</v>
      </c>
      <c r="I311" s="395"/>
      <c r="J311" s="25">
        <f t="shared" ref="J311:J316" si="131">TRUNC((H311*G311),2)</f>
        <v>5.07</v>
      </c>
      <c r="M311" s="25">
        <f>VLOOKUP(B311,'CMP-SIN-SD-10-2023'!A:D,4,0)</f>
        <v>29.14</v>
      </c>
      <c r="N311" s="25" t="b">
        <f t="shared" ref="N311:N316" si="132">M311=H311</f>
        <v>1</v>
      </c>
      <c r="O311" s="377"/>
      <c r="P311" s="377"/>
    </row>
    <row r="312" spans="1:16" x14ac:dyDescent="0.25">
      <c r="A312" s="367" t="str">
        <f t="shared" si="130"/>
        <v>CCU.03.0012</v>
      </c>
      <c r="B312" s="226">
        <v>88309</v>
      </c>
      <c r="C312" s="227"/>
      <c r="D312" s="227" t="s">
        <v>3339</v>
      </c>
      <c r="E312" s="228"/>
      <c r="F312" s="228" t="s">
        <v>517</v>
      </c>
      <c r="G312" s="368">
        <v>0.17399999999999999</v>
      </c>
      <c r="H312" s="369">
        <f>VLOOKUP(B312,'CMP-SIN-SD-10-2023'!A:D,4,0)</f>
        <v>29.53</v>
      </c>
      <c r="I312" s="369"/>
      <c r="J312" s="25">
        <f t="shared" si="131"/>
        <v>5.13</v>
      </c>
      <c r="M312" s="25">
        <f>VLOOKUP(B312,'CMP-SIN-SD-10-2023'!A:D,4,0)</f>
        <v>29.53</v>
      </c>
      <c r="N312" s="25" t="b">
        <f t="shared" si="132"/>
        <v>1</v>
      </c>
      <c r="O312" s="377"/>
      <c r="P312" s="377"/>
    </row>
    <row r="313" spans="1:16" x14ac:dyDescent="0.25">
      <c r="A313" s="367" t="str">
        <f t="shared" si="130"/>
        <v>CCU.03.0012</v>
      </c>
      <c r="B313" s="226">
        <v>88316</v>
      </c>
      <c r="C313" s="227"/>
      <c r="D313" s="227" t="s">
        <v>3346</v>
      </c>
      <c r="E313" s="228"/>
      <c r="F313" s="228" t="s">
        <v>517</v>
      </c>
      <c r="G313" s="368">
        <v>1.0449999999999999</v>
      </c>
      <c r="H313" s="369">
        <f>VLOOKUP(B313,'CMP-SIN-SD-10-2023'!A:D,4,0)</f>
        <v>21.91</v>
      </c>
      <c r="I313" s="369"/>
      <c r="J313" s="25">
        <f t="shared" si="131"/>
        <v>22.89</v>
      </c>
      <c r="M313" s="25">
        <f>VLOOKUP(B313,'CMP-SIN-SD-10-2023'!A:D,4,0)</f>
        <v>21.91</v>
      </c>
      <c r="N313" s="25" t="b">
        <f t="shared" si="132"/>
        <v>1</v>
      </c>
      <c r="O313" s="377"/>
      <c r="P313" s="377"/>
    </row>
    <row r="314" spans="1:16" ht="30" x14ac:dyDescent="0.25">
      <c r="A314" s="367" t="str">
        <f t="shared" si="130"/>
        <v>CCU.03.0012</v>
      </c>
      <c r="B314" s="226">
        <v>90586</v>
      </c>
      <c r="C314" s="227"/>
      <c r="D314" s="227" t="s">
        <v>330</v>
      </c>
      <c r="E314" s="228"/>
      <c r="F314" s="228" t="s">
        <v>273</v>
      </c>
      <c r="G314" s="368">
        <v>5.6000000000000001E-2</v>
      </c>
      <c r="H314" s="369">
        <f>VLOOKUP(B314,'CMP-SIN-SD-10-2023'!A:D,4,0)</f>
        <v>1.1499999999999999</v>
      </c>
      <c r="I314" s="369"/>
      <c r="J314" s="25">
        <f t="shared" si="131"/>
        <v>0.06</v>
      </c>
      <c r="M314" s="25">
        <f>VLOOKUP(B314,'CMP-SIN-SD-10-2023'!A:D,4,0)</f>
        <v>1.1499999999999999</v>
      </c>
      <c r="N314" s="25" t="b">
        <f t="shared" si="132"/>
        <v>1</v>
      </c>
      <c r="O314" s="377"/>
      <c r="P314" s="377"/>
    </row>
    <row r="315" spans="1:16" ht="30" x14ac:dyDescent="0.25">
      <c r="A315" s="367" t="str">
        <f t="shared" si="130"/>
        <v>CCU.03.0012</v>
      </c>
      <c r="B315" s="226">
        <v>90587</v>
      </c>
      <c r="C315" s="227"/>
      <c r="D315" s="227" t="s">
        <v>451</v>
      </c>
      <c r="E315" s="228"/>
      <c r="F315" s="228" t="s">
        <v>395</v>
      </c>
      <c r="G315" s="368">
        <v>0.11799999999999999</v>
      </c>
      <c r="H315" s="369">
        <f>VLOOKUP(B315,'CMP-SIN-SD-10-2023'!A:D,4,0)</f>
        <v>0.49</v>
      </c>
      <c r="I315" s="369"/>
      <c r="J315" s="25">
        <f t="shared" si="131"/>
        <v>0.05</v>
      </c>
      <c r="M315" s="25">
        <f>VLOOKUP(B315,'CMP-SIN-SD-10-2023'!A:D,4,0)</f>
        <v>0.49</v>
      </c>
      <c r="N315" s="25" t="b">
        <f t="shared" si="132"/>
        <v>1</v>
      </c>
      <c r="O315" s="377"/>
      <c r="P315" s="377"/>
    </row>
    <row r="316" spans="1:16" ht="45" x14ac:dyDescent="0.25">
      <c r="A316" s="378" t="str">
        <f t="shared" si="130"/>
        <v>CCU.03.0012</v>
      </c>
      <c r="B316" s="379">
        <v>1525</v>
      </c>
      <c r="C316" s="380"/>
      <c r="D316" s="380" t="s">
        <v>7538</v>
      </c>
      <c r="E316" s="381"/>
      <c r="F316" s="381" t="s">
        <v>12</v>
      </c>
      <c r="G316" s="382">
        <v>1.103</v>
      </c>
      <c r="H316" s="383">
        <f>VLOOKUP(B316,'INS-SIN-SD-10-2023'!A:D,4,0)</f>
        <v>522.4</v>
      </c>
      <c r="I316" s="383"/>
      <c r="J316" s="25">
        <f t="shared" si="131"/>
        <v>576.20000000000005</v>
      </c>
      <c r="M316" s="25">
        <f>VLOOKUP(B316,'INS-SIN-SD-10-2023'!A:D,4,0)</f>
        <v>522.4</v>
      </c>
      <c r="N316" s="25" t="b">
        <f t="shared" si="132"/>
        <v>1</v>
      </c>
      <c r="O316" s="377"/>
      <c r="P316" s="377" t="s">
        <v>13773</v>
      </c>
    </row>
    <row r="317" spans="1:16" ht="60" x14ac:dyDescent="0.25">
      <c r="A317" s="328" t="s">
        <v>13807</v>
      </c>
      <c r="B317" s="357"/>
      <c r="C317" s="339" t="s">
        <v>13808</v>
      </c>
      <c r="D317" s="339"/>
      <c r="E317" s="334" t="s">
        <v>12</v>
      </c>
      <c r="F317" s="334"/>
      <c r="G317" s="358"/>
      <c r="H317" s="359"/>
      <c r="I317" s="340">
        <f>SUMIF(A:A,A317,J:J)</f>
        <v>606.72</v>
      </c>
      <c r="J317" s="377"/>
      <c r="K317" s="377"/>
      <c r="L317" s="377"/>
      <c r="M317" s="377"/>
      <c r="N317" s="377"/>
      <c r="O317" s="377"/>
      <c r="P317" s="377"/>
    </row>
    <row r="318" spans="1:16" x14ac:dyDescent="0.25">
      <c r="A318" s="390" t="str">
        <f t="shared" ref="A318:A323" si="133">IF(O318&lt;&gt;0,O318,A317)</f>
        <v>CCU.03.0013</v>
      </c>
      <c r="B318" s="391">
        <v>88262</v>
      </c>
      <c r="C318" s="392"/>
      <c r="D318" s="392" t="s">
        <v>3302</v>
      </c>
      <c r="E318" s="393"/>
      <c r="F318" s="393" t="s">
        <v>517</v>
      </c>
      <c r="G318" s="394">
        <v>8.5000000000000006E-2</v>
      </c>
      <c r="H318" s="395">
        <f>VLOOKUP(B318,'CMP-SIN-SD-10-2023'!A:D,4,0)</f>
        <v>29.14</v>
      </c>
      <c r="I318" s="395"/>
      <c r="J318" s="25">
        <f t="shared" ref="J318:J323" si="134">TRUNC((H318*G318),2)</f>
        <v>2.4700000000000002</v>
      </c>
      <c r="M318" s="25">
        <f>VLOOKUP(B318,'CMP-SIN-SD-10-2023'!A:D,4,0)</f>
        <v>29.14</v>
      </c>
      <c r="N318" s="25" t="b">
        <f t="shared" ref="N318:N323" si="135">M318=H318</f>
        <v>1</v>
      </c>
      <c r="O318" s="377"/>
      <c r="P318" s="377"/>
    </row>
    <row r="319" spans="1:16" x14ac:dyDescent="0.25">
      <c r="A319" s="367" t="str">
        <f t="shared" si="133"/>
        <v>CCU.03.0013</v>
      </c>
      <c r="B319" s="226">
        <v>88309</v>
      </c>
      <c r="C319" s="227"/>
      <c r="D319" s="227" t="s">
        <v>3339</v>
      </c>
      <c r="E319" s="228"/>
      <c r="F319" s="228" t="s">
        <v>517</v>
      </c>
      <c r="G319" s="368">
        <v>0.51200000000000001</v>
      </c>
      <c r="H319" s="369">
        <f>VLOOKUP(B319,'CMP-SIN-SD-10-2023'!A:D,4,0)</f>
        <v>29.53</v>
      </c>
      <c r="I319" s="369"/>
      <c r="J319" s="25">
        <f t="shared" si="134"/>
        <v>15.11</v>
      </c>
      <c r="M319" s="25">
        <f>VLOOKUP(B319,'CMP-SIN-SD-10-2023'!A:D,4,0)</f>
        <v>29.53</v>
      </c>
      <c r="N319" s="25" t="b">
        <f t="shared" si="135"/>
        <v>1</v>
      </c>
      <c r="O319" s="377"/>
      <c r="P319" s="377"/>
    </row>
    <row r="320" spans="1:16" x14ac:dyDescent="0.25">
      <c r="A320" s="367" t="str">
        <f t="shared" si="133"/>
        <v>CCU.03.0013</v>
      </c>
      <c r="B320" s="226">
        <v>88316</v>
      </c>
      <c r="C320" s="227"/>
      <c r="D320" s="227" t="s">
        <v>3346</v>
      </c>
      <c r="E320" s="228"/>
      <c r="F320" s="228" t="s">
        <v>517</v>
      </c>
      <c r="G320" s="368">
        <v>0.58599999999999997</v>
      </c>
      <c r="H320" s="369">
        <f>VLOOKUP(B320,'CMP-SIN-SD-10-2023'!A:D,4,0)</f>
        <v>21.91</v>
      </c>
      <c r="I320" s="369"/>
      <c r="J320" s="25">
        <f t="shared" si="134"/>
        <v>12.83</v>
      </c>
      <c r="M320" s="25">
        <f>VLOOKUP(B320,'CMP-SIN-SD-10-2023'!A:D,4,0)</f>
        <v>21.91</v>
      </c>
      <c r="N320" s="25" t="b">
        <f t="shared" si="135"/>
        <v>1</v>
      </c>
      <c r="O320" s="377"/>
      <c r="P320" s="377"/>
    </row>
    <row r="321" spans="1:16" ht="30" x14ac:dyDescent="0.25">
      <c r="A321" s="367" t="str">
        <f t="shared" si="133"/>
        <v>CCU.03.0013</v>
      </c>
      <c r="B321" s="226">
        <v>90586</v>
      </c>
      <c r="C321" s="227"/>
      <c r="D321" s="227" t="s">
        <v>330</v>
      </c>
      <c r="E321" s="228"/>
      <c r="F321" s="228" t="s">
        <v>273</v>
      </c>
      <c r="G321" s="368">
        <v>4.3999999999999997E-2</v>
      </c>
      <c r="H321" s="369">
        <f>VLOOKUP(B321,'CMP-SIN-SD-10-2023'!A:D,4,0)</f>
        <v>1.1499999999999999</v>
      </c>
      <c r="I321" s="369"/>
      <c r="J321" s="25">
        <f t="shared" si="134"/>
        <v>0.05</v>
      </c>
      <c r="M321" s="25">
        <f>VLOOKUP(B321,'CMP-SIN-SD-10-2023'!A:D,4,0)</f>
        <v>1.1499999999999999</v>
      </c>
      <c r="N321" s="25" t="b">
        <f t="shared" si="135"/>
        <v>1</v>
      </c>
      <c r="O321" s="377"/>
      <c r="P321" s="377"/>
    </row>
    <row r="322" spans="1:16" ht="30" x14ac:dyDescent="0.25">
      <c r="A322" s="367" t="str">
        <f t="shared" si="133"/>
        <v>CCU.03.0013</v>
      </c>
      <c r="B322" s="226">
        <v>90587</v>
      </c>
      <c r="C322" s="227"/>
      <c r="D322" s="227" t="s">
        <v>451</v>
      </c>
      <c r="E322" s="228"/>
      <c r="F322" s="228" t="s">
        <v>395</v>
      </c>
      <c r="G322" s="368">
        <v>0.127</v>
      </c>
      <c r="H322" s="369">
        <f>VLOOKUP(B322,'CMP-SIN-SD-10-2023'!A:D,4,0)</f>
        <v>0.49</v>
      </c>
      <c r="I322" s="369"/>
      <c r="J322" s="25">
        <f t="shared" si="134"/>
        <v>0.06</v>
      </c>
      <c r="M322" s="25">
        <f>VLOOKUP(B322,'CMP-SIN-SD-10-2023'!A:D,4,0)</f>
        <v>0.49</v>
      </c>
      <c r="N322" s="25" t="b">
        <f t="shared" si="135"/>
        <v>1</v>
      </c>
      <c r="O322" s="377"/>
      <c r="P322" s="377"/>
    </row>
    <row r="323" spans="1:16" ht="45" x14ac:dyDescent="0.25">
      <c r="A323" s="378" t="str">
        <f t="shared" si="133"/>
        <v>CCU.03.0013</v>
      </c>
      <c r="B323" s="379">
        <v>1525</v>
      </c>
      <c r="C323" s="380"/>
      <c r="D323" s="380" t="s">
        <v>7538</v>
      </c>
      <c r="E323" s="381"/>
      <c r="F323" s="381" t="s">
        <v>12</v>
      </c>
      <c r="G323" s="382">
        <v>1.103</v>
      </c>
      <c r="H323" s="383">
        <f>VLOOKUP(B323,'INS-SIN-SD-10-2023'!A:D,4,0)</f>
        <v>522.4</v>
      </c>
      <c r="I323" s="383"/>
      <c r="J323" s="25">
        <f t="shared" si="134"/>
        <v>576.20000000000005</v>
      </c>
      <c r="M323" s="25">
        <f>VLOOKUP(B323,'INS-SIN-SD-10-2023'!A:D,4,0)</f>
        <v>522.4</v>
      </c>
      <c r="N323" s="25" t="b">
        <f t="shared" si="135"/>
        <v>1</v>
      </c>
      <c r="O323" s="377"/>
      <c r="P323" s="377" t="s">
        <v>13773</v>
      </c>
    </row>
    <row r="324" spans="1:16" ht="30" x14ac:dyDescent="0.25">
      <c r="A324" s="328" t="s">
        <v>13809</v>
      </c>
      <c r="B324" s="357"/>
      <c r="C324" s="339" t="s">
        <v>13810</v>
      </c>
      <c r="D324" s="339"/>
      <c r="E324" s="334" t="s">
        <v>3</v>
      </c>
      <c r="F324" s="334"/>
      <c r="G324" s="358"/>
      <c r="H324" s="359"/>
      <c r="I324" s="340">
        <f>SUMIF(A:A,A324,J:J)</f>
        <v>280.8</v>
      </c>
      <c r="J324" s="377"/>
      <c r="K324" s="377"/>
      <c r="L324" s="377"/>
      <c r="M324" s="377"/>
      <c r="N324" s="377"/>
      <c r="O324" s="377"/>
      <c r="P324" s="377"/>
    </row>
    <row r="325" spans="1:16" x14ac:dyDescent="0.25">
      <c r="A325" s="390" t="str">
        <f t="shared" ref="A325:A334" si="136">IF(O325&lt;&gt;0,O325,A324)</f>
        <v>CCU.03.0039</v>
      </c>
      <c r="B325" s="391">
        <v>88262</v>
      </c>
      <c r="C325" s="392"/>
      <c r="D325" s="392" t="s">
        <v>3302</v>
      </c>
      <c r="E325" s="393"/>
      <c r="F325" s="393" t="s">
        <v>517</v>
      </c>
      <c r="G325" s="394">
        <v>1.9330000000000001</v>
      </c>
      <c r="H325" s="395">
        <f>VLOOKUP(B325,'CMP-SIN-SD-10-2023'!A:D,4,0)</f>
        <v>29.14</v>
      </c>
      <c r="I325" s="395"/>
      <c r="J325" s="25">
        <f t="shared" ref="J325:J334" si="137">TRUNC((H325*G325),2)</f>
        <v>56.32</v>
      </c>
      <c r="M325" s="25">
        <f>VLOOKUP(B325,'CMP-SIN-SD-10-2023'!A:D,4,0)</f>
        <v>29.14</v>
      </c>
      <c r="N325" s="25" t="b">
        <f t="shared" ref="N325:N334" si="138">M325=H325</f>
        <v>1</v>
      </c>
      <c r="O325" s="377"/>
      <c r="P325" s="377"/>
    </row>
    <row r="326" spans="1:16" x14ac:dyDescent="0.25">
      <c r="A326" s="367" t="str">
        <f t="shared" si="136"/>
        <v>CCU.03.0039</v>
      </c>
      <c r="B326" s="226">
        <v>88316</v>
      </c>
      <c r="C326" s="227"/>
      <c r="D326" s="227" t="s">
        <v>3346</v>
      </c>
      <c r="E326" s="228"/>
      <c r="F326" s="228" t="s">
        <v>517</v>
      </c>
      <c r="G326" s="368">
        <v>1.7</v>
      </c>
      <c r="H326" s="369">
        <f>VLOOKUP(B326,'CMP-SIN-SD-10-2023'!A:D,4,0)</f>
        <v>21.91</v>
      </c>
      <c r="I326" s="369"/>
      <c r="J326" s="25">
        <f t="shared" si="137"/>
        <v>37.24</v>
      </c>
      <c r="M326" s="25">
        <f>VLOOKUP(B326,'CMP-SIN-SD-10-2023'!A:D,4,0)</f>
        <v>21.91</v>
      </c>
      <c r="N326" s="25" t="b">
        <f t="shared" si="138"/>
        <v>1</v>
      </c>
      <c r="O326" s="377"/>
      <c r="P326" s="377"/>
    </row>
    <row r="327" spans="1:16" ht="30" x14ac:dyDescent="0.25">
      <c r="A327" s="367" t="str">
        <f t="shared" si="136"/>
        <v>CCU.03.0039</v>
      </c>
      <c r="B327" s="226" t="s">
        <v>13811</v>
      </c>
      <c r="C327" s="227"/>
      <c r="D327" s="227" t="s">
        <v>13812</v>
      </c>
      <c r="E327" s="228"/>
      <c r="F327" s="228" t="s">
        <v>16</v>
      </c>
      <c r="G327" s="368">
        <v>5.3470000000000004</v>
      </c>
      <c r="H327" s="369">
        <v>8.49</v>
      </c>
      <c r="I327" s="369"/>
      <c r="J327" s="25">
        <f t="shared" si="137"/>
        <v>45.39</v>
      </c>
      <c r="M327" s="25" t="e">
        <f>VLOOKUP(B327,'INS-SIN-SD-10-2023'!A:D,4,0)</f>
        <v>#N/A</v>
      </c>
      <c r="N327" s="25" t="e">
        <f t="shared" si="138"/>
        <v>#N/A</v>
      </c>
      <c r="O327" s="377"/>
      <c r="P327" s="377" t="s">
        <v>13813</v>
      </c>
    </row>
    <row r="328" spans="1:16" x14ac:dyDescent="0.25">
      <c r="A328" s="367" t="str">
        <f t="shared" si="136"/>
        <v>CCU.03.0039</v>
      </c>
      <c r="B328" s="226" t="s">
        <v>13814</v>
      </c>
      <c r="C328" s="227"/>
      <c r="D328" s="227" t="s">
        <v>13815</v>
      </c>
      <c r="E328" s="228"/>
      <c r="F328" s="228" t="s">
        <v>3</v>
      </c>
      <c r="G328" s="368">
        <v>1.167</v>
      </c>
      <c r="H328" s="369">
        <v>87.92</v>
      </c>
      <c r="I328" s="369"/>
      <c r="J328" s="25">
        <f t="shared" si="137"/>
        <v>102.6</v>
      </c>
      <c r="M328" s="25" t="e">
        <f>VLOOKUP(B328,'INS-SIN-SD-10-2023'!A:D,4,0)</f>
        <v>#N/A</v>
      </c>
      <c r="N328" s="25" t="e">
        <f t="shared" si="138"/>
        <v>#N/A</v>
      </c>
      <c r="O328" s="377"/>
      <c r="P328" s="377" t="s">
        <v>13813</v>
      </c>
    </row>
    <row r="329" spans="1:16" x14ac:dyDescent="0.25">
      <c r="A329" s="367" t="str">
        <f t="shared" si="136"/>
        <v>CCU.03.0039</v>
      </c>
      <c r="B329" s="226">
        <v>2692</v>
      </c>
      <c r="C329" s="227"/>
      <c r="D329" s="227" t="s">
        <v>13816</v>
      </c>
      <c r="E329" s="228"/>
      <c r="F329" s="228" t="s">
        <v>3012</v>
      </c>
      <c r="G329" s="368">
        <v>0.02</v>
      </c>
      <c r="H329" s="369">
        <f>VLOOKUP(B329,'INS-SIN-SD-10-2023'!A:D,4,0)</f>
        <v>7.71</v>
      </c>
      <c r="I329" s="369"/>
      <c r="J329" s="25">
        <f t="shared" si="137"/>
        <v>0.15</v>
      </c>
      <c r="M329" s="25">
        <f>VLOOKUP(B329,'INS-SIN-SD-10-2023'!A:D,4,0)</f>
        <v>7.71</v>
      </c>
      <c r="N329" s="25" t="b">
        <f t="shared" si="138"/>
        <v>1</v>
      </c>
      <c r="O329" s="377"/>
      <c r="P329" s="377" t="s">
        <v>13813</v>
      </c>
    </row>
    <row r="330" spans="1:16" x14ac:dyDescent="0.25">
      <c r="A330" s="367" t="str">
        <f t="shared" si="136"/>
        <v>CCU.03.0039</v>
      </c>
      <c r="B330" s="226">
        <v>4509</v>
      </c>
      <c r="C330" s="227"/>
      <c r="D330" s="227" t="s">
        <v>13817</v>
      </c>
      <c r="E330" s="228"/>
      <c r="F330" s="228" t="s">
        <v>16</v>
      </c>
      <c r="G330" s="368">
        <v>5.1479999999999997</v>
      </c>
      <c r="H330" s="369">
        <f>VLOOKUP(B330,'INS-SIN-SD-10-2023'!A:D,4,0)</f>
        <v>4.0199999999999996</v>
      </c>
      <c r="I330" s="369"/>
      <c r="J330" s="25">
        <f t="shared" si="137"/>
        <v>20.69</v>
      </c>
      <c r="M330" s="25">
        <f>VLOOKUP(B330,'INS-SIN-SD-10-2023'!A:D,4,0)</f>
        <v>4.0199999999999996</v>
      </c>
      <c r="N330" s="25" t="b">
        <f t="shared" si="138"/>
        <v>1</v>
      </c>
      <c r="O330" s="377"/>
      <c r="P330" s="377" t="s">
        <v>13813</v>
      </c>
    </row>
    <row r="331" spans="1:16" x14ac:dyDescent="0.25">
      <c r="A331" s="367" t="str">
        <f t="shared" si="136"/>
        <v>CCU.03.0039</v>
      </c>
      <c r="B331" s="226">
        <v>5068</v>
      </c>
      <c r="C331" s="227"/>
      <c r="D331" s="227" t="s">
        <v>7727</v>
      </c>
      <c r="E331" s="228"/>
      <c r="F331" s="228" t="s">
        <v>17</v>
      </c>
      <c r="G331" s="368">
        <v>2.5000000000000001E-2</v>
      </c>
      <c r="H331" s="369">
        <f>VLOOKUP(B331,'INS-SIN-SD-10-2023'!A:D,4,0)</f>
        <v>20.239999999999998</v>
      </c>
      <c r="I331" s="369"/>
      <c r="J331" s="25">
        <f t="shared" si="137"/>
        <v>0.5</v>
      </c>
      <c r="M331" s="25">
        <f>VLOOKUP(B331,'INS-SIN-SD-10-2023'!A:D,4,0)</f>
        <v>20.239999999999998</v>
      </c>
      <c r="N331" s="25" t="b">
        <f t="shared" si="138"/>
        <v>1</v>
      </c>
      <c r="O331" s="377"/>
      <c r="P331" s="377" t="s">
        <v>13813</v>
      </c>
    </row>
    <row r="332" spans="1:16" x14ac:dyDescent="0.25">
      <c r="A332" s="367" t="str">
        <f t="shared" si="136"/>
        <v>CCU.03.0039</v>
      </c>
      <c r="B332" s="226">
        <v>5069</v>
      </c>
      <c r="C332" s="227"/>
      <c r="D332" s="227" t="s">
        <v>7729</v>
      </c>
      <c r="E332" s="228"/>
      <c r="F332" s="228" t="s">
        <v>17</v>
      </c>
      <c r="G332" s="368">
        <v>0.1</v>
      </c>
      <c r="H332" s="369">
        <f>VLOOKUP(B332,'INS-SIN-SD-10-2023'!A:D,4,0)</f>
        <v>20.63</v>
      </c>
      <c r="I332" s="369"/>
      <c r="J332" s="25">
        <f t="shared" si="137"/>
        <v>2.06</v>
      </c>
      <c r="M332" s="25">
        <f>VLOOKUP(B332,'INS-SIN-SD-10-2023'!A:D,4,0)</f>
        <v>20.63</v>
      </c>
      <c r="N332" s="25" t="b">
        <f t="shared" si="138"/>
        <v>1</v>
      </c>
      <c r="O332" s="377"/>
      <c r="P332" s="377" t="s">
        <v>13813</v>
      </c>
    </row>
    <row r="333" spans="1:16" ht="30" x14ac:dyDescent="0.25">
      <c r="A333" s="367" t="str">
        <f t="shared" si="136"/>
        <v>CCU.03.0039</v>
      </c>
      <c r="B333" s="226">
        <v>6193</v>
      </c>
      <c r="C333" s="227"/>
      <c r="D333" s="227" t="s">
        <v>13818</v>
      </c>
      <c r="E333" s="228"/>
      <c r="F333" s="228" t="s">
        <v>16</v>
      </c>
      <c r="G333" s="368">
        <v>0.61199999999999999</v>
      </c>
      <c r="H333" s="369">
        <f>VLOOKUP(B333,'INS-SIN-SD-10-2023'!A:D,4,0)</f>
        <v>21.82</v>
      </c>
      <c r="I333" s="369"/>
      <c r="J333" s="25">
        <f t="shared" si="137"/>
        <v>13.35</v>
      </c>
      <c r="M333" s="25">
        <f>VLOOKUP(B333,'INS-SIN-SD-10-2023'!A:D,4,0)</f>
        <v>21.82</v>
      </c>
      <c r="N333" s="25" t="b">
        <f t="shared" si="138"/>
        <v>1</v>
      </c>
      <c r="O333" s="377"/>
      <c r="P333" s="377" t="s">
        <v>13813</v>
      </c>
    </row>
    <row r="334" spans="1:16" ht="30" x14ac:dyDescent="0.25">
      <c r="A334" s="378" t="str">
        <f t="shared" si="136"/>
        <v>CCU.03.0039</v>
      </c>
      <c r="B334" s="379">
        <v>43130</v>
      </c>
      <c r="C334" s="380"/>
      <c r="D334" s="380" t="s">
        <v>7452</v>
      </c>
      <c r="E334" s="381"/>
      <c r="F334" s="381" t="s">
        <v>17</v>
      </c>
      <c r="G334" s="382">
        <v>0.15</v>
      </c>
      <c r="H334" s="383">
        <f>VLOOKUP(B334,'INS-SIN-SD-10-2023'!A:D,4,0)</f>
        <v>16.7</v>
      </c>
      <c r="I334" s="383"/>
      <c r="J334" s="25">
        <f t="shared" si="137"/>
        <v>2.5</v>
      </c>
      <c r="M334" s="25">
        <f>VLOOKUP(B334,'INS-SIN-SD-10-2023'!A:D,4,0)</f>
        <v>16.7</v>
      </c>
      <c r="N334" s="25" t="b">
        <f t="shared" si="138"/>
        <v>1</v>
      </c>
      <c r="O334" s="377"/>
      <c r="P334" s="377" t="s">
        <v>13813</v>
      </c>
    </row>
    <row r="335" spans="1:16" ht="45" x14ac:dyDescent="0.25">
      <c r="A335" s="328">
        <v>92917</v>
      </c>
      <c r="B335" s="357"/>
      <c r="C335" s="339" t="s">
        <v>5174</v>
      </c>
      <c r="D335" s="339"/>
      <c r="E335" s="334" t="s">
        <v>17</v>
      </c>
      <c r="F335" s="334"/>
      <c r="G335" s="358"/>
      <c r="H335" s="359"/>
      <c r="I335" s="340">
        <f>SUMIF(A:A,A335,J:J)</f>
        <v>15.39</v>
      </c>
      <c r="J335" s="377"/>
      <c r="K335" s="377"/>
      <c r="L335" s="377"/>
      <c r="M335" s="377"/>
      <c r="N335" s="377"/>
      <c r="O335" s="377"/>
      <c r="P335" s="377"/>
    </row>
    <row r="336" spans="1:16" x14ac:dyDescent="0.25">
      <c r="A336" s="390">
        <f t="shared" ref="A336:A340" si="139">IF(O336&lt;&gt;0,O336,A335)</f>
        <v>92917</v>
      </c>
      <c r="B336" s="391">
        <v>92802</v>
      </c>
      <c r="C336" s="392"/>
      <c r="D336" s="392" t="s">
        <v>5181</v>
      </c>
      <c r="E336" s="393"/>
      <c r="F336" s="393" t="s">
        <v>17</v>
      </c>
      <c r="G336" s="394">
        <v>1</v>
      </c>
      <c r="H336" s="395">
        <f>VLOOKUP(B336,'CMP-SIN-SD-10-2023'!A:D,4,0)</f>
        <v>11.48</v>
      </c>
      <c r="I336" s="395"/>
      <c r="J336" s="25">
        <f t="shared" ref="J336:J340" si="140">TRUNC((H336*G336),2)</f>
        <v>11.48</v>
      </c>
      <c r="M336" s="25">
        <f>VLOOKUP(B336,'CMP-SIN-SD-10-2023'!A:D,4,0)</f>
        <v>11.48</v>
      </c>
      <c r="N336" s="25" t="b">
        <f t="shared" ref="N336:N340" si="141">M336=H336</f>
        <v>1</v>
      </c>
      <c r="O336" s="377"/>
      <c r="P336" s="377"/>
    </row>
    <row r="337" spans="1:16" x14ac:dyDescent="0.25">
      <c r="A337" s="367">
        <f t="shared" si="139"/>
        <v>92917</v>
      </c>
      <c r="B337" s="226">
        <v>88238</v>
      </c>
      <c r="C337" s="227"/>
      <c r="D337" s="227" t="s">
        <v>3281</v>
      </c>
      <c r="E337" s="228"/>
      <c r="F337" s="228" t="s">
        <v>517</v>
      </c>
      <c r="G337" s="368">
        <v>1.66E-2</v>
      </c>
      <c r="H337" s="369">
        <f>VLOOKUP(B337,'CMP-SIN-SD-10-2023'!A:D,4,0)</f>
        <v>22.75</v>
      </c>
      <c r="I337" s="369"/>
      <c r="J337" s="25">
        <f t="shared" si="140"/>
        <v>0.37</v>
      </c>
      <c r="M337" s="25">
        <f>VLOOKUP(B337,'CMP-SIN-SD-10-2023'!A:D,4,0)</f>
        <v>22.75</v>
      </c>
      <c r="N337" s="25" t="b">
        <f t="shared" si="141"/>
        <v>1</v>
      </c>
      <c r="O337" s="377"/>
      <c r="P337" s="377"/>
    </row>
    <row r="338" spans="1:16" x14ac:dyDescent="0.25">
      <c r="A338" s="367">
        <f t="shared" si="139"/>
        <v>92917</v>
      </c>
      <c r="B338" s="226">
        <v>88245</v>
      </c>
      <c r="C338" s="227"/>
      <c r="D338" s="227" t="s">
        <v>3287</v>
      </c>
      <c r="E338" s="228"/>
      <c r="F338" s="228" t="s">
        <v>517</v>
      </c>
      <c r="G338" s="368">
        <v>0.10150000000000001</v>
      </c>
      <c r="H338" s="369">
        <f>VLOOKUP(B338,'CMP-SIN-SD-10-2023'!A:D,4,0)</f>
        <v>29.32</v>
      </c>
      <c r="I338" s="369"/>
      <c r="J338" s="25">
        <f t="shared" si="140"/>
        <v>2.97</v>
      </c>
      <c r="M338" s="25">
        <f>VLOOKUP(B338,'CMP-SIN-SD-10-2023'!A:D,4,0)</f>
        <v>29.32</v>
      </c>
      <c r="N338" s="25" t="b">
        <f t="shared" si="141"/>
        <v>1</v>
      </c>
      <c r="O338" s="377"/>
      <c r="P338" s="377"/>
    </row>
    <row r="339" spans="1:16" ht="45" x14ac:dyDescent="0.25">
      <c r="A339" s="367">
        <f t="shared" si="139"/>
        <v>92917</v>
      </c>
      <c r="B339" s="226">
        <v>39017</v>
      </c>
      <c r="C339" s="227"/>
      <c r="D339" s="227" t="s">
        <v>7602</v>
      </c>
      <c r="E339" s="228"/>
      <c r="F339" s="228" t="s">
        <v>6</v>
      </c>
      <c r="G339" s="368">
        <v>0.74299999999999999</v>
      </c>
      <c r="H339" s="369">
        <f>VLOOKUP(B339,'INS-SIN-SD-10-2023'!A:D,4,0)</f>
        <v>0.22</v>
      </c>
      <c r="I339" s="369"/>
      <c r="J339" s="25">
        <f t="shared" si="140"/>
        <v>0.16</v>
      </c>
      <c r="M339" s="25">
        <f>VLOOKUP(B339,'INS-SIN-SD-10-2023'!A:D,4,0)</f>
        <v>0.22</v>
      </c>
      <c r="N339" s="25" t="b">
        <f t="shared" si="141"/>
        <v>1</v>
      </c>
      <c r="O339" s="377"/>
      <c r="P339" s="377" t="s">
        <v>13773</v>
      </c>
    </row>
    <row r="340" spans="1:16" ht="30" x14ac:dyDescent="0.25">
      <c r="A340" s="378">
        <f t="shared" si="139"/>
        <v>92917</v>
      </c>
      <c r="B340" s="379">
        <v>43132</v>
      </c>
      <c r="C340" s="380"/>
      <c r="D340" s="380" t="s">
        <v>7454</v>
      </c>
      <c r="E340" s="381"/>
      <c r="F340" s="381" t="s">
        <v>17</v>
      </c>
      <c r="G340" s="382">
        <v>2.5000000000000001E-2</v>
      </c>
      <c r="H340" s="383">
        <f>VLOOKUP(B340,'INS-SIN-SD-10-2023'!A:D,4,0)</f>
        <v>16.7</v>
      </c>
      <c r="I340" s="383"/>
      <c r="J340" s="25">
        <f t="shared" si="140"/>
        <v>0.41</v>
      </c>
      <c r="M340" s="25">
        <f>VLOOKUP(B340,'INS-SIN-SD-10-2023'!A:D,4,0)</f>
        <v>16.7</v>
      </c>
      <c r="N340" s="25" t="b">
        <f t="shared" si="141"/>
        <v>1</v>
      </c>
      <c r="O340" s="377"/>
      <c r="P340" s="377" t="s">
        <v>13773</v>
      </c>
    </row>
    <row r="341" spans="1:16" ht="60" x14ac:dyDescent="0.25">
      <c r="A341" s="328" t="s">
        <v>13819</v>
      </c>
      <c r="B341" s="357"/>
      <c r="C341" s="339" t="s">
        <v>13820</v>
      </c>
      <c r="D341" s="339"/>
      <c r="E341" s="334" t="s">
        <v>12</v>
      </c>
      <c r="F341" s="334"/>
      <c r="G341" s="358"/>
      <c r="H341" s="359"/>
      <c r="I341" s="340">
        <f>SUMIF(A:A,A341,J:J)</f>
        <v>609.62</v>
      </c>
      <c r="J341" s="377"/>
      <c r="K341" s="377"/>
      <c r="L341" s="377"/>
      <c r="M341" s="377"/>
      <c r="N341" s="377"/>
      <c r="O341" s="377"/>
      <c r="P341" s="377"/>
    </row>
    <row r="342" spans="1:16" x14ac:dyDescent="0.25">
      <c r="A342" s="390" t="str">
        <f t="shared" ref="A342:A347" si="142">IF(O342&lt;&gt;0,O342,A341)</f>
        <v>CCU.03.0017</v>
      </c>
      <c r="B342" s="391">
        <v>88262</v>
      </c>
      <c r="C342" s="392"/>
      <c r="D342" s="392" t="s">
        <v>3302</v>
      </c>
      <c r="E342" s="393"/>
      <c r="F342" s="393" t="s">
        <v>517</v>
      </c>
      <c r="G342" s="394">
        <v>0.16300000000000001</v>
      </c>
      <c r="H342" s="395">
        <f>VLOOKUP(B342,'CMP-SIN-SD-10-2023'!A:D,4,0)</f>
        <v>29.14</v>
      </c>
      <c r="I342" s="395"/>
      <c r="J342" s="25">
        <f t="shared" ref="J342:J347" si="143">TRUNC((H342*G342),2)</f>
        <v>4.74</v>
      </c>
      <c r="M342" s="25">
        <f>VLOOKUP(B342,'CMP-SIN-SD-10-2023'!A:D,4,0)</f>
        <v>29.14</v>
      </c>
      <c r="N342" s="25" t="b">
        <f t="shared" ref="N342:N347" si="144">M342=H342</f>
        <v>1</v>
      </c>
      <c r="O342" s="377"/>
      <c r="P342" s="377"/>
    </row>
    <row r="343" spans="1:16" x14ac:dyDescent="0.25">
      <c r="A343" s="367" t="str">
        <f t="shared" si="142"/>
        <v>CCU.03.0017</v>
      </c>
      <c r="B343" s="226">
        <v>88309</v>
      </c>
      <c r="C343" s="227"/>
      <c r="D343" s="227" t="s">
        <v>3339</v>
      </c>
      <c r="E343" s="228"/>
      <c r="F343" s="228" t="s">
        <v>517</v>
      </c>
      <c r="G343" s="368">
        <v>0.65300000000000002</v>
      </c>
      <c r="H343" s="369">
        <f>VLOOKUP(B343,'CMP-SIN-SD-10-2023'!A:D,4,0)</f>
        <v>29.53</v>
      </c>
      <c r="I343" s="369"/>
      <c r="J343" s="25">
        <f t="shared" si="143"/>
        <v>19.28</v>
      </c>
      <c r="M343" s="25">
        <f>VLOOKUP(B343,'CMP-SIN-SD-10-2023'!A:D,4,0)</f>
        <v>29.53</v>
      </c>
      <c r="N343" s="25" t="b">
        <f t="shared" si="144"/>
        <v>1</v>
      </c>
      <c r="O343" s="377"/>
      <c r="P343" s="377"/>
    </row>
    <row r="344" spans="1:16" x14ac:dyDescent="0.25">
      <c r="A344" s="367" t="str">
        <f t="shared" si="142"/>
        <v>CCU.03.0017</v>
      </c>
      <c r="B344" s="226">
        <v>88316</v>
      </c>
      <c r="C344" s="227"/>
      <c r="D344" s="227" t="s">
        <v>3346</v>
      </c>
      <c r="E344" s="228"/>
      <c r="F344" s="228" t="s">
        <v>517</v>
      </c>
      <c r="G344" s="368">
        <v>0.73399999999999999</v>
      </c>
      <c r="H344" s="369">
        <f>VLOOKUP(B344,'CMP-SIN-SD-10-2023'!A:D,4,0)</f>
        <v>21.91</v>
      </c>
      <c r="I344" s="369"/>
      <c r="J344" s="25">
        <f t="shared" si="143"/>
        <v>16.079999999999998</v>
      </c>
      <c r="M344" s="25">
        <f>VLOOKUP(B344,'CMP-SIN-SD-10-2023'!A:D,4,0)</f>
        <v>21.91</v>
      </c>
      <c r="N344" s="25" t="b">
        <f t="shared" si="144"/>
        <v>1</v>
      </c>
      <c r="O344" s="377"/>
      <c r="P344" s="377"/>
    </row>
    <row r="345" spans="1:16" ht="30" x14ac:dyDescent="0.25">
      <c r="A345" s="367" t="str">
        <f t="shared" si="142"/>
        <v>CCU.03.0017</v>
      </c>
      <c r="B345" s="226">
        <v>90586</v>
      </c>
      <c r="C345" s="227"/>
      <c r="D345" s="227" t="s">
        <v>330</v>
      </c>
      <c r="E345" s="228"/>
      <c r="F345" s="228" t="s">
        <v>273</v>
      </c>
      <c r="G345" s="368">
        <v>0.06</v>
      </c>
      <c r="H345" s="369">
        <f>VLOOKUP(B345,'CMP-SIN-SD-10-2023'!A:D,4,0)</f>
        <v>1.1499999999999999</v>
      </c>
      <c r="I345" s="369"/>
      <c r="J345" s="25">
        <f t="shared" si="143"/>
        <v>0.06</v>
      </c>
      <c r="M345" s="25">
        <f>VLOOKUP(B345,'CMP-SIN-SD-10-2023'!A:D,4,0)</f>
        <v>1.1499999999999999</v>
      </c>
      <c r="N345" s="25" t="b">
        <f t="shared" si="144"/>
        <v>1</v>
      </c>
      <c r="O345" s="377"/>
      <c r="P345" s="377"/>
    </row>
    <row r="346" spans="1:16" ht="30" x14ac:dyDescent="0.25">
      <c r="A346" s="367" t="str">
        <f t="shared" si="142"/>
        <v>CCU.03.0017</v>
      </c>
      <c r="B346" s="226">
        <v>90587</v>
      </c>
      <c r="C346" s="227"/>
      <c r="D346" s="227" t="s">
        <v>451</v>
      </c>
      <c r="E346" s="228"/>
      <c r="F346" s="228" t="s">
        <v>395</v>
      </c>
      <c r="G346" s="368">
        <v>0.10299999999999999</v>
      </c>
      <c r="H346" s="369">
        <f>VLOOKUP(B346,'CMP-SIN-SD-10-2023'!A:D,4,0)</f>
        <v>0.49</v>
      </c>
      <c r="I346" s="369"/>
      <c r="J346" s="25">
        <f t="shared" si="143"/>
        <v>0.05</v>
      </c>
      <c r="M346" s="25">
        <f>VLOOKUP(B346,'CMP-SIN-SD-10-2023'!A:D,4,0)</f>
        <v>0.49</v>
      </c>
      <c r="N346" s="25" t="b">
        <f t="shared" si="144"/>
        <v>1</v>
      </c>
      <c r="O346" s="377"/>
      <c r="P346" s="377"/>
    </row>
    <row r="347" spans="1:16" ht="45" x14ac:dyDescent="0.25">
      <c r="A347" s="378" t="str">
        <f t="shared" si="142"/>
        <v>CCU.03.0017</v>
      </c>
      <c r="B347" s="379">
        <v>1525</v>
      </c>
      <c r="C347" s="380"/>
      <c r="D347" s="380" t="s">
        <v>7538</v>
      </c>
      <c r="E347" s="381"/>
      <c r="F347" s="381" t="s">
        <v>12</v>
      </c>
      <c r="G347" s="382">
        <v>1.0900000000000001</v>
      </c>
      <c r="H347" s="383">
        <f>VLOOKUP(B347,'INS-SIN-SD-10-2023'!A:D,4,0)</f>
        <v>522.4</v>
      </c>
      <c r="I347" s="383"/>
      <c r="J347" s="25">
        <f t="shared" si="143"/>
        <v>569.41</v>
      </c>
      <c r="M347" s="25">
        <f>VLOOKUP(B347,'INS-SIN-SD-10-2023'!A:D,4,0)</f>
        <v>522.4</v>
      </c>
      <c r="N347" s="25" t="b">
        <f t="shared" si="144"/>
        <v>1</v>
      </c>
      <c r="O347" s="377"/>
      <c r="P347" s="377" t="s">
        <v>13773</v>
      </c>
    </row>
    <row r="348" spans="1:16" ht="45" x14ac:dyDescent="0.25">
      <c r="A348" s="328">
        <v>98556</v>
      </c>
      <c r="B348" s="357"/>
      <c r="C348" s="339" t="s">
        <v>13821</v>
      </c>
      <c r="D348" s="339"/>
      <c r="E348" s="334" t="s">
        <v>3</v>
      </c>
      <c r="F348" s="334"/>
      <c r="G348" s="358"/>
      <c r="H348" s="359"/>
      <c r="I348" s="340">
        <f>SUMIF(A:A,A348,J:J)</f>
        <v>61.679999999999993</v>
      </c>
      <c r="J348" s="377"/>
      <c r="K348" s="377"/>
      <c r="L348" s="377"/>
      <c r="M348" s="377"/>
      <c r="N348" s="377"/>
      <c r="O348" s="377"/>
      <c r="P348" s="377"/>
    </row>
    <row r="349" spans="1:16" x14ac:dyDescent="0.25">
      <c r="A349" s="390">
        <f t="shared" ref="A349:A352" si="145">IF(O349&lt;&gt;0,O349,A348)</f>
        <v>98556</v>
      </c>
      <c r="B349" s="391">
        <v>88243</v>
      </c>
      <c r="C349" s="392"/>
      <c r="D349" s="392" t="s">
        <v>3286</v>
      </c>
      <c r="E349" s="393"/>
      <c r="F349" s="393" t="s">
        <v>517</v>
      </c>
      <c r="G349" s="394">
        <v>0.2228</v>
      </c>
      <c r="H349" s="395">
        <f>VLOOKUP(B349,'CMP-SIN-SD-10-2023'!A:D,4,0)</f>
        <v>22.52</v>
      </c>
      <c r="I349" s="395"/>
      <c r="J349" s="25">
        <f t="shared" ref="J349:J352" si="146">TRUNC((H349*G349),2)</f>
        <v>5.01</v>
      </c>
      <c r="M349" s="25">
        <f>VLOOKUP(B349,'CMP-SIN-SD-10-2023'!A:D,4,0)</f>
        <v>22.52</v>
      </c>
      <c r="N349" s="25" t="b">
        <f t="shared" ref="N349:N352" si="147">M349=H349</f>
        <v>1</v>
      </c>
      <c r="O349" s="377"/>
      <c r="P349" s="377"/>
    </row>
    <row r="350" spans="1:16" x14ac:dyDescent="0.25">
      <c r="A350" s="367">
        <f t="shared" si="145"/>
        <v>98556</v>
      </c>
      <c r="B350" s="226">
        <v>88270</v>
      </c>
      <c r="C350" s="227"/>
      <c r="D350" s="227" t="s">
        <v>3309</v>
      </c>
      <c r="E350" s="228"/>
      <c r="F350" s="228" t="s">
        <v>517</v>
      </c>
      <c r="G350" s="368">
        <v>0.98809999999999998</v>
      </c>
      <c r="H350" s="369">
        <f>VLOOKUP(B350,'CMP-SIN-SD-10-2023'!A:D,4,0)</f>
        <v>29.53</v>
      </c>
      <c r="I350" s="369"/>
      <c r="J350" s="25">
        <f t="shared" si="146"/>
        <v>29.17</v>
      </c>
      <c r="M350" s="25">
        <f>VLOOKUP(B350,'CMP-SIN-SD-10-2023'!A:D,4,0)</f>
        <v>29.53</v>
      </c>
      <c r="N350" s="25" t="b">
        <f t="shared" si="147"/>
        <v>1</v>
      </c>
      <c r="O350" s="377"/>
      <c r="P350" s="377"/>
    </row>
    <row r="351" spans="1:16" ht="30" x14ac:dyDescent="0.25">
      <c r="A351" s="367">
        <f t="shared" si="145"/>
        <v>98556</v>
      </c>
      <c r="B351" s="226">
        <v>135</v>
      </c>
      <c r="C351" s="227"/>
      <c r="D351" s="227" t="s">
        <v>7459</v>
      </c>
      <c r="E351" s="228"/>
      <c r="F351" s="228" t="s">
        <v>17</v>
      </c>
      <c r="G351" s="368">
        <v>4.6154000000000002</v>
      </c>
      <c r="H351" s="369">
        <f>VLOOKUP(B351,'INS-SIN-SD-10-2023'!A:D,4,0)</f>
        <v>3.68</v>
      </c>
      <c r="I351" s="369"/>
      <c r="J351" s="25">
        <f t="shared" si="146"/>
        <v>16.98</v>
      </c>
      <c r="M351" s="25">
        <f>VLOOKUP(B351,'INS-SIN-SD-10-2023'!A:D,4,0)</f>
        <v>3.68</v>
      </c>
      <c r="N351" s="25" t="b">
        <f t="shared" si="147"/>
        <v>1</v>
      </c>
      <c r="O351" s="377"/>
      <c r="P351" s="377" t="s">
        <v>13773</v>
      </c>
    </row>
    <row r="352" spans="1:16" x14ac:dyDescent="0.25">
      <c r="A352" s="378">
        <f t="shared" si="145"/>
        <v>98556</v>
      </c>
      <c r="B352" s="379">
        <v>4030</v>
      </c>
      <c r="C352" s="380"/>
      <c r="D352" s="380" t="s">
        <v>13822</v>
      </c>
      <c r="E352" s="381"/>
      <c r="F352" s="381" t="s">
        <v>3</v>
      </c>
      <c r="G352" s="382">
        <v>1.3512999999999999</v>
      </c>
      <c r="H352" s="383">
        <f>VLOOKUP(B352,'INS-SIN-SD-10-2023'!A:D,4,0)</f>
        <v>7.79</v>
      </c>
      <c r="I352" s="383"/>
      <c r="J352" s="25">
        <f t="shared" si="146"/>
        <v>10.52</v>
      </c>
      <c r="M352" s="25">
        <f>VLOOKUP(B352,'INS-SIN-SD-10-2023'!A:D,4,0)</f>
        <v>7.79</v>
      </c>
      <c r="N352" s="25" t="b">
        <f t="shared" si="147"/>
        <v>1</v>
      </c>
      <c r="O352" s="377"/>
      <c r="P352" s="377" t="s">
        <v>13773</v>
      </c>
    </row>
    <row r="353" spans="1:16" ht="45" x14ac:dyDescent="0.25">
      <c r="A353" s="328">
        <v>92759</v>
      </c>
      <c r="B353" s="357"/>
      <c r="C353" s="339" t="s">
        <v>5167</v>
      </c>
      <c r="D353" s="339"/>
      <c r="E353" s="334" t="s">
        <v>17</v>
      </c>
      <c r="F353" s="334"/>
      <c r="G353" s="358"/>
      <c r="H353" s="359"/>
      <c r="I353" s="340">
        <f>SUMIF(A:A,A353,J:J)</f>
        <v>15.53</v>
      </c>
      <c r="J353" s="377"/>
      <c r="K353" s="377"/>
      <c r="L353" s="377"/>
      <c r="M353" s="377"/>
      <c r="N353" s="377"/>
      <c r="O353" s="377"/>
      <c r="P353" s="377"/>
    </row>
    <row r="354" spans="1:16" x14ac:dyDescent="0.25">
      <c r="A354" s="390">
        <f t="shared" ref="A354:A358" si="148">IF(O354&lt;&gt;0,O354,A353)</f>
        <v>92759</v>
      </c>
      <c r="B354" s="391">
        <v>92800</v>
      </c>
      <c r="C354" s="392"/>
      <c r="D354" s="392" t="s">
        <v>5172</v>
      </c>
      <c r="E354" s="393"/>
      <c r="F354" s="393" t="s">
        <v>17</v>
      </c>
      <c r="G354" s="394">
        <v>1</v>
      </c>
      <c r="H354" s="395">
        <f>VLOOKUP(B354,'CMP-SIN-SD-10-2023'!A:D,4,0)</f>
        <v>11.34</v>
      </c>
      <c r="I354" s="395"/>
      <c r="J354" s="25">
        <f t="shared" ref="J354:J358" si="149">TRUNC((H354*G354),2)</f>
        <v>11.34</v>
      </c>
      <c r="M354" s="25">
        <f>VLOOKUP(B354,'CMP-SIN-SD-10-2023'!A:D,4,0)</f>
        <v>11.34</v>
      </c>
      <c r="N354" s="25" t="b">
        <f t="shared" ref="N354:N358" si="150">M354=H354</f>
        <v>1</v>
      </c>
      <c r="O354" s="377"/>
      <c r="P354" s="377"/>
    </row>
    <row r="355" spans="1:16" x14ac:dyDescent="0.25">
      <c r="A355" s="367">
        <f t="shared" si="148"/>
        <v>92759</v>
      </c>
      <c r="B355" s="226">
        <v>88238</v>
      </c>
      <c r="C355" s="227"/>
      <c r="D355" s="227" t="s">
        <v>3281</v>
      </c>
      <c r="E355" s="228"/>
      <c r="F355" s="228" t="s">
        <v>517</v>
      </c>
      <c r="G355" s="368">
        <v>1.7500000000000002E-2</v>
      </c>
      <c r="H355" s="369">
        <f>VLOOKUP(B355,'CMP-SIN-SD-10-2023'!A:D,4,0)</f>
        <v>22.75</v>
      </c>
      <c r="I355" s="369"/>
      <c r="J355" s="25">
        <f t="shared" si="149"/>
        <v>0.39</v>
      </c>
      <c r="M355" s="25">
        <f>VLOOKUP(B355,'CMP-SIN-SD-10-2023'!A:D,4,0)</f>
        <v>22.75</v>
      </c>
      <c r="N355" s="25" t="b">
        <f t="shared" si="150"/>
        <v>1</v>
      </c>
      <c r="O355" s="377"/>
      <c r="P355" s="377"/>
    </row>
    <row r="356" spans="1:16" x14ac:dyDescent="0.25">
      <c r="A356" s="367">
        <f t="shared" si="148"/>
        <v>92759</v>
      </c>
      <c r="B356" s="226">
        <v>88245</v>
      </c>
      <c r="C356" s="227"/>
      <c r="D356" s="227" t="s">
        <v>3287</v>
      </c>
      <c r="E356" s="228"/>
      <c r="F356" s="228" t="s">
        <v>517</v>
      </c>
      <c r="G356" s="368">
        <v>0.1069</v>
      </c>
      <c r="H356" s="369">
        <f>VLOOKUP(B356,'CMP-SIN-SD-10-2023'!A:D,4,0)</f>
        <v>29.32</v>
      </c>
      <c r="I356" s="369"/>
      <c r="J356" s="25">
        <f t="shared" si="149"/>
        <v>3.13</v>
      </c>
      <c r="M356" s="25">
        <f>VLOOKUP(B356,'CMP-SIN-SD-10-2023'!A:D,4,0)</f>
        <v>29.32</v>
      </c>
      <c r="N356" s="25" t="b">
        <f t="shared" si="150"/>
        <v>1</v>
      </c>
      <c r="O356" s="377"/>
      <c r="P356" s="377"/>
    </row>
    <row r="357" spans="1:16" ht="45" x14ac:dyDescent="0.25">
      <c r="A357" s="367">
        <f t="shared" si="148"/>
        <v>92759</v>
      </c>
      <c r="B357" s="226">
        <v>39017</v>
      </c>
      <c r="C357" s="227"/>
      <c r="D357" s="227" t="s">
        <v>7602</v>
      </c>
      <c r="E357" s="228"/>
      <c r="F357" s="228" t="s">
        <v>6</v>
      </c>
      <c r="G357" s="368">
        <v>1.19</v>
      </c>
      <c r="H357" s="369">
        <f>VLOOKUP(B357,'INS-SIN-SD-10-2023'!A:D,4,0)</f>
        <v>0.22</v>
      </c>
      <c r="I357" s="369"/>
      <c r="J357" s="25">
        <f t="shared" si="149"/>
        <v>0.26</v>
      </c>
      <c r="M357" s="25">
        <f>VLOOKUP(B357,'INS-SIN-SD-10-2023'!A:D,4,0)</f>
        <v>0.22</v>
      </c>
      <c r="N357" s="25" t="b">
        <f t="shared" si="150"/>
        <v>1</v>
      </c>
      <c r="O357" s="377"/>
      <c r="P357" s="377" t="s">
        <v>13773</v>
      </c>
    </row>
    <row r="358" spans="1:16" ht="30" x14ac:dyDescent="0.25">
      <c r="A358" s="378">
        <f t="shared" si="148"/>
        <v>92759</v>
      </c>
      <c r="B358" s="379">
        <v>43132</v>
      </c>
      <c r="C358" s="380"/>
      <c r="D358" s="380" t="s">
        <v>7454</v>
      </c>
      <c r="E358" s="381"/>
      <c r="F358" s="381" t="s">
        <v>17</v>
      </c>
      <c r="G358" s="382">
        <v>2.5000000000000001E-2</v>
      </c>
      <c r="H358" s="383">
        <f>VLOOKUP(B358,'INS-SIN-SD-10-2023'!A:D,4,0)</f>
        <v>16.7</v>
      </c>
      <c r="I358" s="383"/>
      <c r="J358" s="25">
        <f t="shared" si="149"/>
        <v>0.41</v>
      </c>
      <c r="M358" s="25">
        <f>VLOOKUP(B358,'INS-SIN-SD-10-2023'!A:D,4,0)</f>
        <v>16.7</v>
      </c>
      <c r="N358" s="25" t="b">
        <f t="shared" si="150"/>
        <v>1</v>
      </c>
      <c r="O358" s="377"/>
      <c r="P358" s="377" t="s">
        <v>13773</v>
      </c>
    </row>
    <row r="359" spans="1:16" ht="45" x14ac:dyDescent="0.25">
      <c r="A359" s="328">
        <v>92761</v>
      </c>
      <c r="B359" s="357"/>
      <c r="C359" s="339" t="s">
        <v>5419</v>
      </c>
      <c r="D359" s="339"/>
      <c r="E359" s="334" t="s">
        <v>17</v>
      </c>
      <c r="F359" s="334"/>
      <c r="G359" s="358"/>
      <c r="H359" s="359"/>
      <c r="I359" s="340">
        <f>SUMIF(A:A,A359,J:J)</f>
        <v>13.89</v>
      </c>
      <c r="J359" s="377"/>
      <c r="K359" s="377"/>
      <c r="L359" s="377"/>
      <c r="M359" s="377"/>
      <c r="N359" s="377"/>
      <c r="O359" s="377"/>
      <c r="P359" s="377"/>
    </row>
    <row r="360" spans="1:16" x14ac:dyDescent="0.25">
      <c r="A360" s="390">
        <f t="shared" ref="A360:A364" si="151">IF(O360&lt;&gt;0,O360,A359)</f>
        <v>92761</v>
      </c>
      <c r="B360" s="391">
        <v>92802</v>
      </c>
      <c r="C360" s="392"/>
      <c r="D360" s="392" t="s">
        <v>5181</v>
      </c>
      <c r="E360" s="393"/>
      <c r="F360" s="393" t="s">
        <v>17</v>
      </c>
      <c r="G360" s="394">
        <v>1</v>
      </c>
      <c r="H360" s="395">
        <f>VLOOKUP(B360,'CMP-SIN-SD-10-2023'!A:D,4,0)</f>
        <v>11.48</v>
      </c>
      <c r="I360" s="395"/>
      <c r="J360" s="25">
        <f t="shared" ref="J360:J364" si="152">TRUNC((H360*G360),2)</f>
        <v>11.48</v>
      </c>
      <c r="M360" s="25">
        <f>VLOOKUP(B360,'CMP-SIN-SD-10-2023'!A:D,4,0)</f>
        <v>11.48</v>
      </c>
      <c r="N360" s="25" t="b">
        <f t="shared" ref="N360:N364" si="153">M360=H360</f>
        <v>1</v>
      </c>
      <c r="O360" s="377"/>
      <c r="P360" s="377"/>
    </row>
    <row r="361" spans="1:16" x14ac:dyDescent="0.25">
      <c r="A361" s="367">
        <f t="shared" si="151"/>
        <v>92761</v>
      </c>
      <c r="B361" s="226">
        <v>88238</v>
      </c>
      <c r="C361" s="227"/>
      <c r="D361" s="227" t="s">
        <v>3281</v>
      </c>
      <c r="E361" s="228"/>
      <c r="F361" s="228" t="s">
        <v>517</v>
      </c>
      <c r="G361" s="368">
        <v>9.1999999999999998E-3</v>
      </c>
      <c r="H361" s="369">
        <f>VLOOKUP(B361,'CMP-SIN-SD-10-2023'!A:D,4,0)</f>
        <v>22.75</v>
      </c>
      <c r="I361" s="369"/>
      <c r="J361" s="25">
        <f t="shared" si="152"/>
        <v>0.2</v>
      </c>
      <c r="M361" s="25">
        <f>VLOOKUP(B361,'CMP-SIN-SD-10-2023'!A:D,4,0)</f>
        <v>22.75</v>
      </c>
      <c r="N361" s="25" t="b">
        <f t="shared" si="153"/>
        <v>1</v>
      </c>
      <c r="O361" s="377"/>
      <c r="P361" s="377"/>
    </row>
    <row r="362" spans="1:16" x14ac:dyDescent="0.25">
      <c r="A362" s="367">
        <f t="shared" si="151"/>
        <v>92761</v>
      </c>
      <c r="B362" s="226">
        <v>88245</v>
      </c>
      <c r="C362" s="227"/>
      <c r="D362" s="227" t="s">
        <v>3287</v>
      </c>
      <c r="E362" s="228"/>
      <c r="F362" s="228" t="s">
        <v>517</v>
      </c>
      <c r="G362" s="368">
        <v>5.6099999999999997E-2</v>
      </c>
      <c r="H362" s="369">
        <f>VLOOKUP(B362,'CMP-SIN-SD-10-2023'!A:D,4,0)</f>
        <v>29.32</v>
      </c>
      <c r="I362" s="369"/>
      <c r="J362" s="25">
        <f t="shared" si="152"/>
        <v>1.64</v>
      </c>
      <c r="M362" s="25">
        <f>VLOOKUP(B362,'CMP-SIN-SD-10-2023'!A:D,4,0)</f>
        <v>29.32</v>
      </c>
      <c r="N362" s="25" t="b">
        <f t="shared" si="153"/>
        <v>1</v>
      </c>
      <c r="O362" s="377"/>
      <c r="P362" s="377"/>
    </row>
    <row r="363" spans="1:16" ht="45" x14ac:dyDescent="0.25">
      <c r="A363" s="367">
        <f t="shared" si="151"/>
        <v>92761</v>
      </c>
      <c r="B363" s="226">
        <v>39017</v>
      </c>
      <c r="C363" s="227"/>
      <c r="D363" s="227" t="s">
        <v>7602</v>
      </c>
      <c r="E363" s="228"/>
      <c r="F363" s="228" t="s">
        <v>6</v>
      </c>
      <c r="G363" s="368">
        <v>0.74299999999999999</v>
      </c>
      <c r="H363" s="369">
        <f>VLOOKUP(B363,'INS-SIN-SD-10-2023'!A:D,4,0)</f>
        <v>0.22</v>
      </c>
      <c r="I363" s="369"/>
      <c r="J363" s="25">
        <f t="shared" si="152"/>
        <v>0.16</v>
      </c>
      <c r="M363" s="25">
        <f>VLOOKUP(B363,'INS-SIN-SD-10-2023'!A:D,4,0)</f>
        <v>0.22</v>
      </c>
      <c r="N363" s="25" t="b">
        <f t="shared" si="153"/>
        <v>1</v>
      </c>
      <c r="O363" s="377"/>
      <c r="P363" s="377" t="s">
        <v>13773</v>
      </c>
    </row>
    <row r="364" spans="1:16" ht="30" x14ac:dyDescent="0.25">
      <c r="A364" s="378">
        <f t="shared" si="151"/>
        <v>92761</v>
      </c>
      <c r="B364" s="379">
        <v>43132</v>
      </c>
      <c r="C364" s="380"/>
      <c r="D364" s="380" t="s">
        <v>7454</v>
      </c>
      <c r="E364" s="381"/>
      <c r="F364" s="381" t="s">
        <v>17</v>
      </c>
      <c r="G364" s="382">
        <v>2.5000000000000001E-2</v>
      </c>
      <c r="H364" s="383">
        <f>VLOOKUP(B364,'INS-SIN-SD-10-2023'!A:D,4,0)</f>
        <v>16.7</v>
      </c>
      <c r="I364" s="383"/>
      <c r="J364" s="25">
        <f t="shared" si="152"/>
        <v>0.41</v>
      </c>
      <c r="M364" s="25">
        <f>VLOOKUP(B364,'INS-SIN-SD-10-2023'!A:D,4,0)</f>
        <v>16.7</v>
      </c>
      <c r="N364" s="25" t="b">
        <f t="shared" si="153"/>
        <v>1</v>
      </c>
      <c r="O364" s="377"/>
      <c r="P364" s="377" t="s">
        <v>13773</v>
      </c>
    </row>
    <row r="365" spans="1:16" ht="45" x14ac:dyDescent="0.25">
      <c r="A365" s="328">
        <v>92762</v>
      </c>
      <c r="B365" s="357"/>
      <c r="C365" s="339" t="s">
        <v>5168</v>
      </c>
      <c r="D365" s="339"/>
      <c r="E365" s="334" t="s">
        <v>17</v>
      </c>
      <c r="F365" s="334"/>
      <c r="G365" s="358"/>
      <c r="H365" s="359"/>
      <c r="I365" s="340">
        <f>SUMIF(A:A,A365,J:J)</f>
        <v>12.42</v>
      </c>
      <c r="J365" s="377"/>
      <c r="K365" s="377"/>
      <c r="L365" s="377"/>
      <c r="M365" s="377"/>
      <c r="N365" s="377"/>
      <c r="O365" s="377"/>
      <c r="P365" s="377"/>
    </row>
    <row r="366" spans="1:16" ht="30" x14ac:dyDescent="0.25">
      <c r="A366" s="390">
        <f t="shared" ref="A366:A370" si="154">IF(O366&lt;&gt;0,O366,A365)</f>
        <v>92762</v>
      </c>
      <c r="B366" s="391">
        <v>92803</v>
      </c>
      <c r="C366" s="392"/>
      <c r="D366" s="392" t="s">
        <v>5179</v>
      </c>
      <c r="E366" s="393"/>
      <c r="F366" s="393" t="s">
        <v>17</v>
      </c>
      <c r="G366" s="394">
        <v>1</v>
      </c>
      <c r="H366" s="395">
        <f>VLOOKUP(B366,'CMP-SIN-SD-10-2023'!A:D,4,0)</f>
        <v>10.62</v>
      </c>
      <c r="I366" s="395"/>
      <c r="J366" s="25">
        <f t="shared" ref="J366:J370" si="155">TRUNC((H366*G366),2)</f>
        <v>10.62</v>
      </c>
      <c r="M366" s="25">
        <f>VLOOKUP(B366,'CMP-SIN-SD-10-2023'!A:D,4,0)</f>
        <v>10.62</v>
      </c>
      <c r="N366" s="25" t="b">
        <f t="shared" ref="N366:N370" si="156">M366=H366</f>
        <v>1</v>
      </c>
      <c r="O366" s="377"/>
      <c r="P366" s="377"/>
    </row>
    <row r="367" spans="1:16" x14ac:dyDescent="0.25">
      <c r="A367" s="367">
        <f t="shared" si="154"/>
        <v>92762</v>
      </c>
      <c r="B367" s="226">
        <v>88238</v>
      </c>
      <c r="C367" s="227"/>
      <c r="D367" s="227" t="s">
        <v>3281</v>
      </c>
      <c r="E367" s="228"/>
      <c r="F367" s="228" t="s">
        <v>517</v>
      </c>
      <c r="G367" s="368">
        <v>6.4000000000000003E-3</v>
      </c>
      <c r="H367" s="369">
        <f>VLOOKUP(B367,'CMP-SIN-SD-10-2023'!A:D,4,0)</f>
        <v>22.75</v>
      </c>
      <c r="I367" s="369"/>
      <c r="J367" s="25">
        <f t="shared" si="155"/>
        <v>0.14000000000000001</v>
      </c>
      <c r="M367" s="25">
        <f>VLOOKUP(B367,'CMP-SIN-SD-10-2023'!A:D,4,0)</f>
        <v>22.75</v>
      </c>
      <c r="N367" s="25" t="b">
        <f t="shared" si="156"/>
        <v>1</v>
      </c>
      <c r="O367" s="377"/>
      <c r="P367" s="377"/>
    </row>
    <row r="368" spans="1:16" x14ac:dyDescent="0.25">
      <c r="A368" s="367">
        <f t="shared" si="154"/>
        <v>92762</v>
      </c>
      <c r="B368" s="226">
        <v>88245</v>
      </c>
      <c r="C368" s="227"/>
      <c r="D368" s="227" t="s">
        <v>3287</v>
      </c>
      <c r="E368" s="228"/>
      <c r="F368" s="228" t="s">
        <v>517</v>
      </c>
      <c r="G368" s="368">
        <v>3.9199999999999999E-2</v>
      </c>
      <c r="H368" s="369">
        <f>VLOOKUP(B368,'CMP-SIN-SD-10-2023'!A:D,4,0)</f>
        <v>29.32</v>
      </c>
      <c r="I368" s="369"/>
      <c r="J368" s="25">
        <f t="shared" si="155"/>
        <v>1.1399999999999999</v>
      </c>
      <c r="M368" s="25">
        <f>VLOOKUP(B368,'CMP-SIN-SD-10-2023'!A:D,4,0)</f>
        <v>29.32</v>
      </c>
      <c r="N368" s="25" t="b">
        <f t="shared" si="156"/>
        <v>1</v>
      </c>
      <c r="O368" s="377"/>
      <c r="P368" s="377"/>
    </row>
    <row r="369" spans="1:16" ht="45" x14ac:dyDescent="0.25">
      <c r="A369" s="367">
        <f t="shared" si="154"/>
        <v>92762</v>
      </c>
      <c r="B369" s="226">
        <v>39017</v>
      </c>
      <c r="C369" s="227"/>
      <c r="D369" s="227" t="s">
        <v>7602</v>
      </c>
      <c r="E369" s="228"/>
      <c r="F369" s="228" t="s">
        <v>6</v>
      </c>
      <c r="G369" s="368">
        <v>0.54300000000000004</v>
      </c>
      <c r="H369" s="369">
        <f>VLOOKUP(B369,'INS-SIN-SD-10-2023'!A:D,4,0)</f>
        <v>0.22</v>
      </c>
      <c r="I369" s="369"/>
      <c r="J369" s="25">
        <f t="shared" si="155"/>
        <v>0.11</v>
      </c>
      <c r="M369" s="25">
        <f>VLOOKUP(B369,'INS-SIN-SD-10-2023'!A:D,4,0)</f>
        <v>0.22</v>
      </c>
      <c r="N369" s="25" t="b">
        <f t="shared" si="156"/>
        <v>1</v>
      </c>
      <c r="O369" s="377"/>
      <c r="P369" s="377" t="s">
        <v>13773</v>
      </c>
    </row>
    <row r="370" spans="1:16" ht="30" x14ac:dyDescent="0.25">
      <c r="A370" s="378">
        <f t="shared" si="154"/>
        <v>92762</v>
      </c>
      <c r="B370" s="379">
        <v>43132</v>
      </c>
      <c r="C370" s="380"/>
      <c r="D370" s="380" t="s">
        <v>7454</v>
      </c>
      <c r="E370" s="381"/>
      <c r="F370" s="381" t="s">
        <v>17</v>
      </c>
      <c r="G370" s="382">
        <v>2.5000000000000001E-2</v>
      </c>
      <c r="H370" s="383">
        <f>VLOOKUP(B370,'INS-SIN-SD-10-2023'!A:D,4,0)</f>
        <v>16.7</v>
      </c>
      <c r="I370" s="383"/>
      <c r="J370" s="25">
        <f t="shared" si="155"/>
        <v>0.41</v>
      </c>
      <c r="M370" s="25">
        <f>VLOOKUP(B370,'INS-SIN-SD-10-2023'!A:D,4,0)</f>
        <v>16.7</v>
      </c>
      <c r="N370" s="25" t="b">
        <f t="shared" si="156"/>
        <v>1</v>
      </c>
      <c r="O370" s="377"/>
      <c r="P370" s="377" t="s">
        <v>13773</v>
      </c>
    </row>
    <row r="371" spans="1:16" ht="60" x14ac:dyDescent="0.25">
      <c r="A371" s="328">
        <v>92720</v>
      </c>
      <c r="B371" s="357"/>
      <c r="C371" s="339" t="s">
        <v>13823</v>
      </c>
      <c r="D371" s="339"/>
      <c r="E371" s="334" t="s">
        <v>12</v>
      </c>
      <c r="F371" s="334"/>
      <c r="G371" s="358"/>
      <c r="H371" s="359"/>
      <c r="I371" s="340">
        <f>SUMIF(A:A,A371,J:J)</f>
        <v>596.91</v>
      </c>
      <c r="J371" s="377"/>
      <c r="K371" s="377"/>
      <c r="L371" s="377"/>
      <c r="M371" s="377"/>
      <c r="N371" s="377"/>
      <c r="O371" s="377"/>
      <c r="P371" s="377"/>
    </row>
    <row r="372" spans="1:16" x14ac:dyDescent="0.25">
      <c r="A372" s="390">
        <f t="shared" ref="A372:A377" si="157">IF(O372&lt;&gt;0,O372,A371)</f>
        <v>92720</v>
      </c>
      <c r="B372" s="391">
        <v>88262</v>
      </c>
      <c r="C372" s="392"/>
      <c r="D372" s="392" t="s">
        <v>3302</v>
      </c>
      <c r="E372" s="393"/>
      <c r="F372" s="393" t="s">
        <v>517</v>
      </c>
      <c r="G372" s="394">
        <v>0.19900000000000001</v>
      </c>
      <c r="H372" s="395">
        <f>VLOOKUP(B372,'CMP-SIN-SD-10-2023'!A:D,4,0)</f>
        <v>29.14</v>
      </c>
      <c r="I372" s="395"/>
      <c r="J372" s="25">
        <f t="shared" ref="J372:J377" si="158">TRUNC((H372*G372),2)</f>
        <v>5.79</v>
      </c>
      <c r="M372" s="25">
        <f>VLOOKUP(B372,'CMP-SIN-SD-10-2023'!A:D,4,0)</f>
        <v>29.14</v>
      </c>
      <c r="N372" s="25" t="b">
        <f t="shared" ref="N372:N377" si="159">M372=H372</f>
        <v>1</v>
      </c>
      <c r="O372" s="377"/>
      <c r="P372" s="377"/>
    </row>
    <row r="373" spans="1:16" x14ac:dyDescent="0.25">
      <c r="A373" s="367">
        <f t="shared" si="157"/>
        <v>92720</v>
      </c>
      <c r="B373" s="226">
        <v>88309</v>
      </c>
      <c r="C373" s="227"/>
      <c r="D373" s="227" t="s">
        <v>3339</v>
      </c>
      <c r="E373" s="228"/>
      <c r="F373" s="228" t="s">
        <v>517</v>
      </c>
      <c r="G373" s="368">
        <v>0.19900000000000001</v>
      </c>
      <c r="H373" s="369">
        <f>VLOOKUP(B373,'CMP-SIN-SD-10-2023'!A:D,4,0)</f>
        <v>29.53</v>
      </c>
      <c r="I373" s="369"/>
      <c r="J373" s="25">
        <f t="shared" si="158"/>
        <v>5.87</v>
      </c>
      <c r="M373" s="25">
        <f>VLOOKUP(B373,'CMP-SIN-SD-10-2023'!A:D,4,0)</f>
        <v>29.53</v>
      </c>
      <c r="N373" s="25" t="b">
        <f t="shared" si="159"/>
        <v>1</v>
      </c>
      <c r="O373" s="377"/>
      <c r="P373" s="377"/>
    </row>
    <row r="374" spans="1:16" x14ac:dyDescent="0.25">
      <c r="A374" s="367">
        <f t="shared" si="157"/>
        <v>92720</v>
      </c>
      <c r="B374" s="226">
        <v>88316</v>
      </c>
      <c r="C374" s="227"/>
      <c r="D374" s="227" t="s">
        <v>3346</v>
      </c>
      <c r="E374" s="228"/>
      <c r="F374" s="228" t="s">
        <v>517</v>
      </c>
      <c r="G374" s="368">
        <v>1.1919999999999999</v>
      </c>
      <c r="H374" s="369">
        <f>VLOOKUP(B374,'CMP-SIN-SD-10-2023'!A:D,4,0)</f>
        <v>21.91</v>
      </c>
      <c r="I374" s="369"/>
      <c r="J374" s="25">
        <f t="shared" si="158"/>
        <v>26.11</v>
      </c>
      <c r="M374" s="25">
        <f>VLOOKUP(B374,'CMP-SIN-SD-10-2023'!A:D,4,0)</f>
        <v>21.91</v>
      </c>
      <c r="N374" s="25" t="b">
        <f t="shared" si="159"/>
        <v>1</v>
      </c>
      <c r="O374" s="377"/>
      <c r="P374" s="377"/>
    </row>
    <row r="375" spans="1:16" ht="30" x14ac:dyDescent="0.25">
      <c r="A375" s="367">
        <f t="shared" si="157"/>
        <v>92720</v>
      </c>
      <c r="B375" s="226">
        <v>90586</v>
      </c>
      <c r="C375" s="227"/>
      <c r="D375" s="227" t="s">
        <v>330</v>
      </c>
      <c r="E375" s="228"/>
      <c r="F375" s="228" t="s">
        <v>273</v>
      </c>
      <c r="G375" s="368">
        <v>6.8000000000000005E-2</v>
      </c>
      <c r="H375" s="369">
        <f>VLOOKUP(B375,'CMP-SIN-SD-10-2023'!A:D,4,0)</f>
        <v>1.1499999999999999</v>
      </c>
      <c r="I375" s="369"/>
      <c r="J375" s="25">
        <f t="shared" si="158"/>
        <v>7.0000000000000007E-2</v>
      </c>
      <c r="M375" s="25">
        <f>VLOOKUP(B375,'CMP-SIN-SD-10-2023'!A:D,4,0)</f>
        <v>1.1499999999999999</v>
      </c>
      <c r="N375" s="25" t="b">
        <f t="shared" si="159"/>
        <v>1</v>
      </c>
      <c r="O375" s="377"/>
      <c r="P375" s="377"/>
    </row>
    <row r="376" spans="1:16" ht="30" x14ac:dyDescent="0.25">
      <c r="A376" s="367">
        <f t="shared" si="157"/>
        <v>92720</v>
      </c>
      <c r="B376" s="226">
        <v>90587</v>
      </c>
      <c r="C376" s="227"/>
      <c r="D376" s="227" t="s">
        <v>451</v>
      </c>
      <c r="E376" s="228"/>
      <c r="F376" s="228" t="s">
        <v>395</v>
      </c>
      <c r="G376" s="368">
        <v>0.13100000000000001</v>
      </c>
      <c r="H376" s="369">
        <f>VLOOKUP(B376,'CMP-SIN-SD-10-2023'!A:D,4,0)</f>
        <v>0.49</v>
      </c>
      <c r="I376" s="369"/>
      <c r="J376" s="25">
        <f t="shared" si="158"/>
        <v>0.06</v>
      </c>
      <c r="M376" s="25">
        <f>VLOOKUP(B376,'CMP-SIN-SD-10-2023'!A:D,4,0)</f>
        <v>0.49</v>
      </c>
      <c r="N376" s="25" t="b">
        <f t="shared" si="159"/>
        <v>1</v>
      </c>
      <c r="O376" s="377"/>
      <c r="P376" s="377"/>
    </row>
    <row r="377" spans="1:16" ht="45" x14ac:dyDescent="0.25">
      <c r="A377" s="378">
        <f t="shared" si="157"/>
        <v>92720</v>
      </c>
      <c r="B377" s="379">
        <v>1527</v>
      </c>
      <c r="C377" s="380"/>
      <c r="D377" s="380" t="s">
        <v>7536</v>
      </c>
      <c r="E377" s="381"/>
      <c r="F377" s="381" t="s">
        <v>12</v>
      </c>
      <c r="G377" s="382">
        <v>1.103</v>
      </c>
      <c r="H377" s="383">
        <f>VLOOKUP(B377,'INS-SIN-SD-10-2023'!A:D,4,0)</f>
        <v>506.81</v>
      </c>
      <c r="I377" s="383"/>
      <c r="J377" s="25">
        <f t="shared" si="158"/>
        <v>559.01</v>
      </c>
      <c r="M377" s="25">
        <f>VLOOKUP(B377,'INS-SIN-SD-10-2023'!A:D,4,0)</f>
        <v>506.81</v>
      </c>
      <c r="N377" s="25" t="b">
        <f t="shared" si="159"/>
        <v>1</v>
      </c>
      <c r="O377" s="377"/>
      <c r="P377" s="377" t="s">
        <v>13773</v>
      </c>
    </row>
    <row r="378" spans="1:16" ht="45" x14ac:dyDescent="0.25">
      <c r="A378" s="328">
        <v>92760</v>
      </c>
      <c r="B378" s="357"/>
      <c r="C378" s="339" t="s">
        <v>5170</v>
      </c>
      <c r="D378" s="339"/>
      <c r="E378" s="334" t="s">
        <v>17</v>
      </c>
      <c r="F378" s="334"/>
      <c r="G378" s="358"/>
      <c r="H378" s="359"/>
      <c r="I378" s="340">
        <f>SUMIF(A:A,A378,J:J)</f>
        <v>14.74</v>
      </c>
      <c r="J378" s="377"/>
      <c r="K378" s="377"/>
      <c r="L378" s="377"/>
      <c r="M378" s="377"/>
      <c r="N378" s="377"/>
      <c r="O378" s="377"/>
      <c r="P378" s="377"/>
    </row>
    <row r="379" spans="1:16" x14ac:dyDescent="0.25">
      <c r="A379" s="390">
        <f t="shared" ref="A379:A383" si="160">IF(O379&lt;&gt;0,O379,A378)</f>
        <v>92760</v>
      </c>
      <c r="B379" s="391">
        <v>92801</v>
      </c>
      <c r="C379" s="392"/>
      <c r="D379" s="392" t="s">
        <v>5178</v>
      </c>
      <c r="E379" s="393"/>
      <c r="F379" s="393" t="s">
        <v>17</v>
      </c>
      <c r="G379" s="394">
        <v>1</v>
      </c>
      <c r="H379" s="395">
        <f>VLOOKUP(B379,'CMP-SIN-SD-10-2023'!A:D,4,0)</f>
        <v>11.52</v>
      </c>
      <c r="I379" s="395"/>
      <c r="J379" s="25">
        <f t="shared" ref="J379:J383" si="161">TRUNC((H379*G379),2)</f>
        <v>11.52</v>
      </c>
      <c r="M379" s="25">
        <f>VLOOKUP(B379,'CMP-SIN-SD-10-2023'!A:D,4,0)</f>
        <v>11.52</v>
      </c>
      <c r="N379" s="25" t="b">
        <f t="shared" ref="N379:N383" si="162">M379=H379</f>
        <v>1</v>
      </c>
      <c r="O379" s="377"/>
      <c r="P379" s="377"/>
    </row>
    <row r="380" spans="1:16" x14ac:dyDescent="0.25">
      <c r="A380" s="367">
        <f t="shared" si="160"/>
        <v>92760</v>
      </c>
      <c r="B380" s="226">
        <v>88238</v>
      </c>
      <c r="C380" s="227"/>
      <c r="D380" s="227" t="s">
        <v>3281</v>
      </c>
      <c r="E380" s="228"/>
      <c r="F380" s="228" t="s">
        <v>517</v>
      </c>
      <c r="G380" s="368">
        <v>1.29E-2</v>
      </c>
      <c r="H380" s="369">
        <f>VLOOKUP(B380,'CMP-SIN-SD-10-2023'!A:D,4,0)</f>
        <v>22.75</v>
      </c>
      <c r="I380" s="369"/>
      <c r="J380" s="25">
        <f t="shared" si="161"/>
        <v>0.28999999999999998</v>
      </c>
      <c r="M380" s="25">
        <f>VLOOKUP(B380,'CMP-SIN-SD-10-2023'!A:D,4,0)</f>
        <v>22.75</v>
      </c>
      <c r="N380" s="25" t="b">
        <f t="shared" si="162"/>
        <v>1</v>
      </c>
      <c r="O380" s="377"/>
      <c r="P380" s="377"/>
    </row>
    <row r="381" spans="1:16" x14ac:dyDescent="0.25">
      <c r="A381" s="367">
        <f t="shared" si="160"/>
        <v>92760</v>
      </c>
      <c r="B381" s="226">
        <v>88245</v>
      </c>
      <c r="C381" s="227"/>
      <c r="D381" s="227" t="s">
        <v>3287</v>
      </c>
      <c r="E381" s="228"/>
      <c r="F381" s="228" t="s">
        <v>517</v>
      </c>
      <c r="G381" s="368">
        <v>7.9000000000000001E-2</v>
      </c>
      <c r="H381" s="369">
        <f>VLOOKUP(B381,'CMP-SIN-SD-10-2023'!A:D,4,0)</f>
        <v>29.32</v>
      </c>
      <c r="I381" s="369"/>
      <c r="J381" s="25">
        <f t="shared" si="161"/>
        <v>2.31</v>
      </c>
      <c r="M381" s="25">
        <f>VLOOKUP(B381,'CMP-SIN-SD-10-2023'!A:D,4,0)</f>
        <v>29.32</v>
      </c>
      <c r="N381" s="25" t="b">
        <f t="shared" si="162"/>
        <v>1</v>
      </c>
      <c r="O381" s="377"/>
      <c r="P381" s="377"/>
    </row>
    <row r="382" spans="1:16" ht="45" x14ac:dyDescent="0.25">
      <c r="A382" s="367">
        <f t="shared" si="160"/>
        <v>92760</v>
      </c>
      <c r="B382" s="226">
        <v>39017</v>
      </c>
      <c r="C382" s="227"/>
      <c r="D382" s="227" t="s">
        <v>7602</v>
      </c>
      <c r="E382" s="228"/>
      <c r="F382" s="228" t="s">
        <v>6</v>
      </c>
      <c r="G382" s="368">
        <v>0.97</v>
      </c>
      <c r="H382" s="369">
        <f>VLOOKUP(B382,'INS-SIN-SD-10-2023'!A:D,4,0)</f>
        <v>0.22</v>
      </c>
      <c r="I382" s="369"/>
      <c r="J382" s="25">
        <f t="shared" si="161"/>
        <v>0.21</v>
      </c>
      <c r="M382" s="25">
        <f>VLOOKUP(B382,'INS-SIN-SD-10-2023'!A:D,4,0)</f>
        <v>0.22</v>
      </c>
      <c r="N382" s="25" t="b">
        <f t="shared" si="162"/>
        <v>1</v>
      </c>
      <c r="O382" s="377"/>
      <c r="P382" s="377" t="s">
        <v>13773</v>
      </c>
    </row>
    <row r="383" spans="1:16" ht="30" x14ac:dyDescent="0.25">
      <c r="A383" s="378">
        <f t="shared" si="160"/>
        <v>92760</v>
      </c>
      <c r="B383" s="379">
        <v>43132</v>
      </c>
      <c r="C383" s="380"/>
      <c r="D383" s="380" t="s">
        <v>7454</v>
      </c>
      <c r="E383" s="381"/>
      <c r="F383" s="381" t="s">
        <v>17</v>
      </c>
      <c r="G383" s="382">
        <v>2.5000000000000001E-2</v>
      </c>
      <c r="H383" s="383">
        <f>VLOOKUP(B383,'INS-SIN-SD-10-2023'!A:D,4,0)</f>
        <v>16.7</v>
      </c>
      <c r="I383" s="383"/>
      <c r="J383" s="25">
        <f t="shared" si="161"/>
        <v>0.41</v>
      </c>
      <c r="M383" s="25">
        <f>VLOOKUP(B383,'INS-SIN-SD-10-2023'!A:D,4,0)</f>
        <v>16.7</v>
      </c>
      <c r="N383" s="25" t="b">
        <f t="shared" si="162"/>
        <v>1</v>
      </c>
      <c r="O383" s="377"/>
      <c r="P383" s="377" t="s">
        <v>13773</v>
      </c>
    </row>
    <row r="384" spans="1:16" ht="45" x14ac:dyDescent="0.25">
      <c r="A384" s="328">
        <v>92763</v>
      </c>
      <c r="B384" s="357"/>
      <c r="C384" s="339" t="s">
        <v>5169</v>
      </c>
      <c r="D384" s="339"/>
      <c r="E384" s="334" t="s">
        <v>17</v>
      </c>
      <c r="F384" s="334"/>
      <c r="G384" s="358"/>
      <c r="H384" s="359"/>
      <c r="I384" s="340">
        <f>SUMIF(A:A,A384,J:J)</f>
        <v>10.43</v>
      </c>
      <c r="J384" s="377"/>
      <c r="K384" s="377"/>
      <c r="L384" s="377"/>
      <c r="M384" s="377"/>
      <c r="N384" s="377"/>
      <c r="O384" s="377"/>
      <c r="P384" s="377"/>
    </row>
    <row r="385" spans="1:16" ht="30" x14ac:dyDescent="0.25">
      <c r="A385" s="390">
        <f t="shared" ref="A385:A389" si="163">IF(O385&lt;&gt;0,O385,A384)</f>
        <v>92763</v>
      </c>
      <c r="B385" s="391">
        <v>92804</v>
      </c>
      <c r="C385" s="392"/>
      <c r="D385" s="392" t="s">
        <v>5182</v>
      </c>
      <c r="E385" s="393"/>
      <c r="F385" s="393" t="s">
        <v>17</v>
      </c>
      <c r="G385" s="394">
        <v>1</v>
      </c>
      <c r="H385" s="395">
        <f>VLOOKUP(B385,'CMP-SIN-SD-10-2023'!A:D,4,0)</f>
        <v>9.1</v>
      </c>
      <c r="I385" s="395"/>
      <c r="J385" s="25">
        <f t="shared" ref="J385:J389" si="164">TRUNC((H385*G385),2)</f>
        <v>9.1</v>
      </c>
      <c r="M385" s="25">
        <f>VLOOKUP(B385,'CMP-SIN-SD-10-2023'!A:D,4,0)</f>
        <v>9.1</v>
      </c>
      <c r="N385" s="25" t="b">
        <f t="shared" ref="N385:N389" si="165">M385=H385</f>
        <v>1</v>
      </c>
      <c r="O385" s="377"/>
      <c r="P385" s="377"/>
    </row>
    <row r="386" spans="1:16" x14ac:dyDescent="0.25">
      <c r="A386" s="367">
        <f t="shared" si="163"/>
        <v>92763</v>
      </c>
      <c r="B386" s="226">
        <v>88238</v>
      </c>
      <c r="C386" s="227"/>
      <c r="D386" s="227" t="s">
        <v>3281</v>
      </c>
      <c r="E386" s="228"/>
      <c r="F386" s="228" t="s">
        <v>517</v>
      </c>
      <c r="G386" s="368">
        <v>4.1999999999999997E-3</v>
      </c>
      <c r="H386" s="369">
        <f>VLOOKUP(B386,'CMP-SIN-SD-10-2023'!A:D,4,0)</f>
        <v>22.75</v>
      </c>
      <c r="I386" s="369"/>
      <c r="J386" s="25">
        <f t="shared" si="164"/>
        <v>0.09</v>
      </c>
      <c r="M386" s="25">
        <f>VLOOKUP(B386,'CMP-SIN-SD-10-2023'!A:D,4,0)</f>
        <v>22.75</v>
      </c>
      <c r="N386" s="25" t="b">
        <f t="shared" si="165"/>
        <v>1</v>
      </c>
      <c r="O386" s="377"/>
      <c r="P386" s="377"/>
    </row>
    <row r="387" spans="1:16" x14ac:dyDescent="0.25">
      <c r="A387" s="367">
        <f t="shared" si="163"/>
        <v>92763</v>
      </c>
      <c r="B387" s="226">
        <v>88245</v>
      </c>
      <c r="C387" s="227"/>
      <c r="D387" s="227" t="s">
        <v>3287</v>
      </c>
      <c r="E387" s="228"/>
      <c r="F387" s="228" t="s">
        <v>517</v>
      </c>
      <c r="G387" s="368">
        <v>2.5700000000000001E-2</v>
      </c>
      <c r="H387" s="369">
        <f>VLOOKUP(B387,'CMP-SIN-SD-10-2023'!A:D,4,0)</f>
        <v>29.32</v>
      </c>
      <c r="I387" s="369"/>
      <c r="J387" s="25">
        <f t="shared" si="164"/>
        <v>0.75</v>
      </c>
      <c r="M387" s="25">
        <f>VLOOKUP(B387,'CMP-SIN-SD-10-2023'!A:D,4,0)</f>
        <v>29.32</v>
      </c>
      <c r="N387" s="25" t="b">
        <f t="shared" si="165"/>
        <v>1</v>
      </c>
      <c r="O387" s="377"/>
      <c r="P387" s="377"/>
    </row>
    <row r="388" spans="1:16" ht="45" x14ac:dyDescent="0.25">
      <c r="A388" s="367">
        <f t="shared" si="163"/>
        <v>92763</v>
      </c>
      <c r="B388" s="226">
        <v>39017</v>
      </c>
      <c r="C388" s="227"/>
      <c r="D388" s="227" t="s">
        <v>7602</v>
      </c>
      <c r="E388" s="228"/>
      <c r="F388" s="228" t="s">
        <v>6</v>
      </c>
      <c r="G388" s="368">
        <v>0.36699999999999999</v>
      </c>
      <c r="H388" s="369">
        <f>VLOOKUP(B388,'INS-SIN-SD-10-2023'!A:D,4,0)</f>
        <v>0.22</v>
      </c>
      <c r="I388" s="369"/>
      <c r="J388" s="25">
        <f t="shared" si="164"/>
        <v>0.08</v>
      </c>
      <c r="M388" s="25">
        <f>VLOOKUP(B388,'INS-SIN-SD-10-2023'!A:D,4,0)</f>
        <v>0.22</v>
      </c>
      <c r="N388" s="25" t="b">
        <f t="shared" si="165"/>
        <v>1</v>
      </c>
      <c r="O388" s="377"/>
      <c r="P388" s="377" t="s">
        <v>13773</v>
      </c>
    </row>
    <row r="389" spans="1:16" ht="30" x14ac:dyDescent="0.25">
      <c r="A389" s="378">
        <f t="shared" si="163"/>
        <v>92763</v>
      </c>
      <c r="B389" s="379">
        <v>43132</v>
      </c>
      <c r="C389" s="380"/>
      <c r="D389" s="380" t="s">
        <v>7454</v>
      </c>
      <c r="E389" s="381"/>
      <c r="F389" s="381" t="s">
        <v>17</v>
      </c>
      <c r="G389" s="382">
        <v>2.5000000000000001E-2</v>
      </c>
      <c r="H389" s="383">
        <f>VLOOKUP(B389,'INS-SIN-SD-10-2023'!A:D,4,0)</f>
        <v>16.7</v>
      </c>
      <c r="I389" s="383"/>
      <c r="J389" s="25">
        <f t="shared" si="164"/>
        <v>0.41</v>
      </c>
      <c r="M389" s="25">
        <f>VLOOKUP(B389,'INS-SIN-SD-10-2023'!A:D,4,0)</f>
        <v>16.7</v>
      </c>
      <c r="N389" s="25" t="b">
        <f t="shared" si="165"/>
        <v>1</v>
      </c>
      <c r="O389" s="377"/>
      <c r="P389" s="377" t="s">
        <v>13773</v>
      </c>
    </row>
    <row r="390" spans="1:16" ht="45" x14ac:dyDescent="0.25">
      <c r="A390" s="328">
        <v>103675</v>
      </c>
      <c r="B390" s="357"/>
      <c r="C390" s="339" t="s">
        <v>5468</v>
      </c>
      <c r="D390" s="339"/>
      <c r="E390" s="334" t="s">
        <v>12</v>
      </c>
      <c r="F390" s="334"/>
      <c r="G390" s="358"/>
      <c r="H390" s="359"/>
      <c r="I390" s="340">
        <f>SUMIF(A:A,A390,J:J)</f>
        <v>603.16</v>
      </c>
      <c r="J390" s="377"/>
      <c r="K390" s="377"/>
      <c r="L390" s="377"/>
      <c r="M390" s="377"/>
      <c r="N390" s="377"/>
      <c r="O390" s="377"/>
      <c r="P390" s="377"/>
    </row>
    <row r="391" spans="1:16" x14ac:dyDescent="0.25">
      <c r="A391" s="390">
        <f t="shared" ref="A391:A396" si="166">IF(O391&lt;&gt;0,O391,A390)</f>
        <v>103675</v>
      </c>
      <c r="B391" s="391">
        <v>88262</v>
      </c>
      <c r="C391" s="392"/>
      <c r="D391" s="392" t="s">
        <v>3302</v>
      </c>
      <c r="E391" s="393"/>
      <c r="F391" s="393" t="s">
        <v>517</v>
      </c>
      <c r="G391" s="394">
        <v>0.125</v>
      </c>
      <c r="H391" s="395">
        <f>VLOOKUP(B391,'CMP-SIN-SD-10-2023'!A:D,4,0)</f>
        <v>29.14</v>
      </c>
      <c r="I391" s="395"/>
      <c r="J391" s="25">
        <f t="shared" ref="J391:J396" si="167">TRUNC((H391*G391),2)</f>
        <v>3.64</v>
      </c>
      <c r="M391" s="25">
        <f>VLOOKUP(B391,'CMP-SIN-SD-10-2023'!A:D,4,0)</f>
        <v>29.14</v>
      </c>
      <c r="N391" s="25" t="b">
        <f t="shared" ref="N391:N396" si="168">M391=H391</f>
        <v>1</v>
      </c>
      <c r="O391" s="377"/>
      <c r="P391" s="377"/>
    </row>
    <row r="392" spans="1:16" x14ac:dyDescent="0.25">
      <c r="A392" s="367">
        <f t="shared" si="166"/>
        <v>103675</v>
      </c>
      <c r="B392" s="226">
        <v>88309</v>
      </c>
      <c r="C392" s="227"/>
      <c r="D392" s="227" t="s">
        <v>3339</v>
      </c>
      <c r="E392" s="228"/>
      <c r="F392" s="228" t="s">
        <v>517</v>
      </c>
      <c r="G392" s="368">
        <v>0.753</v>
      </c>
      <c r="H392" s="369">
        <f>VLOOKUP(B392,'CMP-SIN-SD-10-2023'!A:D,4,0)</f>
        <v>29.53</v>
      </c>
      <c r="I392" s="369"/>
      <c r="J392" s="25">
        <f t="shared" si="167"/>
        <v>22.23</v>
      </c>
      <c r="M392" s="25">
        <f>VLOOKUP(B392,'CMP-SIN-SD-10-2023'!A:D,4,0)</f>
        <v>29.53</v>
      </c>
      <c r="N392" s="25" t="b">
        <f t="shared" si="168"/>
        <v>1</v>
      </c>
      <c r="O392" s="377"/>
      <c r="P392" s="377"/>
    </row>
    <row r="393" spans="1:16" x14ac:dyDescent="0.25">
      <c r="A393" s="367">
        <f t="shared" si="166"/>
        <v>103675</v>
      </c>
      <c r="B393" s="226">
        <v>88316</v>
      </c>
      <c r="C393" s="227"/>
      <c r="D393" s="227" t="s">
        <v>3346</v>
      </c>
      <c r="E393" s="228"/>
      <c r="F393" s="228" t="s">
        <v>517</v>
      </c>
      <c r="G393" s="368">
        <v>0.82599999999999996</v>
      </c>
      <c r="H393" s="369">
        <f>VLOOKUP(B393,'CMP-SIN-SD-10-2023'!A:D,4,0)</f>
        <v>21.91</v>
      </c>
      <c r="I393" s="369"/>
      <c r="J393" s="25">
        <f t="shared" si="167"/>
        <v>18.09</v>
      </c>
      <c r="M393" s="25">
        <f>VLOOKUP(B393,'CMP-SIN-SD-10-2023'!A:D,4,0)</f>
        <v>21.91</v>
      </c>
      <c r="N393" s="25" t="b">
        <f t="shared" si="168"/>
        <v>1</v>
      </c>
      <c r="O393" s="377"/>
      <c r="P393" s="377"/>
    </row>
    <row r="394" spans="1:16" ht="30" x14ac:dyDescent="0.25">
      <c r="A394" s="367">
        <f t="shared" si="166"/>
        <v>103675</v>
      </c>
      <c r="B394" s="226">
        <v>90586</v>
      </c>
      <c r="C394" s="227"/>
      <c r="D394" s="227" t="s">
        <v>330</v>
      </c>
      <c r="E394" s="228"/>
      <c r="F394" s="228" t="s">
        <v>273</v>
      </c>
      <c r="G394" s="368">
        <v>0.12</v>
      </c>
      <c r="H394" s="369">
        <f>VLOOKUP(B394,'CMP-SIN-SD-10-2023'!A:D,4,0)</f>
        <v>1.1499999999999999</v>
      </c>
      <c r="I394" s="369"/>
      <c r="J394" s="25">
        <f t="shared" si="167"/>
        <v>0.13</v>
      </c>
      <c r="M394" s="25">
        <f>VLOOKUP(B394,'CMP-SIN-SD-10-2023'!A:D,4,0)</f>
        <v>1.1499999999999999</v>
      </c>
      <c r="N394" s="25" t="b">
        <f t="shared" si="168"/>
        <v>1</v>
      </c>
      <c r="O394" s="377"/>
      <c r="P394" s="377"/>
    </row>
    <row r="395" spans="1:16" ht="30" x14ac:dyDescent="0.25">
      <c r="A395" s="367">
        <f t="shared" si="166"/>
        <v>103675</v>
      </c>
      <c r="B395" s="226">
        <v>90587</v>
      </c>
      <c r="C395" s="227"/>
      <c r="D395" s="227" t="s">
        <v>451</v>
      </c>
      <c r="E395" s="228"/>
      <c r="F395" s="228" t="s">
        <v>395</v>
      </c>
      <c r="G395" s="368">
        <v>0.13100000000000001</v>
      </c>
      <c r="H395" s="369">
        <f>VLOOKUP(B395,'CMP-SIN-SD-10-2023'!A:D,4,0)</f>
        <v>0.49</v>
      </c>
      <c r="I395" s="369"/>
      <c r="J395" s="25">
        <f t="shared" si="167"/>
        <v>0.06</v>
      </c>
      <c r="M395" s="25">
        <f>VLOOKUP(B395,'CMP-SIN-SD-10-2023'!A:D,4,0)</f>
        <v>0.49</v>
      </c>
      <c r="N395" s="25" t="b">
        <f t="shared" si="168"/>
        <v>1</v>
      </c>
      <c r="O395" s="377"/>
      <c r="P395" s="377"/>
    </row>
    <row r="396" spans="1:16" ht="45" x14ac:dyDescent="0.25">
      <c r="A396" s="378">
        <f t="shared" si="166"/>
        <v>103675</v>
      </c>
      <c r="B396" s="379">
        <v>1527</v>
      </c>
      <c r="C396" s="380"/>
      <c r="D396" s="380" t="s">
        <v>7536</v>
      </c>
      <c r="E396" s="381"/>
      <c r="F396" s="381" t="s">
        <v>12</v>
      </c>
      <c r="G396" s="382">
        <v>1.103</v>
      </c>
      <c r="H396" s="383">
        <f>VLOOKUP(B396,'INS-SIN-SD-10-2023'!A:D,4,0)</f>
        <v>506.81</v>
      </c>
      <c r="I396" s="383"/>
      <c r="J396" s="25">
        <f t="shared" si="167"/>
        <v>559.01</v>
      </c>
      <c r="M396" s="25">
        <f>VLOOKUP(B396,'INS-SIN-SD-10-2023'!A:D,4,0)</f>
        <v>506.81</v>
      </c>
      <c r="N396" s="25" t="b">
        <f t="shared" si="168"/>
        <v>1</v>
      </c>
      <c r="O396" s="377"/>
      <c r="P396" s="377" t="s">
        <v>13773</v>
      </c>
    </row>
    <row r="397" spans="1:16" ht="45" x14ac:dyDescent="0.25">
      <c r="A397" s="328">
        <v>95944</v>
      </c>
      <c r="B397" s="357"/>
      <c r="C397" s="339" t="s">
        <v>4142</v>
      </c>
      <c r="D397" s="339"/>
      <c r="E397" s="334" t="s">
        <v>17</v>
      </c>
      <c r="F397" s="334"/>
      <c r="G397" s="358"/>
      <c r="H397" s="359"/>
      <c r="I397" s="340">
        <f>SUMIF(A:A,A397,J:J)</f>
        <v>21.87</v>
      </c>
      <c r="J397" s="377"/>
      <c r="K397" s="377"/>
      <c r="L397" s="377"/>
      <c r="M397" s="377"/>
      <c r="N397" s="377"/>
      <c r="O397" s="377"/>
      <c r="P397" s="377"/>
    </row>
    <row r="398" spans="1:16" x14ac:dyDescent="0.25">
      <c r="A398" s="390">
        <f t="shared" ref="A398:A402" si="169">IF(O398&lt;&gt;0,O398,A397)</f>
        <v>95944</v>
      </c>
      <c r="B398" s="391">
        <v>92801</v>
      </c>
      <c r="C398" s="392"/>
      <c r="D398" s="392" t="s">
        <v>5178</v>
      </c>
      <c r="E398" s="393"/>
      <c r="F398" s="393" t="s">
        <v>17</v>
      </c>
      <c r="G398" s="394">
        <v>1</v>
      </c>
      <c r="H398" s="395">
        <f>VLOOKUP(B398,'CMP-SIN-SD-10-2023'!A:D,4,0)</f>
        <v>11.52</v>
      </c>
      <c r="I398" s="395"/>
      <c r="J398" s="25">
        <f t="shared" ref="J398:J402" si="170">TRUNC((H398*G398),2)</f>
        <v>11.52</v>
      </c>
      <c r="M398" s="25">
        <f>VLOOKUP(B398,'CMP-SIN-SD-10-2023'!A:D,4,0)</f>
        <v>11.52</v>
      </c>
      <c r="N398" s="25" t="b">
        <f t="shared" ref="N398:N402" si="171">M398=H398</f>
        <v>1</v>
      </c>
      <c r="O398" s="377"/>
      <c r="P398" s="377"/>
    </row>
    <row r="399" spans="1:16" x14ac:dyDescent="0.25">
      <c r="A399" s="367">
        <f t="shared" si="169"/>
        <v>95944</v>
      </c>
      <c r="B399" s="226">
        <v>88238</v>
      </c>
      <c r="C399" s="227"/>
      <c r="D399" s="227" t="s">
        <v>3281</v>
      </c>
      <c r="E399" s="228"/>
      <c r="F399" s="228" t="s">
        <v>517</v>
      </c>
      <c r="G399" s="368">
        <v>4.7E-2</v>
      </c>
      <c r="H399" s="369">
        <f>VLOOKUP(B399,'CMP-SIN-SD-10-2023'!A:D,4,0)</f>
        <v>22.75</v>
      </c>
      <c r="I399" s="369"/>
      <c r="J399" s="25">
        <f t="shared" si="170"/>
        <v>1.06</v>
      </c>
      <c r="M399" s="25">
        <f>VLOOKUP(B399,'CMP-SIN-SD-10-2023'!A:D,4,0)</f>
        <v>22.75</v>
      </c>
      <c r="N399" s="25" t="b">
        <f t="shared" si="171"/>
        <v>1</v>
      </c>
      <c r="O399" s="377"/>
      <c r="P399" s="377"/>
    </row>
    <row r="400" spans="1:16" x14ac:dyDescent="0.25">
      <c r="A400" s="367">
        <f t="shared" si="169"/>
        <v>95944</v>
      </c>
      <c r="B400" s="226">
        <v>88245</v>
      </c>
      <c r="C400" s="227"/>
      <c r="D400" s="227" t="s">
        <v>3287</v>
      </c>
      <c r="E400" s="228"/>
      <c r="F400" s="228" t="s">
        <v>517</v>
      </c>
      <c r="G400" s="368">
        <v>0.29699999999999999</v>
      </c>
      <c r="H400" s="369">
        <f>VLOOKUP(B400,'CMP-SIN-SD-10-2023'!A:D,4,0)</f>
        <v>29.32</v>
      </c>
      <c r="I400" s="369"/>
      <c r="J400" s="25">
        <f t="shared" si="170"/>
        <v>8.6999999999999993</v>
      </c>
      <c r="M400" s="25">
        <f>VLOOKUP(B400,'CMP-SIN-SD-10-2023'!A:D,4,0)</f>
        <v>29.32</v>
      </c>
      <c r="N400" s="25" t="b">
        <f t="shared" si="171"/>
        <v>1</v>
      </c>
      <c r="O400" s="377"/>
      <c r="P400" s="377"/>
    </row>
    <row r="401" spans="1:16" ht="45" x14ac:dyDescent="0.25">
      <c r="A401" s="367">
        <f t="shared" si="169"/>
        <v>95944</v>
      </c>
      <c r="B401" s="226">
        <v>39017</v>
      </c>
      <c r="C401" s="227"/>
      <c r="D401" s="227" t="s">
        <v>7602</v>
      </c>
      <c r="E401" s="228"/>
      <c r="F401" s="228" t="s">
        <v>6</v>
      </c>
      <c r="G401" s="368">
        <v>0.82699999999999996</v>
      </c>
      <c r="H401" s="369">
        <f>VLOOKUP(B401,'INS-SIN-SD-10-2023'!A:D,4,0)</f>
        <v>0.22</v>
      </c>
      <c r="I401" s="369"/>
      <c r="J401" s="25">
        <f t="shared" si="170"/>
        <v>0.18</v>
      </c>
      <c r="M401" s="25">
        <f>VLOOKUP(B401,'INS-SIN-SD-10-2023'!A:D,4,0)</f>
        <v>0.22</v>
      </c>
      <c r="N401" s="25" t="b">
        <f t="shared" si="171"/>
        <v>1</v>
      </c>
      <c r="O401" s="377"/>
      <c r="P401" s="377" t="s">
        <v>13773</v>
      </c>
    </row>
    <row r="402" spans="1:16" ht="30" x14ac:dyDescent="0.25">
      <c r="A402" s="378">
        <f t="shared" si="169"/>
        <v>95944</v>
      </c>
      <c r="B402" s="379">
        <v>43132</v>
      </c>
      <c r="C402" s="380"/>
      <c r="D402" s="380" t="s">
        <v>7454</v>
      </c>
      <c r="E402" s="381"/>
      <c r="F402" s="381" t="s">
        <v>17</v>
      </c>
      <c r="G402" s="382">
        <v>2.5000000000000001E-2</v>
      </c>
      <c r="H402" s="383">
        <f>VLOOKUP(B402,'INS-SIN-SD-10-2023'!A:D,4,0)</f>
        <v>16.7</v>
      </c>
      <c r="I402" s="383"/>
      <c r="J402" s="25">
        <f t="shared" si="170"/>
        <v>0.41</v>
      </c>
      <c r="M402" s="25">
        <f>VLOOKUP(B402,'INS-SIN-SD-10-2023'!A:D,4,0)</f>
        <v>16.7</v>
      </c>
      <c r="N402" s="25" t="b">
        <f t="shared" si="171"/>
        <v>1</v>
      </c>
      <c r="O402" s="377"/>
      <c r="P402" s="377" t="s">
        <v>13773</v>
      </c>
    </row>
    <row r="403" spans="1:16" ht="45" x14ac:dyDescent="0.25">
      <c r="A403" s="328">
        <v>95945</v>
      </c>
      <c r="B403" s="357"/>
      <c r="C403" s="339" t="s">
        <v>4143</v>
      </c>
      <c r="D403" s="339"/>
      <c r="E403" s="334" t="s">
        <v>17</v>
      </c>
      <c r="F403" s="334"/>
      <c r="G403" s="358"/>
      <c r="H403" s="359"/>
      <c r="I403" s="340">
        <f>SUMIF(A:A,A403,J:J)</f>
        <v>17.78</v>
      </c>
      <c r="J403" s="377"/>
      <c r="K403" s="377"/>
      <c r="L403" s="377"/>
      <c r="M403" s="377"/>
      <c r="N403" s="377"/>
      <c r="O403" s="377"/>
      <c r="P403" s="377"/>
    </row>
    <row r="404" spans="1:16" x14ac:dyDescent="0.25">
      <c r="A404" s="390">
        <f t="shared" ref="A404:A408" si="172">IF(O404&lt;&gt;0,O404,A403)</f>
        <v>95945</v>
      </c>
      <c r="B404" s="391">
        <v>92802</v>
      </c>
      <c r="C404" s="392"/>
      <c r="D404" s="392" t="s">
        <v>5181</v>
      </c>
      <c r="E404" s="393"/>
      <c r="F404" s="393" t="s">
        <v>17</v>
      </c>
      <c r="G404" s="394">
        <v>1</v>
      </c>
      <c r="H404" s="395">
        <f>VLOOKUP(B404,'CMP-SIN-SD-10-2023'!A:D,4,0)</f>
        <v>11.48</v>
      </c>
      <c r="I404" s="395"/>
      <c r="J404" s="25">
        <f t="shared" ref="J404:J408" si="173">TRUNC((H404*G404),2)</f>
        <v>11.48</v>
      </c>
      <c r="M404" s="25">
        <f>VLOOKUP(B404,'CMP-SIN-SD-10-2023'!A:D,4,0)</f>
        <v>11.48</v>
      </c>
      <c r="N404" s="25" t="b">
        <f t="shared" ref="N404:N408" si="174">M404=H404</f>
        <v>1</v>
      </c>
      <c r="O404" s="377"/>
      <c r="P404" s="377"/>
    </row>
    <row r="405" spans="1:16" x14ac:dyDescent="0.25">
      <c r="A405" s="367">
        <f t="shared" si="172"/>
        <v>95945</v>
      </c>
      <c r="B405" s="226">
        <v>88238</v>
      </c>
      <c r="C405" s="227"/>
      <c r="D405" s="227" t="s">
        <v>3281</v>
      </c>
      <c r="E405" s="228"/>
      <c r="F405" s="228" t="s">
        <v>517</v>
      </c>
      <c r="G405" s="368">
        <v>2.8000000000000001E-2</v>
      </c>
      <c r="H405" s="369">
        <f>VLOOKUP(B405,'CMP-SIN-SD-10-2023'!A:D,4,0)</f>
        <v>22.75</v>
      </c>
      <c r="I405" s="369"/>
      <c r="J405" s="25">
        <f t="shared" si="173"/>
        <v>0.63</v>
      </c>
      <c r="M405" s="25">
        <f>VLOOKUP(B405,'CMP-SIN-SD-10-2023'!A:D,4,0)</f>
        <v>22.75</v>
      </c>
      <c r="N405" s="25" t="b">
        <f t="shared" si="174"/>
        <v>1</v>
      </c>
      <c r="O405" s="377"/>
      <c r="P405" s="377"/>
    </row>
    <row r="406" spans="1:16" x14ac:dyDescent="0.25">
      <c r="A406" s="367">
        <f t="shared" si="172"/>
        <v>95945</v>
      </c>
      <c r="B406" s="226">
        <v>88245</v>
      </c>
      <c r="C406" s="227"/>
      <c r="D406" s="227" t="s">
        <v>3287</v>
      </c>
      <c r="E406" s="228"/>
      <c r="F406" s="228" t="s">
        <v>517</v>
      </c>
      <c r="G406" s="368">
        <v>0.17499999999999999</v>
      </c>
      <c r="H406" s="369">
        <f>VLOOKUP(B406,'CMP-SIN-SD-10-2023'!A:D,4,0)</f>
        <v>29.32</v>
      </c>
      <c r="I406" s="369"/>
      <c r="J406" s="25">
        <f t="shared" si="173"/>
        <v>5.13</v>
      </c>
      <c r="M406" s="25">
        <f>VLOOKUP(B406,'CMP-SIN-SD-10-2023'!A:D,4,0)</f>
        <v>29.32</v>
      </c>
      <c r="N406" s="25" t="b">
        <f t="shared" si="174"/>
        <v>1</v>
      </c>
      <c r="O406" s="377"/>
      <c r="P406" s="377"/>
    </row>
    <row r="407" spans="1:16" ht="45" x14ac:dyDescent="0.25">
      <c r="A407" s="367">
        <f t="shared" si="172"/>
        <v>95945</v>
      </c>
      <c r="B407" s="226">
        <v>39017</v>
      </c>
      <c r="C407" s="227"/>
      <c r="D407" s="227" t="s">
        <v>7602</v>
      </c>
      <c r="E407" s="228"/>
      <c r="F407" s="228" t="s">
        <v>6</v>
      </c>
      <c r="G407" s="368">
        <v>0.61299999999999999</v>
      </c>
      <c r="H407" s="369">
        <f>VLOOKUP(B407,'INS-SIN-SD-10-2023'!A:D,4,0)</f>
        <v>0.22</v>
      </c>
      <c r="I407" s="369"/>
      <c r="J407" s="25">
        <f t="shared" si="173"/>
        <v>0.13</v>
      </c>
      <c r="M407" s="25">
        <f>VLOOKUP(B407,'INS-SIN-SD-10-2023'!A:D,4,0)</f>
        <v>0.22</v>
      </c>
      <c r="N407" s="25" t="b">
        <f t="shared" si="174"/>
        <v>1</v>
      </c>
      <c r="O407" s="377"/>
      <c r="P407" s="377" t="s">
        <v>13773</v>
      </c>
    </row>
    <row r="408" spans="1:16" ht="30" x14ac:dyDescent="0.25">
      <c r="A408" s="378">
        <f t="shared" si="172"/>
        <v>95945</v>
      </c>
      <c r="B408" s="379">
        <v>43132</v>
      </c>
      <c r="C408" s="380"/>
      <c r="D408" s="380" t="s">
        <v>7454</v>
      </c>
      <c r="E408" s="381"/>
      <c r="F408" s="381" t="s">
        <v>17</v>
      </c>
      <c r="G408" s="382">
        <v>2.5000000000000001E-2</v>
      </c>
      <c r="H408" s="383">
        <f>VLOOKUP(B408,'INS-SIN-SD-10-2023'!A:D,4,0)</f>
        <v>16.7</v>
      </c>
      <c r="I408" s="383"/>
      <c r="J408" s="25">
        <f t="shared" si="173"/>
        <v>0.41</v>
      </c>
      <c r="M408" s="25">
        <f>VLOOKUP(B408,'INS-SIN-SD-10-2023'!A:D,4,0)</f>
        <v>16.7</v>
      </c>
      <c r="N408" s="25" t="b">
        <f t="shared" si="174"/>
        <v>1</v>
      </c>
      <c r="O408" s="377"/>
      <c r="P408" s="377" t="s">
        <v>13773</v>
      </c>
    </row>
    <row r="409" spans="1:16" ht="60" x14ac:dyDescent="0.25">
      <c r="A409" s="328">
        <v>103184</v>
      </c>
      <c r="B409" s="357"/>
      <c r="C409" s="339" t="s">
        <v>4940</v>
      </c>
      <c r="D409" s="339"/>
      <c r="E409" s="334" t="s">
        <v>12</v>
      </c>
      <c r="F409" s="334"/>
      <c r="G409" s="358"/>
      <c r="H409" s="359"/>
      <c r="I409" s="340">
        <f>SUMIF(A:A,A409,J:J)</f>
        <v>616.9</v>
      </c>
      <c r="J409" s="377"/>
      <c r="K409" s="377"/>
      <c r="L409" s="377"/>
      <c r="M409" s="377"/>
      <c r="N409" s="377"/>
      <c r="O409" s="377"/>
      <c r="P409" s="377"/>
    </row>
    <row r="410" spans="1:16" x14ac:dyDescent="0.25">
      <c r="A410" s="390">
        <f t="shared" ref="A410:A413" si="175">IF(O410&lt;&gt;0,O410,A409)</f>
        <v>103184</v>
      </c>
      <c r="B410" s="391">
        <v>88262</v>
      </c>
      <c r="C410" s="392"/>
      <c r="D410" s="392" t="s">
        <v>3302</v>
      </c>
      <c r="E410" s="393"/>
      <c r="F410" s="393" t="s">
        <v>517</v>
      </c>
      <c r="G410" s="394">
        <v>0.19800000000000001</v>
      </c>
      <c r="H410" s="395">
        <f>VLOOKUP(B410,'CMP-SIN-SD-10-2023'!A:D,4,0)</f>
        <v>29.14</v>
      </c>
      <c r="I410" s="395"/>
      <c r="J410" s="25">
        <f t="shared" ref="J410:J413" si="176">TRUNC((H410*G410),2)</f>
        <v>5.76</v>
      </c>
      <c r="M410" s="25">
        <f>VLOOKUP(B410,'CMP-SIN-SD-10-2023'!A:D,4,0)</f>
        <v>29.14</v>
      </c>
      <c r="N410" s="25" t="b">
        <f t="shared" ref="N410:N413" si="177">M410=H410</f>
        <v>1</v>
      </c>
      <c r="O410" s="377"/>
      <c r="P410" s="377"/>
    </row>
    <row r="411" spans="1:16" x14ac:dyDescent="0.25">
      <c r="A411" s="367">
        <f t="shared" si="175"/>
        <v>103184</v>
      </c>
      <c r="B411" s="226">
        <v>88309</v>
      </c>
      <c r="C411" s="227"/>
      <c r="D411" s="227" t="s">
        <v>3339</v>
      </c>
      <c r="E411" s="228"/>
      <c r="F411" s="228" t="s">
        <v>517</v>
      </c>
      <c r="G411" s="368">
        <v>0.39600000000000002</v>
      </c>
      <c r="H411" s="369">
        <f>VLOOKUP(B411,'CMP-SIN-SD-10-2023'!A:D,4,0)</f>
        <v>29.53</v>
      </c>
      <c r="I411" s="369"/>
      <c r="J411" s="25">
        <f t="shared" si="176"/>
        <v>11.69</v>
      </c>
      <c r="M411" s="25">
        <f>VLOOKUP(B411,'CMP-SIN-SD-10-2023'!A:D,4,0)</f>
        <v>29.53</v>
      </c>
      <c r="N411" s="25" t="b">
        <f t="shared" si="177"/>
        <v>1</v>
      </c>
      <c r="O411" s="377"/>
      <c r="P411" s="377"/>
    </row>
    <row r="412" spans="1:16" x14ac:dyDescent="0.25">
      <c r="A412" s="367">
        <f t="shared" si="175"/>
        <v>103184</v>
      </c>
      <c r="B412" s="226">
        <v>88316</v>
      </c>
      <c r="C412" s="227"/>
      <c r="D412" s="227" t="s">
        <v>3346</v>
      </c>
      <c r="E412" s="228"/>
      <c r="F412" s="228" t="s">
        <v>517</v>
      </c>
      <c r="G412" s="368">
        <v>0.59499999999999997</v>
      </c>
      <c r="H412" s="369">
        <f>VLOOKUP(B412,'CMP-SIN-SD-10-2023'!A:D,4,0)</f>
        <v>21.91</v>
      </c>
      <c r="I412" s="369"/>
      <c r="J412" s="25">
        <f t="shared" si="176"/>
        <v>13.03</v>
      </c>
      <c r="M412" s="25">
        <f>VLOOKUP(B412,'CMP-SIN-SD-10-2023'!A:D,4,0)</f>
        <v>21.91</v>
      </c>
      <c r="N412" s="25" t="b">
        <f t="shared" si="177"/>
        <v>1</v>
      </c>
      <c r="O412" s="377"/>
      <c r="P412" s="377"/>
    </row>
    <row r="413" spans="1:16" ht="45" x14ac:dyDescent="0.25">
      <c r="A413" s="378">
        <f t="shared" si="175"/>
        <v>103184</v>
      </c>
      <c r="B413" s="379">
        <v>34872</v>
      </c>
      <c r="C413" s="380"/>
      <c r="D413" s="380" t="s">
        <v>7534</v>
      </c>
      <c r="E413" s="381"/>
      <c r="F413" s="381" t="s">
        <v>12</v>
      </c>
      <c r="G413" s="382">
        <v>1.0900000000000001</v>
      </c>
      <c r="H413" s="383">
        <f>VLOOKUP(B413,'INS-SIN-SD-10-2023'!A:D,4,0)</f>
        <v>538</v>
      </c>
      <c r="I413" s="383"/>
      <c r="J413" s="25">
        <f t="shared" si="176"/>
        <v>586.41999999999996</v>
      </c>
      <c r="M413" s="25">
        <f>VLOOKUP(B413,'INS-SIN-SD-10-2023'!A:D,4,0)</f>
        <v>538</v>
      </c>
      <c r="N413" s="25" t="b">
        <f t="shared" si="177"/>
        <v>1</v>
      </c>
      <c r="O413" s="377"/>
      <c r="P413" s="377" t="s">
        <v>13773</v>
      </c>
    </row>
    <row r="414" spans="1:16" ht="60" x14ac:dyDescent="0.25">
      <c r="A414" s="328">
        <v>100778</v>
      </c>
      <c r="B414" s="357"/>
      <c r="C414" s="339" t="s">
        <v>5184</v>
      </c>
      <c r="D414" s="339"/>
      <c r="E414" s="334" t="s">
        <v>17</v>
      </c>
      <c r="F414" s="334"/>
      <c r="G414" s="358"/>
      <c r="H414" s="359"/>
      <c r="I414" s="340">
        <f>SUMIF(A:A,A414,J:J)</f>
        <v>10.68</v>
      </c>
      <c r="J414" s="377"/>
      <c r="K414" s="377"/>
      <c r="L414" s="377"/>
      <c r="M414" s="377"/>
      <c r="N414" s="377"/>
      <c r="O414" s="377"/>
      <c r="P414" s="377"/>
    </row>
    <row r="415" spans="1:16" ht="30" x14ac:dyDescent="0.25">
      <c r="A415" s="390">
        <f t="shared" ref="A415:A425" si="178">IF(O415&lt;&gt;0,O415,A414)</f>
        <v>100778</v>
      </c>
      <c r="B415" s="391">
        <v>100716</v>
      </c>
      <c r="C415" s="392"/>
      <c r="D415" s="392" t="s">
        <v>2694</v>
      </c>
      <c r="E415" s="393"/>
      <c r="F415" s="393" t="s">
        <v>3</v>
      </c>
      <c r="G415" s="394">
        <v>7.9000000000000008E-3</v>
      </c>
      <c r="H415" s="395">
        <f>VLOOKUP(B415,'CMP-SIN-SD-10-2023'!A:D,4,0)</f>
        <v>26.93</v>
      </c>
      <c r="I415" s="395"/>
      <c r="J415" s="25">
        <f t="shared" ref="J415:J425" si="179">TRUNC((H415*G415),2)</f>
        <v>0.21</v>
      </c>
      <c r="M415" s="25">
        <f>VLOOKUP(B415,'CMP-SIN-SD-10-2023'!A:D,4,0)</f>
        <v>26.93</v>
      </c>
      <c r="N415" s="25" t="b">
        <f t="shared" ref="N415:N425" si="180">M415=H415</f>
        <v>1</v>
      </c>
      <c r="O415" s="377"/>
      <c r="P415" s="377"/>
    </row>
    <row r="416" spans="1:16" ht="45" x14ac:dyDescent="0.25">
      <c r="A416" s="367">
        <f t="shared" si="178"/>
        <v>100778</v>
      </c>
      <c r="B416" s="226">
        <v>100719</v>
      </c>
      <c r="C416" s="227"/>
      <c r="D416" s="227" t="s">
        <v>5183</v>
      </c>
      <c r="E416" s="228"/>
      <c r="F416" s="228" t="s">
        <v>3</v>
      </c>
      <c r="G416" s="368">
        <v>7.9000000000000008E-3</v>
      </c>
      <c r="H416" s="369">
        <f>VLOOKUP(B416,'CMP-SIN-SD-10-2023'!A:D,4,0)</f>
        <v>11</v>
      </c>
      <c r="I416" s="369"/>
      <c r="J416" s="25">
        <f t="shared" si="179"/>
        <v>0.08</v>
      </c>
      <c r="M416" s="25">
        <f>VLOOKUP(B416,'CMP-SIN-SD-10-2023'!A:D,4,0)</f>
        <v>11</v>
      </c>
      <c r="N416" s="25" t="b">
        <f t="shared" si="180"/>
        <v>1</v>
      </c>
      <c r="O416" s="377"/>
      <c r="P416" s="377"/>
    </row>
    <row r="417" spans="1:16" ht="30" x14ac:dyDescent="0.25">
      <c r="A417" s="367">
        <f t="shared" si="178"/>
        <v>100778</v>
      </c>
      <c r="B417" s="226">
        <v>88240</v>
      </c>
      <c r="C417" s="227"/>
      <c r="D417" s="227" t="s">
        <v>3283</v>
      </c>
      <c r="E417" s="228"/>
      <c r="F417" s="228" t="s">
        <v>517</v>
      </c>
      <c r="G417" s="368">
        <v>8.9999999999999998E-4</v>
      </c>
      <c r="H417" s="369">
        <f>VLOOKUP(B417,'CMP-SIN-SD-10-2023'!A:D,4,0)</f>
        <v>21.57</v>
      </c>
      <c r="I417" s="369"/>
      <c r="J417" s="25">
        <f t="shared" si="179"/>
        <v>0.01</v>
      </c>
      <c r="M417" s="25">
        <f>VLOOKUP(B417,'CMP-SIN-SD-10-2023'!A:D,4,0)</f>
        <v>21.57</v>
      </c>
      <c r="N417" s="25" t="b">
        <f t="shared" si="180"/>
        <v>1</v>
      </c>
      <c r="O417" s="377"/>
      <c r="P417" s="377"/>
    </row>
    <row r="418" spans="1:16" ht="30" x14ac:dyDescent="0.25">
      <c r="A418" s="367">
        <f t="shared" si="178"/>
        <v>100778</v>
      </c>
      <c r="B418" s="226">
        <v>88278</v>
      </c>
      <c r="C418" s="227"/>
      <c r="D418" s="227" t="s">
        <v>3315</v>
      </c>
      <c r="E418" s="228"/>
      <c r="F418" s="228" t="s">
        <v>517</v>
      </c>
      <c r="G418" s="368">
        <v>5.0000000000000001E-3</v>
      </c>
      <c r="H418" s="369">
        <f>VLOOKUP(B418,'CMP-SIN-SD-10-2023'!A:D,4,0)</f>
        <v>24.01</v>
      </c>
      <c r="I418" s="369"/>
      <c r="J418" s="25">
        <f t="shared" si="179"/>
        <v>0.12</v>
      </c>
      <c r="M418" s="25">
        <f>VLOOKUP(B418,'CMP-SIN-SD-10-2023'!A:D,4,0)</f>
        <v>24.01</v>
      </c>
      <c r="N418" s="25" t="b">
        <f t="shared" si="180"/>
        <v>1</v>
      </c>
      <c r="O418" s="377"/>
      <c r="P418" s="377"/>
    </row>
    <row r="419" spans="1:16" ht="45" x14ac:dyDescent="0.25">
      <c r="A419" s="367">
        <f t="shared" si="178"/>
        <v>100778</v>
      </c>
      <c r="B419" s="226">
        <v>93287</v>
      </c>
      <c r="C419" s="227"/>
      <c r="D419" s="227" t="s">
        <v>363</v>
      </c>
      <c r="E419" s="228"/>
      <c r="F419" s="228" t="s">
        <v>273</v>
      </c>
      <c r="G419" s="368">
        <v>6.9999999999999999E-4</v>
      </c>
      <c r="H419" s="369">
        <f>VLOOKUP(B419,'CMP-SIN-SD-10-2023'!A:D,4,0)</f>
        <v>333.44</v>
      </c>
      <c r="I419" s="369"/>
      <c r="J419" s="25">
        <f t="shared" si="179"/>
        <v>0.23</v>
      </c>
      <c r="M419" s="25">
        <f>VLOOKUP(B419,'CMP-SIN-SD-10-2023'!A:D,4,0)</f>
        <v>333.44</v>
      </c>
      <c r="N419" s="25" t="b">
        <f t="shared" si="180"/>
        <v>1</v>
      </c>
      <c r="O419" s="377"/>
      <c r="P419" s="377"/>
    </row>
    <row r="420" spans="1:16" ht="45" x14ac:dyDescent="0.25">
      <c r="A420" s="367">
        <f t="shared" si="178"/>
        <v>100778</v>
      </c>
      <c r="B420" s="226">
        <v>93288</v>
      </c>
      <c r="C420" s="227"/>
      <c r="D420" s="227" t="s">
        <v>485</v>
      </c>
      <c r="E420" s="228"/>
      <c r="F420" s="228" t="s">
        <v>395</v>
      </c>
      <c r="G420" s="368">
        <v>5.9999999999999995E-4</v>
      </c>
      <c r="H420" s="369">
        <f>VLOOKUP(B420,'CMP-SIN-SD-10-2023'!A:D,4,0)</f>
        <v>169.16</v>
      </c>
      <c r="I420" s="369"/>
      <c r="J420" s="25">
        <f t="shared" si="179"/>
        <v>0.1</v>
      </c>
      <c r="M420" s="25">
        <f>VLOOKUP(B420,'CMP-SIN-SD-10-2023'!A:D,4,0)</f>
        <v>169.16</v>
      </c>
      <c r="N420" s="25" t="b">
        <f t="shared" si="180"/>
        <v>1</v>
      </c>
      <c r="O420" s="377"/>
      <c r="P420" s="377"/>
    </row>
    <row r="421" spans="1:16" ht="30" x14ac:dyDescent="0.25">
      <c r="A421" s="367">
        <f t="shared" si="178"/>
        <v>100778</v>
      </c>
      <c r="B421" s="226">
        <v>4777</v>
      </c>
      <c r="C421" s="227"/>
      <c r="D421" s="227" t="s">
        <v>7517</v>
      </c>
      <c r="E421" s="228"/>
      <c r="F421" s="228" t="s">
        <v>17</v>
      </c>
      <c r="G421" s="368">
        <v>0.51673250000000004</v>
      </c>
      <c r="H421" s="369">
        <f>VLOOKUP(B421,'INS-SIN-SD-10-2023'!A:D,4,0)</f>
        <v>8.5</v>
      </c>
      <c r="I421" s="369"/>
      <c r="J421" s="25">
        <f t="shared" si="179"/>
        <v>4.3899999999999997</v>
      </c>
      <c r="M421" s="25">
        <f>VLOOKUP(B421,'INS-SIN-SD-10-2023'!A:D,4,0)</f>
        <v>8.5</v>
      </c>
      <c r="N421" s="25" t="b">
        <f t="shared" si="180"/>
        <v>1</v>
      </c>
      <c r="O421" s="377"/>
      <c r="P421" s="377" t="s">
        <v>13773</v>
      </c>
    </row>
    <row r="422" spans="1:16" ht="30" x14ac:dyDescent="0.25">
      <c r="A422" s="367">
        <f t="shared" si="178"/>
        <v>100778</v>
      </c>
      <c r="B422" s="226">
        <v>1333</v>
      </c>
      <c r="C422" s="227"/>
      <c r="D422" s="227" t="s">
        <v>7523</v>
      </c>
      <c r="E422" s="228"/>
      <c r="F422" s="228" t="s">
        <v>17</v>
      </c>
      <c r="G422" s="368">
        <v>6.4238999999999997E-3</v>
      </c>
      <c r="H422" s="369">
        <f>VLOOKUP(B422,'INS-SIN-SD-10-2023'!A:D,4,0)</f>
        <v>7.59</v>
      </c>
      <c r="I422" s="369"/>
      <c r="J422" s="25">
        <f t="shared" si="179"/>
        <v>0.04</v>
      </c>
      <c r="M422" s="25">
        <f>VLOOKUP(B422,'INS-SIN-SD-10-2023'!A:D,4,0)</f>
        <v>7.59</v>
      </c>
      <c r="N422" s="25" t="b">
        <f t="shared" si="180"/>
        <v>1</v>
      </c>
      <c r="O422" s="377"/>
      <c r="P422" s="377" t="s">
        <v>13773</v>
      </c>
    </row>
    <row r="423" spans="1:16" ht="30" x14ac:dyDescent="0.25">
      <c r="A423" s="367">
        <f t="shared" si="178"/>
        <v>100778</v>
      </c>
      <c r="B423" s="226">
        <v>1332</v>
      </c>
      <c r="C423" s="227"/>
      <c r="D423" s="227" t="s">
        <v>7525</v>
      </c>
      <c r="E423" s="228"/>
      <c r="F423" s="228" t="s">
        <v>17</v>
      </c>
      <c r="G423" s="368">
        <v>1.8177E-3</v>
      </c>
      <c r="H423" s="369">
        <f>VLOOKUP(B423,'INS-SIN-SD-10-2023'!A:D,4,0)</f>
        <v>7.71</v>
      </c>
      <c r="I423" s="369"/>
      <c r="J423" s="25">
        <f t="shared" si="179"/>
        <v>0.01</v>
      </c>
      <c r="M423" s="25">
        <f>VLOOKUP(B423,'INS-SIN-SD-10-2023'!A:D,4,0)</f>
        <v>7.71</v>
      </c>
      <c r="N423" s="25" t="b">
        <f t="shared" si="180"/>
        <v>1</v>
      </c>
      <c r="O423" s="377"/>
      <c r="P423" s="377" t="s">
        <v>13773</v>
      </c>
    </row>
    <row r="424" spans="1:16" ht="30" x14ac:dyDescent="0.25">
      <c r="A424" s="367">
        <f t="shared" si="178"/>
        <v>100778</v>
      </c>
      <c r="B424" s="226">
        <v>442</v>
      </c>
      <c r="C424" s="227"/>
      <c r="D424" s="227" t="s">
        <v>7703</v>
      </c>
      <c r="E424" s="228"/>
      <c r="F424" s="228" t="s">
        <v>6</v>
      </c>
      <c r="G424" s="368">
        <v>3.0000000000000001E-3</v>
      </c>
      <c r="H424" s="369">
        <f>VLOOKUP(B424,'INS-SIN-SD-10-2023'!A:D,4,0)</f>
        <v>7.83</v>
      </c>
      <c r="I424" s="369"/>
      <c r="J424" s="25">
        <f t="shared" si="179"/>
        <v>0.02</v>
      </c>
      <c r="M424" s="25">
        <f>VLOOKUP(B424,'INS-SIN-SD-10-2023'!A:D,4,0)</f>
        <v>7.83</v>
      </c>
      <c r="N424" s="25" t="b">
        <f t="shared" si="180"/>
        <v>1</v>
      </c>
      <c r="O424" s="377"/>
      <c r="P424" s="377" t="s">
        <v>13773</v>
      </c>
    </row>
    <row r="425" spans="1:16" x14ac:dyDescent="0.25">
      <c r="A425" s="378">
        <f t="shared" si="178"/>
        <v>100778</v>
      </c>
      <c r="B425" s="379">
        <v>10966</v>
      </c>
      <c r="C425" s="380"/>
      <c r="D425" s="380" t="s">
        <v>7713</v>
      </c>
      <c r="E425" s="381"/>
      <c r="F425" s="381" t="s">
        <v>17</v>
      </c>
      <c r="G425" s="382">
        <v>0.56602569999999996</v>
      </c>
      <c r="H425" s="383">
        <f>VLOOKUP(B425,'INS-SIN-SD-10-2023'!A:D,4,0)</f>
        <v>9.67</v>
      </c>
      <c r="I425" s="383"/>
      <c r="J425" s="25">
        <f t="shared" si="179"/>
        <v>5.47</v>
      </c>
      <c r="M425" s="25">
        <f>VLOOKUP(B425,'INS-SIN-SD-10-2023'!A:D,4,0)</f>
        <v>9.67</v>
      </c>
      <c r="N425" s="25" t="b">
        <f t="shared" si="180"/>
        <v>1</v>
      </c>
      <c r="O425" s="377"/>
      <c r="P425" s="377" t="s">
        <v>13773</v>
      </c>
    </row>
    <row r="426" spans="1:16" ht="60" x14ac:dyDescent="0.25">
      <c r="A426" s="328">
        <v>100757</v>
      </c>
      <c r="B426" s="357"/>
      <c r="C426" s="339" t="s">
        <v>6823</v>
      </c>
      <c r="D426" s="339"/>
      <c r="E426" s="334" t="s">
        <v>3</v>
      </c>
      <c r="F426" s="334"/>
      <c r="G426" s="358"/>
      <c r="H426" s="359"/>
      <c r="I426" s="340">
        <f>SUMIF(A:A,A426,J:J)</f>
        <v>51.25</v>
      </c>
      <c r="J426" s="377"/>
      <c r="K426" s="377"/>
      <c r="L426" s="377"/>
      <c r="M426" s="377"/>
      <c r="N426" s="377"/>
      <c r="O426" s="377"/>
      <c r="P426" s="377"/>
    </row>
    <row r="427" spans="1:16" x14ac:dyDescent="0.25">
      <c r="A427" s="390">
        <f t="shared" ref="A427:A429" si="181">IF(O427&lt;&gt;0,O427,A426)</f>
        <v>100757</v>
      </c>
      <c r="B427" s="391">
        <v>88310</v>
      </c>
      <c r="C427" s="392"/>
      <c r="D427" s="392" t="s">
        <v>3340</v>
      </c>
      <c r="E427" s="393"/>
      <c r="F427" s="393" t="s">
        <v>517</v>
      </c>
      <c r="G427" s="394">
        <v>1.0530999999999999</v>
      </c>
      <c r="H427" s="395">
        <f>VLOOKUP(B427,'CMP-SIN-SD-10-2023'!A:D,4,0)</f>
        <v>30.74</v>
      </c>
      <c r="I427" s="395"/>
      <c r="J427" s="25">
        <f t="shared" ref="J427:J429" si="182">TRUNC((H427*G427),2)</f>
        <v>32.369999999999997</v>
      </c>
      <c r="M427" s="25">
        <f>VLOOKUP(B427,'CMP-SIN-SD-10-2023'!A:D,4,0)</f>
        <v>30.74</v>
      </c>
      <c r="N427" s="25" t="b">
        <f t="shared" ref="N427:N429" si="183">M427=H427</f>
        <v>1</v>
      </c>
      <c r="O427" s="377"/>
      <c r="P427" s="377"/>
    </row>
    <row r="428" spans="1:16" x14ac:dyDescent="0.25">
      <c r="A428" s="367">
        <f t="shared" si="181"/>
        <v>100757</v>
      </c>
      <c r="B428" s="226">
        <v>5318</v>
      </c>
      <c r="C428" s="227"/>
      <c r="D428" s="227" t="s">
        <v>7571</v>
      </c>
      <c r="E428" s="228"/>
      <c r="F428" s="228" t="s">
        <v>3012</v>
      </c>
      <c r="G428" s="368">
        <v>0.124</v>
      </c>
      <c r="H428" s="369">
        <f>VLOOKUP(B428,'INS-SIN-SD-10-2023'!A:D,4,0)</f>
        <v>18.329999999999998</v>
      </c>
      <c r="I428" s="369"/>
      <c r="J428" s="25">
        <f t="shared" si="182"/>
        <v>2.27</v>
      </c>
      <c r="M428" s="25">
        <f>VLOOKUP(B428,'INS-SIN-SD-10-2023'!A:D,4,0)</f>
        <v>18.329999999999998</v>
      </c>
      <c r="N428" s="25" t="b">
        <f t="shared" si="183"/>
        <v>1</v>
      </c>
      <c r="O428" s="377"/>
      <c r="P428" s="377" t="s">
        <v>13773</v>
      </c>
    </row>
    <row r="429" spans="1:16" x14ac:dyDescent="0.25">
      <c r="A429" s="378">
        <f t="shared" si="181"/>
        <v>100757</v>
      </c>
      <c r="B429" s="379">
        <v>7311</v>
      </c>
      <c r="C429" s="380"/>
      <c r="D429" s="380" t="s">
        <v>7820</v>
      </c>
      <c r="E429" s="381"/>
      <c r="F429" s="381" t="s">
        <v>3012</v>
      </c>
      <c r="G429" s="382">
        <v>0.41339999999999999</v>
      </c>
      <c r="H429" s="383">
        <f>VLOOKUP(B429,'INS-SIN-SD-10-2023'!A:D,4,0)</f>
        <v>40.200000000000003</v>
      </c>
      <c r="I429" s="383"/>
      <c r="J429" s="25">
        <f t="shared" si="182"/>
        <v>16.61</v>
      </c>
      <c r="M429" s="25">
        <f>VLOOKUP(B429,'INS-SIN-SD-10-2023'!A:D,4,0)</f>
        <v>40.200000000000003</v>
      </c>
      <c r="N429" s="25" t="b">
        <f t="shared" si="183"/>
        <v>1</v>
      </c>
      <c r="O429" s="377"/>
      <c r="P429" s="377" t="s">
        <v>13773</v>
      </c>
    </row>
    <row r="430" spans="1:16" ht="45" x14ac:dyDescent="0.25">
      <c r="A430" s="328">
        <v>100721</v>
      </c>
      <c r="B430" s="357"/>
      <c r="C430" s="339" t="s">
        <v>6808</v>
      </c>
      <c r="D430" s="339"/>
      <c r="E430" s="334" t="s">
        <v>3</v>
      </c>
      <c r="F430" s="334"/>
      <c r="G430" s="358"/>
      <c r="H430" s="359"/>
      <c r="I430" s="340">
        <f>SUMIF(A:A,A430,J:J)</f>
        <v>25.99</v>
      </c>
      <c r="J430" s="377"/>
      <c r="K430" s="377"/>
      <c r="L430" s="377"/>
      <c r="M430" s="377"/>
      <c r="N430" s="377"/>
      <c r="O430" s="377"/>
      <c r="P430" s="377"/>
    </row>
    <row r="431" spans="1:16" x14ac:dyDescent="0.25">
      <c r="A431" s="390">
        <f t="shared" ref="A431:A433" si="184">IF(O431&lt;&gt;0,O431,A430)</f>
        <v>100721</v>
      </c>
      <c r="B431" s="391">
        <v>88310</v>
      </c>
      <c r="C431" s="392"/>
      <c r="D431" s="392" t="s">
        <v>3340</v>
      </c>
      <c r="E431" s="393"/>
      <c r="F431" s="393" t="s">
        <v>517</v>
      </c>
      <c r="G431" s="394">
        <v>0.52659999999999996</v>
      </c>
      <c r="H431" s="395">
        <f>VLOOKUP(B431,'CMP-SIN-SD-10-2023'!A:D,4,0)</f>
        <v>30.74</v>
      </c>
      <c r="I431" s="395"/>
      <c r="J431" s="25">
        <f t="shared" ref="J431:J433" si="185">TRUNC((H431*G431),2)</f>
        <v>16.18</v>
      </c>
      <c r="M431" s="25">
        <f>VLOOKUP(B431,'CMP-SIN-SD-10-2023'!A:D,4,0)</f>
        <v>30.74</v>
      </c>
      <c r="N431" s="25" t="b">
        <f t="shared" ref="N431:N433" si="186">M431=H431</f>
        <v>1</v>
      </c>
      <c r="O431" s="377"/>
      <c r="P431" s="377"/>
    </row>
    <row r="432" spans="1:16" x14ac:dyDescent="0.25">
      <c r="A432" s="367">
        <f t="shared" si="184"/>
        <v>100721</v>
      </c>
      <c r="B432" s="226">
        <v>7307</v>
      </c>
      <c r="C432" s="227"/>
      <c r="D432" s="227" t="s">
        <v>7620</v>
      </c>
      <c r="E432" s="228"/>
      <c r="F432" s="228" t="s">
        <v>3012</v>
      </c>
      <c r="G432" s="368">
        <v>0.20699999999999999</v>
      </c>
      <c r="H432" s="369">
        <f>VLOOKUP(B432,'INS-SIN-SD-10-2023'!A:D,4,0)</f>
        <v>41.98</v>
      </c>
      <c r="I432" s="369"/>
      <c r="J432" s="25">
        <f t="shared" si="185"/>
        <v>8.68</v>
      </c>
      <c r="M432" s="25">
        <f>VLOOKUP(B432,'INS-SIN-SD-10-2023'!A:D,4,0)</f>
        <v>41.98</v>
      </c>
      <c r="N432" s="25" t="b">
        <f t="shared" si="186"/>
        <v>1</v>
      </c>
      <c r="O432" s="377"/>
      <c r="P432" s="377" t="s">
        <v>13773</v>
      </c>
    </row>
    <row r="433" spans="1:16" x14ac:dyDescent="0.25">
      <c r="A433" s="378">
        <f t="shared" si="184"/>
        <v>100721</v>
      </c>
      <c r="B433" s="379">
        <v>5318</v>
      </c>
      <c r="C433" s="380"/>
      <c r="D433" s="380" t="s">
        <v>7571</v>
      </c>
      <c r="E433" s="381"/>
      <c r="F433" s="381" t="s">
        <v>3012</v>
      </c>
      <c r="G433" s="382">
        <v>6.1899999999999997E-2</v>
      </c>
      <c r="H433" s="383">
        <f>VLOOKUP(B433,'INS-SIN-SD-10-2023'!A:D,4,0)</f>
        <v>18.329999999999998</v>
      </c>
      <c r="I433" s="383"/>
      <c r="J433" s="25">
        <f t="shared" si="185"/>
        <v>1.1299999999999999</v>
      </c>
      <c r="M433" s="25">
        <f>VLOOKUP(B433,'INS-SIN-SD-10-2023'!A:D,4,0)</f>
        <v>18.329999999999998</v>
      </c>
      <c r="N433" s="25" t="b">
        <f t="shared" si="186"/>
        <v>1</v>
      </c>
      <c r="O433" s="377"/>
      <c r="P433" s="377" t="s">
        <v>13773</v>
      </c>
    </row>
    <row r="434" spans="1:16" ht="30" x14ac:dyDescent="0.25">
      <c r="A434" s="328">
        <v>93202</v>
      </c>
      <c r="B434" s="357"/>
      <c r="C434" s="339" t="s">
        <v>1591</v>
      </c>
      <c r="D434" s="339"/>
      <c r="E434" s="334" t="s">
        <v>16</v>
      </c>
      <c r="F434" s="334"/>
      <c r="G434" s="358"/>
      <c r="H434" s="359"/>
      <c r="I434" s="340">
        <f>SUMIF(A:A,A434,J:J)</f>
        <v>28.679999999999996</v>
      </c>
      <c r="J434" s="377"/>
      <c r="K434" s="377"/>
      <c r="L434" s="377"/>
      <c r="M434" s="377"/>
      <c r="N434" s="377"/>
      <c r="O434" s="377"/>
      <c r="P434" s="377"/>
    </row>
    <row r="435" spans="1:16" x14ac:dyDescent="0.25">
      <c r="A435" s="390">
        <f t="shared" ref="A435:A438" si="187">IF(O435&lt;&gt;0,O435,A434)</f>
        <v>93202</v>
      </c>
      <c r="B435" s="391">
        <v>88309</v>
      </c>
      <c r="C435" s="392"/>
      <c r="D435" s="392" t="s">
        <v>3339</v>
      </c>
      <c r="E435" s="393"/>
      <c r="F435" s="393" t="s">
        <v>517</v>
      </c>
      <c r="G435" s="394">
        <v>0.52900000000000003</v>
      </c>
      <c r="H435" s="395">
        <f>VLOOKUP(B435,'CMP-SIN-SD-10-2023'!A:D,4,0)</f>
        <v>29.53</v>
      </c>
      <c r="I435" s="395"/>
      <c r="J435" s="25">
        <f t="shared" ref="J435:J438" si="188">TRUNC((H435*G435),2)</f>
        <v>15.62</v>
      </c>
      <c r="M435" s="25">
        <f>VLOOKUP(B435,'CMP-SIN-SD-10-2023'!A:D,4,0)</f>
        <v>29.53</v>
      </c>
      <c r="N435" s="25" t="b">
        <f t="shared" ref="N435:N438" si="189">M435=H435</f>
        <v>1</v>
      </c>
      <c r="O435" s="377"/>
      <c r="P435" s="377"/>
    </row>
    <row r="436" spans="1:16" x14ac:dyDescent="0.25">
      <c r="A436" s="367">
        <f t="shared" si="187"/>
        <v>93202</v>
      </c>
      <c r="B436" s="226">
        <v>88316</v>
      </c>
      <c r="C436" s="227"/>
      <c r="D436" s="227" t="s">
        <v>3346</v>
      </c>
      <c r="E436" s="228"/>
      <c r="F436" s="228" t="s">
        <v>517</v>
      </c>
      <c r="G436" s="368">
        <v>0.106</v>
      </c>
      <c r="H436" s="369">
        <f>VLOOKUP(B436,'CMP-SIN-SD-10-2023'!A:D,4,0)</f>
        <v>21.91</v>
      </c>
      <c r="I436" s="369"/>
      <c r="J436" s="25">
        <f t="shared" si="188"/>
        <v>2.3199999999999998</v>
      </c>
      <c r="M436" s="25">
        <f>VLOOKUP(B436,'CMP-SIN-SD-10-2023'!A:D,4,0)</f>
        <v>21.91</v>
      </c>
      <c r="N436" s="25" t="b">
        <f t="shared" si="189"/>
        <v>1</v>
      </c>
      <c r="O436" s="377"/>
      <c r="P436" s="377"/>
    </row>
    <row r="437" spans="1:16" ht="60" x14ac:dyDescent="0.25">
      <c r="A437" s="367">
        <f t="shared" si="187"/>
        <v>93202</v>
      </c>
      <c r="B437" s="226">
        <v>87294</v>
      </c>
      <c r="C437" s="227"/>
      <c r="D437" s="227" t="s">
        <v>2828</v>
      </c>
      <c r="E437" s="228"/>
      <c r="F437" s="228" t="s">
        <v>12</v>
      </c>
      <c r="G437" s="368">
        <v>5.1999999999999998E-3</v>
      </c>
      <c r="H437" s="369">
        <f>VLOOKUP(B437,'CMP-SIN-SD-10-2023'!A:D,4,0)</f>
        <v>688.74</v>
      </c>
      <c r="I437" s="369"/>
      <c r="J437" s="25">
        <f t="shared" si="188"/>
        <v>3.58</v>
      </c>
      <c r="M437" s="25">
        <f>VLOOKUP(B437,'CMP-SIN-SD-10-2023'!A:D,4,0)</f>
        <v>688.74</v>
      </c>
      <c r="N437" s="25" t="b">
        <f t="shared" si="189"/>
        <v>1</v>
      </c>
      <c r="O437" s="377"/>
      <c r="P437" s="377"/>
    </row>
    <row r="438" spans="1:16" x14ac:dyDescent="0.25">
      <c r="A438" s="378">
        <f t="shared" si="187"/>
        <v>93202</v>
      </c>
      <c r="B438" s="379">
        <v>7258</v>
      </c>
      <c r="C438" s="380"/>
      <c r="D438" s="380" t="s">
        <v>7816</v>
      </c>
      <c r="E438" s="381"/>
      <c r="F438" s="381" t="s">
        <v>6</v>
      </c>
      <c r="G438" s="382">
        <v>11.2</v>
      </c>
      <c r="H438" s="383">
        <f>VLOOKUP(B438,'INS-SIN-SD-10-2023'!A:D,4,0)</f>
        <v>0.64</v>
      </c>
      <c r="I438" s="383"/>
      <c r="J438" s="25">
        <f t="shared" si="188"/>
        <v>7.16</v>
      </c>
      <c r="M438" s="25">
        <f>VLOOKUP(B438,'INS-SIN-SD-10-2023'!A:D,4,0)</f>
        <v>0.64</v>
      </c>
      <c r="N438" s="25" t="b">
        <f t="shared" si="189"/>
        <v>1</v>
      </c>
      <c r="O438" s="377"/>
      <c r="P438" s="377" t="s">
        <v>13773</v>
      </c>
    </row>
    <row r="439" spans="1:16" ht="60" x14ac:dyDescent="0.25">
      <c r="A439" s="328">
        <v>87495</v>
      </c>
      <c r="B439" s="357"/>
      <c r="C439" s="339" t="s">
        <v>13824</v>
      </c>
      <c r="D439" s="339"/>
      <c r="E439" s="334" t="s">
        <v>3</v>
      </c>
      <c r="F439" s="334"/>
      <c r="G439" s="358"/>
      <c r="H439" s="359"/>
      <c r="I439" s="340">
        <f>SUMIF(A:A,A439,J:J)</f>
        <v>99.63000000000001</v>
      </c>
      <c r="J439" s="377"/>
      <c r="K439" s="377"/>
      <c r="L439" s="377"/>
      <c r="M439" s="377"/>
      <c r="N439" s="377"/>
      <c r="O439" s="377"/>
      <c r="P439" s="377"/>
    </row>
    <row r="440" spans="1:16" ht="60" x14ac:dyDescent="0.25">
      <c r="A440" s="390">
        <f t="shared" ref="A440:A445" si="190">IF(O440&lt;&gt;0,O440,A439)</f>
        <v>87495</v>
      </c>
      <c r="B440" s="391">
        <v>87292</v>
      </c>
      <c r="C440" s="392"/>
      <c r="D440" s="392" t="s">
        <v>2827</v>
      </c>
      <c r="E440" s="393"/>
      <c r="F440" s="393" t="s">
        <v>12</v>
      </c>
      <c r="G440" s="394">
        <v>9.7999999999999997E-3</v>
      </c>
      <c r="H440" s="395">
        <f>VLOOKUP(B440,'CMP-SIN-SD-10-2023'!A:D,4,0)</f>
        <v>717.3</v>
      </c>
      <c r="I440" s="395"/>
      <c r="J440" s="25">
        <f t="shared" ref="J440:J445" si="191">TRUNC((H440*G440),2)</f>
        <v>7.02</v>
      </c>
      <c r="M440" s="25">
        <f>VLOOKUP(B440,'CMP-SIN-SD-10-2023'!A:D,4,0)</f>
        <v>717.3</v>
      </c>
      <c r="N440" s="25" t="b">
        <f t="shared" ref="N440:N445" si="192">M440=H440</f>
        <v>1</v>
      </c>
      <c r="O440" s="377"/>
      <c r="P440" s="377"/>
    </row>
    <row r="441" spans="1:16" x14ac:dyDescent="0.25">
      <c r="A441" s="367">
        <f t="shared" si="190"/>
        <v>87495</v>
      </c>
      <c r="B441" s="226">
        <v>88309</v>
      </c>
      <c r="C441" s="227"/>
      <c r="D441" s="227" t="s">
        <v>3339</v>
      </c>
      <c r="E441" s="228"/>
      <c r="F441" s="228" t="s">
        <v>517</v>
      </c>
      <c r="G441" s="368">
        <v>1.69</v>
      </c>
      <c r="H441" s="369">
        <f>VLOOKUP(B441,'CMP-SIN-SD-10-2023'!A:D,4,0)</f>
        <v>29.53</v>
      </c>
      <c r="I441" s="369"/>
      <c r="J441" s="25">
        <f t="shared" si="191"/>
        <v>49.9</v>
      </c>
      <c r="M441" s="25">
        <f>VLOOKUP(B441,'CMP-SIN-SD-10-2023'!A:D,4,0)</f>
        <v>29.53</v>
      </c>
      <c r="N441" s="25" t="b">
        <f t="shared" si="192"/>
        <v>1</v>
      </c>
      <c r="O441" s="377"/>
      <c r="P441" s="377"/>
    </row>
    <row r="442" spans="1:16" x14ac:dyDescent="0.25">
      <c r="A442" s="367">
        <f t="shared" si="190"/>
        <v>87495</v>
      </c>
      <c r="B442" s="226">
        <v>88316</v>
      </c>
      <c r="C442" s="227"/>
      <c r="D442" s="227" t="s">
        <v>3346</v>
      </c>
      <c r="E442" s="228"/>
      <c r="F442" s="228" t="s">
        <v>517</v>
      </c>
      <c r="G442" s="368">
        <v>0.84499999999999997</v>
      </c>
      <c r="H442" s="369">
        <f>VLOOKUP(B442,'CMP-SIN-SD-10-2023'!A:D,4,0)</f>
        <v>21.91</v>
      </c>
      <c r="I442" s="369"/>
      <c r="J442" s="25">
        <f t="shared" si="191"/>
        <v>18.510000000000002</v>
      </c>
      <c r="M442" s="25">
        <f>VLOOKUP(B442,'CMP-SIN-SD-10-2023'!A:D,4,0)</f>
        <v>21.91</v>
      </c>
      <c r="N442" s="25" t="b">
        <f t="shared" si="192"/>
        <v>1</v>
      </c>
      <c r="O442" s="377"/>
      <c r="P442" s="377"/>
    </row>
    <row r="443" spans="1:16" x14ac:dyDescent="0.25">
      <c r="A443" s="367">
        <f t="shared" si="190"/>
        <v>87495</v>
      </c>
      <c r="B443" s="226">
        <v>7266</v>
      </c>
      <c r="C443" s="227"/>
      <c r="D443" s="227" t="s">
        <v>13825</v>
      </c>
      <c r="E443" s="228"/>
      <c r="F443" s="228" t="s">
        <v>13826</v>
      </c>
      <c r="G443" s="368">
        <v>2.793E-2</v>
      </c>
      <c r="H443" s="369">
        <v>794.95</v>
      </c>
      <c r="I443" s="369"/>
      <c r="J443" s="25">
        <f t="shared" si="191"/>
        <v>22.2</v>
      </c>
      <c r="M443" s="25" t="e">
        <f>VLOOKUP(B443,'INS-SIN-SD-10-2023'!A:D,4,0)</f>
        <v>#N/A</v>
      </c>
      <c r="N443" s="25" t="e">
        <f t="shared" si="192"/>
        <v>#N/A</v>
      </c>
      <c r="O443" s="377"/>
      <c r="P443" s="377" t="s">
        <v>13773</v>
      </c>
    </row>
    <row r="444" spans="1:16" ht="45" x14ac:dyDescent="0.25">
      <c r="A444" s="367">
        <f t="shared" si="190"/>
        <v>87495</v>
      </c>
      <c r="B444" s="226">
        <v>34557</v>
      </c>
      <c r="C444" s="227"/>
      <c r="D444" s="227" t="s">
        <v>7804</v>
      </c>
      <c r="E444" s="228"/>
      <c r="F444" s="228" t="s">
        <v>16</v>
      </c>
      <c r="G444" s="368">
        <v>0.78500000000000003</v>
      </c>
      <c r="H444" s="369">
        <f>VLOOKUP(B444,'INS-SIN-SD-10-2023'!A:D,4,0)</f>
        <v>2.09</v>
      </c>
      <c r="I444" s="369"/>
      <c r="J444" s="25">
        <f t="shared" si="191"/>
        <v>1.64</v>
      </c>
      <c r="M444" s="25">
        <f>VLOOKUP(B444,'INS-SIN-SD-10-2023'!A:D,4,0)</f>
        <v>2.09</v>
      </c>
      <c r="N444" s="25" t="b">
        <f t="shared" si="192"/>
        <v>1</v>
      </c>
      <c r="O444" s="377"/>
      <c r="P444" s="377" t="s">
        <v>13773</v>
      </c>
    </row>
    <row r="445" spans="1:16" x14ac:dyDescent="0.25">
      <c r="A445" s="378">
        <f t="shared" si="190"/>
        <v>87495</v>
      </c>
      <c r="B445" s="379">
        <v>37395</v>
      </c>
      <c r="C445" s="380"/>
      <c r="D445" s="380" t="s">
        <v>7714</v>
      </c>
      <c r="E445" s="381"/>
      <c r="F445" s="381" t="s">
        <v>13827</v>
      </c>
      <c r="G445" s="382">
        <v>9.4000000000000004E-3</v>
      </c>
      <c r="H445" s="383">
        <f>VLOOKUP(B445,'INS-SIN-SD-10-2023'!A:D,4,0)</f>
        <v>38.74</v>
      </c>
      <c r="I445" s="383"/>
      <c r="J445" s="25">
        <f t="shared" si="191"/>
        <v>0.36</v>
      </c>
      <c r="M445" s="25">
        <f>VLOOKUP(B445,'INS-SIN-SD-10-2023'!A:D,4,0)</f>
        <v>38.74</v>
      </c>
      <c r="N445" s="25" t="b">
        <f t="shared" si="192"/>
        <v>1</v>
      </c>
      <c r="O445" s="377"/>
      <c r="P445" s="377" t="s">
        <v>13773</v>
      </c>
    </row>
    <row r="446" spans="1:16" ht="45" x14ac:dyDescent="0.25">
      <c r="A446" s="328">
        <v>101161</v>
      </c>
      <c r="B446" s="357"/>
      <c r="C446" s="339" t="s">
        <v>23</v>
      </c>
      <c r="D446" s="339"/>
      <c r="E446" s="334" t="s">
        <v>3</v>
      </c>
      <c r="F446" s="334"/>
      <c r="G446" s="358"/>
      <c r="H446" s="359"/>
      <c r="I446" s="340">
        <f>SUMIF(A:A,A446,J:J)</f>
        <v>238.98</v>
      </c>
      <c r="J446" s="377"/>
      <c r="K446" s="377"/>
      <c r="L446" s="377"/>
      <c r="M446" s="377"/>
      <c r="N446" s="377"/>
      <c r="O446" s="377"/>
      <c r="P446" s="377"/>
    </row>
    <row r="447" spans="1:16" x14ac:dyDescent="0.25">
      <c r="A447" s="390">
        <f t="shared" ref="A447:A450" si="193">IF(O447&lt;&gt;0,O447,A446)</f>
        <v>101161</v>
      </c>
      <c r="B447" s="391">
        <v>88309</v>
      </c>
      <c r="C447" s="392"/>
      <c r="D447" s="392" t="s">
        <v>3339</v>
      </c>
      <c r="E447" s="393"/>
      <c r="F447" s="393" t="s">
        <v>517</v>
      </c>
      <c r="G447" s="394">
        <v>2.0550000000000002</v>
      </c>
      <c r="H447" s="395">
        <f>VLOOKUP(B447,'CMP-SIN-SD-10-2023'!A:D,4,0)</f>
        <v>29.53</v>
      </c>
      <c r="I447" s="395"/>
      <c r="J447" s="25">
        <f t="shared" ref="J447:J450" si="194">TRUNC((H447*G447),2)</f>
        <v>60.68</v>
      </c>
      <c r="M447" s="25">
        <f>VLOOKUP(B447,'CMP-SIN-SD-10-2023'!A:D,4,0)</f>
        <v>29.53</v>
      </c>
      <c r="N447" s="25" t="b">
        <f t="shared" ref="N447:N450" si="195">M447=H447</f>
        <v>1</v>
      </c>
      <c r="O447" s="377"/>
      <c r="P447" s="377"/>
    </row>
    <row r="448" spans="1:16" x14ac:dyDescent="0.25">
      <c r="A448" s="367">
        <f t="shared" si="193"/>
        <v>101161</v>
      </c>
      <c r="B448" s="226">
        <v>88316</v>
      </c>
      <c r="C448" s="227"/>
      <c r="D448" s="227" t="s">
        <v>3346</v>
      </c>
      <c r="E448" s="228"/>
      <c r="F448" s="228" t="s">
        <v>517</v>
      </c>
      <c r="G448" s="368">
        <v>1.028</v>
      </c>
      <c r="H448" s="369">
        <f>VLOOKUP(B448,'CMP-SIN-SD-10-2023'!A:D,4,0)</f>
        <v>21.91</v>
      </c>
      <c r="I448" s="369"/>
      <c r="J448" s="25">
        <f t="shared" si="194"/>
        <v>22.52</v>
      </c>
      <c r="M448" s="25">
        <f>VLOOKUP(B448,'CMP-SIN-SD-10-2023'!A:D,4,0)</f>
        <v>21.91</v>
      </c>
      <c r="N448" s="25" t="b">
        <f t="shared" si="195"/>
        <v>1</v>
      </c>
      <c r="O448" s="377"/>
      <c r="P448" s="377"/>
    </row>
    <row r="449" spans="1:16" ht="30" x14ac:dyDescent="0.25">
      <c r="A449" s="367">
        <f t="shared" si="193"/>
        <v>101161</v>
      </c>
      <c r="B449" s="226">
        <v>100489</v>
      </c>
      <c r="C449" s="227"/>
      <c r="D449" s="227" t="s">
        <v>2959</v>
      </c>
      <c r="E449" s="228"/>
      <c r="F449" s="228" t="s">
        <v>12</v>
      </c>
      <c r="G449" s="368">
        <v>0.01</v>
      </c>
      <c r="H449" s="369">
        <f>VLOOKUP(B449,'CMP-SIN-SD-10-2023'!A:D,4,0)</f>
        <v>608.79999999999995</v>
      </c>
      <c r="I449" s="369"/>
      <c r="J449" s="25">
        <f t="shared" si="194"/>
        <v>6.08</v>
      </c>
      <c r="M449" s="25">
        <f>VLOOKUP(B449,'CMP-SIN-SD-10-2023'!A:D,4,0)</f>
        <v>608.79999999999995</v>
      </c>
      <c r="N449" s="25" t="b">
        <f t="shared" si="195"/>
        <v>1</v>
      </c>
      <c r="O449" s="377"/>
      <c r="P449" s="377"/>
    </row>
    <row r="450" spans="1:16" ht="30" x14ac:dyDescent="0.25">
      <c r="A450" s="378">
        <f t="shared" si="193"/>
        <v>101161</v>
      </c>
      <c r="B450" s="379">
        <v>665</v>
      </c>
      <c r="C450" s="380"/>
      <c r="D450" s="380" t="s">
        <v>7584</v>
      </c>
      <c r="E450" s="381"/>
      <c r="F450" s="381" t="s">
        <v>6</v>
      </c>
      <c r="G450" s="382">
        <v>3.95</v>
      </c>
      <c r="H450" s="383">
        <f>VLOOKUP(B450,'INS-SIN-SD-10-2023'!A:D,4,0)</f>
        <v>37.9</v>
      </c>
      <c r="I450" s="383"/>
      <c r="J450" s="25">
        <f t="shared" si="194"/>
        <v>149.69999999999999</v>
      </c>
      <c r="M450" s="25">
        <f>VLOOKUP(B450,'INS-SIN-SD-10-2023'!A:D,4,0)</f>
        <v>37.9</v>
      </c>
      <c r="N450" s="25" t="b">
        <f t="shared" si="195"/>
        <v>1</v>
      </c>
      <c r="O450" s="377"/>
      <c r="P450" s="377" t="s">
        <v>13773</v>
      </c>
    </row>
    <row r="451" spans="1:16" ht="45" x14ac:dyDescent="0.25">
      <c r="A451" s="328">
        <v>102253</v>
      </c>
      <c r="B451" s="357"/>
      <c r="C451" s="339" t="s">
        <v>4273</v>
      </c>
      <c r="D451" s="339"/>
      <c r="E451" s="334" t="s">
        <v>3</v>
      </c>
      <c r="F451" s="334"/>
      <c r="G451" s="358"/>
      <c r="H451" s="359"/>
      <c r="I451" s="340">
        <f>SUMIF(A:A,A451,J:J)</f>
        <v>723.08</v>
      </c>
      <c r="J451" s="377"/>
      <c r="K451" s="377"/>
      <c r="L451" s="377"/>
      <c r="M451" s="377"/>
      <c r="N451" s="377"/>
      <c r="O451" s="377"/>
      <c r="P451" s="377"/>
    </row>
    <row r="452" spans="1:16" x14ac:dyDescent="0.25">
      <c r="A452" s="390">
        <f t="shared" ref="A452:A458" si="196">IF(O452&lt;&gt;0,O452,A451)</f>
        <v>102253</v>
      </c>
      <c r="B452" s="391">
        <v>88274</v>
      </c>
      <c r="C452" s="392"/>
      <c r="D452" s="392" t="s">
        <v>3312</v>
      </c>
      <c r="E452" s="393"/>
      <c r="F452" s="393" t="s">
        <v>517</v>
      </c>
      <c r="G452" s="394">
        <v>1.405</v>
      </c>
      <c r="H452" s="395">
        <f>VLOOKUP(B452,'CMP-SIN-SD-10-2023'!A:D,4,0)</f>
        <v>29.39</v>
      </c>
      <c r="I452" s="395"/>
      <c r="J452" s="25">
        <f t="shared" ref="J452:J458" si="197">TRUNC((H452*G452),2)</f>
        <v>41.29</v>
      </c>
      <c r="M452" s="25">
        <f>VLOOKUP(B452,'CMP-SIN-SD-10-2023'!A:D,4,0)</f>
        <v>29.39</v>
      </c>
      <c r="N452" s="25" t="b">
        <f t="shared" ref="N452:N458" si="198">M452=H452</f>
        <v>1</v>
      </c>
      <c r="O452" s="377"/>
      <c r="P452" s="377"/>
    </row>
    <row r="453" spans="1:16" x14ac:dyDescent="0.25">
      <c r="A453" s="367">
        <f t="shared" si="196"/>
        <v>102253</v>
      </c>
      <c r="B453" s="226">
        <v>88316</v>
      </c>
      <c r="C453" s="227"/>
      <c r="D453" s="227" t="s">
        <v>3346</v>
      </c>
      <c r="E453" s="228"/>
      <c r="F453" s="228" t="s">
        <v>517</v>
      </c>
      <c r="G453" s="368">
        <v>0.70199999999999996</v>
      </c>
      <c r="H453" s="369">
        <f>VLOOKUP(B453,'CMP-SIN-SD-10-2023'!A:D,4,0)</f>
        <v>21.91</v>
      </c>
      <c r="I453" s="369"/>
      <c r="J453" s="25">
        <f t="shared" si="197"/>
        <v>15.38</v>
      </c>
      <c r="M453" s="25">
        <f>VLOOKUP(B453,'CMP-SIN-SD-10-2023'!A:D,4,0)</f>
        <v>21.91</v>
      </c>
      <c r="N453" s="25" t="b">
        <f t="shared" si="198"/>
        <v>1</v>
      </c>
      <c r="O453" s="377"/>
      <c r="P453" s="377"/>
    </row>
    <row r="454" spans="1:16" ht="30" x14ac:dyDescent="0.25">
      <c r="A454" s="367">
        <f t="shared" si="196"/>
        <v>102253</v>
      </c>
      <c r="B454" s="226">
        <v>91692</v>
      </c>
      <c r="C454" s="227"/>
      <c r="D454" s="227" t="s">
        <v>353</v>
      </c>
      <c r="E454" s="228"/>
      <c r="F454" s="228" t="s">
        <v>273</v>
      </c>
      <c r="G454" s="368">
        <v>8.8999999999999996E-2</v>
      </c>
      <c r="H454" s="369">
        <f>VLOOKUP(B454,'CMP-SIN-SD-10-2023'!A:D,4,0)</f>
        <v>25.48</v>
      </c>
      <c r="I454" s="369"/>
      <c r="J454" s="25">
        <f t="shared" si="197"/>
        <v>2.2599999999999998</v>
      </c>
      <c r="M454" s="25">
        <f>VLOOKUP(B454,'CMP-SIN-SD-10-2023'!A:D,4,0)</f>
        <v>25.48</v>
      </c>
      <c r="N454" s="25" t="b">
        <f t="shared" si="198"/>
        <v>1</v>
      </c>
      <c r="O454" s="377"/>
      <c r="P454" s="377"/>
    </row>
    <row r="455" spans="1:16" ht="30" x14ac:dyDescent="0.25">
      <c r="A455" s="367">
        <f t="shared" si="196"/>
        <v>102253</v>
      </c>
      <c r="B455" s="226">
        <v>91693</v>
      </c>
      <c r="C455" s="227"/>
      <c r="D455" s="227" t="s">
        <v>474</v>
      </c>
      <c r="E455" s="228"/>
      <c r="F455" s="228" t="s">
        <v>395</v>
      </c>
      <c r="G455" s="368">
        <v>1.3160000000000001</v>
      </c>
      <c r="H455" s="369">
        <f>VLOOKUP(B455,'CMP-SIN-SD-10-2023'!A:D,4,0)</f>
        <v>24.51</v>
      </c>
      <c r="I455" s="369"/>
      <c r="J455" s="25">
        <f t="shared" si="197"/>
        <v>32.25</v>
      </c>
      <c r="M455" s="25">
        <f>VLOOKUP(B455,'CMP-SIN-SD-10-2023'!A:D,4,0)</f>
        <v>24.51</v>
      </c>
      <c r="N455" s="25" t="b">
        <f t="shared" si="198"/>
        <v>1</v>
      </c>
      <c r="O455" s="377"/>
      <c r="P455" s="377"/>
    </row>
    <row r="456" spans="1:16" ht="30" x14ac:dyDescent="0.25">
      <c r="A456" s="367">
        <f t="shared" si="196"/>
        <v>102253</v>
      </c>
      <c r="B456" s="226">
        <v>131</v>
      </c>
      <c r="C456" s="227"/>
      <c r="D456" s="227" t="s">
        <v>7439</v>
      </c>
      <c r="E456" s="228"/>
      <c r="F456" s="228" t="s">
        <v>17</v>
      </c>
      <c r="G456" s="368">
        <v>0.53</v>
      </c>
      <c r="H456" s="369">
        <f>VLOOKUP(B456,'INS-SIN-SD-10-2023'!A:D,4,0)</f>
        <v>50.83</v>
      </c>
      <c r="I456" s="369"/>
      <c r="J456" s="25">
        <f t="shared" si="197"/>
        <v>26.93</v>
      </c>
      <c r="M456" s="25">
        <f>VLOOKUP(B456,'INS-SIN-SD-10-2023'!A:D,4,0)</f>
        <v>50.83</v>
      </c>
      <c r="N456" s="25" t="b">
        <f t="shared" si="198"/>
        <v>1</v>
      </c>
      <c r="O456" s="377"/>
      <c r="P456" s="377" t="s">
        <v>13773</v>
      </c>
    </row>
    <row r="457" spans="1:16" x14ac:dyDescent="0.25">
      <c r="A457" s="367">
        <f t="shared" si="196"/>
        <v>102253</v>
      </c>
      <c r="B457" s="226">
        <v>37596</v>
      </c>
      <c r="C457" s="227"/>
      <c r="D457" s="227" t="s">
        <v>7458</v>
      </c>
      <c r="E457" s="228"/>
      <c r="F457" s="228" t="s">
        <v>17</v>
      </c>
      <c r="G457" s="368">
        <v>0.97</v>
      </c>
      <c r="H457" s="369">
        <f>VLOOKUP(B457,'INS-SIN-SD-10-2023'!A:D,4,0)</f>
        <v>2.29</v>
      </c>
      <c r="I457" s="369"/>
      <c r="J457" s="25">
        <f t="shared" si="197"/>
        <v>2.2200000000000002</v>
      </c>
      <c r="M457" s="25">
        <f>VLOOKUP(B457,'INS-SIN-SD-10-2023'!A:D,4,0)</f>
        <v>2.29</v>
      </c>
      <c r="N457" s="25" t="b">
        <f t="shared" si="198"/>
        <v>1</v>
      </c>
      <c r="O457" s="377"/>
      <c r="P457" s="377" t="s">
        <v>13773</v>
      </c>
    </row>
    <row r="458" spans="1:16" ht="45" x14ac:dyDescent="0.25">
      <c r="A458" s="378">
        <f t="shared" si="196"/>
        <v>102253</v>
      </c>
      <c r="B458" s="379">
        <v>44476</v>
      </c>
      <c r="C458" s="380"/>
      <c r="D458" s="380" t="s">
        <v>7581</v>
      </c>
      <c r="E458" s="381"/>
      <c r="F458" s="381" t="s">
        <v>3</v>
      </c>
      <c r="G458" s="382">
        <v>1.05</v>
      </c>
      <c r="H458" s="383">
        <f>VLOOKUP(B458,'INS-SIN-SD-10-2023'!A:D,4,0)</f>
        <v>574.04999999999995</v>
      </c>
      <c r="I458" s="383"/>
      <c r="J458" s="25">
        <f t="shared" si="197"/>
        <v>602.75</v>
      </c>
      <c r="M458" s="25">
        <f>VLOOKUP(B458,'INS-SIN-SD-10-2023'!A:D,4,0)</f>
        <v>574.04999999999995</v>
      </c>
      <c r="N458" s="25" t="b">
        <f t="shared" si="198"/>
        <v>1</v>
      </c>
      <c r="O458" s="377"/>
      <c r="P458" s="377" t="s">
        <v>13773</v>
      </c>
    </row>
    <row r="459" spans="1:16" ht="75" x14ac:dyDescent="0.25">
      <c r="A459" s="328" t="s">
        <v>7192</v>
      </c>
      <c r="B459" s="357"/>
      <c r="C459" s="339" t="s">
        <v>13828</v>
      </c>
      <c r="D459" s="339"/>
      <c r="E459" s="334" t="s">
        <v>3</v>
      </c>
      <c r="F459" s="334"/>
      <c r="G459" s="358"/>
      <c r="H459" s="359"/>
      <c r="I459" s="340">
        <f>SUMIF(A:A,A459,J:J)</f>
        <v>1992.3700000000001</v>
      </c>
      <c r="J459" s="377"/>
      <c r="K459" s="377"/>
      <c r="L459" s="377"/>
      <c r="M459" s="377"/>
      <c r="N459" s="377"/>
      <c r="O459" s="377"/>
      <c r="P459" s="377"/>
    </row>
    <row r="460" spans="1:16" x14ac:dyDescent="0.25">
      <c r="A460" s="390" t="str">
        <f t="shared" ref="A460:A464" si="199">IF(O460&lt;&gt;0,O460,A459)</f>
        <v>CCU.04.0007</v>
      </c>
      <c r="B460" s="391">
        <v>88315</v>
      </c>
      <c r="C460" s="392"/>
      <c r="D460" s="392" t="s">
        <v>3345</v>
      </c>
      <c r="E460" s="393"/>
      <c r="F460" s="393" t="s">
        <v>517</v>
      </c>
      <c r="G460" s="394">
        <v>31.724</v>
      </c>
      <c r="H460" s="395">
        <f>VLOOKUP(B460,'CMP-SIN-SD-10-2023'!A:D,4,0)</f>
        <v>29.32</v>
      </c>
      <c r="I460" s="395"/>
      <c r="J460" s="25">
        <f t="shared" ref="J460:J464" si="200">TRUNC((H460*G460),2)</f>
        <v>930.14</v>
      </c>
      <c r="M460" s="25">
        <f>VLOOKUP(B460,'CMP-SIN-SD-10-2023'!A:D,4,0)</f>
        <v>29.32</v>
      </c>
      <c r="N460" s="25" t="b">
        <f t="shared" ref="N460:N464" si="201">M460=H460</f>
        <v>1</v>
      </c>
      <c r="O460" s="377"/>
      <c r="P460" s="377"/>
    </row>
    <row r="461" spans="1:16" x14ac:dyDescent="0.25">
      <c r="A461" s="367" t="str">
        <f t="shared" si="199"/>
        <v>CCU.04.0007</v>
      </c>
      <c r="B461" s="226">
        <v>88316</v>
      </c>
      <c r="C461" s="227"/>
      <c r="D461" s="227" t="s">
        <v>3346</v>
      </c>
      <c r="E461" s="228"/>
      <c r="F461" s="228" t="s">
        <v>517</v>
      </c>
      <c r="G461" s="368">
        <v>31.724</v>
      </c>
      <c r="H461" s="369">
        <f>VLOOKUP(B461,'CMP-SIN-SD-10-2023'!A:D,4,0)</f>
        <v>21.91</v>
      </c>
      <c r="I461" s="369"/>
      <c r="J461" s="25">
        <f t="shared" si="200"/>
        <v>695.07</v>
      </c>
      <c r="M461" s="25">
        <f>VLOOKUP(B461,'CMP-SIN-SD-10-2023'!A:D,4,0)</f>
        <v>21.91</v>
      </c>
      <c r="N461" s="25" t="b">
        <f t="shared" si="201"/>
        <v>1</v>
      </c>
      <c r="O461" s="377"/>
      <c r="P461" s="377"/>
    </row>
    <row r="462" spans="1:16" ht="30" x14ac:dyDescent="0.25">
      <c r="A462" s="367" t="str">
        <f t="shared" si="199"/>
        <v>CCU.04.0007</v>
      </c>
      <c r="B462" s="226">
        <v>11</v>
      </c>
      <c r="C462" s="227"/>
      <c r="D462" s="227" t="s">
        <v>13829</v>
      </c>
      <c r="E462" s="228"/>
      <c r="F462" s="228" t="s">
        <v>17</v>
      </c>
      <c r="G462" s="368">
        <v>11.5</v>
      </c>
      <c r="H462" s="369">
        <v>4.9800000000000004</v>
      </c>
      <c r="I462" s="369"/>
      <c r="J462" s="25">
        <f t="shared" si="200"/>
        <v>57.27</v>
      </c>
      <c r="M462" s="25" t="e">
        <f>VLOOKUP(B462,'CMP-SIN-SD-10-2023'!A:D,4,0)</f>
        <v>#N/A</v>
      </c>
      <c r="N462" s="25" t="e">
        <f t="shared" si="201"/>
        <v>#N/A</v>
      </c>
      <c r="O462" s="377"/>
      <c r="P462" s="377" t="s">
        <v>13830</v>
      </c>
    </row>
    <row r="463" spans="1:16" x14ac:dyDescent="0.25">
      <c r="A463" s="367" t="str">
        <f t="shared" si="199"/>
        <v>CCU.04.0007</v>
      </c>
      <c r="B463" s="226">
        <v>172</v>
      </c>
      <c r="C463" s="227"/>
      <c r="D463" s="227" t="s">
        <v>13831</v>
      </c>
      <c r="E463" s="228"/>
      <c r="F463" s="228" t="s">
        <v>16</v>
      </c>
      <c r="G463" s="368">
        <v>5.88225</v>
      </c>
      <c r="H463" s="369">
        <v>34.880000000000003</v>
      </c>
      <c r="I463" s="369"/>
      <c r="J463" s="25">
        <f t="shared" si="200"/>
        <v>205.17</v>
      </c>
      <c r="M463" s="25" t="e">
        <f>VLOOKUP(B463,'CMP-SIN-SD-10-2023'!A:D,4,0)</f>
        <v>#N/A</v>
      </c>
      <c r="N463" s="25" t="e">
        <f t="shared" si="201"/>
        <v>#N/A</v>
      </c>
      <c r="O463" s="377"/>
      <c r="P463" s="377" t="s">
        <v>13830</v>
      </c>
    </row>
    <row r="464" spans="1:16" ht="45" x14ac:dyDescent="0.25">
      <c r="A464" s="378" t="str">
        <f t="shared" si="199"/>
        <v>CCU.04.0007</v>
      </c>
      <c r="B464" s="379">
        <v>7231</v>
      </c>
      <c r="C464" s="380"/>
      <c r="D464" s="380" t="s">
        <v>13832</v>
      </c>
      <c r="E464" s="381"/>
      <c r="F464" s="381" t="s">
        <v>17</v>
      </c>
      <c r="G464" s="382">
        <v>15.41</v>
      </c>
      <c r="H464" s="383">
        <v>6.7958999999999996</v>
      </c>
      <c r="I464" s="383"/>
      <c r="J464" s="25">
        <f t="shared" si="200"/>
        <v>104.72</v>
      </c>
      <c r="M464" s="25" t="e">
        <f>VLOOKUP(B464,'CMP-SIN-SD-10-2023'!A:D,4,0)</f>
        <v>#N/A</v>
      </c>
      <c r="N464" s="25" t="e">
        <f t="shared" si="201"/>
        <v>#N/A</v>
      </c>
      <c r="O464" s="377"/>
      <c r="P464" s="377" t="s">
        <v>13830</v>
      </c>
    </row>
    <row r="465" spans="1:16" ht="30" x14ac:dyDescent="0.25">
      <c r="A465" s="328" t="s">
        <v>13833</v>
      </c>
      <c r="B465" s="357"/>
      <c r="C465" s="339" t="s">
        <v>13834</v>
      </c>
      <c r="D465" s="339"/>
      <c r="E465" s="334" t="s">
        <v>3</v>
      </c>
      <c r="F465" s="334"/>
      <c r="G465" s="358"/>
      <c r="H465" s="359"/>
      <c r="I465" s="340">
        <f>SUMIF(A:A,A465,J:J)</f>
        <v>739.23</v>
      </c>
      <c r="J465" s="377"/>
      <c r="K465" s="377"/>
      <c r="L465" s="377"/>
      <c r="M465" s="377"/>
      <c r="N465" s="377"/>
      <c r="O465" s="377"/>
      <c r="P465" s="377"/>
    </row>
    <row r="466" spans="1:16" x14ac:dyDescent="0.25">
      <c r="A466" s="390" t="str">
        <f t="shared" ref="A466:A478" si="202">IF(O466&lt;&gt;0,O466,A465)</f>
        <v>CCU.04.0014</v>
      </c>
      <c r="B466" s="391">
        <v>88309</v>
      </c>
      <c r="C466" s="392"/>
      <c r="D466" s="392" t="s">
        <v>3339</v>
      </c>
      <c r="E466" s="393"/>
      <c r="F466" s="393" t="s">
        <v>517</v>
      </c>
      <c r="G466" s="394">
        <v>1.3187</v>
      </c>
      <c r="H466" s="395">
        <f>VLOOKUP(B466,'CMP-SIN-SD-10-2023'!A:D,4,0)</f>
        <v>29.53</v>
      </c>
      <c r="I466" s="395"/>
      <c r="J466" s="25">
        <f t="shared" ref="J466:J478" si="203">TRUNC((H466*G466),2)</f>
        <v>38.94</v>
      </c>
      <c r="M466" s="25">
        <f>VLOOKUP(B466,'CMP-SIN-SD-10-2023'!A:D,4,0)</f>
        <v>29.53</v>
      </c>
      <c r="N466" s="25" t="b">
        <f t="shared" ref="N466:N478" si="204">M466=H466</f>
        <v>1</v>
      </c>
      <c r="O466" s="377"/>
      <c r="P466" s="377"/>
    </row>
    <row r="467" spans="1:16" x14ac:dyDescent="0.25">
      <c r="A467" s="367" t="str">
        <f t="shared" si="202"/>
        <v>CCU.04.0014</v>
      </c>
      <c r="B467" s="226">
        <v>88316</v>
      </c>
      <c r="C467" s="227"/>
      <c r="D467" s="227" t="s">
        <v>3346</v>
      </c>
      <c r="E467" s="228"/>
      <c r="F467" s="228" t="s">
        <v>517</v>
      </c>
      <c r="G467" s="368">
        <v>1.2222999999999999</v>
      </c>
      <c r="H467" s="369">
        <f>VLOOKUP(B467,'CMP-SIN-SD-10-2023'!A:D,4,0)</f>
        <v>21.91</v>
      </c>
      <c r="I467" s="369"/>
      <c r="J467" s="25">
        <f t="shared" si="203"/>
        <v>26.78</v>
      </c>
      <c r="M467" s="25">
        <f>VLOOKUP(B467,'CMP-SIN-SD-10-2023'!A:D,4,0)</f>
        <v>21.91</v>
      </c>
      <c r="N467" s="25" t="b">
        <f t="shared" si="204"/>
        <v>1</v>
      </c>
      <c r="O467" s="377"/>
      <c r="P467" s="377"/>
    </row>
    <row r="468" spans="1:16" x14ac:dyDescent="0.25">
      <c r="A468" s="367" t="str">
        <f t="shared" si="202"/>
        <v>CCU.04.0014</v>
      </c>
      <c r="B468" s="226">
        <v>1334</v>
      </c>
      <c r="C468" s="227"/>
      <c r="D468" s="227" t="s">
        <v>13835</v>
      </c>
      <c r="E468" s="228"/>
      <c r="F468" s="228" t="s">
        <v>13836</v>
      </c>
      <c r="G468" s="368">
        <v>0.48730000000000001</v>
      </c>
      <c r="H468" s="369">
        <v>11.31</v>
      </c>
      <c r="I468" s="369"/>
      <c r="J468" s="25">
        <f t="shared" si="203"/>
        <v>5.51</v>
      </c>
      <c r="M468" s="25" t="e">
        <f>VLOOKUP(B468,'CMP-SIN-SD-10-2023'!A:D,4,0)</f>
        <v>#N/A</v>
      </c>
      <c r="N468" s="25" t="e">
        <f t="shared" si="204"/>
        <v>#N/A</v>
      </c>
      <c r="O468" s="377"/>
      <c r="P468" s="377" t="s">
        <v>13837</v>
      </c>
    </row>
    <row r="469" spans="1:16" x14ac:dyDescent="0.25">
      <c r="A469" s="367" t="str">
        <f t="shared" si="202"/>
        <v>CCU.04.0014</v>
      </c>
      <c r="B469" s="226">
        <v>104</v>
      </c>
      <c r="C469" s="227"/>
      <c r="D469" s="227" t="s">
        <v>13838</v>
      </c>
      <c r="E469" s="228"/>
      <c r="F469" s="228" t="s">
        <v>13839</v>
      </c>
      <c r="G469" s="368">
        <v>1.43E-2</v>
      </c>
      <c r="H469" s="369">
        <v>167.03</v>
      </c>
      <c r="I469" s="369"/>
      <c r="J469" s="25">
        <f t="shared" si="203"/>
        <v>2.38</v>
      </c>
      <c r="M469" s="25" t="e">
        <f>VLOOKUP(B469,'CMP-SIN-SD-10-2023'!A:D,4,0)</f>
        <v>#N/A</v>
      </c>
      <c r="N469" s="25" t="e">
        <f t="shared" si="204"/>
        <v>#N/A</v>
      </c>
      <c r="O469" s="377"/>
      <c r="P469" s="377" t="s">
        <v>13837</v>
      </c>
    </row>
    <row r="470" spans="1:16" x14ac:dyDescent="0.25">
      <c r="A470" s="367" t="str">
        <f t="shared" si="202"/>
        <v>CCU.04.0014</v>
      </c>
      <c r="B470" s="226">
        <v>1215</v>
      </c>
      <c r="C470" s="227"/>
      <c r="D470" s="227" t="s">
        <v>13840</v>
      </c>
      <c r="E470" s="228"/>
      <c r="F470" s="228" t="s">
        <v>13841</v>
      </c>
      <c r="G470" s="368">
        <v>5</v>
      </c>
      <c r="H470" s="369">
        <v>0.68</v>
      </c>
      <c r="I470" s="369"/>
      <c r="J470" s="25">
        <f t="shared" si="203"/>
        <v>3.4</v>
      </c>
      <c r="M470" s="25" t="e">
        <f>VLOOKUP(B470,'CMP-SIN-SD-10-2023'!A:D,4,0)</f>
        <v>#N/A</v>
      </c>
      <c r="N470" s="25" t="e">
        <f t="shared" si="204"/>
        <v>#N/A</v>
      </c>
      <c r="O470" s="377"/>
      <c r="P470" s="377" t="s">
        <v>13837</v>
      </c>
    </row>
    <row r="471" spans="1:16" x14ac:dyDescent="0.25">
      <c r="A471" s="367" t="str">
        <f t="shared" si="202"/>
        <v>CCU.04.0014</v>
      </c>
      <c r="B471" s="226">
        <v>1265</v>
      </c>
      <c r="C471" s="227"/>
      <c r="D471" s="227" t="s">
        <v>13842</v>
      </c>
      <c r="E471" s="228"/>
      <c r="F471" s="228" t="s">
        <v>13836</v>
      </c>
      <c r="G471" s="368">
        <v>1.7857000000000001</v>
      </c>
      <c r="H471" s="369">
        <v>16.010000000000002</v>
      </c>
      <c r="I471" s="369"/>
      <c r="J471" s="25">
        <f t="shared" si="203"/>
        <v>28.58</v>
      </c>
      <c r="M471" s="25" t="e">
        <f>VLOOKUP(B471,'CMP-SIN-SD-10-2023'!A:D,4,0)</f>
        <v>#N/A</v>
      </c>
      <c r="N471" s="25" t="e">
        <f t="shared" si="204"/>
        <v>#N/A</v>
      </c>
      <c r="O471" s="377"/>
      <c r="P471" s="377" t="s">
        <v>13837</v>
      </c>
    </row>
    <row r="472" spans="1:16" x14ac:dyDescent="0.25">
      <c r="A472" s="367" t="str">
        <f t="shared" si="202"/>
        <v>CCU.04.0014</v>
      </c>
      <c r="B472" s="226">
        <v>1672</v>
      </c>
      <c r="C472" s="227"/>
      <c r="D472" s="227" t="s">
        <v>13843</v>
      </c>
      <c r="E472" s="228"/>
      <c r="F472" s="228" t="s">
        <v>13836</v>
      </c>
      <c r="G472" s="368">
        <v>0.29759999999999998</v>
      </c>
      <c r="H472" s="369">
        <v>2.5299999999999998</v>
      </c>
      <c r="I472" s="369"/>
      <c r="J472" s="25">
        <f t="shared" si="203"/>
        <v>0.75</v>
      </c>
      <c r="M472" s="25" t="e">
        <f>VLOOKUP(B472,'CMP-SIN-SD-10-2023'!A:D,4,0)</f>
        <v>#N/A</v>
      </c>
      <c r="N472" s="25" t="e">
        <f t="shared" si="204"/>
        <v>#N/A</v>
      </c>
      <c r="O472" s="377"/>
      <c r="P472" s="377" t="s">
        <v>13837</v>
      </c>
    </row>
    <row r="473" spans="1:16" x14ac:dyDescent="0.25">
      <c r="A473" s="367" t="str">
        <f t="shared" si="202"/>
        <v>CCU.04.0014</v>
      </c>
      <c r="B473" s="226">
        <v>1264</v>
      </c>
      <c r="C473" s="227"/>
      <c r="D473" s="227" t="s">
        <v>13844</v>
      </c>
      <c r="E473" s="228"/>
      <c r="F473" s="228" t="s">
        <v>13836</v>
      </c>
      <c r="G473" s="368">
        <v>5.9499999999999997E-2</v>
      </c>
      <c r="H473" s="369">
        <v>16.64</v>
      </c>
      <c r="I473" s="369"/>
      <c r="J473" s="25">
        <f t="shared" si="203"/>
        <v>0.99</v>
      </c>
      <c r="M473" s="25" t="e">
        <f>VLOOKUP(B473,'CMP-SIN-SD-10-2023'!A:D,4,0)</f>
        <v>#N/A</v>
      </c>
      <c r="N473" s="25" t="e">
        <f t="shared" si="204"/>
        <v>#N/A</v>
      </c>
      <c r="O473" s="377"/>
      <c r="P473" s="377" t="s">
        <v>13837</v>
      </c>
    </row>
    <row r="474" spans="1:16" x14ac:dyDescent="0.25">
      <c r="A474" s="367" t="str">
        <f t="shared" si="202"/>
        <v>CCU.04.0014</v>
      </c>
      <c r="B474" s="226">
        <v>2372</v>
      </c>
      <c r="C474" s="227"/>
      <c r="D474" s="227" t="s">
        <v>13845</v>
      </c>
      <c r="E474" s="228"/>
      <c r="F474" s="228" t="s">
        <v>13841</v>
      </c>
      <c r="G474" s="368">
        <v>28.0595</v>
      </c>
      <c r="H474" s="369">
        <v>11.35</v>
      </c>
      <c r="I474" s="369"/>
      <c r="J474" s="25">
        <f t="shared" si="203"/>
        <v>318.47000000000003</v>
      </c>
      <c r="M474" s="25" t="e">
        <f>VLOOKUP(B474,'CMP-SIN-SD-10-2023'!A:D,4,0)</f>
        <v>#N/A</v>
      </c>
      <c r="N474" s="25" t="e">
        <f t="shared" si="204"/>
        <v>#N/A</v>
      </c>
      <c r="O474" s="377"/>
      <c r="P474" s="377" t="s">
        <v>13837</v>
      </c>
    </row>
    <row r="475" spans="1:16" x14ac:dyDescent="0.25">
      <c r="A475" s="367" t="str">
        <f t="shared" si="202"/>
        <v>CCU.04.0014</v>
      </c>
      <c r="B475" s="226">
        <v>2246</v>
      </c>
      <c r="C475" s="227"/>
      <c r="D475" s="227" t="s">
        <v>13846</v>
      </c>
      <c r="E475" s="228"/>
      <c r="F475" s="228" t="s">
        <v>13841</v>
      </c>
      <c r="G475" s="368">
        <v>0.2268</v>
      </c>
      <c r="H475" s="369">
        <v>27.31</v>
      </c>
      <c r="I475" s="369"/>
      <c r="J475" s="25">
        <f t="shared" si="203"/>
        <v>6.19</v>
      </c>
      <c r="M475" s="25" t="e">
        <f>VLOOKUP(B475,'CMP-SIN-SD-10-2023'!A:D,4,0)</f>
        <v>#N/A</v>
      </c>
      <c r="N475" s="25" t="e">
        <f t="shared" si="204"/>
        <v>#N/A</v>
      </c>
      <c r="O475" s="377"/>
      <c r="P475" s="377" t="s">
        <v>13837</v>
      </c>
    </row>
    <row r="476" spans="1:16" x14ac:dyDescent="0.25">
      <c r="A476" s="367" t="str">
        <f t="shared" si="202"/>
        <v>CCU.04.0014</v>
      </c>
      <c r="B476" s="226">
        <v>1377</v>
      </c>
      <c r="C476" s="227"/>
      <c r="D476" s="227" t="s">
        <v>13847</v>
      </c>
      <c r="E476" s="228"/>
      <c r="F476" s="228" t="s">
        <v>13836</v>
      </c>
      <c r="G476" s="368">
        <v>0.59519999999999995</v>
      </c>
      <c r="H476" s="369">
        <v>179.99</v>
      </c>
      <c r="I476" s="369"/>
      <c r="J476" s="25">
        <f t="shared" si="203"/>
        <v>107.13</v>
      </c>
      <c r="M476" s="25" t="e">
        <f>VLOOKUP(B476,'CMP-SIN-SD-10-2023'!A:D,4,0)</f>
        <v>#N/A</v>
      </c>
      <c r="N476" s="25" t="e">
        <f t="shared" si="204"/>
        <v>#N/A</v>
      </c>
      <c r="O476" s="377"/>
      <c r="P476" s="377" t="s">
        <v>13837</v>
      </c>
    </row>
    <row r="477" spans="1:16" x14ac:dyDescent="0.25">
      <c r="A477" s="367" t="str">
        <f t="shared" si="202"/>
        <v>CCU.04.0014</v>
      </c>
      <c r="B477" s="226">
        <v>2417</v>
      </c>
      <c r="C477" s="227"/>
      <c r="D477" s="227" t="s">
        <v>13848</v>
      </c>
      <c r="E477" s="228"/>
      <c r="F477" s="228" t="s">
        <v>13841</v>
      </c>
      <c r="G477" s="368">
        <v>0.23810000000000001</v>
      </c>
      <c r="H477" s="369">
        <v>33.17</v>
      </c>
      <c r="I477" s="369"/>
      <c r="J477" s="25">
        <f t="shared" si="203"/>
        <v>7.89</v>
      </c>
      <c r="M477" s="25" t="e">
        <f>VLOOKUP(B477,'CMP-SIN-SD-10-2023'!A:D,4,0)</f>
        <v>#N/A</v>
      </c>
      <c r="N477" s="25" t="e">
        <f t="shared" si="204"/>
        <v>#N/A</v>
      </c>
      <c r="O477" s="377"/>
      <c r="P477" s="377" t="s">
        <v>13837</v>
      </c>
    </row>
    <row r="478" spans="1:16" x14ac:dyDescent="0.25">
      <c r="A478" s="378" t="str">
        <f t="shared" si="202"/>
        <v>CCU.04.0014</v>
      </c>
      <c r="B478" s="379">
        <v>2929</v>
      </c>
      <c r="C478" s="380"/>
      <c r="D478" s="380" t="s">
        <v>13849</v>
      </c>
      <c r="E478" s="381"/>
      <c r="F478" s="381" t="s">
        <v>13836</v>
      </c>
      <c r="G478" s="382">
        <v>1</v>
      </c>
      <c r="H478" s="383">
        <v>192.22</v>
      </c>
      <c r="I478" s="383"/>
      <c r="J478" s="25">
        <f t="shared" si="203"/>
        <v>192.22</v>
      </c>
      <c r="M478" s="25" t="e">
        <f>VLOOKUP(B478,'CMP-SIN-SD-10-2023'!A:D,4,0)</f>
        <v>#N/A</v>
      </c>
      <c r="N478" s="25" t="e">
        <f t="shared" si="204"/>
        <v>#N/A</v>
      </c>
      <c r="O478" s="377"/>
      <c r="P478" s="377" t="s">
        <v>13837</v>
      </c>
    </row>
    <row r="479" spans="1:16" ht="30" x14ac:dyDescent="0.25">
      <c r="A479" s="328">
        <v>100701</v>
      </c>
      <c r="B479" s="357"/>
      <c r="C479" s="339" t="s">
        <v>1385</v>
      </c>
      <c r="D479" s="339"/>
      <c r="E479" s="334" t="s">
        <v>3</v>
      </c>
      <c r="F479" s="334"/>
      <c r="G479" s="358"/>
      <c r="H479" s="359"/>
      <c r="I479" s="340">
        <f>SUMIF(A:A,A479,J:J)</f>
        <v>637.41999999999996</v>
      </c>
      <c r="J479" s="377"/>
      <c r="K479" s="377"/>
      <c r="L479" s="377"/>
      <c r="M479" s="377"/>
      <c r="N479" s="377"/>
      <c r="O479" s="377"/>
      <c r="P479" s="377"/>
    </row>
    <row r="480" spans="1:16" x14ac:dyDescent="0.25">
      <c r="A480" s="390">
        <f t="shared" ref="A480:A483" si="205">IF(O480&lt;&gt;0,O480,A479)</f>
        <v>100701</v>
      </c>
      <c r="B480" s="391">
        <v>88309</v>
      </c>
      <c r="C480" s="392"/>
      <c r="D480" s="392" t="s">
        <v>3339</v>
      </c>
      <c r="E480" s="393"/>
      <c r="F480" s="393" t="s">
        <v>517</v>
      </c>
      <c r="G480" s="394">
        <v>0.45700000000000002</v>
      </c>
      <c r="H480" s="395">
        <f>VLOOKUP(B480,'CMP-SIN-SD-10-2023'!A:D,4,0)</f>
        <v>29.53</v>
      </c>
      <c r="I480" s="395"/>
      <c r="J480" s="25">
        <f t="shared" ref="J480:J483" si="206">TRUNC((H480*G480),2)</f>
        <v>13.49</v>
      </c>
      <c r="M480" s="25">
        <f>VLOOKUP(B480,'CMP-SIN-SD-10-2023'!A:D,4,0)</f>
        <v>29.53</v>
      </c>
      <c r="N480" s="25" t="b">
        <f t="shared" ref="N480:N483" si="207">M480=H480</f>
        <v>1</v>
      </c>
      <c r="O480" s="377"/>
      <c r="P480" s="377"/>
    </row>
    <row r="481" spans="1:16" x14ac:dyDescent="0.25">
      <c r="A481" s="367">
        <f t="shared" si="205"/>
        <v>100701</v>
      </c>
      <c r="B481" s="226">
        <v>88316</v>
      </c>
      <c r="C481" s="227"/>
      <c r="D481" s="227" t="s">
        <v>3346</v>
      </c>
      <c r="E481" s="228"/>
      <c r="F481" s="228" t="s">
        <v>517</v>
      </c>
      <c r="G481" s="368">
        <v>0.22900000000000001</v>
      </c>
      <c r="H481" s="369">
        <f>VLOOKUP(B481,'CMP-SIN-SD-10-2023'!A:D,4,0)</f>
        <v>21.91</v>
      </c>
      <c r="I481" s="369"/>
      <c r="J481" s="25">
        <f t="shared" si="206"/>
        <v>5.01</v>
      </c>
      <c r="M481" s="25">
        <f>VLOOKUP(B481,'CMP-SIN-SD-10-2023'!A:D,4,0)</f>
        <v>21.91</v>
      </c>
      <c r="N481" s="25" t="b">
        <f t="shared" si="207"/>
        <v>1</v>
      </c>
      <c r="O481" s="377"/>
      <c r="P481" s="377"/>
    </row>
    <row r="482" spans="1:16" ht="45" x14ac:dyDescent="0.25">
      <c r="A482" s="367">
        <f t="shared" si="205"/>
        <v>100701</v>
      </c>
      <c r="B482" s="226">
        <v>88627</v>
      </c>
      <c r="C482" s="227"/>
      <c r="D482" s="227" t="s">
        <v>2931</v>
      </c>
      <c r="E482" s="228"/>
      <c r="F482" s="228" t="s">
        <v>12</v>
      </c>
      <c r="G482" s="368">
        <v>1.2E-2</v>
      </c>
      <c r="H482" s="369">
        <f>VLOOKUP(B482,'CMP-SIN-SD-10-2023'!A:D,4,0)</f>
        <v>744.72</v>
      </c>
      <c r="I482" s="369"/>
      <c r="J482" s="25">
        <f t="shared" si="206"/>
        <v>8.93</v>
      </c>
      <c r="M482" s="25">
        <f>VLOOKUP(B482,'CMP-SIN-SD-10-2023'!A:D,4,0)</f>
        <v>744.72</v>
      </c>
      <c r="N482" s="25" t="b">
        <f t="shared" si="207"/>
        <v>1</v>
      </c>
      <c r="O482" s="377"/>
      <c r="P482" s="377"/>
    </row>
    <row r="483" spans="1:16" ht="45" x14ac:dyDescent="0.25">
      <c r="A483" s="378">
        <f t="shared" si="205"/>
        <v>100701</v>
      </c>
      <c r="B483" s="379">
        <v>4930</v>
      </c>
      <c r="C483" s="380"/>
      <c r="D483" s="380" t="s">
        <v>7720</v>
      </c>
      <c r="E483" s="381"/>
      <c r="F483" s="381" t="s">
        <v>3</v>
      </c>
      <c r="G483" s="382">
        <v>1</v>
      </c>
      <c r="H483" s="383">
        <f>VLOOKUP(B483,'INS-SIN-SD-10-2023'!A:D,4,0)</f>
        <v>609.99</v>
      </c>
      <c r="I483" s="383"/>
      <c r="J483" s="25">
        <f t="shared" si="206"/>
        <v>609.99</v>
      </c>
      <c r="M483" s="25">
        <f>VLOOKUP(B483,'INS-SIN-SD-10-2023'!A:D,4,0)</f>
        <v>609.99</v>
      </c>
      <c r="N483" s="25" t="b">
        <f t="shared" si="207"/>
        <v>1</v>
      </c>
      <c r="O483" s="377"/>
      <c r="P483" s="377" t="s">
        <v>13773</v>
      </c>
    </row>
    <row r="484" spans="1:16" ht="60" x14ac:dyDescent="0.25">
      <c r="A484" s="328">
        <v>94559</v>
      </c>
      <c r="B484" s="357"/>
      <c r="C484" s="339" t="s">
        <v>1386</v>
      </c>
      <c r="D484" s="339"/>
      <c r="E484" s="334" t="s">
        <v>3</v>
      </c>
      <c r="F484" s="334"/>
      <c r="G484" s="358"/>
      <c r="H484" s="359"/>
      <c r="I484" s="340">
        <f>SUMIF(A:A,A484,J:J)</f>
        <v>676.18000000000006</v>
      </c>
      <c r="J484" s="377"/>
      <c r="K484" s="377"/>
      <c r="L484" s="377"/>
      <c r="M484" s="377"/>
      <c r="N484" s="377"/>
      <c r="O484" s="377"/>
      <c r="P484" s="377"/>
    </row>
    <row r="485" spans="1:16" x14ac:dyDescent="0.25">
      <c r="A485" s="390">
        <f t="shared" ref="A485:A488" si="208">IF(O485&lt;&gt;0,O485,A484)</f>
        <v>94559</v>
      </c>
      <c r="B485" s="391">
        <v>88309</v>
      </c>
      <c r="C485" s="392"/>
      <c r="D485" s="392" t="s">
        <v>3339</v>
      </c>
      <c r="E485" s="393"/>
      <c r="F485" s="393" t="s">
        <v>517</v>
      </c>
      <c r="G485" s="394">
        <v>4.5810000000000004</v>
      </c>
      <c r="H485" s="395">
        <f>VLOOKUP(B485,'CMP-SIN-SD-10-2023'!A:D,4,0)</f>
        <v>29.53</v>
      </c>
      <c r="I485" s="395"/>
      <c r="J485" s="25">
        <f t="shared" ref="J485:J488" si="209">TRUNC((H485*G485),2)</f>
        <v>135.27000000000001</v>
      </c>
      <c r="M485" s="25">
        <f>VLOOKUP(B485,'CMP-SIN-SD-10-2023'!A:D,4,0)</f>
        <v>29.53</v>
      </c>
      <c r="N485" s="25" t="b">
        <f t="shared" ref="N485:N488" si="210">M485=H485</f>
        <v>1</v>
      </c>
      <c r="O485" s="377"/>
      <c r="P485" s="377"/>
    </row>
    <row r="486" spans="1:16" x14ac:dyDescent="0.25">
      <c r="A486" s="367">
        <f t="shared" si="208"/>
        <v>94559</v>
      </c>
      <c r="B486" s="226">
        <v>88316</v>
      </c>
      <c r="C486" s="227"/>
      <c r="D486" s="227" t="s">
        <v>3346</v>
      </c>
      <c r="E486" s="228"/>
      <c r="F486" s="228" t="s">
        <v>517</v>
      </c>
      <c r="G486" s="368">
        <v>2.2909999999999999</v>
      </c>
      <c r="H486" s="369">
        <f>VLOOKUP(B486,'CMP-SIN-SD-10-2023'!A:D,4,0)</f>
        <v>21.91</v>
      </c>
      <c r="I486" s="369"/>
      <c r="J486" s="25">
        <f t="shared" si="209"/>
        <v>50.19</v>
      </c>
      <c r="M486" s="25">
        <f>VLOOKUP(B486,'CMP-SIN-SD-10-2023'!A:D,4,0)</f>
        <v>21.91</v>
      </c>
      <c r="N486" s="25" t="b">
        <f t="shared" si="210"/>
        <v>1</v>
      </c>
      <c r="O486" s="377"/>
      <c r="P486" s="377"/>
    </row>
    <row r="487" spans="1:16" ht="30" x14ac:dyDescent="0.25">
      <c r="A487" s="367">
        <f t="shared" si="208"/>
        <v>94559</v>
      </c>
      <c r="B487" s="226">
        <v>88629</v>
      </c>
      <c r="C487" s="227"/>
      <c r="D487" s="227" t="s">
        <v>2933</v>
      </c>
      <c r="E487" s="228"/>
      <c r="F487" s="228" t="s">
        <v>12</v>
      </c>
      <c r="G487" s="368">
        <v>2.1000000000000001E-2</v>
      </c>
      <c r="H487" s="369">
        <f>VLOOKUP(B487,'CMP-SIN-SD-10-2023'!A:D,4,0)</f>
        <v>714.03</v>
      </c>
      <c r="I487" s="369"/>
      <c r="J487" s="25">
        <f t="shared" si="209"/>
        <v>14.99</v>
      </c>
      <c r="M487" s="25">
        <f>VLOOKUP(B487,'CMP-SIN-SD-10-2023'!A:D,4,0)</f>
        <v>714.03</v>
      </c>
      <c r="N487" s="25" t="b">
        <f t="shared" si="210"/>
        <v>1</v>
      </c>
      <c r="O487" s="377"/>
      <c r="P487" s="377"/>
    </row>
    <row r="488" spans="1:16" ht="30" x14ac:dyDescent="0.25">
      <c r="A488" s="378">
        <f t="shared" si="208"/>
        <v>94559</v>
      </c>
      <c r="B488" s="379">
        <v>11190</v>
      </c>
      <c r="C488" s="380"/>
      <c r="D488" s="380" t="s">
        <v>7631</v>
      </c>
      <c r="E488" s="381"/>
      <c r="F488" s="381" t="s">
        <v>6</v>
      </c>
      <c r="G488" s="382">
        <v>2.778</v>
      </c>
      <c r="H488" s="383">
        <f>VLOOKUP(B488,'INS-SIN-SD-10-2023'!A:D,4,0)</f>
        <v>171.25</v>
      </c>
      <c r="I488" s="383"/>
      <c r="J488" s="25">
        <f t="shared" si="209"/>
        <v>475.73</v>
      </c>
      <c r="M488" s="25">
        <f>VLOOKUP(B488,'INS-SIN-SD-10-2023'!A:D,4,0)</f>
        <v>171.25</v>
      </c>
      <c r="N488" s="25" t="b">
        <f t="shared" si="210"/>
        <v>1</v>
      </c>
      <c r="O488" s="377"/>
      <c r="P488" s="377" t="s">
        <v>13773</v>
      </c>
    </row>
    <row r="489" spans="1:16" ht="60" x14ac:dyDescent="0.25">
      <c r="A489" s="328">
        <v>94573</v>
      </c>
      <c r="B489" s="357"/>
      <c r="C489" s="339" t="s">
        <v>1405</v>
      </c>
      <c r="D489" s="339"/>
      <c r="E489" s="334" t="s">
        <v>3</v>
      </c>
      <c r="F489" s="334"/>
      <c r="G489" s="358"/>
      <c r="H489" s="359"/>
      <c r="I489" s="340">
        <f>SUMIF(A:A,A489,J:J)</f>
        <v>430.38</v>
      </c>
      <c r="J489" s="377"/>
      <c r="K489" s="377"/>
      <c r="L489" s="377"/>
      <c r="M489" s="377"/>
      <c r="N489" s="377"/>
      <c r="O489" s="377"/>
      <c r="P489" s="377"/>
    </row>
    <row r="490" spans="1:16" x14ac:dyDescent="0.25">
      <c r="A490" s="390">
        <f t="shared" ref="A490:A494" si="211">IF(O490&lt;&gt;0,O490,A489)</f>
        <v>94573</v>
      </c>
      <c r="B490" s="391">
        <v>88309</v>
      </c>
      <c r="C490" s="392"/>
      <c r="D490" s="392" t="s">
        <v>3339</v>
      </c>
      <c r="E490" s="393"/>
      <c r="F490" s="393" t="s">
        <v>517</v>
      </c>
      <c r="G490" s="394">
        <v>0.96</v>
      </c>
      <c r="H490" s="395">
        <f>VLOOKUP(B490,'CMP-SIN-SD-10-2023'!A:D,4,0)</f>
        <v>29.53</v>
      </c>
      <c r="I490" s="395"/>
      <c r="J490" s="25">
        <f t="shared" ref="J490:J494" si="212">TRUNC((H490*G490),2)</f>
        <v>28.34</v>
      </c>
      <c r="M490" s="25">
        <f>VLOOKUP(B490,'CMP-SIN-SD-10-2023'!A:D,4,0)</f>
        <v>29.53</v>
      </c>
      <c r="N490" s="25" t="b">
        <f t="shared" ref="N490:N494" si="213">M490=H490</f>
        <v>1</v>
      </c>
      <c r="O490" s="377"/>
      <c r="P490" s="377"/>
    </row>
    <row r="491" spans="1:16" x14ac:dyDescent="0.25">
      <c r="A491" s="367">
        <f t="shared" si="211"/>
        <v>94573</v>
      </c>
      <c r="B491" s="226">
        <v>88316</v>
      </c>
      <c r="C491" s="227"/>
      <c r="D491" s="227" t="s">
        <v>3346</v>
      </c>
      <c r="E491" s="228"/>
      <c r="F491" s="228" t="s">
        <v>517</v>
      </c>
      <c r="G491" s="368">
        <v>0.48</v>
      </c>
      <c r="H491" s="369">
        <f>VLOOKUP(B491,'CMP-SIN-SD-10-2023'!A:D,4,0)</f>
        <v>21.91</v>
      </c>
      <c r="I491" s="369"/>
      <c r="J491" s="25">
        <f t="shared" si="212"/>
        <v>10.51</v>
      </c>
      <c r="M491" s="25">
        <f>VLOOKUP(B491,'CMP-SIN-SD-10-2023'!A:D,4,0)</f>
        <v>21.91</v>
      </c>
      <c r="N491" s="25" t="b">
        <f t="shared" si="213"/>
        <v>1</v>
      </c>
      <c r="O491" s="377"/>
      <c r="P491" s="377"/>
    </row>
    <row r="492" spans="1:16" ht="45" x14ac:dyDescent="0.25">
      <c r="A492" s="367">
        <f t="shared" si="211"/>
        <v>94573</v>
      </c>
      <c r="B492" s="226">
        <v>4377</v>
      </c>
      <c r="C492" s="227"/>
      <c r="D492" s="227" t="s">
        <v>7701</v>
      </c>
      <c r="E492" s="228"/>
      <c r="F492" s="228" t="s">
        <v>6</v>
      </c>
      <c r="G492" s="368">
        <v>7.3</v>
      </c>
      <c r="H492" s="369">
        <f>VLOOKUP(B492,'INS-SIN-SD-10-2023'!A:D,4,0)</f>
        <v>0.21</v>
      </c>
      <c r="I492" s="369"/>
      <c r="J492" s="25">
        <f t="shared" si="212"/>
        <v>1.53</v>
      </c>
      <c r="M492" s="25">
        <f>VLOOKUP(B492,'INS-SIN-SD-10-2023'!A:D,4,0)</f>
        <v>0.21</v>
      </c>
      <c r="N492" s="25" t="b">
        <f t="shared" si="213"/>
        <v>1</v>
      </c>
      <c r="O492" s="377"/>
      <c r="P492" s="377" t="s">
        <v>13773</v>
      </c>
    </row>
    <row r="493" spans="1:16" ht="60" x14ac:dyDescent="0.25">
      <c r="A493" s="367">
        <f t="shared" si="211"/>
        <v>94573</v>
      </c>
      <c r="B493" s="226">
        <v>34364</v>
      </c>
      <c r="C493" s="227"/>
      <c r="D493" s="227" t="s">
        <v>13850</v>
      </c>
      <c r="E493" s="228"/>
      <c r="F493" s="228" t="s">
        <v>6</v>
      </c>
      <c r="G493" s="368">
        <v>0.55600000000000005</v>
      </c>
      <c r="H493" s="369">
        <f>VLOOKUP(B493,'INS-SIN-SD-10-2023'!A:D,4,0)</f>
        <v>675.88</v>
      </c>
      <c r="I493" s="369"/>
      <c r="J493" s="25">
        <f t="shared" si="212"/>
        <v>375.78</v>
      </c>
      <c r="M493" s="25">
        <f>VLOOKUP(B493,'INS-SIN-SD-10-2023'!A:D,4,0)</f>
        <v>675.88</v>
      </c>
      <c r="N493" s="25" t="b">
        <f t="shared" si="213"/>
        <v>1</v>
      </c>
      <c r="O493" s="377"/>
      <c r="P493" s="377" t="s">
        <v>13773</v>
      </c>
    </row>
    <row r="494" spans="1:16" x14ac:dyDescent="0.25">
      <c r="A494" s="378">
        <f t="shared" si="211"/>
        <v>94573</v>
      </c>
      <c r="B494" s="379">
        <v>39961</v>
      </c>
      <c r="C494" s="380"/>
      <c r="D494" s="380" t="s">
        <v>7769</v>
      </c>
      <c r="E494" s="381"/>
      <c r="F494" s="381" t="s">
        <v>6</v>
      </c>
      <c r="G494" s="382">
        <v>0.56000000000000005</v>
      </c>
      <c r="H494" s="383">
        <f>VLOOKUP(B494,'INS-SIN-SD-10-2023'!A:D,4,0)</f>
        <v>25.41</v>
      </c>
      <c r="I494" s="383"/>
      <c r="J494" s="25">
        <f t="shared" si="212"/>
        <v>14.22</v>
      </c>
      <c r="M494" s="25">
        <f>VLOOKUP(B494,'INS-SIN-SD-10-2023'!A:D,4,0)</f>
        <v>25.41</v>
      </c>
      <c r="N494" s="25" t="b">
        <f t="shared" si="213"/>
        <v>1</v>
      </c>
      <c r="O494" s="377"/>
      <c r="P494" s="377" t="s">
        <v>13773</v>
      </c>
    </row>
    <row r="495" spans="1:16" ht="75" x14ac:dyDescent="0.25">
      <c r="A495" s="328" t="s">
        <v>7116</v>
      </c>
      <c r="B495" s="357"/>
      <c r="C495" s="339" t="s">
        <v>13851</v>
      </c>
      <c r="D495" s="339"/>
      <c r="E495" s="334" t="s">
        <v>3</v>
      </c>
      <c r="F495" s="334"/>
      <c r="G495" s="358"/>
      <c r="H495" s="359"/>
      <c r="I495" s="340">
        <f>SUMIF(A:A,A495,J:J)</f>
        <v>356.56000000000006</v>
      </c>
      <c r="J495" s="377"/>
      <c r="K495" s="377"/>
      <c r="L495" s="377"/>
      <c r="M495" s="377"/>
      <c r="N495" s="377"/>
      <c r="O495" s="377"/>
      <c r="P495" s="377"/>
    </row>
    <row r="496" spans="1:16" x14ac:dyDescent="0.25">
      <c r="A496" s="390" t="str">
        <f t="shared" ref="A496:A498" si="214">IF(O496&lt;&gt;0,O496,A495)</f>
        <v>CCU.04.0021</v>
      </c>
      <c r="B496" s="391">
        <v>88315</v>
      </c>
      <c r="C496" s="392"/>
      <c r="D496" s="392" t="s">
        <v>3345</v>
      </c>
      <c r="E496" s="393"/>
      <c r="F496" s="393" t="s">
        <v>517</v>
      </c>
      <c r="G496" s="394">
        <v>3.09</v>
      </c>
      <c r="H496" s="395">
        <f>VLOOKUP(B496,'CMP-SIN-SD-10-2023'!A:D,4,0)</f>
        <v>29.32</v>
      </c>
      <c r="I496" s="395"/>
      <c r="J496" s="25">
        <f t="shared" ref="J496:J498" si="215">TRUNC((H496*G496),2)</f>
        <v>90.59</v>
      </c>
      <c r="M496" s="25">
        <f>VLOOKUP(B496,'CMP-SIN-SD-10-2023'!A:D,4,0)</f>
        <v>29.32</v>
      </c>
      <c r="N496" s="25" t="b">
        <f t="shared" ref="N496:N498" si="216">M496=H496</f>
        <v>1</v>
      </c>
      <c r="O496" s="377"/>
      <c r="P496" s="377"/>
    </row>
    <row r="497" spans="1:16" x14ac:dyDescent="0.25">
      <c r="A497" s="367" t="str">
        <f t="shared" si="214"/>
        <v>CCU.04.0021</v>
      </c>
      <c r="B497" s="226">
        <v>88316</v>
      </c>
      <c r="C497" s="227"/>
      <c r="D497" s="227" t="s">
        <v>3346</v>
      </c>
      <c r="E497" s="228"/>
      <c r="F497" s="228" t="s">
        <v>517</v>
      </c>
      <c r="G497" s="368">
        <v>3.09</v>
      </c>
      <c r="H497" s="369">
        <f>VLOOKUP(B497,'CMP-SIN-SD-10-2023'!A:D,4,0)</f>
        <v>21.91</v>
      </c>
      <c r="I497" s="369"/>
      <c r="J497" s="25">
        <f t="shared" si="215"/>
        <v>67.7</v>
      </c>
      <c r="M497" s="25">
        <f>VLOOKUP(B497,'CMP-SIN-SD-10-2023'!A:D,4,0)</f>
        <v>21.91</v>
      </c>
      <c r="N497" s="25" t="b">
        <f t="shared" si="216"/>
        <v>1</v>
      </c>
      <c r="O497" s="377"/>
      <c r="P497" s="377"/>
    </row>
    <row r="498" spans="1:16" x14ac:dyDescent="0.25">
      <c r="A498" s="378" t="str">
        <f t="shared" si="214"/>
        <v>CCU.04.0021</v>
      </c>
      <c r="B498" s="379">
        <v>22</v>
      </c>
      <c r="C498" s="380"/>
      <c r="D498" s="380" t="s">
        <v>13852</v>
      </c>
      <c r="E498" s="381"/>
      <c r="F498" s="381" t="s">
        <v>17</v>
      </c>
      <c r="G498" s="382">
        <v>9.84</v>
      </c>
      <c r="H498" s="383">
        <v>20.149999999999999</v>
      </c>
      <c r="I498" s="383"/>
      <c r="J498" s="25">
        <f t="shared" si="215"/>
        <v>198.27</v>
      </c>
      <c r="M498" s="25" t="e">
        <f>VLOOKUP(B498,'CMP-SIN-SD-10-2023'!A:D,4,0)</f>
        <v>#N/A</v>
      </c>
      <c r="N498" s="25" t="e">
        <f t="shared" si="216"/>
        <v>#N/A</v>
      </c>
      <c r="O498" s="377"/>
      <c r="P498" s="377" t="s">
        <v>13830</v>
      </c>
    </row>
    <row r="499" spans="1:16" ht="60" x14ac:dyDescent="0.25">
      <c r="A499" s="328" t="s">
        <v>7118</v>
      </c>
      <c r="B499" s="357"/>
      <c r="C499" s="339" t="s">
        <v>13853</v>
      </c>
      <c r="D499" s="339"/>
      <c r="E499" s="334" t="s">
        <v>3</v>
      </c>
      <c r="F499" s="334"/>
      <c r="G499" s="358"/>
      <c r="H499" s="359"/>
      <c r="I499" s="340">
        <f>SUMIF(A:A,A499,J:J)</f>
        <v>403.65000000000003</v>
      </c>
      <c r="J499" s="377"/>
      <c r="K499" s="377"/>
      <c r="L499" s="377"/>
      <c r="M499" s="377"/>
      <c r="N499" s="377"/>
      <c r="O499" s="377"/>
      <c r="P499" s="377"/>
    </row>
    <row r="500" spans="1:16" x14ac:dyDescent="0.25">
      <c r="A500" s="390" t="str">
        <f t="shared" ref="A500:A502" si="217">IF(O500&lt;&gt;0,O500,A499)</f>
        <v>CCU.04.0022</v>
      </c>
      <c r="B500" s="391">
        <v>88315</v>
      </c>
      <c r="C500" s="392"/>
      <c r="D500" s="392" t="s">
        <v>3345</v>
      </c>
      <c r="E500" s="393"/>
      <c r="F500" s="393" t="s">
        <v>517</v>
      </c>
      <c r="G500" s="394">
        <v>3.09</v>
      </c>
      <c r="H500" s="395">
        <f>VLOOKUP(B500,'CMP-SIN-SD-10-2023'!A:D,4,0)</f>
        <v>29.32</v>
      </c>
      <c r="I500" s="395"/>
      <c r="J500" s="25">
        <f t="shared" ref="J500:J502" si="218">TRUNC((H500*G500),2)</f>
        <v>90.59</v>
      </c>
      <c r="M500" s="25">
        <f>VLOOKUP(B500,'CMP-SIN-SD-10-2023'!A:D,4,0)</f>
        <v>29.32</v>
      </c>
      <c r="N500" s="25" t="b">
        <f t="shared" ref="N500:N502" si="219">M500=H500</f>
        <v>1</v>
      </c>
      <c r="O500" s="377"/>
      <c r="P500" s="377"/>
    </row>
    <row r="501" spans="1:16" x14ac:dyDescent="0.25">
      <c r="A501" s="367" t="str">
        <f t="shared" si="217"/>
        <v>CCU.04.0022</v>
      </c>
      <c r="B501" s="226">
        <v>88316</v>
      </c>
      <c r="C501" s="227"/>
      <c r="D501" s="227" t="s">
        <v>3346</v>
      </c>
      <c r="E501" s="228"/>
      <c r="F501" s="228" t="s">
        <v>517</v>
      </c>
      <c r="G501" s="368">
        <v>3.09</v>
      </c>
      <c r="H501" s="369">
        <f>VLOOKUP(B501,'CMP-SIN-SD-10-2023'!A:D,4,0)</f>
        <v>21.91</v>
      </c>
      <c r="I501" s="369"/>
      <c r="J501" s="25">
        <f t="shared" si="218"/>
        <v>67.7</v>
      </c>
      <c r="M501" s="25">
        <f>VLOOKUP(B501,'CMP-SIN-SD-10-2023'!A:D,4,0)</f>
        <v>21.91</v>
      </c>
      <c r="N501" s="25" t="b">
        <f t="shared" si="219"/>
        <v>1</v>
      </c>
      <c r="O501" s="377"/>
      <c r="P501" s="377"/>
    </row>
    <row r="502" spans="1:16" x14ac:dyDescent="0.25">
      <c r="A502" s="378" t="str">
        <f t="shared" si="217"/>
        <v>CCU.04.0022</v>
      </c>
      <c r="B502" s="379">
        <v>22</v>
      </c>
      <c r="C502" s="380"/>
      <c r="D502" s="380" t="s">
        <v>13852</v>
      </c>
      <c r="E502" s="381"/>
      <c r="F502" s="381" t="s">
        <v>17</v>
      </c>
      <c r="G502" s="382">
        <v>12.177</v>
      </c>
      <c r="H502" s="383">
        <v>20.149999999999999</v>
      </c>
      <c r="I502" s="383"/>
      <c r="J502" s="25">
        <f t="shared" si="218"/>
        <v>245.36</v>
      </c>
      <c r="M502" s="25" t="e">
        <f>VLOOKUP(B502,'CMP-SIN-SD-10-2023'!A:D,4,0)</f>
        <v>#N/A</v>
      </c>
      <c r="N502" s="25" t="e">
        <f t="shared" si="219"/>
        <v>#N/A</v>
      </c>
      <c r="O502" s="377"/>
      <c r="P502" s="377" t="s">
        <v>13830</v>
      </c>
    </row>
    <row r="503" spans="1:16" ht="30" x14ac:dyDescent="0.25">
      <c r="A503" s="328" t="s">
        <v>7117</v>
      </c>
      <c r="B503" s="357"/>
      <c r="C503" s="339" t="s">
        <v>13854</v>
      </c>
      <c r="D503" s="339"/>
      <c r="E503" s="334" t="s">
        <v>3</v>
      </c>
      <c r="F503" s="334"/>
      <c r="G503" s="358"/>
      <c r="H503" s="359"/>
      <c r="I503" s="340">
        <f>SUMIF(A:A,A503,J:J)</f>
        <v>769.96</v>
      </c>
      <c r="J503" s="377"/>
      <c r="K503" s="377"/>
      <c r="L503" s="377"/>
      <c r="M503" s="377"/>
      <c r="N503" s="377"/>
      <c r="O503" s="377"/>
      <c r="P503" s="377"/>
    </row>
    <row r="504" spans="1:16" x14ac:dyDescent="0.25">
      <c r="A504" s="390" t="str">
        <f t="shared" ref="A504:A507" si="220">IF(O504&lt;&gt;0,O504,A503)</f>
        <v>CCU.04.0023</v>
      </c>
      <c r="B504" s="391">
        <v>88309</v>
      </c>
      <c r="C504" s="392"/>
      <c r="D504" s="392" t="s">
        <v>3339</v>
      </c>
      <c r="E504" s="393"/>
      <c r="F504" s="393" t="s">
        <v>517</v>
      </c>
      <c r="G504" s="394">
        <v>1.5005299999999999</v>
      </c>
      <c r="H504" s="395">
        <f>VLOOKUP(B504,'CMP-SIN-SD-10-2023'!A:D,4,0)</f>
        <v>29.53</v>
      </c>
      <c r="I504" s="395"/>
      <c r="J504" s="25">
        <f t="shared" ref="J504:J507" si="221">TRUNC((H504*G504),2)</f>
        <v>44.31</v>
      </c>
      <c r="M504" s="25">
        <f>VLOOKUP(B504,'CMP-SIN-SD-10-2023'!A:D,4,0)</f>
        <v>29.53</v>
      </c>
      <c r="N504" s="25" t="b">
        <f t="shared" ref="N504:N507" si="222">M504=H504</f>
        <v>1</v>
      </c>
      <c r="O504" s="377"/>
      <c r="P504" s="377"/>
    </row>
    <row r="505" spans="1:16" x14ac:dyDescent="0.25">
      <c r="A505" s="367" t="str">
        <f t="shared" si="220"/>
        <v>CCU.04.0023</v>
      </c>
      <c r="B505" s="226">
        <v>88316</v>
      </c>
      <c r="C505" s="227"/>
      <c r="D505" s="227" t="s">
        <v>3346</v>
      </c>
      <c r="E505" s="228"/>
      <c r="F505" s="228" t="s">
        <v>517</v>
      </c>
      <c r="G505" s="368">
        <v>0.73024999999999995</v>
      </c>
      <c r="H505" s="369">
        <f>VLOOKUP(B505,'CMP-SIN-SD-10-2023'!A:D,4,0)</f>
        <v>21.91</v>
      </c>
      <c r="I505" s="369"/>
      <c r="J505" s="25">
        <f t="shared" si="221"/>
        <v>15.99</v>
      </c>
      <c r="M505" s="25">
        <f>VLOOKUP(B505,'CMP-SIN-SD-10-2023'!A:D,4,0)</f>
        <v>21.91</v>
      </c>
      <c r="N505" s="25" t="b">
        <f t="shared" si="222"/>
        <v>1</v>
      </c>
      <c r="O505" s="377"/>
      <c r="P505" s="377"/>
    </row>
    <row r="506" spans="1:16" x14ac:dyDescent="0.25">
      <c r="A506" s="367" t="str">
        <f t="shared" si="220"/>
        <v>CCU.04.0023</v>
      </c>
      <c r="B506" s="226">
        <v>10648</v>
      </c>
      <c r="C506" s="227"/>
      <c r="D506" s="227" t="s">
        <v>13855</v>
      </c>
      <c r="E506" s="228"/>
      <c r="F506" s="228" t="s">
        <v>12</v>
      </c>
      <c r="G506" s="368">
        <v>6.4999999999999997E-3</v>
      </c>
      <c r="H506" s="369">
        <v>449.68</v>
      </c>
      <c r="I506" s="369"/>
      <c r="J506" s="25">
        <f t="shared" si="221"/>
        <v>2.92</v>
      </c>
      <c r="M506" s="25" t="e">
        <f>VLOOKUP(B506,'CMP-SIN-SD-10-2023'!A:D,4,0)</f>
        <v>#N/A</v>
      </c>
      <c r="N506" s="25" t="e">
        <f t="shared" si="222"/>
        <v>#N/A</v>
      </c>
      <c r="O506" s="377"/>
      <c r="P506" s="377" t="s">
        <v>13856</v>
      </c>
    </row>
    <row r="507" spans="1:16" ht="30" x14ac:dyDescent="0.25">
      <c r="A507" s="378" t="str">
        <f t="shared" si="220"/>
        <v>CCU.04.0023</v>
      </c>
      <c r="B507" s="379">
        <v>30512</v>
      </c>
      <c r="C507" s="380"/>
      <c r="D507" s="380" t="s">
        <v>13857</v>
      </c>
      <c r="E507" s="381"/>
      <c r="F507" s="381" t="s">
        <v>3</v>
      </c>
      <c r="G507" s="382">
        <v>1</v>
      </c>
      <c r="H507" s="383">
        <v>706.74</v>
      </c>
      <c r="I507" s="383"/>
      <c r="J507" s="25">
        <f t="shared" si="221"/>
        <v>706.74</v>
      </c>
      <c r="M507" s="25" t="e">
        <f>VLOOKUP(B507,'CMP-SIN-SD-10-2023'!A:D,4,0)</f>
        <v>#N/A</v>
      </c>
      <c r="N507" s="25" t="e">
        <f t="shared" si="222"/>
        <v>#N/A</v>
      </c>
      <c r="O507" s="377"/>
      <c r="P507" s="377" t="s">
        <v>13856</v>
      </c>
    </row>
    <row r="508" spans="1:16" ht="45" x14ac:dyDescent="0.25">
      <c r="A508" s="328" t="s">
        <v>13858</v>
      </c>
      <c r="B508" s="357"/>
      <c r="C508" s="339" t="s">
        <v>13859</v>
      </c>
      <c r="D508" s="339"/>
      <c r="E508" s="334" t="s">
        <v>3</v>
      </c>
      <c r="F508" s="334"/>
      <c r="G508" s="358"/>
      <c r="H508" s="359"/>
      <c r="I508" s="340">
        <f>SUMIF(A:A,A508,J:J)</f>
        <v>329.40999999999997</v>
      </c>
      <c r="J508" s="377"/>
      <c r="K508" s="377"/>
      <c r="L508" s="377"/>
      <c r="M508" s="377"/>
      <c r="N508" s="377"/>
      <c r="O508" s="377"/>
      <c r="P508" s="377"/>
    </row>
    <row r="509" spans="1:16" x14ac:dyDescent="0.25">
      <c r="A509" s="390" t="str">
        <f t="shared" ref="A509:A514" si="223">IF(O509&lt;&gt;0,O509,A508)</f>
        <v>CCU.04.0053</v>
      </c>
      <c r="B509" s="391">
        <v>88239</v>
      </c>
      <c r="C509" s="392"/>
      <c r="D509" s="392" t="s">
        <v>3282</v>
      </c>
      <c r="E509" s="393"/>
      <c r="F509" s="393" t="s">
        <v>517</v>
      </c>
      <c r="G509" s="394">
        <v>3.3332999999999999</v>
      </c>
      <c r="H509" s="395">
        <f>VLOOKUP(B509,'CMP-SIN-SD-10-2023'!A:D,4,0)</f>
        <v>22.62</v>
      </c>
      <c r="I509" s="395"/>
      <c r="J509" s="25">
        <f t="shared" ref="J509:J514" si="224">TRUNC((H509*G509),2)</f>
        <v>75.39</v>
      </c>
      <c r="M509" s="25">
        <f>VLOOKUP(B509,'CMP-SIN-SD-10-2023'!A:D,4,0)</f>
        <v>22.62</v>
      </c>
      <c r="N509" s="25" t="b">
        <f t="shared" ref="N509:N514" si="225">M509=H509</f>
        <v>1</v>
      </c>
      <c r="O509" s="377"/>
      <c r="P509" s="377"/>
    </row>
    <row r="510" spans="1:16" x14ac:dyDescent="0.25">
      <c r="A510" s="367" t="str">
        <f t="shared" si="223"/>
        <v>CCU.04.0053</v>
      </c>
      <c r="B510" s="226">
        <v>88261</v>
      </c>
      <c r="C510" s="227"/>
      <c r="D510" s="227" t="s">
        <v>3301</v>
      </c>
      <c r="E510" s="228"/>
      <c r="F510" s="228" t="s">
        <v>517</v>
      </c>
      <c r="G510" s="368">
        <v>3.1665999999999999</v>
      </c>
      <c r="H510" s="369">
        <f>VLOOKUP(B510,'CMP-SIN-SD-10-2023'!A:D,4,0)</f>
        <v>27.95</v>
      </c>
      <c r="I510" s="369"/>
      <c r="J510" s="25">
        <f t="shared" si="224"/>
        <v>88.5</v>
      </c>
      <c r="M510" s="25">
        <f>VLOOKUP(B510,'CMP-SIN-SD-10-2023'!A:D,4,0)</f>
        <v>27.95</v>
      </c>
      <c r="N510" s="25" t="b">
        <f t="shared" si="225"/>
        <v>1</v>
      </c>
      <c r="O510" s="377"/>
      <c r="P510" s="377"/>
    </row>
    <row r="511" spans="1:16" x14ac:dyDescent="0.25">
      <c r="A511" s="367" t="str">
        <f t="shared" si="223"/>
        <v>CCU.04.0053</v>
      </c>
      <c r="B511" s="226" t="s">
        <v>13860</v>
      </c>
      <c r="C511" s="227"/>
      <c r="D511" s="227" t="s">
        <v>13861</v>
      </c>
      <c r="E511" s="228"/>
      <c r="F511" s="228" t="s">
        <v>3</v>
      </c>
      <c r="G511" s="368">
        <v>1.05</v>
      </c>
      <c r="H511" s="369">
        <v>58.41</v>
      </c>
      <c r="I511" s="369"/>
      <c r="J511" s="25">
        <f t="shared" si="224"/>
        <v>61.33</v>
      </c>
      <c r="M511" s="25" t="e">
        <f>VLOOKUP(B511,'CMP-SIN-SD-10-2023'!A:D,4,0)</f>
        <v>#N/A</v>
      </c>
      <c r="N511" s="25" t="e">
        <f t="shared" si="225"/>
        <v>#N/A</v>
      </c>
      <c r="O511" s="377"/>
      <c r="P511" s="377"/>
    </row>
    <row r="512" spans="1:16" ht="30" x14ac:dyDescent="0.25">
      <c r="A512" s="367" t="str">
        <f t="shared" si="223"/>
        <v>CCU.04.0053</v>
      </c>
      <c r="B512" s="226">
        <v>2433</v>
      </c>
      <c r="C512" s="227"/>
      <c r="D512" s="227" t="s">
        <v>7582</v>
      </c>
      <c r="E512" s="228"/>
      <c r="F512" s="228" t="s">
        <v>6</v>
      </c>
      <c r="G512" s="368">
        <v>1</v>
      </c>
      <c r="H512" s="369">
        <f>VLOOKUP(B512,'INS-SIN-SD-10-2023'!A:D,4,0)</f>
        <v>7.22</v>
      </c>
      <c r="I512" s="369"/>
      <c r="J512" s="25">
        <f t="shared" si="224"/>
        <v>7.22</v>
      </c>
      <c r="M512" s="25">
        <f>VLOOKUP(B512,'INS-SIN-SD-10-2023'!A:D,4,0)</f>
        <v>7.22</v>
      </c>
      <c r="N512" s="25" t="b">
        <f t="shared" si="225"/>
        <v>1</v>
      </c>
      <c r="O512" s="377"/>
      <c r="P512" s="377" t="s">
        <v>13773</v>
      </c>
    </row>
    <row r="513" spans="1:16" ht="30" x14ac:dyDescent="0.25">
      <c r="A513" s="367" t="str">
        <f t="shared" si="223"/>
        <v>CCU.04.0053</v>
      </c>
      <c r="B513" s="226">
        <v>11058</v>
      </c>
      <c r="C513" s="227"/>
      <c r="D513" s="227" t="s">
        <v>7706</v>
      </c>
      <c r="E513" s="228"/>
      <c r="F513" s="228" t="s">
        <v>6</v>
      </c>
      <c r="G513" s="368">
        <v>3</v>
      </c>
      <c r="H513" s="369">
        <f>VLOOKUP(B513,'INS-SIN-SD-10-2023'!A:D,4,0)</f>
        <v>0.6</v>
      </c>
      <c r="I513" s="369"/>
      <c r="J513" s="25">
        <f t="shared" si="224"/>
        <v>1.8</v>
      </c>
      <c r="M513" s="25">
        <f>VLOOKUP(B513,'INS-SIN-SD-10-2023'!A:D,4,0)</f>
        <v>0.6</v>
      </c>
      <c r="N513" s="25" t="b">
        <f t="shared" si="225"/>
        <v>1</v>
      </c>
      <c r="O513" s="377"/>
      <c r="P513" s="377" t="s">
        <v>13773</v>
      </c>
    </row>
    <row r="514" spans="1:16" ht="45" x14ac:dyDescent="0.25">
      <c r="A514" s="378" t="str">
        <f t="shared" si="223"/>
        <v>CCU.04.0053</v>
      </c>
      <c r="B514" s="379">
        <v>11367</v>
      </c>
      <c r="C514" s="380"/>
      <c r="D514" s="380" t="s">
        <v>13862</v>
      </c>
      <c r="E514" s="381"/>
      <c r="F514" s="381" t="s">
        <v>3</v>
      </c>
      <c r="G514" s="382">
        <v>1</v>
      </c>
      <c r="H514" s="383">
        <v>95.17</v>
      </c>
      <c r="I514" s="383"/>
      <c r="J514" s="25">
        <f t="shared" si="224"/>
        <v>95.17</v>
      </c>
      <c r="M514" s="25" t="e">
        <f>VLOOKUP(B514,'INS-SIN-SD-10-2023'!A:D,4,0)</f>
        <v>#N/A</v>
      </c>
      <c r="N514" s="25" t="e">
        <f t="shared" si="225"/>
        <v>#N/A</v>
      </c>
      <c r="O514" s="377"/>
      <c r="P514" s="377" t="s">
        <v>13773</v>
      </c>
    </row>
    <row r="515" spans="1:16" ht="45" x14ac:dyDescent="0.25">
      <c r="A515" s="328">
        <v>91304</v>
      </c>
      <c r="B515" s="357"/>
      <c r="C515" s="339" t="s">
        <v>1320</v>
      </c>
      <c r="D515" s="339"/>
      <c r="E515" s="334" t="s">
        <v>6</v>
      </c>
      <c r="F515" s="334"/>
      <c r="G515" s="358"/>
      <c r="H515" s="359"/>
      <c r="I515" s="340">
        <f>SUMIF(A:A,A515,J:J)</f>
        <v>116.42</v>
      </c>
      <c r="J515" s="377"/>
      <c r="K515" s="377"/>
      <c r="L515" s="377"/>
      <c r="M515" s="377"/>
      <c r="N515" s="377"/>
      <c r="O515" s="377"/>
      <c r="P515" s="377"/>
    </row>
    <row r="516" spans="1:16" x14ac:dyDescent="0.25">
      <c r="A516" s="390">
        <f t="shared" ref="A516:A518" si="226">IF(O516&lt;&gt;0,O516,A515)</f>
        <v>91304</v>
      </c>
      <c r="B516" s="391">
        <v>88261</v>
      </c>
      <c r="C516" s="392"/>
      <c r="D516" s="392" t="s">
        <v>3301</v>
      </c>
      <c r="E516" s="393"/>
      <c r="F516" s="393" t="s">
        <v>517</v>
      </c>
      <c r="G516" s="394">
        <v>1.002</v>
      </c>
      <c r="H516" s="395">
        <f>VLOOKUP(B516,'CMP-SIN-SD-10-2023'!A:D,4,0)</f>
        <v>27.95</v>
      </c>
      <c r="I516" s="395"/>
      <c r="J516" s="25">
        <f t="shared" ref="J516:J518" si="227">TRUNC((H516*G516),2)</f>
        <v>28</v>
      </c>
      <c r="M516" s="25">
        <f>VLOOKUP(B516,'CMP-SIN-SD-10-2023'!A:D,4,0)</f>
        <v>27.95</v>
      </c>
      <c r="N516" s="25" t="b">
        <f t="shared" ref="N516:N518" si="228">M516=H516</f>
        <v>1</v>
      </c>
      <c r="O516" s="377"/>
      <c r="P516" s="377"/>
    </row>
    <row r="517" spans="1:16" x14ac:dyDescent="0.25">
      <c r="A517" s="367">
        <f t="shared" si="226"/>
        <v>91304</v>
      </c>
      <c r="B517" s="226">
        <v>88316</v>
      </c>
      <c r="C517" s="227"/>
      <c r="D517" s="227" t="s">
        <v>3346</v>
      </c>
      <c r="E517" s="228"/>
      <c r="F517" s="228" t="s">
        <v>517</v>
      </c>
      <c r="G517" s="368">
        <v>0.501</v>
      </c>
      <c r="H517" s="369">
        <f>VLOOKUP(B517,'CMP-SIN-SD-10-2023'!A:D,4,0)</f>
        <v>21.91</v>
      </c>
      <c r="I517" s="369"/>
      <c r="J517" s="25">
        <f t="shared" si="227"/>
        <v>10.97</v>
      </c>
      <c r="M517" s="25">
        <f>VLOOKUP(B517,'CMP-SIN-SD-10-2023'!A:D,4,0)</f>
        <v>21.91</v>
      </c>
      <c r="N517" s="25" t="b">
        <f t="shared" si="228"/>
        <v>1</v>
      </c>
      <c r="O517" s="377"/>
      <c r="P517" s="377"/>
    </row>
    <row r="518" spans="1:16" ht="60" x14ac:dyDescent="0.25">
      <c r="A518" s="378">
        <f t="shared" si="226"/>
        <v>91304</v>
      </c>
      <c r="B518" s="379">
        <v>3080</v>
      </c>
      <c r="C518" s="380"/>
      <c r="D518" s="380" t="s">
        <v>7608</v>
      </c>
      <c r="E518" s="381"/>
      <c r="F518" s="381" t="s">
        <v>13863</v>
      </c>
      <c r="G518" s="382">
        <v>1</v>
      </c>
      <c r="H518" s="383">
        <f>VLOOKUP(B518,'INS-SIN-SD-10-2023'!A:D,4,0)</f>
        <v>77.45</v>
      </c>
      <c r="I518" s="383"/>
      <c r="J518" s="25">
        <f t="shared" si="227"/>
        <v>77.45</v>
      </c>
      <c r="M518" s="25">
        <f>VLOOKUP(B518,'INS-SIN-SD-10-2023'!A:D,4,0)</f>
        <v>77.45</v>
      </c>
      <c r="N518" s="25" t="b">
        <f t="shared" si="228"/>
        <v>1</v>
      </c>
      <c r="O518" s="377"/>
      <c r="P518" s="377" t="s">
        <v>13773</v>
      </c>
    </row>
    <row r="519" spans="1:16" ht="30" x14ac:dyDescent="0.25">
      <c r="A519" s="328">
        <v>100705</v>
      </c>
      <c r="B519" s="357"/>
      <c r="C519" s="339" t="s">
        <v>32</v>
      </c>
      <c r="D519" s="339"/>
      <c r="E519" s="334" t="s">
        <v>6</v>
      </c>
      <c r="F519" s="334"/>
      <c r="G519" s="358"/>
      <c r="H519" s="359"/>
      <c r="I519" s="340">
        <f>SUMIF(A:A,A519,J:J)</f>
        <v>81.34</v>
      </c>
      <c r="J519" s="377"/>
      <c r="K519" s="377"/>
      <c r="L519" s="377"/>
      <c r="M519" s="377"/>
      <c r="N519" s="377"/>
      <c r="O519" s="377"/>
      <c r="P519" s="377"/>
    </row>
    <row r="520" spans="1:16" x14ac:dyDescent="0.25">
      <c r="A520" s="390">
        <f t="shared" ref="A520:A522" si="229">IF(O520&lt;&gt;0,O520,A519)</f>
        <v>100705</v>
      </c>
      <c r="B520" s="391">
        <v>88261</v>
      </c>
      <c r="C520" s="392"/>
      <c r="D520" s="392" t="s">
        <v>3301</v>
      </c>
      <c r="E520" s="393"/>
      <c r="F520" s="393" t="s">
        <v>517</v>
      </c>
      <c r="G520" s="394">
        <v>0.91400000000000003</v>
      </c>
      <c r="H520" s="395">
        <f>VLOOKUP(B520,'CMP-SIN-SD-10-2023'!A:D,4,0)</f>
        <v>27.95</v>
      </c>
      <c r="I520" s="395"/>
      <c r="J520" s="25">
        <f t="shared" ref="J520:J522" si="230">TRUNC((H520*G520),2)</f>
        <v>25.54</v>
      </c>
      <c r="M520" s="25">
        <f>VLOOKUP(B520,'CMP-SIN-SD-10-2023'!A:D,4,0)</f>
        <v>27.95</v>
      </c>
      <c r="N520" s="25" t="b">
        <f t="shared" ref="N520:N522" si="231">M520=H520</f>
        <v>1</v>
      </c>
      <c r="O520" s="377"/>
      <c r="P520" s="377"/>
    </row>
    <row r="521" spans="1:16" x14ac:dyDescent="0.25">
      <c r="A521" s="367">
        <f t="shared" si="229"/>
        <v>100705</v>
      </c>
      <c r="B521" s="226">
        <v>88316</v>
      </c>
      <c r="C521" s="227"/>
      <c r="D521" s="227" t="s">
        <v>3346</v>
      </c>
      <c r="E521" s="228"/>
      <c r="F521" s="228" t="s">
        <v>517</v>
      </c>
      <c r="G521" s="368">
        <v>0.45700000000000002</v>
      </c>
      <c r="H521" s="369">
        <f>VLOOKUP(B521,'CMP-SIN-SD-10-2023'!A:D,4,0)</f>
        <v>21.91</v>
      </c>
      <c r="I521" s="369"/>
      <c r="J521" s="25">
        <f t="shared" si="230"/>
        <v>10.01</v>
      </c>
      <c r="M521" s="25">
        <f>VLOOKUP(B521,'CMP-SIN-SD-10-2023'!A:D,4,0)</f>
        <v>21.91</v>
      </c>
      <c r="N521" s="25" t="b">
        <f t="shared" si="231"/>
        <v>1</v>
      </c>
      <c r="O521" s="377"/>
      <c r="P521" s="377"/>
    </row>
    <row r="522" spans="1:16" ht="30" x14ac:dyDescent="0.25">
      <c r="A522" s="378">
        <f t="shared" si="229"/>
        <v>100705</v>
      </c>
      <c r="B522" s="379">
        <v>11457</v>
      </c>
      <c r="C522" s="380"/>
      <c r="D522" s="380" t="s">
        <v>7782</v>
      </c>
      <c r="E522" s="381"/>
      <c r="F522" s="381" t="s">
        <v>6</v>
      </c>
      <c r="G522" s="382">
        <v>1</v>
      </c>
      <c r="H522" s="383">
        <f>VLOOKUP(B522,'INS-SIN-SD-10-2023'!A:D,4,0)</f>
        <v>45.79</v>
      </c>
      <c r="I522" s="383"/>
      <c r="J522" s="25">
        <f t="shared" si="230"/>
        <v>45.79</v>
      </c>
      <c r="M522" s="25">
        <f>VLOOKUP(B522,'INS-SIN-SD-10-2023'!A:D,4,0)</f>
        <v>45.79</v>
      </c>
      <c r="N522" s="25" t="b">
        <f t="shared" si="231"/>
        <v>1</v>
      </c>
      <c r="O522" s="377"/>
      <c r="P522" s="377" t="s">
        <v>13773</v>
      </c>
    </row>
    <row r="523" spans="1:16" ht="30" x14ac:dyDescent="0.25">
      <c r="A523" s="328">
        <v>72118</v>
      </c>
      <c r="B523" s="357"/>
      <c r="C523" s="339" t="s">
        <v>5096</v>
      </c>
      <c r="D523" s="339"/>
      <c r="E523" s="334" t="s">
        <v>3</v>
      </c>
      <c r="F523" s="334"/>
      <c r="G523" s="358"/>
      <c r="H523" s="359"/>
      <c r="I523" s="340">
        <f>SUMIF(A:A,A523,J:J)</f>
        <v>160.39000000000001</v>
      </c>
      <c r="J523" s="377"/>
      <c r="K523" s="377"/>
      <c r="L523" s="377"/>
      <c r="M523" s="377"/>
      <c r="N523" s="377"/>
      <c r="O523" s="377"/>
      <c r="P523" s="377"/>
    </row>
    <row r="524" spans="1:16" x14ac:dyDescent="0.25">
      <c r="A524" s="390">
        <f t="shared" ref="A524:A527" si="232">IF(O524&lt;&gt;0,O524,A523)</f>
        <v>72118</v>
      </c>
      <c r="B524" s="391">
        <v>88325</v>
      </c>
      <c r="C524" s="392"/>
      <c r="D524" s="392" t="s">
        <v>3354</v>
      </c>
      <c r="E524" s="393"/>
      <c r="F524" s="393" t="s">
        <v>517</v>
      </c>
      <c r="G524" s="394">
        <v>0.5</v>
      </c>
      <c r="H524" s="395">
        <f>VLOOKUP(B524,'CMP-SIN-SD-10-2023'!A:D,4,0)</f>
        <v>27.24</v>
      </c>
      <c r="I524" s="395"/>
      <c r="J524" s="25">
        <f t="shared" ref="J524:J527" si="233">TRUNC((H524*G524),2)</f>
        <v>13.62</v>
      </c>
      <c r="M524" s="25">
        <f>VLOOKUP(B524,'CMP-SIN-SD-10-2023'!A:D,4,0)</f>
        <v>27.24</v>
      </c>
      <c r="N524" s="25" t="b">
        <f t="shared" ref="N524:N527" si="234">M524=H524</f>
        <v>1</v>
      </c>
      <c r="O524" s="377"/>
      <c r="P524" s="377"/>
    </row>
    <row r="525" spans="1:16" x14ac:dyDescent="0.25">
      <c r="A525" s="367">
        <f t="shared" si="232"/>
        <v>72118</v>
      </c>
      <c r="B525" s="226">
        <v>88316</v>
      </c>
      <c r="C525" s="227"/>
      <c r="D525" s="227" t="s">
        <v>3346</v>
      </c>
      <c r="E525" s="228"/>
      <c r="F525" s="228" t="s">
        <v>517</v>
      </c>
      <c r="G525" s="368">
        <v>0.5</v>
      </c>
      <c r="H525" s="369">
        <f>VLOOKUP(B525,'CMP-SIN-SD-10-2023'!A:D,4,0)</f>
        <v>21.91</v>
      </c>
      <c r="I525" s="369"/>
      <c r="J525" s="25">
        <f t="shared" si="233"/>
        <v>10.95</v>
      </c>
      <c r="M525" s="25">
        <f>VLOOKUP(B525,'CMP-SIN-SD-10-2023'!A:D,4,0)</f>
        <v>21.91</v>
      </c>
      <c r="N525" s="25" t="b">
        <f t="shared" si="234"/>
        <v>1</v>
      </c>
      <c r="O525" s="377"/>
      <c r="P525" s="377"/>
    </row>
    <row r="526" spans="1:16" x14ac:dyDescent="0.25">
      <c r="A526" s="367">
        <f t="shared" si="232"/>
        <v>72118</v>
      </c>
      <c r="B526" s="226">
        <v>10498</v>
      </c>
      <c r="C526" s="227"/>
      <c r="D526" s="227" t="s">
        <v>7682</v>
      </c>
      <c r="E526" s="228"/>
      <c r="F526" s="228" t="s">
        <v>17</v>
      </c>
      <c r="G526" s="368">
        <v>1.5</v>
      </c>
      <c r="H526" s="369">
        <f>VLOOKUP(B526,'INS-SIN-SD-10-2023'!A:D,4,0)</f>
        <v>10.02</v>
      </c>
      <c r="I526" s="369"/>
      <c r="J526" s="25">
        <f t="shared" si="233"/>
        <v>15.03</v>
      </c>
      <c r="M526" s="25">
        <f>VLOOKUP(B526,'INS-SIN-SD-10-2023'!A:D,4,0)</f>
        <v>10.02</v>
      </c>
      <c r="N526" s="25" t="b">
        <f t="shared" si="234"/>
        <v>1</v>
      </c>
      <c r="O526" s="377"/>
      <c r="P526" s="377" t="s">
        <v>13773</v>
      </c>
    </row>
    <row r="527" spans="1:16" x14ac:dyDescent="0.25">
      <c r="A527" s="378">
        <f t="shared" si="232"/>
        <v>72118</v>
      </c>
      <c r="B527" s="379">
        <v>10505</v>
      </c>
      <c r="C527" s="380"/>
      <c r="D527" s="380" t="s">
        <v>5058</v>
      </c>
      <c r="E527" s="381"/>
      <c r="F527" s="381" t="s">
        <v>3</v>
      </c>
      <c r="G527" s="382">
        <v>1</v>
      </c>
      <c r="H527" s="383">
        <f>VLOOKUP(B527,'INS-SIN-SD-10-2023'!A:D,4,0)</f>
        <v>120.79</v>
      </c>
      <c r="I527" s="383"/>
      <c r="J527" s="25">
        <f t="shared" si="233"/>
        <v>120.79</v>
      </c>
      <c r="M527" s="25">
        <f>VLOOKUP(B527,'INS-SIN-SD-10-2023'!A:D,4,0)</f>
        <v>120.79</v>
      </c>
      <c r="N527" s="25" t="b">
        <f t="shared" si="234"/>
        <v>1</v>
      </c>
      <c r="O527" s="377"/>
      <c r="P527" s="377" t="s">
        <v>13773</v>
      </c>
    </row>
    <row r="528" spans="1:16" x14ac:dyDescent="0.25">
      <c r="A528" s="328">
        <v>84959</v>
      </c>
      <c r="B528" s="357"/>
      <c r="C528" s="339" t="s">
        <v>13864</v>
      </c>
      <c r="D528" s="339"/>
      <c r="E528" s="334" t="s">
        <v>3</v>
      </c>
      <c r="F528" s="334"/>
      <c r="G528" s="358"/>
      <c r="H528" s="359"/>
      <c r="I528" s="340">
        <f>SUMIF(A:A,A528,J:J)</f>
        <v>274.77999999999997</v>
      </c>
      <c r="J528" s="377"/>
      <c r="K528" s="377"/>
      <c r="L528" s="377"/>
      <c r="M528" s="377"/>
      <c r="N528" s="377"/>
      <c r="O528" s="377"/>
      <c r="P528" s="377"/>
    </row>
    <row r="529" spans="1:16" x14ac:dyDescent="0.25">
      <c r="A529" s="390">
        <f t="shared" ref="A529:A532" si="235">IF(O529&lt;&gt;0,O529,A528)</f>
        <v>84959</v>
      </c>
      <c r="B529" s="391">
        <v>88325</v>
      </c>
      <c r="C529" s="392"/>
      <c r="D529" s="392" t="s">
        <v>3354</v>
      </c>
      <c r="E529" s="393"/>
      <c r="F529" s="393" t="s">
        <v>517</v>
      </c>
      <c r="G529" s="394">
        <v>1</v>
      </c>
      <c r="H529" s="395">
        <f>VLOOKUP(B529,'CMP-SIN-SD-10-2023'!A:D,4,0)</f>
        <v>27.24</v>
      </c>
      <c r="I529" s="395"/>
      <c r="J529" s="25">
        <f t="shared" ref="J529:J532" si="236">TRUNC((H529*G529),2)</f>
        <v>27.24</v>
      </c>
      <c r="M529" s="25">
        <f>VLOOKUP(B529,'CMP-SIN-SD-10-2023'!A:D,4,0)</f>
        <v>27.24</v>
      </c>
      <c r="N529" s="25" t="b">
        <f t="shared" ref="N529:N532" si="237">M529=H529</f>
        <v>1</v>
      </c>
      <c r="O529" s="377"/>
      <c r="P529" s="377"/>
    </row>
    <row r="530" spans="1:16" x14ac:dyDescent="0.25">
      <c r="A530" s="367">
        <f t="shared" si="235"/>
        <v>84959</v>
      </c>
      <c r="B530" s="226">
        <v>88316</v>
      </c>
      <c r="C530" s="227"/>
      <c r="D530" s="227" t="s">
        <v>3346</v>
      </c>
      <c r="E530" s="228"/>
      <c r="F530" s="228" t="s">
        <v>517</v>
      </c>
      <c r="G530" s="368">
        <v>0.2</v>
      </c>
      <c r="H530" s="369">
        <f>VLOOKUP(B530,'CMP-SIN-SD-10-2023'!A:D,4,0)</f>
        <v>21.91</v>
      </c>
      <c r="I530" s="369"/>
      <c r="J530" s="25">
        <f t="shared" si="236"/>
        <v>4.38</v>
      </c>
      <c r="M530" s="25">
        <f>VLOOKUP(B530,'CMP-SIN-SD-10-2023'!A:D,4,0)</f>
        <v>21.91</v>
      </c>
      <c r="N530" s="25" t="b">
        <f t="shared" si="237"/>
        <v>1</v>
      </c>
      <c r="O530" s="377"/>
      <c r="P530" s="377"/>
    </row>
    <row r="531" spans="1:16" x14ac:dyDescent="0.25">
      <c r="A531" s="367">
        <f t="shared" si="235"/>
        <v>84959</v>
      </c>
      <c r="B531" s="226">
        <v>10498</v>
      </c>
      <c r="C531" s="227"/>
      <c r="D531" s="227" t="s">
        <v>7682</v>
      </c>
      <c r="E531" s="228"/>
      <c r="F531" s="228" t="s">
        <v>17</v>
      </c>
      <c r="G531" s="368">
        <v>2</v>
      </c>
      <c r="H531" s="369">
        <f>VLOOKUP(B531,'INS-SIN-SD-10-2023'!A:D,4,0)</f>
        <v>10.02</v>
      </c>
      <c r="I531" s="369"/>
      <c r="J531" s="25">
        <f t="shared" si="236"/>
        <v>20.04</v>
      </c>
      <c r="M531" s="25">
        <f>VLOOKUP(B531,'INS-SIN-SD-10-2023'!A:D,4,0)</f>
        <v>10.02</v>
      </c>
      <c r="N531" s="25" t="b">
        <f t="shared" si="237"/>
        <v>1</v>
      </c>
      <c r="O531" s="377"/>
      <c r="P531" s="377" t="s">
        <v>13773</v>
      </c>
    </row>
    <row r="532" spans="1:16" x14ac:dyDescent="0.25">
      <c r="A532" s="378">
        <f t="shared" si="235"/>
        <v>84959</v>
      </c>
      <c r="B532" s="379">
        <v>10491</v>
      </c>
      <c r="C532" s="380"/>
      <c r="D532" s="380" t="s">
        <v>5057</v>
      </c>
      <c r="E532" s="381"/>
      <c r="F532" s="381" t="s">
        <v>3</v>
      </c>
      <c r="G532" s="382">
        <v>1</v>
      </c>
      <c r="H532" s="383">
        <f>VLOOKUP(B532,'INS-SIN-SD-10-2023'!A:D,4,0)</f>
        <v>223.12</v>
      </c>
      <c r="I532" s="383"/>
      <c r="J532" s="25">
        <f t="shared" si="236"/>
        <v>223.12</v>
      </c>
      <c r="M532" s="25">
        <f>VLOOKUP(B532,'INS-SIN-SD-10-2023'!A:D,4,0)</f>
        <v>223.12</v>
      </c>
      <c r="N532" s="25" t="b">
        <f t="shared" si="237"/>
        <v>1</v>
      </c>
      <c r="O532" s="377"/>
      <c r="P532" s="377" t="s">
        <v>13773</v>
      </c>
    </row>
    <row r="533" spans="1:16" ht="45" x14ac:dyDescent="0.25">
      <c r="A533" s="328" t="s">
        <v>7119</v>
      </c>
      <c r="B533" s="357"/>
      <c r="C533" s="339" t="s">
        <v>13865</v>
      </c>
      <c r="D533" s="339"/>
      <c r="E533" s="334" t="s">
        <v>3</v>
      </c>
      <c r="F533" s="334"/>
      <c r="G533" s="358"/>
      <c r="H533" s="359"/>
      <c r="I533" s="340">
        <f>SUMIF(A:A,A533,J:J)</f>
        <v>637.09</v>
      </c>
      <c r="J533" s="377"/>
      <c r="K533" s="377"/>
      <c r="L533" s="377"/>
      <c r="M533" s="377"/>
      <c r="N533" s="377"/>
      <c r="O533" s="377"/>
      <c r="P533" s="377"/>
    </row>
    <row r="534" spans="1:16" x14ac:dyDescent="0.25">
      <c r="A534" s="390" t="str">
        <f t="shared" ref="A534:A539" si="238">IF(O534&lt;&gt;0,O534,A533)</f>
        <v>CCU.04.0024</v>
      </c>
      <c r="B534" s="391">
        <v>88239</v>
      </c>
      <c r="C534" s="392"/>
      <c r="D534" s="392" t="s">
        <v>3282</v>
      </c>
      <c r="E534" s="393"/>
      <c r="F534" s="393" t="s">
        <v>517</v>
      </c>
      <c r="G534" s="394">
        <v>1.8</v>
      </c>
      <c r="H534" s="395">
        <f>VLOOKUP(B534,'CMP-SIN-SD-10-2023'!A:D,4,0)</f>
        <v>22.62</v>
      </c>
      <c r="I534" s="395"/>
      <c r="J534" s="25">
        <f t="shared" ref="J534:J539" si="239">TRUNC((H534*G534),2)</f>
        <v>40.71</v>
      </c>
      <c r="M534" s="25">
        <f>VLOOKUP(B534,'CMP-SIN-SD-10-2023'!A:D,4,0)</f>
        <v>22.62</v>
      </c>
      <c r="N534" s="25" t="b">
        <f t="shared" ref="N534:N539" si="240">M534=H534</f>
        <v>1</v>
      </c>
      <c r="O534" s="377"/>
      <c r="P534" s="377"/>
    </row>
    <row r="535" spans="1:16" x14ac:dyDescent="0.25">
      <c r="A535" s="367" t="str">
        <f t="shared" si="238"/>
        <v>CCU.04.0024</v>
      </c>
      <c r="B535" s="226">
        <v>88325</v>
      </c>
      <c r="C535" s="227"/>
      <c r="D535" s="227" t="s">
        <v>3354</v>
      </c>
      <c r="E535" s="228"/>
      <c r="F535" s="228" t="s">
        <v>517</v>
      </c>
      <c r="G535" s="368">
        <v>1.8</v>
      </c>
      <c r="H535" s="369">
        <f>VLOOKUP(B535,'CMP-SIN-SD-10-2023'!A:D,4,0)</f>
        <v>27.24</v>
      </c>
      <c r="I535" s="369"/>
      <c r="J535" s="25">
        <f t="shared" si="239"/>
        <v>49.03</v>
      </c>
      <c r="M535" s="25">
        <f>VLOOKUP(B535,'CMP-SIN-SD-10-2023'!A:D,4,0)</f>
        <v>27.24</v>
      </c>
      <c r="N535" s="25" t="b">
        <f t="shared" si="240"/>
        <v>1</v>
      </c>
      <c r="O535" s="377"/>
      <c r="P535" s="377"/>
    </row>
    <row r="536" spans="1:16" ht="30" x14ac:dyDescent="0.25">
      <c r="A536" s="367" t="str">
        <f t="shared" si="238"/>
        <v>CCU.04.0024</v>
      </c>
      <c r="B536" s="226">
        <v>7334</v>
      </c>
      <c r="C536" s="227"/>
      <c r="D536" s="227" t="s">
        <v>7442</v>
      </c>
      <c r="E536" s="228"/>
      <c r="F536" s="228" t="s">
        <v>3012</v>
      </c>
      <c r="G536" s="368">
        <v>0.18</v>
      </c>
      <c r="H536" s="369">
        <f>VLOOKUP(B536,'INS-SIN-SD-10-2023'!A:D,4,0)</f>
        <v>16.72</v>
      </c>
      <c r="I536" s="369"/>
      <c r="J536" s="25">
        <f t="shared" si="239"/>
        <v>3</v>
      </c>
      <c r="M536" s="25">
        <f>VLOOKUP(B536,'INS-SIN-SD-10-2023'!A:D,4,0)</f>
        <v>16.72</v>
      </c>
      <c r="N536" s="25" t="b">
        <f t="shared" si="240"/>
        <v>1</v>
      </c>
      <c r="O536" s="377"/>
      <c r="P536" s="377" t="s">
        <v>13773</v>
      </c>
    </row>
    <row r="537" spans="1:16" x14ac:dyDescent="0.25">
      <c r="A537" s="367" t="str">
        <f t="shared" si="238"/>
        <v>CCU.04.0024</v>
      </c>
      <c r="B537" s="226">
        <v>587</v>
      </c>
      <c r="C537" s="227"/>
      <c r="D537" s="227" t="s">
        <v>7518</v>
      </c>
      <c r="E537" s="228"/>
      <c r="F537" s="228" t="s">
        <v>17</v>
      </c>
      <c r="G537" s="368">
        <v>1.54</v>
      </c>
      <c r="H537" s="369">
        <v>33.549999999999997</v>
      </c>
      <c r="I537" s="369"/>
      <c r="J537" s="25">
        <f t="shared" si="239"/>
        <v>51.66</v>
      </c>
      <c r="M537" s="25" t="e">
        <f>VLOOKUP(B537,'INS-SIN-SD-10-2023'!A:D,4,0)</f>
        <v>#N/A</v>
      </c>
      <c r="N537" s="25" t="e">
        <f t="shared" si="240"/>
        <v>#N/A</v>
      </c>
      <c r="O537" s="377"/>
      <c r="P537" s="377" t="s">
        <v>13773</v>
      </c>
    </row>
    <row r="538" spans="1:16" ht="30" x14ac:dyDescent="0.25">
      <c r="A538" s="367" t="str">
        <f t="shared" si="238"/>
        <v>CCU.04.0024</v>
      </c>
      <c r="B538" s="226">
        <v>1360</v>
      </c>
      <c r="C538" s="227"/>
      <c r="D538" s="227" t="s">
        <v>7533</v>
      </c>
      <c r="E538" s="228"/>
      <c r="F538" s="228" t="s">
        <v>3</v>
      </c>
      <c r="G538" s="368">
        <v>1.05</v>
      </c>
      <c r="H538" s="369">
        <f>VLOOKUP(B538,'INS-SIN-SD-10-2023'!A:D,4,0)</f>
        <v>39.229999999999997</v>
      </c>
      <c r="I538" s="369"/>
      <c r="J538" s="25">
        <f t="shared" si="239"/>
        <v>41.19</v>
      </c>
      <c r="M538" s="25">
        <f>VLOOKUP(B538,'INS-SIN-SD-10-2023'!A:D,4,0)</f>
        <v>39.229999999999997</v>
      </c>
      <c r="N538" s="25" t="b">
        <f t="shared" si="240"/>
        <v>1</v>
      </c>
      <c r="O538" s="377"/>
      <c r="P538" s="377" t="s">
        <v>13773</v>
      </c>
    </row>
    <row r="539" spans="1:16" x14ac:dyDescent="0.25">
      <c r="A539" s="378" t="str">
        <f t="shared" si="238"/>
        <v>CCU.04.0024</v>
      </c>
      <c r="B539" s="379">
        <v>11186</v>
      </c>
      <c r="C539" s="380"/>
      <c r="D539" s="380" t="s">
        <v>7603</v>
      </c>
      <c r="E539" s="381"/>
      <c r="F539" s="381" t="s">
        <v>3</v>
      </c>
      <c r="G539" s="382">
        <v>1</v>
      </c>
      <c r="H539" s="383">
        <f>VLOOKUP(B539,'INS-SIN-SD-10-2023'!A:D,4,0)</f>
        <v>451.5</v>
      </c>
      <c r="I539" s="383"/>
      <c r="J539" s="25">
        <f t="shared" si="239"/>
        <v>451.5</v>
      </c>
      <c r="M539" s="25">
        <f>VLOOKUP(B539,'INS-SIN-SD-10-2023'!A:D,4,0)</f>
        <v>451.5</v>
      </c>
      <c r="N539" s="25" t="b">
        <f t="shared" si="240"/>
        <v>1</v>
      </c>
      <c r="O539" s="377"/>
      <c r="P539" s="377" t="s">
        <v>13773</v>
      </c>
    </row>
    <row r="540" spans="1:16" ht="30" x14ac:dyDescent="0.25">
      <c r="A540" s="328">
        <v>94213</v>
      </c>
      <c r="B540" s="357"/>
      <c r="C540" s="339" t="s">
        <v>1065</v>
      </c>
      <c r="D540" s="339"/>
      <c r="E540" s="334" t="s">
        <v>3</v>
      </c>
      <c r="F540" s="334"/>
      <c r="G540" s="358"/>
      <c r="H540" s="359"/>
      <c r="I540" s="340">
        <f>SUMIF(A:A,A540,J:J)</f>
        <v>72.95</v>
      </c>
      <c r="J540" s="377"/>
      <c r="K540" s="377"/>
      <c r="L540" s="377"/>
      <c r="M540" s="377"/>
      <c r="N540" s="377"/>
      <c r="O540" s="377"/>
      <c r="P540" s="377"/>
    </row>
    <row r="541" spans="1:16" x14ac:dyDescent="0.25">
      <c r="A541" s="390">
        <f t="shared" ref="A541:A546" si="241">IF(O541&lt;&gt;0,O541,A540)</f>
        <v>94213</v>
      </c>
      <c r="B541" s="391">
        <v>88323</v>
      </c>
      <c r="C541" s="392"/>
      <c r="D541" s="392" t="s">
        <v>3352</v>
      </c>
      <c r="E541" s="393"/>
      <c r="F541" s="393" t="s">
        <v>517</v>
      </c>
      <c r="G541" s="394">
        <v>9.0999999999999998E-2</v>
      </c>
      <c r="H541" s="395">
        <f>VLOOKUP(B541,'CMP-SIN-SD-10-2023'!A:D,4,0)</f>
        <v>28.89</v>
      </c>
      <c r="I541" s="395"/>
      <c r="J541" s="25">
        <f t="shared" ref="J541:J546" si="242">TRUNC((H541*G541),2)</f>
        <v>2.62</v>
      </c>
      <c r="M541" s="25">
        <f>VLOOKUP(B541,'CMP-SIN-SD-10-2023'!A:D,4,0)</f>
        <v>28.89</v>
      </c>
      <c r="N541" s="25" t="b">
        <f t="shared" ref="N541:N546" si="243">M541=H541</f>
        <v>1</v>
      </c>
      <c r="O541" s="377"/>
      <c r="P541" s="377"/>
    </row>
    <row r="542" spans="1:16" x14ac:dyDescent="0.25">
      <c r="A542" s="367">
        <f t="shared" si="241"/>
        <v>94213</v>
      </c>
      <c r="B542" s="226">
        <v>88316</v>
      </c>
      <c r="C542" s="227"/>
      <c r="D542" s="227" t="s">
        <v>3346</v>
      </c>
      <c r="E542" s="228"/>
      <c r="F542" s="228" t="s">
        <v>517</v>
      </c>
      <c r="G542" s="368">
        <v>9.7000000000000003E-2</v>
      </c>
      <c r="H542" s="369">
        <f>VLOOKUP(B542,'CMP-SIN-SD-10-2023'!A:D,4,0)</f>
        <v>21.91</v>
      </c>
      <c r="I542" s="369"/>
      <c r="J542" s="25">
        <f t="shared" si="242"/>
        <v>2.12</v>
      </c>
      <c r="M542" s="25">
        <f>VLOOKUP(B542,'CMP-SIN-SD-10-2023'!A:D,4,0)</f>
        <v>21.91</v>
      </c>
      <c r="N542" s="25" t="b">
        <f t="shared" si="243"/>
        <v>1</v>
      </c>
      <c r="O542" s="377"/>
      <c r="P542" s="377"/>
    </row>
    <row r="543" spans="1:16" ht="30" x14ac:dyDescent="0.25">
      <c r="A543" s="367">
        <f t="shared" si="241"/>
        <v>94213</v>
      </c>
      <c r="B543" s="226">
        <v>93281</v>
      </c>
      <c r="C543" s="227"/>
      <c r="D543" s="227" t="s">
        <v>362</v>
      </c>
      <c r="E543" s="228"/>
      <c r="F543" s="228" t="s">
        <v>273</v>
      </c>
      <c r="G543" s="368">
        <v>8.9999999999999998E-4</v>
      </c>
      <c r="H543" s="369">
        <f>VLOOKUP(B543,'CMP-SIN-SD-10-2023'!A:D,4,0)</f>
        <v>25.64</v>
      </c>
      <c r="I543" s="369"/>
      <c r="J543" s="25">
        <f t="shared" si="242"/>
        <v>0.02</v>
      </c>
      <c r="M543" s="25">
        <f>VLOOKUP(B543,'CMP-SIN-SD-10-2023'!A:D,4,0)</f>
        <v>25.64</v>
      </c>
      <c r="N543" s="25" t="b">
        <f t="shared" si="243"/>
        <v>1</v>
      </c>
      <c r="O543" s="377"/>
      <c r="P543" s="377"/>
    </row>
    <row r="544" spans="1:16" ht="30" x14ac:dyDescent="0.25">
      <c r="A544" s="367">
        <f t="shared" si="241"/>
        <v>94213</v>
      </c>
      <c r="B544" s="226">
        <v>93282</v>
      </c>
      <c r="C544" s="227"/>
      <c r="D544" s="227" t="s">
        <v>484</v>
      </c>
      <c r="E544" s="228"/>
      <c r="F544" s="228" t="s">
        <v>395</v>
      </c>
      <c r="G544" s="368">
        <v>1.2999999999999999E-3</v>
      </c>
      <c r="H544" s="369">
        <f>VLOOKUP(B544,'CMP-SIN-SD-10-2023'!A:D,4,0)</f>
        <v>24.84</v>
      </c>
      <c r="I544" s="369"/>
      <c r="J544" s="25">
        <f t="shared" si="242"/>
        <v>0.03</v>
      </c>
      <c r="M544" s="25">
        <f>VLOOKUP(B544,'CMP-SIN-SD-10-2023'!A:D,4,0)</f>
        <v>24.84</v>
      </c>
      <c r="N544" s="25" t="b">
        <f t="shared" si="243"/>
        <v>1</v>
      </c>
      <c r="O544" s="377"/>
      <c r="P544" s="377"/>
    </row>
    <row r="545" spans="1:16" ht="45" x14ac:dyDescent="0.25">
      <c r="A545" s="367">
        <f t="shared" si="241"/>
        <v>94213</v>
      </c>
      <c r="B545" s="226">
        <v>11029</v>
      </c>
      <c r="C545" s="227"/>
      <c r="D545" s="227" t="s">
        <v>7627</v>
      </c>
      <c r="E545" s="228"/>
      <c r="F545" s="228" t="s">
        <v>13863</v>
      </c>
      <c r="G545" s="368">
        <v>4.1500000000000004</v>
      </c>
      <c r="H545" s="369">
        <f>VLOOKUP(B545,'INS-SIN-SD-10-2023'!A:D,4,0)</f>
        <v>2.68</v>
      </c>
      <c r="I545" s="369"/>
      <c r="J545" s="25">
        <f t="shared" si="242"/>
        <v>11.12</v>
      </c>
      <c r="M545" s="25">
        <f>VLOOKUP(B545,'INS-SIN-SD-10-2023'!A:D,4,0)</f>
        <v>2.68</v>
      </c>
      <c r="N545" s="25" t="b">
        <f t="shared" si="243"/>
        <v>1</v>
      </c>
      <c r="O545" s="377"/>
      <c r="P545" s="377" t="s">
        <v>13773</v>
      </c>
    </row>
    <row r="546" spans="1:16" ht="45" x14ac:dyDescent="0.25">
      <c r="A546" s="378">
        <f t="shared" si="241"/>
        <v>94213</v>
      </c>
      <c r="B546" s="379">
        <v>7243</v>
      </c>
      <c r="C546" s="380"/>
      <c r="D546" s="380" t="s">
        <v>7808</v>
      </c>
      <c r="E546" s="381"/>
      <c r="F546" s="381" t="s">
        <v>3</v>
      </c>
      <c r="G546" s="382">
        <v>1.1659999999999999</v>
      </c>
      <c r="H546" s="383">
        <f>VLOOKUP(B546,'INS-SIN-SD-10-2023'!A:D,4,0)</f>
        <v>48.92</v>
      </c>
      <c r="I546" s="383"/>
      <c r="J546" s="25">
        <f t="shared" si="242"/>
        <v>57.04</v>
      </c>
      <c r="M546" s="25">
        <f>VLOOKUP(B546,'INS-SIN-SD-10-2023'!A:D,4,0)</f>
        <v>48.92</v>
      </c>
      <c r="N546" s="25" t="b">
        <f t="shared" si="243"/>
        <v>1</v>
      </c>
      <c r="O546" s="377"/>
      <c r="P546" s="377" t="s">
        <v>13773</v>
      </c>
    </row>
    <row r="547" spans="1:16" ht="30" x14ac:dyDescent="0.25">
      <c r="A547" s="328" t="s">
        <v>13866</v>
      </c>
      <c r="B547" s="357"/>
      <c r="C547" s="339" t="s">
        <v>13867</v>
      </c>
      <c r="D547" s="339"/>
      <c r="E547" s="334" t="s">
        <v>3</v>
      </c>
      <c r="F547" s="334"/>
      <c r="G547" s="358"/>
      <c r="H547" s="359"/>
      <c r="I547" s="340">
        <f>SUMIF(A:A,A547,J:J)</f>
        <v>644.09</v>
      </c>
      <c r="J547" s="377"/>
      <c r="K547" s="377"/>
      <c r="L547" s="377"/>
      <c r="M547" s="377"/>
      <c r="N547" s="377"/>
      <c r="O547" s="377"/>
      <c r="P547" s="377"/>
    </row>
    <row r="548" spans="1:16" x14ac:dyDescent="0.25">
      <c r="A548" s="390" t="str">
        <f t="shared" ref="A548:A553" si="244">IF(O548&lt;&gt;0,O548,A547)</f>
        <v>CCU.04.0073</v>
      </c>
      <c r="B548" s="391">
        <v>88323</v>
      </c>
      <c r="C548" s="392"/>
      <c r="D548" s="392" t="s">
        <v>3352</v>
      </c>
      <c r="E548" s="393"/>
      <c r="F548" s="393" t="s">
        <v>517</v>
      </c>
      <c r="G548" s="394">
        <v>5.6000000000000001E-2</v>
      </c>
      <c r="H548" s="395">
        <f>VLOOKUP(B548,'CMP-SIN-SD-10-2023'!A:D,4,0)</f>
        <v>28.89</v>
      </c>
      <c r="I548" s="395"/>
      <c r="J548" s="25">
        <f t="shared" ref="J548:J553" si="245">TRUNC((H548*G548),2)</f>
        <v>1.61</v>
      </c>
      <c r="M548" s="25">
        <f>VLOOKUP(B548,'CMP-SIN-SD-10-2023'!A:D,4,0)</f>
        <v>28.89</v>
      </c>
      <c r="N548" s="25" t="b">
        <f t="shared" ref="N548:N553" si="246">M548=H548</f>
        <v>1</v>
      </c>
      <c r="O548" s="377"/>
      <c r="P548" s="377"/>
    </row>
    <row r="549" spans="1:16" x14ac:dyDescent="0.25">
      <c r="A549" s="367" t="str">
        <f t="shared" si="244"/>
        <v>CCU.04.0073</v>
      </c>
      <c r="B549" s="226">
        <v>88316</v>
      </c>
      <c r="C549" s="227"/>
      <c r="D549" s="227" t="s">
        <v>3346</v>
      </c>
      <c r="E549" s="228"/>
      <c r="F549" s="228" t="s">
        <v>517</v>
      </c>
      <c r="G549" s="368">
        <v>6.2E-2</v>
      </c>
      <c r="H549" s="369">
        <f>VLOOKUP(B549,'CMP-SIN-SD-10-2023'!A:D,4,0)</f>
        <v>21.91</v>
      </c>
      <c r="I549" s="369"/>
      <c r="J549" s="25">
        <f t="shared" si="245"/>
        <v>1.35</v>
      </c>
      <c r="M549" s="25">
        <f>VLOOKUP(B549,'CMP-SIN-SD-10-2023'!A:D,4,0)</f>
        <v>21.91</v>
      </c>
      <c r="N549" s="25" t="b">
        <f t="shared" si="246"/>
        <v>1</v>
      </c>
      <c r="O549" s="377"/>
      <c r="P549" s="377"/>
    </row>
    <row r="550" spans="1:16" ht="30" x14ac:dyDescent="0.25">
      <c r="A550" s="367" t="str">
        <f t="shared" si="244"/>
        <v>CCU.04.0073</v>
      </c>
      <c r="B550" s="226">
        <v>93281</v>
      </c>
      <c r="C550" s="227"/>
      <c r="D550" s="227" t="s">
        <v>362</v>
      </c>
      <c r="E550" s="228"/>
      <c r="F550" s="228" t="s">
        <v>273</v>
      </c>
      <c r="G550" s="368">
        <v>8.9999999999999998E-4</v>
      </c>
      <c r="H550" s="369">
        <f>VLOOKUP(B550,'CMP-SIN-SD-10-2023'!A:D,4,0)</f>
        <v>25.64</v>
      </c>
      <c r="I550" s="369"/>
      <c r="J550" s="25">
        <f t="shared" si="245"/>
        <v>0.02</v>
      </c>
      <c r="M550" s="25">
        <f>VLOOKUP(B550,'CMP-SIN-SD-10-2023'!A:D,4,0)</f>
        <v>25.64</v>
      </c>
      <c r="N550" s="25" t="b">
        <f t="shared" si="246"/>
        <v>1</v>
      </c>
      <c r="O550" s="377"/>
      <c r="P550" s="377"/>
    </row>
    <row r="551" spans="1:16" ht="30" x14ac:dyDescent="0.25">
      <c r="A551" s="367" t="str">
        <f t="shared" si="244"/>
        <v>CCU.04.0073</v>
      </c>
      <c r="B551" s="226">
        <v>93282</v>
      </c>
      <c r="C551" s="227"/>
      <c r="D551" s="227" t="s">
        <v>484</v>
      </c>
      <c r="E551" s="228"/>
      <c r="F551" s="228" t="s">
        <v>395</v>
      </c>
      <c r="G551" s="368">
        <v>1.1999999999999999E-3</v>
      </c>
      <c r="H551" s="369">
        <f>VLOOKUP(B551,'CMP-SIN-SD-10-2023'!A:D,4,0)</f>
        <v>24.84</v>
      </c>
      <c r="I551" s="369"/>
      <c r="J551" s="25">
        <f t="shared" si="245"/>
        <v>0.02</v>
      </c>
      <c r="M551" s="25">
        <f>VLOOKUP(B551,'CMP-SIN-SD-10-2023'!A:D,4,0)</f>
        <v>24.84</v>
      </c>
      <c r="N551" s="25" t="b">
        <f t="shared" si="246"/>
        <v>1</v>
      </c>
      <c r="O551" s="377"/>
      <c r="P551" s="377"/>
    </row>
    <row r="552" spans="1:16" ht="45" x14ac:dyDescent="0.25">
      <c r="A552" s="367" t="str">
        <f t="shared" si="244"/>
        <v>CCU.04.0073</v>
      </c>
      <c r="B552" s="226">
        <v>11029</v>
      </c>
      <c r="C552" s="227"/>
      <c r="D552" s="227" t="s">
        <v>7627</v>
      </c>
      <c r="E552" s="228"/>
      <c r="F552" s="228" t="s">
        <v>13863</v>
      </c>
      <c r="G552" s="368">
        <v>4.1500000000000004</v>
      </c>
      <c r="H552" s="369">
        <f>VLOOKUP(B552,'INS-SIN-SD-10-2023'!A:D,4,0)</f>
        <v>2.68</v>
      </c>
      <c r="I552" s="369"/>
      <c r="J552" s="25">
        <f t="shared" si="245"/>
        <v>11.12</v>
      </c>
      <c r="M552" s="25">
        <f>VLOOKUP(B552,'INS-SIN-SD-10-2023'!A:D,4,0)</f>
        <v>2.68</v>
      </c>
      <c r="N552" s="25" t="b">
        <f t="shared" si="246"/>
        <v>1</v>
      </c>
      <c r="O552" s="377"/>
      <c r="P552" s="377" t="s">
        <v>13773</v>
      </c>
    </row>
    <row r="553" spans="1:16" ht="30" x14ac:dyDescent="0.25">
      <c r="A553" s="378" t="str">
        <f t="shared" si="244"/>
        <v>CCU.04.0073</v>
      </c>
      <c r="B553" s="379" t="s">
        <v>13868</v>
      </c>
      <c r="C553" s="380"/>
      <c r="D553" s="380" t="s">
        <v>13869</v>
      </c>
      <c r="E553" s="381"/>
      <c r="F553" s="381" t="s">
        <v>3</v>
      </c>
      <c r="G553" s="382">
        <v>1.1459999999999999</v>
      </c>
      <c r="H553" s="383">
        <v>549.72</v>
      </c>
      <c r="I553" s="383"/>
      <c r="J553" s="25">
        <f t="shared" si="245"/>
        <v>629.97</v>
      </c>
      <c r="M553" s="25" t="e">
        <f>VLOOKUP(B553,'CMP-SIN-SD-10-2023'!A:D,4,0)</f>
        <v>#N/A</v>
      </c>
      <c r="N553" s="25" t="e">
        <f t="shared" si="246"/>
        <v>#N/A</v>
      </c>
      <c r="O553" s="377"/>
      <c r="P553" s="377"/>
    </row>
    <row r="554" spans="1:16" ht="45" x14ac:dyDescent="0.25">
      <c r="A554" s="328">
        <v>94990</v>
      </c>
      <c r="B554" s="357"/>
      <c r="C554" s="339" t="s">
        <v>6828</v>
      </c>
      <c r="D554" s="339"/>
      <c r="E554" s="334" t="s">
        <v>12</v>
      </c>
      <c r="F554" s="334"/>
      <c r="G554" s="358"/>
      <c r="H554" s="359"/>
      <c r="I554" s="340">
        <f>SUMIF(A:A,A554,J:J)</f>
        <v>877.81999999999971</v>
      </c>
      <c r="J554" s="377"/>
      <c r="K554" s="377"/>
      <c r="L554" s="377"/>
      <c r="M554" s="377"/>
      <c r="N554" s="377"/>
      <c r="O554" s="377"/>
      <c r="P554" s="377"/>
    </row>
    <row r="555" spans="1:16" ht="45" x14ac:dyDescent="0.25">
      <c r="A555" s="390">
        <f t="shared" ref="A555:A562" si="247">IF(O555&lt;&gt;0,O555,A554)</f>
        <v>94990</v>
      </c>
      <c r="B555" s="391">
        <v>94964</v>
      </c>
      <c r="C555" s="392"/>
      <c r="D555" s="392" t="s">
        <v>4150</v>
      </c>
      <c r="E555" s="393"/>
      <c r="F555" s="393" t="s">
        <v>12</v>
      </c>
      <c r="G555" s="394">
        <v>1.2315</v>
      </c>
      <c r="H555" s="395">
        <f>VLOOKUP(B555,'CMP-SIN-SD-10-2023'!A:D,4,0)</f>
        <v>565.41999999999996</v>
      </c>
      <c r="I555" s="395"/>
      <c r="J555" s="25">
        <f t="shared" ref="J555:J562" si="248">TRUNC((H555*G555),2)</f>
        <v>696.31</v>
      </c>
      <c r="M555" s="25">
        <f>VLOOKUP(B555,'CMP-SIN-SD-10-2023'!A:D,4,0)</f>
        <v>565.41999999999996</v>
      </c>
      <c r="N555" s="25" t="b">
        <f t="shared" ref="N555:N562" si="249">M555=H555</f>
        <v>1</v>
      </c>
      <c r="O555" s="377"/>
      <c r="P555" s="377"/>
    </row>
    <row r="556" spans="1:16" x14ac:dyDescent="0.25">
      <c r="A556" s="367">
        <f t="shared" si="247"/>
        <v>94990</v>
      </c>
      <c r="B556" s="226">
        <v>88262</v>
      </c>
      <c r="C556" s="227"/>
      <c r="D556" s="227" t="s">
        <v>3302</v>
      </c>
      <c r="E556" s="228"/>
      <c r="F556" s="228" t="s">
        <v>517</v>
      </c>
      <c r="G556" s="368">
        <v>1.6268</v>
      </c>
      <c r="H556" s="369">
        <f>VLOOKUP(B556,'CMP-SIN-SD-10-2023'!A:D,4,0)</f>
        <v>29.14</v>
      </c>
      <c r="I556" s="369"/>
      <c r="J556" s="25">
        <f t="shared" si="248"/>
        <v>47.4</v>
      </c>
      <c r="M556" s="25">
        <f>VLOOKUP(B556,'CMP-SIN-SD-10-2023'!A:D,4,0)</f>
        <v>29.14</v>
      </c>
      <c r="N556" s="25" t="b">
        <f t="shared" si="249"/>
        <v>1</v>
      </c>
      <c r="O556" s="377"/>
      <c r="P556" s="377"/>
    </row>
    <row r="557" spans="1:16" x14ac:dyDescent="0.25">
      <c r="A557" s="367">
        <f t="shared" si="247"/>
        <v>94990</v>
      </c>
      <c r="B557" s="226">
        <v>88309</v>
      </c>
      <c r="C557" s="227"/>
      <c r="D557" s="227" t="s">
        <v>3339</v>
      </c>
      <c r="E557" s="228"/>
      <c r="F557" s="228" t="s">
        <v>517</v>
      </c>
      <c r="G557" s="368">
        <v>1.4149</v>
      </c>
      <c r="H557" s="369">
        <f>VLOOKUP(B557,'CMP-SIN-SD-10-2023'!A:D,4,0)</f>
        <v>29.53</v>
      </c>
      <c r="I557" s="369"/>
      <c r="J557" s="25">
        <f t="shared" si="248"/>
        <v>41.78</v>
      </c>
      <c r="M557" s="25">
        <f>VLOOKUP(B557,'CMP-SIN-SD-10-2023'!A:D,4,0)</f>
        <v>29.53</v>
      </c>
      <c r="N557" s="25" t="b">
        <f t="shared" si="249"/>
        <v>1</v>
      </c>
      <c r="O557" s="377"/>
      <c r="P557" s="377"/>
    </row>
    <row r="558" spans="1:16" x14ac:dyDescent="0.25">
      <c r="A558" s="367">
        <f t="shared" si="247"/>
        <v>94990</v>
      </c>
      <c r="B558" s="226">
        <v>88316</v>
      </c>
      <c r="C558" s="227"/>
      <c r="D558" s="227" t="s">
        <v>3346</v>
      </c>
      <c r="E558" s="228"/>
      <c r="F558" s="228" t="s">
        <v>517</v>
      </c>
      <c r="G558" s="368">
        <v>3.0417000000000001</v>
      </c>
      <c r="H558" s="369">
        <f>VLOOKUP(B558,'CMP-SIN-SD-10-2023'!A:D,4,0)</f>
        <v>21.91</v>
      </c>
      <c r="I558" s="369"/>
      <c r="J558" s="25">
        <f t="shared" si="248"/>
        <v>66.64</v>
      </c>
      <c r="M558" s="25">
        <f>VLOOKUP(B558,'CMP-SIN-SD-10-2023'!A:D,4,0)</f>
        <v>21.91</v>
      </c>
      <c r="N558" s="25" t="b">
        <f t="shared" si="249"/>
        <v>1</v>
      </c>
      <c r="O558" s="377"/>
      <c r="P558" s="377"/>
    </row>
    <row r="559" spans="1:16" ht="30" x14ac:dyDescent="0.25">
      <c r="A559" s="367">
        <f t="shared" si="247"/>
        <v>94990</v>
      </c>
      <c r="B559" s="226">
        <v>2692</v>
      </c>
      <c r="C559" s="227"/>
      <c r="D559" s="227" t="s">
        <v>7570</v>
      </c>
      <c r="E559" s="228"/>
      <c r="F559" s="228" t="s">
        <v>3012</v>
      </c>
      <c r="G559" s="368">
        <v>2.1299999999999999E-2</v>
      </c>
      <c r="H559" s="369">
        <f>VLOOKUP(B559,'INS-SIN-SD-10-2023'!A:D,4,0)</f>
        <v>7.71</v>
      </c>
      <c r="I559" s="369"/>
      <c r="J559" s="25">
        <f t="shared" si="248"/>
        <v>0.16</v>
      </c>
      <c r="M559" s="25">
        <f>VLOOKUP(B559,'INS-SIN-SD-10-2023'!A:D,4,0)</f>
        <v>7.71</v>
      </c>
      <c r="N559" s="25" t="b">
        <f t="shared" si="249"/>
        <v>1</v>
      </c>
      <c r="O559" s="377"/>
      <c r="P559" s="377" t="s">
        <v>13773</v>
      </c>
    </row>
    <row r="560" spans="1:16" ht="30" x14ac:dyDescent="0.25">
      <c r="A560" s="367">
        <f t="shared" si="247"/>
        <v>94990</v>
      </c>
      <c r="B560" s="226">
        <v>4517</v>
      </c>
      <c r="C560" s="227"/>
      <c r="D560" s="227" t="s">
        <v>7764</v>
      </c>
      <c r="E560" s="228"/>
      <c r="F560" s="228" t="s">
        <v>16</v>
      </c>
      <c r="G560" s="368">
        <v>2.5</v>
      </c>
      <c r="H560" s="369">
        <f>VLOOKUP(B560,'INS-SIN-SD-10-2023'!A:D,4,0)</f>
        <v>2.77</v>
      </c>
      <c r="I560" s="369"/>
      <c r="J560" s="25">
        <f t="shared" si="248"/>
        <v>6.92</v>
      </c>
      <c r="M560" s="25">
        <f>VLOOKUP(B560,'INS-SIN-SD-10-2023'!A:D,4,0)</f>
        <v>2.77</v>
      </c>
      <c r="N560" s="25" t="b">
        <f t="shared" si="249"/>
        <v>1</v>
      </c>
      <c r="O560" s="377"/>
      <c r="P560" s="377" t="s">
        <v>13773</v>
      </c>
    </row>
    <row r="561" spans="1:16" ht="30" x14ac:dyDescent="0.25">
      <c r="A561" s="367">
        <f t="shared" si="247"/>
        <v>94990</v>
      </c>
      <c r="B561" s="226">
        <v>4509</v>
      </c>
      <c r="C561" s="227"/>
      <c r="D561" s="227" t="s">
        <v>7763</v>
      </c>
      <c r="E561" s="228"/>
      <c r="F561" s="228" t="s">
        <v>16</v>
      </c>
      <c r="G561" s="368">
        <v>3.125</v>
      </c>
      <c r="H561" s="369">
        <f>VLOOKUP(B561,'INS-SIN-SD-10-2023'!A:D,4,0)</f>
        <v>4.0199999999999996</v>
      </c>
      <c r="I561" s="369"/>
      <c r="J561" s="25">
        <f t="shared" si="248"/>
        <v>12.56</v>
      </c>
      <c r="M561" s="25">
        <f>VLOOKUP(B561,'INS-SIN-SD-10-2023'!A:D,4,0)</f>
        <v>4.0199999999999996</v>
      </c>
      <c r="N561" s="25" t="b">
        <f t="shared" si="249"/>
        <v>1</v>
      </c>
      <c r="O561" s="377"/>
      <c r="P561" s="377" t="s">
        <v>13773</v>
      </c>
    </row>
    <row r="562" spans="1:16" x14ac:dyDescent="0.25">
      <c r="A562" s="378">
        <f t="shared" si="247"/>
        <v>94990</v>
      </c>
      <c r="B562" s="379">
        <v>5068</v>
      </c>
      <c r="C562" s="380"/>
      <c r="D562" s="380" t="s">
        <v>7727</v>
      </c>
      <c r="E562" s="381"/>
      <c r="F562" s="381" t="s">
        <v>17</v>
      </c>
      <c r="G562" s="382">
        <v>0.2994</v>
      </c>
      <c r="H562" s="383">
        <f>VLOOKUP(B562,'INS-SIN-SD-10-2023'!A:D,4,0)</f>
        <v>20.239999999999998</v>
      </c>
      <c r="I562" s="383"/>
      <c r="J562" s="25">
        <f t="shared" si="248"/>
        <v>6.05</v>
      </c>
      <c r="M562" s="25">
        <f>VLOOKUP(B562,'INS-SIN-SD-10-2023'!A:D,4,0)</f>
        <v>20.239999999999998</v>
      </c>
      <c r="N562" s="25" t="b">
        <f t="shared" si="249"/>
        <v>1</v>
      </c>
      <c r="O562" s="377"/>
      <c r="P562" s="377" t="s">
        <v>13773</v>
      </c>
    </row>
    <row r="563" spans="1:16" ht="30" x14ac:dyDescent="0.25">
      <c r="A563" s="328">
        <v>96620</v>
      </c>
      <c r="B563" s="357"/>
      <c r="C563" s="339" t="s">
        <v>4055</v>
      </c>
      <c r="D563" s="339"/>
      <c r="E563" s="334" t="s">
        <v>12</v>
      </c>
      <c r="F563" s="334"/>
      <c r="G563" s="358"/>
      <c r="H563" s="359"/>
      <c r="I563" s="340">
        <f>SUMIF(A:A,A563,J:J)</f>
        <v>754.5</v>
      </c>
      <c r="J563" s="377"/>
      <c r="K563" s="377"/>
      <c r="L563" s="377"/>
      <c r="M563" s="377"/>
      <c r="N563" s="377"/>
      <c r="O563" s="377"/>
      <c r="P563" s="377"/>
    </row>
    <row r="564" spans="1:16" ht="45" x14ac:dyDescent="0.25">
      <c r="A564" s="390">
        <f t="shared" ref="A564:A566" si="250">IF(O564&lt;&gt;0,O564,A563)</f>
        <v>96620</v>
      </c>
      <c r="B564" s="391">
        <v>94968</v>
      </c>
      <c r="C564" s="392"/>
      <c r="D564" s="392" t="s">
        <v>4154</v>
      </c>
      <c r="E564" s="393"/>
      <c r="F564" s="393" t="s">
        <v>12</v>
      </c>
      <c r="G564" s="394">
        <v>1.1299999999999999</v>
      </c>
      <c r="H564" s="395">
        <f>VLOOKUP(B564,'CMP-SIN-SD-10-2023'!A:D,4,0)</f>
        <v>496.87</v>
      </c>
      <c r="I564" s="395"/>
      <c r="J564" s="25">
        <f t="shared" ref="J564:J566" si="251">TRUNC((H564*G564),2)</f>
        <v>561.46</v>
      </c>
      <c r="M564" s="25">
        <f>VLOOKUP(B564,'CMP-SIN-SD-10-2023'!A:D,4,0)</f>
        <v>496.87</v>
      </c>
      <c r="N564" s="25" t="b">
        <f t="shared" ref="N564:N566" si="252">M564=H564</f>
        <v>1</v>
      </c>
      <c r="O564" s="377"/>
      <c r="P564" s="377"/>
    </row>
    <row r="565" spans="1:16" x14ac:dyDescent="0.25">
      <c r="A565" s="367">
        <f t="shared" si="250"/>
        <v>96620</v>
      </c>
      <c r="B565" s="226">
        <v>88309</v>
      </c>
      <c r="C565" s="227"/>
      <c r="D565" s="227" t="s">
        <v>3339</v>
      </c>
      <c r="E565" s="228"/>
      <c r="F565" s="228" t="s">
        <v>517</v>
      </c>
      <c r="G565" s="368">
        <v>5.4370000000000003</v>
      </c>
      <c r="H565" s="369">
        <f>VLOOKUP(B565,'CMP-SIN-SD-10-2023'!A:D,4,0)</f>
        <v>29.53</v>
      </c>
      <c r="I565" s="369"/>
      <c r="J565" s="25">
        <f t="shared" si="251"/>
        <v>160.55000000000001</v>
      </c>
      <c r="M565" s="25">
        <f>VLOOKUP(B565,'CMP-SIN-SD-10-2023'!A:D,4,0)</f>
        <v>29.53</v>
      </c>
      <c r="N565" s="25" t="b">
        <f t="shared" si="252"/>
        <v>1</v>
      </c>
      <c r="O565" s="377"/>
      <c r="P565" s="377"/>
    </row>
    <row r="566" spans="1:16" x14ac:dyDescent="0.25">
      <c r="A566" s="378">
        <f t="shared" si="250"/>
        <v>96620</v>
      </c>
      <c r="B566" s="379">
        <v>88316</v>
      </c>
      <c r="C566" s="380"/>
      <c r="D566" s="380" t="s">
        <v>3346</v>
      </c>
      <c r="E566" s="381"/>
      <c r="F566" s="381" t="s">
        <v>517</v>
      </c>
      <c r="G566" s="382">
        <v>1.4830000000000001</v>
      </c>
      <c r="H566" s="383">
        <f>VLOOKUP(B566,'CMP-SIN-SD-10-2023'!A:D,4,0)</f>
        <v>21.91</v>
      </c>
      <c r="I566" s="383"/>
      <c r="J566" s="25">
        <f t="shared" si="251"/>
        <v>32.49</v>
      </c>
      <c r="M566" s="25">
        <f>VLOOKUP(B566,'CMP-SIN-SD-10-2023'!A:D,4,0)</f>
        <v>21.91</v>
      </c>
      <c r="N566" s="25" t="b">
        <f t="shared" si="252"/>
        <v>1</v>
      </c>
      <c r="O566" s="377"/>
      <c r="P566" s="377"/>
    </row>
    <row r="567" spans="1:16" ht="45" x14ac:dyDescent="0.25">
      <c r="A567" s="328">
        <v>87251</v>
      </c>
      <c r="B567" s="357"/>
      <c r="C567" s="339" t="s">
        <v>13870</v>
      </c>
      <c r="D567" s="339"/>
      <c r="E567" s="334" t="s">
        <v>3</v>
      </c>
      <c r="F567" s="334"/>
      <c r="G567" s="358"/>
      <c r="H567" s="359"/>
      <c r="I567" s="340">
        <f>SUMIF(A:A,A567,J:J)</f>
        <v>50.760000000000005</v>
      </c>
      <c r="J567" s="377"/>
      <c r="K567" s="377"/>
      <c r="L567" s="377"/>
      <c r="M567" s="377"/>
      <c r="N567" s="377"/>
      <c r="O567" s="377"/>
      <c r="P567" s="377"/>
    </row>
    <row r="568" spans="1:16" x14ac:dyDescent="0.25">
      <c r="A568" s="390">
        <f t="shared" ref="A568:A572" si="253">IF(O568&lt;&gt;0,O568,A567)</f>
        <v>87251</v>
      </c>
      <c r="B568" s="391">
        <v>88256</v>
      </c>
      <c r="C568" s="392"/>
      <c r="D568" s="392" t="s">
        <v>3297</v>
      </c>
      <c r="E568" s="393"/>
      <c r="F568" s="393" t="s">
        <v>517</v>
      </c>
      <c r="G568" s="394">
        <v>0.25369999999999998</v>
      </c>
      <c r="H568" s="395">
        <f>VLOOKUP(B568,'CMP-SIN-SD-10-2023'!A:D,4,0)</f>
        <v>29.39</v>
      </c>
      <c r="I568" s="395"/>
      <c r="J568" s="25">
        <f t="shared" ref="J568:J572" si="254">TRUNC((H568*G568),2)</f>
        <v>7.45</v>
      </c>
      <c r="M568" s="25">
        <f>VLOOKUP(B568,'CMP-SIN-SD-10-2023'!A:D,4,0)</f>
        <v>29.39</v>
      </c>
      <c r="N568" s="25" t="b">
        <f t="shared" ref="N568:N572" si="255">M568=H568</f>
        <v>1</v>
      </c>
      <c r="O568" s="377"/>
      <c r="P568" s="377"/>
    </row>
    <row r="569" spans="1:16" x14ac:dyDescent="0.25">
      <c r="A569" s="367">
        <f t="shared" si="253"/>
        <v>87251</v>
      </c>
      <c r="B569" s="226">
        <v>88316</v>
      </c>
      <c r="C569" s="227"/>
      <c r="D569" s="227" t="s">
        <v>3346</v>
      </c>
      <c r="E569" s="228"/>
      <c r="F569" s="228" t="s">
        <v>517</v>
      </c>
      <c r="G569" s="368">
        <v>0.1308</v>
      </c>
      <c r="H569" s="369">
        <f>VLOOKUP(B569,'CMP-SIN-SD-10-2023'!A:D,4,0)</f>
        <v>21.91</v>
      </c>
      <c r="I569" s="369"/>
      <c r="J569" s="25">
        <f t="shared" si="254"/>
        <v>2.86</v>
      </c>
      <c r="M569" s="25">
        <f>VLOOKUP(B569,'CMP-SIN-SD-10-2023'!A:D,4,0)</f>
        <v>21.91</v>
      </c>
      <c r="N569" s="25" t="b">
        <f t="shared" si="255"/>
        <v>1</v>
      </c>
      <c r="O569" s="377"/>
      <c r="P569" s="377"/>
    </row>
    <row r="570" spans="1:16" x14ac:dyDescent="0.25">
      <c r="A570" s="367">
        <f t="shared" si="253"/>
        <v>87251</v>
      </c>
      <c r="B570" s="226">
        <v>1381</v>
      </c>
      <c r="C570" s="227"/>
      <c r="D570" s="227" t="s">
        <v>7456</v>
      </c>
      <c r="E570" s="228"/>
      <c r="F570" s="228" t="s">
        <v>17</v>
      </c>
      <c r="G570" s="368">
        <v>9.1325000000000003</v>
      </c>
      <c r="H570" s="369">
        <f>VLOOKUP(B570,'INS-SIN-SD-10-2023'!A:D,4,0)</f>
        <v>0.65</v>
      </c>
      <c r="I570" s="369"/>
      <c r="J570" s="25">
        <f t="shared" si="254"/>
        <v>5.93</v>
      </c>
      <c r="M570" s="25">
        <f>VLOOKUP(B570,'INS-SIN-SD-10-2023'!A:D,4,0)</f>
        <v>0.65</v>
      </c>
      <c r="N570" s="25" t="b">
        <f t="shared" si="255"/>
        <v>1</v>
      </c>
      <c r="O570" s="377"/>
      <c r="P570" s="377" t="s">
        <v>13773</v>
      </c>
    </row>
    <row r="571" spans="1:16" ht="30" x14ac:dyDescent="0.25">
      <c r="A571" s="367">
        <f t="shared" si="253"/>
        <v>87251</v>
      </c>
      <c r="B571" s="226">
        <v>1287</v>
      </c>
      <c r="C571" s="227"/>
      <c r="D571" s="227" t="s">
        <v>7715</v>
      </c>
      <c r="E571" s="228"/>
      <c r="F571" s="228" t="s">
        <v>3</v>
      </c>
      <c r="G571" s="368">
        <v>1.06</v>
      </c>
      <c r="H571" s="369">
        <f>VLOOKUP(B571,'INS-SIN-SD-10-2023'!A:D,4,0)</f>
        <v>31.9</v>
      </c>
      <c r="I571" s="369"/>
      <c r="J571" s="25">
        <f t="shared" si="254"/>
        <v>33.81</v>
      </c>
      <c r="M571" s="25">
        <f>VLOOKUP(B571,'INS-SIN-SD-10-2023'!A:D,4,0)</f>
        <v>31.9</v>
      </c>
      <c r="N571" s="25" t="b">
        <f t="shared" si="255"/>
        <v>1</v>
      </c>
      <c r="O571" s="377"/>
      <c r="P571" s="377" t="s">
        <v>13773</v>
      </c>
    </row>
    <row r="572" spans="1:16" x14ac:dyDescent="0.25">
      <c r="A572" s="378">
        <f t="shared" si="253"/>
        <v>87251</v>
      </c>
      <c r="B572" s="379">
        <v>34357</v>
      </c>
      <c r="C572" s="380"/>
      <c r="D572" s="380" t="s">
        <v>7757</v>
      </c>
      <c r="E572" s="381"/>
      <c r="F572" s="381" t="s">
        <v>17</v>
      </c>
      <c r="G572" s="382">
        <v>0.188</v>
      </c>
      <c r="H572" s="383">
        <f>VLOOKUP(B572,'INS-SIN-SD-10-2023'!A:D,4,0)</f>
        <v>3.81</v>
      </c>
      <c r="I572" s="383"/>
      <c r="J572" s="25">
        <f t="shared" si="254"/>
        <v>0.71</v>
      </c>
      <c r="M572" s="25">
        <f>VLOOKUP(B572,'INS-SIN-SD-10-2023'!A:D,4,0)</f>
        <v>3.81</v>
      </c>
      <c r="N572" s="25" t="b">
        <f t="shared" si="255"/>
        <v>1</v>
      </c>
      <c r="O572" s="377"/>
      <c r="P572" s="377" t="s">
        <v>13773</v>
      </c>
    </row>
    <row r="573" spans="1:16" ht="75" x14ac:dyDescent="0.25">
      <c r="A573" s="328" t="s">
        <v>13871</v>
      </c>
      <c r="B573" s="357"/>
      <c r="C573" s="339" t="s">
        <v>13872</v>
      </c>
      <c r="D573" s="339"/>
      <c r="E573" s="334" t="s">
        <v>3</v>
      </c>
      <c r="F573" s="334"/>
      <c r="G573" s="358"/>
      <c r="H573" s="359"/>
      <c r="I573" s="340">
        <f>SUMIF(A:A,A573,J:J)</f>
        <v>217.75</v>
      </c>
      <c r="J573" s="377"/>
      <c r="K573" s="377"/>
      <c r="L573" s="377"/>
      <c r="M573" s="377"/>
      <c r="N573" s="377"/>
      <c r="O573" s="377"/>
      <c r="P573" s="377"/>
    </row>
    <row r="574" spans="1:16" x14ac:dyDescent="0.25">
      <c r="A574" s="390" t="str">
        <f t="shared" ref="A574:A578" si="256">IF(O574&lt;&gt;0,O574,A573)</f>
        <v>CCU.04.0025</v>
      </c>
      <c r="B574" s="391">
        <v>88309</v>
      </c>
      <c r="C574" s="392"/>
      <c r="D574" s="392" t="s">
        <v>3339</v>
      </c>
      <c r="E574" s="393"/>
      <c r="F574" s="393" t="s">
        <v>517</v>
      </c>
      <c r="G574" s="394">
        <v>0.4</v>
      </c>
      <c r="H574" s="395">
        <f>VLOOKUP(B574,'CMP-SIN-SD-10-2023'!A:D,4,0)</f>
        <v>29.53</v>
      </c>
      <c r="I574" s="395"/>
      <c r="J574" s="25">
        <f t="shared" ref="J574:J578" si="257">TRUNC((H574*G574),2)</f>
        <v>11.81</v>
      </c>
      <c r="M574" s="25">
        <f>VLOOKUP(B574,'CMP-SIN-SD-10-2023'!A:D,4,0)</f>
        <v>29.53</v>
      </c>
      <c r="N574" s="25" t="b">
        <f t="shared" ref="N574:N578" si="258">M574=H574</f>
        <v>1</v>
      </c>
      <c r="O574" s="377"/>
      <c r="P574" s="377"/>
    </row>
    <row r="575" spans="1:16" x14ac:dyDescent="0.25">
      <c r="A575" s="367" t="str">
        <f t="shared" si="256"/>
        <v>CCU.04.0025</v>
      </c>
      <c r="B575" s="226">
        <v>88316</v>
      </c>
      <c r="C575" s="227"/>
      <c r="D575" s="227" t="s">
        <v>3346</v>
      </c>
      <c r="E575" s="228"/>
      <c r="F575" s="228" t="s">
        <v>517</v>
      </c>
      <c r="G575" s="368">
        <v>0.34</v>
      </c>
      <c r="H575" s="369">
        <f>VLOOKUP(B575,'CMP-SIN-SD-10-2023'!A:D,4,0)</f>
        <v>21.91</v>
      </c>
      <c r="I575" s="369"/>
      <c r="J575" s="25">
        <f t="shared" si="257"/>
        <v>7.44</v>
      </c>
      <c r="M575" s="25">
        <f>VLOOKUP(B575,'CMP-SIN-SD-10-2023'!A:D,4,0)</f>
        <v>21.91</v>
      </c>
      <c r="N575" s="25" t="b">
        <f t="shared" si="258"/>
        <v>1</v>
      </c>
      <c r="O575" s="377"/>
      <c r="P575" s="377"/>
    </row>
    <row r="576" spans="1:16" x14ac:dyDescent="0.25">
      <c r="A576" s="367" t="str">
        <f t="shared" si="256"/>
        <v>CCU.04.0025</v>
      </c>
      <c r="B576" s="226" t="s">
        <v>13873</v>
      </c>
      <c r="C576" s="227"/>
      <c r="D576" s="227" t="s">
        <v>13874</v>
      </c>
      <c r="E576" s="228"/>
      <c r="F576" s="228" t="s">
        <v>17</v>
      </c>
      <c r="G576" s="368">
        <v>5.5</v>
      </c>
      <c r="H576" s="369">
        <v>2.21</v>
      </c>
      <c r="I576" s="369"/>
      <c r="J576" s="25">
        <f t="shared" si="257"/>
        <v>12.15</v>
      </c>
      <c r="M576" s="25" t="e">
        <f>VLOOKUP(B576,'INS-SIN-SD-10-2023'!A:D,4,0)</f>
        <v>#N/A</v>
      </c>
      <c r="N576" s="25" t="e">
        <f t="shared" si="258"/>
        <v>#N/A</v>
      </c>
      <c r="O576" s="377"/>
      <c r="P576" s="377" t="s">
        <v>13813</v>
      </c>
    </row>
    <row r="577" spans="1:16" ht="30" x14ac:dyDescent="0.25">
      <c r="A577" s="367" t="str">
        <f t="shared" si="256"/>
        <v>CCU.04.0025</v>
      </c>
      <c r="B577" s="226" t="s">
        <v>13875</v>
      </c>
      <c r="C577" s="227"/>
      <c r="D577" s="227" t="s">
        <v>13876</v>
      </c>
      <c r="E577" s="228"/>
      <c r="F577" s="228" t="s">
        <v>17</v>
      </c>
      <c r="G577" s="368">
        <v>1.9</v>
      </c>
      <c r="H577" s="369">
        <v>26.45</v>
      </c>
      <c r="I577" s="369"/>
      <c r="J577" s="25">
        <f t="shared" si="257"/>
        <v>50.25</v>
      </c>
      <c r="M577" s="25" t="e">
        <f>VLOOKUP(B577,'INS-SIN-SD-10-2023'!A:D,4,0)</f>
        <v>#N/A</v>
      </c>
      <c r="N577" s="25" t="e">
        <f t="shared" si="258"/>
        <v>#N/A</v>
      </c>
      <c r="O577" s="377"/>
      <c r="P577" s="377" t="s">
        <v>13813</v>
      </c>
    </row>
    <row r="578" spans="1:16" ht="45" x14ac:dyDescent="0.25">
      <c r="A578" s="378" t="str">
        <f t="shared" si="256"/>
        <v>CCU.04.0025</v>
      </c>
      <c r="B578" s="379" t="s">
        <v>13877</v>
      </c>
      <c r="C578" s="380"/>
      <c r="D578" s="380" t="s">
        <v>13878</v>
      </c>
      <c r="E578" s="381"/>
      <c r="F578" s="381" t="s">
        <v>3</v>
      </c>
      <c r="G578" s="382">
        <v>1.05</v>
      </c>
      <c r="H578" s="383">
        <v>129.62</v>
      </c>
      <c r="I578" s="383"/>
      <c r="J578" s="25">
        <f t="shared" si="257"/>
        <v>136.1</v>
      </c>
      <c r="M578" s="25" t="e">
        <f>VLOOKUP(B578,'INS-SIN-SD-10-2023'!A:D,4,0)</f>
        <v>#N/A</v>
      </c>
      <c r="N578" s="25" t="e">
        <f t="shared" si="258"/>
        <v>#N/A</v>
      </c>
      <c r="O578" s="377"/>
      <c r="P578" s="377" t="s">
        <v>13813</v>
      </c>
    </row>
    <row r="579" spans="1:16" ht="30" x14ac:dyDescent="0.25">
      <c r="A579" s="328" t="s">
        <v>7120</v>
      </c>
      <c r="B579" s="357"/>
      <c r="C579" s="339" t="s">
        <v>13879</v>
      </c>
      <c r="D579" s="339"/>
      <c r="E579" s="334" t="s">
        <v>3</v>
      </c>
      <c r="F579" s="334"/>
      <c r="G579" s="358"/>
      <c r="H579" s="359"/>
      <c r="I579" s="340">
        <f>SUMIF(A:A,A579,J:J)</f>
        <v>81.44</v>
      </c>
      <c r="J579" s="377"/>
      <c r="K579" s="377"/>
      <c r="L579" s="377"/>
      <c r="M579" s="377"/>
      <c r="N579" s="377"/>
      <c r="O579" s="377"/>
      <c r="P579" s="377"/>
    </row>
    <row r="580" spans="1:16" x14ac:dyDescent="0.25">
      <c r="A580" s="390" t="str">
        <f t="shared" ref="A580:A584" si="259">IF(O580&lt;&gt;0,O580,A579)</f>
        <v>CCU.04.0026</v>
      </c>
      <c r="B580" s="391">
        <v>88309</v>
      </c>
      <c r="C580" s="392"/>
      <c r="D580" s="392" t="s">
        <v>3339</v>
      </c>
      <c r="E580" s="393"/>
      <c r="F580" s="393" t="s">
        <v>517</v>
      </c>
      <c r="G580" s="394">
        <v>0.60829999999999995</v>
      </c>
      <c r="H580" s="395">
        <f>VLOOKUP(B580,'CMP-SIN-SD-10-2023'!A:D,4,0)</f>
        <v>29.53</v>
      </c>
      <c r="I580" s="395"/>
      <c r="J580" s="25">
        <f t="shared" ref="J580:J584" si="260">TRUNC((H580*G580),2)</f>
        <v>17.96</v>
      </c>
      <c r="M580" s="25">
        <f>VLOOKUP(B580,'CMP-SIN-SD-10-2023'!A:D,4,0)</f>
        <v>29.53</v>
      </c>
      <c r="N580" s="25" t="b">
        <f t="shared" ref="N580:N584" si="261">M580=H580</f>
        <v>1</v>
      </c>
      <c r="O580" s="377"/>
      <c r="P580" s="377"/>
    </row>
    <row r="581" spans="1:16" x14ac:dyDescent="0.25">
      <c r="A581" s="367" t="str">
        <f t="shared" si="259"/>
        <v>CCU.04.0026</v>
      </c>
      <c r="B581" s="226">
        <v>88316</v>
      </c>
      <c r="C581" s="227"/>
      <c r="D581" s="227" t="s">
        <v>3346</v>
      </c>
      <c r="E581" s="228"/>
      <c r="F581" s="228" t="s">
        <v>517</v>
      </c>
      <c r="G581" s="368">
        <v>0.85440000000000005</v>
      </c>
      <c r="H581" s="369">
        <f>VLOOKUP(B581,'CMP-SIN-SD-10-2023'!A:D,4,0)</f>
        <v>21.91</v>
      </c>
      <c r="I581" s="369"/>
      <c r="J581" s="25">
        <f t="shared" si="260"/>
        <v>18.71</v>
      </c>
      <c r="M581" s="25">
        <f>VLOOKUP(B581,'CMP-SIN-SD-10-2023'!A:D,4,0)</f>
        <v>21.91</v>
      </c>
      <c r="N581" s="25" t="b">
        <f t="shared" si="261"/>
        <v>1</v>
      </c>
      <c r="O581" s="377"/>
      <c r="P581" s="377"/>
    </row>
    <row r="582" spans="1:16" x14ac:dyDescent="0.25">
      <c r="A582" s="367" t="str">
        <f t="shared" si="259"/>
        <v>CCU.04.0026</v>
      </c>
      <c r="B582" s="226">
        <v>1215</v>
      </c>
      <c r="C582" s="227"/>
      <c r="D582" s="227" t="s">
        <v>13840</v>
      </c>
      <c r="E582" s="228"/>
      <c r="F582" s="228" t="s">
        <v>13841</v>
      </c>
      <c r="G582" s="368">
        <v>1.3</v>
      </c>
      <c r="H582" s="369">
        <v>0.68</v>
      </c>
      <c r="I582" s="369"/>
      <c r="J582" s="25">
        <f t="shared" si="260"/>
        <v>0.88</v>
      </c>
      <c r="M582" s="25" t="e">
        <f>VLOOKUP(B582,'CMP-SIN-SD-10-2023'!A:D,4,0)</f>
        <v>#N/A</v>
      </c>
      <c r="N582" s="25" t="e">
        <f t="shared" si="261"/>
        <v>#N/A</v>
      </c>
      <c r="O582" s="377"/>
      <c r="P582" s="377" t="s">
        <v>13837</v>
      </c>
    </row>
    <row r="583" spans="1:16" x14ac:dyDescent="0.25">
      <c r="A583" s="367" t="str">
        <f t="shared" si="259"/>
        <v>CCU.04.0026</v>
      </c>
      <c r="B583" s="226">
        <v>2390</v>
      </c>
      <c r="C583" s="227"/>
      <c r="D583" s="227" t="s">
        <v>13880</v>
      </c>
      <c r="E583" s="228"/>
      <c r="F583" s="228" t="s">
        <v>13841</v>
      </c>
      <c r="G583" s="368">
        <v>4.5</v>
      </c>
      <c r="H583" s="369">
        <v>0.42</v>
      </c>
      <c r="I583" s="369"/>
      <c r="J583" s="25">
        <f t="shared" si="260"/>
        <v>1.89</v>
      </c>
      <c r="M583" s="25" t="e">
        <f>VLOOKUP(B583,'CMP-SIN-SD-10-2023'!A:D,4,0)</f>
        <v>#N/A</v>
      </c>
      <c r="N583" s="25" t="e">
        <f t="shared" si="261"/>
        <v>#N/A</v>
      </c>
      <c r="O583" s="377"/>
      <c r="P583" s="377" t="s">
        <v>13837</v>
      </c>
    </row>
    <row r="584" spans="1:16" ht="30" x14ac:dyDescent="0.25">
      <c r="A584" s="378" t="str">
        <f t="shared" si="259"/>
        <v>CCU.04.0026</v>
      </c>
      <c r="B584" s="379">
        <v>2799</v>
      </c>
      <c r="C584" s="380"/>
      <c r="D584" s="380" t="s">
        <v>13881</v>
      </c>
      <c r="E584" s="381"/>
      <c r="F584" s="381" t="s">
        <v>13882</v>
      </c>
      <c r="G584" s="382">
        <v>1.05</v>
      </c>
      <c r="H584" s="383">
        <v>40</v>
      </c>
      <c r="I584" s="383"/>
      <c r="J584" s="25">
        <f t="shared" si="260"/>
        <v>42</v>
      </c>
      <c r="M584" s="25" t="e">
        <f>VLOOKUP(B584,'CMP-SIN-SD-10-2023'!A:D,4,0)</f>
        <v>#N/A</v>
      </c>
      <c r="N584" s="25" t="e">
        <f t="shared" si="261"/>
        <v>#N/A</v>
      </c>
      <c r="O584" s="377"/>
      <c r="P584" s="377" t="s">
        <v>13837</v>
      </c>
    </row>
    <row r="585" spans="1:16" ht="75" x14ac:dyDescent="0.25">
      <c r="A585" s="328">
        <v>104162</v>
      </c>
      <c r="B585" s="357"/>
      <c r="C585" s="339" t="s">
        <v>6827</v>
      </c>
      <c r="D585" s="339"/>
      <c r="E585" s="334" t="s">
        <v>3</v>
      </c>
      <c r="F585" s="334"/>
      <c r="G585" s="358"/>
      <c r="H585" s="359"/>
      <c r="I585" s="340">
        <f>SUMIF(A:A,A585,J:J)</f>
        <v>89.37</v>
      </c>
      <c r="J585" s="377"/>
      <c r="K585" s="377"/>
      <c r="L585" s="377"/>
      <c r="M585" s="377"/>
      <c r="N585" s="377"/>
      <c r="O585" s="377"/>
      <c r="P585" s="377"/>
    </row>
    <row r="586" spans="1:16" x14ac:dyDescent="0.25">
      <c r="A586" s="390">
        <f t="shared" ref="A586:A596" si="262">IF(O586&lt;&gt;0,O586,A585)</f>
        <v>104162</v>
      </c>
      <c r="B586" s="391">
        <v>88274</v>
      </c>
      <c r="C586" s="392"/>
      <c r="D586" s="392" t="s">
        <v>3312</v>
      </c>
      <c r="E586" s="393"/>
      <c r="F586" s="393" t="s">
        <v>517</v>
      </c>
      <c r="G586" s="394">
        <v>1.0955999999999999</v>
      </c>
      <c r="H586" s="395">
        <f>VLOOKUP(B586,'CMP-SIN-SD-10-2023'!A:D,4,0)</f>
        <v>29.39</v>
      </c>
      <c r="I586" s="395"/>
      <c r="J586" s="25">
        <f t="shared" ref="J586:J596" si="263">TRUNC((H586*G586),2)</f>
        <v>32.19</v>
      </c>
      <c r="M586" s="25">
        <f>VLOOKUP(B586,'CMP-SIN-SD-10-2023'!A:D,4,0)</f>
        <v>29.39</v>
      </c>
      <c r="N586" s="25" t="b">
        <f t="shared" ref="N586:N596" si="264">M586=H586</f>
        <v>1</v>
      </c>
      <c r="O586" s="377"/>
      <c r="P586" s="377"/>
    </row>
    <row r="587" spans="1:16" x14ac:dyDescent="0.25">
      <c r="A587" s="367">
        <f t="shared" si="262"/>
        <v>104162</v>
      </c>
      <c r="B587" s="226">
        <v>88316</v>
      </c>
      <c r="C587" s="227"/>
      <c r="D587" s="227" t="s">
        <v>3346</v>
      </c>
      <c r="E587" s="228"/>
      <c r="F587" s="228" t="s">
        <v>517</v>
      </c>
      <c r="G587" s="368">
        <v>0.49719999999999998</v>
      </c>
      <c r="H587" s="369">
        <f>VLOOKUP(B587,'CMP-SIN-SD-10-2023'!A:D,4,0)</f>
        <v>21.91</v>
      </c>
      <c r="I587" s="369"/>
      <c r="J587" s="25">
        <f t="shared" si="263"/>
        <v>10.89</v>
      </c>
      <c r="M587" s="25">
        <f>VLOOKUP(B587,'CMP-SIN-SD-10-2023'!A:D,4,0)</f>
        <v>21.91</v>
      </c>
      <c r="N587" s="25" t="b">
        <f t="shared" si="264"/>
        <v>1</v>
      </c>
      <c r="O587" s="377"/>
      <c r="P587" s="377"/>
    </row>
    <row r="588" spans="1:16" ht="45" x14ac:dyDescent="0.25">
      <c r="A588" s="367">
        <f t="shared" si="262"/>
        <v>104162</v>
      </c>
      <c r="B588" s="226">
        <v>89225</v>
      </c>
      <c r="C588" s="227"/>
      <c r="D588" s="227" t="s">
        <v>321</v>
      </c>
      <c r="E588" s="228"/>
      <c r="F588" s="228" t="s">
        <v>273</v>
      </c>
      <c r="G588" s="368">
        <v>2.5399999999999999E-2</v>
      </c>
      <c r="H588" s="369">
        <f>VLOOKUP(B588,'CMP-SIN-SD-10-2023'!A:D,4,0)</f>
        <v>5.12</v>
      </c>
      <c r="I588" s="369"/>
      <c r="J588" s="25">
        <f t="shared" si="263"/>
        <v>0.13</v>
      </c>
      <c r="M588" s="25">
        <f>VLOOKUP(B588,'CMP-SIN-SD-10-2023'!A:D,4,0)</f>
        <v>5.12</v>
      </c>
      <c r="N588" s="25" t="b">
        <f t="shared" si="264"/>
        <v>1</v>
      </c>
      <c r="O588" s="377"/>
      <c r="P588" s="377"/>
    </row>
    <row r="589" spans="1:16" ht="45" x14ac:dyDescent="0.25">
      <c r="A589" s="367">
        <f t="shared" si="262"/>
        <v>104162</v>
      </c>
      <c r="B589" s="226">
        <v>89226</v>
      </c>
      <c r="C589" s="227"/>
      <c r="D589" s="227" t="s">
        <v>443</v>
      </c>
      <c r="E589" s="228"/>
      <c r="F589" s="228" t="s">
        <v>395</v>
      </c>
      <c r="G589" s="368">
        <v>7.5899999999999995E-2</v>
      </c>
      <c r="H589" s="369">
        <f>VLOOKUP(B589,'CMP-SIN-SD-10-2023'!A:D,4,0)</f>
        <v>1.78</v>
      </c>
      <c r="I589" s="369"/>
      <c r="J589" s="25">
        <f t="shared" si="263"/>
        <v>0.13</v>
      </c>
      <c r="M589" s="25">
        <f>VLOOKUP(B589,'CMP-SIN-SD-10-2023'!A:D,4,0)</f>
        <v>1.78</v>
      </c>
      <c r="N589" s="25" t="b">
        <f t="shared" si="264"/>
        <v>1</v>
      </c>
      <c r="O589" s="377"/>
      <c r="P589" s="377"/>
    </row>
    <row r="590" spans="1:16" ht="30" x14ac:dyDescent="0.25">
      <c r="A590" s="367">
        <f t="shared" si="262"/>
        <v>104162</v>
      </c>
      <c r="B590" s="226">
        <v>95276</v>
      </c>
      <c r="C590" s="227"/>
      <c r="D590" s="227" t="s">
        <v>375</v>
      </c>
      <c r="E590" s="228"/>
      <c r="F590" s="228" t="s">
        <v>273</v>
      </c>
      <c r="G590" s="368">
        <v>9.0300000000000005E-2</v>
      </c>
      <c r="H590" s="369">
        <f>VLOOKUP(B590,'CMP-SIN-SD-10-2023'!A:D,4,0)</f>
        <v>2.61</v>
      </c>
      <c r="I590" s="369"/>
      <c r="J590" s="25">
        <f t="shared" si="263"/>
        <v>0.23</v>
      </c>
      <c r="M590" s="25">
        <f>VLOOKUP(B590,'CMP-SIN-SD-10-2023'!A:D,4,0)</f>
        <v>2.61</v>
      </c>
      <c r="N590" s="25" t="b">
        <f t="shared" si="264"/>
        <v>1</v>
      </c>
      <c r="O590" s="377"/>
      <c r="P590" s="377"/>
    </row>
    <row r="591" spans="1:16" ht="30" x14ac:dyDescent="0.25">
      <c r="A591" s="367">
        <f t="shared" si="262"/>
        <v>104162</v>
      </c>
      <c r="B591" s="226">
        <v>95277</v>
      </c>
      <c r="C591" s="227"/>
      <c r="D591" s="227" t="s">
        <v>496</v>
      </c>
      <c r="E591" s="228"/>
      <c r="F591" s="228" t="s">
        <v>395</v>
      </c>
      <c r="G591" s="368">
        <v>0.21640000000000001</v>
      </c>
      <c r="H591" s="369">
        <f>VLOOKUP(B591,'CMP-SIN-SD-10-2023'!A:D,4,0)</f>
        <v>0.55000000000000004</v>
      </c>
      <c r="I591" s="369"/>
      <c r="J591" s="25">
        <f t="shared" si="263"/>
        <v>0.11</v>
      </c>
      <c r="M591" s="25">
        <f>VLOOKUP(B591,'CMP-SIN-SD-10-2023'!A:D,4,0)</f>
        <v>0.55000000000000004</v>
      </c>
      <c r="N591" s="25" t="b">
        <f t="shared" si="264"/>
        <v>1</v>
      </c>
      <c r="O591" s="377"/>
      <c r="P591" s="377"/>
    </row>
    <row r="592" spans="1:16" ht="45" x14ac:dyDescent="0.25">
      <c r="A592" s="367">
        <f t="shared" si="262"/>
        <v>104162</v>
      </c>
      <c r="B592" s="226">
        <v>4824</v>
      </c>
      <c r="C592" s="227"/>
      <c r="D592" s="227" t="s">
        <v>7624</v>
      </c>
      <c r="E592" s="228"/>
      <c r="F592" s="228" t="s">
        <v>17</v>
      </c>
      <c r="G592" s="368">
        <v>20</v>
      </c>
      <c r="H592" s="369">
        <f>VLOOKUP(B592,'INS-SIN-SD-10-2023'!A:D,4,0)</f>
        <v>0.42</v>
      </c>
      <c r="I592" s="369"/>
      <c r="J592" s="25">
        <f t="shared" si="263"/>
        <v>8.4</v>
      </c>
      <c r="M592" s="25">
        <f>VLOOKUP(B592,'INS-SIN-SD-10-2023'!A:D,4,0)</f>
        <v>0.42</v>
      </c>
      <c r="N592" s="25" t="b">
        <f t="shared" si="264"/>
        <v>1</v>
      </c>
      <c r="O592" s="377"/>
      <c r="P592" s="377" t="s">
        <v>13773</v>
      </c>
    </row>
    <row r="593" spans="1:16" ht="30" x14ac:dyDescent="0.25">
      <c r="A593" s="367">
        <f t="shared" si="262"/>
        <v>104162</v>
      </c>
      <c r="B593" s="226">
        <v>3671</v>
      </c>
      <c r="C593" s="227"/>
      <c r="D593" s="227" t="s">
        <v>7657</v>
      </c>
      <c r="E593" s="228"/>
      <c r="F593" s="228" t="s">
        <v>16</v>
      </c>
      <c r="G593" s="368">
        <v>1.67</v>
      </c>
      <c r="H593" s="369">
        <f>VLOOKUP(B593,'INS-SIN-SD-10-2023'!A:D,4,0)</f>
        <v>1.5</v>
      </c>
      <c r="I593" s="369"/>
      <c r="J593" s="25">
        <f t="shared" si="263"/>
        <v>2.5</v>
      </c>
      <c r="M593" s="25">
        <f>VLOOKUP(B593,'INS-SIN-SD-10-2023'!A:D,4,0)</f>
        <v>1.5</v>
      </c>
      <c r="N593" s="25" t="b">
        <f t="shared" si="264"/>
        <v>1</v>
      </c>
      <c r="O593" s="377"/>
      <c r="P593" s="377" t="s">
        <v>13773</v>
      </c>
    </row>
    <row r="594" spans="1:16" x14ac:dyDescent="0.25">
      <c r="A594" s="367">
        <f t="shared" si="262"/>
        <v>104162</v>
      </c>
      <c r="B594" s="226">
        <v>6085</v>
      </c>
      <c r="C594" s="227"/>
      <c r="D594" s="227" t="s">
        <v>7766</v>
      </c>
      <c r="E594" s="228"/>
      <c r="F594" s="228" t="s">
        <v>3012</v>
      </c>
      <c r="G594" s="368">
        <v>0.04</v>
      </c>
      <c r="H594" s="369">
        <f>VLOOKUP(B594,'INS-SIN-SD-10-2023'!A:D,4,0)</f>
        <v>11.67</v>
      </c>
      <c r="I594" s="369"/>
      <c r="J594" s="25">
        <f t="shared" si="263"/>
        <v>0.46</v>
      </c>
      <c r="M594" s="25">
        <f>VLOOKUP(B594,'INS-SIN-SD-10-2023'!A:D,4,0)</f>
        <v>11.67</v>
      </c>
      <c r="N594" s="25" t="b">
        <f t="shared" si="264"/>
        <v>1</v>
      </c>
      <c r="O594" s="377"/>
      <c r="P594" s="377" t="s">
        <v>13773</v>
      </c>
    </row>
    <row r="595" spans="1:16" x14ac:dyDescent="0.25">
      <c r="A595" s="367">
        <f t="shared" si="262"/>
        <v>104162</v>
      </c>
      <c r="B595" s="226">
        <v>41967</v>
      </c>
      <c r="C595" s="227"/>
      <c r="D595" s="227" t="s">
        <v>7519</v>
      </c>
      <c r="E595" s="228"/>
      <c r="F595" s="228" t="s">
        <v>3012</v>
      </c>
      <c r="G595" s="368">
        <v>1.2500000000000001E-2</v>
      </c>
      <c r="H595" s="369">
        <f>VLOOKUP(B595,'INS-SIN-SD-10-2023'!A:D,4,0)</f>
        <v>19.13</v>
      </c>
      <c r="I595" s="369"/>
      <c r="J595" s="25">
        <f t="shared" si="263"/>
        <v>0.23</v>
      </c>
      <c r="M595" s="25">
        <f>VLOOKUP(B595,'INS-SIN-SD-10-2023'!A:D,4,0)</f>
        <v>19.13</v>
      </c>
      <c r="N595" s="25" t="b">
        <f t="shared" si="264"/>
        <v>1</v>
      </c>
      <c r="O595" s="377"/>
      <c r="P595" s="377" t="s">
        <v>13773</v>
      </c>
    </row>
    <row r="596" spans="1:16" x14ac:dyDescent="0.25">
      <c r="A596" s="378">
        <f t="shared" si="262"/>
        <v>104162</v>
      </c>
      <c r="B596" s="379">
        <v>44528</v>
      </c>
      <c r="C596" s="380"/>
      <c r="D596" s="380" t="s">
        <v>7530</v>
      </c>
      <c r="E596" s="381"/>
      <c r="F596" s="381" t="s">
        <v>17</v>
      </c>
      <c r="G596" s="382">
        <v>10</v>
      </c>
      <c r="H596" s="383">
        <f>VLOOKUP(B596,'INS-SIN-SD-10-2023'!A:D,4,0)</f>
        <v>3.41</v>
      </c>
      <c r="I596" s="383"/>
      <c r="J596" s="25">
        <f t="shared" si="263"/>
        <v>34.1</v>
      </c>
      <c r="M596" s="25">
        <f>VLOOKUP(B596,'INS-SIN-SD-10-2023'!A:D,4,0)</f>
        <v>3.41</v>
      </c>
      <c r="N596" s="25" t="b">
        <f t="shared" si="264"/>
        <v>1</v>
      </c>
      <c r="O596" s="377"/>
      <c r="P596" s="377" t="s">
        <v>13773</v>
      </c>
    </row>
    <row r="597" spans="1:16" ht="30" x14ac:dyDescent="0.25">
      <c r="A597" s="328">
        <v>101727</v>
      </c>
      <c r="B597" s="357"/>
      <c r="C597" s="339" t="s">
        <v>2740</v>
      </c>
      <c r="D597" s="339"/>
      <c r="E597" s="334" t="s">
        <v>3</v>
      </c>
      <c r="F597" s="334"/>
      <c r="G597" s="358"/>
      <c r="H597" s="359"/>
      <c r="I597" s="340">
        <f>SUMIF(A:A,A597,J:J)</f>
        <v>165.72</v>
      </c>
      <c r="J597" s="377"/>
      <c r="K597" s="377"/>
      <c r="L597" s="377"/>
      <c r="M597" s="377"/>
      <c r="N597" s="377"/>
      <c r="O597" s="377"/>
      <c r="P597" s="377"/>
    </row>
    <row r="598" spans="1:16" x14ac:dyDescent="0.25">
      <c r="A598" s="390">
        <f t="shared" ref="A598:A601" si="265">IF(O598&lt;&gt;0,O598,A597)</f>
        <v>101727</v>
      </c>
      <c r="B598" s="391">
        <v>88309</v>
      </c>
      <c r="C598" s="392"/>
      <c r="D598" s="392" t="s">
        <v>3339</v>
      </c>
      <c r="E598" s="393"/>
      <c r="F598" s="393" t="s">
        <v>517</v>
      </c>
      <c r="G598" s="394">
        <v>0.17100000000000001</v>
      </c>
      <c r="H598" s="395">
        <f>VLOOKUP(B598,'CMP-SIN-SD-10-2023'!A:D,4,0)</f>
        <v>29.53</v>
      </c>
      <c r="I598" s="395"/>
      <c r="J598" s="25">
        <f t="shared" ref="J598:J601" si="266">TRUNC((H598*G598),2)</f>
        <v>5.04</v>
      </c>
      <c r="M598" s="25">
        <f>VLOOKUP(B598,'CMP-SIN-SD-10-2023'!A:D,4,0)</f>
        <v>29.53</v>
      </c>
      <c r="N598" s="25" t="b">
        <f t="shared" ref="N598:N601" si="267">M598=H598</f>
        <v>1</v>
      </c>
      <c r="O598" s="377"/>
      <c r="P598" s="377"/>
    </row>
    <row r="599" spans="1:16" x14ac:dyDescent="0.25">
      <c r="A599" s="367">
        <f t="shared" si="265"/>
        <v>101727</v>
      </c>
      <c r="B599" s="226">
        <v>88316</v>
      </c>
      <c r="C599" s="227"/>
      <c r="D599" s="227" t="s">
        <v>3346</v>
      </c>
      <c r="E599" s="228"/>
      <c r="F599" s="228" t="s">
        <v>517</v>
      </c>
      <c r="G599" s="368">
        <v>8.5000000000000006E-2</v>
      </c>
      <c r="H599" s="369">
        <f>VLOOKUP(B599,'CMP-SIN-SD-10-2023'!A:D,4,0)</f>
        <v>21.91</v>
      </c>
      <c r="I599" s="369"/>
      <c r="J599" s="25">
        <f t="shared" si="266"/>
        <v>1.86</v>
      </c>
      <c r="M599" s="25">
        <f>VLOOKUP(B599,'CMP-SIN-SD-10-2023'!A:D,4,0)</f>
        <v>21.91</v>
      </c>
      <c r="N599" s="25" t="b">
        <f t="shared" si="267"/>
        <v>1</v>
      </c>
      <c r="O599" s="377"/>
      <c r="P599" s="377"/>
    </row>
    <row r="600" spans="1:16" x14ac:dyDescent="0.25">
      <c r="A600" s="367">
        <f t="shared" si="265"/>
        <v>101727</v>
      </c>
      <c r="B600" s="226">
        <v>4791</v>
      </c>
      <c r="C600" s="227"/>
      <c r="D600" s="227" t="s">
        <v>7438</v>
      </c>
      <c r="E600" s="228"/>
      <c r="F600" s="228" t="s">
        <v>17</v>
      </c>
      <c r="G600" s="368">
        <v>9.5000000000000001E-2</v>
      </c>
      <c r="H600" s="369">
        <f>VLOOKUP(B600,'INS-SIN-SD-10-2023'!A:D,4,0)</f>
        <v>50.28</v>
      </c>
      <c r="I600" s="369"/>
      <c r="J600" s="25">
        <f t="shared" si="266"/>
        <v>4.7699999999999996</v>
      </c>
      <c r="M600" s="25">
        <f>VLOOKUP(B600,'INS-SIN-SD-10-2023'!A:D,4,0)</f>
        <v>50.28</v>
      </c>
      <c r="N600" s="25" t="b">
        <f t="shared" si="267"/>
        <v>1</v>
      </c>
      <c r="O600" s="377"/>
      <c r="P600" s="377" t="s">
        <v>13773</v>
      </c>
    </row>
    <row r="601" spans="1:16" ht="30" x14ac:dyDescent="0.25">
      <c r="A601" s="378">
        <f t="shared" si="265"/>
        <v>101727</v>
      </c>
      <c r="B601" s="379">
        <v>4792</v>
      </c>
      <c r="C601" s="380"/>
      <c r="D601" s="380" t="s">
        <v>7717</v>
      </c>
      <c r="E601" s="381"/>
      <c r="F601" s="381" t="s">
        <v>3</v>
      </c>
      <c r="G601" s="382">
        <v>1.1100000000000001</v>
      </c>
      <c r="H601" s="383">
        <f>VLOOKUP(B601,'INS-SIN-SD-10-2023'!A:D,4,0)</f>
        <v>138.79</v>
      </c>
      <c r="I601" s="383"/>
      <c r="J601" s="25">
        <f t="shared" si="266"/>
        <v>154.05000000000001</v>
      </c>
      <c r="M601" s="25">
        <f>VLOOKUP(B601,'INS-SIN-SD-10-2023'!A:D,4,0)</f>
        <v>138.79</v>
      </c>
      <c r="N601" s="25" t="b">
        <f t="shared" si="267"/>
        <v>1</v>
      </c>
      <c r="O601" s="377"/>
      <c r="P601" s="377" t="s">
        <v>13773</v>
      </c>
    </row>
    <row r="602" spans="1:16" ht="45" x14ac:dyDescent="0.25">
      <c r="A602" s="328">
        <v>97083</v>
      </c>
      <c r="B602" s="357"/>
      <c r="C602" s="339" t="s">
        <v>4884</v>
      </c>
      <c r="D602" s="339"/>
      <c r="E602" s="334" t="s">
        <v>3</v>
      </c>
      <c r="F602" s="334"/>
      <c r="G602" s="358"/>
      <c r="H602" s="359"/>
      <c r="I602" s="340">
        <f>SUMIF(A:A,A602,J:J)</f>
        <v>3.4499999999999997</v>
      </c>
      <c r="J602" s="377"/>
      <c r="K602" s="377"/>
      <c r="L602" s="377"/>
      <c r="M602" s="377"/>
      <c r="N602" s="377"/>
      <c r="O602" s="377"/>
      <c r="P602" s="377"/>
    </row>
    <row r="603" spans="1:16" x14ac:dyDescent="0.25">
      <c r="A603" s="390">
        <f t="shared" ref="A603:A606" si="268">IF(O603&lt;&gt;0,O603,A602)</f>
        <v>97083</v>
      </c>
      <c r="B603" s="391">
        <v>88309</v>
      </c>
      <c r="C603" s="392"/>
      <c r="D603" s="392" t="s">
        <v>3339</v>
      </c>
      <c r="E603" s="393"/>
      <c r="F603" s="393" t="s">
        <v>517</v>
      </c>
      <c r="G603" s="394">
        <v>4.4999999999999998E-2</v>
      </c>
      <c r="H603" s="395">
        <f>VLOOKUP(B603,'CMP-SIN-SD-10-2023'!A:D,4,0)</f>
        <v>29.53</v>
      </c>
      <c r="I603" s="395"/>
      <c r="J603" s="25">
        <f t="shared" ref="J603:J606" si="269">TRUNC((H603*G603),2)</f>
        <v>1.32</v>
      </c>
      <c r="M603" s="25">
        <f>VLOOKUP(B603,'CMP-SIN-SD-10-2023'!A:D,4,0)</f>
        <v>29.53</v>
      </c>
      <c r="N603" s="25" t="b">
        <f t="shared" ref="N603:N606" si="270">M603=H603</f>
        <v>1</v>
      </c>
      <c r="O603" s="377"/>
      <c r="P603" s="377"/>
    </row>
    <row r="604" spans="1:16" x14ac:dyDescent="0.25">
      <c r="A604" s="367">
        <f t="shared" si="268"/>
        <v>97083</v>
      </c>
      <c r="B604" s="226">
        <v>88316</v>
      </c>
      <c r="C604" s="227"/>
      <c r="D604" s="227" t="s">
        <v>3346</v>
      </c>
      <c r="E604" s="228"/>
      <c r="F604" s="228" t="s">
        <v>517</v>
      </c>
      <c r="G604" s="368">
        <v>8.8999999999999996E-2</v>
      </c>
      <c r="H604" s="369">
        <f>VLOOKUP(B604,'CMP-SIN-SD-10-2023'!A:D,4,0)</f>
        <v>21.91</v>
      </c>
      <c r="I604" s="369"/>
      <c r="J604" s="25">
        <f t="shared" si="269"/>
        <v>1.94</v>
      </c>
      <c r="M604" s="25">
        <f>VLOOKUP(B604,'CMP-SIN-SD-10-2023'!A:D,4,0)</f>
        <v>21.91</v>
      </c>
      <c r="N604" s="25" t="b">
        <f t="shared" si="270"/>
        <v>1</v>
      </c>
      <c r="O604" s="377"/>
      <c r="P604" s="377"/>
    </row>
    <row r="605" spans="1:16" ht="30" x14ac:dyDescent="0.25">
      <c r="A605" s="367">
        <f t="shared" si="268"/>
        <v>97083</v>
      </c>
      <c r="B605" s="226">
        <v>95264</v>
      </c>
      <c r="C605" s="227"/>
      <c r="D605" s="227" t="s">
        <v>373</v>
      </c>
      <c r="E605" s="228"/>
      <c r="F605" s="228" t="s">
        <v>273</v>
      </c>
      <c r="G605" s="368">
        <v>2.5000000000000001E-2</v>
      </c>
      <c r="H605" s="369">
        <f>VLOOKUP(B605,'CMP-SIN-SD-10-2023'!A:D,4,0)</f>
        <v>6.64</v>
      </c>
      <c r="I605" s="369"/>
      <c r="J605" s="25">
        <f t="shared" si="269"/>
        <v>0.16</v>
      </c>
      <c r="M605" s="25">
        <f>VLOOKUP(B605,'CMP-SIN-SD-10-2023'!A:D,4,0)</f>
        <v>6.64</v>
      </c>
      <c r="N605" s="25" t="b">
        <f t="shared" si="270"/>
        <v>1</v>
      </c>
      <c r="O605" s="377"/>
      <c r="P605" s="377"/>
    </row>
    <row r="606" spans="1:16" ht="30" x14ac:dyDescent="0.25">
      <c r="A606" s="378">
        <f t="shared" si="268"/>
        <v>97083</v>
      </c>
      <c r="B606" s="379">
        <v>95265</v>
      </c>
      <c r="C606" s="380"/>
      <c r="D606" s="380" t="s">
        <v>494</v>
      </c>
      <c r="E606" s="381"/>
      <c r="F606" s="381" t="s">
        <v>395</v>
      </c>
      <c r="G606" s="382">
        <v>4.2000000000000003E-2</v>
      </c>
      <c r="H606" s="383">
        <f>VLOOKUP(B606,'CMP-SIN-SD-10-2023'!A:D,4,0)</f>
        <v>0.87</v>
      </c>
      <c r="I606" s="383"/>
      <c r="J606" s="25">
        <f t="shared" si="269"/>
        <v>0.03</v>
      </c>
      <c r="M606" s="25">
        <f>VLOOKUP(B606,'CMP-SIN-SD-10-2023'!A:D,4,0)</f>
        <v>0.87</v>
      </c>
      <c r="N606" s="25" t="b">
        <f t="shared" si="270"/>
        <v>1</v>
      </c>
      <c r="O606" s="377"/>
      <c r="P606" s="377"/>
    </row>
    <row r="607" spans="1:16" ht="30" x14ac:dyDescent="0.25">
      <c r="A607" s="328">
        <v>97087</v>
      </c>
      <c r="B607" s="357"/>
      <c r="C607" s="339" t="s">
        <v>4887</v>
      </c>
      <c r="D607" s="339"/>
      <c r="E607" s="334" t="s">
        <v>3</v>
      </c>
      <c r="F607" s="334"/>
      <c r="G607" s="358"/>
      <c r="H607" s="359"/>
      <c r="I607" s="340">
        <f>SUMIF(A:A,A607,J:J)</f>
        <v>2.7</v>
      </c>
      <c r="J607" s="377"/>
      <c r="K607" s="377"/>
      <c r="L607" s="377"/>
      <c r="M607" s="377"/>
      <c r="N607" s="377"/>
      <c r="O607" s="377"/>
      <c r="P607" s="377"/>
    </row>
    <row r="608" spans="1:16" x14ac:dyDescent="0.25">
      <c r="A608" s="390">
        <f t="shared" ref="A608:A610" si="271">IF(O608&lt;&gt;0,O608,A607)</f>
        <v>97087</v>
      </c>
      <c r="B608" s="391">
        <v>88309</v>
      </c>
      <c r="C608" s="392"/>
      <c r="D608" s="392" t="s">
        <v>3339</v>
      </c>
      <c r="E608" s="393"/>
      <c r="F608" s="393" t="s">
        <v>517</v>
      </c>
      <c r="G608" s="394">
        <v>1.4E-2</v>
      </c>
      <c r="H608" s="395">
        <f>VLOOKUP(B608,'CMP-SIN-SD-10-2023'!A:D,4,0)</f>
        <v>29.53</v>
      </c>
      <c r="I608" s="395"/>
      <c r="J608" s="25">
        <f t="shared" ref="J608:J610" si="272">TRUNC((H608*G608),2)</f>
        <v>0.41</v>
      </c>
      <c r="M608" s="25">
        <f>VLOOKUP(B608,'CMP-SIN-SD-10-2023'!A:D,4,0)</f>
        <v>29.53</v>
      </c>
      <c r="N608" s="25" t="b">
        <f t="shared" ref="N608:N610" si="273">M608=H608</f>
        <v>1</v>
      </c>
      <c r="O608" s="377"/>
      <c r="P608" s="377"/>
    </row>
    <row r="609" spans="1:16" x14ac:dyDescent="0.25">
      <c r="A609" s="367">
        <f t="shared" si="271"/>
        <v>97087</v>
      </c>
      <c r="B609" s="226">
        <v>88316</v>
      </c>
      <c r="C609" s="227"/>
      <c r="D609" s="227" t="s">
        <v>3346</v>
      </c>
      <c r="E609" s="228"/>
      <c r="F609" s="228" t="s">
        <v>517</v>
      </c>
      <c r="G609" s="368">
        <v>5.0000000000000001E-3</v>
      </c>
      <c r="H609" s="369">
        <f>VLOOKUP(B609,'CMP-SIN-SD-10-2023'!A:D,4,0)</f>
        <v>21.91</v>
      </c>
      <c r="I609" s="369"/>
      <c r="J609" s="25">
        <f t="shared" si="272"/>
        <v>0.1</v>
      </c>
      <c r="M609" s="25">
        <f>VLOOKUP(B609,'CMP-SIN-SD-10-2023'!A:D,4,0)</f>
        <v>21.91</v>
      </c>
      <c r="N609" s="25" t="b">
        <f t="shared" si="273"/>
        <v>1</v>
      </c>
      <c r="O609" s="377"/>
      <c r="P609" s="377"/>
    </row>
    <row r="610" spans="1:16" x14ac:dyDescent="0.25">
      <c r="A610" s="378">
        <f t="shared" si="271"/>
        <v>97087</v>
      </c>
      <c r="B610" s="379">
        <v>42408</v>
      </c>
      <c r="C610" s="380"/>
      <c r="D610" s="380" t="s">
        <v>7666</v>
      </c>
      <c r="E610" s="381"/>
      <c r="F610" s="381" t="s">
        <v>3</v>
      </c>
      <c r="G610" s="382">
        <v>1.04</v>
      </c>
      <c r="H610" s="383">
        <f>VLOOKUP(B610,'INS-SIN-SD-10-2023'!A:D,4,0)</f>
        <v>2.11</v>
      </c>
      <c r="I610" s="383"/>
      <c r="J610" s="25">
        <f t="shared" si="272"/>
        <v>2.19</v>
      </c>
      <c r="M610" s="25">
        <f>VLOOKUP(B610,'INS-SIN-SD-10-2023'!A:D,4,0)</f>
        <v>2.11</v>
      </c>
      <c r="N610" s="25" t="b">
        <f t="shared" si="273"/>
        <v>1</v>
      </c>
      <c r="O610" s="377"/>
      <c r="P610" s="377" t="s">
        <v>13773</v>
      </c>
    </row>
    <row r="611" spans="1:16" ht="45" x14ac:dyDescent="0.25">
      <c r="A611" s="328">
        <v>87879</v>
      </c>
      <c r="B611" s="357"/>
      <c r="C611" s="339" t="s">
        <v>6834</v>
      </c>
      <c r="D611" s="339"/>
      <c r="E611" s="334" t="s">
        <v>3</v>
      </c>
      <c r="F611" s="334"/>
      <c r="G611" s="358"/>
      <c r="H611" s="359"/>
      <c r="I611" s="340">
        <f>SUMIF(A:A,A611,J:J)</f>
        <v>4.6899999999999995</v>
      </c>
      <c r="J611" s="377"/>
      <c r="K611" s="377"/>
      <c r="L611" s="377"/>
      <c r="M611" s="377"/>
      <c r="N611" s="377"/>
      <c r="O611" s="377"/>
      <c r="P611" s="377"/>
    </row>
    <row r="612" spans="1:16" ht="45" x14ac:dyDescent="0.25">
      <c r="A612" s="390">
        <f t="shared" ref="A612:A614" si="274">IF(O612&lt;&gt;0,O612,A611)</f>
        <v>87879</v>
      </c>
      <c r="B612" s="391">
        <v>87313</v>
      </c>
      <c r="C612" s="392"/>
      <c r="D612" s="392" t="s">
        <v>2841</v>
      </c>
      <c r="E612" s="393"/>
      <c r="F612" s="393" t="s">
        <v>12</v>
      </c>
      <c r="G612" s="394">
        <v>3.7000000000000002E-3</v>
      </c>
      <c r="H612" s="395">
        <f>VLOOKUP(B612,'CMP-SIN-SD-10-2023'!A:D,4,0)</f>
        <v>576.53</v>
      </c>
      <c r="I612" s="395"/>
      <c r="J612" s="25">
        <f t="shared" ref="J612:J614" si="275">TRUNC((H612*G612),2)</f>
        <v>2.13</v>
      </c>
      <c r="M612" s="25">
        <f>VLOOKUP(B612,'CMP-SIN-SD-10-2023'!A:D,4,0)</f>
        <v>576.53</v>
      </c>
      <c r="N612" s="25" t="b">
        <f t="shared" ref="N612:N614" si="276">M612=H612</f>
        <v>1</v>
      </c>
      <c r="O612" s="377"/>
      <c r="P612" s="377"/>
    </row>
    <row r="613" spans="1:16" x14ac:dyDescent="0.25">
      <c r="A613" s="367">
        <f t="shared" si="274"/>
        <v>87879</v>
      </c>
      <c r="B613" s="226">
        <v>88309</v>
      </c>
      <c r="C613" s="227"/>
      <c r="D613" s="227" t="s">
        <v>3339</v>
      </c>
      <c r="E613" s="228"/>
      <c r="F613" s="228" t="s">
        <v>517</v>
      </c>
      <c r="G613" s="368">
        <v>6.8099999999999994E-2</v>
      </c>
      <c r="H613" s="369">
        <f>VLOOKUP(B613,'CMP-SIN-SD-10-2023'!A:D,4,0)</f>
        <v>29.53</v>
      </c>
      <c r="I613" s="369"/>
      <c r="J613" s="25">
        <f t="shared" si="275"/>
        <v>2.0099999999999998</v>
      </c>
      <c r="M613" s="25">
        <f>VLOOKUP(B613,'CMP-SIN-SD-10-2023'!A:D,4,0)</f>
        <v>29.53</v>
      </c>
      <c r="N613" s="25" t="b">
        <f t="shared" si="276"/>
        <v>1</v>
      </c>
      <c r="O613" s="377"/>
      <c r="P613" s="377"/>
    </row>
    <row r="614" spans="1:16" x14ac:dyDescent="0.25">
      <c r="A614" s="378">
        <f t="shared" si="274"/>
        <v>87879</v>
      </c>
      <c r="B614" s="379">
        <v>88316</v>
      </c>
      <c r="C614" s="380"/>
      <c r="D614" s="380" t="s">
        <v>3346</v>
      </c>
      <c r="E614" s="381"/>
      <c r="F614" s="381" t="s">
        <v>517</v>
      </c>
      <c r="G614" s="382">
        <v>2.5499999999999998E-2</v>
      </c>
      <c r="H614" s="383">
        <f>VLOOKUP(B614,'CMP-SIN-SD-10-2023'!A:D,4,0)</f>
        <v>21.91</v>
      </c>
      <c r="I614" s="383"/>
      <c r="J614" s="25">
        <f t="shared" si="275"/>
        <v>0.55000000000000004</v>
      </c>
      <c r="M614" s="25">
        <f>VLOOKUP(B614,'CMP-SIN-SD-10-2023'!A:D,4,0)</f>
        <v>21.91</v>
      </c>
      <c r="N614" s="25" t="b">
        <f t="shared" si="276"/>
        <v>1</v>
      </c>
      <c r="O614" s="377"/>
      <c r="P614" s="377"/>
    </row>
    <row r="615" spans="1:16" ht="30" x14ac:dyDescent="0.25">
      <c r="A615" s="328" t="s">
        <v>7121</v>
      </c>
      <c r="B615" s="357"/>
      <c r="C615" s="339" t="s">
        <v>13883</v>
      </c>
      <c r="D615" s="339"/>
      <c r="E615" s="334" t="s">
        <v>3</v>
      </c>
      <c r="F615" s="334"/>
      <c r="G615" s="358"/>
      <c r="H615" s="359"/>
      <c r="I615" s="340">
        <f>SUMIF(A:A,A615,J:J)</f>
        <v>52.82</v>
      </c>
      <c r="J615" s="377"/>
      <c r="K615" s="377"/>
      <c r="L615" s="377"/>
      <c r="M615" s="377"/>
      <c r="N615" s="377"/>
      <c r="O615" s="377"/>
      <c r="P615" s="377"/>
    </row>
    <row r="616" spans="1:16" x14ac:dyDescent="0.25">
      <c r="A616" s="390" t="str">
        <f t="shared" ref="A616:A618" si="277">IF(O616&lt;&gt;0,O616,A615)</f>
        <v>CCU.04.0027</v>
      </c>
      <c r="B616" s="391">
        <v>88309</v>
      </c>
      <c r="C616" s="392"/>
      <c r="D616" s="392" t="s">
        <v>3339</v>
      </c>
      <c r="E616" s="393"/>
      <c r="F616" s="393" t="s">
        <v>517</v>
      </c>
      <c r="G616" s="394">
        <v>0.6</v>
      </c>
      <c r="H616" s="395">
        <f>VLOOKUP(B616,'CMP-SIN-SD-10-2023'!A:D,4,0)</f>
        <v>29.53</v>
      </c>
      <c r="I616" s="395"/>
      <c r="J616" s="25">
        <f t="shared" ref="J616:J618" si="278">TRUNC((H616*G616),2)</f>
        <v>17.71</v>
      </c>
      <c r="M616" s="25">
        <f>VLOOKUP(B616,'CMP-SIN-SD-10-2023'!A:D,4,0)</f>
        <v>29.53</v>
      </c>
      <c r="N616" s="25" t="b">
        <f t="shared" ref="N616:N618" si="279">M616=H616</f>
        <v>1</v>
      </c>
      <c r="O616" s="377"/>
      <c r="P616" s="377"/>
    </row>
    <row r="617" spans="1:16" x14ac:dyDescent="0.25">
      <c r="A617" s="367" t="str">
        <f t="shared" si="277"/>
        <v>CCU.04.0027</v>
      </c>
      <c r="B617" s="226">
        <v>88316</v>
      </c>
      <c r="C617" s="227"/>
      <c r="D617" s="227" t="s">
        <v>3346</v>
      </c>
      <c r="E617" s="228"/>
      <c r="F617" s="228" t="s">
        <v>517</v>
      </c>
      <c r="G617" s="368">
        <v>0.6</v>
      </c>
      <c r="H617" s="369">
        <f>VLOOKUP(B617,'CMP-SIN-SD-10-2023'!A:D,4,0)</f>
        <v>21.91</v>
      </c>
      <c r="I617" s="369"/>
      <c r="J617" s="25">
        <f t="shared" si="278"/>
        <v>13.14</v>
      </c>
      <c r="M617" s="25">
        <f>VLOOKUP(B617,'CMP-SIN-SD-10-2023'!A:D,4,0)</f>
        <v>21.91</v>
      </c>
      <c r="N617" s="25" t="b">
        <f t="shared" si="279"/>
        <v>1</v>
      </c>
      <c r="O617" s="377"/>
      <c r="P617" s="377"/>
    </row>
    <row r="618" spans="1:16" x14ac:dyDescent="0.25">
      <c r="A618" s="378" t="str">
        <f t="shared" si="277"/>
        <v>CCU.04.0027</v>
      </c>
      <c r="B618" s="379" t="s">
        <v>13884</v>
      </c>
      <c r="C618" s="380"/>
      <c r="D618" s="380" t="s">
        <v>13885</v>
      </c>
      <c r="E618" s="381"/>
      <c r="F618" s="381" t="s">
        <v>12</v>
      </c>
      <c r="G618" s="382">
        <v>2.5000000000000001E-2</v>
      </c>
      <c r="H618" s="383">
        <v>878.91</v>
      </c>
      <c r="I618" s="383"/>
      <c r="J618" s="25">
        <f t="shared" si="278"/>
        <v>21.97</v>
      </c>
      <c r="M618" s="25" t="e">
        <f>VLOOKUP(B618,'CMP-SIN-SD-10-2023'!A:D,4,0)</f>
        <v>#N/A</v>
      </c>
      <c r="N618" s="25" t="e">
        <f t="shared" si="279"/>
        <v>#N/A</v>
      </c>
      <c r="O618" s="377"/>
      <c r="P618" s="377"/>
    </row>
    <row r="619" spans="1:16" ht="45" x14ac:dyDescent="0.25">
      <c r="A619" s="328" t="s">
        <v>7122</v>
      </c>
      <c r="B619" s="357"/>
      <c r="C619" s="339" t="s">
        <v>13886</v>
      </c>
      <c r="D619" s="339"/>
      <c r="E619" s="334" t="s">
        <v>3</v>
      </c>
      <c r="F619" s="334"/>
      <c r="G619" s="358"/>
      <c r="H619" s="359"/>
      <c r="I619" s="340">
        <f>SUMIF(A:A,A619,J:J)</f>
        <v>49.44</v>
      </c>
      <c r="J619" s="377"/>
      <c r="K619" s="377"/>
      <c r="L619" s="377"/>
      <c r="M619" s="377"/>
      <c r="N619" s="377"/>
      <c r="O619" s="377"/>
      <c r="P619" s="377"/>
    </row>
    <row r="620" spans="1:16" x14ac:dyDescent="0.25">
      <c r="A620" s="390" t="str">
        <f t="shared" ref="A620:A624" si="280">IF(O620&lt;&gt;0,O620,A619)</f>
        <v>CCU.04.0028</v>
      </c>
      <c r="B620" s="391">
        <v>88256</v>
      </c>
      <c r="C620" s="392"/>
      <c r="D620" s="392" t="s">
        <v>3297</v>
      </c>
      <c r="E620" s="393"/>
      <c r="F620" s="393" t="s">
        <v>517</v>
      </c>
      <c r="G620" s="394">
        <v>0.26</v>
      </c>
      <c r="H620" s="395">
        <f>VLOOKUP(B620,'CMP-SIN-SD-10-2023'!A:D,4,0)</f>
        <v>29.39</v>
      </c>
      <c r="I620" s="395"/>
      <c r="J620" s="25">
        <f t="shared" ref="J620:J624" si="281">TRUNC((H620*G620),2)</f>
        <v>7.64</v>
      </c>
      <c r="M620" s="25">
        <f>VLOOKUP(B620,'CMP-SIN-SD-10-2023'!A:D,4,0)</f>
        <v>29.39</v>
      </c>
      <c r="N620" s="25" t="b">
        <f t="shared" ref="N620:N624" si="282">M620=H620</f>
        <v>1</v>
      </c>
      <c r="O620" s="377"/>
      <c r="P620" s="377"/>
    </row>
    <row r="621" spans="1:16" x14ac:dyDescent="0.25">
      <c r="A621" s="367" t="str">
        <f t="shared" si="280"/>
        <v>CCU.04.0028</v>
      </c>
      <c r="B621" s="226">
        <v>88316</v>
      </c>
      <c r="C621" s="227"/>
      <c r="D621" s="227" t="s">
        <v>3346</v>
      </c>
      <c r="E621" s="228"/>
      <c r="F621" s="228" t="s">
        <v>517</v>
      </c>
      <c r="G621" s="368">
        <v>0.15</v>
      </c>
      <c r="H621" s="369">
        <f>VLOOKUP(B621,'CMP-SIN-SD-10-2023'!A:D,4,0)</f>
        <v>21.91</v>
      </c>
      <c r="I621" s="369"/>
      <c r="J621" s="25">
        <f t="shared" si="281"/>
        <v>3.28</v>
      </c>
      <c r="M621" s="25">
        <f>VLOOKUP(B621,'CMP-SIN-SD-10-2023'!A:D,4,0)</f>
        <v>21.91</v>
      </c>
      <c r="N621" s="25" t="b">
        <f t="shared" si="282"/>
        <v>1</v>
      </c>
      <c r="O621" s="377"/>
      <c r="P621" s="377"/>
    </row>
    <row r="622" spans="1:16" x14ac:dyDescent="0.25">
      <c r="A622" s="367" t="str">
        <f t="shared" si="280"/>
        <v>CCU.04.0028</v>
      </c>
      <c r="B622" s="226">
        <v>1381</v>
      </c>
      <c r="C622" s="227"/>
      <c r="D622" s="227" t="s">
        <v>7456</v>
      </c>
      <c r="E622" s="228"/>
      <c r="F622" s="228" t="s">
        <v>17</v>
      </c>
      <c r="G622" s="368">
        <v>6.14</v>
      </c>
      <c r="H622" s="369">
        <f>VLOOKUP(B622,'INS-SIN-SD-10-2023'!A:D,4,0)</f>
        <v>0.65</v>
      </c>
      <c r="I622" s="369"/>
      <c r="J622" s="25">
        <f t="shared" si="281"/>
        <v>3.99</v>
      </c>
      <c r="M622" s="25">
        <f>VLOOKUP(B622,'INS-SIN-SD-10-2023'!A:D,4,0)</f>
        <v>0.65</v>
      </c>
      <c r="N622" s="25" t="b">
        <f t="shared" si="282"/>
        <v>1</v>
      </c>
      <c r="O622" s="377"/>
      <c r="P622" s="377" t="s">
        <v>13773</v>
      </c>
    </row>
    <row r="623" spans="1:16" ht="30" x14ac:dyDescent="0.25">
      <c r="A623" s="367" t="str">
        <f t="shared" si="280"/>
        <v>CCU.04.0028</v>
      </c>
      <c r="B623" s="226">
        <v>1287</v>
      </c>
      <c r="C623" s="227"/>
      <c r="D623" s="227" t="s">
        <v>7715</v>
      </c>
      <c r="E623" s="228"/>
      <c r="F623" s="228" t="s">
        <v>3</v>
      </c>
      <c r="G623" s="368">
        <v>1.06</v>
      </c>
      <c r="H623" s="369">
        <f>VLOOKUP(B623,'INS-SIN-SD-10-2023'!A:D,4,0)</f>
        <v>31.9</v>
      </c>
      <c r="I623" s="369"/>
      <c r="J623" s="25">
        <f t="shared" si="281"/>
        <v>33.81</v>
      </c>
      <c r="M623" s="25">
        <f>VLOOKUP(B623,'INS-SIN-SD-10-2023'!A:D,4,0)</f>
        <v>31.9</v>
      </c>
      <c r="N623" s="25" t="b">
        <f t="shared" si="282"/>
        <v>1</v>
      </c>
      <c r="O623" s="377"/>
      <c r="P623" s="377" t="s">
        <v>13773</v>
      </c>
    </row>
    <row r="624" spans="1:16" x14ac:dyDescent="0.25">
      <c r="A624" s="378" t="str">
        <f t="shared" si="280"/>
        <v>CCU.04.0028</v>
      </c>
      <c r="B624" s="379">
        <v>34357</v>
      </c>
      <c r="C624" s="380"/>
      <c r="D624" s="380" t="s">
        <v>7757</v>
      </c>
      <c r="E624" s="381"/>
      <c r="F624" s="381" t="s">
        <v>17</v>
      </c>
      <c r="G624" s="382">
        <v>0.19</v>
      </c>
      <c r="H624" s="383">
        <f>VLOOKUP(B624,'INS-SIN-SD-10-2023'!A:D,4,0)</f>
        <v>3.81</v>
      </c>
      <c r="I624" s="383"/>
      <c r="J624" s="25">
        <f t="shared" si="281"/>
        <v>0.72</v>
      </c>
      <c r="M624" s="25">
        <f>VLOOKUP(B624,'INS-SIN-SD-10-2023'!A:D,4,0)</f>
        <v>3.81</v>
      </c>
      <c r="N624" s="25" t="b">
        <f t="shared" si="282"/>
        <v>1</v>
      </c>
      <c r="O624" s="377"/>
      <c r="P624" s="377" t="s">
        <v>13773</v>
      </c>
    </row>
    <row r="625" spans="1:16" ht="75" x14ac:dyDescent="0.25">
      <c r="A625" s="328" t="s">
        <v>7123</v>
      </c>
      <c r="B625" s="357"/>
      <c r="C625" s="339" t="s">
        <v>13887</v>
      </c>
      <c r="D625" s="339"/>
      <c r="E625" s="334" t="s">
        <v>3</v>
      </c>
      <c r="F625" s="334"/>
      <c r="G625" s="358"/>
      <c r="H625" s="359"/>
      <c r="I625" s="340">
        <f>SUMIF(A:A,A625,J:J)</f>
        <v>72.98</v>
      </c>
      <c r="J625" s="377"/>
      <c r="K625" s="377"/>
      <c r="L625" s="377"/>
      <c r="M625" s="377"/>
      <c r="N625" s="377"/>
      <c r="O625" s="377"/>
      <c r="P625" s="377"/>
    </row>
    <row r="626" spans="1:16" x14ac:dyDescent="0.25">
      <c r="A626" s="390" t="str">
        <f t="shared" ref="A626:A630" si="283">IF(O626&lt;&gt;0,O626,A625)</f>
        <v>CCU.04.0029</v>
      </c>
      <c r="B626" s="391">
        <v>88309</v>
      </c>
      <c r="C626" s="392"/>
      <c r="D626" s="392" t="s">
        <v>3339</v>
      </c>
      <c r="E626" s="393"/>
      <c r="F626" s="393" t="s">
        <v>517</v>
      </c>
      <c r="G626" s="394">
        <v>0.4</v>
      </c>
      <c r="H626" s="395">
        <f>VLOOKUP(B626,'CMP-SIN-SD-10-2023'!A:D,4,0)</f>
        <v>29.53</v>
      </c>
      <c r="I626" s="395"/>
      <c r="J626" s="25">
        <f t="shared" ref="J626:J630" si="284">TRUNC((H626*G626),2)</f>
        <v>11.81</v>
      </c>
      <c r="M626" s="25">
        <f>VLOOKUP(B626,'CMP-SIN-SD-10-2023'!A:D,4,0)</f>
        <v>29.53</v>
      </c>
      <c r="N626" s="25" t="b">
        <f t="shared" ref="N626:N630" si="285">M626=H626</f>
        <v>1</v>
      </c>
      <c r="O626" s="377"/>
      <c r="P626" s="377"/>
    </row>
    <row r="627" spans="1:16" x14ac:dyDescent="0.25">
      <c r="A627" s="367" t="str">
        <f t="shared" si="283"/>
        <v>CCU.04.0029</v>
      </c>
      <c r="B627" s="226">
        <v>88316</v>
      </c>
      <c r="C627" s="227"/>
      <c r="D627" s="227" t="s">
        <v>3346</v>
      </c>
      <c r="E627" s="228"/>
      <c r="F627" s="228" t="s">
        <v>517</v>
      </c>
      <c r="G627" s="368">
        <v>0.36799999999999999</v>
      </c>
      <c r="H627" s="369">
        <f>VLOOKUP(B627,'CMP-SIN-SD-10-2023'!A:D,4,0)</f>
        <v>21.91</v>
      </c>
      <c r="I627" s="369"/>
      <c r="J627" s="25">
        <f t="shared" si="284"/>
        <v>8.06</v>
      </c>
      <c r="M627" s="25">
        <f>VLOOKUP(B627,'CMP-SIN-SD-10-2023'!A:D,4,0)</f>
        <v>21.91</v>
      </c>
      <c r="N627" s="25" t="b">
        <f t="shared" si="285"/>
        <v>1</v>
      </c>
      <c r="O627" s="377"/>
      <c r="P627" s="377"/>
    </row>
    <row r="628" spans="1:16" x14ac:dyDescent="0.25">
      <c r="A628" s="367" t="str">
        <f t="shared" si="283"/>
        <v>CCU.04.0029</v>
      </c>
      <c r="B628" s="226" t="s">
        <v>13888</v>
      </c>
      <c r="C628" s="227"/>
      <c r="D628" s="227" t="s">
        <v>13889</v>
      </c>
      <c r="E628" s="228"/>
      <c r="F628" s="228" t="s">
        <v>17</v>
      </c>
      <c r="G628" s="368">
        <v>3.36</v>
      </c>
      <c r="H628" s="369">
        <v>1.27</v>
      </c>
      <c r="I628" s="369"/>
      <c r="J628" s="25">
        <f t="shared" si="284"/>
        <v>4.26</v>
      </c>
      <c r="M628" s="25" t="e">
        <f>VLOOKUP(B628,'INS-SIN-SD-10-2023'!A:D,4,0)</f>
        <v>#N/A</v>
      </c>
      <c r="N628" s="25" t="e">
        <f t="shared" si="285"/>
        <v>#N/A</v>
      </c>
      <c r="O628" s="377"/>
      <c r="P628" s="377" t="s">
        <v>13813</v>
      </c>
    </row>
    <row r="629" spans="1:16" x14ac:dyDescent="0.25">
      <c r="A629" s="367" t="str">
        <f t="shared" si="283"/>
        <v>CCU.04.0029</v>
      </c>
      <c r="B629" s="226" t="s">
        <v>13890</v>
      </c>
      <c r="C629" s="227"/>
      <c r="D629" s="227" t="s">
        <v>13891</v>
      </c>
      <c r="E629" s="228"/>
      <c r="F629" s="228" t="s">
        <v>17</v>
      </c>
      <c r="G629" s="368">
        <v>0.66</v>
      </c>
      <c r="H629" s="369">
        <v>3.5</v>
      </c>
      <c r="I629" s="369"/>
      <c r="J629" s="25">
        <f t="shared" si="284"/>
        <v>2.31</v>
      </c>
      <c r="M629" s="25" t="e">
        <f>VLOOKUP(B629,'INS-SIN-SD-10-2023'!A:D,4,0)</f>
        <v>#N/A</v>
      </c>
      <c r="N629" s="25" t="e">
        <f t="shared" si="285"/>
        <v>#N/A</v>
      </c>
      <c r="O629" s="377"/>
      <c r="P629" s="377" t="s">
        <v>13813</v>
      </c>
    </row>
    <row r="630" spans="1:16" ht="30" x14ac:dyDescent="0.25">
      <c r="A630" s="378" t="str">
        <f t="shared" si="283"/>
        <v>CCU.04.0029</v>
      </c>
      <c r="B630" s="379" t="s">
        <v>13892</v>
      </c>
      <c r="C630" s="380"/>
      <c r="D630" s="380" t="s">
        <v>13893</v>
      </c>
      <c r="E630" s="381"/>
      <c r="F630" s="381" t="s">
        <v>3</v>
      </c>
      <c r="G630" s="382">
        <v>1.05</v>
      </c>
      <c r="H630" s="383">
        <v>44.33</v>
      </c>
      <c r="I630" s="383"/>
      <c r="J630" s="25">
        <f t="shared" si="284"/>
        <v>46.54</v>
      </c>
      <c r="M630" s="25" t="e">
        <f>VLOOKUP(B630,'INS-SIN-SD-10-2023'!A:D,4,0)</f>
        <v>#N/A</v>
      </c>
      <c r="N630" s="25" t="e">
        <f t="shared" si="285"/>
        <v>#N/A</v>
      </c>
      <c r="O630" s="377"/>
      <c r="P630" s="377" t="s">
        <v>13813</v>
      </c>
    </row>
    <row r="631" spans="1:16" ht="30" x14ac:dyDescent="0.25">
      <c r="A631" s="328">
        <v>96113</v>
      </c>
      <c r="B631" s="357"/>
      <c r="C631" s="339" t="s">
        <v>6961</v>
      </c>
      <c r="D631" s="339"/>
      <c r="E631" s="334" t="s">
        <v>3</v>
      </c>
      <c r="F631" s="334"/>
      <c r="G631" s="358"/>
      <c r="H631" s="359"/>
      <c r="I631" s="340">
        <f>SUMIF(A:A,A631,J:J)</f>
        <v>46.44</v>
      </c>
      <c r="J631" s="377"/>
      <c r="K631" s="377"/>
      <c r="L631" s="377"/>
      <c r="M631" s="377"/>
      <c r="N631" s="377"/>
      <c r="O631" s="377"/>
      <c r="P631" s="377"/>
    </row>
    <row r="632" spans="1:16" x14ac:dyDescent="0.25">
      <c r="A632" s="390">
        <f t="shared" ref="A632:A638" si="286">IF(O632&lt;&gt;0,O632,A631)</f>
        <v>96113</v>
      </c>
      <c r="B632" s="391">
        <v>88269</v>
      </c>
      <c r="C632" s="392"/>
      <c r="D632" s="392" t="s">
        <v>3308</v>
      </c>
      <c r="E632" s="393"/>
      <c r="F632" s="393" t="s">
        <v>517</v>
      </c>
      <c r="G632" s="394">
        <v>0.78669999999999995</v>
      </c>
      <c r="H632" s="395">
        <f>VLOOKUP(B632,'CMP-SIN-SD-10-2023'!A:D,4,0)</f>
        <v>29.32</v>
      </c>
      <c r="I632" s="395"/>
      <c r="J632" s="25">
        <f t="shared" ref="J632:J638" si="287">TRUNC((H632*G632),2)</f>
        <v>23.06</v>
      </c>
      <c r="M632" s="25">
        <f>VLOOKUP(B632,'CMP-SIN-SD-10-2023'!A:D,4,0)</f>
        <v>29.32</v>
      </c>
      <c r="N632" s="25" t="b">
        <f t="shared" ref="N632:N638" si="288">M632=H632</f>
        <v>1</v>
      </c>
      <c r="O632" s="377"/>
      <c r="P632" s="377"/>
    </row>
    <row r="633" spans="1:16" x14ac:dyDescent="0.25">
      <c r="A633" s="367">
        <f t="shared" si="286"/>
        <v>96113</v>
      </c>
      <c r="B633" s="226">
        <v>88316</v>
      </c>
      <c r="C633" s="227"/>
      <c r="D633" s="227" t="s">
        <v>3346</v>
      </c>
      <c r="E633" s="228"/>
      <c r="F633" s="228" t="s">
        <v>517</v>
      </c>
      <c r="G633" s="368">
        <v>0.45219999999999999</v>
      </c>
      <c r="H633" s="369">
        <f>VLOOKUP(B633,'CMP-SIN-SD-10-2023'!A:D,4,0)</f>
        <v>21.91</v>
      </c>
      <c r="I633" s="369"/>
      <c r="J633" s="25">
        <f t="shared" si="287"/>
        <v>9.9</v>
      </c>
      <c r="M633" s="25">
        <f>VLOOKUP(B633,'CMP-SIN-SD-10-2023'!A:D,4,0)</f>
        <v>21.91</v>
      </c>
      <c r="N633" s="25" t="b">
        <f t="shared" si="288"/>
        <v>1</v>
      </c>
      <c r="O633" s="377"/>
      <c r="P633" s="377"/>
    </row>
    <row r="634" spans="1:16" x14ac:dyDescent="0.25">
      <c r="A634" s="367">
        <f t="shared" si="286"/>
        <v>96113</v>
      </c>
      <c r="B634" s="226">
        <v>345</v>
      </c>
      <c r="C634" s="227"/>
      <c r="D634" s="227" t="s">
        <v>7453</v>
      </c>
      <c r="E634" s="228"/>
      <c r="F634" s="228" t="s">
        <v>17</v>
      </c>
      <c r="G634" s="368">
        <v>2.1700000000000001E-2</v>
      </c>
      <c r="H634" s="369">
        <f>VLOOKUP(B634,'INS-SIN-SD-10-2023'!A:D,4,0)</f>
        <v>23.82</v>
      </c>
      <c r="I634" s="369"/>
      <c r="J634" s="25">
        <f t="shared" si="287"/>
        <v>0.51</v>
      </c>
      <c r="M634" s="25">
        <f>VLOOKUP(B634,'INS-SIN-SD-10-2023'!A:D,4,0)</f>
        <v>23.82</v>
      </c>
      <c r="N634" s="25" t="b">
        <f t="shared" si="288"/>
        <v>1</v>
      </c>
      <c r="O634" s="377"/>
      <c r="P634" s="377" t="s">
        <v>13773</v>
      </c>
    </row>
    <row r="635" spans="1:16" ht="30" x14ac:dyDescent="0.25">
      <c r="A635" s="367">
        <f t="shared" si="286"/>
        <v>96113</v>
      </c>
      <c r="B635" s="226">
        <v>3315</v>
      </c>
      <c r="C635" s="227"/>
      <c r="D635" s="227" t="s">
        <v>7622</v>
      </c>
      <c r="E635" s="228"/>
      <c r="F635" s="228" t="s">
        <v>17</v>
      </c>
      <c r="G635" s="368">
        <v>1.8127</v>
      </c>
      <c r="H635" s="369">
        <f>VLOOKUP(B635,'INS-SIN-SD-10-2023'!A:D,4,0)</f>
        <v>0.73</v>
      </c>
      <c r="I635" s="369"/>
      <c r="J635" s="25">
        <f t="shared" si="287"/>
        <v>1.32</v>
      </c>
      <c r="M635" s="25">
        <f>VLOOKUP(B635,'INS-SIN-SD-10-2023'!A:D,4,0)</f>
        <v>0.73</v>
      </c>
      <c r="N635" s="25" t="b">
        <f t="shared" si="288"/>
        <v>1</v>
      </c>
      <c r="O635" s="377"/>
      <c r="P635" s="377" t="s">
        <v>13773</v>
      </c>
    </row>
    <row r="636" spans="1:16" ht="30" x14ac:dyDescent="0.25">
      <c r="A636" s="367">
        <f t="shared" si="286"/>
        <v>96113</v>
      </c>
      <c r="B636" s="226">
        <v>4812</v>
      </c>
      <c r="C636" s="227"/>
      <c r="D636" s="227" t="s">
        <v>7716</v>
      </c>
      <c r="E636" s="228"/>
      <c r="F636" s="228" t="s">
        <v>3</v>
      </c>
      <c r="G636" s="368">
        <v>1.0414000000000001</v>
      </c>
      <c r="H636" s="369">
        <f>VLOOKUP(B636,'INS-SIN-SD-10-2023'!A:D,4,0)</f>
        <v>10.19</v>
      </c>
      <c r="I636" s="369"/>
      <c r="J636" s="25">
        <f t="shared" si="287"/>
        <v>10.61</v>
      </c>
      <c r="M636" s="25">
        <f>VLOOKUP(B636,'INS-SIN-SD-10-2023'!A:D,4,0)</f>
        <v>10.19</v>
      </c>
      <c r="N636" s="25" t="b">
        <f t="shared" si="288"/>
        <v>1</v>
      </c>
      <c r="O636" s="377"/>
      <c r="P636" s="377" t="s">
        <v>13773</v>
      </c>
    </row>
    <row r="637" spans="1:16" x14ac:dyDescent="0.25">
      <c r="A637" s="367">
        <f t="shared" si="286"/>
        <v>96113</v>
      </c>
      <c r="B637" s="226">
        <v>20250</v>
      </c>
      <c r="C637" s="227"/>
      <c r="D637" s="227" t="s">
        <v>7771</v>
      </c>
      <c r="E637" s="228"/>
      <c r="F637" s="228" t="s">
        <v>17</v>
      </c>
      <c r="G637" s="368">
        <v>7.7999999999999996E-3</v>
      </c>
      <c r="H637" s="369">
        <f>VLOOKUP(B637,'INS-SIN-SD-10-2023'!A:D,4,0)</f>
        <v>20</v>
      </c>
      <c r="I637" s="369"/>
      <c r="J637" s="25">
        <f t="shared" si="287"/>
        <v>0.15</v>
      </c>
      <c r="M637" s="25">
        <f>VLOOKUP(B637,'INS-SIN-SD-10-2023'!A:D,4,0)</f>
        <v>20</v>
      </c>
      <c r="N637" s="25" t="b">
        <f t="shared" si="288"/>
        <v>1</v>
      </c>
      <c r="O637" s="377"/>
      <c r="P637" s="377" t="s">
        <v>13773</v>
      </c>
    </row>
    <row r="638" spans="1:16" ht="30" x14ac:dyDescent="0.25">
      <c r="A638" s="378">
        <f t="shared" si="286"/>
        <v>96113</v>
      </c>
      <c r="B638" s="379">
        <v>40547</v>
      </c>
      <c r="C638" s="380"/>
      <c r="D638" s="380" t="s">
        <v>7707</v>
      </c>
      <c r="E638" s="381"/>
      <c r="F638" s="381" t="s">
        <v>13827</v>
      </c>
      <c r="G638" s="382">
        <v>2.93E-2</v>
      </c>
      <c r="H638" s="383">
        <f>VLOOKUP(B638,'INS-SIN-SD-10-2023'!A:D,4,0)</f>
        <v>30.68</v>
      </c>
      <c r="I638" s="383"/>
      <c r="J638" s="25">
        <f t="shared" si="287"/>
        <v>0.89</v>
      </c>
      <c r="M638" s="25">
        <f>VLOOKUP(B638,'INS-SIN-SD-10-2023'!A:D,4,0)</f>
        <v>30.68</v>
      </c>
      <c r="N638" s="25" t="b">
        <f t="shared" si="288"/>
        <v>1</v>
      </c>
      <c r="O638" s="377"/>
      <c r="P638" s="377" t="s">
        <v>13773</v>
      </c>
    </row>
    <row r="639" spans="1:16" ht="30" x14ac:dyDescent="0.25">
      <c r="A639" s="328">
        <v>88486</v>
      </c>
      <c r="B639" s="357"/>
      <c r="C639" s="339" t="s">
        <v>13894</v>
      </c>
      <c r="D639" s="339"/>
      <c r="E639" s="334" t="s">
        <v>3</v>
      </c>
      <c r="F639" s="334"/>
      <c r="G639" s="358"/>
      <c r="H639" s="359"/>
      <c r="I639" s="340">
        <f>SUMIF(A:A,A639,J:J)</f>
        <v>17.329999999999998</v>
      </c>
      <c r="J639" s="377"/>
      <c r="K639" s="377"/>
      <c r="L639" s="377"/>
      <c r="M639" s="377"/>
      <c r="N639" s="377"/>
      <c r="O639" s="377"/>
      <c r="P639" s="377"/>
    </row>
    <row r="640" spans="1:16" x14ac:dyDescent="0.25">
      <c r="A640" s="390">
        <f t="shared" ref="A640:A642" si="289">IF(O640&lt;&gt;0,O640,A639)</f>
        <v>88486</v>
      </c>
      <c r="B640" s="391">
        <v>88310</v>
      </c>
      <c r="C640" s="392"/>
      <c r="D640" s="392" t="s">
        <v>3340</v>
      </c>
      <c r="E640" s="393"/>
      <c r="F640" s="393" t="s">
        <v>517</v>
      </c>
      <c r="G640" s="394">
        <v>0.17</v>
      </c>
      <c r="H640" s="395">
        <f>VLOOKUP(B640,'CMP-SIN-SD-10-2023'!A:D,4,0)</f>
        <v>30.74</v>
      </c>
      <c r="I640" s="395"/>
      <c r="J640" s="25">
        <f t="shared" ref="J640:J642" si="290">TRUNC((H640*G640),2)</f>
        <v>5.22</v>
      </c>
      <c r="M640" s="25">
        <f>VLOOKUP(B640,'CMP-SIN-SD-10-2023'!A:D,4,0)</f>
        <v>30.74</v>
      </c>
      <c r="N640" s="25" t="b">
        <f t="shared" ref="N640:N642" si="291">M640=H640</f>
        <v>1</v>
      </c>
      <c r="O640" s="377"/>
      <c r="P640" s="377"/>
    </row>
    <row r="641" spans="1:16" x14ac:dyDescent="0.25">
      <c r="A641" s="367">
        <f t="shared" si="289"/>
        <v>88486</v>
      </c>
      <c r="B641" s="226">
        <v>88316</v>
      </c>
      <c r="C641" s="227"/>
      <c r="D641" s="227" t="s">
        <v>3346</v>
      </c>
      <c r="E641" s="228"/>
      <c r="F641" s="228" t="s">
        <v>517</v>
      </c>
      <c r="G641" s="368">
        <v>6.2E-2</v>
      </c>
      <c r="H641" s="369">
        <f>VLOOKUP(B641,'CMP-SIN-SD-10-2023'!A:D,4,0)</f>
        <v>21.91</v>
      </c>
      <c r="I641" s="369"/>
      <c r="J641" s="25">
        <f t="shared" si="290"/>
        <v>1.35</v>
      </c>
      <c r="M641" s="25">
        <f>VLOOKUP(B641,'CMP-SIN-SD-10-2023'!A:D,4,0)</f>
        <v>21.91</v>
      </c>
      <c r="N641" s="25" t="b">
        <f t="shared" si="291"/>
        <v>1</v>
      </c>
      <c r="O641" s="377"/>
      <c r="P641" s="377"/>
    </row>
    <row r="642" spans="1:16" x14ac:dyDescent="0.25">
      <c r="A642" s="378">
        <f t="shared" si="289"/>
        <v>88486</v>
      </c>
      <c r="B642" s="379">
        <v>7356</v>
      </c>
      <c r="C642" s="380"/>
      <c r="D642" s="380" t="s">
        <v>7822</v>
      </c>
      <c r="E642" s="381"/>
      <c r="F642" s="381" t="s">
        <v>3012</v>
      </c>
      <c r="G642" s="382">
        <v>0.33</v>
      </c>
      <c r="H642" s="383">
        <f>VLOOKUP(B642,'INS-SIN-SD-10-2023'!A:D,4,0)</f>
        <v>32.61</v>
      </c>
      <c r="I642" s="383"/>
      <c r="J642" s="25">
        <f t="shared" si="290"/>
        <v>10.76</v>
      </c>
      <c r="M642" s="25">
        <f>VLOOKUP(B642,'INS-SIN-SD-10-2023'!A:D,4,0)</f>
        <v>32.61</v>
      </c>
      <c r="N642" s="25" t="b">
        <f t="shared" si="291"/>
        <v>1</v>
      </c>
      <c r="O642" s="377"/>
      <c r="P642" s="377" t="s">
        <v>13773</v>
      </c>
    </row>
    <row r="643" spans="1:16" ht="30" x14ac:dyDescent="0.25">
      <c r="A643" s="328">
        <v>88496</v>
      </c>
      <c r="B643" s="357"/>
      <c r="C643" s="339" t="s">
        <v>37</v>
      </c>
      <c r="D643" s="339"/>
      <c r="E643" s="334" t="s">
        <v>3</v>
      </c>
      <c r="F643" s="334"/>
      <c r="G643" s="358"/>
      <c r="H643" s="359"/>
      <c r="I643" s="340">
        <f>SUMIF(A:A,A643,J:J)</f>
        <v>34.15</v>
      </c>
      <c r="J643" s="377"/>
      <c r="K643" s="377"/>
      <c r="L643" s="377"/>
      <c r="M643" s="377"/>
      <c r="N643" s="377"/>
      <c r="O643" s="377"/>
      <c r="P643" s="377"/>
    </row>
    <row r="644" spans="1:16" x14ac:dyDescent="0.25">
      <c r="A644" s="390">
        <f t="shared" ref="A644:A647" si="292">IF(O644&lt;&gt;0,O644,A643)</f>
        <v>88496</v>
      </c>
      <c r="B644" s="391">
        <v>88310</v>
      </c>
      <c r="C644" s="392"/>
      <c r="D644" s="392" t="s">
        <v>3340</v>
      </c>
      <c r="E644" s="393"/>
      <c r="F644" s="393" t="s">
        <v>517</v>
      </c>
      <c r="G644" s="394">
        <v>0.7419</v>
      </c>
      <c r="H644" s="395">
        <f>VLOOKUP(B644,'CMP-SIN-SD-10-2023'!A:D,4,0)</f>
        <v>30.74</v>
      </c>
      <c r="I644" s="395"/>
      <c r="J644" s="25">
        <f t="shared" ref="J644:J647" si="293">TRUNC((H644*G644),2)</f>
        <v>22.8</v>
      </c>
      <c r="M644" s="25">
        <f>VLOOKUP(B644,'CMP-SIN-SD-10-2023'!A:D,4,0)</f>
        <v>30.74</v>
      </c>
      <c r="N644" s="25" t="b">
        <f t="shared" ref="N644:N647" si="294">M644=H644</f>
        <v>1</v>
      </c>
      <c r="O644" s="377"/>
      <c r="P644" s="377"/>
    </row>
    <row r="645" spans="1:16" x14ac:dyDescent="0.25">
      <c r="A645" s="367">
        <f t="shared" si="292"/>
        <v>88496</v>
      </c>
      <c r="B645" s="226">
        <v>88316</v>
      </c>
      <c r="C645" s="227"/>
      <c r="D645" s="227" t="s">
        <v>3346</v>
      </c>
      <c r="E645" s="228"/>
      <c r="F645" s="228" t="s">
        <v>517</v>
      </c>
      <c r="G645" s="368">
        <v>0.24729999999999999</v>
      </c>
      <c r="H645" s="369">
        <f>VLOOKUP(B645,'CMP-SIN-SD-10-2023'!A:D,4,0)</f>
        <v>21.91</v>
      </c>
      <c r="I645" s="369"/>
      <c r="J645" s="25">
        <f t="shared" si="293"/>
        <v>5.41</v>
      </c>
      <c r="M645" s="25">
        <f>VLOOKUP(B645,'CMP-SIN-SD-10-2023'!A:D,4,0)</f>
        <v>21.91</v>
      </c>
      <c r="N645" s="25" t="b">
        <f t="shared" si="294"/>
        <v>1</v>
      </c>
      <c r="O645" s="377"/>
      <c r="P645" s="377"/>
    </row>
    <row r="646" spans="1:16" ht="30" x14ac:dyDescent="0.25">
      <c r="A646" s="367">
        <f t="shared" si="292"/>
        <v>88496</v>
      </c>
      <c r="B646" s="226">
        <v>3767</v>
      </c>
      <c r="C646" s="227"/>
      <c r="D646" s="227" t="s">
        <v>7661</v>
      </c>
      <c r="E646" s="228"/>
      <c r="F646" s="228" t="s">
        <v>6</v>
      </c>
      <c r="G646" s="368">
        <v>8.0199999999999994E-2</v>
      </c>
      <c r="H646" s="369">
        <f>VLOOKUP(B646,'INS-SIN-SD-10-2023'!A:D,4,0)</f>
        <v>1.47</v>
      </c>
      <c r="I646" s="369"/>
      <c r="J646" s="25">
        <f t="shared" si="293"/>
        <v>0.11</v>
      </c>
      <c r="M646" s="25">
        <f>VLOOKUP(B646,'INS-SIN-SD-10-2023'!A:D,4,0)</f>
        <v>1.47</v>
      </c>
      <c r="N646" s="25" t="b">
        <f t="shared" si="294"/>
        <v>1</v>
      </c>
      <c r="O646" s="377"/>
      <c r="P646" s="377" t="s">
        <v>13773</v>
      </c>
    </row>
    <row r="647" spans="1:16" x14ac:dyDescent="0.25">
      <c r="A647" s="378">
        <f t="shared" si="292"/>
        <v>88496</v>
      </c>
      <c r="B647" s="379">
        <v>43626</v>
      </c>
      <c r="C647" s="380"/>
      <c r="D647" s="380" t="s">
        <v>7681</v>
      </c>
      <c r="E647" s="381"/>
      <c r="F647" s="381" t="s">
        <v>17</v>
      </c>
      <c r="G647" s="382">
        <v>1.3389</v>
      </c>
      <c r="H647" s="383">
        <f>VLOOKUP(B647,'INS-SIN-SD-10-2023'!A:D,4,0)</f>
        <v>4.3600000000000003</v>
      </c>
      <c r="I647" s="383"/>
      <c r="J647" s="25">
        <f t="shared" si="293"/>
        <v>5.83</v>
      </c>
      <c r="M647" s="25">
        <f>VLOOKUP(B647,'INS-SIN-SD-10-2023'!A:D,4,0)</f>
        <v>4.3600000000000003</v>
      </c>
      <c r="N647" s="25" t="b">
        <f t="shared" si="294"/>
        <v>1</v>
      </c>
      <c r="O647" s="377"/>
      <c r="P647" s="377" t="s">
        <v>13773</v>
      </c>
    </row>
    <row r="648" spans="1:16" ht="30" x14ac:dyDescent="0.25">
      <c r="A648" s="328">
        <v>88489</v>
      </c>
      <c r="B648" s="357"/>
      <c r="C648" s="339" t="s">
        <v>39</v>
      </c>
      <c r="D648" s="339"/>
      <c r="E648" s="334" t="s">
        <v>3</v>
      </c>
      <c r="F648" s="334"/>
      <c r="G648" s="358"/>
      <c r="H648" s="359"/>
      <c r="I648" s="340">
        <f>SUMIF(A:A,A648,J:J)</f>
        <v>13.649999999999999</v>
      </c>
      <c r="J648" s="377"/>
      <c r="K648" s="377"/>
      <c r="L648" s="377"/>
      <c r="M648" s="377"/>
      <c r="N648" s="377"/>
      <c r="O648" s="377"/>
      <c r="P648" s="377"/>
    </row>
    <row r="649" spans="1:16" x14ac:dyDescent="0.25">
      <c r="A649" s="390">
        <f t="shared" ref="A649:A651" si="295">IF(O649&lt;&gt;0,O649,A648)</f>
        <v>88489</v>
      </c>
      <c r="B649" s="391">
        <v>88310</v>
      </c>
      <c r="C649" s="392"/>
      <c r="D649" s="392" t="s">
        <v>3340</v>
      </c>
      <c r="E649" s="393"/>
      <c r="F649" s="393" t="s">
        <v>517</v>
      </c>
      <c r="G649" s="394">
        <v>0.16309999999999999</v>
      </c>
      <c r="H649" s="395">
        <f>VLOOKUP(B649,'CMP-SIN-SD-10-2023'!A:D,4,0)</f>
        <v>30.74</v>
      </c>
      <c r="I649" s="395"/>
      <c r="J649" s="25">
        <f t="shared" ref="J649:J651" si="296">TRUNC((H649*G649),2)</f>
        <v>5.01</v>
      </c>
      <c r="M649" s="25">
        <f>VLOOKUP(B649,'CMP-SIN-SD-10-2023'!A:D,4,0)</f>
        <v>30.74</v>
      </c>
      <c r="N649" s="25" t="b">
        <f t="shared" ref="N649:N651" si="297">M649=H649</f>
        <v>1</v>
      </c>
      <c r="O649" s="377"/>
      <c r="P649" s="377"/>
    </row>
    <row r="650" spans="1:16" x14ac:dyDescent="0.25">
      <c r="A650" s="367">
        <f t="shared" si="295"/>
        <v>88489</v>
      </c>
      <c r="B650" s="226">
        <v>88316</v>
      </c>
      <c r="C650" s="227"/>
      <c r="D650" s="227" t="s">
        <v>3346</v>
      </c>
      <c r="E650" s="228"/>
      <c r="F650" s="228" t="s">
        <v>517</v>
      </c>
      <c r="G650" s="368">
        <v>5.4399999999999997E-2</v>
      </c>
      <c r="H650" s="369">
        <f>VLOOKUP(B650,'CMP-SIN-SD-10-2023'!A:D,4,0)</f>
        <v>21.91</v>
      </c>
      <c r="I650" s="369"/>
      <c r="J650" s="25">
        <f t="shared" si="296"/>
        <v>1.19</v>
      </c>
      <c r="M650" s="25">
        <f>VLOOKUP(B650,'CMP-SIN-SD-10-2023'!A:D,4,0)</f>
        <v>21.91</v>
      </c>
      <c r="N650" s="25" t="b">
        <f t="shared" si="297"/>
        <v>1</v>
      </c>
      <c r="O650" s="377"/>
      <c r="P650" s="377"/>
    </row>
    <row r="651" spans="1:16" x14ac:dyDescent="0.25">
      <c r="A651" s="378">
        <f t="shared" si="295"/>
        <v>88489</v>
      </c>
      <c r="B651" s="379">
        <v>7356</v>
      </c>
      <c r="C651" s="380"/>
      <c r="D651" s="380" t="s">
        <v>7822</v>
      </c>
      <c r="E651" s="381"/>
      <c r="F651" s="381" t="s">
        <v>3012</v>
      </c>
      <c r="G651" s="382">
        <v>0.22850000000000001</v>
      </c>
      <c r="H651" s="383">
        <f>VLOOKUP(B651,'INS-SIN-SD-10-2023'!A:D,4,0)</f>
        <v>32.61</v>
      </c>
      <c r="I651" s="383"/>
      <c r="J651" s="25">
        <f t="shared" si="296"/>
        <v>7.45</v>
      </c>
      <c r="M651" s="25">
        <f>VLOOKUP(B651,'INS-SIN-SD-10-2023'!A:D,4,0)</f>
        <v>32.61</v>
      </c>
      <c r="N651" s="25" t="b">
        <f t="shared" si="297"/>
        <v>1</v>
      </c>
      <c r="O651" s="377"/>
      <c r="P651" s="377" t="s">
        <v>13773</v>
      </c>
    </row>
    <row r="652" spans="1:16" ht="30" x14ac:dyDescent="0.25">
      <c r="A652" s="328">
        <v>84665</v>
      </c>
      <c r="B652" s="357"/>
      <c r="C652" s="339" t="s">
        <v>13895</v>
      </c>
      <c r="D652" s="339"/>
      <c r="E652" s="334" t="s">
        <v>3</v>
      </c>
      <c r="F652" s="334"/>
      <c r="G652" s="358"/>
      <c r="H652" s="359"/>
      <c r="I652" s="340">
        <f>SUMIF(A:A,A652,J:J)</f>
        <v>29.270000000000003</v>
      </c>
      <c r="J652" s="377"/>
      <c r="K652" s="377"/>
      <c r="L652" s="377"/>
      <c r="M652" s="377"/>
      <c r="N652" s="377"/>
      <c r="O652" s="377"/>
      <c r="P652" s="377"/>
    </row>
    <row r="653" spans="1:16" x14ac:dyDescent="0.25">
      <c r="A653" s="390">
        <f t="shared" ref="A653:A655" si="298">IF(O653&lt;&gt;0,O653,A652)</f>
        <v>84665</v>
      </c>
      <c r="B653" s="391">
        <v>88310</v>
      </c>
      <c r="C653" s="392"/>
      <c r="D653" s="392" t="s">
        <v>3340</v>
      </c>
      <c r="E653" s="393"/>
      <c r="F653" s="393" t="s">
        <v>517</v>
      </c>
      <c r="G653" s="394">
        <v>0.5</v>
      </c>
      <c r="H653" s="395">
        <f>VLOOKUP(B653,'CMP-SIN-SD-10-2023'!A:D,4,0)</f>
        <v>30.74</v>
      </c>
      <c r="I653" s="395"/>
      <c r="J653" s="25">
        <f t="shared" ref="J653:J655" si="299">TRUNC((H653*G653),2)</f>
        <v>15.37</v>
      </c>
      <c r="M653" s="25">
        <f>VLOOKUP(B653,'CMP-SIN-SD-10-2023'!A:D,4,0)</f>
        <v>30.74</v>
      </c>
      <c r="N653" s="25" t="b">
        <f t="shared" ref="N653:N655" si="300">M653=H653</f>
        <v>1</v>
      </c>
      <c r="O653" s="377"/>
      <c r="P653" s="377"/>
    </row>
    <row r="654" spans="1:16" x14ac:dyDescent="0.25">
      <c r="A654" s="367">
        <f t="shared" si="298"/>
        <v>84665</v>
      </c>
      <c r="B654" s="226">
        <v>88316</v>
      </c>
      <c r="C654" s="227"/>
      <c r="D654" s="227" t="s">
        <v>3346</v>
      </c>
      <c r="E654" s="228"/>
      <c r="F654" s="228" t="s">
        <v>517</v>
      </c>
      <c r="G654" s="368">
        <v>0.33</v>
      </c>
      <c r="H654" s="369">
        <f>VLOOKUP(B654,'CMP-SIN-SD-10-2023'!A:D,4,0)</f>
        <v>21.91</v>
      </c>
      <c r="I654" s="369"/>
      <c r="J654" s="25">
        <f t="shared" si="299"/>
        <v>7.23</v>
      </c>
      <c r="M654" s="25">
        <f>VLOOKUP(B654,'CMP-SIN-SD-10-2023'!A:D,4,0)</f>
        <v>21.91</v>
      </c>
      <c r="N654" s="25" t="b">
        <f t="shared" si="300"/>
        <v>1</v>
      </c>
      <c r="O654" s="377"/>
      <c r="P654" s="377"/>
    </row>
    <row r="655" spans="1:16" ht="30" x14ac:dyDescent="0.25">
      <c r="A655" s="378">
        <f t="shared" si="298"/>
        <v>84665</v>
      </c>
      <c r="B655" s="379">
        <v>7343</v>
      </c>
      <c r="C655" s="380"/>
      <c r="D655" s="380" t="s">
        <v>7817</v>
      </c>
      <c r="E655" s="381"/>
      <c r="F655" s="381" t="s">
        <v>3012</v>
      </c>
      <c r="G655" s="382">
        <v>0.35</v>
      </c>
      <c r="H655" s="383">
        <f>VLOOKUP(B655,'INS-SIN-SD-10-2023'!A:D,4,0)</f>
        <v>19.059999999999999</v>
      </c>
      <c r="I655" s="383"/>
      <c r="J655" s="25">
        <f t="shared" si="299"/>
        <v>6.67</v>
      </c>
      <c r="M655" s="25">
        <f>VLOOKUP(B655,'INS-SIN-SD-10-2023'!A:D,4,0)</f>
        <v>19.059999999999999</v>
      </c>
      <c r="N655" s="25" t="b">
        <f t="shared" si="300"/>
        <v>1</v>
      </c>
      <c r="O655" s="377"/>
      <c r="P655" s="377" t="s">
        <v>13773</v>
      </c>
    </row>
    <row r="656" spans="1:16" x14ac:dyDescent="0.25">
      <c r="A656" s="328">
        <v>72815</v>
      </c>
      <c r="B656" s="357"/>
      <c r="C656" s="339" t="s">
        <v>13896</v>
      </c>
      <c r="D656" s="339"/>
      <c r="E656" s="334" t="s">
        <v>3</v>
      </c>
      <c r="F656" s="334"/>
      <c r="G656" s="358"/>
      <c r="H656" s="359"/>
      <c r="I656" s="340">
        <f>SUMIF(A:A,A656,J:J)</f>
        <v>67.91</v>
      </c>
      <c r="J656" s="377"/>
      <c r="K656" s="377"/>
      <c r="L656" s="377"/>
      <c r="M656" s="377"/>
      <c r="N656" s="377"/>
      <c r="O656" s="377"/>
      <c r="P656" s="377"/>
    </row>
    <row r="657" spans="1:16" x14ac:dyDescent="0.25">
      <c r="A657" s="390">
        <f t="shared" ref="A657:A659" si="301">IF(O657&lt;&gt;0,O657,A656)</f>
        <v>72815</v>
      </c>
      <c r="B657" s="391">
        <v>88309</v>
      </c>
      <c r="C657" s="392"/>
      <c r="D657" s="392" t="s">
        <v>3339</v>
      </c>
      <c r="E657" s="393"/>
      <c r="F657" s="393" t="s">
        <v>517</v>
      </c>
      <c r="G657" s="394">
        <v>0.5</v>
      </c>
      <c r="H657" s="395">
        <f>VLOOKUP(B657,'CMP-SIN-SD-10-2023'!A:D,4,0)</f>
        <v>29.53</v>
      </c>
      <c r="I657" s="395"/>
      <c r="J657" s="25">
        <f t="shared" ref="J657:J659" si="302">TRUNC((H657*G657),2)</f>
        <v>14.76</v>
      </c>
      <c r="M657" s="25">
        <f>VLOOKUP(B657,'CMP-SIN-SD-10-2023'!A:D,4,0)</f>
        <v>29.53</v>
      </c>
      <c r="N657" s="25" t="b">
        <f t="shared" ref="N657:N659" si="303">M657=H657</f>
        <v>1</v>
      </c>
      <c r="O657" s="377"/>
      <c r="P657" s="377"/>
    </row>
    <row r="658" spans="1:16" x14ac:dyDescent="0.25">
      <c r="A658" s="367">
        <f t="shared" si="301"/>
        <v>72815</v>
      </c>
      <c r="B658" s="226">
        <v>88316</v>
      </c>
      <c r="C658" s="227"/>
      <c r="D658" s="227" t="s">
        <v>3346</v>
      </c>
      <c r="E658" s="228"/>
      <c r="F658" s="228" t="s">
        <v>517</v>
      </c>
      <c r="G658" s="368">
        <v>0.5</v>
      </c>
      <c r="H658" s="369">
        <f>VLOOKUP(B658,'CMP-SIN-SD-10-2023'!A:D,4,0)</f>
        <v>21.91</v>
      </c>
      <c r="I658" s="369"/>
      <c r="J658" s="25">
        <f t="shared" si="302"/>
        <v>10.95</v>
      </c>
      <c r="M658" s="25">
        <f>VLOOKUP(B658,'CMP-SIN-SD-10-2023'!A:D,4,0)</f>
        <v>21.91</v>
      </c>
      <c r="N658" s="25" t="b">
        <f t="shared" si="303"/>
        <v>1</v>
      </c>
      <c r="O658" s="377"/>
      <c r="P658" s="377"/>
    </row>
    <row r="659" spans="1:16" x14ac:dyDescent="0.25">
      <c r="A659" s="378">
        <f t="shared" si="301"/>
        <v>72815</v>
      </c>
      <c r="B659" s="379">
        <v>7304</v>
      </c>
      <c r="C659" s="380"/>
      <c r="D659" s="380" t="s">
        <v>7819</v>
      </c>
      <c r="E659" s="381"/>
      <c r="F659" s="381" t="s">
        <v>3012</v>
      </c>
      <c r="G659" s="382">
        <v>0.52559999999999996</v>
      </c>
      <c r="H659" s="383">
        <f>VLOOKUP(B659,'INS-SIN-SD-10-2023'!A:D,4,0)</f>
        <v>80.290000000000006</v>
      </c>
      <c r="I659" s="383"/>
      <c r="J659" s="25">
        <f t="shared" si="302"/>
        <v>42.2</v>
      </c>
      <c r="M659" s="25">
        <f>VLOOKUP(B659,'INS-SIN-SD-10-2023'!A:D,4,0)</f>
        <v>80.290000000000006</v>
      </c>
      <c r="N659" s="25" t="b">
        <f t="shared" si="303"/>
        <v>1</v>
      </c>
      <c r="O659" s="377"/>
      <c r="P659" s="377" t="s">
        <v>13773</v>
      </c>
    </row>
    <row r="660" spans="1:16" ht="45" x14ac:dyDescent="0.25">
      <c r="A660" s="328">
        <v>88416</v>
      </c>
      <c r="B660" s="357"/>
      <c r="C660" s="339" t="s">
        <v>2668</v>
      </c>
      <c r="D660" s="339"/>
      <c r="E660" s="334" t="s">
        <v>3</v>
      </c>
      <c r="F660" s="334"/>
      <c r="G660" s="358"/>
      <c r="H660" s="359"/>
      <c r="I660" s="340">
        <f>SUMIF(A:A,A660,J:J)</f>
        <v>20.54</v>
      </c>
      <c r="J660" s="377"/>
      <c r="K660" s="377"/>
      <c r="L660" s="377"/>
      <c r="M660" s="377"/>
      <c r="N660" s="377"/>
      <c r="O660" s="377"/>
      <c r="P660" s="377"/>
    </row>
    <row r="661" spans="1:16" x14ac:dyDescent="0.25">
      <c r="A661" s="390">
        <f t="shared" ref="A661:A663" si="304">IF(O661&lt;&gt;0,O661,A660)</f>
        <v>88416</v>
      </c>
      <c r="B661" s="391">
        <v>88310</v>
      </c>
      <c r="C661" s="392"/>
      <c r="D661" s="392" t="s">
        <v>3340</v>
      </c>
      <c r="E661" s="393"/>
      <c r="F661" s="393" t="s">
        <v>517</v>
      </c>
      <c r="G661" s="394">
        <v>0.151</v>
      </c>
      <c r="H661" s="395">
        <f>VLOOKUP(B661,'CMP-SIN-SD-10-2023'!A:D,4,0)</f>
        <v>30.74</v>
      </c>
      <c r="I661" s="395"/>
      <c r="J661" s="25">
        <f t="shared" ref="J661:J663" si="305">TRUNC((H661*G661),2)</f>
        <v>4.6399999999999997</v>
      </c>
      <c r="M661" s="25">
        <f>VLOOKUP(B661,'CMP-SIN-SD-10-2023'!A:D,4,0)</f>
        <v>30.74</v>
      </c>
      <c r="N661" s="25" t="b">
        <f t="shared" ref="N661:N663" si="306">M661=H661</f>
        <v>1</v>
      </c>
      <c r="O661" s="377"/>
      <c r="P661" s="377"/>
    </row>
    <row r="662" spans="1:16" x14ac:dyDescent="0.25">
      <c r="A662" s="367">
        <f t="shared" si="304"/>
        <v>88416</v>
      </c>
      <c r="B662" s="226">
        <v>88316</v>
      </c>
      <c r="C662" s="227"/>
      <c r="D662" s="227" t="s">
        <v>3346</v>
      </c>
      <c r="E662" s="228"/>
      <c r="F662" s="228" t="s">
        <v>517</v>
      </c>
      <c r="G662" s="368">
        <v>3.7999999999999999E-2</v>
      </c>
      <c r="H662" s="369">
        <f>VLOOKUP(B662,'CMP-SIN-SD-10-2023'!A:D,4,0)</f>
        <v>21.91</v>
      </c>
      <c r="I662" s="369"/>
      <c r="J662" s="25">
        <f t="shared" si="305"/>
        <v>0.83</v>
      </c>
      <c r="M662" s="25">
        <f>VLOOKUP(B662,'CMP-SIN-SD-10-2023'!A:D,4,0)</f>
        <v>21.91</v>
      </c>
      <c r="N662" s="25" t="b">
        <f t="shared" si="306"/>
        <v>1</v>
      </c>
      <c r="O662" s="377"/>
      <c r="P662" s="377"/>
    </row>
    <row r="663" spans="1:16" ht="30" x14ac:dyDescent="0.25">
      <c r="A663" s="378">
        <f t="shared" si="304"/>
        <v>88416</v>
      </c>
      <c r="B663" s="379">
        <v>38877</v>
      </c>
      <c r="C663" s="380"/>
      <c r="D663" s="380" t="s">
        <v>7683</v>
      </c>
      <c r="E663" s="381"/>
      <c r="F663" s="381" t="s">
        <v>17</v>
      </c>
      <c r="G663" s="382">
        <v>1.9379999999999999</v>
      </c>
      <c r="H663" s="383">
        <f>VLOOKUP(B663,'INS-SIN-SD-10-2023'!A:D,4,0)</f>
        <v>7.78</v>
      </c>
      <c r="I663" s="383"/>
      <c r="J663" s="25">
        <f t="shared" si="305"/>
        <v>15.07</v>
      </c>
      <c r="M663" s="25">
        <f>VLOOKUP(B663,'INS-SIN-SD-10-2023'!A:D,4,0)</f>
        <v>7.78</v>
      </c>
      <c r="N663" s="25" t="b">
        <f t="shared" si="306"/>
        <v>1</v>
      </c>
      <c r="O663" s="377"/>
      <c r="P663" s="377" t="s">
        <v>13773</v>
      </c>
    </row>
    <row r="664" spans="1:16" ht="30" x14ac:dyDescent="0.25">
      <c r="A664" s="328">
        <v>98555</v>
      </c>
      <c r="B664" s="357"/>
      <c r="C664" s="339" t="s">
        <v>22</v>
      </c>
      <c r="D664" s="339"/>
      <c r="E664" s="334" t="s">
        <v>3</v>
      </c>
      <c r="F664" s="334"/>
      <c r="G664" s="358"/>
      <c r="H664" s="359"/>
      <c r="I664" s="340">
        <f>SUMIF(A:A,A664,J:J)</f>
        <v>33.619999999999997</v>
      </c>
      <c r="J664" s="377"/>
      <c r="K664" s="377"/>
      <c r="L664" s="377"/>
      <c r="M664" s="377"/>
      <c r="N664" s="377"/>
      <c r="O664" s="377"/>
      <c r="P664" s="377"/>
    </row>
    <row r="665" spans="1:16" x14ac:dyDescent="0.25">
      <c r="A665" s="390">
        <f t="shared" ref="A665:A667" si="307">IF(O665&lt;&gt;0,O665,A664)</f>
        <v>98555</v>
      </c>
      <c r="B665" s="391">
        <v>88243</v>
      </c>
      <c r="C665" s="392"/>
      <c r="D665" s="392" t="s">
        <v>3286</v>
      </c>
      <c r="E665" s="393"/>
      <c r="F665" s="393" t="s">
        <v>517</v>
      </c>
      <c r="G665" s="394">
        <v>0.13619999999999999</v>
      </c>
      <c r="H665" s="395">
        <f>VLOOKUP(B665,'CMP-SIN-SD-10-2023'!A:D,4,0)</f>
        <v>22.52</v>
      </c>
      <c r="I665" s="395"/>
      <c r="J665" s="25">
        <f t="shared" ref="J665:J667" si="308">TRUNC((H665*G665),2)</f>
        <v>3.06</v>
      </c>
      <c r="M665" s="25">
        <f>VLOOKUP(B665,'CMP-SIN-SD-10-2023'!A:D,4,0)</f>
        <v>22.52</v>
      </c>
      <c r="N665" s="25" t="b">
        <f t="shared" ref="N665:N667" si="309">M665=H665</f>
        <v>1</v>
      </c>
      <c r="O665" s="377"/>
      <c r="P665" s="377"/>
    </row>
    <row r="666" spans="1:16" x14ac:dyDescent="0.25">
      <c r="A666" s="367">
        <f t="shared" si="307"/>
        <v>98555</v>
      </c>
      <c r="B666" s="226">
        <v>88270</v>
      </c>
      <c r="C666" s="227"/>
      <c r="D666" s="227" t="s">
        <v>3309</v>
      </c>
      <c r="E666" s="228"/>
      <c r="F666" s="228" t="s">
        <v>517</v>
      </c>
      <c r="G666" s="368">
        <v>0.60389999999999999</v>
      </c>
      <c r="H666" s="369">
        <f>VLOOKUP(B666,'CMP-SIN-SD-10-2023'!A:D,4,0)</f>
        <v>29.53</v>
      </c>
      <c r="I666" s="369"/>
      <c r="J666" s="25">
        <f t="shared" si="308"/>
        <v>17.829999999999998</v>
      </c>
      <c r="M666" s="25">
        <f>VLOOKUP(B666,'CMP-SIN-SD-10-2023'!A:D,4,0)</f>
        <v>29.53</v>
      </c>
      <c r="N666" s="25" t="b">
        <f t="shared" si="309"/>
        <v>1</v>
      </c>
      <c r="O666" s="377"/>
      <c r="P666" s="377"/>
    </row>
    <row r="667" spans="1:16" ht="30" x14ac:dyDescent="0.25">
      <c r="A667" s="378">
        <f t="shared" si="307"/>
        <v>98555</v>
      </c>
      <c r="B667" s="379">
        <v>135</v>
      </c>
      <c r="C667" s="380"/>
      <c r="D667" s="380" t="s">
        <v>7459</v>
      </c>
      <c r="E667" s="381"/>
      <c r="F667" s="381" t="s">
        <v>17</v>
      </c>
      <c r="G667" s="382">
        <v>3.4615</v>
      </c>
      <c r="H667" s="383">
        <f>VLOOKUP(B667,'INS-SIN-SD-10-2023'!A:D,4,0)</f>
        <v>3.68</v>
      </c>
      <c r="I667" s="383"/>
      <c r="J667" s="25">
        <f t="shared" si="308"/>
        <v>12.73</v>
      </c>
      <c r="M667" s="25">
        <f>VLOOKUP(B667,'INS-SIN-SD-10-2023'!A:D,4,0)</f>
        <v>3.68</v>
      </c>
      <c r="N667" s="25" t="b">
        <f t="shared" si="309"/>
        <v>1</v>
      </c>
      <c r="O667" s="377"/>
      <c r="P667" s="377" t="s">
        <v>13773</v>
      </c>
    </row>
    <row r="668" spans="1:16" ht="45" x14ac:dyDescent="0.25">
      <c r="A668" s="328">
        <v>98546</v>
      </c>
      <c r="B668" s="357"/>
      <c r="C668" s="339" t="s">
        <v>1625</v>
      </c>
      <c r="D668" s="339"/>
      <c r="E668" s="334" t="s">
        <v>3</v>
      </c>
      <c r="F668" s="334"/>
      <c r="G668" s="358"/>
      <c r="H668" s="359"/>
      <c r="I668" s="340">
        <f>SUMIF(A:A,A668,J:J)</f>
        <v>127.38000000000001</v>
      </c>
      <c r="J668" s="377"/>
      <c r="K668" s="377"/>
      <c r="L668" s="377"/>
      <c r="M668" s="377"/>
      <c r="N668" s="377"/>
      <c r="O668" s="377"/>
      <c r="P668" s="377"/>
    </row>
    <row r="669" spans="1:16" x14ac:dyDescent="0.25">
      <c r="A669" s="390">
        <f t="shared" ref="A669:A673" si="310">IF(O669&lt;&gt;0,O669,A668)</f>
        <v>98546</v>
      </c>
      <c r="B669" s="391">
        <v>88243</v>
      </c>
      <c r="C669" s="392"/>
      <c r="D669" s="392" t="s">
        <v>3286</v>
      </c>
      <c r="E669" s="393"/>
      <c r="F669" s="393" t="s">
        <v>517</v>
      </c>
      <c r="G669" s="394">
        <v>0.2102</v>
      </c>
      <c r="H669" s="395">
        <f>VLOOKUP(B669,'CMP-SIN-SD-10-2023'!A:D,4,0)</f>
        <v>22.52</v>
      </c>
      <c r="I669" s="395"/>
      <c r="J669" s="25">
        <f t="shared" ref="J669:J673" si="311">TRUNC((H669*G669),2)</f>
        <v>4.7300000000000004</v>
      </c>
      <c r="M669" s="25">
        <f>VLOOKUP(B669,'CMP-SIN-SD-10-2023'!A:D,4,0)</f>
        <v>22.52</v>
      </c>
      <c r="N669" s="25" t="b">
        <f t="shared" ref="N669:N673" si="312">M669=H669</f>
        <v>1</v>
      </c>
      <c r="O669" s="377"/>
      <c r="P669" s="377"/>
    </row>
    <row r="670" spans="1:16" x14ac:dyDescent="0.25">
      <c r="A670" s="367">
        <f t="shared" si="310"/>
        <v>98546</v>
      </c>
      <c r="B670" s="226">
        <v>88270</v>
      </c>
      <c r="C670" s="227"/>
      <c r="D670" s="227" t="s">
        <v>3309</v>
      </c>
      <c r="E670" s="228"/>
      <c r="F670" s="228" t="s">
        <v>517</v>
      </c>
      <c r="G670" s="368">
        <v>0.93240000000000001</v>
      </c>
      <c r="H670" s="369">
        <f>VLOOKUP(B670,'CMP-SIN-SD-10-2023'!A:D,4,0)</f>
        <v>29.53</v>
      </c>
      <c r="I670" s="369"/>
      <c r="J670" s="25">
        <f t="shared" si="311"/>
        <v>27.53</v>
      </c>
      <c r="M670" s="25">
        <f>VLOOKUP(B670,'CMP-SIN-SD-10-2023'!A:D,4,0)</f>
        <v>29.53</v>
      </c>
      <c r="N670" s="25" t="b">
        <f t="shared" si="312"/>
        <v>1</v>
      </c>
      <c r="O670" s="377"/>
      <c r="P670" s="377"/>
    </row>
    <row r="671" spans="1:16" x14ac:dyDescent="0.25">
      <c r="A671" s="367">
        <f t="shared" si="310"/>
        <v>98546</v>
      </c>
      <c r="B671" s="226">
        <v>4226</v>
      </c>
      <c r="C671" s="227"/>
      <c r="D671" s="227" t="s">
        <v>7621</v>
      </c>
      <c r="E671" s="228"/>
      <c r="F671" s="228" t="s">
        <v>17</v>
      </c>
      <c r="G671" s="368">
        <v>0.26</v>
      </c>
      <c r="H671" s="369">
        <f>VLOOKUP(B671,'INS-SIN-SD-10-2023'!A:D,4,0)</f>
        <v>7.26</v>
      </c>
      <c r="I671" s="369"/>
      <c r="J671" s="25">
        <f t="shared" si="311"/>
        <v>1.88</v>
      </c>
      <c r="M671" s="25">
        <f>VLOOKUP(B671,'INS-SIN-SD-10-2023'!A:D,4,0)</f>
        <v>7.26</v>
      </c>
      <c r="N671" s="25" t="b">
        <f t="shared" si="312"/>
        <v>1</v>
      </c>
      <c r="O671" s="377"/>
      <c r="P671" s="377" t="s">
        <v>13773</v>
      </c>
    </row>
    <row r="672" spans="1:16" ht="30" x14ac:dyDescent="0.25">
      <c r="A672" s="367">
        <f t="shared" si="310"/>
        <v>98546</v>
      </c>
      <c r="B672" s="226">
        <v>4015</v>
      </c>
      <c r="C672" s="227"/>
      <c r="D672" s="227" t="s">
        <v>7679</v>
      </c>
      <c r="E672" s="228"/>
      <c r="F672" s="228" t="s">
        <v>3</v>
      </c>
      <c r="G672" s="368">
        <v>1.1318999999999999</v>
      </c>
      <c r="H672" s="369">
        <f>VLOOKUP(B672,'INS-SIN-SD-10-2023'!A:D,4,0)</f>
        <v>72.98</v>
      </c>
      <c r="I672" s="369"/>
      <c r="J672" s="25">
        <f t="shared" si="311"/>
        <v>82.6</v>
      </c>
      <c r="M672" s="25">
        <f>VLOOKUP(B672,'INS-SIN-SD-10-2023'!A:D,4,0)</f>
        <v>72.98</v>
      </c>
      <c r="N672" s="25" t="b">
        <f t="shared" si="312"/>
        <v>1</v>
      </c>
      <c r="O672" s="377"/>
      <c r="P672" s="377" t="s">
        <v>13773</v>
      </c>
    </row>
    <row r="673" spans="1:16" ht="30" x14ac:dyDescent="0.25">
      <c r="A673" s="378">
        <f t="shared" si="310"/>
        <v>98546</v>
      </c>
      <c r="B673" s="379">
        <v>511</v>
      </c>
      <c r="C673" s="380"/>
      <c r="D673" s="380" t="s">
        <v>7732</v>
      </c>
      <c r="E673" s="381"/>
      <c r="F673" s="381" t="s">
        <v>3012</v>
      </c>
      <c r="G673" s="382">
        <v>0.58720000000000006</v>
      </c>
      <c r="H673" s="383">
        <f>VLOOKUP(B673,'INS-SIN-SD-10-2023'!A:D,4,0)</f>
        <v>18.13</v>
      </c>
      <c r="I673" s="383"/>
      <c r="J673" s="25">
        <f t="shared" si="311"/>
        <v>10.64</v>
      </c>
      <c r="M673" s="25">
        <f>VLOOKUP(B673,'INS-SIN-SD-10-2023'!A:D,4,0)</f>
        <v>18.13</v>
      </c>
      <c r="N673" s="25" t="b">
        <f t="shared" si="312"/>
        <v>1</v>
      </c>
      <c r="O673" s="377"/>
      <c r="P673" s="377" t="s">
        <v>13773</v>
      </c>
    </row>
    <row r="674" spans="1:16" ht="30" x14ac:dyDescent="0.25">
      <c r="A674" s="328" t="s">
        <v>13897</v>
      </c>
      <c r="B674" s="357"/>
      <c r="C674" s="339" t="s">
        <v>13898</v>
      </c>
      <c r="D674" s="339"/>
      <c r="E674" s="334" t="s">
        <v>16</v>
      </c>
      <c r="F674" s="334"/>
      <c r="G674" s="358"/>
      <c r="H674" s="359"/>
      <c r="I674" s="340">
        <f>SUMIF(A:A,A674,J:J)</f>
        <v>163.38999999999999</v>
      </c>
      <c r="J674" s="377"/>
      <c r="K674" s="377"/>
      <c r="L674" s="377"/>
      <c r="M674" s="377"/>
      <c r="N674" s="377"/>
      <c r="O674" s="377"/>
      <c r="P674" s="377"/>
    </row>
    <row r="675" spans="1:16" x14ac:dyDescent="0.25">
      <c r="A675" s="390" t="str">
        <f t="shared" ref="A675:A677" si="313">IF(O675&lt;&gt;0,O675,A674)</f>
        <v>CCU.03.0006</v>
      </c>
      <c r="B675" s="391">
        <v>88309</v>
      </c>
      <c r="C675" s="392"/>
      <c r="D675" s="392" t="s">
        <v>3339</v>
      </c>
      <c r="E675" s="393"/>
      <c r="F675" s="393" t="s">
        <v>517</v>
      </c>
      <c r="G675" s="394">
        <v>0.12</v>
      </c>
      <c r="H675" s="395">
        <f>VLOOKUP(B675,'CMP-SIN-SD-10-2023'!A:D,4,0)</f>
        <v>29.53</v>
      </c>
      <c r="I675" s="395"/>
      <c r="J675" s="25">
        <f t="shared" ref="J675:J677" si="314">TRUNC((H675*G675),2)</f>
        <v>3.54</v>
      </c>
      <c r="M675" s="25">
        <f>VLOOKUP(B675,'CMP-SIN-SD-10-2023'!A:D,4,0)</f>
        <v>29.53</v>
      </c>
      <c r="N675" s="25" t="b">
        <f t="shared" ref="N675:N677" si="315">M675=H675</f>
        <v>1</v>
      </c>
      <c r="O675" s="377"/>
      <c r="P675" s="377"/>
    </row>
    <row r="676" spans="1:16" x14ac:dyDescent="0.25">
      <c r="A676" s="367" t="str">
        <f t="shared" si="313"/>
        <v>CCU.03.0006</v>
      </c>
      <c r="B676" s="226">
        <v>88316</v>
      </c>
      <c r="C676" s="227"/>
      <c r="D676" s="227" t="s">
        <v>3346</v>
      </c>
      <c r="E676" s="228"/>
      <c r="F676" s="228" t="s">
        <v>517</v>
      </c>
      <c r="G676" s="368">
        <v>0.12</v>
      </c>
      <c r="H676" s="369">
        <f>VLOOKUP(B676,'CMP-SIN-SD-10-2023'!A:D,4,0)</f>
        <v>21.91</v>
      </c>
      <c r="I676" s="369"/>
      <c r="J676" s="25">
        <f t="shared" si="314"/>
        <v>2.62</v>
      </c>
      <c r="M676" s="25">
        <f>VLOOKUP(B676,'CMP-SIN-SD-10-2023'!A:D,4,0)</f>
        <v>21.91</v>
      </c>
      <c r="N676" s="25" t="b">
        <f t="shared" si="315"/>
        <v>1</v>
      </c>
      <c r="O676" s="377"/>
      <c r="P676" s="377"/>
    </row>
    <row r="677" spans="1:16" ht="30" x14ac:dyDescent="0.25">
      <c r="A677" s="378" t="str">
        <f t="shared" si="313"/>
        <v>CCU.03.0006</v>
      </c>
      <c r="B677" s="379">
        <v>3681</v>
      </c>
      <c r="C677" s="380"/>
      <c r="D677" s="380" t="s">
        <v>7656</v>
      </c>
      <c r="E677" s="381"/>
      <c r="F677" s="381" t="s">
        <v>16</v>
      </c>
      <c r="G677" s="382">
        <v>1.05</v>
      </c>
      <c r="H677" s="383">
        <f>VLOOKUP(B677,'INS-SIN-SD-10-2023'!A:D,4,0)</f>
        <v>149.75</v>
      </c>
      <c r="I677" s="383"/>
      <c r="J677" s="25">
        <f t="shared" si="314"/>
        <v>157.22999999999999</v>
      </c>
      <c r="M677" s="25">
        <f>VLOOKUP(B677,'INS-SIN-SD-10-2023'!A:D,4,0)</f>
        <v>149.75</v>
      </c>
      <c r="N677" s="25" t="b">
        <f t="shared" si="315"/>
        <v>1</v>
      </c>
      <c r="O677" s="377"/>
      <c r="P677" s="377" t="s">
        <v>13773</v>
      </c>
    </row>
    <row r="678" spans="1:16" x14ac:dyDescent="0.25">
      <c r="A678" s="328">
        <v>101741</v>
      </c>
      <c r="B678" s="357"/>
      <c r="C678" s="339" t="s">
        <v>2754</v>
      </c>
      <c r="D678" s="339"/>
      <c r="E678" s="334" t="s">
        <v>16</v>
      </c>
      <c r="F678" s="334"/>
      <c r="G678" s="358"/>
      <c r="H678" s="359"/>
      <c r="I678" s="340">
        <f>SUMIF(A:A,A678,J:J)</f>
        <v>24.759999999999998</v>
      </c>
      <c r="J678" s="377"/>
      <c r="K678" s="377"/>
      <c r="L678" s="377"/>
      <c r="M678" s="377"/>
      <c r="N678" s="377"/>
      <c r="O678" s="377"/>
      <c r="P678" s="377"/>
    </row>
    <row r="679" spans="1:16" ht="45" x14ac:dyDescent="0.25">
      <c r="A679" s="390">
        <f t="shared" ref="A679:A682" si="316">IF(O679&lt;&gt;0,O679,A678)</f>
        <v>101741</v>
      </c>
      <c r="B679" s="391">
        <v>87298</v>
      </c>
      <c r="C679" s="392"/>
      <c r="D679" s="392" t="s">
        <v>2831</v>
      </c>
      <c r="E679" s="393"/>
      <c r="F679" s="393" t="s">
        <v>12</v>
      </c>
      <c r="G679" s="394">
        <v>1.6999999999999999E-3</v>
      </c>
      <c r="H679" s="395">
        <f>VLOOKUP(B679,'CMP-SIN-SD-10-2023'!A:D,4,0)</f>
        <v>735.64</v>
      </c>
      <c r="I679" s="395"/>
      <c r="J679" s="25">
        <f t="shared" ref="J679:J682" si="317">TRUNC((H679*G679),2)</f>
        <v>1.25</v>
      </c>
      <c r="M679" s="25">
        <f>VLOOKUP(B679,'CMP-SIN-SD-10-2023'!A:D,4,0)</f>
        <v>735.64</v>
      </c>
      <c r="N679" s="25" t="b">
        <f t="shared" ref="N679:N682" si="318">M679=H679</f>
        <v>1</v>
      </c>
      <c r="O679" s="377"/>
      <c r="P679" s="377"/>
    </row>
    <row r="680" spans="1:16" x14ac:dyDescent="0.25">
      <c r="A680" s="367">
        <f t="shared" si="316"/>
        <v>101741</v>
      </c>
      <c r="B680" s="226">
        <v>88309</v>
      </c>
      <c r="C680" s="227"/>
      <c r="D680" s="227" t="s">
        <v>3339</v>
      </c>
      <c r="E680" s="228"/>
      <c r="F680" s="228" t="s">
        <v>517</v>
      </c>
      <c r="G680" s="368">
        <v>0.58330000000000004</v>
      </c>
      <c r="H680" s="369">
        <f>VLOOKUP(B680,'CMP-SIN-SD-10-2023'!A:D,4,0)</f>
        <v>29.53</v>
      </c>
      <c r="I680" s="369"/>
      <c r="J680" s="25">
        <f t="shared" si="317"/>
        <v>17.22</v>
      </c>
      <c r="M680" s="25">
        <f>VLOOKUP(B680,'CMP-SIN-SD-10-2023'!A:D,4,0)</f>
        <v>29.53</v>
      </c>
      <c r="N680" s="25" t="b">
        <f t="shared" si="318"/>
        <v>1</v>
      </c>
      <c r="O680" s="377"/>
      <c r="P680" s="377"/>
    </row>
    <row r="681" spans="1:16" x14ac:dyDescent="0.25">
      <c r="A681" s="367">
        <f t="shared" si="316"/>
        <v>101741</v>
      </c>
      <c r="B681" s="226">
        <v>88316</v>
      </c>
      <c r="C681" s="227"/>
      <c r="D681" s="227" t="s">
        <v>3346</v>
      </c>
      <c r="E681" s="228"/>
      <c r="F681" s="228" t="s">
        <v>517</v>
      </c>
      <c r="G681" s="368">
        <v>0.24299999999999999</v>
      </c>
      <c r="H681" s="369">
        <f>VLOOKUP(B681,'CMP-SIN-SD-10-2023'!A:D,4,0)</f>
        <v>21.91</v>
      </c>
      <c r="I681" s="369"/>
      <c r="J681" s="25">
        <f t="shared" si="317"/>
        <v>5.32</v>
      </c>
      <c r="M681" s="25">
        <f>VLOOKUP(B681,'CMP-SIN-SD-10-2023'!A:D,4,0)</f>
        <v>21.91</v>
      </c>
      <c r="N681" s="25" t="b">
        <f t="shared" si="318"/>
        <v>1</v>
      </c>
      <c r="O681" s="377"/>
      <c r="P681" s="377"/>
    </row>
    <row r="682" spans="1:16" ht="45" x14ac:dyDescent="0.25">
      <c r="A682" s="378">
        <f t="shared" si="316"/>
        <v>101741</v>
      </c>
      <c r="B682" s="379">
        <v>4824</v>
      </c>
      <c r="C682" s="380"/>
      <c r="D682" s="380" t="s">
        <v>7624</v>
      </c>
      <c r="E682" s="381"/>
      <c r="F682" s="381" t="s">
        <v>17</v>
      </c>
      <c r="G682" s="382">
        <v>2.3239999999999998</v>
      </c>
      <c r="H682" s="383">
        <f>VLOOKUP(B682,'INS-SIN-SD-10-2023'!A:D,4,0)</f>
        <v>0.42</v>
      </c>
      <c r="I682" s="383"/>
      <c r="J682" s="25">
        <f t="shared" si="317"/>
        <v>0.97</v>
      </c>
      <c r="M682" s="25">
        <f>VLOOKUP(B682,'INS-SIN-SD-10-2023'!A:D,4,0)</f>
        <v>0.42</v>
      </c>
      <c r="N682" s="25" t="b">
        <f t="shared" si="318"/>
        <v>1</v>
      </c>
      <c r="O682" s="377"/>
      <c r="P682" s="377" t="s">
        <v>13773</v>
      </c>
    </row>
    <row r="683" spans="1:16" ht="30" x14ac:dyDescent="0.25">
      <c r="A683" s="328">
        <v>98689</v>
      </c>
      <c r="B683" s="357"/>
      <c r="C683" s="339" t="s">
        <v>2733</v>
      </c>
      <c r="D683" s="339"/>
      <c r="E683" s="334" t="s">
        <v>16</v>
      </c>
      <c r="F683" s="334"/>
      <c r="G683" s="358"/>
      <c r="H683" s="359"/>
      <c r="I683" s="340">
        <f>SUMIF(A:A,A683,J:J)</f>
        <v>96.9</v>
      </c>
      <c r="J683" s="377"/>
      <c r="K683" s="377"/>
      <c r="L683" s="377"/>
      <c r="M683" s="377"/>
      <c r="N683" s="377"/>
      <c r="O683" s="377"/>
      <c r="P683" s="377"/>
    </row>
    <row r="684" spans="1:16" x14ac:dyDescent="0.25">
      <c r="A684" s="390">
        <f t="shared" ref="A684:A687" si="319">IF(O684&lt;&gt;0,O684,A683)</f>
        <v>98689</v>
      </c>
      <c r="B684" s="391">
        <v>88274</v>
      </c>
      <c r="C684" s="392"/>
      <c r="D684" s="392" t="s">
        <v>3312</v>
      </c>
      <c r="E684" s="393"/>
      <c r="F684" s="393" t="s">
        <v>517</v>
      </c>
      <c r="G684" s="394">
        <v>0.54700000000000004</v>
      </c>
      <c r="H684" s="395">
        <f>VLOOKUP(B684,'CMP-SIN-SD-10-2023'!A:D,4,0)</f>
        <v>29.39</v>
      </c>
      <c r="I684" s="395"/>
      <c r="J684" s="25">
        <f t="shared" ref="J684:J687" si="320">TRUNC((H684*G684),2)</f>
        <v>16.07</v>
      </c>
      <c r="M684" s="25">
        <f>VLOOKUP(B684,'CMP-SIN-SD-10-2023'!A:D,4,0)</f>
        <v>29.39</v>
      </c>
      <c r="N684" s="25" t="b">
        <f t="shared" ref="N684:N687" si="321">M684=H684</f>
        <v>1</v>
      </c>
      <c r="O684" s="377"/>
      <c r="P684" s="377"/>
    </row>
    <row r="685" spans="1:16" x14ac:dyDescent="0.25">
      <c r="A685" s="367">
        <f t="shared" si="319"/>
        <v>98689</v>
      </c>
      <c r="B685" s="226">
        <v>88316</v>
      </c>
      <c r="C685" s="227"/>
      <c r="D685" s="227" t="s">
        <v>3346</v>
      </c>
      <c r="E685" s="228"/>
      <c r="F685" s="228" t="s">
        <v>517</v>
      </c>
      <c r="G685" s="368">
        <v>0.27300000000000002</v>
      </c>
      <c r="H685" s="369">
        <f>VLOOKUP(B685,'CMP-SIN-SD-10-2023'!A:D,4,0)</f>
        <v>21.91</v>
      </c>
      <c r="I685" s="369"/>
      <c r="J685" s="25">
        <f t="shared" si="320"/>
        <v>5.98</v>
      </c>
      <c r="M685" s="25">
        <f>VLOOKUP(B685,'CMP-SIN-SD-10-2023'!A:D,4,0)</f>
        <v>21.91</v>
      </c>
      <c r="N685" s="25" t="b">
        <f t="shared" si="321"/>
        <v>1</v>
      </c>
      <c r="O685" s="377"/>
      <c r="P685" s="377"/>
    </row>
    <row r="686" spans="1:16" ht="45" x14ac:dyDescent="0.25">
      <c r="A686" s="367">
        <f t="shared" si="319"/>
        <v>98689</v>
      </c>
      <c r="B686" s="226">
        <v>20232</v>
      </c>
      <c r="C686" s="227"/>
      <c r="D686" s="227" t="s">
        <v>7773</v>
      </c>
      <c r="E686" s="228"/>
      <c r="F686" s="228" t="s">
        <v>16</v>
      </c>
      <c r="G686" s="368">
        <v>1</v>
      </c>
      <c r="H686" s="369">
        <f>VLOOKUP(B686,'INS-SIN-SD-10-2023'!A:D,4,0)</f>
        <v>72.290000000000006</v>
      </c>
      <c r="I686" s="369"/>
      <c r="J686" s="25">
        <f t="shared" si="320"/>
        <v>72.290000000000006</v>
      </c>
      <c r="M686" s="25">
        <f>VLOOKUP(B686,'INS-SIN-SD-10-2023'!A:D,4,0)</f>
        <v>72.290000000000006</v>
      </c>
      <c r="N686" s="25" t="b">
        <f t="shared" si="321"/>
        <v>1</v>
      </c>
      <c r="O686" s="377"/>
      <c r="P686" s="377" t="s">
        <v>13773</v>
      </c>
    </row>
    <row r="687" spans="1:16" x14ac:dyDescent="0.25">
      <c r="A687" s="378">
        <f t="shared" si="319"/>
        <v>98689</v>
      </c>
      <c r="B687" s="379">
        <v>37595</v>
      </c>
      <c r="C687" s="380"/>
      <c r="D687" s="380" t="s">
        <v>7457</v>
      </c>
      <c r="E687" s="381"/>
      <c r="F687" s="381" t="s">
        <v>17</v>
      </c>
      <c r="G687" s="382">
        <v>1.29</v>
      </c>
      <c r="H687" s="383">
        <f>VLOOKUP(B687,'INS-SIN-SD-10-2023'!A:D,4,0)</f>
        <v>1.99</v>
      </c>
      <c r="I687" s="383"/>
      <c r="J687" s="25">
        <f t="shared" si="320"/>
        <v>2.56</v>
      </c>
      <c r="M687" s="25">
        <f>VLOOKUP(B687,'INS-SIN-SD-10-2023'!A:D,4,0)</f>
        <v>1.99</v>
      </c>
      <c r="N687" s="25" t="b">
        <f t="shared" si="321"/>
        <v>1</v>
      </c>
      <c r="O687" s="377"/>
      <c r="P687" s="377" t="s">
        <v>13773</v>
      </c>
    </row>
    <row r="688" spans="1:16" ht="75" x14ac:dyDescent="0.25">
      <c r="A688" s="328">
        <v>99837</v>
      </c>
      <c r="B688" s="357"/>
      <c r="C688" s="339" t="s">
        <v>13899</v>
      </c>
      <c r="D688" s="339"/>
      <c r="E688" s="334" t="s">
        <v>16</v>
      </c>
      <c r="F688" s="334"/>
      <c r="G688" s="358"/>
      <c r="H688" s="359"/>
      <c r="I688" s="340">
        <f>SUMIF(A:A,A688,J:J)</f>
        <v>586.31999999999994</v>
      </c>
      <c r="J688" s="377"/>
      <c r="K688" s="377"/>
      <c r="L688" s="377"/>
      <c r="M688" s="377"/>
      <c r="N688" s="377"/>
      <c r="O688" s="377"/>
      <c r="P688" s="377"/>
    </row>
    <row r="689" spans="1:16" x14ac:dyDescent="0.25">
      <c r="A689" s="390">
        <f t="shared" ref="A689:A697" si="322">IF(O689&lt;&gt;0,O689,A688)</f>
        <v>99837</v>
      </c>
      <c r="B689" s="391">
        <v>88251</v>
      </c>
      <c r="C689" s="392"/>
      <c r="D689" s="392" t="s">
        <v>3293</v>
      </c>
      <c r="E689" s="393"/>
      <c r="F689" s="393" t="s">
        <v>517</v>
      </c>
      <c r="G689" s="394">
        <v>4.5259999999999998</v>
      </c>
      <c r="H689" s="395">
        <f>VLOOKUP(B689,'CMP-SIN-SD-10-2023'!A:D,4,0)</f>
        <v>22.75</v>
      </c>
      <c r="I689" s="395"/>
      <c r="J689" s="25">
        <f t="shared" ref="J689:J697" si="323">TRUNC((H689*G689),2)</f>
        <v>102.96</v>
      </c>
      <c r="M689" s="25">
        <f>VLOOKUP(B689,'CMP-SIN-SD-10-2023'!A:D,4,0)</f>
        <v>22.75</v>
      </c>
      <c r="N689" s="25" t="b">
        <f t="shared" ref="N689:N697" si="324">M689=H689</f>
        <v>1</v>
      </c>
      <c r="O689" s="377"/>
      <c r="P689" s="377"/>
    </row>
    <row r="690" spans="1:16" x14ac:dyDescent="0.25">
      <c r="A690" s="367">
        <f t="shared" si="322"/>
        <v>99837</v>
      </c>
      <c r="B690" s="226">
        <v>88315</v>
      </c>
      <c r="C690" s="227"/>
      <c r="D690" s="227" t="s">
        <v>3345</v>
      </c>
      <c r="E690" s="228"/>
      <c r="F690" s="228" t="s">
        <v>517</v>
      </c>
      <c r="G690" s="368">
        <v>5.51</v>
      </c>
      <c r="H690" s="369">
        <f>VLOOKUP(B690,'CMP-SIN-SD-10-2023'!A:D,4,0)</f>
        <v>29.32</v>
      </c>
      <c r="I690" s="369"/>
      <c r="J690" s="25">
        <f t="shared" si="323"/>
        <v>161.55000000000001</v>
      </c>
      <c r="M690" s="25">
        <f>VLOOKUP(B690,'CMP-SIN-SD-10-2023'!A:D,4,0)</f>
        <v>29.32</v>
      </c>
      <c r="N690" s="25" t="b">
        <f t="shared" si="324"/>
        <v>1</v>
      </c>
      <c r="O690" s="377"/>
      <c r="P690" s="377"/>
    </row>
    <row r="691" spans="1:16" ht="30" x14ac:dyDescent="0.25">
      <c r="A691" s="367">
        <f t="shared" si="322"/>
        <v>99837</v>
      </c>
      <c r="B691" s="226">
        <v>1332</v>
      </c>
      <c r="C691" s="227"/>
      <c r="D691" s="227" t="s">
        <v>7525</v>
      </c>
      <c r="E691" s="228"/>
      <c r="F691" s="228" t="s">
        <v>17</v>
      </c>
      <c r="G691" s="368">
        <v>0.89600000000000002</v>
      </c>
      <c r="H691" s="369">
        <f>VLOOKUP(B691,'INS-SIN-SD-10-2023'!A:D,4,0)</f>
        <v>7.71</v>
      </c>
      <c r="I691" s="369"/>
      <c r="J691" s="25">
        <f t="shared" si="323"/>
        <v>6.9</v>
      </c>
      <c r="M691" s="25">
        <f>VLOOKUP(B691,'INS-SIN-SD-10-2023'!A:D,4,0)</f>
        <v>7.71</v>
      </c>
      <c r="N691" s="25" t="b">
        <f t="shared" si="324"/>
        <v>1</v>
      </c>
      <c r="O691" s="377"/>
      <c r="P691" s="377" t="s">
        <v>13773</v>
      </c>
    </row>
    <row r="692" spans="1:16" x14ac:dyDescent="0.25">
      <c r="A692" s="367">
        <f t="shared" si="322"/>
        <v>99837</v>
      </c>
      <c r="B692" s="226">
        <v>11002</v>
      </c>
      <c r="C692" s="227"/>
      <c r="D692" s="227" t="s">
        <v>7585</v>
      </c>
      <c r="E692" s="228"/>
      <c r="F692" s="228" t="s">
        <v>17</v>
      </c>
      <c r="G692" s="368">
        <v>6.5000000000000002E-2</v>
      </c>
      <c r="H692" s="369">
        <f>VLOOKUP(B692,'INS-SIN-SD-10-2023'!A:D,4,0)</f>
        <v>38.409999999999997</v>
      </c>
      <c r="I692" s="369"/>
      <c r="J692" s="25">
        <f t="shared" si="323"/>
        <v>2.4900000000000002</v>
      </c>
      <c r="M692" s="25">
        <f>VLOOKUP(B692,'INS-SIN-SD-10-2023'!A:D,4,0)</f>
        <v>38.409999999999997</v>
      </c>
      <c r="N692" s="25" t="b">
        <f t="shared" si="324"/>
        <v>1</v>
      </c>
      <c r="O692" s="377"/>
      <c r="P692" s="377" t="s">
        <v>13773</v>
      </c>
    </row>
    <row r="693" spans="1:16" ht="30" x14ac:dyDescent="0.25">
      <c r="A693" s="367">
        <f t="shared" si="322"/>
        <v>99837</v>
      </c>
      <c r="B693" s="226">
        <v>11964</v>
      </c>
      <c r="C693" s="227"/>
      <c r="D693" s="227" t="s">
        <v>7700</v>
      </c>
      <c r="E693" s="228"/>
      <c r="F693" s="228" t="s">
        <v>6</v>
      </c>
      <c r="G693" s="368">
        <v>3.3330000000000002</v>
      </c>
      <c r="H693" s="369">
        <f>VLOOKUP(B693,'INS-SIN-SD-10-2023'!A:D,4,0)</f>
        <v>2.68</v>
      </c>
      <c r="I693" s="369"/>
      <c r="J693" s="25">
        <f t="shared" si="323"/>
        <v>8.93</v>
      </c>
      <c r="M693" s="25">
        <f>VLOOKUP(B693,'INS-SIN-SD-10-2023'!A:D,4,0)</f>
        <v>2.68</v>
      </c>
      <c r="N693" s="25" t="b">
        <f t="shared" si="324"/>
        <v>1</v>
      </c>
      <c r="O693" s="377"/>
      <c r="P693" s="377" t="s">
        <v>13773</v>
      </c>
    </row>
    <row r="694" spans="1:16" ht="30" x14ac:dyDescent="0.25">
      <c r="A694" s="367">
        <f t="shared" si="322"/>
        <v>99837</v>
      </c>
      <c r="B694" s="226">
        <v>21009</v>
      </c>
      <c r="C694" s="227"/>
      <c r="D694" s="227" t="s">
        <v>7833</v>
      </c>
      <c r="E694" s="228"/>
      <c r="F694" s="228" t="s">
        <v>16</v>
      </c>
      <c r="G694" s="368">
        <v>6.25</v>
      </c>
      <c r="H694" s="369">
        <f>VLOOKUP(B694,'INS-SIN-SD-10-2023'!A:D,4,0)</f>
        <v>23.34</v>
      </c>
      <c r="I694" s="369"/>
      <c r="J694" s="25">
        <f t="shared" si="323"/>
        <v>145.87</v>
      </c>
      <c r="M694" s="25">
        <f>VLOOKUP(B694,'INS-SIN-SD-10-2023'!A:D,4,0)</f>
        <v>23.34</v>
      </c>
      <c r="N694" s="25" t="b">
        <f t="shared" si="324"/>
        <v>1</v>
      </c>
      <c r="O694" s="377"/>
      <c r="P694" s="377" t="s">
        <v>13773</v>
      </c>
    </row>
    <row r="695" spans="1:16" ht="30" x14ac:dyDescent="0.25">
      <c r="A695" s="367">
        <f t="shared" si="322"/>
        <v>99837</v>
      </c>
      <c r="B695" s="226">
        <v>21010</v>
      </c>
      <c r="C695" s="227"/>
      <c r="D695" s="227" t="s">
        <v>7834</v>
      </c>
      <c r="E695" s="228"/>
      <c r="F695" s="228" t="s">
        <v>16</v>
      </c>
      <c r="G695" s="368">
        <v>2.0230000000000001</v>
      </c>
      <c r="H695" s="369">
        <f>VLOOKUP(B695,'INS-SIN-SD-10-2023'!A:D,4,0)</f>
        <v>31.34</v>
      </c>
      <c r="I695" s="369"/>
      <c r="J695" s="25">
        <f t="shared" si="323"/>
        <v>63.4</v>
      </c>
      <c r="M695" s="25">
        <f>VLOOKUP(B695,'INS-SIN-SD-10-2023'!A:D,4,0)</f>
        <v>31.34</v>
      </c>
      <c r="N695" s="25" t="b">
        <f t="shared" si="324"/>
        <v>1</v>
      </c>
      <c r="O695" s="377"/>
      <c r="P695" s="377" t="s">
        <v>13773</v>
      </c>
    </row>
    <row r="696" spans="1:16" ht="30" x14ac:dyDescent="0.25">
      <c r="A696" s="367">
        <f t="shared" si="322"/>
        <v>99837</v>
      </c>
      <c r="B696" s="226">
        <v>21011</v>
      </c>
      <c r="C696" s="227"/>
      <c r="D696" s="227" t="s">
        <v>13900</v>
      </c>
      <c r="E696" s="228"/>
      <c r="F696" s="228" t="s">
        <v>16</v>
      </c>
      <c r="G696" s="368">
        <v>0.92600000000000005</v>
      </c>
      <c r="H696" s="369">
        <f>VLOOKUP(B696,'INS-SIN-SD-10-2023'!A:D,4,0)</f>
        <v>45.68</v>
      </c>
      <c r="I696" s="369"/>
      <c r="J696" s="25">
        <f t="shared" si="323"/>
        <v>42.29</v>
      </c>
      <c r="M696" s="25">
        <f>VLOOKUP(B696,'INS-SIN-SD-10-2023'!A:D,4,0)</f>
        <v>45.68</v>
      </c>
      <c r="N696" s="25" t="b">
        <f t="shared" si="324"/>
        <v>1</v>
      </c>
      <c r="O696" s="377"/>
      <c r="P696" s="377" t="s">
        <v>13773</v>
      </c>
    </row>
    <row r="697" spans="1:16" ht="30" x14ac:dyDescent="0.25">
      <c r="A697" s="378">
        <f t="shared" si="322"/>
        <v>99837</v>
      </c>
      <c r="B697" s="379">
        <v>21012</v>
      </c>
      <c r="C697" s="380"/>
      <c r="D697" s="380" t="s">
        <v>13901</v>
      </c>
      <c r="E697" s="381"/>
      <c r="F697" s="381" t="s">
        <v>16</v>
      </c>
      <c r="G697" s="382">
        <v>1.0289999999999999</v>
      </c>
      <c r="H697" s="383">
        <f>VLOOKUP(B697,'INS-SIN-SD-10-2023'!A:D,4,0)</f>
        <v>50.47</v>
      </c>
      <c r="I697" s="383"/>
      <c r="J697" s="25">
        <f t="shared" si="323"/>
        <v>51.93</v>
      </c>
      <c r="M697" s="25">
        <f>VLOOKUP(B697,'INS-SIN-SD-10-2023'!A:D,4,0)</f>
        <v>50.47</v>
      </c>
      <c r="N697" s="25" t="b">
        <f t="shared" si="324"/>
        <v>1</v>
      </c>
      <c r="O697" s="377"/>
      <c r="P697" s="377" t="s">
        <v>13773</v>
      </c>
    </row>
    <row r="698" spans="1:16" ht="30" x14ac:dyDescent="0.25">
      <c r="A698" s="328">
        <v>94231</v>
      </c>
      <c r="B698" s="357"/>
      <c r="C698" s="339" t="s">
        <v>40</v>
      </c>
      <c r="D698" s="339"/>
      <c r="E698" s="334" t="s">
        <v>16</v>
      </c>
      <c r="F698" s="334"/>
      <c r="G698" s="358"/>
      <c r="H698" s="359"/>
      <c r="I698" s="340">
        <f>SUMIF(A:A,A698,J:J)</f>
        <v>47.849999999999994</v>
      </c>
      <c r="J698" s="377"/>
      <c r="K698" s="377"/>
      <c r="L698" s="377"/>
      <c r="M698" s="377"/>
      <c r="N698" s="377"/>
      <c r="O698" s="377"/>
      <c r="P698" s="377"/>
    </row>
    <row r="699" spans="1:16" x14ac:dyDescent="0.25">
      <c r="A699" s="390">
        <f t="shared" ref="A699:A707" si="325">IF(O699&lt;&gt;0,O699,A698)</f>
        <v>94231</v>
      </c>
      <c r="B699" s="391">
        <v>88323</v>
      </c>
      <c r="C699" s="392"/>
      <c r="D699" s="392" t="s">
        <v>3352</v>
      </c>
      <c r="E699" s="393"/>
      <c r="F699" s="393" t="s">
        <v>517</v>
      </c>
      <c r="G699" s="394">
        <v>0.112</v>
      </c>
      <c r="H699" s="395">
        <f>VLOOKUP(B699,'CMP-SIN-SD-10-2023'!A:D,4,0)</f>
        <v>28.89</v>
      </c>
      <c r="I699" s="395"/>
      <c r="J699" s="25">
        <f t="shared" ref="J699:J707" si="326">TRUNC((H699*G699),2)</f>
        <v>3.23</v>
      </c>
      <c r="M699" s="25">
        <f>VLOOKUP(B699,'CMP-SIN-SD-10-2023'!A:D,4,0)</f>
        <v>28.89</v>
      </c>
      <c r="N699" s="25" t="b">
        <f t="shared" ref="N699:N707" si="327">M699=H699</f>
        <v>1</v>
      </c>
      <c r="O699" s="377"/>
      <c r="P699" s="377"/>
    </row>
    <row r="700" spans="1:16" x14ac:dyDescent="0.25">
      <c r="A700" s="367">
        <f t="shared" si="325"/>
        <v>94231</v>
      </c>
      <c r="B700" s="226">
        <v>88316</v>
      </c>
      <c r="C700" s="227"/>
      <c r="D700" s="227" t="s">
        <v>3346</v>
      </c>
      <c r="E700" s="228"/>
      <c r="F700" s="228" t="s">
        <v>517</v>
      </c>
      <c r="G700" s="368">
        <v>0.20699999999999999</v>
      </c>
      <c r="H700" s="369">
        <f>VLOOKUP(B700,'CMP-SIN-SD-10-2023'!A:D,4,0)</f>
        <v>21.91</v>
      </c>
      <c r="I700" s="369"/>
      <c r="J700" s="25">
        <f t="shared" si="326"/>
        <v>4.53</v>
      </c>
      <c r="M700" s="25">
        <f>VLOOKUP(B700,'CMP-SIN-SD-10-2023'!A:D,4,0)</f>
        <v>21.91</v>
      </c>
      <c r="N700" s="25" t="b">
        <f t="shared" si="327"/>
        <v>1</v>
      </c>
      <c r="O700" s="377"/>
      <c r="P700" s="377"/>
    </row>
    <row r="701" spans="1:16" ht="30" x14ac:dyDescent="0.25">
      <c r="A701" s="367">
        <f t="shared" si="325"/>
        <v>94231</v>
      </c>
      <c r="B701" s="226">
        <v>93281</v>
      </c>
      <c r="C701" s="227"/>
      <c r="D701" s="227" t="s">
        <v>362</v>
      </c>
      <c r="E701" s="228"/>
      <c r="F701" s="228" t="s">
        <v>273</v>
      </c>
      <c r="G701" s="368">
        <v>1.32E-2</v>
      </c>
      <c r="H701" s="369">
        <f>VLOOKUP(B701,'CMP-SIN-SD-10-2023'!A:D,4,0)</f>
        <v>25.64</v>
      </c>
      <c r="I701" s="369"/>
      <c r="J701" s="25">
        <f t="shared" si="326"/>
        <v>0.33</v>
      </c>
      <c r="M701" s="25">
        <f>VLOOKUP(B701,'CMP-SIN-SD-10-2023'!A:D,4,0)</f>
        <v>25.64</v>
      </c>
      <c r="N701" s="25" t="b">
        <f t="shared" si="327"/>
        <v>1</v>
      </c>
      <c r="O701" s="377"/>
      <c r="P701" s="377"/>
    </row>
    <row r="702" spans="1:16" ht="30" x14ac:dyDescent="0.25">
      <c r="A702" s="367">
        <f t="shared" si="325"/>
        <v>94231</v>
      </c>
      <c r="B702" s="226">
        <v>93282</v>
      </c>
      <c r="C702" s="227"/>
      <c r="D702" s="227" t="s">
        <v>484</v>
      </c>
      <c r="E702" s="228"/>
      <c r="F702" s="228" t="s">
        <v>395</v>
      </c>
      <c r="G702" s="368">
        <v>1.83E-2</v>
      </c>
      <c r="H702" s="369">
        <f>VLOOKUP(B702,'CMP-SIN-SD-10-2023'!A:D,4,0)</f>
        <v>24.84</v>
      </c>
      <c r="I702" s="369"/>
      <c r="J702" s="25">
        <f t="shared" si="326"/>
        <v>0.45</v>
      </c>
      <c r="M702" s="25">
        <f>VLOOKUP(B702,'CMP-SIN-SD-10-2023'!A:D,4,0)</f>
        <v>24.84</v>
      </c>
      <c r="N702" s="25" t="b">
        <f t="shared" si="327"/>
        <v>1</v>
      </c>
      <c r="O702" s="377"/>
      <c r="P702" s="377"/>
    </row>
    <row r="703" spans="1:16" x14ac:dyDescent="0.25">
      <c r="A703" s="367">
        <f t="shared" si="325"/>
        <v>94231</v>
      </c>
      <c r="B703" s="226">
        <v>5061</v>
      </c>
      <c r="C703" s="227"/>
      <c r="D703" s="227" t="s">
        <v>7730</v>
      </c>
      <c r="E703" s="228"/>
      <c r="F703" s="228" t="s">
        <v>17</v>
      </c>
      <c r="G703" s="368">
        <v>6.0000000000000001E-3</v>
      </c>
      <c r="H703" s="369">
        <f>VLOOKUP(B703,'INS-SIN-SD-10-2023'!A:D,4,0)</f>
        <v>19.899999999999999</v>
      </c>
      <c r="I703" s="369"/>
      <c r="J703" s="25">
        <f t="shared" si="326"/>
        <v>0.11</v>
      </c>
      <c r="M703" s="25">
        <f>VLOOKUP(B703,'INS-SIN-SD-10-2023'!A:D,4,0)</f>
        <v>19.899999999999999</v>
      </c>
      <c r="N703" s="25" t="b">
        <f t="shared" si="327"/>
        <v>1</v>
      </c>
      <c r="O703" s="377"/>
      <c r="P703" s="377" t="s">
        <v>13773</v>
      </c>
    </row>
    <row r="704" spans="1:16" ht="30" x14ac:dyDescent="0.25">
      <c r="A704" s="367">
        <f t="shared" si="325"/>
        <v>94231</v>
      </c>
      <c r="B704" s="226">
        <v>5104</v>
      </c>
      <c r="C704" s="227"/>
      <c r="D704" s="227" t="s">
        <v>7740</v>
      </c>
      <c r="E704" s="228"/>
      <c r="F704" s="228" t="s">
        <v>17</v>
      </c>
      <c r="G704" s="368">
        <v>1.1999999999999999E-3</v>
      </c>
      <c r="H704" s="369">
        <f>VLOOKUP(B704,'INS-SIN-SD-10-2023'!A:D,4,0)</f>
        <v>65.290000000000006</v>
      </c>
      <c r="I704" s="369"/>
      <c r="J704" s="25">
        <f t="shared" si="326"/>
        <v>7.0000000000000007E-2</v>
      </c>
      <c r="M704" s="25">
        <f>VLOOKUP(B704,'INS-SIN-SD-10-2023'!A:D,4,0)</f>
        <v>65.290000000000006</v>
      </c>
      <c r="N704" s="25" t="b">
        <f t="shared" si="327"/>
        <v>1</v>
      </c>
      <c r="O704" s="377"/>
      <c r="P704" s="377" t="s">
        <v>13773</v>
      </c>
    </row>
    <row r="705" spans="1:16" ht="30" x14ac:dyDescent="0.25">
      <c r="A705" s="367">
        <f t="shared" si="325"/>
        <v>94231</v>
      </c>
      <c r="B705" s="226">
        <v>142</v>
      </c>
      <c r="C705" s="227"/>
      <c r="D705" s="227" t="s">
        <v>7767</v>
      </c>
      <c r="E705" s="228"/>
      <c r="F705" s="228" t="s">
        <v>13902</v>
      </c>
      <c r="G705" s="368">
        <v>0.19800000000000001</v>
      </c>
      <c r="H705" s="369">
        <f>VLOOKUP(B705,'INS-SIN-SD-10-2023'!A:D,4,0)</f>
        <v>38.46</v>
      </c>
      <c r="I705" s="369"/>
      <c r="J705" s="25">
        <f t="shared" si="326"/>
        <v>7.61</v>
      </c>
      <c r="M705" s="25">
        <f>VLOOKUP(B705,'INS-SIN-SD-10-2023'!A:D,4,0)</f>
        <v>38.46</v>
      </c>
      <c r="N705" s="25" t="b">
        <f t="shared" si="327"/>
        <v>1</v>
      </c>
      <c r="O705" s="377"/>
      <c r="P705" s="377" t="s">
        <v>13773</v>
      </c>
    </row>
    <row r="706" spans="1:16" x14ac:dyDescent="0.25">
      <c r="A706" s="367">
        <f t="shared" si="325"/>
        <v>94231</v>
      </c>
      <c r="B706" s="226">
        <v>13388</v>
      </c>
      <c r="C706" s="227"/>
      <c r="D706" s="227" t="s">
        <v>7772</v>
      </c>
      <c r="E706" s="228"/>
      <c r="F706" s="228" t="s">
        <v>17</v>
      </c>
      <c r="G706" s="368">
        <v>4.4999999999999998E-2</v>
      </c>
      <c r="H706" s="369">
        <f>VLOOKUP(B706,'INS-SIN-SD-10-2023'!A:D,4,0)</f>
        <v>194.66</v>
      </c>
      <c r="I706" s="369"/>
      <c r="J706" s="25">
        <f t="shared" si="326"/>
        <v>8.75</v>
      </c>
      <c r="M706" s="25">
        <f>VLOOKUP(B706,'INS-SIN-SD-10-2023'!A:D,4,0)</f>
        <v>194.66</v>
      </c>
      <c r="N706" s="25" t="b">
        <f t="shared" si="327"/>
        <v>1</v>
      </c>
      <c r="O706" s="377"/>
      <c r="P706" s="377" t="s">
        <v>13773</v>
      </c>
    </row>
    <row r="707" spans="1:16" ht="30" x14ac:dyDescent="0.25">
      <c r="A707" s="378">
        <f t="shared" si="325"/>
        <v>94231</v>
      </c>
      <c r="B707" s="379">
        <v>40873</v>
      </c>
      <c r="C707" s="380"/>
      <c r="D707" s="380" t="s">
        <v>7760</v>
      </c>
      <c r="E707" s="381"/>
      <c r="F707" s="381" t="s">
        <v>16</v>
      </c>
      <c r="G707" s="382">
        <v>1.05</v>
      </c>
      <c r="H707" s="383">
        <f>VLOOKUP(B707,'INS-SIN-SD-10-2023'!A:D,4,0)</f>
        <v>21.69</v>
      </c>
      <c r="I707" s="383"/>
      <c r="J707" s="25">
        <f t="shared" si="326"/>
        <v>22.77</v>
      </c>
      <c r="M707" s="25">
        <f>VLOOKUP(B707,'INS-SIN-SD-10-2023'!A:D,4,0)</f>
        <v>21.69</v>
      </c>
      <c r="N707" s="25" t="b">
        <f t="shared" si="327"/>
        <v>1</v>
      </c>
      <c r="O707" s="377"/>
      <c r="P707" s="377" t="s">
        <v>13773</v>
      </c>
    </row>
    <row r="708" spans="1:16" ht="45" x14ac:dyDescent="0.25">
      <c r="A708" s="328" t="s">
        <v>13903</v>
      </c>
      <c r="B708" s="357"/>
      <c r="C708" s="339" t="s">
        <v>13904</v>
      </c>
      <c r="D708" s="339"/>
      <c r="E708" s="334" t="s">
        <v>16</v>
      </c>
      <c r="F708" s="334"/>
      <c r="G708" s="358"/>
      <c r="H708" s="359"/>
      <c r="I708" s="340">
        <f>SUMIF(A:A,A708,J:J)</f>
        <v>62.49</v>
      </c>
      <c r="J708" s="377"/>
      <c r="K708" s="377"/>
      <c r="L708" s="377"/>
      <c r="M708" s="377"/>
      <c r="N708" s="377"/>
      <c r="O708" s="377"/>
      <c r="P708" s="377"/>
    </row>
    <row r="709" spans="1:16" x14ac:dyDescent="0.25">
      <c r="A709" s="390" t="str">
        <f t="shared" ref="A709:A713" si="328">IF(O709&lt;&gt;0,O709,A708)</f>
        <v>CCU.04.0063</v>
      </c>
      <c r="B709" s="391">
        <v>79466</v>
      </c>
      <c r="C709" s="392"/>
      <c r="D709" s="392" t="s">
        <v>13905</v>
      </c>
      <c r="E709" s="393"/>
      <c r="F709" s="393" t="s">
        <v>3</v>
      </c>
      <c r="G709" s="394">
        <v>0.15</v>
      </c>
      <c r="H709" s="395">
        <v>24.61</v>
      </c>
      <c r="I709" s="395"/>
      <c r="J709" s="25">
        <f t="shared" ref="J709:J713" si="329">TRUNC((H709*G709),2)</f>
        <v>3.69</v>
      </c>
      <c r="M709" s="25" t="e">
        <f>VLOOKUP(B709,'CMP-SIN-SD-10-2023'!A:D,4,0)</f>
        <v>#N/A</v>
      </c>
      <c r="N709" s="25" t="e">
        <f t="shared" ref="N709:N713" si="330">M709=H709</f>
        <v>#N/A</v>
      </c>
      <c r="O709" s="377"/>
      <c r="P709" s="377"/>
    </row>
    <row r="710" spans="1:16" x14ac:dyDescent="0.25">
      <c r="A710" s="367" t="str">
        <f t="shared" si="328"/>
        <v>CCU.04.0063</v>
      </c>
      <c r="B710" s="226">
        <v>88243</v>
      </c>
      <c r="C710" s="227"/>
      <c r="D710" s="227" t="s">
        <v>3286</v>
      </c>
      <c r="E710" s="228"/>
      <c r="F710" s="228" t="s">
        <v>517</v>
      </c>
      <c r="G710" s="368">
        <v>0.15</v>
      </c>
      <c r="H710" s="369">
        <f>VLOOKUP(B710,'CMP-SIN-SD-10-2023'!A:D,4,0)</f>
        <v>22.52</v>
      </c>
      <c r="I710" s="369"/>
      <c r="J710" s="25">
        <f t="shared" si="329"/>
        <v>3.37</v>
      </c>
      <c r="M710" s="25">
        <f>VLOOKUP(B710,'CMP-SIN-SD-10-2023'!A:D,4,0)</f>
        <v>22.52</v>
      </c>
      <c r="N710" s="25" t="b">
        <f t="shared" si="330"/>
        <v>1</v>
      </c>
      <c r="O710" s="377"/>
      <c r="P710" s="377"/>
    </row>
    <row r="711" spans="1:16" x14ac:dyDescent="0.25">
      <c r="A711" s="367" t="str">
        <f t="shared" si="328"/>
        <v>CCU.04.0063</v>
      </c>
      <c r="B711" s="226">
        <v>88261</v>
      </c>
      <c r="C711" s="227"/>
      <c r="D711" s="227" t="s">
        <v>3301</v>
      </c>
      <c r="E711" s="228"/>
      <c r="F711" s="228" t="s">
        <v>517</v>
      </c>
      <c r="G711" s="368">
        <v>0.15</v>
      </c>
      <c r="H711" s="369">
        <f>VLOOKUP(B711,'CMP-SIN-SD-10-2023'!A:D,4,0)</f>
        <v>27.95</v>
      </c>
      <c r="I711" s="369"/>
      <c r="J711" s="25">
        <f t="shared" si="329"/>
        <v>4.1900000000000004</v>
      </c>
      <c r="M711" s="25">
        <f>VLOOKUP(B711,'CMP-SIN-SD-10-2023'!A:D,4,0)</f>
        <v>27.95</v>
      </c>
      <c r="N711" s="25" t="b">
        <f t="shared" si="330"/>
        <v>1</v>
      </c>
      <c r="O711" s="377"/>
      <c r="P711" s="377"/>
    </row>
    <row r="712" spans="1:16" ht="30" x14ac:dyDescent="0.25">
      <c r="A712" s="367" t="str">
        <f t="shared" si="328"/>
        <v>CCU.04.0063</v>
      </c>
      <c r="B712" s="226">
        <v>1339</v>
      </c>
      <c r="C712" s="227"/>
      <c r="D712" s="227" t="s">
        <v>7531</v>
      </c>
      <c r="E712" s="228"/>
      <c r="F712" s="228" t="s">
        <v>17</v>
      </c>
      <c r="G712" s="368">
        <v>0.04</v>
      </c>
      <c r="H712" s="369">
        <f>VLOOKUP(B712,'INS-SIN-SD-10-2023'!A:D,4,0)</f>
        <v>62.3</v>
      </c>
      <c r="I712" s="369"/>
      <c r="J712" s="25">
        <f t="shared" si="329"/>
        <v>2.4900000000000002</v>
      </c>
      <c r="M712" s="25">
        <f>VLOOKUP(B712,'INS-SIN-SD-10-2023'!A:D,4,0)</f>
        <v>62.3</v>
      </c>
      <c r="N712" s="25" t="b">
        <f t="shared" si="330"/>
        <v>1</v>
      </c>
      <c r="O712" s="377"/>
      <c r="P712" s="377" t="s">
        <v>13773</v>
      </c>
    </row>
    <row r="713" spans="1:16" ht="30" x14ac:dyDescent="0.25">
      <c r="A713" s="378" t="str">
        <f t="shared" si="328"/>
        <v>CCU.04.0063</v>
      </c>
      <c r="B713" s="379">
        <v>6180</v>
      </c>
      <c r="C713" s="380"/>
      <c r="D713" s="380" t="s">
        <v>7779</v>
      </c>
      <c r="E713" s="381"/>
      <c r="F713" s="381" t="s">
        <v>3</v>
      </c>
      <c r="G713" s="382">
        <v>0.15</v>
      </c>
      <c r="H713" s="383">
        <f>VLOOKUP(B713,'INS-SIN-SD-10-2023'!A:D,4,0)</f>
        <v>325</v>
      </c>
      <c r="I713" s="383"/>
      <c r="J713" s="25">
        <f t="shared" si="329"/>
        <v>48.75</v>
      </c>
      <c r="M713" s="25">
        <f>VLOOKUP(B713,'INS-SIN-SD-10-2023'!A:D,4,0)</f>
        <v>325</v>
      </c>
      <c r="N713" s="25" t="b">
        <f t="shared" si="330"/>
        <v>1</v>
      </c>
      <c r="O713" s="377"/>
      <c r="P713" s="377" t="s">
        <v>13773</v>
      </c>
    </row>
    <row r="714" spans="1:16" ht="30" x14ac:dyDescent="0.25">
      <c r="A714" s="328">
        <v>99855</v>
      </c>
      <c r="B714" s="357"/>
      <c r="C714" s="339" t="s">
        <v>13906</v>
      </c>
      <c r="D714" s="339"/>
      <c r="E714" s="334" t="s">
        <v>16</v>
      </c>
      <c r="F714" s="334"/>
      <c r="G714" s="358"/>
      <c r="H714" s="359"/>
      <c r="I714" s="340">
        <f>SUMIF(A:A,A714,J:J)</f>
        <v>112.2</v>
      </c>
      <c r="J714" s="377"/>
      <c r="K714" s="377"/>
      <c r="L714" s="377"/>
      <c r="M714" s="377"/>
      <c r="N714" s="377"/>
      <c r="O714" s="377"/>
      <c r="P714" s="377"/>
    </row>
    <row r="715" spans="1:16" x14ac:dyDescent="0.25">
      <c r="A715" s="390">
        <f t="shared" ref="A715:A720" si="331">IF(O715&lt;&gt;0,O715,A714)</f>
        <v>99855</v>
      </c>
      <c r="B715" s="391">
        <v>88251</v>
      </c>
      <c r="C715" s="392"/>
      <c r="D715" s="392" t="s">
        <v>3293</v>
      </c>
      <c r="E715" s="393"/>
      <c r="F715" s="393" t="s">
        <v>517</v>
      </c>
      <c r="G715" s="394">
        <v>0.77800000000000002</v>
      </c>
      <c r="H715" s="395">
        <f>VLOOKUP(B715,'CMP-SIN-SD-10-2023'!A:D,4,0)</f>
        <v>22.75</v>
      </c>
      <c r="I715" s="395"/>
      <c r="J715" s="25">
        <f t="shared" ref="J715:J720" si="332">TRUNC((H715*G715),2)</f>
        <v>17.690000000000001</v>
      </c>
      <c r="M715" s="25">
        <f>VLOOKUP(B715,'CMP-SIN-SD-10-2023'!A:D,4,0)</f>
        <v>22.75</v>
      </c>
      <c r="N715" s="25" t="b">
        <f t="shared" ref="N715:N720" si="333">M715=H715</f>
        <v>1</v>
      </c>
      <c r="O715" s="377"/>
      <c r="P715" s="377"/>
    </row>
    <row r="716" spans="1:16" x14ac:dyDescent="0.25">
      <c r="A716" s="367">
        <f t="shared" si="331"/>
        <v>99855</v>
      </c>
      <c r="B716" s="226">
        <v>88315</v>
      </c>
      <c r="C716" s="227"/>
      <c r="D716" s="227" t="s">
        <v>3345</v>
      </c>
      <c r="E716" s="228"/>
      <c r="F716" s="228" t="s">
        <v>517</v>
      </c>
      <c r="G716" s="368">
        <v>0.94799999999999995</v>
      </c>
      <c r="H716" s="369">
        <f>VLOOKUP(B716,'CMP-SIN-SD-10-2023'!A:D,4,0)</f>
        <v>29.32</v>
      </c>
      <c r="I716" s="369"/>
      <c r="J716" s="25">
        <f t="shared" si="332"/>
        <v>27.79</v>
      </c>
      <c r="M716" s="25">
        <f>VLOOKUP(B716,'CMP-SIN-SD-10-2023'!A:D,4,0)</f>
        <v>29.32</v>
      </c>
      <c r="N716" s="25" t="b">
        <f t="shared" si="333"/>
        <v>1</v>
      </c>
      <c r="O716" s="377"/>
      <c r="P716" s="377"/>
    </row>
    <row r="717" spans="1:16" ht="45" x14ac:dyDescent="0.25">
      <c r="A717" s="367">
        <f t="shared" si="331"/>
        <v>99855</v>
      </c>
      <c r="B717" s="226">
        <v>7568</v>
      </c>
      <c r="C717" s="227"/>
      <c r="D717" s="227" t="s">
        <v>7471</v>
      </c>
      <c r="E717" s="228"/>
      <c r="F717" s="228" t="s">
        <v>6</v>
      </c>
      <c r="G717" s="368">
        <v>3.2730000000000001</v>
      </c>
      <c r="H717" s="369">
        <f>VLOOKUP(B717,'INS-SIN-SD-10-2023'!A:D,4,0)</f>
        <v>1.1599999999999999</v>
      </c>
      <c r="I717" s="369"/>
      <c r="J717" s="25">
        <f t="shared" si="332"/>
        <v>3.79</v>
      </c>
      <c r="M717" s="25">
        <f>VLOOKUP(B717,'INS-SIN-SD-10-2023'!A:D,4,0)</f>
        <v>1.1599999999999999</v>
      </c>
      <c r="N717" s="25" t="b">
        <f t="shared" si="333"/>
        <v>1</v>
      </c>
      <c r="O717" s="377"/>
      <c r="P717" s="377" t="s">
        <v>13773</v>
      </c>
    </row>
    <row r="718" spans="1:16" x14ac:dyDescent="0.25">
      <c r="A718" s="367">
        <f t="shared" si="331"/>
        <v>99855</v>
      </c>
      <c r="B718" s="226">
        <v>11002</v>
      </c>
      <c r="C718" s="227"/>
      <c r="D718" s="227" t="s">
        <v>7585</v>
      </c>
      <c r="E718" s="228"/>
      <c r="F718" s="228" t="s">
        <v>17</v>
      </c>
      <c r="G718" s="368">
        <v>4.0000000000000001E-3</v>
      </c>
      <c r="H718" s="369">
        <f>VLOOKUP(B718,'INS-SIN-SD-10-2023'!A:D,4,0)</f>
        <v>38.409999999999997</v>
      </c>
      <c r="I718" s="369"/>
      <c r="J718" s="25">
        <f t="shared" si="332"/>
        <v>0.15</v>
      </c>
      <c r="M718" s="25">
        <f>VLOOKUP(B718,'INS-SIN-SD-10-2023'!A:D,4,0)</f>
        <v>38.409999999999997</v>
      </c>
      <c r="N718" s="25" t="b">
        <f t="shared" si="333"/>
        <v>1</v>
      </c>
      <c r="O718" s="377"/>
      <c r="P718" s="377" t="s">
        <v>13773</v>
      </c>
    </row>
    <row r="719" spans="1:16" x14ac:dyDescent="0.25">
      <c r="A719" s="367">
        <f t="shared" si="331"/>
        <v>99855</v>
      </c>
      <c r="B719" s="226">
        <v>11033</v>
      </c>
      <c r="C719" s="227"/>
      <c r="D719" s="227" t="s">
        <v>7775</v>
      </c>
      <c r="E719" s="228"/>
      <c r="F719" s="228" t="s">
        <v>6</v>
      </c>
      <c r="G719" s="368">
        <v>1.091</v>
      </c>
      <c r="H719" s="369">
        <f>VLOOKUP(B719,'INS-SIN-SD-10-2023'!A:D,4,0)</f>
        <v>9.9499999999999993</v>
      </c>
      <c r="I719" s="369"/>
      <c r="J719" s="25">
        <f t="shared" si="332"/>
        <v>10.85</v>
      </c>
      <c r="M719" s="25">
        <f>VLOOKUP(B719,'INS-SIN-SD-10-2023'!A:D,4,0)</f>
        <v>9.9499999999999993</v>
      </c>
      <c r="N719" s="25" t="b">
        <f t="shared" si="333"/>
        <v>1</v>
      </c>
      <c r="O719" s="377"/>
      <c r="P719" s="377" t="s">
        <v>13773</v>
      </c>
    </row>
    <row r="720" spans="1:16" ht="30" x14ac:dyDescent="0.25">
      <c r="A720" s="378">
        <f t="shared" si="331"/>
        <v>99855</v>
      </c>
      <c r="B720" s="379">
        <v>21012</v>
      </c>
      <c r="C720" s="380"/>
      <c r="D720" s="380" t="s">
        <v>13901</v>
      </c>
      <c r="E720" s="381"/>
      <c r="F720" s="381" t="s">
        <v>16</v>
      </c>
      <c r="G720" s="382">
        <v>1.0289999999999999</v>
      </c>
      <c r="H720" s="383">
        <f>VLOOKUP(B720,'INS-SIN-SD-10-2023'!A:D,4,0)</f>
        <v>50.47</v>
      </c>
      <c r="I720" s="383"/>
      <c r="J720" s="25">
        <f t="shared" si="332"/>
        <v>51.93</v>
      </c>
      <c r="M720" s="25">
        <f>VLOOKUP(B720,'INS-SIN-SD-10-2023'!A:D,4,0)</f>
        <v>50.47</v>
      </c>
      <c r="N720" s="25" t="b">
        <f t="shared" si="333"/>
        <v>1</v>
      </c>
      <c r="O720" s="377"/>
      <c r="P720" s="377" t="s">
        <v>13773</v>
      </c>
    </row>
    <row r="721" spans="1:16" ht="30" x14ac:dyDescent="0.25">
      <c r="A721" s="328" t="s">
        <v>7135</v>
      </c>
      <c r="B721" s="357"/>
      <c r="C721" s="339" t="s">
        <v>13907</v>
      </c>
      <c r="D721" s="339"/>
      <c r="E721" s="334" t="s">
        <v>3</v>
      </c>
      <c r="F721" s="334"/>
      <c r="G721" s="358"/>
      <c r="H721" s="359"/>
      <c r="I721" s="340">
        <f>SUMIF(A:A,A721,J:J)</f>
        <v>238.85999999999999</v>
      </c>
      <c r="J721" s="377"/>
      <c r="K721" s="377"/>
      <c r="L721" s="377"/>
      <c r="M721" s="377"/>
      <c r="N721" s="377"/>
      <c r="O721" s="377"/>
      <c r="P721" s="377"/>
    </row>
    <row r="722" spans="1:16" x14ac:dyDescent="0.25">
      <c r="A722" s="390" t="str">
        <f t="shared" ref="A722:A730" si="334">IF(O722&lt;&gt;0,O722,A721)</f>
        <v>CCU.04.0001</v>
      </c>
      <c r="B722" s="391">
        <v>88251</v>
      </c>
      <c r="C722" s="392"/>
      <c r="D722" s="392" t="s">
        <v>3293</v>
      </c>
      <c r="E722" s="393"/>
      <c r="F722" s="393" t="s">
        <v>517</v>
      </c>
      <c r="G722" s="394">
        <v>1.2</v>
      </c>
      <c r="H722" s="395">
        <f>VLOOKUP(B722,'CMP-SIN-SD-10-2023'!A:D,4,0)</f>
        <v>22.75</v>
      </c>
      <c r="I722" s="395"/>
      <c r="J722" s="25">
        <f t="shared" ref="J722:J730" si="335">TRUNC((H722*G722),2)</f>
        <v>27.3</v>
      </c>
      <c r="M722" s="25">
        <f>VLOOKUP(B722,'CMP-SIN-SD-10-2023'!A:D,4,0)</f>
        <v>22.75</v>
      </c>
      <c r="N722" s="25" t="b">
        <f t="shared" ref="N722:N730" si="336">M722=H722</f>
        <v>1</v>
      </c>
      <c r="O722" s="377"/>
      <c r="P722" s="377"/>
    </row>
    <row r="723" spans="1:16" x14ac:dyDescent="0.25">
      <c r="A723" s="367" t="str">
        <f t="shared" si="334"/>
        <v>CCU.04.0001</v>
      </c>
      <c r="B723" s="226">
        <v>88315</v>
      </c>
      <c r="C723" s="227"/>
      <c r="D723" s="227" t="s">
        <v>3345</v>
      </c>
      <c r="E723" s="228"/>
      <c r="F723" s="228" t="s">
        <v>517</v>
      </c>
      <c r="G723" s="368">
        <v>1.3</v>
      </c>
      <c r="H723" s="369">
        <f>VLOOKUP(B723,'CMP-SIN-SD-10-2023'!A:D,4,0)</f>
        <v>29.32</v>
      </c>
      <c r="I723" s="369"/>
      <c r="J723" s="25">
        <f t="shared" si="335"/>
        <v>38.11</v>
      </c>
      <c r="M723" s="25">
        <f>VLOOKUP(B723,'CMP-SIN-SD-10-2023'!A:D,4,0)</f>
        <v>29.32</v>
      </c>
      <c r="N723" s="25" t="b">
        <f t="shared" si="336"/>
        <v>1</v>
      </c>
      <c r="O723" s="377"/>
      <c r="P723" s="377"/>
    </row>
    <row r="724" spans="1:16" ht="30" x14ac:dyDescent="0.25">
      <c r="A724" s="367" t="str">
        <f t="shared" si="334"/>
        <v>CCU.04.0001</v>
      </c>
      <c r="B724" s="226">
        <v>26018</v>
      </c>
      <c r="C724" s="227"/>
      <c r="D724" s="227" t="s">
        <v>13908</v>
      </c>
      <c r="E724" s="228"/>
      <c r="F724" s="228" t="s">
        <v>6</v>
      </c>
      <c r="G724" s="368">
        <v>0.35</v>
      </c>
      <c r="H724" s="369">
        <v>25.82</v>
      </c>
      <c r="I724" s="369"/>
      <c r="J724" s="25">
        <f t="shared" si="335"/>
        <v>9.0299999999999994</v>
      </c>
      <c r="M724" s="25" t="e">
        <f>VLOOKUP(B724,'INS-SIN-SD-10-2023'!A:D,4,0)</f>
        <v>#N/A</v>
      </c>
      <c r="N724" s="25" t="e">
        <f t="shared" si="336"/>
        <v>#N/A</v>
      </c>
      <c r="O724" s="377"/>
      <c r="P724" s="377" t="s">
        <v>13773</v>
      </c>
    </row>
    <row r="725" spans="1:16" ht="30" x14ac:dyDescent="0.25">
      <c r="A725" s="367" t="str">
        <f t="shared" si="334"/>
        <v>CCU.04.0001</v>
      </c>
      <c r="B725" s="226">
        <v>1318</v>
      </c>
      <c r="C725" s="227"/>
      <c r="D725" s="227" t="s">
        <v>7521</v>
      </c>
      <c r="E725" s="228"/>
      <c r="F725" s="228" t="s">
        <v>17</v>
      </c>
      <c r="G725" s="368">
        <v>3.2049999999999999E-3</v>
      </c>
      <c r="H725" s="369">
        <f>VLOOKUP(B725,'INS-SIN-SD-10-2023'!A:D,4,0)</f>
        <v>7.82</v>
      </c>
      <c r="I725" s="369"/>
      <c r="J725" s="25">
        <f t="shared" si="335"/>
        <v>0.02</v>
      </c>
      <c r="M725" s="25">
        <f>VLOOKUP(B725,'INS-SIN-SD-10-2023'!A:D,4,0)</f>
        <v>7.82</v>
      </c>
      <c r="N725" s="25" t="b">
        <f t="shared" si="336"/>
        <v>1</v>
      </c>
      <c r="O725" s="377"/>
      <c r="P725" s="377" t="s">
        <v>13773</v>
      </c>
    </row>
    <row r="726" spans="1:16" ht="30" x14ac:dyDescent="0.25">
      <c r="A726" s="367" t="str">
        <f t="shared" si="334"/>
        <v>CCU.04.0001</v>
      </c>
      <c r="B726" s="226">
        <v>1330</v>
      </c>
      <c r="C726" s="227"/>
      <c r="D726" s="227" t="s">
        <v>7524</v>
      </c>
      <c r="E726" s="228"/>
      <c r="F726" s="228" t="s">
        <v>17</v>
      </c>
      <c r="G726" s="368">
        <v>0.56000000000000005</v>
      </c>
      <c r="H726" s="369">
        <f>VLOOKUP(B726,'INS-SIN-SD-10-2023'!A:D,4,0)</f>
        <v>7.51</v>
      </c>
      <c r="I726" s="369"/>
      <c r="J726" s="25">
        <f t="shared" si="335"/>
        <v>4.2</v>
      </c>
      <c r="M726" s="25">
        <f>VLOOKUP(B726,'INS-SIN-SD-10-2023'!A:D,4,0)</f>
        <v>7.51</v>
      </c>
      <c r="N726" s="25" t="b">
        <f t="shared" si="336"/>
        <v>1</v>
      </c>
      <c r="O726" s="377"/>
      <c r="P726" s="377" t="s">
        <v>13773</v>
      </c>
    </row>
    <row r="727" spans="1:16" ht="30" x14ac:dyDescent="0.25">
      <c r="A727" s="367" t="str">
        <f t="shared" si="334"/>
        <v>CCU.04.0001</v>
      </c>
      <c r="B727" s="226">
        <v>26019</v>
      </c>
      <c r="C727" s="227"/>
      <c r="D727" s="227" t="s">
        <v>13909</v>
      </c>
      <c r="E727" s="228"/>
      <c r="F727" s="228" t="s">
        <v>6</v>
      </c>
      <c r="G727" s="368">
        <v>0.3</v>
      </c>
      <c r="H727" s="369">
        <v>24.38</v>
      </c>
      <c r="I727" s="369"/>
      <c r="J727" s="25">
        <f t="shared" si="335"/>
        <v>7.31</v>
      </c>
      <c r="M727" s="25" t="e">
        <f>VLOOKUP(B727,'INS-SIN-SD-10-2023'!A:D,4,0)</f>
        <v>#N/A</v>
      </c>
      <c r="N727" s="25" t="e">
        <f t="shared" si="336"/>
        <v>#N/A</v>
      </c>
      <c r="O727" s="377"/>
      <c r="P727" s="377" t="s">
        <v>13773</v>
      </c>
    </row>
    <row r="728" spans="1:16" x14ac:dyDescent="0.25">
      <c r="A728" s="367" t="str">
        <f t="shared" si="334"/>
        <v>CCU.04.0001</v>
      </c>
      <c r="B728" s="226">
        <v>11002</v>
      </c>
      <c r="C728" s="227"/>
      <c r="D728" s="227" t="s">
        <v>7585</v>
      </c>
      <c r="E728" s="228"/>
      <c r="F728" s="228" t="s">
        <v>17</v>
      </c>
      <c r="G728" s="368">
        <v>0.77</v>
      </c>
      <c r="H728" s="369">
        <f>VLOOKUP(B728,'INS-SIN-SD-10-2023'!A:D,4,0)</f>
        <v>38.409999999999997</v>
      </c>
      <c r="I728" s="369"/>
      <c r="J728" s="25">
        <f t="shared" si="335"/>
        <v>29.57</v>
      </c>
      <c r="M728" s="25">
        <f>VLOOKUP(B728,'INS-SIN-SD-10-2023'!A:D,4,0)</f>
        <v>38.409999999999997</v>
      </c>
      <c r="N728" s="25" t="b">
        <f t="shared" si="336"/>
        <v>1</v>
      </c>
      <c r="O728" s="377"/>
      <c r="P728" s="377" t="s">
        <v>13773</v>
      </c>
    </row>
    <row r="729" spans="1:16" ht="45" x14ac:dyDescent="0.25">
      <c r="A729" s="367" t="str">
        <f t="shared" si="334"/>
        <v>CCU.04.0001</v>
      </c>
      <c r="B729" s="226">
        <v>38412</v>
      </c>
      <c r="C729" s="227"/>
      <c r="D729" s="227" t="s">
        <v>7629</v>
      </c>
      <c r="E729" s="228"/>
      <c r="F729" s="228" t="s">
        <v>6</v>
      </c>
      <c r="G729" s="368">
        <v>3.3E-3</v>
      </c>
      <c r="H729" s="369">
        <f>VLOOKUP(B729,'INS-SIN-SD-10-2023'!A:D,4,0)</f>
        <v>859.9</v>
      </c>
      <c r="I729" s="369"/>
      <c r="J729" s="25">
        <f t="shared" si="335"/>
        <v>2.83</v>
      </c>
      <c r="M729" s="25">
        <f>VLOOKUP(B729,'INS-SIN-SD-10-2023'!A:D,4,0)</f>
        <v>859.9</v>
      </c>
      <c r="N729" s="25" t="b">
        <f t="shared" si="336"/>
        <v>1</v>
      </c>
      <c r="O729" s="377"/>
      <c r="P729" s="377" t="s">
        <v>13773</v>
      </c>
    </row>
    <row r="730" spans="1:16" ht="30" x14ac:dyDescent="0.25">
      <c r="A730" s="378" t="str">
        <f t="shared" si="334"/>
        <v>CCU.04.0001</v>
      </c>
      <c r="B730" s="379" t="s">
        <v>13910</v>
      </c>
      <c r="C730" s="380"/>
      <c r="D730" s="380" t="s">
        <v>13911</v>
      </c>
      <c r="E730" s="381"/>
      <c r="F730" s="381" t="s">
        <v>17</v>
      </c>
      <c r="G730" s="382">
        <v>18.312000000000001</v>
      </c>
      <c r="H730" s="383">
        <v>6.58</v>
      </c>
      <c r="I730" s="383"/>
      <c r="J730" s="25">
        <f t="shared" si="335"/>
        <v>120.49</v>
      </c>
      <c r="M730" s="25" t="e">
        <f>VLOOKUP(B730,'INS-SIN-SD-10-2023'!A:D,4,0)</f>
        <v>#N/A</v>
      </c>
      <c r="N730" s="25" t="e">
        <f t="shared" si="336"/>
        <v>#N/A</v>
      </c>
      <c r="O730" s="377"/>
      <c r="P730" s="377" t="s">
        <v>13813</v>
      </c>
    </row>
    <row r="731" spans="1:16" x14ac:dyDescent="0.25">
      <c r="A731" s="328" t="s">
        <v>7136</v>
      </c>
      <c r="B731" s="357"/>
      <c r="C731" s="339" t="s">
        <v>13912</v>
      </c>
      <c r="D731" s="339"/>
      <c r="E731" s="334" t="s">
        <v>3</v>
      </c>
      <c r="F731" s="334"/>
      <c r="G731" s="358"/>
      <c r="H731" s="359"/>
      <c r="I731" s="340">
        <f>SUMIF(A:A,A731,J:J)</f>
        <v>39.269999999999996</v>
      </c>
      <c r="J731" s="377"/>
      <c r="K731" s="377"/>
      <c r="L731" s="377"/>
      <c r="M731" s="377"/>
      <c r="N731" s="377"/>
      <c r="O731" s="377"/>
      <c r="P731" s="377"/>
    </row>
    <row r="732" spans="1:16" x14ac:dyDescent="0.25">
      <c r="A732" s="390" t="str">
        <f t="shared" ref="A732:A734" si="337">IF(O732&lt;&gt;0,O732,A731)</f>
        <v>CCU.04.0002</v>
      </c>
      <c r="B732" s="391">
        <v>88251</v>
      </c>
      <c r="C732" s="392"/>
      <c r="D732" s="392" t="s">
        <v>3293</v>
      </c>
      <c r="E732" s="393"/>
      <c r="F732" s="393" t="s">
        <v>517</v>
      </c>
      <c r="G732" s="394">
        <v>0.7</v>
      </c>
      <c r="H732" s="395">
        <f>VLOOKUP(B732,'CMP-SIN-SD-10-2023'!A:D,4,0)</f>
        <v>22.75</v>
      </c>
      <c r="I732" s="395"/>
      <c r="J732" s="25">
        <f t="shared" ref="J732:J734" si="338">TRUNC((H732*G732),2)</f>
        <v>15.92</v>
      </c>
      <c r="M732" s="25">
        <f>VLOOKUP(B732,'CMP-SIN-SD-10-2023'!A:D,4,0)</f>
        <v>22.75</v>
      </c>
      <c r="N732" s="25" t="b">
        <f t="shared" ref="N732:N734" si="339">M732=H732</f>
        <v>1</v>
      </c>
      <c r="O732" s="377"/>
      <c r="P732" s="377"/>
    </row>
    <row r="733" spans="1:16" x14ac:dyDescent="0.25">
      <c r="A733" s="367" t="str">
        <f t="shared" si="337"/>
        <v>CCU.04.0002</v>
      </c>
      <c r="B733" s="226">
        <v>88315</v>
      </c>
      <c r="C733" s="227"/>
      <c r="D733" s="227" t="s">
        <v>3345</v>
      </c>
      <c r="E733" s="228"/>
      <c r="F733" s="228" t="s">
        <v>517</v>
      </c>
      <c r="G733" s="368">
        <v>0.7</v>
      </c>
      <c r="H733" s="369">
        <f>VLOOKUP(B733,'CMP-SIN-SD-10-2023'!A:D,4,0)</f>
        <v>29.32</v>
      </c>
      <c r="I733" s="369"/>
      <c r="J733" s="25">
        <f t="shared" si="338"/>
        <v>20.52</v>
      </c>
      <c r="M733" s="25">
        <f>VLOOKUP(B733,'CMP-SIN-SD-10-2023'!A:D,4,0)</f>
        <v>29.32</v>
      </c>
      <c r="N733" s="25" t="b">
        <f t="shared" si="339"/>
        <v>1</v>
      </c>
      <c r="O733" s="377"/>
      <c r="P733" s="377"/>
    </row>
    <row r="734" spans="1:16" ht="45" x14ac:dyDescent="0.25">
      <c r="A734" s="378" t="str">
        <f t="shared" si="337"/>
        <v>CCU.04.0002</v>
      </c>
      <c r="B734" s="379">
        <v>7584</v>
      </c>
      <c r="C734" s="380"/>
      <c r="D734" s="380" t="s">
        <v>7472</v>
      </c>
      <c r="E734" s="381"/>
      <c r="F734" s="381" t="s">
        <v>6</v>
      </c>
      <c r="G734" s="382">
        <v>1.6</v>
      </c>
      <c r="H734" s="383">
        <f>VLOOKUP(B734,'INS-SIN-SD-10-2023'!A:D,4,0)</f>
        <v>1.77</v>
      </c>
      <c r="I734" s="383"/>
      <c r="J734" s="25">
        <f t="shared" si="338"/>
        <v>2.83</v>
      </c>
      <c r="M734" s="25">
        <f>VLOOKUP(B734,'INS-SIN-SD-10-2023'!A:D,4,0)</f>
        <v>1.77</v>
      </c>
      <c r="N734" s="25" t="b">
        <f t="shared" si="339"/>
        <v>1</v>
      </c>
      <c r="O734" s="377"/>
      <c r="P734" s="377" t="s">
        <v>13773</v>
      </c>
    </row>
    <row r="735" spans="1:16" ht="60" x14ac:dyDescent="0.25">
      <c r="A735" s="328">
        <v>100722</v>
      </c>
      <c r="B735" s="357"/>
      <c r="C735" s="339" t="s">
        <v>2698</v>
      </c>
      <c r="D735" s="339"/>
      <c r="E735" s="334" t="s">
        <v>3</v>
      </c>
      <c r="F735" s="334"/>
      <c r="G735" s="358"/>
      <c r="H735" s="359"/>
      <c r="I735" s="340">
        <f>SUMIF(A:A,A735,J:J)</f>
        <v>25.63</v>
      </c>
      <c r="J735" s="377"/>
      <c r="K735" s="377"/>
      <c r="L735" s="377"/>
      <c r="M735" s="377"/>
      <c r="N735" s="377"/>
      <c r="O735" s="377"/>
      <c r="P735" s="377"/>
    </row>
    <row r="736" spans="1:16" x14ac:dyDescent="0.25">
      <c r="A736" s="390">
        <f t="shared" ref="A736:A738" si="340">IF(O736&lt;&gt;0,O736,A735)</f>
        <v>100722</v>
      </c>
      <c r="B736" s="391">
        <v>88310</v>
      </c>
      <c r="C736" s="392"/>
      <c r="D736" s="392" t="s">
        <v>3340</v>
      </c>
      <c r="E736" s="393"/>
      <c r="F736" s="393" t="s">
        <v>517</v>
      </c>
      <c r="G736" s="394">
        <v>0.67789999999999995</v>
      </c>
      <c r="H736" s="395">
        <f>VLOOKUP(B736,'CMP-SIN-SD-10-2023'!A:D,4,0)</f>
        <v>30.74</v>
      </c>
      <c r="I736" s="395"/>
      <c r="J736" s="25">
        <f t="shared" ref="J736:J738" si="341">TRUNC((H736*G736),2)</f>
        <v>20.83</v>
      </c>
      <c r="M736" s="25">
        <f>VLOOKUP(B736,'CMP-SIN-SD-10-2023'!A:D,4,0)</f>
        <v>30.74</v>
      </c>
      <c r="N736" s="25" t="b">
        <f t="shared" ref="N736:N738" si="342">M736=H736</f>
        <v>1</v>
      </c>
      <c r="O736" s="377"/>
      <c r="P736" s="377"/>
    </row>
    <row r="737" spans="1:16" x14ac:dyDescent="0.25">
      <c r="A737" s="367">
        <f t="shared" si="340"/>
        <v>100722</v>
      </c>
      <c r="B737" s="226">
        <v>7307</v>
      </c>
      <c r="C737" s="227"/>
      <c r="D737" s="227" t="s">
        <v>7620</v>
      </c>
      <c r="E737" s="228"/>
      <c r="F737" s="228" t="s">
        <v>3012</v>
      </c>
      <c r="G737" s="368">
        <v>0.10979999999999999</v>
      </c>
      <c r="H737" s="369">
        <f>VLOOKUP(B737,'INS-SIN-SD-10-2023'!A:D,4,0)</f>
        <v>41.98</v>
      </c>
      <c r="I737" s="369"/>
      <c r="J737" s="25">
        <f t="shared" si="341"/>
        <v>4.5999999999999996</v>
      </c>
      <c r="M737" s="25">
        <f>VLOOKUP(B737,'INS-SIN-SD-10-2023'!A:D,4,0)</f>
        <v>41.98</v>
      </c>
      <c r="N737" s="25" t="b">
        <f t="shared" si="342"/>
        <v>1</v>
      </c>
      <c r="O737" s="377"/>
      <c r="P737" s="377" t="s">
        <v>13773</v>
      </c>
    </row>
    <row r="738" spans="1:16" x14ac:dyDescent="0.25">
      <c r="A738" s="378">
        <f t="shared" si="340"/>
        <v>100722</v>
      </c>
      <c r="B738" s="379">
        <v>5318</v>
      </c>
      <c r="C738" s="380"/>
      <c r="D738" s="380" t="s">
        <v>7571</v>
      </c>
      <c r="E738" s="381"/>
      <c r="F738" s="381" t="s">
        <v>3012</v>
      </c>
      <c r="G738" s="382">
        <v>1.0999999999999999E-2</v>
      </c>
      <c r="H738" s="383">
        <f>VLOOKUP(B738,'INS-SIN-SD-10-2023'!A:D,4,0)</f>
        <v>18.329999999999998</v>
      </c>
      <c r="I738" s="383"/>
      <c r="J738" s="25">
        <f t="shared" si="341"/>
        <v>0.2</v>
      </c>
      <c r="M738" s="25">
        <f>VLOOKUP(B738,'INS-SIN-SD-10-2023'!A:D,4,0)</f>
        <v>18.329999999999998</v>
      </c>
      <c r="N738" s="25" t="b">
        <f t="shared" si="342"/>
        <v>1</v>
      </c>
      <c r="O738" s="377"/>
      <c r="P738" s="377" t="s">
        <v>13773</v>
      </c>
    </row>
    <row r="739" spans="1:16" ht="60" x14ac:dyDescent="0.25">
      <c r="A739" s="328">
        <v>100758</v>
      </c>
      <c r="B739" s="357"/>
      <c r="C739" s="339" t="s">
        <v>2713</v>
      </c>
      <c r="D739" s="339"/>
      <c r="E739" s="334" t="s">
        <v>3</v>
      </c>
      <c r="F739" s="334"/>
      <c r="G739" s="358"/>
      <c r="H739" s="359"/>
      <c r="I739" s="340">
        <f>SUMIF(A:A,A739,J:J)</f>
        <v>52.38</v>
      </c>
      <c r="J739" s="377"/>
      <c r="K739" s="377"/>
      <c r="L739" s="377"/>
      <c r="M739" s="377"/>
      <c r="N739" s="377"/>
      <c r="O739" s="377"/>
      <c r="P739" s="377"/>
    </row>
    <row r="740" spans="1:16" x14ac:dyDescent="0.25">
      <c r="A740" s="390">
        <f t="shared" ref="A740:A742" si="343">IF(O740&lt;&gt;0,O740,A739)</f>
        <v>100758</v>
      </c>
      <c r="B740" s="391">
        <v>88310</v>
      </c>
      <c r="C740" s="392"/>
      <c r="D740" s="392" t="s">
        <v>3340</v>
      </c>
      <c r="E740" s="393"/>
      <c r="F740" s="393" t="s">
        <v>517</v>
      </c>
      <c r="G740" s="394">
        <v>1.3559000000000001</v>
      </c>
      <c r="H740" s="395">
        <f>VLOOKUP(B740,'CMP-SIN-SD-10-2023'!A:D,4,0)</f>
        <v>30.74</v>
      </c>
      <c r="I740" s="395"/>
      <c r="J740" s="25">
        <f t="shared" ref="J740:J742" si="344">TRUNC((H740*G740),2)</f>
        <v>41.68</v>
      </c>
      <c r="M740" s="25">
        <f>VLOOKUP(B740,'CMP-SIN-SD-10-2023'!A:D,4,0)</f>
        <v>30.74</v>
      </c>
      <c r="N740" s="25" t="b">
        <f t="shared" ref="N740:N742" si="345">M740=H740</f>
        <v>1</v>
      </c>
      <c r="O740" s="377"/>
      <c r="P740" s="377"/>
    </row>
    <row r="741" spans="1:16" x14ac:dyDescent="0.25">
      <c r="A741" s="367">
        <f t="shared" si="343"/>
        <v>100758</v>
      </c>
      <c r="B741" s="226">
        <v>5318</v>
      </c>
      <c r="C741" s="227"/>
      <c r="D741" s="227" t="s">
        <v>7571</v>
      </c>
      <c r="E741" s="228"/>
      <c r="F741" s="228" t="s">
        <v>3012</v>
      </c>
      <c r="G741" s="368">
        <v>2.5499999999999998E-2</v>
      </c>
      <c r="H741" s="369">
        <f>VLOOKUP(B741,'INS-SIN-SD-10-2023'!A:D,4,0)</f>
        <v>18.329999999999998</v>
      </c>
      <c r="I741" s="369"/>
      <c r="J741" s="25">
        <f t="shared" si="344"/>
        <v>0.46</v>
      </c>
      <c r="M741" s="25">
        <f>VLOOKUP(B741,'INS-SIN-SD-10-2023'!A:D,4,0)</f>
        <v>18.329999999999998</v>
      </c>
      <c r="N741" s="25" t="b">
        <f t="shared" si="345"/>
        <v>1</v>
      </c>
      <c r="O741" s="377"/>
      <c r="P741" s="377" t="s">
        <v>13773</v>
      </c>
    </row>
    <row r="742" spans="1:16" x14ac:dyDescent="0.25">
      <c r="A742" s="378">
        <f t="shared" si="343"/>
        <v>100758</v>
      </c>
      <c r="B742" s="379">
        <v>7311</v>
      </c>
      <c r="C742" s="380"/>
      <c r="D742" s="380" t="s">
        <v>7820</v>
      </c>
      <c r="E742" s="381"/>
      <c r="F742" s="381" t="s">
        <v>3012</v>
      </c>
      <c r="G742" s="382">
        <v>0.25490000000000002</v>
      </c>
      <c r="H742" s="383">
        <f>VLOOKUP(B742,'INS-SIN-SD-10-2023'!A:D,4,0)</f>
        <v>40.200000000000003</v>
      </c>
      <c r="I742" s="383"/>
      <c r="J742" s="25">
        <f t="shared" si="344"/>
        <v>10.24</v>
      </c>
      <c r="M742" s="25">
        <f>VLOOKUP(B742,'INS-SIN-SD-10-2023'!A:D,4,0)</f>
        <v>40.200000000000003</v>
      </c>
      <c r="N742" s="25" t="b">
        <f t="shared" si="345"/>
        <v>1</v>
      </c>
      <c r="O742" s="377"/>
      <c r="P742" s="377" t="s">
        <v>13773</v>
      </c>
    </row>
    <row r="743" spans="1:16" ht="45" x14ac:dyDescent="0.25">
      <c r="A743" s="328" t="s">
        <v>13913</v>
      </c>
      <c r="B743" s="357"/>
      <c r="C743" s="339" t="s">
        <v>13914</v>
      </c>
      <c r="D743" s="339"/>
      <c r="E743" s="334" t="s">
        <v>6</v>
      </c>
      <c r="F743" s="334"/>
      <c r="G743" s="358"/>
      <c r="H743" s="359"/>
      <c r="I743" s="340">
        <f>SUMIF(A:A,A743,J:J)</f>
        <v>153.91999999999999</v>
      </c>
      <c r="J743" s="377"/>
      <c r="K743" s="377"/>
      <c r="L743" s="377"/>
      <c r="M743" s="377"/>
      <c r="N743" s="377"/>
      <c r="O743" s="377"/>
      <c r="P743" s="377"/>
    </row>
    <row r="744" spans="1:16" ht="45" x14ac:dyDescent="0.25">
      <c r="A744" s="390" t="str">
        <f t="shared" ref="A744:A752" si="346">IF(O744&lt;&gt;0,O744,A743)</f>
        <v>CCU.04.0006</v>
      </c>
      <c r="B744" s="391">
        <v>87342</v>
      </c>
      <c r="C744" s="392"/>
      <c r="D744" s="392" t="s">
        <v>2866</v>
      </c>
      <c r="E744" s="393"/>
      <c r="F744" s="393" t="s">
        <v>12</v>
      </c>
      <c r="G744" s="394">
        <v>2E-3</v>
      </c>
      <c r="H744" s="395">
        <f>VLOOKUP(B744,'CMP-SIN-SD-10-2023'!A:D,4,0)</f>
        <v>769.19</v>
      </c>
      <c r="I744" s="395"/>
      <c r="J744" s="25">
        <f t="shared" ref="J744:J752" si="347">TRUNC((H744*G744),2)</f>
        <v>1.53</v>
      </c>
      <c r="M744" s="25">
        <f>VLOOKUP(B744,'CMP-SIN-SD-10-2023'!A:D,4,0)</f>
        <v>769.19</v>
      </c>
      <c r="N744" s="25" t="b">
        <f t="shared" ref="N744:N752" si="348">M744=H744</f>
        <v>1</v>
      </c>
      <c r="O744" s="377"/>
      <c r="P744" s="377"/>
    </row>
    <row r="745" spans="1:16" x14ac:dyDescent="0.25">
      <c r="A745" s="367" t="str">
        <f t="shared" si="346"/>
        <v>CCU.04.0006</v>
      </c>
      <c r="B745" s="226">
        <v>88309</v>
      </c>
      <c r="C745" s="227"/>
      <c r="D745" s="227" t="s">
        <v>3339</v>
      </c>
      <c r="E745" s="228"/>
      <c r="F745" s="228" t="s">
        <v>517</v>
      </c>
      <c r="G745" s="368">
        <v>0.28999999999999998</v>
      </c>
      <c r="H745" s="369">
        <f>VLOOKUP(B745,'CMP-SIN-SD-10-2023'!A:D,4,0)</f>
        <v>29.53</v>
      </c>
      <c r="I745" s="369"/>
      <c r="J745" s="25">
        <f t="shared" si="347"/>
        <v>8.56</v>
      </c>
      <c r="M745" s="25">
        <f>VLOOKUP(B745,'CMP-SIN-SD-10-2023'!A:D,4,0)</f>
        <v>29.53</v>
      </c>
      <c r="N745" s="25" t="b">
        <f t="shared" si="348"/>
        <v>1</v>
      </c>
      <c r="O745" s="377"/>
      <c r="P745" s="377"/>
    </row>
    <row r="746" spans="1:16" x14ac:dyDescent="0.25">
      <c r="A746" s="367" t="str">
        <f t="shared" si="346"/>
        <v>CCU.04.0006</v>
      </c>
      <c r="B746" s="226">
        <v>88315</v>
      </c>
      <c r="C746" s="227"/>
      <c r="D746" s="227" t="s">
        <v>3345</v>
      </c>
      <c r="E746" s="228"/>
      <c r="F746" s="228" t="s">
        <v>517</v>
      </c>
      <c r="G746" s="368">
        <v>0.36</v>
      </c>
      <c r="H746" s="369">
        <f>VLOOKUP(B746,'CMP-SIN-SD-10-2023'!A:D,4,0)</f>
        <v>29.32</v>
      </c>
      <c r="I746" s="369"/>
      <c r="J746" s="25">
        <f t="shared" si="347"/>
        <v>10.55</v>
      </c>
      <c r="M746" s="25">
        <f>VLOOKUP(B746,'CMP-SIN-SD-10-2023'!A:D,4,0)</f>
        <v>29.32</v>
      </c>
      <c r="N746" s="25" t="b">
        <f t="shared" si="348"/>
        <v>1</v>
      </c>
      <c r="O746" s="377"/>
      <c r="P746" s="377"/>
    </row>
    <row r="747" spans="1:16" x14ac:dyDescent="0.25">
      <c r="A747" s="367" t="str">
        <f t="shared" si="346"/>
        <v>CCU.04.0006</v>
      </c>
      <c r="B747" s="226">
        <v>88316</v>
      </c>
      <c r="C747" s="227"/>
      <c r="D747" s="227" t="s">
        <v>3346</v>
      </c>
      <c r="E747" s="228"/>
      <c r="F747" s="228" t="s">
        <v>517</v>
      </c>
      <c r="G747" s="368">
        <v>0.65</v>
      </c>
      <c r="H747" s="369">
        <f>VLOOKUP(B747,'CMP-SIN-SD-10-2023'!A:D,4,0)</f>
        <v>21.91</v>
      </c>
      <c r="I747" s="369"/>
      <c r="J747" s="25">
        <f t="shared" si="347"/>
        <v>14.24</v>
      </c>
      <c r="M747" s="25">
        <f>VLOOKUP(B747,'CMP-SIN-SD-10-2023'!A:D,4,0)</f>
        <v>21.91</v>
      </c>
      <c r="N747" s="25" t="b">
        <f t="shared" si="348"/>
        <v>1</v>
      </c>
      <c r="O747" s="377"/>
      <c r="P747" s="377"/>
    </row>
    <row r="748" spans="1:16" ht="60" x14ac:dyDescent="0.25">
      <c r="A748" s="367" t="str">
        <f t="shared" si="346"/>
        <v>CCU.04.0006</v>
      </c>
      <c r="B748" s="226">
        <v>5085</v>
      </c>
      <c r="C748" s="227"/>
      <c r="D748" s="227" t="s">
        <v>7501</v>
      </c>
      <c r="E748" s="228"/>
      <c r="F748" s="228" t="s">
        <v>6</v>
      </c>
      <c r="G748" s="368">
        <v>1</v>
      </c>
      <c r="H748" s="369">
        <f>VLOOKUP(B748,'INS-SIN-SD-10-2023'!A:D,4,0)</f>
        <v>29.77</v>
      </c>
      <c r="I748" s="369"/>
      <c r="J748" s="25">
        <f t="shared" si="347"/>
        <v>29.77</v>
      </c>
      <c r="M748" s="25">
        <f>VLOOKUP(B748,'INS-SIN-SD-10-2023'!A:D,4,0)</f>
        <v>29.77</v>
      </c>
      <c r="N748" s="25" t="b">
        <f t="shared" si="348"/>
        <v>1</v>
      </c>
      <c r="O748" s="377"/>
      <c r="P748" s="377" t="s">
        <v>13773</v>
      </c>
    </row>
    <row r="749" spans="1:16" ht="30" x14ac:dyDescent="0.25">
      <c r="A749" s="367" t="str">
        <f t="shared" si="346"/>
        <v>CCU.04.0006</v>
      </c>
      <c r="B749" s="226">
        <v>567</v>
      </c>
      <c r="C749" s="227"/>
      <c r="D749" s="227" t="s">
        <v>7516</v>
      </c>
      <c r="E749" s="228"/>
      <c r="F749" s="228" t="s">
        <v>16</v>
      </c>
      <c r="G749" s="368">
        <v>2.4</v>
      </c>
      <c r="H749" s="369">
        <f>VLOOKUP(B749,'INS-SIN-SD-10-2023'!A:D,4,0)</f>
        <v>12.64</v>
      </c>
      <c r="I749" s="369"/>
      <c r="J749" s="25">
        <f t="shared" si="347"/>
        <v>30.33</v>
      </c>
      <c r="M749" s="25">
        <f>VLOOKUP(B749,'INS-SIN-SD-10-2023'!A:D,4,0)</f>
        <v>12.64</v>
      </c>
      <c r="N749" s="25" t="b">
        <f t="shared" si="348"/>
        <v>1</v>
      </c>
      <c r="O749" s="377"/>
      <c r="P749" s="377" t="s">
        <v>13773</v>
      </c>
    </row>
    <row r="750" spans="1:16" ht="30" x14ac:dyDescent="0.25">
      <c r="A750" s="367" t="str">
        <f t="shared" si="346"/>
        <v>CCU.04.0006</v>
      </c>
      <c r="B750" s="226">
        <v>1327</v>
      </c>
      <c r="C750" s="227"/>
      <c r="D750" s="227" t="s">
        <v>7520</v>
      </c>
      <c r="E750" s="228"/>
      <c r="F750" s="228" t="s">
        <v>17</v>
      </c>
      <c r="G750" s="368">
        <v>0.36</v>
      </c>
      <c r="H750" s="369">
        <f>VLOOKUP(B750,'INS-SIN-SD-10-2023'!A:D,4,0)</f>
        <v>8.9600000000000009</v>
      </c>
      <c r="I750" s="369"/>
      <c r="J750" s="25">
        <f t="shared" si="347"/>
        <v>3.22</v>
      </c>
      <c r="M750" s="25">
        <f>VLOOKUP(B750,'INS-SIN-SD-10-2023'!A:D,4,0)</f>
        <v>8.9600000000000009</v>
      </c>
      <c r="N750" s="25" t="b">
        <f t="shared" si="348"/>
        <v>1</v>
      </c>
      <c r="O750" s="377"/>
      <c r="P750" s="377" t="s">
        <v>13773</v>
      </c>
    </row>
    <row r="751" spans="1:16" ht="30" x14ac:dyDescent="0.25">
      <c r="A751" s="367" t="str">
        <f t="shared" si="346"/>
        <v>CCU.04.0006</v>
      </c>
      <c r="B751" s="226">
        <v>11447</v>
      </c>
      <c r="C751" s="227"/>
      <c r="D751" s="227" t="s">
        <v>7583</v>
      </c>
      <c r="E751" s="228"/>
      <c r="F751" s="228" t="s">
        <v>6</v>
      </c>
      <c r="G751" s="368">
        <v>2</v>
      </c>
      <c r="H751" s="369">
        <f>VLOOKUP(B751,'INS-SIN-SD-10-2023'!A:D,4,0)</f>
        <v>24.51</v>
      </c>
      <c r="I751" s="369"/>
      <c r="J751" s="25">
        <f t="shared" si="347"/>
        <v>49.02</v>
      </c>
      <c r="M751" s="25">
        <f>VLOOKUP(B751,'INS-SIN-SD-10-2023'!A:D,4,0)</f>
        <v>24.51</v>
      </c>
      <c r="N751" s="25" t="b">
        <f t="shared" si="348"/>
        <v>1</v>
      </c>
      <c r="O751" s="377"/>
      <c r="P751" s="377" t="s">
        <v>13773</v>
      </c>
    </row>
    <row r="752" spans="1:16" ht="30" x14ac:dyDescent="0.25">
      <c r="A752" s="378" t="str">
        <f t="shared" si="346"/>
        <v>CCU.04.0006</v>
      </c>
      <c r="B752" s="379">
        <v>5088</v>
      </c>
      <c r="C752" s="380"/>
      <c r="D752" s="380" t="s">
        <v>13915</v>
      </c>
      <c r="E752" s="381"/>
      <c r="F752" s="381" t="s">
        <v>6</v>
      </c>
      <c r="G752" s="382">
        <v>1</v>
      </c>
      <c r="H752" s="383">
        <f>VLOOKUP(B752,'INS-SIN-SD-10-2023'!A:D,4,0)</f>
        <v>6.7</v>
      </c>
      <c r="I752" s="383"/>
      <c r="J752" s="25">
        <f t="shared" si="347"/>
        <v>6.7</v>
      </c>
      <c r="M752" s="25">
        <f>VLOOKUP(B752,'INS-SIN-SD-10-2023'!A:D,4,0)</f>
        <v>6.7</v>
      </c>
      <c r="N752" s="25" t="b">
        <f t="shared" si="348"/>
        <v>1</v>
      </c>
      <c r="O752" s="377"/>
      <c r="P752" s="377" t="s">
        <v>13773</v>
      </c>
    </row>
    <row r="753" spans="1:16" ht="30" x14ac:dyDescent="0.25">
      <c r="A753" s="328">
        <v>73665</v>
      </c>
      <c r="B753" s="357"/>
      <c r="C753" s="339" t="s">
        <v>13916</v>
      </c>
      <c r="D753" s="339"/>
      <c r="E753" s="334" t="s">
        <v>16</v>
      </c>
      <c r="F753" s="334"/>
      <c r="G753" s="358"/>
      <c r="H753" s="359"/>
      <c r="I753" s="340">
        <f>SUMIF(A:A,A753,J:J)</f>
        <v>97.08</v>
      </c>
      <c r="J753" s="377"/>
      <c r="K753" s="377"/>
      <c r="L753" s="377"/>
      <c r="M753" s="377"/>
      <c r="N753" s="377"/>
      <c r="O753" s="377"/>
      <c r="P753" s="377"/>
    </row>
    <row r="754" spans="1:16" x14ac:dyDescent="0.25">
      <c r="A754" s="390">
        <f t="shared" ref="A754:A759" si="349">IF(O754&lt;&gt;0,O754,A753)</f>
        <v>73665</v>
      </c>
      <c r="B754" s="391">
        <v>88245</v>
      </c>
      <c r="C754" s="392"/>
      <c r="D754" s="392" t="s">
        <v>3287</v>
      </c>
      <c r="E754" s="393"/>
      <c r="F754" s="393" t="s">
        <v>517</v>
      </c>
      <c r="G754" s="394">
        <v>0.35</v>
      </c>
      <c r="H754" s="395">
        <f>VLOOKUP(B754,'CMP-SIN-SD-10-2023'!A:D,4,0)</f>
        <v>29.32</v>
      </c>
      <c r="I754" s="395"/>
      <c r="J754" s="25">
        <f t="shared" ref="J754:J759" si="350">TRUNC((H754*G754),2)</f>
        <v>10.26</v>
      </c>
      <c r="M754" s="25">
        <f>VLOOKUP(B754,'CMP-SIN-SD-10-2023'!A:D,4,0)</f>
        <v>29.32</v>
      </c>
      <c r="N754" s="25" t="b">
        <f t="shared" ref="N754:N759" si="351">M754=H754</f>
        <v>1</v>
      </c>
      <c r="O754" s="377"/>
      <c r="P754" s="377"/>
    </row>
    <row r="755" spans="1:16" x14ac:dyDescent="0.25">
      <c r="A755" s="367">
        <f t="shared" si="349"/>
        <v>73665</v>
      </c>
      <c r="B755" s="226">
        <v>88309</v>
      </c>
      <c r="C755" s="227"/>
      <c r="D755" s="227" t="s">
        <v>3339</v>
      </c>
      <c r="E755" s="228"/>
      <c r="F755" s="228" t="s">
        <v>517</v>
      </c>
      <c r="G755" s="368">
        <v>1.1000000000000001</v>
      </c>
      <c r="H755" s="369">
        <f>VLOOKUP(B755,'CMP-SIN-SD-10-2023'!A:D,4,0)</f>
        <v>29.53</v>
      </c>
      <c r="I755" s="369"/>
      <c r="J755" s="25">
        <f t="shared" si="350"/>
        <v>32.479999999999997</v>
      </c>
      <c r="M755" s="25">
        <f>VLOOKUP(B755,'CMP-SIN-SD-10-2023'!A:D,4,0)</f>
        <v>29.53</v>
      </c>
      <c r="N755" s="25" t="b">
        <f t="shared" si="351"/>
        <v>1</v>
      </c>
      <c r="O755" s="377"/>
      <c r="P755" s="377"/>
    </row>
    <row r="756" spans="1:16" x14ac:dyDescent="0.25">
      <c r="A756" s="367">
        <f t="shared" si="349"/>
        <v>73665</v>
      </c>
      <c r="B756" s="226">
        <v>88316</v>
      </c>
      <c r="C756" s="227"/>
      <c r="D756" s="227" t="s">
        <v>3346</v>
      </c>
      <c r="E756" s="228"/>
      <c r="F756" s="228" t="s">
        <v>517</v>
      </c>
      <c r="G756" s="368">
        <v>1.1299999999999999</v>
      </c>
      <c r="H756" s="369">
        <f>VLOOKUP(B756,'CMP-SIN-SD-10-2023'!A:D,4,0)</f>
        <v>21.91</v>
      </c>
      <c r="I756" s="369"/>
      <c r="J756" s="25">
        <f t="shared" si="350"/>
        <v>24.75</v>
      </c>
      <c r="M756" s="25">
        <f>VLOOKUP(B756,'CMP-SIN-SD-10-2023'!A:D,4,0)</f>
        <v>21.91</v>
      </c>
      <c r="N756" s="25" t="b">
        <f t="shared" si="351"/>
        <v>1</v>
      </c>
      <c r="O756" s="377"/>
      <c r="P756" s="377"/>
    </row>
    <row r="757" spans="1:16" ht="30" x14ac:dyDescent="0.25">
      <c r="A757" s="367">
        <f t="shared" si="349"/>
        <v>73665</v>
      </c>
      <c r="B757" s="226">
        <v>88629</v>
      </c>
      <c r="C757" s="227"/>
      <c r="D757" s="227" t="s">
        <v>2933</v>
      </c>
      <c r="E757" s="228"/>
      <c r="F757" s="228" t="s">
        <v>12</v>
      </c>
      <c r="G757" s="368">
        <v>3.4499999999999999E-3</v>
      </c>
      <c r="H757" s="369">
        <f>VLOOKUP(B757,'CMP-SIN-SD-10-2023'!A:D,4,0)</f>
        <v>714.03</v>
      </c>
      <c r="I757" s="369"/>
      <c r="J757" s="25">
        <f t="shared" si="350"/>
        <v>2.46</v>
      </c>
      <c r="M757" s="25">
        <f>VLOOKUP(B757,'CMP-SIN-SD-10-2023'!A:D,4,0)</f>
        <v>714.03</v>
      </c>
      <c r="N757" s="25" t="b">
        <f t="shared" si="351"/>
        <v>1</v>
      </c>
      <c r="O757" s="377"/>
      <c r="P757" s="377"/>
    </row>
    <row r="758" spans="1:16" x14ac:dyDescent="0.25">
      <c r="A758" s="367">
        <f t="shared" si="349"/>
        <v>73665</v>
      </c>
      <c r="B758" s="226">
        <v>34</v>
      </c>
      <c r="C758" s="227"/>
      <c r="D758" s="227" t="s">
        <v>7428</v>
      </c>
      <c r="E758" s="228"/>
      <c r="F758" s="228" t="s">
        <v>17</v>
      </c>
      <c r="G758" s="368">
        <v>2.8</v>
      </c>
      <c r="H758" s="369">
        <f>VLOOKUP(B758,'INS-SIN-SD-10-2023'!A:D,4,0)</f>
        <v>9.32</v>
      </c>
      <c r="I758" s="369"/>
      <c r="J758" s="25">
        <f t="shared" si="350"/>
        <v>26.09</v>
      </c>
      <c r="M758" s="25">
        <f>VLOOKUP(B758,'INS-SIN-SD-10-2023'!A:D,4,0)</f>
        <v>9.32</v>
      </c>
      <c r="N758" s="25" t="b">
        <f t="shared" si="351"/>
        <v>1</v>
      </c>
      <c r="O758" s="377"/>
      <c r="P758" s="377" t="s">
        <v>13773</v>
      </c>
    </row>
    <row r="759" spans="1:16" x14ac:dyDescent="0.25">
      <c r="A759" s="378">
        <f t="shared" si="349"/>
        <v>73665</v>
      </c>
      <c r="B759" s="379">
        <v>7307</v>
      </c>
      <c r="C759" s="380"/>
      <c r="D759" s="380" t="s">
        <v>7620</v>
      </c>
      <c r="E759" s="381"/>
      <c r="F759" s="381" t="s">
        <v>3012</v>
      </c>
      <c r="G759" s="382">
        <v>2.5000000000000001E-2</v>
      </c>
      <c r="H759" s="383">
        <f>VLOOKUP(B759,'INS-SIN-SD-10-2023'!A:D,4,0)</f>
        <v>41.98</v>
      </c>
      <c r="I759" s="383"/>
      <c r="J759" s="25">
        <f t="shared" si="350"/>
        <v>1.04</v>
      </c>
      <c r="M759" s="25">
        <f>VLOOKUP(B759,'INS-SIN-SD-10-2023'!A:D,4,0)</f>
        <v>41.98</v>
      </c>
      <c r="N759" s="25" t="b">
        <f t="shared" si="351"/>
        <v>1</v>
      </c>
      <c r="O759" s="377"/>
      <c r="P759" s="377" t="s">
        <v>13773</v>
      </c>
    </row>
    <row r="760" spans="1:16" ht="45" x14ac:dyDescent="0.25">
      <c r="A760" s="328">
        <v>86904</v>
      </c>
      <c r="B760" s="357"/>
      <c r="C760" s="339" t="s">
        <v>2466</v>
      </c>
      <c r="D760" s="339"/>
      <c r="E760" s="334" t="s">
        <v>6</v>
      </c>
      <c r="F760" s="334"/>
      <c r="G760" s="358"/>
      <c r="H760" s="359"/>
      <c r="I760" s="340">
        <f>SUMIF(A:A,A760,J:J)</f>
        <v>150.53</v>
      </c>
      <c r="J760" s="377"/>
      <c r="K760" s="377"/>
      <c r="L760" s="377"/>
      <c r="M760" s="377"/>
      <c r="N760" s="377"/>
      <c r="O760" s="377"/>
      <c r="P760" s="377"/>
    </row>
    <row r="761" spans="1:16" ht="30" x14ac:dyDescent="0.25">
      <c r="A761" s="390">
        <f t="shared" ref="A761:A765" si="352">IF(O761&lt;&gt;0,O761,A760)</f>
        <v>86904</v>
      </c>
      <c r="B761" s="391">
        <v>88267</v>
      </c>
      <c r="C761" s="392"/>
      <c r="D761" s="392" t="s">
        <v>3307</v>
      </c>
      <c r="E761" s="393"/>
      <c r="F761" s="393" t="s">
        <v>517</v>
      </c>
      <c r="G761" s="394">
        <v>0.38700000000000001</v>
      </c>
      <c r="H761" s="395">
        <f>VLOOKUP(B761,'CMP-SIN-SD-10-2023'!A:D,4,0)</f>
        <v>28.78</v>
      </c>
      <c r="I761" s="395"/>
      <c r="J761" s="25">
        <f t="shared" ref="J761:J765" si="353">TRUNC((H761*G761),2)</f>
        <v>11.13</v>
      </c>
      <c r="M761" s="25">
        <f>VLOOKUP(B761,'CMP-SIN-SD-10-2023'!A:D,4,0)</f>
        <v>28.78</v>
      </c>
      <c r="N761" s="25" t="b">
        <f t="shared" ref="N761:N765" si="354">M761=H761</f>
        <v>1</v>
      </c>
      <c r="O761" s="377"/>
      <c r="P761" s="377"/>
    </row>
    <row r="762" spans="1:16" x14ac:dyDescent="0.25">
      <c r="A762" s="367">
        <f t="shared" si="352"/>
        <v>86904</v>
      </c>
      <c r="B762" s="226">
        <v>88316</v>
      </c>
      <c r="C762" s="227"/>
      <c r="D762" s="227" t="s">
        <v>3346</v>
      </c>
      <c r="E762" s="228"/>
      <c r="F762" s="228" t="s">
        <v>517</v>
      </c>
      <c r="G762" s="368">
        <v>0.18859999999999999</v>
      </c>
      <c r="H762" s="369">
        <f>VLOOKUP(B762,'CMP-SIN-SD-10-2023'!A:D,4,0)</f>
        <v>21.91</v>
      </c>
      <c r="I762" s="369"/>
      <c r="J762" s="25">
        <f t="shared" si="353"/>
        <v>4.13</v>
      </c>
      <c r="M762" s="25">
        <f>VLOOKUP(B762,'CMP-SIN-SD-10-2023'!A:D,4,0)</f>
        <v>21.91</v>
      </c>
      <c r="N762" s="25" t="b">
        <f t="shared" si="354"/>
        <v>1</v>
      </c>
      <c r="O762" s="377"/>
      <c r="P762" s="377"/>
    </row>
    <row r="763" spans="1:16" ht="30" x14ac:dyDescent="0.25">
      <c r="A763" s="367">
        <f t="shared" si="352"/>
        <v>86904</v>
      </c>
      <c r="B763" s="226">
        <v>10425</v>
      </c>
      <c r="C763" s="227"/>
      <c r="D763" s="227" t="s">
        <v>7659</v>
      </c>
      <c r="E763" s="228"/>
      <c r="F763" s="228" t="s">
        <v>6</v>
      </c>
      <c r="G763" s="368">
        <v>1</v>
      </c>
      <c r="H763" s="369">
        <f>VLOOKUP(B763,'INS-SIN-SD-10-2023'!A:D,4,0)</f>
        <v>95.39</v>
      </c>
      <c r="I763" s="369"/>
      <c r="J763" s="25">
        <f t="shared" si="353"/>
        <v>95.39</v>
      </c>
      <c r="M763" s="25">
        <f>VLOOKUP(B763,'INS-SIN-SD-10-2023'!A:D,4,0)</f>
        <v>95.39</v>
      </c>
      <c r="N763" s="25" t="b">
        <f t="shared" si="354"/>
        <v>1</v>
      </c>
      <c r="O763" s="377"/>
      <c r="P763" s="377" t="s">
        <v>13773</v>
      </c>
    </row>
    <row r="764" spans="1:16" ht="45" x14ac:dyDescent="0.25">
      <c r="A764" s="367">
        <f t="shared" si="352"/>
        <v>86904</v>
      </c>
      <c r="B764" s="226">
        <v>4351</v>
      </c>
      <c r="C764" s="227"/>
      <c r="D764" s="227" t="s">
        <v>7705</v>
      </c>
      <c r="E764" s="228"/>
      <c r="F764" s="228" t="s">
        <v>6</v>
      </c>
      <c r="G764" s="368">
        <v>2</v>
      </c>
      <c r="H764" s="369">
        <f>VLOOKUP(B764,'INS-SIN-SD-10-2023'!A:D,4,0)</f>
        <v>18.72</v>
      </c>
      <c r="I764" s="369"/>
      <c r="J764" s="25">
        <f t="shared" si="353"/>
        <v>37.44</v>
      </c>
      <c r="M764" s="25">
        <f>VLOOKUP(B764,'INS-SIN-SD-10-2023'!A:D,4,0)</f>
        <v>18.72</v>
      </c>
      <c r="N764" s="25" t="b">
        <f t="shared" si="354"/>
        <v>1</v>
      </c>
      <c r="O764" s="377"/>
      <c r="P764" s="377" t="s">
        <v>13773</v>
      </c>
    </row>
    <row r="765" spans="1:16" x14ac:dyDescent="0.25">
      <c r="A765" s="378">
        <f t="shared" si="352"/>
        <v>86904</v>
      </c>
      <c r="B765" s="379">
        <v>37329</v>
      </c>
      <c r="C765" s="380"/>
      <c r="D765" s="380" t="s">
        <v>7758</v>
      </c>
      <c r="E765" s="381"/>
      <c r="F765" s="381" t="s">
        <v>17</v>
      </c>
      <c r="G765" s="382">
        <v>3.04E-2</v>
      </c>
      <c r="H765" s="383">
        <f>VLOOKUP(B765,'INS-SIN-SD-10-2023'!A:D,4,0)</f>
        <v>80.38</v>
      </c>
      <c r="I765" s="383"/>
      <c r="J765" s="25">
        <f t="shared" si="353"/>
        <v>2.44</v>
      </c>
      <c r="M765" s="25">
        <f>VLOOKUP(B765,'INS-SIN-SD-10-2023'!A:D,4,0)</f>
        <v>80.38</v>
      </c>
      <c r="N765" s="25" t="b">
        <f t="shared" si="354"/>
        <v>1</v>
      </c>
      <c r="O765" s="377"/>
      <c r="P765" s="377" t="s">
        <v>13773</v>
      </c>
    </row>
    <row r="766" spans="1:16" x14ac:dyDescent="0.25">
      <c r="A766" s="328" t="s">
        <v>13917</v>
      </c>
      <c r="B766" s="357"/>
      <c r="C766" s="339" t="s">
        <v>13918</v>
      </c>
      <c r="D766" s="339"/>
      <c r="E766" s="334" t="s">
        <v>6</v>
      </c>
      <c r="F766" s="334"/>
      <c r="G766" s="358"/>
      <c r="H766" s="359"/>
      <c r="I766" s="340">
        <f>SUMIF(A:A,A766,J:J)</f>
        <v>230.93</v>
      </c>
      <c r="J766" s="377"/>
      <c r="K766" s="377"/>
      <c r="L766" s="377"/>
      <c r="M766" s="377"/>
      <c r="N766" s="377"/>
      <c r="O766" s="377"/>
      <c r="P766" s="377"/>
    </row>
    <row r="767" spans="1:16" x14ac:dyDescent="0.25">
      <c r="A767" s="384" t="str">
        <f t="shared" ref="A767" si="355">IF(O767&lt;&gt;0,O767,A766)</f>
        <v>CCU.04.0031</v>
      </c>
      <c r="B767" s="385" t="s">
        <v>13919</v>
      </c>
      <c r="C767" s="386"/>
      <c r="D767" s="386" t="s">
        <v>13920</v>
      </c>
      <c r="E767" s="387"/>
      <c r="F767" s="387" t="s">
        <v>6</v>
      </c>
      <c r="G767" s="388">
        <v>1</v>
      </c>
      <c r="H767" s="389">
        <v>230.93</v>
      </c>
      <c r="I767" s="389"/>
      <c r="J767" s="25">
        <f t="shared" ref="J767" si="356">TRUNC((H767*G767),2)</f>
        <v>230.93</v>
      </c>
      <c r="M767" s="25" t="e">
        <f>VLOOKUP(B767,'INS-SIN-SD-10-2023'!A:D,4,0)</f>
        <v>#N/A</v>
      </c>
      <c r="N767" s="25" t="e">
        <f t="shared" ref="N767" si="357">M767=H767</f>
        <v>#N/A</v>
      </c>
      <c r="O767" s="377"/>
      <c r="P767" s="377" t="s">
        <v>13813</v>
      </c>
    </row>
    <row r="768" spans="1:16" ht="45" x14ac:dyDescent="0.25">
      <c r="A768" s="328" t="s">
        <v>7125</v>
      </c>
      <c r="B768" s="357"/>
      <c r="C768" s="339" t="s">
        <v>13921</v>
      </c>
      <c r="D768" s="339"/>
      <c r="E768" s="334" t="s">
        <v>6</v>
      </c>
      <c r="F768" s="334"/>
      <c r="G768" s="358"/>
      <c r="H768" s="359"/>
      <c r="I768" s="340">
        <f>SUMIF(A:A,A768,J:J)</f>
        <v>1318.1</v>
      </c>
      <c r="J768" s="377"/>
      <c r="K768" s="377"/>
      <c r="L768" s="377"/>
      <c r="M768" s="377"/>
      <c r="N768" s="377"/>
      <c r="O768" s="377"/>
      <c r="P768" s="377"/>
    </row>
    <row r="769" spans="1:16" x14ac:dyDescent="0.25">
      <c r="A769" s="390" t="str">
        <f t="shared" ref="A769:A782" si="358">IF(O769&lt;&gt;0,O769,A768)</f>
        <v>CCU.04.0032</v>
      </c>
      <c r="B769" s="391">
        <v>88309</v>
      </c>
      <c r="C769" s="392"/>
      <c r="D769" s="392" t="s">
        <v>3339</v>
      </c>
      <c r="E769" s="393"/>
      <c r="F769" s="393" t="s">
        <v>517</v>
      </c>
      <c r="G769" s="394">
        <v>17.3</v>
      </c>
      <c r="H769" s="395">
        <f>VLOOKUP(B769,'CMP-SIN-SD-10-2023'!A:D,4,0)</f>
        <v>29.53</v>
      </c>
      <c r="I769" s="395"/>
      <c r="J769" s="25">
        <f t="shared" ref="J769:J782" si="359">TRUNC((H769*G769),2)</f>
        <v>510.86</v>
      </c>
      <c r="M769" s="25">
        <f>VLOOKUP(B769,'CMP-SIN-SD-10-2023'!A:D,4,0)</f>
        <v>29.53</v>
      </c>
      <c r="N769" s="25" t="b">
        <f t="shared" ref="N769:N782" si="360">M769=H769</f>
        <v>1</v>
      </c>
      <c r="O769" s="377"/>
      <c r="P769" s="377"/>
    </row>
    <row r="770" spans="1:16" x14ac:dyDescent="0.25">
      <c r="A770" s="367" t="str">
        <f t="shared" si="358"/>
        <v>CCU.04.0032</v>
      </c>
      <c r="B770" s="226">
        <v>88316</v>
      </c>
      <c r="C770" s="227"/>
      <c r="D770" s="227" t="s">
        <v>3346</v>
      </c>
      <c r="E770" s="228"/>
      <c r="F770" s="228" t="s">
        <v>517</v>
      </c>
      <c r="G770" s="368">
        <v>22.67</v>
      </c>
      <c r="H770" s="369">
        <f>VLOOKUP(B770,'CMP-SIN-SD-10-2023'!A:D,4,0)</f>
        <v>21.91</v>
      </c>
      <c r="I770" s="369"/>
      <c r="J770" s="25">
        <f t="shared" si="359"/>
        <v>496.69</v>
      </c>
      <c r="M770" s="25">
        <f>VLOOKUP(B770,'CMP-SIN-SD-10-2023'!A:D,4,0)</f>
        <v>21.91</v>
      </c>
      <c r="N770" s="25" t="b">
        <f t="shared" si="360"/>
        <v>1</v>
      </c>
      <c r="O770" s="377"/>
      <c r="P770" s="377"/>
    </row>
    <row r="771" spans="1:16" x14ac:dyDescent="0.25">
      <c r="A771" s="367" t="str">
        <f t="shared" si="358"/>
        <v>CCU.04.0032</v>
      </c>
      <c r="B771" s="226">
        <v>104</v>
      </c>
      <c r="C771" s="227"/>
      <c r="D771" s="227" t="s">
        <v>13838</v>
      </c>
      <c r="E771" s="228"/>
      <c r="F771" s="228" t="s">
        <v>13839</v>
      </c>
      <c r="G771" s="368">
        <v>0.32</v>
      </c>
      <c r="H771" s="369">
        <v>167.03</v>
      </c>
      <c r="I771" s="369"/>
      <c r="J771" s="25">
        <f t="shared" si="359"/>
        <v>53.44</v>
      </c>
      <c r="M771" s="25" t="e">
        <f>VLOOKUP(B771,'CMP-SIN-SD-10-2023'!A:D,4,0)</f>
        <v>#N/A</v>
      </c>
      <c r="N771" s="25" t="e">
        <f t="shared" si="360"/>
        <v>#N/A</v>
      </c>
      <c r="O771" s="377"/>
      <c r="P771" s="377" t="s">
        <v>13837</v>
      </c>
    </row>
    <row r="772" spans="1:16" x14ac:dyDescent="0.25">
      <c r="A772" s="367" t="str">
        <f t="shared" si="358"/>
        <v>CCU.04.0032</v>
      </c>
      <c r="B772" s="226">
        <v>1215</v>
      </c>
      <c r="C772" s="227"/>
      <c r="D772" s="227" t="s">
        <v>13840</v>
      </c>
      <c r="E772" s="228"/>
      <c r="F772" s="228" t="s">
        <v>13841</v>
      </c>
      <c r="G772" s="368">
        <v>35.76</v>
      </c>
      <c r="H772" s="369">
        <v>0.68</v>
      </c>
      <c r="I772" s="369"/>
      <c r="J772" s="25">
        <f t="shared" si="359"/>
        <v>24.31</v>
      </c>
      <c r="M772" s="25" t="e">
        <f>VLOOKUP(B772,'CMP-SIN-SD-10-2023'!A:D,4,0)</f>
        <v>#N/A</v>
      </c>
      <c r="N772" s="25" t="e">
        <f t="shared" si="360"/>
        <v>#N/A</v>
      </c>
      <c r="O772" s="377"/>
      <c r="P772" s="377" t="s">
        <v>13837</v>
      </c>
    </row>
    <row r="773" spans="1:16" x14ac:dyDescent="0.25">
      <c r="A773" s="367" t="str">
        <f t="shared" si="358"/>
        <v>CCU.04.0032</v>
      </c>
      <c r="B773" s="226">
        <v>1858</v>
      </c>
      <c r="C773" s="227"/>
      <c r="D773" s="227" t="s">
        <v>13922</v>
      </c>
      <c r="E773" s="228"/>
      <c r="F773" s="228" t="s">
        <v>13923</v>
      </c>
      <c r="G773" s="368">
        <v>2.37</v>
      </c>
      <c r="H773" s="369">
        <v>5.24</v>
      </c>
      <c r="I773" s="369"/>
      <c r="J773" s="25">
        <f t="shared" si="359"/>
        <v>12.41</v>
      </c>
      <c r="M773" s="25" t="e">
        <f>VLOOKUP(B773,'CMP-SIN-SD-10-2023'!A:D,4,0)</f>
        <v>#N/A</v>
      </c>
      <c r="N773" s="25" t="e">
        <f t="shared" si="360"/>
        <v>#N/A</v>
      </c>
      <c r="O773" s="377"/>
      <c r="P773" s="377" t="s">
        <v>13837</v>
      </c>
    </row>
    <row r="774" spans="1:16" x14ac:dyDescent="0.25">
      <c r="A774" s="367" t="str">
        <f t="shared" si="358"/>
        <v>CCU.04.0032</v>
      </c>
      <c r="B774" s="226">
        <v>2023</v>
      </c>
      <c r="C774" s="227"/>
      <c r="D774" s="227" t="s">
        <v>13924</v>
      </c>
      <c r="E774" s="228"/>
      <c r="F774" s="228" t="s">
        <v>13923</v>
      </c>
      <c r="G774" s="368">
        <v>2.2400000000000002</v>
      </c>
      <c r="H774" s="369">
        <v>5.63</v>
      </c>
      <c r="I774" s="369"/>
      <c r="J774" s="25">
        <f t="shared" si="359"/>
        <v>12.61</v>
      </c>
      <c r="M774" s="25" t="e">
        <f>VLOOKUP(B774,'CMP-SIN-SD-10-2023'!A:D,4,0)</f>
        <v>#N/A</v>
      </c>
      <c r="N774" s="25" t="e">
        <f t="shared" si="360"/>
        <v>#N/A</v>
      </c>
      <c r="O774" s="377"/>
      <c r="P774" s="377" t="s">
        <v>13837</v>
      </c>
    </row>
    <row r="775" spans="1:16" x14ac:dyDescent="0.25">
      <c r="A775" s="367" t="str">
        <f t="shared" si="358"/>
        <v>CCU.04.0032</v>
      </c>
      <c r="B775" s="226">
        <v>2386</v>
      </c>
      <c r="C775" s="227"/>
      <c r="D775" s="227" t="s">
        <v>13925</v>
      </c>
      <c r="E775" s="228"/>
      <c r="F775" s="228" t="s">
        <v>13839</v>
      </c>
      <c r="G775" s="368">
        <v>2.5000000000000001E-2</v>
      </c>
      <c r="H775" s="369">
        <v>85.36</v>
      </c>
      <c r="I775" s="369"/>
      <c r="J775" s="25">
        <f t="shared" si="359"/>
        <v>2.13</v>
      </c>
      <c r="M775" s="25" t="e">
        <f>VLOOKUP(B775,'CMP-SIN-SD-10-2023'!A:D,4,0)</f>
        <v>#N/A</v>
      </c>
      <c r="N775" s="25" t="e">
        <f t="shared" si="360"/>
        <v>#N/A</v>
      </c>
      <c r="O775" s="377"/>
      <c r="P775" s="377" t="s">
        <v>13837</v>
      </c>
    </row>
    <row r="776" spans="1:16" x14ac:dyDescent="0.25">
      <c r="A776" s="367" t="str">
        <f t="shared" si="358"/>
        <v>CCU.04.0032</v>
      </c>
      <c r="B776" s="226">
        <v>1861</v>
      </c>
      <c r="C776" s="227"/>
      <c r="D776" s="227" t="s">
        <v>13926</v>
      </c>
      <c r="E776" s="228"/>
      <c r="F776" s="228" t="s">
        <v>13841</v>
      </c>
      <c r="G776" s="368">
        <v>0.15</v>
      </c>
      <c r="H776" s="369">
        <v>5.99</v>
      </c>
      <c r="I776" s="369"/>
      <c r="J776" s="25">
        <f t="shared" si="359"/>
        <v>0.89</v>
      </c>
      <c r="M776" s="25" t="e">
        <f>VLOOKUP(B776,'CMP-SIN-SD-10-2023'!A:D,4,0)</f>
        <v>#N/A</v>
      </c>
      <c r="N776" s="25" t="e">
        <f t="shared" si="360"/>
        <v>#N/A</v>
      </c>
      <c r="O776" s="377"/>
      <c r="P776" s="377" t="s">
        <v>13837</v>
      </c>
    </row>
    <row r="777" spans="1:16" x14ac:dyDescent="0.25">
      <c r="A777" s="367" t="str">
        <f t="shared" si="358"/>
        <v>CCU.04.0032</v>
      </c>
      <c r="B777" s="226">
        <v>1221</v>
      </c>
      <c r="C777" s="227"/>
      <c r="D777" s="227" t="s">
        <v>13927</v>
      </c>
      <c r="E777" s="228"/>
      <c r="F777" s="228" t="s">
        <v>13841</v>
      </c>
      <c r="G777" s="368">
        <v>47.88</v>
      </c>
      <c r="H777" s="369">
        <v>0.54</v>
      </c>
      <c r="I777" s="369"/>
      <c r="J777" s="25">
        <f t="shared" si="359"/>
        <v>25.85</v>
      </c>
      <c r="M777" s="25" t="e">
        <f>VLOOKUP(B777,'CMP-SIN-SD-10-2023'!A:D,4,0)</f>
        <v>#N/A</v>
      </c>
      <c r="N777" s="25" t="e">
        <f t="shared" si="360"/>
        <v>#N/A</v>
      </c>
      <c r="O777" s="377"/>
      <c r="P777" s="377" t="s">
        <v>13837</v>
      </c>
    </row>
    <row r="778" spans="1:16" x14ac:dyDescent="0.25">
      <c r="A778" s="367" t="str">
        <f t="shared" si="358"/>
        <v>CCU.04.0032</v>
      </c>
      <c r="B778" s="226">
        <v>2033</v>
      </c>
      <c r="C778" s="227"/>
      <c r="D778" s="227" t="s">
        <v>13928</v>
      </c>
      <c r="E778" s="228"/>
      <c r="F778" s="228" t="s">
        <v>13836</v>
      </c>
      <c r="G778" s="368">
        <v>110.25</v>
      </c>
      <c r="H778" s="369">
        <v>0.3</v>
      </c>
      <c r="I778" s="369"/>
      <c r="J778" s="25">
        <f t="shared" si="359"/>
        <v>33.07</v>
      </c>
      <c r="M778" s="25" t="e">
        <f>VLOOKUP(B778,'CMP-SIN-SD-10-2023'!A:D,4,0)</f>
        <v>#N/A</v>
      </c>
      <c r="N778" s="25" t="e">
        <f t="shared" si="360"/>
        <v>#N/A</v>
      </c>
      <c r="O778" s="377"/>
      <c r="P778" s="377" t="s">
        <v>13837</v>
      </c>
    </row>
    <row r="779" spans="1:16" x14ac:dyDescent="0.25">
      <c r="A779" s="367" t="str">
        <f t="shared" si="358"/>
        <v>CCU.04.0032</v>
      </c>
      <c r="B779" s="226">
        <v>2387</v>
      </c>
      <c r="C779" s="227"/>
      <c r="D779" s="227" t="s">
        <v>13929</v>
      </c>
      <c r="E779" s="228"/>
      <c r="F779" s="228" t="s">
        <v>13839</v>
      </c>
      <c r="G779" s="368">
        <v>2.5000000000000001E-2</v>
      </c>
      <c r="H779" s="369">
        <v>90.36</v>
      </c>
      <c r="I779" s="369"/>
      <c r="J779" s="25">
        <f t="shared" si="359"/>
        <v>2.25</v>
      </c>
      <c r="M779" s="25" t="e">
        <f>VLOOKUP(B779,'CMP-SIN-SD-10-2023'!A:D,4,0)</f>
        <v>#N/A</v>
      </c>
      <c r="N779" s="25" t="e">
        <f t="shared" si="360"/>
        <v>#N/A</v>
      </c>
      <c r="O779" s="377"/>
      <c r="P779" s="377" t="s">
        <v>13837</v>
      </c>
    </row>
    <row r="780" spans="1:16" x14ac:dyDescent="0.25">
      <c r="A780" s="367" t="str">
        <f t="shared" si="358"/>
        <v>CCU.04.0032</v>
      </c>
      <c r="B780" s="226">
        <v>2437</v>
      </c>
      <c r="C780" s="227"/>
      <c r="D780" s="227" t="s">
        <v>13930</v>
      </c>
      <c r="E780" s="228"/>
      <c r="F780" s="228" t="s">
        <v>13841</v>
      </c>
      <c r="G780" s="368">
        <v>6.9</v>
      </c>
      <c r="H780" s="369">
        <v>4.28</v>
      </c>
      <c r="I780" s="369"/>
      <c r="J780" s="25">
        <f t="shared" si="359"/>
        <v>29.53</v>
      </c>
      <c r="M780" s="25" t="e">
        <f>VLOOKUP(B780,'CMP-SIN-SD-10-2023'!A:D,4,0)</f>
        <v>#N/A</v>
      </c>
      <c r="N780" s="25" t="e">
        <f t="shared" si="360"/>
        <v>#N/A</v>
      </c>
      <c r="O780" s="377"/>
      <c r="P780" s="377" t="s">
        <v>13837</v>
      </c>
    </row>
    <row r="781" spans="1:16" x14ac:dyDescent="0.25">
      <c r="A781" s="367" t="str">
        <f t="shared" si="358"/>
        <v>CCU.04.0032</v>
      </c>
      <c r="B781" s="226">
        <v>1216</v>
      </c>
      <c r="C781" s="227"/>
      <c r="D781" s="227" t="s">
        <v>13931</v>
      </c>
      <c r="E781" s="228"/>
      <c r="F781" s="228" t="s">
        <v>13841</v>
      </c>
      <c r="G781" s="368">
        <v>1.24</v>
      </c>
      <c r="H781" s="369">
        <v>2.52</v>
      </c>
      <c r="I781" s="369"/>
      <c r="J781" s="25">
        <f t="shared" si="359"/>
        <v>3.12</v>
      </c>
      <c r="M781" s="25" t="e">
        <f>VLOOKUP(B781,'CMP-SIN-SD-10-2023'!A:D,4,0)</f>
        <v>#N/A</v>
      </c>
      <c r="N781" s="25" t="e">
        <f t="shared" si="360"/>
        <v>#N/A</v>
      </c>
      <c r="O781" s="377"/>
      <c r="P781" s="377" t="s">
        <v>13837</v>
      </c>
    </row>
    <row r="782" spans="1:16" ht="30" x14ac:dyDescent="0.25">
      <c r="A782" s="378" t="str">
        <f t="shared" si="358"/>
        <v>CCU.04.0032</v>
      </c>
      <c r="B782" s="379">
        <v>2787</v>
      </c>
      <c r="C782" s="380"/>
      <c r="D782" s="380" t="s">
        <v>13932</v>
      </c>
      <c r="E782" s="381"/>
      <c r="F782" s="381" t="s">
        <v>13882</v>
      </c>
      <c r="G782" s="382">
        <v>5.46</v>
      </c>
      <c r="H782" s="383">
        <v>20.32</v>
      </c>
      <c r="I782" s="383"/>
      <c r="J782" s="25">
        <f t="shared" si="359"/>
        <v>110.94</v>
      </c>
      <c r="M782" s="25" t="e">
        <f>VLOOKUP(B782,'CMP-SIN-SD-10-2023'!A:D,4,0)</f>
        <v>#N/A</v>
      </c>
      <c r="N782" s="25" t="e">
        <f t="shared" si="360"/>
        <v>#N/A</v>
      </c>
      <c r="O782" s="377"/>
      <c r="P782" s="377" t="s">
        <v>13837</v>
      </c>
    </row>
    <row r="783" spans="1:16" ht="60" x14ac:dyDescent="0.25">
      <c r="A783" s="328">
        <v>95470</v>
      </c>
      <c r="B783" s="357"/>
      <c r="C783" s="339" t="s">
        <v>48</v>
      </c>
      <c r="D783" s="339"/>
      <c r="E783" s="334" t="s">
        <v>6</v>
      </c>
      <c r="F783" s="334"/>
      <c r="G783" s="358"/>
      <c r="H783" s="359"/>
      <c r="I783" s="340">
        <f>SUMIF(A:A,A783,J:J)</f>
        <v>314.89</v>
      </c>
      <c r="J783" s="377"/>
      <c r="K783" s="377"/>
      <c r="L783" s="377"/>
      <c r="M783" s="377"/>
      <c r="N783" s="377"/>
      <c r="O783" s="377"/>
      <c r="P783" s="377"/>
    </row>
    <row r="784" spans="1:16" ht="30" x14ac:dyDescent="0.25">
      <c r="A784" s="390">
        <f t="shared" ref="A784:A785" si="361">IF(O784&lt;&gt;0,O784,A783)</f>
        <v>95470</v>
      </c>
      <c r="B784" s="391">
        <v>95469</v>
      </c>
      <c r="C784" s="392"/>
      <c r="D784" s="392" t="s">
        <v>2504</v>
      </c>
      <c r="E784" s="393"/>
      <c r="F784" s="393" t="s">
        <v>6</v>
      </c>
      <c r="G784" s="394">
        <v>1</v>
      </c>
      <c r="H784" s="395">
        <f>VLOOKUP(B784,'CMP-SIN-SD-10-2023'!A:D,4,0)</f>
        <v>305.36</v>
      </c>
      <c r="I784" s="395"/>
      <c r="J784" s="25">
        <f t="shared" ref="J784:J785" si="362">TRUNC((H784*G784),2)</f>
        <v>305.36</v>
      </c>
      <c r="M784" s="25">
        <f>VLOOKUP(B784,'CMP-SIN-SD-10-2023'!A:D,4,0)</f>
        <v>305.36</v>
      </c>
      <c r="N784" s="25" t="b">
        <f t="shared" ref="N784:N785" si="363">M784=H784</f>
        <v>1</v>
      </c>
      <c r="O784" s="377"/>
      <c r="P784" s="377"/>
    </row>
    <row r="785" spans="1:16" ht="30" x14ac:dyDescent="0.25">
      <c r="A785" s="378">
        <f t="shared" si="361"/>
        <v>95470</v>
      </c>
      <c r="B785" s="379">
        <v>6142</v>
      </c>
      <c r="C785" s="380"/>
      <c r="D785" s="380" t="s">
        <v>7542</v>
      </c>
      <c r="E785" s="381"/>
      <c r="F785" s="381" t="s">
        <v>6</v>
      </c>
      <c r="G785" s="382">
        <v>1</v>
      </c>
      <c r="H785" s="383">
        <f>VLOOKUP(B785,'INS-SIN-SD-10-2023'!A:D,4,0)</f>
        <v>9.5299999999999994</v>
      </c>
      <c r="I785" s="383"/>
      <c r="J785" s="25">
        <f t="shared" si="362"/>
        <v>9.5299999999999994</v>
      </c>
      <c r="M785" s="25">
        <f>VLOOKUP(B785,'INS-SIN-SD-10-2023'!A:D,4,0)</f>
        <v>9.5299999999999994</v>
      </c>
      <c r="N785" s="25" t="b">
        <f t="shared" si="363"/>
        <v>1</v>
      </c>
      <c r="O785" s="377"/>
      <c r="P785" s="377" t="s">
        <v>13773</v>
      </c>
    </row>
    <row r="786" spans="1:16" ht="60" x14ac:dyDescent="0.25">
      <c r="A786" s="328">
        <v>95472</v>
      </c>
      <c r="B786" s="357"/>
      <c r="C786" s="339" t="s">
        <v>50</v>
      </c>
      <c r="D786" s="339"/>
      <c r="E786" s="334" t="s">
        <v>6</v>
      </c>
      <c r="F786" s="334"/>
      <c r="G786" s="358"/>
      <c r="H786" s="359"/>
      <c r="I786" s="340">
        <f>SUMIF(A:A,A786,J:J)</f>
        <v>790.52</v>
      </c>
      <c r="J786" s="377"/>
      <c r="K786" s="377"/>
      <c r="L786" s="377"/>
      <c r="M786" s="377"/>
      <c r="N786" s="377"/>
      <c r="O786" s="377"/>
      <c r="P786" s="377"/>
    </row>
    <row r="787" spans="1:16" ht="45" x14ac:dyDescent="0.25">
      <c r="A787" s="390">
        <f t="shared" ref="A787:A788" si="364">IF(O787&lt;&gt;0,O787,A786)</f>
        <v>95472</v>
      </c>
      <c r="B787" s="391">
        <v>95471</v>
      </c>
      <c r="C787" s="392"/>
      <c r="D787" s="392" t="s">
        <v>2505</v>
      </c>
      <c r="E787" s="393"/>
      <c r="F787" s="393" t="s">
        <v>6</v>
      </c>
      <c r="G787" s="394">
        <v>1</v>
      </c>
      <c r="H787" s="395">
        <f>VLOOKUP(B787,'CMP-SIN-SD-10-2023'!A:D,4,0)</f>
        <v>780.99</v>
      </c>
      <c r="I787" s="395"/>
      <c r="J787" s="25">
        <f t="shared" ref="J787:J788" si="365">TRUNC((H787*G787),2)</f>
        <v>780.99</v>
      </c>
      <c r="M787" s="25">
        <f>VLOOKUP(B787,'CMP-SIN-SD-10-2023'!A:D,4,0)</f>
        <v>780.99</v>
      </c>
      <c r="N787" s="25" t="b">
        <f t="shared" ref="N787:N788" si="366">M787=H787</f>
        <v>1</v>
      </c>
      <c r="O787" s="377"/>
      <c r="P787" s="377"/>
    </row>
    <row r="788" spans="1:16" ht="30" x14ac:dyDescent="0.25">
      <c r="A788" s="378">
        <f t="shared" si="364"/>
        <v>95472</v>
      </c>
      <c r="B788" s="379">
        <v>6142</v>
      </c>
      <c r="C788" s="380"/>
      <c r="D788" s="380" t="s">
        <v>7542</v>
      </c>
      <c r="E788" s="381"/>
      <c r="F788" s="381" t="s">
        <v>6</v>
      </c>
      <c r="G788" s="382">
        <v>1</v>
      </c>
      <c r="H788" s="383">
        <f>VLOOKUP(B788,'INS-SIN-SD-10-2023'!A:D,4,0)</f>
        <v>9.5299999999999994</v>
      </c>
      <c r="I788" s="383"/>
      <c r="J788" s="25">
        <f t="shared" si="365"/>
        <v>9.5299999999999994</v>
      </c>
      <c r="M788" s="25">
        <f>VLOOKUP(B788,'INS-SIN-SD-10-2023'!A:D,4,0)</f>
        <v>9.5299999999999994</v>
      </c>
      <c r="N788" s="25" t="b">
        <f t="shared" si="366"/>
        <v>1</v>
      </c>
      <c r="O788" s="377"/>
      <c r="P788" s="377" t="s">
        <v>13773</v>
      </c>
    </row>
    <row r="789" spans="1:16" ht="30" x14ac:dyDescent="0.25">
      <c r="A789" s="328">
        <v>100858</v>
      </c>
      <c r="B789" s="357"/>
      <c r="C789" s="339" t="s">
        <v>7137</v>
      </c>
      <c r="D789" s="339"/>
      <c r="E789" s="334" t="s">
        <v>6</v>
      </c>
      <c r="F789" s="334"/>
      <c r="G789" s="358"/>
      <c r="H789" s="359"/>
      <c r="I789" s="340">
        <f>SUMIF(A:A,A789,J:J)</f>
        <v>719.24</v>
      </c>
      <c r="J789" s="377"/>
      <c r="K789" s="377"/>
      <c r="L789" s="377"/>
      <c r="M789" s="377"/>
      <c r="N789" s="377"/>
      <c r="O789" s="377"/>
      <c r="P789" s="377"/>
    </row>
    <row r="790" spans="1:16" ht="30" x14ac:dyDescent="0.25">
      <c r="A790" s="390">
        <f t="shared" ref="A790:A796" si="367">IF(O790&lt;&gt;0,O790,A789)</f>
        <v>100858</v>
      </c>
      <c r="B790" s="391">
        <v>88267</v>
      </c>
      <c r="C790" s="392"/>
      <c r="D790" s="392" t="s">
        <v>3307</v>
      </c>
      <c r="E790" s="393"/>
      <c r="F790" s="393" t="s">
        <v>517</v>
      </c>
      <c r="G790" s="394">
        <v>1.0089999999999999</v>
      </c>
      <c r="H790" s="395">
        <f>VLOOKUP(B790,'CMP-SIN-SD-10-2023'!A:D,4,0)</f>
        <v>28.78</v>
      </c>
      <c r="I790" s="395"/>
      <c r="J790" s="25">
        <f t="shared" ref="J790:J796" si="368">TRUNC((H790*G790),2)</f>
        <v>29.03</v>
      </c>
      <c r="M790" s="25">
        <f>VLOOKUP(B790,'CMP-SIN-SD-10-2023'!A:D,4,0)</f>
        <v>28.78</v>
      </c>
      <c r="N790" s="25" t="b">
        <f t="shared" ref="N790:N796" si="369">M790=H790</f>
        <v>1</v>
      </c>
      <c r="O790" s="377"/>
      <c r="P790" s="377"/>
    </row>
    <row r="791" spans="1:16" x14ac:dyDescent="0.25">
      <c r="A791" s="367">
        <f t="shared" si="367"/>
        <v>100858</v>
      </c>
      <c r="B791" s="226">
        <v>88316</v>
      </c>
      <c r="C791" s="227"/>
      <c r="D791" s="227" t="s">
        <v>3346</v>
      </c>
      <c r="E791" s="228"/>
      <c r="F791" s="228" t="s">
        <v>517</v>
      </c>
      <c r="G791" s="368">
        <v>0.31790000000000002</v>
      </c>
      <c r="H791" s="369">
        <f>VLOOKUP(B791,'CMP-SIN-SD-10-2023'!A:D,4,0)</f>
        <v>21.91</v>
      </c>
      <c r="I791" s="369"/>
      <c r="J791" s="25">
        <f t="shared" si="368"/>
        <v>6.96</v>
      </c>
      <c r="M791" s="25">
        <f>VLOOKUP(B791,'CMP-SIN-SD-10-2023'!A:D,4,0)</f>
        <v>21.91</v>
      </c>
      <c r="N791" s="25" t="b">
        <f t="shared" si="369"/>
        <v>1</v>
      </c>
      <c r="O791" s="377"/>
      <c r="P791" s="377"/>
    </row>
    <row r="792" spans="1:16" ht="30" x14ac:dyDescent="0.25">
      <c r="A792" s="367">
        <f t="shared" si="367"/>
        <v>100858</v>
      </c>
      <c r="B792" s="226">
        <v>6142</v>
      </c>
      <c r="C792" s="227"/>
      <c r="D792" s="227" t="s">
        <v>7542</v>
      </c>
      <c r="E792" s="228"/>
      <c r="F792" s="228" t="s">
        <v>6</v>
      </c>
      <c r="G792" s="368">
        <v>1</v>
      </c>
      <c r="H792" s="369">
        <f>VLOOKUP(B792,'INS-SIN-SD-10-2023'!A:D,4,0)</f>
        <v>9.5299999999999994</v>
      </c>
      <c r="I792" s="369"/>
      <c r="J792" s="25">
        <f t="shared" si="368"/>
        <v>9.5299999999999994</v>
      </c>
      <c r="M792" s="25">
        <f>VLOOKUP(B792,'INS-SIN-SD-10-2023'!A:D,4,0)</f>
        <v>9.5299999999999994</v>
      </c>
      <c r="N792" s="25" t="b">
        <f t="shared" si="369"/>
        <v>1</v>
      </c>
      <c r="O792" s="377"/>
      <c r="P792" s="377" t="s">
        <v>13773</v>
      </c>
    </row>
    <row r="793" spans="1:16" x14ac:dyDescent="0.25">
      <c r="A793" s="367">
        <f t="shared" si="367"/>
        <v>100858</v>
      </c>
      <c r="B793" s="226">
        <v>3146</v>
      </c>
      <c r="C793" s="227"/>
      <c r="D793" s="227" t="s">
        <v>7617</v>
      </c>
      <c r="E793" s="228"/>
      <c r="F793" s="228" t="s">
        <v>6</v>
      </c>
      <c r="G793" s="368">
        <v>3.6499999999999998E-2</v>
      </c>
      <c r="H793" s="369">
        <f>VLOOKUP(B793,'INS-SIN-SD-10-2023'!A:D,4,0)</f>
        <v>3.96</v>
      </c>
      <c r="I793" s="369"/>
      <c r="J793" s="25">
        <f t="shared" si="368"/>
        <v>0.14000000000000001</v>
      </c>
      <c r="M793" s="25">
        <f>VLOOKUP(B793,'INS-SIN-SD-10-2023'!A:D,4,0)</f>
        <v>3.96</v>
      </c>
      <c r="N793" s="25" t="b">
        <f t="shared" si="369"/>
        <v>1</v>
      </c>
      <c r="O793" s="377"/>
      <c r="P793" s="377" t="s">
        <v>13773</v>
      </c>
    </row>
    <row r="794" spans="1:16" ht="30" x14ac:dyDescent="0.25">
      <c r="A794" s="367">
        <f t="shared" si="367"/>
        <v>100858</v>
      </c>
      <c r="B794" s="226">
        <v>10432</v>
      </c>
      <c r="C794" s="227"/>
      <c r="D794" s="227" t="s">
        <v>7687</v>
      </c>
      <c r="E794" s="228"/>
      <c r="F794" s="228" t="s">
        <v>6</v>
      </c>
      <c r="G794" s="368">
        <v>1</v>
      </c>
      <c r="H794" s="369">
        <f>VLOOKUP(B794,'INS-SIN-SD-10-2023'!A:D,4,0)</f>
        <v>366.84</v>
      </c>
      <c r="I794" s="369"/>
      <c r="J794" s="25">
        <f t="shared" si="368"/>
        <v>366.84</v>
      </c>
      <c r="M794" s="25">
        <f>VLOOKUP(B794,'INS-SIN-SD-10-2023'!A:D,4,0)</f>
        <v>366.84</v>
      </c>
      <c r="N794" s="25" t="b">
        <f t="shared" si="369"/>
        <v>1</v>
      </c>
      <c r="O794" s="377"/>
      <c r="P794" s="377" t="s">
        <v>13773</v>
      </c>
    </row>
    <row r="795" spans="1:16" ht="45" x14ac:dyDescent="0.25">
      <c r="A795" s="367">
        <f t="shared" si="367"/>
        <v>100858</v>
      </c>
      <c r="B795" s="226">
        <v>4351</v>
      </c>
      <c r="C795" s="227"/>
      <c r="D795" s="227" t="s">
        <v>7705</v>
      </c>
      <c r="E795" s="228"/>
      <c r="F795" s="228" t="s">
        <v>6</v>
      </c>
      <c r="G795" s="368">
        <v>2</v>
      </c>
      <c r="H795" s="369">
        <f>VLOOKUP(B795,'INS-SIN-SD-10-2023'!A:D,4,0)</f>
        <v>18.72</v>
      </c>
      <c r="I795" s="369"/>
      <c r="J795" s="25">
        <f t="shared" si="368"/>
        <v>37.44</v>
      </c>
      <c r="M795" s="25">
        <f>VLOOKUP(B795,'INS-SIN-SD-10-2023'!A:D,4,0)</f>
        <v>18.72</v>
      </c>
      <c r="N795" s="25" t="b">
        <f t="shared" si="369"/>
        <v>1</v>
      </c>
      <c r="O795" s="377"/>
      <c r="P795" s="377" t="s">
        <v>13773</v>
      </c>
    </row>
    <row r="796" spans="1:16" ht="30" x14ac:dyDescent="0.25">
      <c r="A796" s="378">
        <f t="shared" si="367"/>
        <v>100858</v>
      </c>
      <c r="B796" s="379">
        <v>21112</v>
      </c>
      <c r="C796" s="380"/>
      <c r="D796" s="380" t="s">
        <v>4722</v>
      </c>
      <c r="E796" s="381"/>
      <c r="F796" s="381" t="s">
        <v>6</v>
      </c>
      <c r="G796" s="382">
        <v>1</v>
      </c>
      <c r="H796" s="383">
        <f>VLOOKUP(B796,'INS-SIN-SD-10-2023'!A:D,4,0)</f>
        <v>269.3</v>
      </c>
      <c r="I796" s="383"/>
      <c r="J796" s="25">
        <f t="shared" si="368"/>
        <v>269.3</v>
      </c>
      <c r="M796" s="25">
        <f>VLOOKUP(B796,'INS-SIN-SD-10-2023'!A:D,4,0)</f>
        <v>269.3</v>
      </c>
      <c r="N796" s="25" t="b">
        <f t="shared" si="369"/>
        <v>1</v>
      </c>
      <c r="O796" s="377"/>
      <c r="P796" s="377" t="s">
        <v>13773</v>
      </c>
    </row>
    <row r="797" spans="1:16" ht="30" x14ac:dyDescent="0.25">
      <c r="A797" s="328">
        <v>86915</v>
      </c>
      <c r="B797" s="357"/>
      <c r="C797" s="339" t="s">
        <v>5097</v>
      </c>
      <c r="D797" s="339"/>
      <c r="E797" s="334" t="s">
        <v>6</v>
      </c>
      <c r="F797" s="334"/>
      <c r="G797" s="358"/>
      <c r="H797" s="359"/>
      <c r="I797" s="340">
        <f>SUMIF(A:A,A797,J:J)</f>
        <v>132.31</v>
      </c>
      <c r="J797" s="377"/>
      <c r="K797" s="377"/>
      <c r="L797" s="377"/>
      <c r="M797" s="377"/>
      <c r="N797" s="377"/>
      <c r="O797" s="377"/>
      <c r="P797" s="377"/>
    </row>
    <row r="798" spans="1:16" ht="30" x14ac:dyDescent="0.25">
      <c r="A798" s="390">
        <f t="shared" ref="A798:A801" si="370">IF(O798&lt;&gt;0,O798,A797)</f>
        <v>86915</v>
      </c>
      <c r="B798" s="391">
        <v>88267</v>
      </c>
      <c r="C798" s="392"/>
      <c r="D798" s="392" t="s">
        <v>3307</v>
      </c>
      <c r="E798" s="393"/>
      <c r="F798" s="393" t="s">
        <v>517</v>
      </c>
      <c r="G798" s="394">
        <v>9.6000000000000002E-2</v>
      </c>
      <c r="H798" s="395">
        <f>VLOOKUP(B798,'CMP-SIN-SD-10-2023'!A:D,4,0)</f>
        <v>28.78</v>
      </c>
      <c r="I798" s="395"/>
      <c r="J798" s="25">
        <f t="shared" ref="J798:J801" si="371">TRUNC((H798*G798),2)</f>
        <v>2.76</v>
      </c>
      <c r="M798" s="25">
        <f>VLOOKUP(B798,'CMP-SIN-SD-10-2023'!A:D,4,0)</f>
        <v>28.78</v>
      </c>
      <c r="N798" s="25" t="b">
        <f t="shared" ref="N798:N801" si="372">M798=H798</f>
        <v>1</v>
      </c>
      <c r="O798" s="377"/>
      <c r="P798" s="377"/>
    </row>
    <row r="799" spans="1:16" x14ac:dyDescent="0.25">
      <c r="A799" s="367">
        <f t="shared" si="370"/>
        <v>86915</v>
      </c>
      <c r="B799" s="226">
        <v>88316</v>
      </c>
      <c r="C799" s="227"/>
      <c r="D799" s="227" t="s">
        <v>3346</v>
      </c>
      <c r="E799" s="228"/>
      <c r="F799" s="228" t="s">
        <v>517</v>
      </c>
      <c r="G799" s="368">
        <v>3.0300000000000001E-2</v>
      </c>
      <c r="H799" s="369">
        <f>VLOOKUP(B799,'CMP-SIN-SD-10-2023'!A:D,4,0)</f>
        <v>21.91</v>
      </c>
      <c r="I799" s="369"/>
      <c r="J799" s="25">
        <f t="shared" si="371"/>
        <v>0.66</v>
      </c>
      <c r="M799" s="25">
        <f>VLOOKUP(B799,'CMP-SIN-SD-10-2023'!A:D,4,0)</f>
        <v>21.91</v>
      </c>
      <c r="N799" s="25" t="b">
        <f t="shared" si="372"/>
        <v>1</v>
      </c>
      <c r="O799" s="377"/>
      <c r="P799" s="377"/>
    </row>
    <row r="800" spans="1:16" x14ac:dyDescent="0.25">
      <c r="A800" s="367">
        <f t="shared" si="370"/>
        <v>86915</v>
      </c>
      <c r="B800" s="226">
        <v>3146</v>
      </c>
      <c r="C800" s="227"/>
      <c r="D800" s="227" t="s">
        <v>7617</v>
      </c>
      <c r="E800" s="228"/>
      <c r="F800" s="228" t="s">
        <v>6</v>
      </c>
      <c r="G800" s="368">
        <v>2.1000000000000001E-2</v>
      </c>
      <c r="H800" s="369">
        <f>VLOOKUP(B800,'INS-SIN-SD-10-2023'!A:D,4,0)</f>
        <v>3.96</v>
      </c>
      <c r="I800" s="369"/>
      <c r="J800" s="25">
        <f t="shared" si="371"/>
        <v>0.08</v>
      </c>
      <c r="M800" s="25">
        <f>VLOOKUP(B800,'INS-SIN-SD-10-2023'!A:D,4,0)</f>
        <v>3.96</v>
      </c>
      <c r="N800" s="25" t="b">
        <f t="shared" si="372"/>
        <v>1</v>
      </c>
      <c r="O800" s="377"/>
      <c r="P800" s="377" t="s">
        <v>13773</v>
      </c>
    </row>
    <row r="801" spans="1:16" ht="30" x14ac:dyDescent="0.25">
      <c r="A801" s="378">
        <f t="shared" si="370"/>
        <v>86915</v>
      </c>
      <c r="B801" s="379">
        <v>36791</v>
      </c>
      <c r="C801" s="380"/>
      <c r="D801" s="380" t="s">
        <v>7829</v>
      </c>
      <c r="E801" s="381"/>
      <c r="F801" s="381" t="s">
        <v>6</v>
      </c>
      <c r="G801" s="382">
        <v>1</v>
      </c>
      <c r="H801" s="383">
        <f>VLOOKUP(B801,'INS-SIN-SD-10-2023'!A:D,4,0)</f>
        <v>128.81</v>
      </c>
      <c r="I801" s="383"/>
      <c r="J801" s="25">
        <f t="shared" si="371"/>
        <v>128.81</v>
      </c>
      <c r="M801" s="25">
        <f>VLOOKUP(B801,'INS-SIN-SD-10-2023'!A:D,4,0)</f>
        <v>128.81</v>
      </c>
      <c r="N801" s="25" t="b">
        <f t="shared" si="372"/>
        <v>1</v>
      </c>
      <c r="O801" s="377"/>
      <c r="P801" s="377" t="s">
        <v>13773</v>
      </c>
    </row>
    <row r="802" spans="1:16" ht="45" x14ac:dyDescent="0.25">
      <c r="A802" s="328">
        <v>86910</v>
      </c>
      <c r="B802" s="357"/>
      <c r="C802" s="339" t="s">
        <v>13933</v>
      </c>
      <c r="D802" s="339"/>
      <c r="E802" s="334" t="s">
        <v>6</v>
      </c>
      <c r="F802" s="334"/>
      <c r="G802" s="358"/>
      <c r="H802" s="359"/>
      <c r="I802" s="340">
        <f>SUMIF(A:A,A802,J:J)</f>
        <v>118.35</v>
      </c>
      <c r="J802" s="377"/>
      <c r="K802" s="377"/>
      <c r="L802" s="377"/>
      <c r="M802" s="377"/>
      <c r="N802" s="377"/>
      <c r="O802" s="377"/>
      <c r="P802" s="377"/>
    </row>
    <row r="803" spans="1:16" ht="30" x14ac:dyDescent="0.25">
      <c r="A803" s="390">
        <f t="shared" ref="A803:A806" si="373">IF(O803&lt;&gt;0,O803,A802)</f>
        <v>86910</v>
      </c>
      <c r="B803" s="391">
        <v>88267</v>
      </c>
      <c r="C803" s="392"/>
      <c r="D803" s="392" t="s">
        <v>3307</v>
      </c>
      <c r="E803" s="393"/>
      <c r="F803" s="393" t="s">
        <v>517</v>
      </c>
      <c r="G803" s="394">
        <v>0.1164</v>
      </c>
      <c r="H803" s="395">
        <f>VLOOKUP(B803,'CMP-SIN-SD-10-2023'!A:D,4,0)</f>
        <v>28.78</v>
      </c>
      <c r="I803" s="395"/>
      <c r="J803" s="25">
        <f t="shared" ref="J803:J806" si="374">TRUNC((H803*G803),2)</f>
        <v>3.34</v>
      </c>
      <c r="M803" s="25">
        <f>VLOOKUP(B803,'CMP-SIN-SD-10-2023'!A:D,4,0)</f>
        <v>28.78</v>
      </c>
      <c r="N803" s="25" t="b">
        <f t="shared" ref="N803:N806" si="375">M803=H803</f>
        <v>1</v>
      </c>
      <c r="O803" s="377"/>
      <c r="P803" s="377"/>
    </row>
    <row r="804" spans="1:16" x14ac:dyDescent="0.25">
      <c r="A804" s="367">
        <f t="shared" si="373"/>
        <v>86910</v>
      </c>
      <c r="B804" s="226">
        <v>88316</v>
      </c>
      <c r="C804" s="227"/>
      <c r="D804" s="227" t="s">
        <v>3346</v>
      </c>
      <c r="E804" s="228"/>
      <c r="F804" s="228" t="s">
        <v>517</v>
      </c>
      <c r="G804" s="368">
        <v>3.6700000000000003E-2</v>
      </c>
      <c r="H804" s="369">
        <f>VLOOKUP(B804,'CMP-SIN-SD-10-2023'!A:D,4,0)</f>
        <v>21.91</v>
      </c>
      <c r="I804" s="369"/>
      <c r="J804" s="25">
        <f t="shared" si="374"/>
        <v>0.8</v>
      </c>
      <c r="M804" s="25">
        <f>VLOOKUP(B804,'CMP-SIN-SD-10-2023'!A:D,4,0)</f>
        <v>21.91</v>
      </c>
      <c r="N804" s="25" t="b">
        <f t="shared" si="375"/>
        <v>1</v>
      </c>
      <c r="O804" s="377"/>
      <c r="P804" s="377"/>
    </row>
    <row r="805" spans="1:16" x14ac:dyDescent="0.25">
      <c r="A805" s="367">
        <f t="shared" si="373"/>
        <v>86910</v>
      </c>
      <c r="B805" s="226">
        <v>3146</v>
      </c>
      <c r="C805" s="227"/>
      <c r="D805" s="227" t="s">
        <v>7617</v>
      </c>
      <c r="E805" s="228"/>
      <c r="F805" s="228" t="s">
        <v>6</v>
      </c>
      <c r="G805" s="368">
        <v>2.1000000000000001E-2</v>
      </c>
      <c r="H805" s="369">
        <f>VLOOKUP(B805,'INS-SIN-SD-10-2023'!A:D,4,0)</f>
        <v>3.96</v>
      </c>
      <c r="I805" s="369"/>
      <c r="J805" s="25">
        <f t="shared" si="374"/>
        <v>0.08</v>
      </c>
      <c r="M805" s="25">
        <f>VLOOKUP(B805,'INS-SIN-SD-10-2023'!A:D,4,0)</f>
        <v>3.96</v>
      </c>
      <c r="N805" s="25" t="b">
        <f t="shared" si="375"/>
        <v>1</v>
      </c>
      <c r="O805" s="377"/>
      <c r="P805" s="377" t="s">
        <v>13773</v>
      </c>
    </row>
    <row r="806" spans="1:16" ht="30" x14ac:dyDescent="0.25">
      <c r="A806" s="378">
        <f t="shared" si="373"/>
        <v>86910</v>
      </c>
      <c r="B806" s="379">
        <v>11773</v>
      </c>
      <c r="C806" s="380"/>
      <c r="D806" s="380" t="s">
        <v>7831</v>
      </c>
      <c r="E806" s="381"/>
      <c r="F806" s="381" t="s">
        <v>6</v>
      </c>
      <c r="G806" s="382">
        <v>1</v>
      </c>
      <c r="H806" s="383">
        <f>VLOOKUP(B806,'INS-SIN-SD-10-2023'!A:D,4,0)</f>
        <v>114.13</v>
      </c>
      <c r="I806" s="383"/>
      <c r="J806" s="25">
        <f t="shared" si="374"/>
        <v>114.13</v>
      </c>
      <c r="M806" s="25">
        <f>VLOOKUP(B806,'INS-SIN-SD-10-2023'!A:D,4,0)</f>
        <v>114.13</v>
      </c>
      <c r="N806" s="25" t="b">
        <f t="shared" si="375"/>
        <v>1</v>
      </c>
      <c r="O806" s="377"/>
      <c r="P806" s="377" t="s">
        <v>13773</v>
      </c>
    </row>
    <row r="807" spans="1:16" ht="30" x14ac:dyDescent="0.25">
      <c r="A807" s="328">
        <v>86881</v>
      </c>
      <c r="B807" s="357"/>
      <c r="C807" s="339" t="s">
        <v>7141</v>
      </c>
      <c r="D807" s="339"/>
      <c r="E807" s="334" t="s">
        <v>6</v>
      </c>
      <c r="F807" s="334"/>
      <c r="G807" s="358"/>
      <c r="H807" s="359"/>
      <c r="I807" s="340">
        <f>SUMIF(A:A,A807,J:J)</f>
        <v>172.37</v>
      </c>
      <c r="J807" s="377"/>
      <c r="K807" s="377"/>
      <c r="L807" s="377"/>
      <c r="M807" s="377"/>
      <c r="N807" s="377"/>
      <c r="O807" s="377"/>
      <c r="P807" s="377"/>
    </row>
    <row r="808" spans="1:16" ht="30" x14ac:dyDescent="0.25">
      <c r="A808" s="390">
        <f t="shared" ref="A808:A811" si="376">IF(O808&lt;&gt;0,O808,A807)</f>
        <v>86881</v>
      </c>
      <c r="B808" s="391">
        <v>88267</v>
      </c>
      <c r="C808" s="392"/>
      <c r="D808" s="392" t="s">
        <v>3307</v>
      </c>
      <c r="E808" s="393"/>
      <c r="F808" s="393" t="s">
        <v>517</v>
      </c>
      <c r="G808" s="394">
        <v>0.27339999999999998</v>
      </c>
      <c r="H808" s="395">
        <f>VLOOKUP(B808,'CMP-SIN-SD-10-2023'!A:D,4,0)</f>
        <v>28.78</v>
      </c>
      <c r="I808" s="395"/>
      <c r="J808" s="25">
        <f t="shared" ref="J808:J811" si="377">TRUNC((H808*G808),2)</f>
        <v>7.86</v>
      </c>
      <c r="M808" s="25">
        <f>VLOOKUP(B808,'CMP-SIN-SD-10-2023'!A:D,4,0)</f>
        <v>28.78</v>
      </c>
      <c r="N808" s="25" t="b">
        <f t="shared" ref="N808:N811" si="378">M808=H808</f>
        <v>1</v>
      </c>
      <c r="O808" s="377"/>
      <c r="P808" s="377"/>
    </row>
    <row r="809" spans="1:16" x14ac:dyDescent="0.25">
      <c r="A809" s="367">
        <f t="shared" si="376"/>
        <v>86881</v>
      </c>
      <c r="B809" s="226">
        <v>88316</v>
      </c>
      <c r="C809" s="227"/>
      <c r="D809" s="227" t="s">
        <v>3346</v>
      </c>
      <c r="E809" s="228"/>
      <c r="F809" s="228" t="s">
        <v>517</v>
      </c>
      <c r="G809" s="368">
        <v>8.6199999999999999E-2</v>
      </c>
      <c r="H809" s="369">
        <f>VLOOKUP(B809,'CMP-SIN-SD-10-2023'!A:D,4,0)</f>
        <v>21.91</v>
      </c>
      <c r="I809" s="369"/>
      <c r="J809" s="25">
        <f t="shared" si="377"/>
        <v>1.88</v>
      </c>
      <c r="M809" s="25">
        <f>VLOOKUP(B809,'CMP-SIN-SD-10-2023'!A:D,4,0)</f>
        <v>21.91</v>
      </c>
      <c r="N809" s="25" t="b">
        <f t="shared" si="378"/>
        <v>1</v>
      </c>
      <c r="O809" s="377"/>
      <c r="P809" s="377"/>
    </row>
    <row r="810" spans="1:16" x14ac:dyDescent="0.25">
      <c r="A810" s="367">
        <f t="shared" si="376"/>
        <v>86881</v>
      </c>
      <c r="B810" s="226">
        <v>3146</v>
      </c>
      <c r="C810" s="227"/>
      <c r="D810" s="227" t="s">
        <v>7617</v>
      </c>
      <c r="E810" s="228"/>
      <c r="F810" s="228" t="s">
        <v>6</v>
      </c>
      <c r="G810" s="368">
        <v>3.32E-2</v>
      </c>
      <c r="H810" s="369">
        <f>VLOOKUP(B810,'INS-SIN-SD-10-2023'!A:D,4,0)</f>
        <v>3.96</v>
      </c>
      <c r="I810" s="369"/>
      <c r="J810" s="25">
        <f t="shared" si="377"/>
        <v>0.13</v>
      </c>
      <c r="M810" s="25">
        <f>VLOOKUP(B810,'INS-SIN-SD-10-2023'!A:D,4,0)</f>
        <v>3.96</v>
      </c>
      <c r="N810" s="25" t="b">
        <f t="shared" si="378"/>
        <v>1</v>
      </c>
      <c r="O810" s="377"/>
      <c r="P810" s="377" t="s">
        <v>13773</v>
      </c>
    </row>
    <row r="811" spans="1:16" x14ac:dyDescent="0.25">
      <c r="A811" s="378">
        <f t="shared" si="376"/>
        <v>86881</v>
      </c>
      <c r="B811" s="379">
        <v>6136</v>
      </c>
      <c r="C811" s="380"/>
      <c r="D811" s="380" t="s">
        <v>7768</v>
      </c>
      <c r="E811" s="381"/>
      <c r="F811" s="381" t="s">
        <v>6</v>
      </c>
      <c r="G811" s="382">
        <v>1</v>
      </c>
      <c r="H811" s="383">
        <f>VLOOKUP(B811,'INS-SIN-SD-10-2023'!A:D,4,0)</f>
        <v>162.5</v>
      </c>
      <c r="I811" s="383"/>
      <c r="J811" s="25">
        <f t="shared" si="377"/>
        <v>162.5</v>
      </c>
      <c r="M811" s="25">
        <f>VLOOKUP(B811,'INS-SIN-SD-10-2023'!A:D,4,0)</f>
        <v>162.5</v>
      </c>
      <c r="N811" s="25" t="b">
        <f t="shared" si="378"/>
        <v>1</v>
      </c>
      <c r="O811" s="377"/>
      <c r="P811" s="377" t="s">
        <v>13773</v>
      </c>
    </row>
    <row r="812" spans="1:16" ht="45" x14ac:dyDescent="0.25">
      <c r="A812" s="328">
        <v>99635</v>
      </c>
      <c r="B812" s="357"/>
      <c r="C812" s="339" t="s">
        <v>4620</v>
      </c>
      <c r="D812" s="339"/>
      <c r="E812" s="334" t="s">
        <v>6</v>
      </c>
      <c r="F812" s="334"/>
      <c r="G812" s="358"/>
      <c r="H812" s="359"/>
      <c r="I812" s="340">
        <f>SUMIF(A:A,A812,J:J)</f>
        <v>360.24</v>
      </c>
      <c r="J812" s="377"/>
      <c r="K812" s="377"/>
      <c r="L812" s="377"/>
      <c r="M812" s="377"/>
      <c r="N812" s="377"/>
      <c r="O812" s="377"/>
      <c r="P812" s="377"/>
    </row>
    <row r="813" spans="1:16" ht="30" x14ac:dyDescent="0.25">
      <c r="A813" s="390">
        <f t="shared" ref="A813:A816" si="379">IF(O813&lt;&gt;0,O813,A812)</f>
        <v>99635</v>
      </c>
      <c r="B813" s="391">
        <v>88248</v>
      </c>
      <c r="C813" s="392"/>
      <c r="D813" s="392" t="s">
        <v>3290</v>
      </c>
      <c r="E813" s="393"/>
      <c r="F813" s="393" t="s">
        <v>517</v>
      </c>
      <c r="G813" s="394">
        <v>0.92490000000000006</v>
      </c>
      <c r="H813" s="395">
        <f>VLOOKUP(B813,'CMP-SIN-SD-10-2023'!A:D,4,0)</f>
        <v>22.17</v>
      </c>
      <c r="I813" s="395"/>
      <c r="J813" s="25">
        <f t="shared" ref="J813:J816" si="380">TRUNC((H813*G813),2)</f>
        <v>20.5</v>
      </c>
      <c r="M813" s="25">
        <f>VLOOKUP(B813,'CMP-SIN-SD-10-2023'!A:D,4,0)</f>
        <v>22.17</v>
      </c>
      <c r="N813" s="25" t="b">
        <f t="shared" ref="N813:N816" si="381">M813=H813</f>
        <v>1</v>
      </c>
      <c r="O813" s="377"/>
      <c r="P813" s="377"/>
    </row>
    <row r="814" spans="1:16" ht="30" x14ac:dyDescent="0.25">
      <c r="A814" s="367">
        <f t="shared" si="379"/>
        <v>99635</v>
      </c>
      <c r="B814" s="226">
        <v>88267</v>
      </c>
      <c r="C814" s="227"/>
      <c r="D814" s="227" t="s">
        <v>3307</v>
      </c>
      <c r="E814" s="228"/>
      <c r="F814" s="228" t="s">
        <v>517</v>
      </c>
      <c r="G814" s="368">
        <v>0.92490000000000006</v>
      </c>
      <c r="H814" s="369">
        <f>VLOOKUP(B814,'CMP-SIN-SD-10-2023'!A:D,4,0)</f>
        <v>28.78</v>
      </c>
      <c r="I814" s="369"/>
      <c r="J814" s="25">
        <f t="shared" si="380"/>
        <v>26.61</v>
      </c>
      <c r="M814" s="25">
        <f>VLOOKUP(B814,'CMP-SIN-SD-10-2023'!A:D,4,0)</f>
        <v>28.78</v>
      </c>
      <c r="N814" s="25" t="b">
        <f t="shared" si="381"/>
        <v>1</v>
      </c>
      <c r="O814" s="377"/>
      <c r="P814" s="377"/>
    </row>
    <row r="815" spans="1:16" x14ac:dyDescent="0.25">
      <c r="A815" s="367">
        <f t="shared" si="379"/>
        <v>99635</v>
      </c>
      <c r="B815" s="226">
        <v>3148</v>
      </c>
      <c r="C815" s="227"/>
      <c r="D815" s="227" t="s">
        <v>7618</v>
      </c>
      <c r="E815" s="228"/>
      <c r="F815" s="228" t="s">
        <v>6</v>
      </c>
      <c r="G815" s="368">
        <v>1.9199999999999998E-2</v>
      </c>
      <c r="H815" s="369">
        <f>VLOOKUP(B815,'INS-SIN-SD-10-2023'!A:D,4,0)</f>
        <v>14.6</v>
      </c>
      <c r="I815" s="369"/>
      <c r="J815" s="25">
        <f t="shared" si="380"/>
        <v>0.28000000000000003</v>
      </c>
      <c r="M815" s="25">
        <f>VLOOKUP(B815,'INS-SIN-SD-10-2023'!A:D,4,0)</f>
        <v>14.6</v>
      </c>
      <c r="N815" s="25" t="b">
        <f t="shared" si="381"/>
        <v>1</v>
      </c>
      <c r="O815" s="377"/>
      <c r="P815" s="377" t="s">
        <v>13773</v>
      </c>
    </row>
    <row r="816" spans="1:16" ht="30" x14ac:dyDescent="0.25">
      <c r="A816" s="378">
        <f t="shared" si="379"/>
        <v>99635</v>
      </c>
      <c r="B816" s="379">
        <v>10228</v>
      </c>
      <c r="C816" s="380"/>
      <c r="D816" s="380" t="s">
        <v>4721</v>
      </c>
      <c r="E816" s="381"/>
      <c r="F816" s="381" t="s">
        <v>6</v>
      </c>
      <c r="G816" s="382">
        <v>1</v>
      </c>
      <c r="H816" s="383">
        <f>VLOOKUP(B816,'INS-SIN-SD-10-2023'!A:D,4,0)</f>
        <v>312.85000000000002</v>
      </c>
      <c r="I816" s="383"/>
      <c r="J816" s="25">
        <f t="shared" si="380"/>
        <v>312.85000000000002</v>
      </c>
      <c r="M816" s="25">
        <f>VLOOKUP(B816,'INS-SIN-SD-10-2023'!A:D,4,0)</f>
        <v>312.85000000000002</v>
      </c>
      <c r="N816" s="25" t="b">
        <f t="shared" si="381"/>
        <v>1</v>
      </c>
      <c r="O816" s="377"/>
      <c r="P816" s="377" t="s">
        <v>13773</v>
      </c>
    </row>
    <row r="817" spans="1:16" ht="75" x14ac:dyDescent="0.25">
      <c r="A817" s="328">
        <v>86942</v>
      </c>
      <c r="B817" s="357"/>
      <c r="C817" s="339" t="s">
        <v>47</v>
      </c>
      <c r="D817" s="339"/>
      <c r="E817" s="334" t="s">
        <v>6</v>
      </c>
      <c r="F817" s="334"/>
      <c r="G817" s="358"/>
      <c r="H817" s="359"/>
      <c r="I817" s="340">
        <f>SUMIF(A:A,A817,J:J)</f>
        <v>262.67</v>
      </c>
      <c r="J817" s="377"/>
      <c r="K817" s="377"/>
      <c r="L817" s="377"/>
      <c r="M817" s="377"/>
      <c r="N817" s="377"/>
      <c r="O817" s="377"/>
      <c r="P817" s="377"/>
    </row>
    <row r="818" spans="1:16" ht="45" x14ac:dyDescent="0.25">
      <c r="A818" s="390">
        <f t="shared" ref="A818:A822" si="382">IF(O818&lt;&gt;0,O818,A817)</f>
        <v>86942</v>
      </c>
      <c r="B818" s="391">
        <v>86879</v>
      </c>
      <c r="C818" s="392"/>
      <c r="D818" s="392" t="s">
        <v>13934</v>
      </c>
      <c r="E818" s="393"/>
      <c r="F818" s="393" t="s">
        <v>6</v>
      </c>
      <c r="G818" s="394">
        <v>1</v>
      </c>
      <c r="H818" s="395">
        <f>VLOOKUP(B818,'CMP-SIN-SD-10-2023'!A:D,4,0)</f>
        <v>9.75</v>
      </c>
      <c r="I818" s="395"/>
      <c r="J818" s="25">
        <f t="shared" ref="J818:J822" si="383">TRUNC((H818*G818),2)</f>
        <v>9.75</v>
      </c>
      <c r="M818" s="25">
        <f>VLOOKUP(B818,'CMP-SIN-SD-10-2023'!A:D,4,0)</f>
        <v>9.75</v>
      </c>
      <c r="N818" s="25" t="b">
        <f t="shared" ref="N818:N822" si="384">M818=H818</f>
        <v>1</v>
      </c>
      <c r="O818" s="377"/>
      <c r="P818" s="377"/>
    </row>
    <row r="819" spans="1:16" ht="30" x14ac:dyDescent="0.25">
      <c r="A819" s="367">
        <f t="shared" si="382"/>
        <v>86942</v>
      </c>
      <c r="B819" s="226">
        <v>86882</v>
      </c>
      <c r="C819" s="227"/>
      <c r="D819" s="227" t="s">
        <v>13935</v>
      </c>
      <c r="E819" s="228"/>
      <c r="F819" s="228" t="s">
        <v>6</v>
      </c>
      <c r="G819" s="368">
        <v>1</v>
      </c>
      <c r="H819" s="369">
        <f>VLOOKUP(B819,'CMP-SIN-SD-10-2023'!A:D,4,0)</f>
        <v>22.1</v>
      </c>
      <c r="I819" s="369"/>
      <c r="J819" s="25">
        <f t="shared" si="383"/>
        <v>22.1</v>
      </c>
      <c r="M819" s="25">
        <f>VLOOKUP(B819,'CMP-SIN-SD-10-2023'!A:D,4,0)</f>
        <v>22.1</v>
      </c>
      <c r="N819" s="25" t="b">
        <f t="shared" si="384"/>
        <v>1</v>
      </c>
      <c r="O819" s="377"/>
      <c r="P819" s="377"/>
    </row>
    <row r="820" spans="1:16" ht="30" x14ac:dyDescent="0.25">
      <c r="A820" s="367">
        <f t="shared" si="382"/>
        <v>86942</v>
      </c>
      <c r="B820" s="226">
        <v>86884</v>
      </c>
      <c r="C820" s="227"/>
      <c r="D820" s="227" t="s">
        <v>13936</v>
      </c>
      <c r="E820" s="228"/>
      <c r="F820" s="228" t="s">
        <v>6</v>
      </c>
      <c r="G820" s="368">
        <v>1</v>
      </c>
      <c r="H820" s="369">
        <f>VLOOKUP(B820,'CMP-SIN-SD-10-2023'!A:D,4,0)</f>
        <v>10.89</v>
      </c>
      <c r="I820" s="369"/>
      <c r="J820" s="25">
        <f t="shared" si="383"/>
        <v>10.89</v>
      </c>
      <c r="M820" s="25">
        <f>VLOOKUP(B820,'CMP-SIN-SD-10-2023'!A:D,4,0)</f>
        <v>10.89</v>
      </c>
      <c r="N820" s="25" t="b">
        <f t="shared" si="384"/>
        <v>1</v>
      </c>
      <c r="O820" s="377"/>
      <c r="P820" s="377"/>
    </row>
    <row r="821" spans="1:16" ht="45" x14ac:dyDescent="0.25">
      <c r="A821" s="367">
        <f t="shared" si="382"/>
        <v>86942</v>
      </c>
      <c r="B821" s="226">
        <v>86904</v>
      </c>
      <c r="C821" s="227"/>
      <c r="D821" s="227" t="s">
        <v>2466</v>
      </c>
      <c r="E821" s="228"/>
      <c r="F821" s="228" t="s">
        <v>6</v>
      </c>
      <c r="G821" s="368">
        <v>1</v>
      </c>
      <c r="H821" s="369">
        <f>VLOOKUP(B821,'CMP-SIN-SD-10-2023'!A:D,4,0)</f>
        <v>150.53</v>
      </c>
      <c r="I821" s="369"/>
      <c r="J821" s="25">
        <f t="shared" si="383"/>
        <v>150.53</v>
      </c>
      <c r="M821" s="25">
        <f>VLOOKUP(B821,'CMP-SIN-SD-10-2023'!A:D,4,0)</f>
        <v>150.53</v>
      </c>
      <c r="N821" s="25" t="b">
        <f t="shared" si="384"/>
        <v>1</v>
      </c>
      <c r="O821" s="377"/>
      <c r="P821" s="377"/>
    </row>
    <row r="822" spans="1:16" ht="30" x14ac:dyDescent="0.25">
      <c r="A822" s="378">
        <f t="shared" si="382"/>
        <v>86942</v>
      </c>
      <c r="B822" s="379">
        <v>86906</v>
      </c>
      <c r="C822" s="380"/>
      <c r="D822" s="380" t="s">
        <v>7138</v>
      </c>
      <c r="E822" s="381"/>
      <c r="F822" s="381" t="s">
        <v>6</v>
      </c>
      <c r="G822" s="382">
        <v>1</v>
      </c>
      <c r="H822" s="383">
        <f>VLOOKUP(B822,'CMP-SIN-SD-10-2023'!A:D,4,0)</f>
        <v>69.400000000000006</v>
      </c>
      <c r="I822" s="383"/>
      <c r="J822" s="25">
        <f t="shared" si="383"/>
        <v>69.400000000000006</v>
      </c>
      <c r="M822" s="25">
        <f>VLOOKUP(B822,'CMP-SIN-SD-10-2023'!A:D,4,0)</f>
        <v>69.400000000000006</v>
      </c>
      <c r="N822" s="25" t="b">
        <f t="shared" si="384"/>
        <v>1</v>
      </c>
      <c r="O822" s="377"/>
      <c r="P822" s="377"/>
    </row>
    <row r="823" spans="1:16" ht="30" x14ac:dyDescent="0.25">
      <c r="A823" s="328" t="s">
        <v>7126</v>
      </c>
      <c r="B823" s="357"/>
      <c r="C823" s="339" t="s">
        <v>13937</v>
      </c>
      <c r="D823" s="339"/>
      <c r="E823" s="334" t="s">
        <v>6</v>
      </c>
      <c r="F823" s="334"/>
      <c r="G823" s="358"/>
      <c r="H823" s="359"/>
      <c r="I823" s="340">
        <f>SUMIF(A:A,A823,J:J)</f>
        <v>42.06</v>
      </c>
      <c r="J823" s="377"/>
      <c r="K823" s="377"/>
      <c r="L823" s="377"/>
      <c r="M823" s="377"/>
      <c r="N823" s="377"/>
      <c r="O823" s="377"/>
      <c r="P823" s="377"/>
    </row>
    <row r="824" spans="1:16" x14ac:dyDescent="0.25">
      <c r="A824" s="390" t="str">
        <f t="shared" ref="A824:A828" si="385">IF(O824&lt;&gt;0,O824,A823)</f>
        <v>CCU.04.0033</v>
      </c>
      <c r="B824" s="391">
        <v>88309</v>
      </c>
      <c r="C824" s="392"/>
      <c r="D824" s="392" t="s">
        <v>3339</v>
      </c>
      <c r="E824" s="393"/>
      <c r="F824" s="393" t="s">
        <v>517</v>
      </c>
      <c r="G824" s="394">
        <v>0.6</v>
      </c>
      <c r="H824" s="395">
        <f>VLOOKUP(B824,'CMP-SIN-SD-10-2023'!A:D,4,0)</f>
        <v>29.53</v>
      </c>
      <c r="I824" s="395"/>
      <c r="J824" s="25">
        <f t="shared" ref="J824:J828" si="386">TRUNC((H824*G824),2)</f>
        <v>17.71</v>
      </c>
      <c r="M824" s="25">
        <f>VLOOKUP(B824,'CMP-SIN-SD-10-2023'!A:D,4,0)</f>
        <v>29.53</v>
      </c>
      <c r="N824" s="25" t="b">
        <f t="shared" ref="N824:N828" si="387">M824=H824</f>
        <v>1</v>
      </c>
      <c r="O824" s="377"/>
      <c r="P824" s="377"/>
    </row>
    <row r="825" spans="1:16" x14ac:dyDescent="0.25">
      <c r="A825" s="367" t="str">
        <f t="shared" si="385"/>
        <v>CCU.04.0033</v>
      </c>
      <c r="B825" s="226">
        <v>88316</v>
      </c>
      <c r="C825" s="227"/>
      <c r="D825" s="227" t="s">
        <v>3346</v>
      </c>
      <c r="E825" s="228"/>
      <c r="F825" s="228" t="s">
        <v>517</v>
      </c>
      <c r="G825" s="368">
        <v>0.60399999999999998</v>
      </c>
      <c r="H825" s="369">
        <f>VLOOKUP(B825,'CMP-SIN-SD-10-2023'!A:D,4,0)</f>
        <v>21.91</v>
      </c>
      <c r="I825" s="369"/>
      <c r="J825" s="25">
        <f t="shared" si="386"/>
        <v>13.23</v>
      </c>
      <c r="M825" s="25">
        <f>VLOOKUP(B825,'CMP-SIN-SD-10-2023'!A:D,4,0)</f>
        <v>21.91</v>
      </c>
      <c r="N825" s="25" t="b">
        <f t="shared" si="387"/>
        <v>1</v>
      </c>
      <c r="O825" s="377"/>
      <c r="P825" s="377"/>
    </row>
    <row r="826" spans="1:16" x14ac:dyDescent="0.25">
      <c r="A826" s="367" t="str">
        <f t="shared" si="385"/>
        <v>CCU.04.0033</v>
      </c>
      <c r="B826" s="226" t="s">
        <v>13938</v>
      </c>
      <c r="C826" s="227"/>
      <c r="D826" s="227" t="s">
        <v>13939</v>
      </c>
      <c r="E826" s="228"/>
      <c r="F826" s="228" t="s">
        <v>6</v>
      </c>
      <c r="G826" s="368">
        <v>1</v>
      </c>
      <c r="H826" s="369">
        <v>10.71</v>
      </c>
      <c r="I826" s="369"/>
      <c r="J826" s="25">
        <f t="shared" si="386"/>
        <v>10.71</v>
      </c>
      <c r="M826" s="25" t="e">
        <f>VLOOKUP(B826,'INS-SIN-SD-10-2023'!A:D,4,0)</f>
        <v>#N/A</v>
      </c>
      <c r="N826" s="25" t="e">
        <f t="shared" si="387"/>
        <v>#N/A</v>
      </c>
      <c r="O826" s="377"/>
      <c r="P826" s="377" t="s">
        <v>13813</v>
      </c>
    </row>
    <row r="827" spans="1:16" x14ac:dyDescent="0.25">
      <c r="A827" s="367" t="str">
        <f t="shared" si="385"/>
        <v>CCU.04.0033</v>
      </c>
      <c r="B827" s="226">
        <v>370</v>
      </c>
      <c r="C827" s="227"/>
      <c r="D827" s="227" t="s">
        <v>13940</v>
      </c>
      <c r="E827" s="228"/>
      <c r="F827" s="228" t="s">
        <v>12</v>
      </c>
      <c r="G827" s="368">
        <v>1.1000000000000001E-3</v>
      </c>
      <c r="H827" s="369">
        <f>VLOOKUP(B827,'INS-SIN-SD-10-2023'!A:D,4,0)</f>
        <v>202.98</v>
      </c>
      <c r="I827" s="369"/>
      <c r="J827" s="25">
        <f t="shared" si="386"/>
        <v>0.22</v>
      </c>
      <c r="M827" s="25">
        <f>VLOOKUP(B827,'INS-SIN-SD-10-2023'!A:D,4,0)</f>
        <v>202.98</v>
      </c>
      <c r="N827" s="25" t="b">
        <f t="shared" si="387"/>
        <v>1</v>
      </c>
      <c r="O827" s="377"/>
      <c r="P827" s="377" t="s">
        <v>13813</v>
      </c>
    </row>
    <row r="828" spans="1:16" x14ac:dyDescent="0.25">
      <c r="A828" s="378" t="str">
        <f t="shared" si="385"/>
        <v>CCU.04.0033</v>
      </c>
      <c r="B828" s="379">
        <v>1379</v>
      </c>
      <c r="C828" s="380"/>
      <c r="D828" s="380" t="s">
        <v>7529</v>
      </c>
      <c r="E828" s="381"/>
      <c r="F828" s="381" t="s">
        <v>17</v>
      </c>
      <c r="G828" s="382">
        <v>0.3</v>
      </c>
      <c r="H828" s="383">
        <f>VLOOKUP(B828,'INS-SIN-SD-10-2023'!A:D,4,0)</f>
        <v>0.64</v>
      </c>
      <c r="I828" s="383"/>
      <c r="J828" s="25">
        <f t="shared" si="386"/>
        <v>0.19</v>
      </c>
      <c r="M828" s="25">
        <f>VLOOKUP(B828,'INS-SIN-SD-10-2023'!A:D,4,0)</f>
        <v>0.64</v>
      </c>
      <c r="N828" s="25" t="b">
        <f t="shared" si="387"/>
        <v>1</v>
      </c>
      <c r="O828" s="377"/>
      <c r="P828" s="377" t="s">
        <v>13813</v>
      </c>
    </row>
    <row r="829" spans="1:16" x14ac:dyDescent="0.25">
      <c r="A829" s="328" t="s">
        <v>7127</v>
      </c>
      <c r="B829" s="357"/>
      <c r="C829" s="339" t="s">
        <v>13941</v>
      </c>
      <c r="D829" s="339"/>
      <c r="E829" s="334" t="s">
        <v>6</v>
      </c>
      <c r="F829" s="334"/>
      <c r="G829" s="358"/>
      <c r="H829" s="359"/>
      <c r="I829" s="340">
        <f>SUMIF(A:A,A829,J:J)</f>
        <v>26.55</v>
      </c>
      <c r="J829" s="377"/>
      <c r="K829" s="377"/>
      <c r="L829" s="377"/>
      <c r="M829" s="377"/>
      <c r="N829" s="377"/>
      <c r="O829" s="377"/>
      <c r="P829" s="377"/>
    </row>
    <row r="830" spans="1:16" x14ac:dyDescent="0.25">
      <c r="A830" s="390" t="str">
        <f t="shared" ref="A830:A834" si="388">IF(O830&lt;&gt;0,O830,A829)</f>
        <v>CCU.04.0034</v>
      </c>
      <c r="B830" s="391">
        <v>88309</v>
      </c>
      <c r="C830" s="392"/>
      <c r="D830" s="392" t="s">
        <v>3339</v>
      </c>
      <c r="E830" s="393"/>
      <c r="F830" s="393" t="s">
        <v>517</v>
      </c>
      <c r="G830" s="394">
        <v>0.7</v>
      </c>
      <c r="H830" s="395">
        <f>VLOOKUP(B830,'CMP-SIN-SD-10-2023'!A:D,4,0)</f>
        <v>29.53</v>
      </c>
      <c r="I830" s="395"/>
      <c r="J830" s="25">
        <f t="shared" ref="J830:J834" si="389">TRUNC((H830*G830),2)</f>
        <v>20.67</v>
      </c>
      <c r="M830" s="25">
        <f>VLOOKUP(B830,'CMP-SIN-SD-10-2023'!A:D,4,0)</f>
        <v>29.53</v>
      </c>
      <c r="N830" s="25" t="b">
        <f t="shared" ref="N830:N834" si="390">M830=H830</f>
        <v>1</v>
      </c>
      <c r="O830" s="377"/>
      <c r="P830" s="377"/>
    </row>
    <row r="831" spans="1:16" x14ac:dyDescent="0.25">
      <c r="A831" s="367" t="str">
        <f t="shared" si="388"/>
        <v>CCU.04.0034</v>
      </c>
      <c r="B831" s="226">
        <v>88316</v>
      </c>
      <c r="C831" s="227"/>
      <c r="D831" s="227" t="s">
        <v>3346</v>
      </c>
      <c r="E831" s="228"/>
      <c r="F831" s="228" t="s">
        <v>517</v>
      </c>
      <c r="G831" s="368">
        <v>4.0000000000000001E-3</v>
      </c>
      <c r="H831" s="369">
        <f>VLOOKUP(B831,'CMP-SIN-SD-10-2023'!A:D,4,0)</f>
        <v>21.91</v>
      </c>
      <c r="I831" s="369"/>
      <c r="J831" s="25">
        <f t="shared" si="389"/>
        <v>0.08</v>
      </c>
      <c r="M831" s="25">
        <f>VLOOKUP(B831,'CMP-SIN-SD-10-2023'!A:D,4,0)</f>
        <v>21.91</v>
      </c>
      <c r="N831" s="25" t="b">
        <f t="shared" si="390"/>
        <v>1</v>
      </c>
      <c r="O831" s="377"/>
      <c r="P831" s="377"/>
    </row>
    <row r="832" spans="1:16" x14ac:dyDescent="0.25">
      <c r="A832" s="367" t="str">
        <f t="shared" si="388"/>
        <v>CCU.04.0034</v>
      </c>
      <c r="B832" s="226" t="s">
        <v>13942</v>
      </c>
      <c r="C832" s="227"/>
      <c r="D832" s="227" t="s">
        <v>13943</v>
      </c>
      <c r="E832" s="228"/>
      <c r="F832" s="228" t="s">
        <v>6</v>
      </c>
      <c r="G832" s="368">
        <v>1</v>
      </c>
      <c r="H832" s="369">
        <v>5.39</v>
      </c>
      <c r="I832" s="369"/>
      <c r="J832" s="25">
        <f t="shared" si="389"/>
        <v>5.39</v>
      </c>
      <c r="M832" s="25" t="e">
        <f>VLOOKUP(B832,'INS-SIN-SD-10-2023'!A:D,4,0)</f>
        <v>#N/A</v>
      </c>
      <c r="N832" s="25" t="e">
        <f t="shared" si="390"/>
        <v>#N/A</v>
      </c>
      <c r="O832" s="377"/>
      <c r="P832" s="377" t="s">
        <v>13813</v>
      </c>
    </row>
    <row r="833" spans="1:16" x14ac:dyDescent="0.25">
      <c r="A833" s="367" t="str">
        <f t="shared" si="388"/>
        <v>CCU.04.0034</v>
      </c>
      <c r="B833" s="226">
        <v>370</v>
      </c>
      <c r="C833" s="227"/>
      <c r="D833" s="227" t="s">
        <v>13940</v>
      </c>
      <c r="E833" s="228"/>
      <c r="F833" s="228" t="s">
        <v>12</v>
      </c>
      <c r="G833" s="368">
        <v>1.1000000000000001E-3</v>
      </c>
      <c r="H833" s="369">
        <f>VLOOKUP(B833,'INS-SIN-SD-10-2023'!A:D,4,0)</f>
        <v>202.98</v>
      </c>
      <c r="I833" s="369"/>
      <c r="J833" s="25">
        <f t="shared" si="389"/>
        <v>0.22</v>
      </c>
      <c r="M833" s="25">
        <f>VLOOKUP(B833,'INS-SIN-SD-10-2023'!A:D,4,0)</f>
        <v>202.98</v>
      </c>
      <c r="N833" s="25" t="b">
        <f t="shared" si="390"/>
        <v>1</v>
      </c>
      <c r="O833" s="377"/>
      <c r="P833" s="377" t="s">
        <v>13813</v>
      </c>
    </row>
    <row r="834" spans="1:16" x14ac:dyDescent="0.25">
      <c r="A834" s="378" t="str">
        <f t="shared" si="388"/>
        <v>CCU.04.0034</v>
      </c>
      <c r="B834" s="379">
        <v>1379</v>
      </c>
      <c r="C834" s="380"/>
      <c r="D834" s="380" t="s">
        <v>7529</v>
      </c>
      <c r="E834" s="381"/>
      <c r="F834" s="381" t="s">
        <v>17</v>
      </c>
      <c r="G834" s="382">
        <v>0.3</v>
      </c>
      <c r="H834" s="383">
        <f>VLOOKUP(B834,'INS-SIN-SD-10-2023'!A:D,4,0)</f>
        <v>0.64</v>
      </c>
      <c r="I834" s="383"/>
      <c r="J834" s="25">
        <f t="shared" si="389"/>
        <v>0.19</v>
      </c>
      <c r="M834" s="25">
        <f>VLOOKUP(B834,'INS-SIN-SD-10-2023'!A:D,4,0)</f>
        <v>0.64</v>
      </c>
      <c r="N834" s="25" t="b">
        <f t="shared" si="390"/>
        <v>1</v>
      </c>
      <c r="O834" s="377"/>
      <c r="P834" s="377" t="s">
        <v>13813</v>
      </c>
    </row>
    <row r="835" spans="1:16" ht="30" x14ac:dyDescent="0.25">
      <c r="A835" s="328">
        <v>100855</v>
      </c>
      <c r="B835" s="357"/>
      <c r="C835" s="339" t="s">
        <v>2514</v>
      </c>
      <c r="D835" s="339"/>
      <c r="E835" s="334" t="s">
        <v>6</v>
      </c>
      <c r="F835" s="334"/>
      <c r="G835" s="358"/>
      <c r="H835" s="359"/>
      <c r="I835" s="340">
        <f>SUMIF(A:A,A835,J:J)</f>
        <v>66.819999999999993</v>
      </c>
      <c r="J835" s="377"/>
      <c r="K835" s="377"/>
      <c r="L835" s="377"/>
      <c r="M835" s="377"/>
      <c r="N835" s="377"/>
      <c r="O835" s="377"/>
      <c r="P835" s="377"/>
    </row>
    <row r="836" spans="1:16" ht="30" x14ac:dyDescent="0.25">
      <c r="A836" s="390">
        <f t="shared" ref="A836:A838" si="391">IF(O836&lt;&gt;0,O836,A835)</f>
        <v>100855</v>
      </c>
      <c r="B836" s="391">
        <v>88267</v>
      </c>
      <c r="C836" s="392"/>
      <c r="D836" s="392" t="s">
        <v>3307</v>
      </c>
      <c r="E836" s="393"/>
      <c r="F836" s="393" t="s">
        <v>517</v>
      </c>
      <c r="G836" s="394">
        <v>0.31619999999999998</v>
      </c>
      <c r="H836" s="395">
        <f>VLOOKUP(B836,'CMP-SIN-SD-10-2023'!A:D,4,0)</f>
        <v>28.78</v>
      </c>
      <c r="I836" s="395"/>
      <c r="J836" s="25">
        <f t="shared" ref="J836:J838" si="392">TRUNC((H836*G836),2)</f>
        <v>9.1</v>
      </c>
      <c r="M836" s="25">
        <f>VLOOKUP(B836,'CMP-SIN-SD-10-2023'!A:D,4,0)</f>
        <v>28.78</v>
      </c>
      <c r="N836" s="25" t="b">
        <f t="shared" ref="N836:N838" si="393">M836=H836</f>
        <v>1</v>
      </c>
      <c r="O836" s="377"/>
      <c r="P836" s="377"/>
    </row>
    <row r="837" spans="1:16" x14ac:dyDescent="0.25">
      <c r="A837" s="367">
        <f t="shared" si="391"/>
        <v>100855</v>
      </c>
      <c r="B837" s="226">
        <v>88316</v>
      </c>
      <c r="C837" s="227"/>
      <c r="D837" s="227" t="s">
        <v>3346</v>
      </c>
      <c r="E837" s="228"/>
      <c r="F837" s="228" t="s">
        <v>517</v>
      </c>
      <c r="G837" s="368">
        <v>9.9599999999999994E-2</v>
      </c>
      <c r="H837" s="369">
        <f>VLOOKUP(B837,'CMP-SIN-SD-10-2023'!A:D,4,0)</f>
        <v>21.91</v>
      </c>
      <c r="I837" s="369"/>
      <c r="J837" s="25">
        <f t="shared" si="392"/>
        <v>2.1800000000000002</v>
      </c>
      <c r="M837" s="25">
        <f>VLOOKUP(B837,'CMP-SIN-SD-10-2023'!A:D,4,0)</f>
        <v>21.91</v>
      </c>
      <c r="N837" s="25" t="b">
        <f t="shared" si="393"/>
        <v>1</v>
      </c>
      <c r="O837" s="377"/>
      <c r="P837" s="377"/>
    </row>
    <row r="838" spans="1:16" x14ac:dyDescent="0.25">
      <c r="A838" s="378">
        <f t="shared" si="391"/>
        <v>100855</v>
      </c>
      <c r="B838" s="379">
        <v>11757</v>
      </c>
      <c r="C838" s="380"/>
      <c r="D838" s="380" t="s">
        <v>7761</v>
      </c>
      <c r="E838" s="381"/>
      <c r="F838" s="381" t="s">
        <v>6</v>
      </c>
      <c r="G838" s="382">
        <v>1</v>
      </c>
      <c r="H838" s="383">
        <f>VLOOKUP(B838,'INS-SIN-SD-10-2023'!A:D,4,0)</f>
        <v>55.54</v>
      </c>
      <c r="I838" s="383"/>
      <c r="J838" s="25">
        <f t="shared" si="392"/>
        <v>55.54</v>
      </c>
      <c r="M838" s="25">
        <f>VLOOKUP(B838,'INS-SIN-SD-10-2023'!A:D,4,0)</f>
        <v>55.54</v>
      </c>
      <c r="N838" s="25" t="b">
        <f t="shared" si="393"/>
        <v>1</v>
      </c>
      <c r="O838" s="377"/>
      <c r="P838" s="377" t="s">
        <v>13773</v>
      </c>
    </row>
    <row r="839" spans="1:16" ht="30" x14ac:dyDescent="0.25">
      <c r="A839" s="328" t="s">
        <v>7128</v>
      </c>
      <c r="B839" s="357"/>
      <c r="C839" s="339" t="s">
        <v>13944</v>
      </c>
      <c r="D839" s="339"/>
      <c r="E839" s="334" t="s">
        <v>6</v>
      </c>
      <c r="F839" s="334"/>
      <c r="G839" s="358"/>
      <c r="H839" s="359"/>
      <c r="I839" s="340">
        <f>SUMIF(A:A,A839,J:J)</f>
        <v>46.370000000000005</v>
      </c>
      <c r="J839" s="377"/>
      <c r="K839" s="377"/>
      <c r="L839" s="377"/>
      <c r="M839" s="377"/>
      <c r="N839" s="377"/>
      <c r="O839" s="377"/>
      <c r="P839" s="377"/>
    </row>
    <row r="840" spans="1:16" ht="30" x14ac:dyDescent="0.25">
      <c r="A840" s="390" t="str">
        <f t="shared" ref="A840:A841" si="394">IF(O840&lt;&gt;0,O840,A839)</f>
        <v>CCU.04.0035</v>
      </c>
      <c r="B840" s="391">
        <v>88267</v>
      </c>
      <c r="C840" s="392"/>
      <c r="D840" s="392" t="s">
        <v>3307</v>
      </c>
      <c r="E840" s="393"/>
      <c r="F840" s="393" t="s">
        <v>517</v>
      </c>
      <c r="G840" s="394">
        <v>0.15</v>
      </c>
      <c r="H840" s="395">
        <f>VLOOKUP(B840,'CMP-SIN-SD-10-2023'!A:D,4,0)</f>
        <v>28.78</v>
      </c>
      <c r="I840" s="395"/>
      <c r="J840" s="25">
        <f t="shared" ref="J840:J841" si="395">TRUNC((H840*G840),2)</f>
        <v>4.3099999999999996</v>
      </c>
      <c r="M840" s="25">
        <f>VLOOKUP(B840,'CMP-SIN-SD-10-2023'!A:D,4,0)</f>
        <v>28.78</v>
      </c>
      <c r="N840" s="25" t="b">
        <f t="shared" ref="N840:N841" si="396">M840=H840</f>
        <v>1</v>
      </c>
      <c r="O840" s="377"/>
      <c r="P840" s="377"/>
    </row>
    <row r="841" spans="1:16" x14ac:dyDescent="0.25">
      <c r="A841" s="378" t="str">
        <f t="shared" si="394"/>
        <v>CCU.04.0035</v>
      </c>
      <c r="B841" s="379" t="s">
        <v>13945</v>
      </c>
      <c r="C841" s="380"/>
      <c r="D841" s="380" t="s">
        <v>13946</v>
      </c>
      <c r="E841" s="381"/>
      <c r="F841" s="381" t="s">
        <v>6</v>
      </c>
      <c r="G841" s="382">
        <v>1</v>
      </c>
      <c r="H841" s="383">
        <v>42.06</v>
      </c>
      <c r="I841" s="383"/>
      <c r="J841" s="25">
        <f t="shared" si="395"/>
        <v>42.06</v>
      </c>
      <c r="M841" s="25" t="e">
        <f>VLOOKUP(B841,'INS-SIN-SD-10-2023'!A:D,4,0)</f>
        <v>#N/A</v>
      </c>
      <c r="N841" s="25" t="e">
        <f t="shared" si="396"/>
        <v>#N/A</v>
      </c>
      <c r="O841" s="377"/>
      <c r="P841" s="377" t="s">
        <v>13813</v>
      </c>
    </row>
    <row r="842" spans="1:16" ht="30" x14ac:dyDescent="0.25">
      <c r="A842" s="328" t="s">
        <v>7129</v>
      </c>
      <c r="B842" s="357"/>
      <c r="C842" s="339" t="s">
        <v>13947</v>
      </c>
      <c r="D842" s="339"/>
      <c r="E842" s="334" t="s">
        <v>6</v>
      </c>
      <c r="F842" s="334"/>
      <c r="G842" s="358"/>
      <c r="H842" s="359"/>
      <c r="I842" s="340">
        <f>SUMIF(A:A,A842,J:J)</f>
        <v>42.2</v>
      </c>
      <c r="J842" s="377"/>
      <c r="K842" s="377"/>
      <c r="L842" s="377"/>
      <c r="M842" s="377"/>
      <c r="N842" s="377"/>
      <c r="O842" s="377"/>
      <c r="P842" s="377"/>
    </row>
    <row r="843" spans="1:16" ht="30" x14ac:dyDescent="0.25">
      <c r="A843" s="390" t="str">
        <f t="shared" ref="A843:A844" si="397">IF(O843&lt;&gt;0,O843,A842)</f>
        <v>CCU.04.0036</v>
      </c>
      <c r="B843" s="391">
        <v>88267</v>
      </c>
      <c r="C843" s="392"/>
      <c r="D843" s="392" t="s">
        <v>3307</v>
      </c>
      <c r="E843" s="393"/>
      <c r="F843" s="393" t="s">
        <v>517</v>
      </c>
      <c r="G843" s="394">
        <v>0.15</v>
      </c>
      <c r="H843" s="395">
        <f>VLOOKUP(B843,'CMP-SIN-SD-10-2023'!A:D,4,0)</f>
        <v>28.78</v>
      </c>
      <c r="I843" s="395"/>
      <c r="J843" s="25">
        <f t="shared" ref="J843:J844" si="398">TRUNC((H843*G843),2)</f>
        <v>4.3099999999999996</v>
      </c>
      <c r="M843" s="25">
        <f>VLOOKUP(B843,'CMP-SIN-SD-10-2023'!A:D,4,0)</f>
        <v>28.78</v>
      </c>
      <c r="N843" s="25" t="b">
        <f t="shared" ref="N843:N844" si="399">M843=H843</f>
        <v>1</v>
      </c>
      <c r="O843" s="377"/>
      <c r="P843" s="377"/>
    </row>
    <row r="844" spans="1:16" ht="30" x14ac:dyDescent="0.25">
      <c r="A844" s="378" t="str">
        <f t="shared" si="397"/>
        <v>CCU.04.0036</v>
      </c>
      <c r="B844" s="379">
        <v>37400</v>
      </c>
      <c r="C844" s="380"/>
      <c r="D844" s="380" t="s">
        <v>7698</v>
      </c>
      <c r="E844" s="381"/>
      <c r="F844" s="381" t="s">
        <v>6</v>
      </c>
      <c r="G844" s="382">
        <v>1</v>
      </c>
      <c r="H844" s="383">
        <f>VLOOKUP(B844,'INS-SIN-SD-10-2023'!A:D,4,0)</f>
        <v>37.89</v>
      </c>
      <c r="I844" s="383"/>
      <c r="J844" s="25">
        <f t="shared" si="398"/>
        <v>37.89</v>
      </c>
      <c r="M844" s="25">
        <f>VLOOKUP(B844,'INS-SIN-SD-10-2023'!A:D,4,0)</f>
        <v>37.89</v>
      </c>
      <c r="N844" s="25" t="b">
        <f t="shared" si="399"/>
        <v>1</v>
      </c>
      <c r="O844" s="377"/>
      <c r="P844" s="377" t="s">
        <v>13813</v>
      </c>
    </row>
    <row r="845" spans="1:16" ht="30" x14ac:dyDescent="0.25">
      <c r="A845" s="328">
        <v>100860</v>
      </c>
      <c r="B845" s="357"/>
      <c r="C845" s="339" t="s">
        <v>4724</v>
      </c>
      <c r="D845" s="339"/>
      <c r="E845" s="334" t="s">
        <v>6</v>
      </c>
      <c r="F845" s="334"/>
      <c r="G845" s="358"/>
      <c r="H845" s="359"/>
      <c r="I845" s="340">
        <f>SUMIF(A:A,A845,J:J)</f>
        <v>110.44000000000001</v>
      </c>
      <c r="J845" s="377"/>
      <c r="K845" s="377"/>
      <c r="L845" s="377"/>
      <c r="M845" s="377"/>
      <c r="N845" s="377"/>
      <c r="O845" s="377"/>
      <c r="P845" s="377"/>
    </row>
    <row r="846" spans="1:16" ht="30" x14ac:dyDescent="0.25">
      <c r="A846" s="390">
        <f t="shared" ref="A846:A849" si="400">IF(O846&lt;&gt;0,O846,A845)</f>
        <v>100860</v>
      </c>
      <c r="B846" s="391">
        <v>88267</v>
      </c>
      <c r="C846" s="392"/>
      <c r="D846" s="392" t="s">
        <v>3307</v>
      </c>
      <c r="E846" s="393"/>
      <c r="F846" s="393" t="s">
        <v>517</v>
      </c>
      <c r="G846" s="394">
        <v>0.44669999999999999</v>
      </c>
      <c r="H846" s="395">
        <f>VLOOKUP(B846,'CMP-SIN-SD-10-2023'!A:D,4,0)</f>
        <v>28.78</v>
      </c>
      <c r="I846" s="395"/>
      <c r="J846" s="25">
        <f t="shared" ref="J846:J849" si="401">TRUNC((H846*G846),2)</f>
        <v>12.85</v>
      </c>
      <c r="M846" s="25">
        <f>VLOOKUP(B846,'CMP-SIN-SD-10-2023'!A:D,4,0)</f>
        <v>28.78</v>
      </c>
      <c r="N846" s="25" t="b">
        <f t="shared" ref="N846:N849" si="402">M846=H846</f>
        <v>1</v>
      </c>
      <c r="O846" s="377"/>
      <c r="P846" s="377"/>
    </row>
    <row r="847" spans="1:16" x14ac:dyDescent="0.25">
      <c r="A847" s="367">
        <f t="shared" si="400"/>
        <v>100860</v>
      </c>
      <c r="B847" s="226">
        <v>88316</v>
      </c>
      <c r="C847" s="227"/>
      <c r="D847" s="227" t="s">
        <v>3346</v>
      </c>
      <c r="E847" s="228"/>
      <c r="F847" s="228" t="s">
        <v>517</v>
      </c>
      <c r="G847" s="368">
        <v>0.14069999999999999</v>
      </c>
      <c r="H847" s="369">
        <f>VLOOKUP(B847,'CMP-SIN-SD-10-2023'!A:D,4,0)</f>
        <v>21.91</v>
      </c>
      <c r="I847" s="369"/>
      <c r="J847" s="25">
        <f t="shared" si="401"/>
        <v>3.08</v>
      </c>
      <c r="M847" s="25">
        <f>VLOOKUP(B847,'CMP-SIN-SD-10-2023'!A:D,4,0)</f>
        <v>21.91</v>
      </c>
      <c r="N847" s="25" t="b">
        <f t="shared" si="402"/>
        <v>1</v>
      </c>
      <c r="O847" s="377"/>
      <c r="P847" s="377"/>
    </row>
    <row r="848" spans="1:16" ht="30" x14ac:dyDescent="0.25">
      <c r="A848" s="367">
        <f t="shared" si="400"/>
        <v>100860</v>
      </c>
      <c r="B848" s="226">
        <v>1368</v>
      </c>
      <c r="C848" s="227"/>
      <c r="D848" s="227" t="s">
        <v>7528</v>
      </c>
      <c r="E848" s="228"/>
      <c r="F848" s="228" t="s">
        <v>6</v>
      </c>
      <c r="G848" s="368">
        <v>1</v>
      </c>
      <c r="H848" s="369">
        <f>VLOOKUP(B848,'INS-SIN-SD-10-2023'!A:D,4,0)</f>
        <v>94.43</v>
      </c>
      <c r="I848" s="369"/>
      <c r="J848" s="25">
        <f t="shared" si="401"/>
        <v>94.43</v>
      </c>
      <c r="M848" s="25">
        <f>VLOOKUP(B848,'INS-SIN-SD-10-2023'!A:D,4,0)</f>
        <v>94.43</v>
      </c>
      <c r="N848" s="25" t="b">
        <f t="shared" si="402"/>
        <v>1</v>
      </c>
      <c r="O848" s="377"/>
      <c r="P848" s="377" t="s">
        <v>13773</v>
      </c>
    </row>
    <row r="849" spans="1:16" x14ac:dyDescent="0.25">
      <c r="A849" s="378">
        <f t="shared" si="400"/>
        <v>100860</v>
      </c>
      <c r="B849" s="379">
        <v>3146</v>
      </c>
      <c r="C849" s="380"/>
      <c r="D849" s="380" t="s">
        <v>7617</v>
      </c>
      <c r="E849" s="381"/>
      <c r="F849" s="381" t="s">
        <v>6</v>
      </c>
      <c r="G849" s="382">
        <v>2.1000000000000001E-2</v>
      </c>
      <c r="H849" s="383">
        <f>VLOOKUP(B849,'INS-SIN-SD-10-2023'!A:D,4,0)</f>
        <v>3.96</v>
      </c>
      <c r="I849" s="383"/>
      <c r="J849" s="25">
        <f t="shared" si="401"/>
        <v>0.08</v>
      </c>
      <c r="M849" s="25">
        <f>VLOOKUP(B849,'INS-SIN-SD-10-2023'!A:D,4,0)</f>
        <v>3.96</v>
      </c>
      <c r="N849" s="25" t="b">
        <f t="shared" si="402"/>
        <v>1</v>
      </c>
      <c r="O849" s="377"/>
      <c r="P849" s="377" t="s">
        <v>13773</v>
      </c>
    </row>
    <row r="850" spans="1:16" ht="30" x14ac:dyDescent="0.25">
      <c r="A850" s="328" t="s">
        <v>7130</v>
      </c>
      <c r="B850" s="357"/>
      <c r="C850" s="339" t="s">
        <v>13948</v>
      </c>
      <c r="D850" s="339"/>
      <c r="E850" s="334" t="s">
        <v>6</v>
      </c>
      <c r="F850" s="334"/>
      <c r="G850" s="358"/>
      <c r="H850" s="359"/>
      <c r="I850" s="340">
        <f>SUMIF(A:A,A850,J:J)</f>
        <v>200.63</v>
      </c>
      <c r="J850" s="377"/>
      <c r="K850" s="377"/>
      <c r="L850" s="377"/>
      <c r="M850" s="377"/>
      <c r="N850" s="377"/>
      <c r="O850" s="377"/>
      <c r="P850" s="377"/>
    </row>
    <row r="851" spans="1:16" x14ac:dyDescent="0.25">
      <c r="A851" s="390" t="str">
        <f t="shared" ref="A851:A874" si="403">IF(O851&lt;&gt;0,O851,A850)</f>
        <v>CCU.04.0037</v>
      </c>
      <c r="B851" s="391">
        <v>2696</v>
      </c>
      <c r="C851" s="392"/>
      <c r="D851" s="392" t="s">
        <v>13949</v>
      </c>
      <c r="E851" s="393"/>
      <c r="F851" s="393" t="s">
        <v>517</v>
      </c>
      <c r="G851" s="394">
        <v>0.5</v>
      </c>
      <c r="H851" s="395">
        <f>VLOOKUP(B851,'INS-SIN-SD-10-2023'!A:D,4,0)</f>
        <v>21.06</v>
      </c>
      <c r="I851" s="395"/>
      <c r="J851" s="25">
        <f t="shared" ref="J851:J874" si="404">TRUNC((H851*G851),2)</f>
        <v>10.53</v>
      </c>
      <c r="M851" s="25">
        <f>VLOOKUP(B851,'INS-SIN-SD-10-2023'!A:D,4,0)</f>
        <v>21.06</v>
      </c>
      <c r="N851" s="25" t="b">
        <f t="shared" ref="N851:N874" si="405">M851=H851</f>
        <v>1</v>
      </c>
      <c r="O851" s="377"/>
      <c r="P851" s="377" t="s">
        <v>13813</v>
      </c>
    </row>
    <row r="852" spans="1:16" x14ac:dyDescent="0.25">
      <c r="A852" s="367" t="str">
        <f t="shared" si="403"/>
        <v>CCU.04.0037</v>
      </c>
      <c r="B852" s="226" t="s">
        <v>13950</v>
      </c>
      <c r="C852" s="227"/>
      <c r="D852" s="227" t="s">
        <v>13951</v>
      </c>
      <c r="E852" s="228"/>
      <c r="F852" s="228" t="s">
        <v>16</v>
      </c>
      <c r="G852" s="368">
        <v>0.42</v>
      </c>
      <c r="H852" s="369">
        <v>0.26</v>
      </c>
      <c r="I852" s="369"/>
      <c r="J852" s="25">
        <f t="shared" si="404"/>
        <v>0.1</v>
      </c>
      <c r="M852" s="25" t="e">
        <f>VLOOKUP(B852,'INS-SIN-SD-10-2023'!A:D,4,0)</f>
        <v>#N/A</v>
      </c>
      <c r="N852" s="25" t="e">
        <f t="shared" si="405"/>
        <v>#N/A</v>
      </c>
      <c r="O852" s="377"/>
      <c r="P852" s="377" t="s">
        <v>13813</v>
      </c>
    </row>
    <row r="853" spans="1:16" x14ac:dyDescent="0.25">
      <c r="A853" s="367" t="str">
        <f t="shared" si="403"/>
        <v>CCU.04.0037</v>
      </c>
      <c r="B853" s="226" t="s">
        <v>13952</v>
      </c>
      <c r="C853" s="227"/>
      <c r="D853" s="227" t="s">
        <v>13953</v>
      </c>
      <c r="E853" s="228"/>
      <c r="F853" s="228" t="s">
        <v>6</v>
      </c>
      <c r="G853" s="368">
        <v>3.27E-2</v>
      </c>
      <c r="H853" s="369">
        <v>4</v>
      </c>
      <c r="I853" s="369"/>
      <c r="J853" s="25">
        <f t="shared" si="404"/>
        <v>0.13</v>
      </c>
      <c r="M853" s="25" t="e">
        <f>VLOOKUP(B853,'INS-SIN-SD-10-2023'!A:D,4,0)</f>
        <v>#N/A</v>
      </c>
      <c r="N853" s="25" t="e">
        <f t="shared" si="405"/>
        <v>#N/A</v>
      </c>
      <c r="O853" s="377"/>
      <c r="P853" s="377" t="s">
        <v>13813</v>
      </c>
    </row>
    <row r="854" spans="1:16" x14ac:dyDescent="0.25">
      <c r="A854" s="367" t="str">
        <f t="shared" si="403"/>
        <v>CCU.04.0037</v>
      </c>
      <c r="B854" s="226" t="s">
        <v>13954</v>
      </c>
      <c r="C854" s="227"/>
      <c r="D854" s="227" t="s">
        <v>13955</v>
      </c>
      <c r="E854" s="228"/>
      <c r="F854" s="228" t="s">
        <v>6</v>
      </c>
      <c r="G854" s="368">
        <v>5.0900000000000001E-2</v>
      </c>
      <c r="H854" s="369">
        <v>10</v>
      </c>
      <c r="I854" s="369"/>
      <c r="J854" s="25">
        <f t="shared" si="404"/>
        <v>0.5</v>
      </c>
      <c r="M854" s="25" t="e">
        <f>VLOOKUP(B854,'INS-SIN-SD-10-2023'!A:D,4,0)</f>
        <v>#N/A</v>
      </c>
      <c r="N854" s="25" t="e">
        <f t="shared" si="405"/>
        <v>#N/A</v>
      </c>
      <c r="O854" s="377"/>
      <c r="P854" s="377" t="s">
        <v>13813</v>
      </c>
    </row>
    <row r="855" spans="1:16" x14ac:dyDescent="0.25">
      <c r="A855" s="367" t="str">
        <f t="shared" si="403"/>
        <v>CCU.04.0037</v>
      </c>
      <c r="B855" s="226" t="s">
        <v>13956</v>
      </c>
      <c r="C855" s="227"/>
      <c r="D855" s="227" t="s">
        <v>13957</v>
      </c>
      <c r="E855" s="228"/>
      <c r="F855" s="228" t="s">
        <v>6</v>
      </c>
      <c r="G855" s="368">
        <v>8.0000000000000004E-4</v>
      </c>
      <c r="H855" s="369">
        <v>71.28</v>
      </c>
      <c r="I855" s="369"/>
      <c r="J855" s="25">
        <f t="shared" si="404"/>
        <v>0.05</v>
      </c>
      <c r="M855" s="25" t="e">
        <f>VLOOKUP(B855,'INS-SIN-SD-10-2023'!A:D,4,0)</f>
        <v>#N/A</v>
      </c>
      <c r="N855" s="25" t="e">
        <f t="shared" si="405"/>
        <v>#N/A</v>
      </c>
      <c r="O855" s="377"/>
      <c r="P855" s="377" t="s">
        <v>13813</v>
      </c>
    </row>
    <row r="856" spans="1:16" x14ac:dyDescent="0.25">
      <c r="A856" s="367" t="str">
        <f t="shared" si="403"/>
        <v>CCU.04.0037</v>
      </c>
      <c r="B856" s="226" t="s">
        <v>13958</v>
      </c>
      <c r="C856" s="227"/>
      <c r="D856" s="227" t="s">
        <v>13959</v>
      </c>
      <c r="E856" s="228"/>
      <c r="F856" s="228" t="s">
        <v>13960</v>
      </c>
      <c r="G856" s="368">
        <v>4.0000000000000002E-4</v>
      </c>
      <c r="H856" s="369">
        <v>5.3</v>
      </c>
      <c r="I856" s="369"/>
      <c r="J856" s="25">
        <f t="shared" si="404"/>
        <v>0</v>
      </c>
      <c r="M856" s="25" t="e">
        <f>VLOOKUP(B856,'INS-SIN-SD-10-2023'!A:D,4,0)</f>
        <v>#N/A</v>
      </c>
      <c r="N856" s="25" t="e">
        <f t="shared" si="405"/>
        <v>#N/A</v>
      </c>
      <c r="O856" s="377"/>
      <c r="P856" s="377" t="s">
        <v>13813</v>
      </c>
    </row>
    <row r="857" spans="1:16" ht="30" x14ac:dyDescent="0.25">
      <c r="A857" s="367" t="str">
        <f t="shared" si="403"/>
        <v>CCU.04.0037</v>
      </c>
      <c r="B857" s="226" t="s">
        <v>13961</v>
      </c>
      <c r="C857" s="227"/>
      <c r="D857" s="227" t="s">
        <v>13962</v>
      </c>
      <c r="E857" s="228"/>
      <c r="F857" s="228" t="s">
        <v>6</v>
      </c>
      <c r="G857" s="368">
        <v>1</v>
      </c>
      <c r="H857" s="369">
        <v>188.63</v>
      </c>
      <c r="I857" s="369"/>
      <c r="J857" s="25">
        <f t="shared" si="404"/>
        <v>188.63</v>
      </c>
      <c r="M857" s="25" t="e">
        <f>VLOOKUP(B857,'INS-SIN-SD-10-2023'!A:D,4,0)</f>
        <v>#N/A</v>
      </c>
      <c r="N857" s="25" t="e">
        <f t="shared" si="405"/>
        <v>#N/A</v>
      </c>
      <c r="O857" s="377"/>
      <c r="P857" s="377" t="s">
        <v>13813</v>
      </c>
    </row>
    <row r="858" spans="1:16" x14ac:dyDescent="0.25">
      <c r="A858" s="367" t="str">
        <f t="shared" si="403"/>
        <v>CCU.04.0037</v>
      </c>
      <c r="B858" s="226">
        <v>12892</v>
      </c>
      <c r="C858" s="227"/>
      <c r="D858" s="227" t="s">
        <v>13963</v>
      </c>
      <c r="E858" s="228"/>
      <c r="F858" s="228" t="s">
        <v>13964</v>
      </c>
      <c r="G858" s="368">
        <v>1.1999999999999999E-3</v>
      </c>
      <c r="H858" s="369">
        <f>VLOOKUP(B858,'INS-SIN-SD-10-2023'!A:D,4,0)</f>
        <v>13.81</v>
      </c>
      <c r="I858" s="369"/>
      <c r="J858" s="25">
        <f t="shared" si="404"/>
        <v>0.01</v>
      </c>
      <c r="M858" s="25">
        <f>VLOOKUP(B858,'INS-SIN-SD-10-2023'!A:D,4,0)</f>
        <v>13.81</v>
      </c>
      <c r="N858" s="25" t="b">
        <f t="shared" si="405"/>
        <v>1</v>
      </c>
      <c r="O858" s="377"/>
      <c r="P858" s="377" t="s">
        <v>13813</v>
      </c>
    </row>
    <row r="859" spans="1:16" x14ac:dyDescent="0.25">
      <c r="A859" s="367" t="str">
        <f t="shared" si="403"/>
        <v>CCU.04.0037</v>
      </c>
      <c r="B859" s="226">
        <v>12893</v>
      </c>
      <c r="C859" s="227"/>
      <c r="D859" s="227" t="s">
        <v>13965</v>
      </c>
      <c r="E859" s="228"/>
      <c r="F859" s="228" t="s">
        <v>13964</v>
      </c>
      <c r="G859" s="368">
        <v>4.0000000000000002E-4</v>
      </c>
      <c r="H859" s="369">
        <f>VLOOKUP(B859,'INS-SIN-SD-10-2023'!A:D,4,0)</f>
        <v>73.680000000000007</v>
      </c>
      <c r="I859" s="369"/>
      <c r="J859" s="25">
        <f t="shared" si="404"/>
        <v>0.02</v>
      </c>
      <c r="M859" s="25">
        <f>VLOOKUP(B859,'INS-SIN-SD-10-2023'!A:D,4,0)</f>
        <v>73.680000000000007</v>
      </c>
      <c r="N859" s="25" t="b">
        <f t="shared" si="405"/>
        <v>1</v>
      </c>
      <c r="O859" s="377"/>
      <c r="P859" s="377" t="s">
        <v>13813</v>
      </c>
    </row>
    <row r="860" spans="1:16" x14ac:dyDescent="0.25">
      <c r="A860" s="367" t="str">
        <f t="shared" si="403"/>
        <v>CCU.04.0037</v>
      </c>
      <c r="B860" s="226">
        <v>12894</v>
      </c>
      <c r="C860" s="227"/>
      <c r="D860" s="227" t="s">
        <v>13966</v>
      </c>
      <c r="E860" s="228"/>
      <c r="F860" s="228" t="s">
        <v>6</v>
      </c>
      <c r="G860" s="368">
        <v>1E-4</v>
      </c>
      <c r="H860" s="369">
        <f>VLOOKUP(B860,'INS-SIN-SD-10-2023'!A:D,4,0)</f>
        <v>19.95</v>
      </c>
      <c r="I860" s="369"/>
      <c r="J860" s="25">
        <f t="shared" si="404"/>
        <v>0</v>
      </c>
      <c r="M860" s="25">
        <f>VLOOKUP(B860,'INS-SIN-SD-10-2023'!A:D,4,0)</f>
        <v>19.95</v>
      </c>
      <c r="N860" s="25" t="b">
        <f t="shared" si="405"/>
        <v>1</v>
      </c>
      <c r="O860" s="377"/>
      <c r="P860" s="377" t="s">
        <v>13813</v>
      </c>
    </row>
    <row r="861" spans="1:16" x14ac:dyDescent="0.25">
      <c r="A861" s="367" t="str">
        <f t="shared" si="403"/>
        <v>CCU.04.0037</v>
      </c>
      <c r="B861" s="226">
        <v>12895</v>
      </c>
      <c r="C861" s="227"/>
      <c r="D861" s="227" t="s">
        <v>13967</v>
      </c>
      <c r="E861" s="228"/>
      <c r="F861" s="228" t="s">
        <v>6</v>
      </c>
      <c r="G861" s="368">
        <v>2.9999999999999997E-4</v>
      </c>
      <c r="H861" s="369">
        <f>VLOOKUP(B861,'INS-SIN-SD-10-2023'!A:D,4,0)</f>
        <v>15.35</v>
      </c>
      <c r="I861" s="369"/>
      <c r="J861" s="25">
        <f t="shared" si="404"/>
        <v>0</v>
      </c>
      <c r="M861" s="25">
        <f>VLOOKUP(B861,'INS-SIN-SD-10-2023'!A:D,4,0)</f>
        <v>15.35</v>
      </c>
      <c r="N861" s="25" t="b">
        <f t="shared" si="405"/>
        <v>1</v>
      </c>
      <c r="O861" s="377"/>
      <c r="P861" s="377" t="s">
        <v>13813</v>
      </c>
    </row>
    <row r="862" spans="1:16" x14ac:dyDescent="0.25">
      <c r="A862" s="367" t="str">
        <f t="shared" si="403"/>
        <v>CCU.04.0037</v>
      </c>
      <c r="B862" s="226" t="s">
        <v>13968</v>
      </c>
      <c r="C862" s="227"/>
      <c r="D862" s="227" t="s">
        <v>13969</v>
      </c>
      <c r="E862" s="228"/>
      <c r="F862" s="228" t="s">
        <v>6</v>
      </c>
      <c r="G862" s="368">
        <v>5.9999999999999995E-4</v>
      </c>
      <c r="H862" s="369">
        <v>16.899999999999999</v>
      </c>
      <c r="I862" s="369"/>
      <c r="J862" s="25">
        <f t="shared" si="404"/>
        <v>0.01</v>
      </c>
      <c r="M862" s="25" t="e">
        <f>VLOOKUP(B862,'INS-SIN-SD-10-2023'!A:D,4,0)</f>
        <v>#N/A</v>
      </c>
      <c r="N862" s="25" t="e">
        <f t="shared" si="405"/>
        <v>#N/A</v>
      </c>
      <c r="O862" s="377"/>
      <c r="P862" s="377" t="s">
        <v>13813</v>
      </c>
    </row>
    <row r="863" spans="1:16" x14ac:dyDescent="0.25">
      <c r="A863" s="367" t="str">
        <f t="shared" si="403"/>
        <v>CCU.04.0037</v>
      </c>
      <c r="B863" s="226" t="s">
        <v>13970</v>
      </c>
      <c r="C863" s="227"/>
      <c r="D863" s="227" t="s">
        <v>13971</v>
      </c>
      <c r="E863" s="228"/>
      <c r="F863" s="228" t="s">
        <v>6</v>
      </c>
      <c r="G863" s="368">
        <v>4.0000000000000002E-4</v>
      </c>
      <c r="H863" s="369">
        <v>19</v>
      </c>
      <c r="I863" s="369"/>
      <c r="J863" s="25">
        <f t="shared" si="404"/>
        <v>0</v>
      </c>
      <c r="M863" s="25" t="e">
        <f>VLOOKUP(B863,'INS-SIN-SD-10-2023'!A:D,4,0)</f>
        <v>#N/A</v>
      </c>
      <c r="N863" s="25" t="e">
        <f t="shared" si="405"/>
        <v>#N/A</v>
      </c>
      <c r="O863" s="377"/>
      <c r="P863" s="377" t="s">
        <v>13813</v>
      </c>
    </row>
    <row r="864" spans="1:16" x14ac:dyDescent="0.25">
      <c r="A864" s="367" t="str">
        <f t="shared" si="403"/>
        <v>CCU.04.0037</v>
      </c>
      <c r="B864" s="226" t="s">
        <v>13972</v>
      </c>
      <c r="C864" s="227"/>
      <c r="D864" s="227" t="s">
        <v>13973</v>
      </c>
      <c r="E864" s="228"/>
      <c r="F864" s="228" t="s">
        <v>6</v>
      </c>
      <c r="G864" s="368">
        <v>2.9999999999999997E-4</v>
      </c>
      <c r="H864" s="369">
        <v>21.96</v>
      </c>
      <c r="I864" s="369"/>
      <c r="J864" s="25">
        <f t="shared" si="404"/>
        <v>0</v>
      </c>
      <c r="M864" s="25" t="e">
        <f>VLOOKUP(B864,'INS-SIN-SD-10-2023'!A:D,4,0)</f>
        <v>#N/A</v>
      </c>
      <c r="N864" s="25" t="e">
        <f t="shared" si="405"/>
        <v>#N/A</v>
      </c>
      <c r="O864" s="377"/>
      <c r="P864" s="377" t="s">
        <v>13813</v>
      </c>
    </row>
    <row r="865" spans="1:16" x14ac:dyDescent="0.25">
      <c r="A865" s="367" t="str">
        <f t="shared" si="403"/>
        <v>CCU.04.0037</v>
      </c>
      <c r="B865" s="226" t="s">
        <v>13974</v>
      </c>
      <c r="C865" s="227"/>
      <c r="D865" s="227" t="s">
        <v>13975</v>
      </c>
      <c r="E865" s="228"/>
      <c r="F865" s="228" t="s">
        <v>6</v>
      </c>
      <c r="G865" s="368">
        <v>2.0000000000000001E-4</v>
      </c>
      <c r="H865" s="369">
        <v>60</v>
      </c>
      <c r="I865" s="369"/>
      <c r="J865" s="25">
        <f t="shared" si="404"/>
        <v>0.01</v>
      </c>
      <c r="M865" s="25" t="e">
        <f>VLOOKUP(B865,'INS-SIN-SD-10-2023'!A:D,4,0)</f>
        <v>#N/A</v>
      </c>
      <c r="N865" s="25" t="e">
        <f t="shared" si="405"/>
        <v>#N/A</v>
      </c>
      <c r="O865" s="377"/>
      <c r="P865" s="377" t="s">
        <v>13813</v>
      </c>
    </row>
    <row r="866" spans="1:16" x14ac:dyDescent="0.25">
      <c r="A866" s="367" t="str">
        <f t="shared" si="403"/>
        <v>CCU.04.0037</v>
      </c>
      <c r="B866" s="226" t="s">
        <v>13976</v>
      </c>
      <c r="C866" s="227"/>
      <c r="D866" s="227" t="s">
        <v>13977</v>
      </c>
      <c r="E866" s="228"/>
      <c r="F866" s="228" t="s">
        <v>6</v>
      </c>
      <c r="G866" s="368">
        <v>2.0000000000000001E-4</v>
      </c>
      <c r="H866" s="369">
        <v>31.36</v>
      </c>
      <c r="I866" s="369"/>
      <c r="J866" s="25">
        <f t="shared" si="404"/>
        <v>0</v>
      </c>
      <c r="M866" s="25" t="e">
        <f>VLOOKUP(B866,'INS-SIN-SD-10-2023'!A:D,4,0)</f>
        <v>#N/A</v>
      </c>
      <c r="N866" s="25" t="e">
        <f t="shared" si="405"/>
        <v>#N/A</v>
      </c>
      <c r="O866" s="377"/>
      <c r="P866" s="377" t="s">
        <v>13813</v>
      </c>
    </row>
    <row r="867" spans="1:16" x14ac:dyDescent="0.25">
      <c r="A867" s="367" t="str">
        <f t="shared" si="403"/>
        <v>CCU.04.0037</v>
      </c>
      <c r="B867" s="226" t="s">
        <v>13978</v>
      </c>
      <c r="C867" s="227"/>
      <c r="D867" s="227" t="s">
        <v>13979</v>
      </c>
      <c r="E867" s="228"/>
      <c r="F867" s="228" t="s">
        <v>6</v>
      </c>
      <c r="G867" s="368">
        <v>2.2000000000000001E-3</v>
      </c>
      <c r="H867" s="369">
        <v>140</v>
      </c>
      <c r="I867" s="369"/>
      <c r="J867" s="25">
        <f t="shared" si="404"/>
        <v>0.3</v>
      </c>
      <c r="M867" s="25" t="e">
        <f>VLOOKUP(B867,'INS-SIN-SD-10-2023'!A:D,4,0)</f>
        <v>#N/A</v>
      </c>
      <c r="N867" s="25" t="e">
        <f t="shared" si="405"/>
        <v>#N/A</v>
      </c>
      <c r="O867" s="377"/>
      <c r="P867" s="377" t="s">
        <v>13813</v>
      </c>
    </row>
    <row r="868" spans="1:16" x14ac:dyDescent="0.25">
      <c r="A868" s="367" t="str">
        <f t="shared" si="403"/>
        <v>CCU.04.0037</v>
      </c>
      <c r="B868" s="226" t="s">
        <v>13980</v>
      </c>
      <c r="C868" s="227"/>
      <c r="D868" s="227" t="s">
        <v>13981</v>
      </c>
      <c r="E868" s="228"/>
      <c r="F868" s="228" t="s">
        <v>6</v>
      </c>
      <c r="G868" s="368">
        <v>2.2000000000000001E-3</v>
      </c>
      <c r="H868" s="369">
        <v>4.9000000000000004</v>
      </c>
      <c r="I868" s="369"/>
      <c r="J868" s="25">
        <f t="shared" si="404"/>
        <v>0.01</v>
      </c>
      <c r="M868" s="25" t="e">
        <f>VLOOKUP(B868,'INS-SIN-SD-10-2023'!A:D,4,0)</f>
        <v>#N/A</v>
      </c>
      <c r="N868" s="25" t="e">
        <f t="shared" si="405"/>
        <v>#N/A</v>
      </c>
      <c r="O868" s="377"/>
      <c r="P868" s="377" t="s">
        <v>13813</v>
      </c>
    </row>
    <row r="869" spans="1:16" x14ac:dyDescent="0.25">
      <c r="A869" s="367" t="str">
        <f t="shared" si="403"/>
        <v>CCU.04.0037</v>
      </c>
      <c r="B869" s="226" t="s">
        <v>13982</v>
      </c>
      <c r="C869" s="227"/>
      <c r="D869" s="227" t="s">
        <v>13983</v>
      </c>
      <c r="E869" s="228"/>
      <c r="F869" s="228" t="s">
        <v>6</v>
      </c>
      <c r="G869" s="368">
        <v>8.9999999999999998E-4</v>
      </c>
      <c r="H869" s="369">
        <v>35.9</v>
      </c>
      <c r="I869" s="369"/>
      <c r="J869" s="25">
        <f t="shared" si="404"/>
        <v>0.03</v>
      </c>
      <c r="M869" s="25" t="e">
        <f>VLOOKUP(B869,'INS-SIN-SD-10-2023'!A:D,4,0)</f>
        <v>#N/A</v>
      </c>
      <c r="N869" s="25" t="e">
        <f t="shared" si="405"/>
        <v>#N/A</v>
      </c>
      <c r="O869" s="377"/>
      <c r="P869" s="377" t="s">
        <v>13813</v>
      </c>
    </row>
    <row r="870" spans="1:16" x14ac:dyDescent="0.25">
      <c r="A870" s="367" t="str">
        <f t="shared" si="403"/>
        <v>CCU.04.0037</v>
      </c>
      <c r="B870" s="226" t="s">
        <v>13984</v>
      </c>
      <c r="C870" s="227"/>
      <c r="D870" s="227" t="s">
        <v>13985</v>
      </c>
      <c r="E870" s="228"/>
      <c r="F870" s="228" t="s">
        <v>6</v>
      </c>
      <c r="G870" s="368">
        <v>0</v>
      </c>
      <c r="H870" s="369">
        <v>28.9</v>
      </c>
      <c r="I870" s="369"/>
      <c r="J870" s="25">
        <f t="shared" si="404"/>
        <v>0</v>
      </c>
      <c r="M870" s="25" t="e">
        <f>VLOOKUP(B870,'INS-SIN-SD-10-2023'!A:D,4,0)</f>
        <v>#N/A</v>
      </c>
      <c r="N870" s="25" t="e">
        <f t="shared" si="405"/>
        <v>#N/A</v>
      </c>
      <c r="O870" s="377"/>
      <c r="P870" s="377" t="s">
        <v>13813</v>
      </c>
    </row>
    <row r="871" spans="1:16" x14ac:dyDescent="0.25">
      <c r="A871" s="367" t="str">
        <f t="shared" si="403"/>
        <v>CCU.04.0037</v>
      </c>
      <c r="B871" s="226" t="s">
        <v>13986</v>
      </c>
      <c r="C871" s="227"/>
      <c r="D871" s="227" t="s">
        <v>13987</v>
      </c>
      <c r="E871" s="228"/>
      <c r="F871" s="228" t="s">
        <v>6</v>
      </c>
      <c r="G871" s="368">
        <v>0</v>
      </c>
      <c r="H871" s="369">
        <v>44.69</v>
      </c>
      <c r="I871" s="369"/>
      <c r="J871" s="25">
        <f t="shared" si="404"/>
        <v>0</v>
      </c>
      <c r="M871" s="25" t="e">
        <f>VLOOKUP(B871,'INS-SIN-SD-10-2023'!A:D,4,0)</f>
        <v>#N/A</v>
      </c>
      <c r="N871" s="25" t="e">
        <f t="shared" si="405"/>
        <v>#N/A</v>
      </c>
      <c r="O871" s="377"/>
      <c r="P871" s="377" t="s">
        <v>13813</v>
      </c>
    </row>
    <row r="872" spans="1:16" x14ac:dyDescent="0.25">
      <c r="A872" s="367" t="str">
        <f t="shared" si="403"/>
        <v>CCU.04.0037</v>
      </c>
      <c r="B872" s="226" t="s">
        <v>13988</v>
      </c>
      <c r="C872" s="227"/>
      <c r="D872" s="227" t="s">
        <v>13989</v>
      </c>
      <c r="E872" s="228"/>
      <c r="F872" s="228" t="s">
        <v>6</v>
      </c>
      <c r="G872" s="368">
        <v>2.2000000000000001E-3</v>
      </c>
      <c r="H872" s="369">
        <v>12.54</v>
      </c>
      <c r="I872" s="369"/>
      <c r="J872" s="25">
        <f t="shared" si="404"/>
        <v>0.02</v>
      </c>
      <c r="M872" s="25" t="e">
        <f>VLOOKUP(B872,'INS-SIN-SD-10-2023'!A:D,4,0)</f>
        <v>#N/A</v>
      </c>
      <c r="N872" s="25" t="e">
        <f t="shared" si="405"/>
        <v>#N/A</v>
      </c>
      <c r="O872" s="377"/>
      <c r="P872" s="377" t="s">
        <v>13813</v>
      </c>
    </row>
    <row r="873" spans="1:16" x14ac:dyDescent="0.25">
      <c r="A873" s="367" t="str">
        <f t="shared" si="403"/>
        <v>CCU.04.0037</v>
      </c>
      <c r="B873" s="226" t="s">
        <v>13990</v>
      </c>
      <c r="C873" s="227"/>
      <c r="D873" s="227" t="s">
        <v>13991</v>
      </c>
      <c r="E873" s="228"/>
      <c r="F873" s="228" t="s">
        <v>13863</v>
      </c>
      <c r="G873" s="368">
        <v>2.0000000000000001E-4</v>
      </c>
      <c r="H873" s="369">
        <v>300</v>
      </c>
      <c r="I873" s="369"/>
      <c r="J873" s="25">
        <f t="shared" si="404"/>
        <v>0.06</v>
      </c>
      <c r="M873" s="25" t="e">
        <f>VLOOKUP(B873,'INS-SIN-SD-10-2023'!A:D,4,0)</f>
        <v>#N/A</v>
      </c>
      <c r="N873" s="25" t="e">
        <f t="shared" si="405"/>
        <v>#N/A</v>
      </c>
      <c r="O873" s="377"/>
      <c r="P873" s="377" t="s">
        <v>13813</v>
      </c>
    </row>
    <row r="874" spans="1:16" ht="30" x14ac:dyDescent="0.25">
      <c r="A874" s="378" t="str">
        <f t="shared" si="403"/>
        <v>CCU.04.0037</v>
      </c>
      <c r="B874" s="379" t="s">
        <v>13992</v>
      </c>
      <c r="C874" s="380"/>
      <c r="D874" s="380" t="s">
        <v>13993</v>
      </c>
      <c r="E874" s="381"/>
      <c r="F874" s="381" t="s">
        <v>6</v>
      </c>
      <c r="G874" s="382">
        <v>5.0900000000000001E-2</v>
      </c>
      <c r="H874" s="383">
        <v>4.5</v>
      </c>
      <c r="I874" s="383"/>
      <c r="J874" s="25">
        <f t="shared" si="404"/>
        <v>0.22</v>
      </c>
      <c r="M874" s="25" t="e">
        <f>VLOOKUP(B874,'INS-SIN-SD-10-2023'!A:D,4,0)</f>
        <v>#N/A</v>
      </c>
      <c r="N874" s="25" t="e">
        <f t="shared" si="405"/>
        <v>#N/A</v>
      </c>
      <c r="O874" s="377"/>
      <c r="P874" s="377" t="s">
        <v>13813</v>
      </c>
    </row>
    <row r="875" spans="1:16" ht="45" x14ac:dyDescent="0.25">
      <c r="A875" s="328">
        <v>86936</v>
      </c>
      <c r="B875" s="357"/>
      <c r="C875" s="339" t="s">
        <v>2493</v>
      </c>
      <c r="D875" s="339"/>
      <c r="E875" s="334" t="s">
        <v>6</v>
      </c>
      <c r="F875" s="334"/>
      <c r="G875" s="358"/>
      <c r="H875" s="359"/>
      <c r="I875" s="340">
        <f>SUMIF(A:A,A875,J:J)</f>
        <v>453</v>
      </c>
      <c r="J875" s="377"/>
      <c r="K875" s="377"/>
      <c r="L875" s="377"/>
      <c r="M875" s="377"/>
      <c r="N875" s="377"/>
      <c r="O875" s="377"/>
      <c r="P875" s="377"/>
    </row>
    <row r="876" spans="1:16" ht="30" x14ac:dyDescent="0.25">
      <c r="A876" s="390">
        <f t="shared" ref="A876:A878" si="406">IF(O876&lt;&gt;0,O876,A875)</f>
        <v>86936</v>
      </c>
      <c r="B876" s="391">
        <v>86878</v>
      </c>
      <c r="C876" s="392"/>
      <c r="D876" s="392" t="s">
        <v>13994</v>
      </c>
      <c r="E876" s="393"/>
      <c r="F876" s="393" t="s">
        <v>6</v>
      </c>
      <c r="G876" s="394">
        <v>1</v>
      </c>
      <c r="H876" s="395">
        <f>VLOOKUP(B876,'CMP-SIN-SD-10-2023'!A:D,4,0)</f>
        <v>61.88</v>
      </c>
      <c r="I876" s="395"/>
      <c r="J876" s="25">
        <f t="shared" ref="J876:J878" si="407">TRUNC((H876*G876),2)</f>
        <v>61.88</v>
      </c>
      <c r="M876" s="25">
        <f>VLOOKUP(B876,'CMP-SIN-SD-10-2023'!A:D,4,0)</f>
        <v>61.88</v>
      </c>
      <c r="N876" s="25" t="b">
        <f t="shared" ref="N876:N878" si="408">M876=H876</f>
        <v>1</v>
      </c>
      <c r="O876" s="377"/>
      <c r="P876" s="377"/>
    </row>
    <row r="877" spans="1:16" ht="30" x14ac:dyDescent="0.25">
      <c r="A877" s="367">
        <f t="shared" si="406"/>
        <v>86936</v>
      </c>
      <c r="B877" s="226">
        <v>86881</v>
      </c>
      <c r="C877" s="227"/>
      <c r="D877" s="227" t="s">
        <v>7141</v>
      </c>
      <c r="E877" s="228"/>
      <c r="F877" s="228" t="s">
        <v>6</v>
      </c>
      <c r="G877" s="368">
        <v>1</v>
      </c>
      <c r="H877" s="369">
        <f>VLOOKUP(B877,'CMP-SIN-SD-10-2023'!A:D,4,0)</f>
        <v>172.37</v>
      </c>
      <c r="I877" s="369"/>
      <c r="J877" s="25">
        <f t="shared" si="407"/>
        <v>172.37</v>
      </c>
      <c r="M877" s="25">
        <f>VLOOKUP(B877,'CMP-SIN-SD-10-2023'!A:D,4,0)</f>
        <v>172.37</v>
      </c>
      <c r="N877" s="25" t="b">
        <f t="shared" si="408"/>
        <v>1</v>
      </c>
      <c r="O877" s="377"/>
      <c r="P877" s="377"/>
    </row>
    <row r="878" spans="1:16" ht="30" x14ac:dyDescent="0.25">
      <c r="A878" s="378">
        <f t="shared" si="406"/>
        <v>86936</v>
      </c>
      <c r="B878" s="379">
        <v>86900</v>
      </c>
      <c r="C878" s="380"/>
      <c r="D878" s="380" t="s">
        <v>2463</v>
      </c>
      <c r="E878" s="381"/>
      <c r="F878" s="381" t="s">
        <v>6</v>
      </c>
      <c r="G878" s="382">
        <v>1</v>
      </c>
      <c r="H878" s="383">
        <f>VLOOKUP(B878,'CMP-SIN-SD-10-2023'!A:D,4,0)</f>
        <v>218.75</v>
      </c>
      <c r="I878" s="383"/>
      <c r="J878" s="25">
        <f t="shared" si="407"/>
        <v>218.75</v>
      </c>
      <c r="M878" s="25">
        <f>VLOOKUP(B878,'CMP-SIN-SD-10-2023'!A:D,4,0)</f>
        <v>218.75</v>
      </c>
      <c r="N878" s="25" t="b">
        <f t="shared" si="408"/>
        <v>1</v>
      </c>
      <c r="O878" s="377"/>
      <c r="P878" s="377"/>
    </row>
    <row r="879" spans="1:16" ht="30" x14ac:dyDescent="0.25">
      <c r="A879" s="328">
        <v>86872</v>
      </c>
      <c r="B879" s="357"/>
      <c r="C879" s="339" t="s">
        <v>2442</v>
      </c>
      <c r="D879" s="339"/>
      <c r="E879" s="334" t="s">
        <v>6</v>
      </c>
      <c r="F879" s="334"/>
      <c r="G879" s="358"/>
      <c r="H879" s="359"/>
      <c r="I879" s="340">
        <f>SUMIF(A:A,A879,J:J)</f>
        <v>734.07</v>
      </c>
      <c r="J879" s="377"/>
      <c r="K879" s="377"/>
      <c r="L879" s="377"/>
      <c r="M879" s="377"/>
      <c r="N879" s="377"/>
      <c r="O879" s="377"/>
      <c r="P879" s="377"/>
    </row>
    <row r="880" spans="1:16" ht="30" x14ac:dyDescent="0.25">
      <c r="A880" s="390">
        <f t="shared" ref="A880:A884" si="409">IF(O880&lt;&gt;0,O880,A879)</f>
        <v>86872</v>
      </c>
      <c r="B880" s="391">
        <v>88267</v>
      </c>
      <c r="C880" s="392"/>
      <c r="D880" s="392" t="s">
        <v>3307</v>
      </c>
      <c r="E880" s="393"/>
      <c r="F880" s="393" t="s">
        <v>517</v>
      </c>
      <c r="G880" s="394">
        <v>1.7688999999999999</v>
      </c>
      <c r="H880" s="395">
        <f>VLOOKUP(B880,'CMP-SIN-SD-10-2023'!A:D,4,0)</f>
        <v>28.78</v>
      </c>
      <c r="I880" s="395"/>
      <c r="J880" s="25">
        <f t="shared" ref="J880:J884" si="410">TRUNC((H880*G880),2)</f>
        <v>50.9</v>
      </c>
      <c r="M880" s="25">
        <f>VLOOKUP(B880,'CMP-SIN-SD-10-2023'!A:D,4,0)</f>
        <v>28.78</v>
      </c>
      <c r="N880" s="25" t="b">
        <f t="shared" ref="N880:N884" si="411">M880=H880</f>
        <v>1</v>
      </c>
      <c r="O880" s="377"/>
      <c r="P880" s="377"/>
    </row>
    <row r="881" spans="1:16" x14ac:dyDescent="0.25">
      <c r="A881" s="367">
        <f t="shared" si="409"/>
        <v>86872</v>
      </c>
      <c r="B881" s="226">
        <v>88316</v>
      </c>
      <c r="C881" s="227"/>
      <c r="D881" s="227" t="s">
        <v>3346</v>
      </c>
      <c r="E881" s="228"/>
      <c r="F881" s="228" t="s">
        <v>517</v>
      </c>
      <c r="G881" s="368">
        <v>0.71109999999999995</v>
      </c>
      <c r="H881" s="369">
        <f>VLOOKUP(B881,'CMP-SIN-SD-10-2023'!A:D,4,0)</f>
        <v>21.91</v>
      </c>
      <c r="I881" s="369"/>
      <c r="J881" s="25">
        <f t="shared" si="410"/>
        <v>15.58</v>
      </c>
      <c r="M881" s="25">
        <f>VLOOKUP(B881,'CMP-SIN-SD-10-2023'!A:D,4,0)</f>
        <v>21.91</v>
      </c>
      <c r="N881" s="25" t="b">
        <f t="shared" si="411"/>
        <v>1</v>
      </c>
      <c r="O881" s="377"/>
      <c r="P881" s="377"/>
    </row>
    <row r="882" spans="1:16" ht="45" x14ac:dyDescent="0.25">
      <c r="A882" s="367">
        <f t="shared" si="409"/>
        <v>86872</v>
      </c>
      <c r="B882" s="226">
        <v>4351</v>
      </c>
      <c r="C882" s="227"/>
      <c r="D882" s="227" t="s">
        <v>7705</v>
      </c>
      <c r="E882" s="228"/>
      <c r="F882" s="228" t="s">
        <v>6</v>
      </c>
      <c r="G882" s="368">
        <v>6</v>
      </c>
      <c r="H882" s="369">
        <f>VLOOKUP(B882,'INS-SIN-SD-10-2023'!A:D,4,0)</f>
        <v>18.72</v>
      </c>
      <c r="I882" s="369"/>
      <c r="J882" s="25">
        <f t="shared" si="410"/>
        <v>112.32</v>
      </c>
      <c r="M882" s="25">
        <f>VLOOKUP(B882,'INS-SIN-SD-10-2023'!A:D,4,0)</f>
        <v>18.72</v>
      </c>
      <c r="N882" s="25" t="b">
        <f t="shared" si="411"/>
        <v>1</v>
      </c>
      <c r="O882" s="377"/>
      <c r="P882" s="377" t="s">
        <v>13773</v>
      </c>
    </row>
    <row r="883" spans="1:16" x14ac:dyDescent="0.25">
      <c r="A883" s="367">
        <f t="shared" si="409"/>
        <v>86872</v>
      </c>
      <c r="B883" s="226">
        <v>20271</v>
      </c>
      <c r="C883" s="227"/>
      <c r="D883" s="227" t="s">
        <v>7781</v>
      </c>
      <c r="E883" s="228"/>
      <c r="F883" s="228" t="s">
        <v>6</v>
      </c>
      <c r="G883" s="368">
        <v>1</v>
      </c>
      <c r="H883" s="369">
        <f>VLOOKUP(B883,'INS-SIN-SD-10-2023'!A:D,4,0)</f>
        <v>549.63</v>
      </c>
      <c r="I883" s="369"/>
      <c r="J883" s="25">
        <f t="shared" si="410"/>
        <v>549.63</v>
      </c>
      <c r="M883" s="25">
        <f>VLOOKUP(B883,'INS-SIN-SD-10-2023'!A:D,4,0)</f>
        <v>549.63</v>
      </c>
      <c r="N883" s="25" t="b">
        <f t="shared" si="411"/>
        <v>1</v>
      </c>
      <c r="O883" s="377"/>
      <c r="P883" s="377" t="s">
        <v>13773</v>
      </c>
    </row>
    <row r="884" spans="1:16" x14ac:dyDescent="0.25">
      <c r="A884" s="378">
        <f t="shared" si="409"/>
        <v>86872</v>
      </c>
      <c r="B884" s="379">
        <v>37329</v>
      </c>
      <c r="C884" s="380"/>
      <c r="D884" s="380" t="s">
        <v>7758</v>
      </c>
      <c r="E884" s="381"/>
      <c r="F884" s="381" t="s">
        <v>17</v>
      </c>
      <c r="G884" s="382">
        <v>7.0199999999999999E-2</v>
      </c>
      <c r="H884" s="383">
        <f>VLOOKUP(B884,'INS-SIN-SD-10-2023'!A:D,4,0)</f>
        <v>80.38</v>
      </c>
      <c r="I884" s="383"/>
      <c r="J884" s="25">
        <f t="shared" si="410"/>
        <v>5.64</v>
      </c>
      <c r="M884" s="25">
        <f>VLOOKUP(B884,'INS-SIN-SD-10-2023'!A:D,4,0)</f>
        <v>80.38</v>
      </c>
      <c r="N884" s="25" t="b">
        <f t="shared" si="411"/>
        <v>1</v>
      </c>
      <c r="O884" s="377"/>
      <c r="P884" s="377" t="s">
        <v>13773</v>
      </c>
    </row>
    <row r="885" spans="1:16" ht="30" x14ac:dyDescent="0.25">
      <c r="A885" s="328">
        <v>86914</v>
      </c>
      <c r="B885" s="357"/>
      <c r="C885" s="339" t="s">
        <v>13995</v>
      </c>
      <c r="D885" s="339"/>
      <c r="E885" s="334" t="s">
        <v>6</v>
      </c>
      <c r="F885" s="334"/>
      <c r="G885" s="358"/>
      <c r="H885" s="359"/>
      <c r="I885" s="340">
        <f>SUMIF(A:A,A885,J:J)</f>
        <v>91.34</v>
      </c>
      <c r="J885" s="377"/>
      <c r="K885" s="377"/>
      <c r="L885" s="377"/>
      <c r="M885" s="377"/>
      <c r="N885" s="377"/>
      <c r="O885" s="377"/>
      <c r="P885" s="377"/>
    </row>
    <row r="886" spans="1:16" ht="30" x14ac:dyDescent="0.25">
      <c r="A886" s="390">
        <f t="shared" ref="A886:A889" si="412">IF(O886&lt;&gt;0,O886,A885)</f>
        <v>86914</v>
      </c>
      <c r="B886" s="391">
        <v>88267</v>
      </c>
      <c r="C886" s="392"/>
      <c r="D886" s="392" t="s">
        <v>3307</v>
      </c>
      <c r="E886" s="393"/>
      <c r="F886" s="393" t="s">
        <v>517</v>
      </c>
      <c r="G886" s="394">
        <v>0.1525</v>
      </c>
      <c r="H886" s="395">
        <f>VLOOKUP(B886,'CMP-SIN-SD-10-2023'!A:D,4,0)</f>
        <v>28.78</v>
      </c>
      <c r="I886" s="395"/>
      <c r="J886" s="25">
        <f t="shared" ref="J886:J889" si="413">TRUNC((H886*G886),2)</f>
        <v>4.38</v>
      </c>
      <c r="M886" s="25">
        <f>VLOOKUP(B886,'CMP-SIN-SD-10-2023'!A:D,4,0)</f>
        <v>28.78</v>
      </c>
      <c r="N886" s="25" t="b">
        <f t="shared" ref="N886:N889" si="414">M886=H886</f>
        <v>1</v>
      </c>
      <c r="O886" s="377"/>
      <c r="P886" s="377"/>
    </row>
    <row r="887" spans="1:16" x14ac:dyDescent="0.25">
      <c r="A887" s="367">
        <f t="shared" si="412"/>
        <v>86914</v>
      </c>
      <c r="B887" s="226">
        <v>88316</v>
      </c>
      <c r="C887" s="227"/>
      <c r="D887" s="227" t="s">
        <v>3346</v>
      </c>
      <c r="E887" s="228"/>
      <c r="F887" s="228" t="s">
        <v>517</v>
      </c>
      <c r="G887" s="368">
        <v>4.8099999999999997E-2</v>
      </c>
      <c r="H887" s="369">
        <f>VLOOKUP(B887,'CMP-SIN-SD-10-2023'!A:D,4,0)</f>
        <v>21.91</v>
      </c>
      <c r="I887" s="369"/>
      <c r="J887" s="25">
        <f t="shared" si="413"/>
        <v>1.05</v>
      </c>
      <c r="M887" s="25">
        <f>VLOOKUP(B887,'CMP-SIN-SD-10-2023'!A:D,4,0)</f>
        <v>21.91</v>
      </c>
      <c r="N887" s="25" t="b">
        <f t="shared" si="414"/>
        <v>1</v>
      </c>
      <c r="O887" s="377"/>
      <c r="P887" s="377"/>
    </row>
    <row r="888" spans="1:16" x14ac:dyDescent="0.25">
      <c r="A888" s="367">
        <f t="shared" si="412"/>
        <v>86914</v>
      </c>
      <c r="B888" s="226">
        <v>3146</v>
      </c>
      <c r="C888" s="227"/>
      <c r="D888" s="227" t="s">
        <v>7617</v>
      </c>
      <c r="E888" s="228"/>
      <c r="F888" s="228" t="s">
        <v>6</v>
      </c>
      <c r="G888" s="368">
        <v>2.1000000000000001E-2</v>
      </c>
      <c r="H888" s="369">
        <f>VLOOKUP(B888,'INS-SIN-SD-10-2023'!A:D,4,0)</f>
        <v>3.96</v>
      </c>
      <c r="I888" s="369"/>
      <c r="J888" s="25">
        <f t="shared" si="413"/>
        <v>0.08</v>
      </c>
      <c r="M888" s="25">
        <f>VLOOKUP(B888,'INS-SIN-SD-10-2023'!A:D,4,0)</f>
        <v>3.96</v>
      </c>
      <c r="N888" s="25" t="b">
        <f t="shared" si="414"/>
        <v>1</v>
      </c>
      <c r="O888" s="377"/>
      <c r="P888" s="377" t="s">
        <v>13773</v>
      </c>
    </row>
    <row r="889" spans="1:16" ht="45" x14ac:dyDescent="0.25">
      <c r="A889" s="378">
        <f t="shared" si="412"/>
        <v>86914</v>
      </c>
      <c r="B889" s="379">
        <v>13417</v>
      </c>
      <c r="C889" s="380"/>
      <c r="D889" s="380" t="s">
        <v>7828</v>
      </c>
      <c r="E889" s="381"/>
      <c r="F889" s="381" t="s">
        <v>6</v>
      </c>
      <c r="G889" s="382">
        <v>1</v>
      </c>
      <c r="H889" s="383">
        <f>VLOOKUP(B889,'INS-SIN-SD-10-2023'!A:D,4,0)</f>
        <v>85.83</v>
      </c>
      <c r="I889" s="383"/>
      <c r="J889" s="25">
        <f t="shared" si="413"/>
        <v>85.83</v>
      </c>
      <c r="M889" s="25">
        <f>VLOOKUP(B889,'INS-SIN-SD-10-2023'!A:D,4,0)</f>
        <v>85.83</v>
      </c>
      <c r="N889" s="25" t="b">
        <f t="shared" si="414"/>
        <v>1</v>
      </c>
      <c r="O889" s="377"/>
      <c r="P889" s="377" t="s">
        <v>13773</v>
      </c>
    </row>
    <row r="890" spans="1:16" ht="30" x14ac:dyDescent="0.25">
      <c r="A890" s="328" t="s">
        <v>7131</v>
      </c>
      <c r="B890" s="357"/>
      <c r="C890" s="339" t="s">
        <v>13996</v>
      </c>
      <c r="D890" s="339"/>
      <c r="E890" s="334" t="s">
        <v>3</v>
      </c>
      <c r="F890" s="334"/>
      <c r="G890" s="358"/>
      <c r="H890" s="359"/>
      <c r="I890" s="340">
        <f>SUMIF(A:A,A890,J:J)</f>
        <v>84.41</v>
      </c>
      <c r="J890" s="377"/>
      <c r="K890" s="377"/>
      <c r="L890" s="377"/>
      <c r="M890" s="377"/>
      <c r="N890" s="377"/>
      <c r="O890" s="377"/>
      <c r="P890" s="377"/>
    </row>
    <row r="891" spans="1:16" x14ac:dyDescent="0.25">
      <c r="A891" s="390" t="str">
        <f t="shared" ref="A891:A894" si="415">IF(O891&lt;&gt;0,O891,A890)</f>
        <v>CCU.04.0038</v>
      </c>
      <c r="B891" s="391">
        <v>88262</v>
      </c>
      <c r="C891" s="392"/>
      <c r="D891" s="392" t="s">
        <v>3302</v>
      </c>
      <c r="E891" s="393"/>
      <c r="F891" s="393" t="s">
        <v>517</v>
      </c>
      <c r="G891" s="394">
        <v>0.8</v>
      </c>
      <c r="H891" s="395">
        <f>VLOOKUP(B891,'CMP-SIN-SD-10-2023'!A:D,4,0)</f>
        <v>29.14</v>
      </c>
      <c r="I891" s="395"/>
      <c r="J891" s="25">
        <f t="shared" ref="J891:J894" si="416">TRUNC((H891*G891),2)</f>
        <v>23.31</v>
      </c>
      <c r="M891" s="25">
        <f>VLOOKUP(B891,'CMP-SIN-SD-10-2023'!A:D,4,0)</f>
        <v>29.14</v>
      </c>
      <c r="N891" s="25" t="b">
        <f t="shared" ref="N891:N894" si="417">M891=H891</f>
        <v>1</v>
      </c>
      <c r="O891" s="377"/>
      <c r="P891" s="377"/>
    </row>
    <row r="892" spans="1:16" x14ac:dyDescent="0.25">
      <c r="A892" s="367" t="str">
        <f t="shared" si="415"/>
        <v>CCU.04.0038</v>
      </c>
      <c r="B892" s="226">
        <v>88316</v>
      </c>
      <c r="C892" s="227"/>
      <c r="D892" s="227" t="s">
        <v>3346</v>
      </c>
      <c r="E892" s="228"/>
      <c r="F892" s="228" t="s">
        <v>517</v>
      </c>
      <c r="G892" s="368">
        <v>0.8</v>
      </c>
      <c r="H892" s="369">
        <f>VLOOKUP(B892,'CMP-SIN-SD-10-2023'!A:D,4,0)</f>
        <v>21.91</v>
      </c>
      <c r="I892" s="369"/>
      <c r="J892" s="25">
        <f t="shared" si="416"/>
        <v>17.52</v>
      </c>
      <c r="M892" s="25">
        <f>VLOOKUP(B892,'CMP-SIN-SD-10-2023'!A:D,4,0)</f>
        <v>21.91</v>
      </c>
      <c r="N892" s="25" t="b">
        <f t="shared" si="417"/>
        <v>1</v>
      </c>
      <c r="O892" s="377"/>
      <c r="P892" s="377"/>
    </row>
    <row r="893" spans="1:16" ht="30" x14ac:dyDescent="0.25">
      <c r="A893" s="367" t="str">
        <f t="shared" si="415"/>
        <v>CCU.04.0038</v>
      </c>
      <c r="B893" s="226" t="s">
        <v>13997</v>
      </c>
      <c r="C893" s="227"/>
      <c r="D893" s="227" t="s">
        <v>13998</v>
      </c>
      <c r="E893" s="228"/>
      <c r="F893" s="228" t="s">
        <v>16</v>
      </c>
      <c r="G893" s="368">
        <v>4</v>
      </c>
      <c r="H893" s="369">
        <v>10.17</v>
      </c>
      <c r="I893" s="369"/>
      <c r="J893" s="25">
        <f t="shared" si="416"/>
        <v>40.68</v>
      </c>
      <c r="M893" s="25" t="e">
        <f>VLOOKUP(B893,'INS-SIN-SD-10-2023'!A:D,4,0)</f>
        <v>#N/A</v>
      </c>
      <c r="N893" s="25" t="e">
        <f t="shared" si="417"/>
        <v>#N/A</v>
      </c>
      <c r="O893" s="377"/>
      <c r="P893" s="377" t="s">
        <v>13813</v>
      </c>
    </row>
    <row r="894" spans="1:16" ht="30" x14ac:dyDescent="0.25">
      <c r="A894" s="378" t="str">
        <f t="shared" si="415"/>
        <v>CCU.04.0038</v>
      </c>
      <c r="B894" s="379">
        <v>7170</v>
      </c>
      <c r="C894" s="380"/>
      <c r="D894" s="380" t="s">
        <v>13999</v>
      </c>
      <c r="E894" s="381"/>
      <c r="F894" s="381" t="s">
        <v>3</v>
      </c>
      <c r="G894" s="382">
        <v>1.05</v>
      </c>
      <c r="H894" s="383">
        <f>VLOOKUP(B894,'INS-SIN-SD-10-2023'!A:D,4,0)</f>
        <v>2.77</v>
      </c>
      <c r="I894" s="383"/>
      <c r="J894" s="25">
        <f t="shared" si="416"/>
        <v>2.9</v>
      </c>
      <c r="M894" s="25">
        <f>VLOOKUP(B894,'INS-SIN-SD-10-2023'!A:D,4,0)</f>
        <v>2.77</v>
      </c>
      <c r="N894" s="25" t="b">
        <f t="shared" si="417"/>
        <v>1</v>
      </c>
      <c r="O894" s="377"/>
      <c r="P894" s="377" t="s">
        <v>13813</v>
      </c>
    </row>
    <row r="895" spans="1:16" ht="60" x14ac:dyDescent="0.25">
      <c r="A895" s="328" t="s">
        <v>7132</v>
      </c>
      <c r="B895" s="357"/>
      <c r="C895" s="339" t="s">
        <v>14000</v>
      </c>
      <c r="D895" s="339"/>
      <c r="E895" s="334" t="s">
        <v>6</v>
      </c>
      <c r="F895" s="334"/>
      <c r="G895" s="358"/>
      <c r="H895" s="359"/>
      <c r="I895" s="340">
        <f>SUMIF(A:A,A895,J:J)</f>
        <v>126.63</v>
      </c>
      <c r="J895" s="377"/>
      <c r="K895" s="377"/>
      <c r="L895" s="377"/>
      <c r="M895" s="377"/>
      <c r="N895" s="377"/>
      <c r="O895" s="377"/>
      <c r="P895" s="377"/>
    </row>
    <row r="896" spans="1:16" ht="45" x14ac:dyDescent="0.25">
      <c r="A896" s="384" t="str">
        <f t="shared" ref="A896" si="418">IF(O896&lt;&gt;0,O896,A895)</f>
        <v>CCU.04.0039</v>
      </c>
      <c r="B896" s="385">
        <v>522</v>
      </c>
      <c r="C896" s="386"/>
      <c r="D896" s="386" t="s">
        <v>14001</v>
      </c>
      <c r="E896" s="387"/>
      <c r="F896" s="387" t="s">
        <v>6</v>
      </c>
      <c r="G896" s="388">
        <v>1</v>
      </c>
      <c r="H896" s="389">
        <v>126.63</v>
      </c>
      <c r="I896" s="389"/>
      <c r="J896" s="25">
        <f t="shared" ref="J896" si="419">TRUNC((H896*G896),2)</f>
        <v>126.63</v>
      </c>
      <c r="M896" s="25" t="e">
        <f>VLOOKUP(B896,'CMP-SIN-SD-10-2023'!A:D,4,0)</f>
        <v>#N/A</v>
      </c>
      <c r="N896" s="25" t="e">
        <f t="shared" ref="N896" si="420">M896=H896</f>
        <v>#N/A</v>
      </c>
      <c r="O896" s="377"/>
      <c r="P896" s="377" t="s">
        <v>13830</v>
      </c>
    </row>
    <row r="897" spans="1:16" x14ac:dyDescent="0.25">
      <c r="A897" s="328" t="s">
        <v>7133</v>
      </c>
      <c r="B897" s="357"/>
      <c r="C897" s="339" t="s">
        <v>14002</v>
      </c>
      <c r="D897" s="339"/>
      <c r="E897" s="334" t="s">
        <v>6</v>
      </c>
      <c r="F897" s="334"/>
      <c r="G897" s="358"/>
      <c r="H897" s="359"/>
      <c r="I897" s="340">
        <f>SUMIF(A:A,A897,J:J)</f>
        <v>12.440000000000001</v>
      </c>
      <c r="J897" s="377"/>
      <c r="K897" s="377"/>
      <c r="L897" s="377"/>
      <c r="M897" s="377"/>
      <c r="N897" s="377"/>
      <c r="O897" s="377"/>
      <c r="P897" s="377"/>
    </row>
    <row r="898" spans="1:16" x14ac:dyDescent="0.25">
      <c r="A898" s="390" t="str">
        <f t="shared" ref="A898:A899" si="421">IF(O898&lt;&gt;0,O898,A897)</f>
        <v>CCU.04.0040</v>
      </c>
      <c r="B898" s="391">
        <v>88261</v>
      </c>
      <c r="C898" s="392"/>
      <c r="D898" s="392" t="s">
        <v>3301</v>
      </c>
      <c r="E898" s="393"/>
      <c r="F898" s="393" t="s">
        <v>517</v>
      </c>
      <c r="G898" s="394">
        <v>0.1</v>
      </c>
      <c r="H898" s="395">
        <f>VLOOKUP(B898,'CMP-SIN-SD-10-2023'!A:D,4,0)</f>
        <v>27.95</v>
      </c>
      <c r="I898" s="395"/>
      <c r="J898" s="25">
        <f t="shared" ref="J898:J899" si="422">TRUNC((H898*G898),2)</f>
        <v>2.79</v>
      </c>
      <c r="M898" s="25">
        <f>VLOOKUP(B898,'CMP-SIN-SD-10-2023'!A:D,4,0)</f>
        <v>27.95</v>
      </c>
      <c r="N898" s="25" t="b">
        <f t="shared" ref="N898:N899" si="423">M898=H898</f>
        <v>1</v>
      </c>
      <c r="O898" s="377"/>
      <c r="P898" s="377"/>
    </row>
    <row r="899" spans="1:16" x14ac:dyDescent="0.25">
      <c r="A899" s="378" t="str">
        <f t="shared" si="421"/>
        <v>CCU.04.0040</v>
      </c>
      <c r="B899" s="379" t="s">
        <v>14003</v>
      </c>
      <c r="C899" s="380"/>
      <c r="D899" s="380" t="s">
        <v>14004</v>
      </c>
      <c r="E899" s="381"/>
      <c r="F899" s="381" t="s">
        <v>6</v>
      </c>
      <c r="G899" s="382">
        <v>1</v>
      </c>
      <c r="H899" s="383">
        <v>9.65</v>
      </c>
      <c r="I899" s="383"/>
      <c r="J899" s="25">
        <f t="shared" si="422"/>
        <v>9.65</v>
      </c>
      <c r="M899" s="25" t="e">
        <f>VLOOKUP(B899,'INS-SIN-SD-10-2023'!A:D,4,0)</f>
        <v>#N/A</v>
      </c>
      <c r="N899" s="25" t="e">
        <f t="shared" si="423"/>
        <v>#N/A</v>
      </c>
      <c r="O899" s="377"/>
      <c r="P899" s="377" t="s">
        <v>13813</v>
      </c>
    </row>
    <row r="900" spans="1:16" ht="30" x14ac:dyDescent="0.25">
      <c r="A900" s="328">
        <v>89356</v>
      </c>
      <c r="B900" s="357"/>
      <c r="C900" s="339" t="s">
        <v>5691</v>
      </c>
      <c r="D900" s="339"/>
      <c r="E900" s="334" t="s">
        <v>16</v>
      </c>
      <c r="F900" s="334"/>
      <c r="G900" s="358"/>
      <c r="H900" s="359"/>
      <c r="I900" s="340">
        <f>SUMIF(A:A,A900,J:J)</f>
        <v>23.95</v>
      </c>
      <c r="J900" s="377"/>
      <c r="K900" s="377"/>
      <c r="L900" s="377"/>
      <c r="M900" s="377"/>
      <c r="N900" s="377"/>
      <c r="O900" s="377"/>
      <c r="P900" s="377"/>
    </row>
    <row r="901" spans="1:16" ht="30" x14ac:dyDescent="0.25">
      <c r="A901" s="390">
        <f t="shared" ref="A901:A904" si="424">IF(O901&lt;&gt;0,O901,A900)</f>
        <v>89356</v>
      </c>
      <c r="B901" s="391">
        <v>88248</v>
      </c>
      <c r="C901" s="392"/>
      <c r="D901" s="392" t="s">
        <v>3290</v>
      </c>
      <c r="E901" s="393"/>
      <c r="F901" s="393" t="s">
        <v>517</v>
      </c>
      <c r="G901" s="394">
        <v>0.38</v>
      </c>
      <c r="H901" s="395">
        <f>VLOOKUP(B901,'CMP-SIN-SD-10-2023'!A:D,4,0)</f>
        <v>22.17</v>
      </c>
      <c r="I901" s="395"/>
      <c r="J901" s="25">
        <f t="shared" ref="J901:J904" si="425">TRUNC((H901*G901),2)</f>
        <v>8.42</v>
      </c>
      <c r="M901" s="25">
        <f>VLOOKUP(B901,'CMP-SIN-SD-10-2023'!A:D,4,0)</f>
        <v>22.17</v>
      </c>
      <c r="N901" s="25" t="b">
        <f t="shared" ref="N901:N904" si="426">M901=H901</f>
        <v>1</v>
      </c>
      <c r="O901" s="377"/>
      <c r="P901" s="377"/>
    </row>
    <row r="902" spans="1:16" ht="30" x14ac:dyDescent="0.25">
      <c r="A902" s="367">
        <f t="shared" si="424"/>
        <v>89356</v>
      </c>
      <c r="B902" s="226">
        <v>88267</v>
      </c>
      <c r="C902" s="227"/>
      <c r="D902" s="227" t="s">
        <v>3307</v>
      </c>
      <c r="E902" s="228"/>
      <c r="F902" s="228" t="s">
        <v>517</v>
      </c>
      <c r="G902" s="368">
        <v>0.38</v>
      </c>
      <c r="H902" s="369">
        <f>VLOOKUP(B902,'CMP-SIN-SD-10-2023'!A:D,4,0)</f>
        <v>28.78</v>
      </c>
      <c r="I902" s="369"/>
      <c r="J902" s="25">
        <f t="shared" si="425"/>
        <v>10.93</v>
      </c>
      <c r="M902" s="25">
        <f>VLOOKUP(B902,'CMP-SIN-SD-10-2023'!A:D,4,0)</f>
        <v>28.78</v>
      </c>
      <c r="N902" s="25" t="b">
        <f t="shared" si="426"/>
        <v>1</v>
      </c>
      <c r="O902" s="377"/>
      <c r="P902" s="377"/>
    </row>
    <row r="903" spans="1:16" x14ac:dyDescent="0.25">
      <c r="A903" s="367">
        <f t="shared" si="424"/>
        <v>89356</v>
      </c>
      <c r="B903" s="226">
        <v>9868</v>
      </c>
      <c r="C903" s="227"/>
      <c r="D903" s="227" t="s">
        <v>7859</v>
      </c>
      <c r="E903" s="228"/>
      <c r="F903" s="228" t="s">
        <v>16</v>
      </c>
      <c r="G903" s="368">
        <v>1.0492999999999999</v>
      </c>
      <c r="H903" s="369">
        <f>VLOOKUP(B903,'INS-SIN-SD-10-2023'!A:D,4,0)</f>
        <v>4.2</v>
      </c>
      <c r="I903" s="369"/>
      <c r="J903" s="25">
        <f t="shared" si="425"/>
        <v>4.4000000000000004</v>
      </c>
      <c r="M903" s="25">
        <f>VLOOKUP(B903,'INS-SIN-SD-10-2023'!A:D,4,0)</f>
        <v>4.2</v>
      </c>
      <c r="N903" s="25" t="b">
        <f t="shared" si="426"/>
        <v>1</v>
      </c>
      <c r="O903" s="377"/>
      <c r="P903" s="377" t="s">
        <v>13773</v>
      </c>
    </row>
    <row r="904" spans="1:16" x14ac:dyDescent="0.25">
      <c r="A904" s="378">
        <f t="shared" si="424"/>
        <v>89356</v>
      </c>
      <c r="B904" s="379">
        <v>38383</v>
      </c>
      <c r="C904" s="380"/>
      <c r="D904" s="380" t="s">
        <v>7660</v>
      </c>
      <c r="E904" s="381"/>
      <c r="F904" s="381" t="s">
        <v>6</v>
      </c>
      <c r="G904" s="382">
        <v>8.8599999999999998E-2</v>
      </c>
      <c r="H904" s="383">
        <f>VLOOKUP(B904,'INS-SIN-SD-10-2023'!A:D,4,0)</f>
        <v>2.27</v>
      </c>
      <c r="I904" s="383"/>
      <c r="J904" s="25">
        <f t="shared" si="425"/>
        <v>0.2</v>
      </c>
      <c r="M904" s="25">
        <f>VLOOKUP(B904,'INS-SIN-SD-10-2023'!A:D,4,0)</f>
        <v>2.27</v>
      </c>
      <c r="N904" s="25" t="b">
        <f t="shared" si="426"/>
        <v>1</v>
      </c>
      <c r="O904" s="377"/>
      <c r="P904" s="377" t="s">
        <v>13773</v>
      </c>
    </row>
    <row r="905" spans="1:16" ht="30" x14ac:dyDescent="0.25">
      <c r="A905" s="328">
        <v>89357</v>
      </c>
      <c r="B905" s="357"/>
      <c r="C905" s="339" t="s">
        <v>5692</v>
      </c>
      <c r="D905" s="339"/>
      <c r="E905" s="334" t="s">
        <v>16</v>
      </c>
      <c r="F905" s="334"/>
      <c r="G905" s="358"/>
      <c r="H905" s="359"/>
      <c r="I905" s="340">
        <f>SUMIF(A:A,A905,J:J)</f>
        <v>32.799999999999997</v>
      </c>
      <c r="J905" s="377"/>
      <c r="K905" s="377"/>
      <c r="L905" s="377"/>
      <c r="M905" s="377"/>
      <c r="N905" s="377"/>
      <c r="O905" s="377"/>
      <c r="P905" s="377"/>
    </row>
    <row r="906" spans="1:16" ht="30" x14ac:dyDescent="0.25">
      <c r="A906" s="390">
        <f t="shared" ref="A906:A909" si="427">IF(O906&lt;&gt;0,O906,A905)</f>
        <v>89357</v>
      </c>
      <c r="B906" s="391">
        <v>88248</v>
      </c>
      <c r="C906" s="392"/>
      <c r="D906" s="392" t="s">
        <v>3290</v>
      </c>
      <c r="E906" s="393"/>
      <c r="F906" s="393" t="s">
        <v>517</v>
      </c>
      <c r="G906" s="394">
        <v>0.45300000000000001</v>
      </c>
      <c r="H906" s="395">
        <f>VLOOKUP(B906,'CMP-SIN-SD-10-2023'!A:D,4,0)</f>
        <v>22.17</v>
      </c>
      <c r="I906" s="395"/>
      <c r="J906" s="25">
        <f t="shared" ref="J906:J909" si="428">TRUNC((H906*G906),2)</f>
        <v>10.039999999999999</v>
      </c>
      <c r="M906" s="25">
        <f>VLOOKUP(B906,'CMP-SIN-SD-10-2023'!A:D,4,0)</f>
        <v>22.17</v>
      </c>
      <c r="N906" s="25" t="b">
        <f t="shared" ref="N906:N909" si="429">M906=H906</f>
        <v>1</v>
      </c>
      <c r="O906" s="377"/>
      <c r="P906" s="377"/>
    </row>
    <row r="907" spans="1:16" ht="30" x14ac:dyDescent="0.25">
      <c r="A907" s="367">
        <f t="shared" si="427"/>
        <v>89357</v>
      </c>
      <c r="B907" s="226">
        <v>88267</v>
      </c>
      <c r="C907" s="227"/>
      <c r="D907" s="227" t="s">
        <v>3307</v>
      </c>
      <c r="E907" s="228"/>
      <c r="F907" s="228" t="s">
        <v>517</v>
      </c>
      <c r="G907" s="368">
        <v>0.45300000000000001</v>
      </c>
      <c r="H907" s="369">
        <f>VLOOKUP(B907,'CMP-SIN-SD-10-2023'!A:D,4,0)</f>
        <v>28.78</v>
      </c>
      <c r="I907" s="369"/>
      <c r="J907" s="25">
        <f t="shared" si="428"/>
        <v>13.03</v>
      </c>
      <c r="M907" s="25">
        <f>VLOOKUP(B907,'CMP-SIN-SD-10-2023'!A:D,4,0)</f>
        <v>28.78</v>
      </c>
      <c r="N907" s="25" t="b">
        <f t="shared" si="429"/>
        <v>1</v>
      </c>
      <c r="O907" s="377"/>
      <c r="P907" s="377"/>
    </row>
    <row r="908" spans="1:16" x14ac:dyDescent="0.25">
      <c r="A908" s="367">
        <f t="shared" si="427"/>
        <v>89357</v>
      </c>
      <c r="B908" s="226">
        <v>9869</v>
      </c>
      <c r="C908" s="227"/>
      <c r="D908" s="227" t="s">
        <v>7860</v>
      </c>
      <c r="E908" s="228"/>
      <c r="F908" s="228" t="s">
        <v>16</v>
      </c>
      <c r="G908" s="368">
        <v>1.0492999999999999</v>
      </c>
      <c r="H908" s="369">
        <f>VLOOKUP(B908,'INS-SIN-SD-10-2023'!A:D,4,0)</f>
        <v>9.06</v>
      </c>
      <c r="I908" s="369"/>
      <c r="J908" s="25">
        <f t="shared" si="428"/>
        <v>9.5</v>
      </c>
      <c r="M908" s="25">
        <f>VLOOKUP(B908,'INS-SIN-SD-10-2023'!A:D,4,0)</f>
        <v>9.06</v>
      </c>
      <c r="N908" s="25" t="b">
        <f t="shared" si="429"/>
        <v>1</v>
      </c>
      <c r="O908" s="377"/>
      <c r="P908" s="377" t="s">
        <v>13773</v>
      </c>
    </row>
    <row r="909" spans="1:16" x14ac:dyDescent="0.25">
      <c r="A909" s="378">
        <f t="shared" si="427"/>
        <v>89357</v>
      </c>
      <c r="B909" s="379">
        <v>38383</v>
      </c>
      <c r="C909" s="380"/>
      <c r="D909" s="380" t="s">
        <v>7660</v>
      </c>
      <c r="E909" s="381"/>
      <c r="F909" s="381" t="s">
        <v>6</v>
      </c>
      <c r="G909" s="382">
        <v>0.1056</v>
      </c>
      <c r="H909" s="383">
        <f>VLOOKUP(B909,'INS-SIN-SD-10-2023'!A:D,4,0)</f>
        <v>2.27</v>
      </c>
      <c r="I909" s="383"/>
      <c r="J909" s="25">
        <f t="shared" si="428"/>
        <v>0.23</v>
      </c>
      <c r="M909" s="25">
        <f>VLOOKUP(B909,'INS-SIN-SD-10-2023'!A:D,4,0)</f>
        <v>2.27</v>
      </c>
      <c r="N909" s="25" t="b">
        <f t="shared" si="429"/>
        <v>1</v>
      </c>
      <c r="O909" s="377"/>
      <c r="P909" s="377" t="s">
        <v>13773</v>
      </c>
    </row>
    <row r="910" spans="1:16" ht="45" x14ac:dyDescent="0.25">
      <c r="A910" s="328">
        <v>103978</v>
      </c>
      <c r="B910" s="357"/>
      <c r="C910" s="339" t="s">
        <v>5794</v>
      </c>
      <c r="D910" s="339"/>
      <c r="E910" s="334" t="s">
        <v>16</v>
      </c>
      <c r="F910" s="334"/>
      <c r="G910" s="358"/>
      <c r="H910" s="359"/>
      <c r="I910" s="340">
        <f>SUMIF(A:A,A910,J:J)</f>
        <v>26.38</v>
      </c>
      <c r="J910" s="377"/>
      <c r="K910" s="377"/>
      <c r="L910" s="377"/>
      <c r="M910" s="377"/>
      <c r="N910" s="377"/>
      <c r="O910" s="377"/>
      <c r="P910" s="377"/>
    </row>
    <row r="911" spans="1:16" ht="30" x14ac:dyDescent="0.25">
      <c r="A911" s="390">
        <f t="shared" ref="A911:A914" si="430">IF(O911&lt;&gt;0,O911,A910)</f>
        <v>103978</v>
      </c>
      <c r="B911" s="391">
        <v>88248</v>
      </c>
      <c r="C911" s="392"/>
      <c r="D911" s="392" t="s">
        <v>3290</v>
      </c>
      <c r="E911" s="393"/>
      <c r="F911" s="393" t="s">
        <v>517</v>
      </c>
      <c r="G911" s="394">
        <v>0.224</v>
      </c>
      <c r="H911" s="395">
        <f>VLOOKUP(B911,'CMP-SIN-SD-10-2023'!A:D,4,0)</f>
        <v>22.17</v>
      </c>
      <c r="I911" s="395"/>
      <c r="J911" s="25">
        <f t="shared" ref="J911:J914" si="431">TRUNC((H911*G911),2)</f>
        <v>4.96</v>
      </c>
      <c r="M911" s="25">
        <f>VLOOKUP(B911,'CMP-SIN-SD-10-2023'!A:D,4,0)</f>
        <v>22.17</v>
      </c>
      <c r="N911" s="25" t="b">
        <f t="shared" ref="N911:N914" si="432">M911=H911</f>
        <v>1</v>
      </c>
      <c r="O911" s="377"/>
      <c r="P911" s="377"/>
    </row>
    <row r="912" spans="1:16" ht="30" x14ac:dyDescent="0.25">
      <c r="A912" s="367">
        <f t="shared" si="430"/>
        <v>103978</v>
      </c>
      <c r="B912" s="226">
        <v>88267</v>
      </c>
      <c r="C912" s="227"/>
      <c r="D912" s="227" t="s">
        <v>3307</v>
      </c>
      <c r="E912" s="228"/>
      <c r="F912" s="228" t="s">
        <v>517</v>
      </c>
      <c r="G912" s="368">
        <v>0.224</v>
      </c>
      <c r="H912" s="369">
        <f>VLOOKUP(B912,'CMP-SIN-SD-10-2023'!A:D,4,0)</f>
        <v>28.78</v>
      </c>
      <c r="I912" s="369"/>
      <c r="J912" s="25">
        <f t="shared" si="431"/>
        <v>6.44</v>
      </c>
      <c r="M912" s="25">
        <f>VLOOKUP(B912,'CMP-SIN-SD-10-2023'!A:D,4,0)</f>
        <v>28.78</v>
      </c>
      <c r="N912" s="25" t="b">
        <f t="shared" si="432"/>
        <v>1</v>
      </c>
      <c r="O912" s="377"/>
      <c r="P912" s="377"/>
    </row>
    <row r="913" spans="1:16" x14ac:dyDescent="0.25">
      <c r="A913" s="367">
        <f t="shared" si="430"/>
        <v>103978</v>
      </c>
      <c r="B913" s="226">
        <v>9874</v>
      </c>
      <c r="C913" s="227"/>
      <c r="D913" s="227" t="s">
        <v>7861</v>
      </c>
      <c r="E913" s="228"/>
      <c r="F913" s="228" t="s">
        <v>16</v>
      </c>
      <c r="G913" s="368">
        <v>1.0492999999999999</v>
      </c>
      <c r="H913" s="369">
        <f>VLOOKUP(B913,'INS-SIN-SD-10-2023'!A:D,4,0)</f>
        <v>14.23</v>
      </c>
      <c r="I913" s="369"/>
      <c r="J913" s="25">
        <f t="shared" si="431"/>
        <v>14.93</v>
      </c>
      <c r="M913" s="25">
        <f>VLOOKUP(B913,'INS-SIN-SD-10-2023'!A:D,4,0)</f>
        <v>14.23</v>
      </c>
      <c r="N913" s="25" t="b">
        <f t="shared" si="432"/>
        <v>1</v>
      </c>
      <c r="O913" s="377"/>
      <c r="P913" s="377" t="s">
        <v>13773</v>
      </c>
    </row>
    <row r="914" spans="1:16" x14ac:dyDescent="0.25">
      <c r="A914" s="378">
        <f t="shared" si="430"/>
        <v>103978</v>
      </c>
      <c r="B914" s="379">
        <v>38383</v>
      </c>
      <c r="C914" s="380"/>
      <c r="D914" s="380" t="s">
        <v>7660</v>
      </c>
      <c r="E914" s="381"/>
      <c r="F914" s="381" t="s">
        <v>6</v>
      </c>
      <c r="G914" s="382">
        <v>2.6100000000000002E-2</v>
      </c>
      <c r="H914" s="383">
        <f>VLOOKUP(B914,'INS-SIN-SD-10-2023'!A:D,4,0)</f>
        <v>2.27</v>
      </c>
      <c r="I914" s="383"/>
      <c r="J914" s="25">
        <f t="shared" si="431"/>
        <v>0.05</v>
      </c>
      <c r="M914" s="25">
        <f>VLOOKUP(B914,'INS-SIN-SD-10-2023'!A:D,4,0)</f>
        <v>2.27</v>
      </c>
      <c r="N914" s="25" t="b">
        <f t="shared" si="432"/>
        <v>1</v>
      </c>
      <c r="O914" s="377"/>
      <c r="P914" s="377" t="s">
        <v>13773</v>
      </c>
    </row>
    <row r="915" spans="1:16" ht="45" x14ac:dyDescent="0.25">
      <c r="A915" s="328">
        <v>103979</v>
      </c>
      <c r="B915" s="357"/>
      <c r="C915" s="339" t="s">
        <v>5795</v>
      </c>
      <c r="D915" s="339"/>
      <c r="E915" s="334" t="s">
        <v>16</v>
      </c>
      <c r="F915" s="334"/>
      <c r="G915" s="358"/>
      <c r="H915" s="359"/>
      <c r="I915" s="340">
        <f>SUMIF(A:A,A915,J:J)</f>
        <v>30.07</v>
      </c>
      <c r="J915" s="377"/>
      <c r="K915" s="377"/>
      <c r="L915" s="377"/>
      <c r="M915" s="377"/>
      <c r="N915" s="377"/>
      <c r="O915" s="377"/>
      <c r="P915" s="377"/>
    </row>
    <row r="916" spans="1:16" ht="30" x14ac:dyDescent="0.25">
      <c r="A916" s="390">
        <f t="shared" ref="A916:A919" si="433">IF(O916&lt;&gt;0,O916,A915)</f>
        <v>103979</v>
      </c>
      <c r="B916" s="391">
        <v>88248</v>
      </c>
      <c r="C916" s="392"/>
      <c r="D916" s="392" t="s">
        <v>3290</v>
      </c>
      <c r="E916" s="393"/>
      <c r="F916" s="393" t="s">
        <v>517</v>
      </c>
      <c r="G916" s="394">
        <v>0.26769999999999999</v>
      </c>
      <c r="H916" s="395">
        <f>VLOOKUP(B916,'CMP-SIN-SD-10-2023'!A:D,4,0)</f>
        <v>22.17</v>
      </c>
      <c r="I916" s="395"/>
      <c r="J916" s="25">
        <f t="shared" ref="J916:J919" si="434">TRUNC((H916*G916),2)</f>
        <v>5.93</v>
      </c>
      <c r="M916" s="25">
        <f>VLOOKUP(B916,'CMP-SIN-SD-10-2023'!A:D,4,0)</f>
        <v>22.17</v>
      </c>
      <c r="N916" s="25" t="b">
        <f t="shared" ref="N916:N919" si="435">M916=H916</f>
        <v>1</v>
      </c>
      <c r="O916" s="377"/>
      <c r="P916" s="377"/>
    </row>
    <row r="917" spans="1:16" ht="30" x14ac:dyDescent="0.25">
      <c r="A917" s="367">
        <f t="shared" si="433"/>
        <v>103979</v>
      </c>
      <c r="B917" s="226">
        <v>88267</v>
      </c>
      <c r="C917" s="227"/>
      <c r="D917" s="227" t="s">
        <v>3307</v>
      </c>
      <c r="E917" s="228"/>
      <c r="F917" s="228" t="s">
        <v>517</v>
      </c>
      <c r="G917" s="368">
        <v>0.26769999999999999</v>
      </c>
      <c r="H917" s="369">
        <f>VLOOKUP(B917,'CMP-SIN-SD-10-2023'!A:D,4,0)</f>
        <v>28.78</v>
      </c>
      <c r="I917" s="369"/>
      <c r="J917" s="25">
        <f t="shared" si="434"/>
        <v>7.7</v>
      </c>
      <c r="M917" s="25">
        <f>VLOOKUP(B917,'CMP-SIN-SD-10-2023'!A:D,4,0)</f>
        <v>28.78</v>
      </c>
      <c r="N917" s="25" t="b">
        <f t="shared" si="435"/>
        <v>1</v>
      </c>
      <c r="O917" s="377"/>
      <c r="P917" s="377"/>
    </row>
    <row r="918" spans="1:16" x14ac:dyDescent="0.25">
      <c r="A918" s="367">
        <f t="shared" si="433"/>
        <v>103979</v>
      </c>
      <c r="B918" s="226">
        <v>9875</v>
      </c>
      <c r="C918" s="227"/>
      <c r="D918" s="227" t="s">
        <v>7862</v>
      </c>
      <c r="E918" s="228"/>
      <c r="F918" s="228" t="s">
        <v>16</v>
      </c>
      <c r="G918" s="368">
        <v>1.0492999999999999</v>
      </c>
      <c r="H918" s="369">
        <f>VLOOKUP(B918,'INS-SIN-SD-10-2023'!A:D,4,0)</f>
        <v>15.61</v>
      </c>
      <c r="I918" s="369"/>
      <c r="J918" s="25">
        <f t="shared" si="434"/>
        <v>16.37</v>
      </c>
      <c r="M918" s="25">
        <f>VLOOKUP(B918,'INS-SIN-SD-10-2023'!A:D,4,0)</f>
        <v>15.61</v>
      </c>
      <c r="N918" s="25" t="b">
        <f t="shared" si="435"/>
        <v>1</v>
      </c>
      <c r="O918" s="377"/>
      <c r="P918" s="377" t="s">
        <v>13773</v>
      </c>
    </row>
    <row r="919" spans="1:16" x14ac:dyDescent="0.25">
      <c r="A919" s="378">
        <f t="shared" si="433"/>
        <v>103979</v>
      </c>
      <c r="B919" s="379">
        <v>38383</v>
      </c>
      <c r="C919" s="380"/>
      <c r="D919" s="380" t="s">
        <v>7660</v>
      </c>
      <c r="E919" s="381"/>
      <c r="F919" s="381" t="s">
        <v>6</v>
      </c>
      <c r="G919" s="382">
        <v>3.1199999999999999E-2</v>
      </c>
      <c r="H919" s="383">
        <f>VLOOKUP(B919,'INS-SIN-SD-10-2023'!A:D,4,0)</f>
        <v>2.27</v>
      </c>
      <c r="I919" s="383"/>
      <c r="J919" s="25">
        <f t="shared" si="434"/>
        <v>7.0000000000000007E-2</v>
      </c>
      <c r="M919" s="25">
        <f>VLOOKUP(B919,'INS-SIN-SD-10-2023'!A:D,4,0)</f>
        <v>2.27</v>
      </c>
      <c r="N919" s="25" t="b">
        <f t="shared" si="435"/>
        <v>1</v>
      </c>
      <c r="O919" s="377"/>
      <c r="P919" s="377" t="s">
        <v>13773</v>
      </c>
    </row>
    <row r="920" spans="1:16" ht="45" x14ac:dyDescent="0.25">
      <c r="A920" s="328" t="s">
        <v>7174</v>
      </c>
      <c r="B920" s="357"/>
      <c r="C920" s="339" t="s">
        <v>14005</v>
      </c>
      <c r="D920" s="339"/>
      <c r="E920" s="334" t="s">
        <v>16</v>
      </c>
      <c r="F920" s="334"/>
      <c r="G920" s="358"/>
      <c r="H920" s="359"/>
      <c r="I920" s="340">
        <f>SUMIF(A:A,A920,J:J)</f>
        <v>43.37</v>
      </c>
      <c r="J920" s="377"/>
      <c r="K920" s="377"/>
      <c r="L920" s="377"/>
      <c r="M920" s="377"/>
      <c r="N920" s="377"/>
      <c r="O920" s="377"/>
      <c r="P920" s="377"/>
    </row>
    <row r="921" spans="1:16" ht="30" x14ac:dyDescent="0.25">
      <c r="A921" s="390" t="str">
        <f t="shared" ref="A921:A924" si="436">IF(O921&lt;&gt;0,O921,A920)</f>
        <v>CCU.05.0010</v>
      </c>
      <c r="B921" s="391">
        <v>88248</v>
      </c>
      <c r="C921" s="392"/>
      <c r="D921" s="392" t="s">
        <v>3290</v>
      </c>
      <c r="E921" s="393"/>
      <c r="F921" s="393" t="s">
        <v>517</v>
      </c>
      <c r="G921" s="394">
        <v>0.32124000000000003</v>
      </c>
      <c r="H921" s="395">
        <f>VLOOKUP(B921,'CMP-SIN-SD-10-2023'!A:D,4,0)</f>
        <v>22.17</v>
      </c>
      <c r="I921" s="395"/>
      <c r="J921" s="25">
        <f t="shared" ref="J921:J924" si="437">TRUNC((H921*G921),2)</f>
        <v>7.12</v>
      </c>
      <c r="M921" s="25">
        <f>VLOOKUP(B921,'CMP-SIN-SD-10-2023'!A:D,4,0)</f>
        <v>22.17</v>
      </c>
      <c r="N921" s="25" t="b">
        <f t="shared" ref="N921:N924" si="438">M921=H921</f>
        <v>1</v>
      </c>
      <c r="O921" s="377"/>
      <c r="P921" s="377"/>
    </row>
    <row r="922" spans="1:16" ht="30" x14ac:dyDescent="0.25">
      <c r="A922" s="367" t="str">
        <f t="shared" si="436"/>
        <v>CCU.05.0010</v>
      </c>
      <c r="B922" s="226">
        <v>88267</v>
      </c>
      <c r="C922" s="227"/>
      <c r="D922" s="227" t="s">
        <v>3307</v>
      </c>
      <c r="E922" s="228"/>
      <c r="F922" s="228" t="s">
        <v>517</v>
      </c>
      <c r="G922" s="368">
        <v>0.32124000000000003</v>
      </c>
      <c r="H922" s="369">
        <f>VLOOKUP(B922,'CMP-SIN-SD-10-2023'!A:D,4,0)</f>
        <v>28.78</v>
      </c>
      <c r="I922" s="369"/>
      <c r="J922" s="25">
        <f t="shared" si="437"/>
        <v>9.24</v>
      </c>
      <c r="M922" s="25">
        <f>VLOOKUP(B922,'CMP-SIN-SD-10-2023'!A:D,4,0)</f>
        <v>28.78</v>
      </c>
      <c r="N922" s="25" t="b">
        <f t="shared" si="438"/>
        <v>1</v>
      </c>
      <c r="O922" s="377"/>
      <c r="P922" s="377"/>
    </row>
    <row r="923" spans="1:16" x14ac:dyDescent="0.25">
      <c r="A923" s="367" t="str">
        <f t="shared" si="436"/>
        <v>CCU.05.0010</v>
      </c>
      <c r="B923" s="226">
        <v>9873</v>
      </c>
      <c r="C923" s="227"/>
      <c r="D923" s="227" t="s">
        <v>7863</v>
      </c>
      <c r="E923" s="228"/>
      <c r="F923" s="228" t="s">
        <v>16</v>
      </c>
      <c r="G923" s="368">
        <v>1.0492999999999999</v>
      </c>
      <c r="H923" s="369">
        <f>VLOOKUP(B923,'INS-SIN-SD-10-2023'!A:D,4,0)</f>
        <v>25.68</v>
      </c>
      <c r="I923" s="369"/>
      <c r="J923" s="25">
        <f t="shared" si="437"/>
        <v>26.94</v>
      </c>
      <c r="M923" s="25">
        <f>VLOOKUP(B923,'INS-SIN-SD-10-2023'!A:D,4,0)</f>
        <v>25.68</v>
      </c>
      <c r="N923" s="25" t="b">
        <f t="shared" si="438"/>
        <v>1</v>
      </c>
      <c r="O923" s="377"/>
      <c r="P923" s="377" t="s">
        <v>13773</v>
      </c>
    </row>
    <row r="924" spans="1:16" x14ac:dyDescent="0.25">
      <c r="A924" s="378" t="str">
        <f t="shared" si="436"/>
        <v>CCU.05.0010</v>
      </c>
      <c r="B924" s="379">
        <v>38383</v>
      </c>
      <c r="C924" s="380"/>
      <c r="D924" s="380" t="s">
        <v>7660</v>
      </c>
      <c r="E924" s="381"/>
      <c r="F924" s="381" t="s">
        <v>6</v>
      </c>
      <c r="G924" s="382">
        <v>3.1199999999999999E-2</v>
      </c>
      <c r="H924" s="383">
        <f>VLOOKUP(B924,'INS-SIN-SD-10-2023'!A:D,4,0)</f>
        <v>2.27</v>
      </c>
      <c r="I924" s="383"/>
      <c r="J924" s="25">
        <f t="shared" si="437"/>
        <v>7.0000000000000007E-2</v>
      </c>
      <c r="M924" s="25">
        <f>VLOOKUP(B924,'INS-SIN-SD-10-2023'!A:D,4,0)</f>
        <v>2.27</v>
      </c>
      <c r="N924" s="25" t="b">
        <f t="shared" si="438"/>
        <v>1</v>
      </c>
      <c r="O924" s="377"/>
      <c r="P924" s="377" t="s">
        <v>13773</v>
      </c>
    </row>
    <row r="925" spans="1:16" ht="30" x14ac:dyDescent="0.25">
      <c r="A925" s="328">
        <v>89451</v>
      </c>
      <c r="B925" s="357"/>
      <c r="C925" s="339" t="s">
        <v>5701</v>
      </c>
      <c r="D925" s="339"/>
      <c r="E925" s="334" t="s">
        <v>16</v>
      </c>
      <c r="F925" s="334"/>
      <c r="G925" s="358"/>
      <c r="H925" s="359"/>
      <c r="I925" s="340">
        <f>SUMIF(A:A,A925,J:J)</f>
        <v>47.18</v>
      </c>
      <c r="J925" s="377"/>
      <c r="K925" s="377"/>
      <c r="L925" s="377"/>
      <c r="M925" s="377"/>
      <c r="N925" s="377"/>
      <c r="O925" s="377"/>
      <c r="P925" s="377"/>
    </row>
    <row r="926" spans="1:16" ht="30" x14ac:dyDescent="0.25">
      <c r="A926" s="390">
        <f t="shared" ref="A926:A929" si="439">IF(O926&lt;&gt;0,O926,A925)</f>
        <v>89451</v>
      </c>
      <c r="B926" s="391">
        <v>88248</v>
      </c>
      <c r="C926" s="392"/>
      <c r="D926" s="392" t="s">
        <v>3290</v>
      </c>
      <c r="E926" s="393"/>
      <c r="F926" s="393" t="s">
        <v>517</v>
      </c>
      <c r="G926" s="394">
        <v>4.9399999999999999E-2</v>
      </c>
      <c r="H926" s="395">
        <f>VLOOKUP(B926,'CMP-SIN-SD-10-2023'!A:D,4,0)</f>
        <v>22.17</v>
      </c>
      <c r="I926" s="395"/>
      <c r="J926" s="25">
        <f t="shared" ref="J926:J929" si="440">TRUNC((H926*G926),2)</f>
        <v>1.0900000000000001</v>
      </c>
      <c r="M926" s="25">
        <f>VLOOKUP(B926,'CMP-SIN-SD-10-2023'!A:D,4,0)</f>
        <v>22.17</v>
      </c>
      <c r="N926" s="25" t="b">
        <f t="shared" ref="N926:N929" si="441">M926=H926</f>
        <v>1</v>
      </c>
      <c r="O926" s="377"/>
      <c r="P926" s="377"/>
    </row>
    <row r="927" spans="1:16" ht="30" x14ac:dyDescent="0.25">
      <c r="A927" s="367">
        <f t="shared" si="439"/>
        <v>89451</v>
      </c>
      <c r="B927" s="226">
        <v>88267</v>
      </c>
      <c r="C927" s="227"/>
      <c r="D927" s="227" t="s">
        <v>3307</v>
      </c>
      <c r="E927" s="228"/>
      <c r="F927" s="228" t="s">
        <v>517</v>
      </c>
      <c r="G927" s="368">
        <v>4.9399999999999999E-2</v>
      </c>
      <c r="H927" s="369">
        <f>VLOOKUP(B927,'CMP-SIN-SD-10-2023'!A:D,4,0)</f>
        <v>28.78</v>
      </c>
      <c r="I927" s="369"/>
      <c r="J927" s="25">
        <f t="shared" si="440"/>
        <v>1.42</v>
      </c>
      <c r="M927" s="25">
        <f>VLOOKUP(B927,'CMP-SIN-SD-10-2023'!A:D,4,0)</f>
        <v>28.78</v>
      </c>
      <c r="N927" s="25" t="b">
        <f t="shared" si="441"/>
        <v>1</v>
      </c>
      <c r="O927" s="377"/>
      <c r="P927" s="377"/>
    </row>
    <row r="928" spans="1:16" x14ac:dyDescent="0.25">
      <c r="A928" s="367">
        <f t="shared" si="439"/>
        <v>89451</v>
      </c>
      <c r="B928" s="226">
        <v>9871</v>
      </c>
      <c r="C928" s="227"/>
      <c r="D928" s="227" t="s">
        <v>7864</v>
      </c>
      <c r="E928" s="228"/>
      <c r="F928" s="228" t="s">
        <v>16</v>
      </c>
      <c r="G928" s="368">
        <v>1.0492999999999999</v>
      </c>
      <c r="H928" s="369">
        <f>VLOOKUP(B928,'INS-SIN-SD-10-2023'!A:D,4,0)</f>
        <v>42.56</v>
      </c>
      <c r="I928" s="369"/>
      <c r="J928" s="25">
        <f t="shared" si="440"/>
        <v>44.65</v>
      </c>
      <c r="M928" s="25">
        <f>VLOOKUP(B928,'INS-SIN-SD-10-2023'!A:D,4,0)</f>
        <v>42.56</v>
      </c>
      <c r="N928" s="25" t="b">
        <f t="shared" si="441"/>
        <v>1</v>
      </c>
      <c r="O928" s="377"/>
      <c r="P928" s="377" t="s">
        <v>13773</v>
      </c>
    </row>
    <row r="929" spans="1:16" x14ac:dyDescent="0.25">
      <c r="A929" s="378">
        <f t="shared" si="439"/>
        <v>89451</v>
      </c>
      <c r="B929" s="379">
        <v>38383</v>
      </c>
      <c r="C929" s="380"/>
      <c r="D929" s="380" t="s">
        <v>7660</v>
      </c>
      <c r="E929" s="381"/>
      <c r="F929" s="381" t="s">
        <v>6</v>
      </c>
      <c r="G929" s="382">
        <v>1.15E-2</v>
      </c>
      <c r="H929" s="383">
        <f>VLOOKUP(B929,'INS-SIN-SD-10-2023'!A:D,4,0)</f>
        <v>2.27</v>
      </c>
      <c r="I929" s="383"/>
      <c r="J929" s="25">
        <f t="shared" si="440"/>
        <v>0.02</v>
      </c>
      <c r="M929" s="25">
        <f>VLOOKUP(B929,'INS-SIN-SD-10-2023'!A:D,4,0)</f>
        <v>2.27</v>
      </c>
      <c r="N929" s="25" t="b">
        <f t="shared" si="441"/>
        <v>1</v>
      </c>
      <c r="O929" s="377"/>
      <c r="P929" s="377" t="s">
        <v>13773</v>
      </c>
    </row>
    <row r="930" spans="1:16" ht="60" x14ac:dyDescent="0.25">
      <c r="A930" s="328">
        <v>94654</v>
      </c>
      <c r="B930" s="357"/>
      <c r="C930" s="339" t="s">
        <v>14006</v>
      </c>
      <c r="D930" s="339"/>
      <c r="E930" s="334" t="s">
        <v>16</v>
      </c>
      <c r="F930" s="334"/>
      <c r="G930" s="358"/>
      <c r="H930" s="359"/>
      <c r="I930" s="340">
        <f>SUMIF(A:A,A930,J:J)</f>
        <v>83.23</v>
      </c>
      <c r="J930" s="377"/>
      <c r="K930" s="377"/>
      <c r="L930" s="377"/>
      <c r="M930" s="377"/>
      <c r="N930" s="377"/>
      <c r="O930" s="377"/>
      <c r="P930" s="377"/>
    </row>
    <row r="931" spans="1:16" ht="30" x14ac:dyDescent="0.25">
      <c r="A931" s="390">
        <f t="shared" ref="A931:A934" si="442">IF(O931&lt;&gt;0,O931,A930)</f>
        <v>94654</v>
      </c>
      <c r="B931" s="391">
        <v>88248</v>
      </c>
      <c r="C931" s="392"/>
      <c r="D931" s="392" t="s">
        <v>3290</v>
      </c>
      <c r="E931" s="393"/>
      <c r="F931" s="393" t="s">
        <v>517</v>
      </c>
      <c r="G931" s="394">
        <v>0.53800000000000003</v>
      </c>
      <c r="H931" s="395">
        <f>VLOOKUP(B931,'CMP-SIN-SD-10-2023'!A:D,4,0)</f>
        <v>22.17</v>
      </c>
      <c r="I931" s="395"/>
      <c r="J931" s="25">
        <f t="shared" ref="J931:J934" si="443">TRUNC((H931*G931),2)</f>
        <v>11.92</v>
      </c>
      <c r="M931" s="25">
        <f>VLOOKUP(B931,'CMP-SIN-SD-10-2023'!A:D,4,0)</f>
        <v>22.17</v>
      </c>
      <c r="N931" s="25" t="b">
        <f t="shared" ref="N931:N934" si="444">M931=H931</f>
        <v>1</v>
      </c>
      <c r="O931" s="377"/>
      <c r="P931" s="377"/>
    </row>
    <row r="932" spans="1:16" ht="30" x14ac:dyDescent="0.25">
      <c r="A932" s="367">
        <f t="shared" si="442"/>
        <v>94654</v>
      </c>
      <c r="B932" s="226">
        <v>88267</v>
      </c>
      <c r="C932" s="227"/>
      <c r="D932" s="227" t="s">
        <v>3307</v>
      </c>
      <c r="E932" s="228"/>
      <c r="F932" s="228" t="s">
        <v>517</v>
      </c>
      <c r="G932" s="368">
        <v>0.53800000000000003</v>
      </c>
      <c r="H932" s="369">
        <f>VLOOKUP(B932,'CMP-SIN-SD-10-2023'!A:D,4,0)</f>
        <v>28.78</v>
      </c>
      <c r="I932" s="369"/>
      <c r="J932" s="25">
        <f t="shared" si="443"/>
        <v>15.48</v>
      </c>
      <c r="M932" s="25">
        <f>VLOOKUP(B932,'CMP-SIN-SD-10-2023'!A:D,4,0)</f>
        <v>28.78</v>
      </c>
      <c r="N932" s="25" t="b">
        <f t="shared" si="444"/>
        <v>1</v>
      </c>
      <c r="O932" s="377"/>
      <c r="P932" s="377"/>
    </row>
    <row r="933" spans="1:16" x14ac:dyDescent="0.25">
      <c r="A933" s="367">
        <f t="shared" si="442"/>
        <v>94654</v>
      </c>
      <c r="B933" s="226">
        <v>9872</v>
      </c>
      <c r="C933" s="227"/>
      <c r="D933" s="227" t="s">
        <v>7865</v>
      </c>
      <c r="E933" s="228"/>
      <c r="F933" s="228" t="s">
        <v>16</v>
      </c>
      <c r="G933" s="368">
        <v>0.94199999999999995</v>
      </c>
      <c r="H933" s="369">
        <f>VLOOKUP(B933,'INS-SIN-SD-10-2023'!A:D,4,0)</f>
        <v>59.21</v>
      </c>
      <c r="I933" s="369"/>
      <c r="J933" s="25">
        <f t="shared" si="443"/>
        <v>55.77</v>
      </c>
      <c r="M933" s="25">
        <f>VLOOKUP(B933,'INS-SIN-SD-10-2023'!A:D,4,0)</f>
        <v>59.21</v>
      </c>
      <c r="N933" s="25" t="b">
        <f t="shared" si="444"/>
        <v>1</v>
      </c>
      <c r="O933" s="377"/>
      <c r="P933" s="377" t="s">
        <v>13773</v>
      </c>
    </row>
    <row r="934" spans="1:16" x14ac:dyDescent="0.25">
      <c r="A934" s="378">
        <f t="shared" si="442"/>
        <v>94654</v>
      </c>
      <c r="B934" s="379">
        <v>38383</v>
      </c>
      <c r="C934" s="380"/>
      <c r="D934" s="380" t="s">
        <v>7660</v>
      </c>
      <c r="E934" s="381"/>
      <c r="F934" s="381" t="s">
        <v>6</v>
      </c>
      <c r="G934" s="382">
        <v>0.03</v>
      </c>
      <c r="H934" s="383">
        <f>VLOOKUP(B934,'INS-SIN-SD-10-2023'!A:D,4,0)</f>
        <v>2.27</v>
      </c>
      <c r="I934" s="383"/>
      <c r="J934" s="25">
        <f t="shared" si="443"/>
        <v>0.06</v>
      </c>
      <c r="M934" s="25">
        <f>VLOOKUP(B934,'INS-SIN-SD-10-2023'!A:D,4,0)</f>
        <v>2.27</v>
      </c>
      <c r="N934" s="25" t="b">
        <f t="shared" si="444"/>
        <v>1</v>
      </c>
      <c r="O934" s="377"/>
      <c r="P934" s="377" t="s">
        <v>13773</v>
      </c>
    </row>
    <row r="935" spans="1:16" ht="60" x14ac:dyDescent="0.25">
      <c r="A935" s="328">
        <v>94655</v>
      </c>
      <c r="B935" s="357"/>
      <c r="C935" s="339" t="s">
        <v>4725</v>
      </c>
      <c r="D935" s="339"/>
      <c r="E935" s="334" t="s">
        <v>16</v>
      </c>
      <c r="F935" s="334"/>
      <c r="G935" s="358"/>
      <c r="H935" s="359"/>
      <c r="I935" s="340">
        <f>SUMIF(A:A,A935,J:J)</f>
        <v>114.72999999999999</v>
      </c>
      <c r="J935" s="377"/>
      <c r="K935" s="377"/>
      <c r="L935" s="377"/>
      <c r="M935" s="377"/>
      <c r="N935" s="377"/>
      <c r="O935" s="377"/>
      <c r="P935" s="377"/>
    </row>
    <row r="936" spans="1:16" ht="30" x14ac:dyDescent="0.25">
      <c r="A936" s="390">
        <f t="shared" ref="A936:A939" si="445">IF(O936&lt;&gt;0,O936,A935)</f>
        <v>94655</v>
      </c>
      <c r="B936" s="391">
        <v>88248</v>
      </c>
      <c r="C936" s="392"/>
      <c r="D936" s="392" t="s">
        <v>3290</v>
      </c>
      <c r="E936" s="393"/>
      <c r="F936" s="393" t="s">
        <v>517</v>
      </c>
      <c r="G936" s="394">
        <v>0.53800000000000003</v>
      </c>
      <c r="H936" s="395">
        <f>VLOOKUP(B936,'CMP-SIN-SD-10-2023'!A:D,4,0)</f>
        <v>22.17</v>
      </c>
      <c r="I936" s="395"/>
      <c r="J936" s="25">
        <f t="shared" ref="J936:J939" si="446">TRUNC((H936*G936),2)</f>
        <v>11.92</v>
      </c>
      <c r="M936" s="25">
        <f>VLOOKUP(B936,'CMP-SIN-SD-10-2023'!A:D,4,0)</f>
        <v>22.17</v>
      </c>
      <c r="N936" s="25" t="b">
        <f t="shared" ref="N936:N939" si="447">M936=H936</f>
        <v>1</v>
      </c>
      <c r="O936" s="377"/>
      <c r="P936" s="377"/>
    </row>
    <row r="937" spans="1:16" ht="30" x14ac:dyDescent="0.25">
      <c r="A937" s="367">
        <f t="shared" si="445"/>
        <v>94655</v>
      </c>
      <c r="B937" s="226">
        <v>88267</v>
      </c>
      <c r="C937" s="227"/>
      <c r="D937" s="227" t="s">
        <v>3307</v>
      </c>
      <c r="E937" s="228"/>
      <c r="F937" s="228" t="s">
        <v>517</v>
      </c>
      <c r="G937" s="368">
        <v>0.53800000000000003</v>
      </c>
      <c r="H937" s="369">
        <f>VLOOKUP(B937,'CMP-SIN-SD-10-2023'!A:D,4,0)</f>
        <v>28.78</v>
      </c>
      <c r="I937" s="369"/>
      <c r="J937" s="25">
        <f t="shared" si="446"/>
        <v>15.48</v>
      </c>
      <c r="M937" s="25">
        <f>VLOOKUP(B937,'CMP-SIN-SD-10-2023'!A:D,4,0)</f>
        <v>28.78</v>
      </c>
      <c r="N937" s="25" t="b">
        <f t="shared" si="447"/>
        <v>1</v>
      </c>
      <c r="O937" s="377"/>
      <c r="P937" s="377"/>
    </row>
    <row r="938" spans="1:16" x14ac:dyDescent="0.25">
      <c r="A938" s="367">
        <f t="shared" si="445"/>
        <v>94655</v>
      </c>
      <c r="B938" s="226">
        <v>9870</v>
      </c>
      <c r="C938" s="227"/>
      <c r="D938" s="227" t="s">
        <v>7857</v>
      </c>
      <c r="E938" s="228"/>
      <c r="F938" s="228" t="s">
        <v>16</v>
      </c>
      <c r="G938" s="368">
        <v>0.94199999999999995</v>
      </c>
      <c r="H938" s="369">
        <f>VLOOKUP(B938,'INS-SIN-SD-10-2023'!A:D,4,0)</f>
        <v>92.65</v>
      </c>
      <c r="I938" s="369"/>
      <c r="J938" s="25">
        <f t="shared" si="446"/>
        <v>87.27</v>
      </c>
      <c r="M938" s="25">
        <f>VLOOKUP(B938,'INS-SIN-SD-10-2023'!A:D,4,0)</f>
        <v>92.65</v>
      </c>
      <c r="N938" s="25" t="b">
        <f t="shared" si="447"/>
        <v>1</v>
      </c>
      <c r="O938" s="377"/>
      <c r="P938" s="377" t="s">
        <v>13773</v>
      </c>
    </row>
    <row r="939" spans="1:16" x14ac:dyDescent="0.25">
      <c r="A939" s="378">
        <f t="shared" si="445"/>
        <v>94655</v>
      </c>
      <c r="B939" s="379">
        <v>38383</v>
      </c>
      <c r="C939" s="380"/>
      <c r="D939" s="380" t="s">
        <v>7660</v>
      </c>
      <c r="E939" s="381"/>
      <c r="F939" s="381" t="s">
        <v>6</v>
      </c>
      <c r="G939" s="382">
        <v>0.03</v>
      </c>
      <c r="H939" s="383">
        <f>VLOOKUP(B939,'INS-SIN-SD-10-2023'!A:D,4,0)</f>
        <v>2.27</v>
      </c>
      <c r="I939" s="383"/>
      <c r="J939" s="25">
        <f t="shared" si="446"/>
        <v>0.06</v>
      </c>
      <c r="M939" s="25">
        <f>VLOOKUP(B939,'INS-SIN-SD-10-2023'!A:D,4,0)</f>
        <v>2.27</v>
      </c>
      <c r="N939" s="25" t="b">
        <f t="shared" si="447"/>
        <v>1</v>
      </c>
      <c r="O939" s="377"/>
      <c r="P939" s="377" t="s">
        <v>13773</v>
      </c>
    </row>
    <row r="940" spans="1:16" ht="45" x14ac:dyDescent="0.25">
      <c r="A940" s="328">
        <v>89383</v>
      </c>
      <c r="B940" s="357"/>
      <c r="C940" s="339" t="s">
        <v>5826</v>
      </c>
      <c r="D940" s="339"/>
      <c r="E940" s="334" t="s">
        <v>6</v>
      </c>
      <c r="F940" s="334"/>
      <c r="G940" s="358"/>
      <c r="H940" s="359"/>
      <c r="I940" s="340">
        <f>SUMIF(A:A,A940,J:J)</f>
        <v>6.69</v>
      </c>
      <c r="J940" s="377"/>
      <c r="K940" s="377"/>
      <c r="L940" s="377"/>
      <c r="M940" s="377"/>
      <c r="N940" s="377"/>
      <c r="O940" s="377"/>
      <c r="P940" s="377"/>
    </row>
    <row r="941" spans="1:16" ht="30" x14ac:dyDescent="0.25">
      <c r="A941" s="390">
        <f t="shared" ref="A941:A946" si="448">IF(O941&lt;&gt;0,O941,A940)</f>
        <v>89383</v>
      </c>
      <c r="B941" s="391">
        <v>88248</v>
      </c>
      <c r="C941" s="392"/>
      <c r="D941" s="392" t="s">
        <v>3290</v>
      </c>
      <c r="E941" s="393"/>
      <c r="F941" s="393" t="s">
        <v>517</v>
      </c>
      <c r="G941" s="394">
        <v>9.4399999999999998E-2</v>
      </c>
      <c r="H941" s="395">
        <f>VLOOKUP(B941,'CMP-SIN-SD-10-2023'!A:D,4,0)</f>
        <v>22.17</v>
      </c>
      <c r="I941" s="395"/>
      <c r="J941" s="25">
        <f t="shared" ref="J941:J946" si="449">TRUNC((H941*G941),2)</f>
        <v>2.09</v>
      </c>
      <c r="M941" s="25">
        <f>VLOOKUP(B941,'CMP-SIN-SD-10-2023'!A:D,4,0)</f>
        <v>22.17</v>
      </c>
      <c r="N941" s="25" t="b">
        <f t="shared" ref="N941:N946" si="450">M941=H941</f>
        <v>1</v>
      </c>
      <c r="O941" s="377"/>
      <c r="P941" s="377"/>
    </row>
    <row r="942" spans="1:16" ht="30" x14ac:dyDescent="0.25">
      <c r="A942" s="367">
        <f t="shared" si="448"/>
        <v>89383</v>
      </c>
      <c r="B942" s="226">
        <v>88267</v>
      </c>
      <c r="C942" s="227"/>
      <c r="D942" s="227" t="s">
        <v>3307</v>
      </c>
      <c r="E942" s="228"/>
      <c r="F942" s="228" t="s">
        <v>517</v>
      </c>
      <c r="G942" s="368">
        <v>9.4399999999999998E-2</v>
      </c>
      <c r="H942" s="369">
        <f>VLOOKUP(B942,'CMP-SIN-SD-10-2023'!A:D,4,0)</f>
        <v>28.78</v>
      </c>
      <c r="I942" s="369"/>
      <c r="J942" s="25">
        <f t="shared" si="449"/>
        <v>2.71</v>
      </c>
      <c r="M942" s="25">
        <f>VLOOKUP(B942,'CMP-SIN-SD-10-2023'!A:D,4,0)</f>
        <v>28.78</v>
      </c>
      <c r="N942" s="25" t="b">
        <f t="shared" si="450"/>
        <v>1</v>
      </c>
      <c r="O942" s="377"/>
      <c r="P942" s="377"/>
    </row>
    <row r="943" spans="1:16" ht="30" x14ac:dyDescent="0.25">
      <c r="A943" s="367">
        <f t="shared" si="448"/>
        <v>89383</v>
      </c>
      <c r="B943" s="226">
        <v>65</v>
      </c>
      <c r="C943" s="227"/>
      <c r="D943" s="227" t="s">
        <v>7430</v>
      </c>
      <c r="E943" s="228"/>
      <c r="F943" s="228" t="s">
        <v>6</v>
      </c>
      <c r="G943" s="368">
        <v>1</v>
      </c>
      <c r="H943" s="369">
        <f>VLOOKUP(B943,'INS-SIN-SD-10-2023'!A:D,4,0)</f>
        <v>0.9</v>
      </c>
      <c r="I943" s="369"/>
      <c r="J943" s="25">
        <f t="shared" si="449"/>
        <v>0.9</v>
      </c>
      <c r="M943" s="25">
        <f>VLOOKUP(B943,'INS-SIN-SD-10-2023'!A:D,4,0)</f>
        <v>0.9</v>
      </c>
      <c r="N943" s="25" t="b">
        <f t="shared" si="450"/>
        <v>1</v>
      </c>
      <c r="O943" s="377"/>
      <c r="P943" s="377" t="s">
        <v>13773</v>
      </c>
    </row>
    <row r="944" spans="1:16" x14ac:dyDescent="0.25">
      <c r="A944" s="367">
        <f t="shared" si="448"/>
        <v>89383</v>
      </c>
      <c r="B944" s="226">
        <v>122</v>
      </c>
      <c r="C944" s="227"/>
      <c r="D944" s="227" t="s">
        <v>7440</v>
      </c>
      <c r="E944" s="228"/>
      <c r="F944" s="228" t="s">
        <v>6</v>
      </c>
      <c r="G944" s="368">
        <v>5.8999999999999999E-3</v>
      </c>
      <c r="H944" s="369">
        <f>VLOOKUP(B944,'INS-SIN-SD-10-2023'!A:D,4,0)</f>
        <v>66.86</v>
      </c>
      <c r="I944" s="369"/>
      <c r="J944" s="25">
        <f t="shared" si="449"/>
        <v>0.39</v>
      </c>
      <c r="M944" s="25">
        <f>VLOOKUP(B944,'INS-SIN-SD-10-2023'!A:D,4,0)</f>
        <v>66.86</v>
      </c>
      <c r="N944" s="25" t="b">
        <f t="shared" si="450"/>
        <v>1</v>
      </c>
      <c r="O944" s="377"/>
      <c r="P944" s="377" t="s">
        <v>13773</v>
      </c>
    </row>
    <row r="945" spans="1:16" ht="30" x14ac:dyDescent="0.25">
      <c r="A945" s="367">
        <f t="shared" si="448"/>
        <v>89383</v>
      </c>
      <c r="B945" s="226">
        <v>20083</v>
      </c>
      <c r="C945" s="227"/>
      <c r="D945" s="227" t="s">
        <v>7774</v>
      </c>
      <c r="E945" s="228"/>
      <c r="F945" s="228" t="s">
        <v>6</v>
      </c>
      <c r="G945" s="368">
        <v>7.0000000000000001E-3</v>
      </c>
      <c r="H945" s="369">
        <f>VLOOKUP(B945,'INS-SIN-SD-10-2023'!A:D,4,0)</f>
        <v>75.75</v>
      </c>
      <c r="I945" s="369"/>
      <c r="J945" s="25">
        <f t="shared" si="449"/>
        <v>0.53</v>
      </c>
      <c r="M945" s="25">
        <f>VLOOKUP(B945,'INS-SIN-SD-10-2023'!A:D,4,0)</f>
        <v>75.75</v>
      </c>
      <c r="N945" s="25" t="b">
        <f t="shared" si="450"/>
        <v>1</v>
      </c>
      <c r="O945" s="377"/>
      <c r="P945" s="377" t="s">
        <v>13773</v>
      </c>
    </row>
    <row r="946" spans="1:16" x14ac:dyDescent="0.25">
      <c r="A946" s="378">
        <f t="shared" si="448"/>
        <v>89383</v>
      </c>
      <c r="B946" s="379">
        <v>38383</v>
      </c>
      <c r="C946" s="380"/>
      <c r="D946" s="380" t="s">
        <v>7660</v>
      </c>
      <c r="E946" s="381"/>
      <c r="F946" s="381" t="s">
        <v>6</v>
      </c>
      <c r="G946" s="382">
        <v>3.15E-2</v>
      </c>
      <c r="H946" s="383">
        <f>VLOOKUP(B946,'INS-SIN-SD-10-2023'!A:D,4,0)</f>
        <v>2.27</v>
      </c>
      <c r="I946" s="383"/>
      <c r="J946" s="25">
        <f t="shared" si="449"/>
        <v>7.0000000000000007E-2</v>
      </c>
      <c r="M946" s="25">
        <f>VLOOKUP(B946,'INS-SIN-SD-10-2023'!A:D,4,0)</f>
        <v>2.27</v>
      </c>
      <c r="N946" s="25" t="b">
        <f t="shared" si="450"/>
        <v>1</v>
      </c>
      <c r="O946" s="377"/>
      <c r="P946" s="377" t="s">
        <v>13773</v>
      </c>
    </row>
    <row r="947" spans="1:16" ht="45" x14ac:dyDescent="0.25">
      <c r="A947" s="328">
        <v>89391</v>
      </c>
      <c r="B947" s="357"/>
      <c r="C947" s="339" t="s">
        <v>5833</v>
      </c>
      <c r="D947" s="339"/>
      <c r="E947" s="334" t="s">
        <v>6</v>
      </c>
      <c r="F947" s="334"/>
      <c r="G947" s="358"/>
      <c r="H947" s="359"/>
      <c r="I947" s="340">
        <f>SUMIF(A:A,A947,J:J)</f>
        <v>8.7900000000000009</v>
      </c>
      <c r="J947" s="377"/>
      <c r="K947" s="377"/>
      <c r="L947" s="377"/>
      <c r="M947" s="377"/>
      <c r="N947" s="377"/>
      <c r="O947" s="377"/>
      <c r="P947" s="377"/>
    </row>
    <row r="948" spans="1:16" ht="30" x14ac:dyDescent="0.25">
      <c r="A948" s="390">
        <f t="shared" ref="A948:A953" si="451">IF(O948&lt;&gt;0,O948,A947)</f>
        <v>89391</v>
      </c>
      <c r="B948" s="391">
        <v>88248</v>
      </c>
      <c r="C948" s="392"/>
      <c r="D948" s="392" t="s">
        <v>3290</v>
      </c>
      <c r="E948" s="393"/>
      <c r="F948" s="393" t="s">
        <v>517</v>
      </c>
      <c r="G948" s="394">
        <v>0.1111</v>
      </c>
      <c r="H948" s="395">
        <f>VLOOKUP(B948,'CMP-SIN-SD-10-2023'!A:D,4,0)</f>
        <v>22.17</v>
      </c>
      <c r="I948" s="395"/>
      <c r="J948" s="25">
        <f t="shared" ref="J948:J953" si="452">TRUNC((H948*G948),2)</f>
        <v>2.46</v>
      </c>
      <c r="M948" s="25">
        <f>VLOOKUP(B948,'CMP-SIN-SD-10-2023'!A:D,4,0)</f>
        <v>22.17</v>
      </c>
      <c r="N948" s="25" t="b">
        <f t="shared" ref="N948:N953" si="453">M948=H948</f>
        <v>1</v>
      </c>
      <c r="O948" s="377"/>
      <c r="P948" s="377"/>
    </row>
    <row r="949" spans="1:16" ht="30" x14ac:dyDescent="0.25">
      <c r="A949" s="367">
        <f t="shared" si="451"/>
        <v>89391</v>
      </c>
      <c r="B949" s="226">
        <v>88267</v>
      </c>
      <c r="C949" s="227"/>
      <c r="D949" s="227" t="s">
        <v>3307</v>
      </c>
      <c r="E949" s="228"/>
      <c r="F949" s="228" t="s">
        <v>517</v>
      </c>
      <c r="G949" s="368">
        <v>0.1111</v>
      </c>
      <c r="H949" s="369">
        <f>VLOOKUP(B949,'CMP-SIN-SD-10-2023'!A:D,4,0)</f>
        <v>28.78</v>
      </c>
      <c r="I949" s="369"/>
      <c r="J949" s="25">
        <f t="shared" si="452"/>
        <v>3.19</v>
      </c>
      <c r="M949" s="25">
        <f>VLOOKUP(B949,'CMP-SIN-SD-10-2023'!A:D,4,0)</f>
        <v>28.78</v>
      </c>
      <c r="N949" s="25" t="b">
        <f t="shared" si="453"/>
        <v>1</v>
      </c>
      <c r="O949" s="377"/>
      <c r="P949" s="377"/>
    </row>
    <row r="950" spans="1:16" ht="30" x14ac:dyDescent="0.25">
      <c r="A950" s="367">
        <f t="shared" si="451"/>
        <v>89391</v>
      </c>
      <c r="B950" s="226">
        <v>108</v>
      </c>
      <c r="C950" s="227"/>
      <c r="D950" s="227" t="s">
        <v>7431</v>
      </c>
      <c r="E950" s="228"/>
      <c r="F950" s="228" t="s">
        <v>6</v>
      </c>
      <c r="G950" s="368">
        <v>1</v>
      </c>
      <c r="H950" s="369">
        <f>VLOOKUP(B950,'INS-SIN-SD-10-2023'!A:D,4,0)</f>
        <v>1.81</v>
      </c>
      <c r="I950" s="369"/>
      <c r="J950" s="25">
        <f t="shared" si="452"/>
        <v>1.81</v>
      </c>
      <c r="M950" s="25">
        <f>VLOOKUP(B950,'INS-SIN-SD-10-2023'!A:D,4,0)</f>
        <v>1.81</v>
      </c>
      <c r="N950" s="25" t="b">
        <f t="shared" si="453"/>
        <v>1</v>
      </c>
      <c r="O950" s="377"/>
      <c r="P950" s="377" t="s">
        <v>13773</v>
      </c>
    </row>
    <row r="951" spans="1:16" x14ac:dyDescent="0.25">
      <c r="A951" s="367">
        <f t="shared" si="451"/>
        <v>89391</v>
      </c>
      <c r="B951" s="226">
        <v>122</v>
      </c>
      <c r="C951" s="227"/>
      <c r="D951" s="227" t="s">
        <v>7440</v>
      </c>
      <c r="E951" s="228"/>
      <c r="F951" s="228" t="s">
        <v>6</v>
      </c>
      <c r="G951" s="368">
        <v>8.2000000000000007E-3</v>
      </c>
      <c r="H951" s="369">
        <f>VLOOKUP(B951,'INS-SIN-SD-10-2023'!A:D,4,0)</f>
        <v>66.86</v>
      </c>
      <c r="I951" s="369"/>
      <c r="J951" s="25">
        <f t="shared" si="452"/>
        <v>0.54</v>
      </c>
      <c r="M951" s="25">
        <f>VLOOKUP(B951,'INS-SIN-SD-10-2023'!A:D,4,0)</f>
        <v>66.86</v>
      </c>
      <c r="N951" s="25" t="b">
        <f t="shared" si="453"/>
        <v>1</v>
      </c>
      <c r="O951" s="377"/>
      <c r="P951" s="377" t="s">
        <v>13773</v>
      </c>
    </row>
    <row r="952" spans="1:16" ht="30" x14ac:dyDescent="0.25">
      <c r="A952" s="367">
        <f t="shared" si="451"/>
        <v>89391</v>
      </c>
      <c r="B952" s="226">
        <v>20083</v>
      </c>
      <c r="C952" s="227"/>
      <c r="D952" s="227" t="s">
        <v>7774</v>
      </c>
      <c r="E952" s="228"/>
      <c r="F952" s="228" t="s">
        <v>6</v>
      </c>
      <c r="G952" s="368">
        <v>9.4999999999999998E-3</v>
      </c>
      <c r="H952" s="369">
        <f>VLOOKUP(B952,'INS-SIN-SD-10-2023'!A:D,4,0)</f>
        <v>75.75</v>
      </c>
      <c r="I952" s="369"/>
      <c r="J952" s="25">
        <f t="shared" si="452"/>
        <v>0.71</v>
      </c>
      <c r="M952" s="25">
        <f>VLOOKUP(B952,'INS-SIN-SD-10-2023'!A:D,4,0)</f>
        <v>75.75</v>
      </c>
      <c r="N952" s="25" t="b">
        <f t="shared" si="453"/>
        <v>1</v>
      </c>
      <c r="O952" s="377"/>
      <c r="P952" s="377" t="s">
        <v>13773</v>
      </c>
    </row>
    <row r="953" spans="1:16" x14ac:dyDescent="0.25">
      <c r="A953" s="378">
        <f t="shared" si="451"/>
        <v>89391</v>
      </c>
      <c r="B953" s="379">
        <v>38383</v>
      </c>
      <c r="C953" s="380"/>
      <c r="D953" s="380" t="s">
        <v>7660</v>
      </c>
      <c r="E953" s="381"/>
      <c r="F953" s="381" t="s">
        <v>6</v>
      </c>
      <c r="G953" s="382">
        <v>3.7100000000000001E-2</v>
      </c>
      <c r="H953" s="383">
        <f>VLOOKUP(B953,'INS-SIN-SD-10-2023'!A:D,4,0)</f>
        <v>2.27</v>
      </c>
      <c r="I953" s="383"/>
      <c r="J953" s="25">
        <f t="shared" si="452"/>
        <v>0.08</v>
      </c>
      <c r="M953" s="25">
        <f>VLOOKUP(B953,'INS-SIN-SD-10-2023'!A:D,4,0)</f>
        <v>2.27</v>
      </c>
      <c r="N953" s="25" t="b">
        <f t="shared" si="453"/>
        <v>1</v>
      </c>
      <c r="O953" s="377"/>
      <c r="P953" s="377" t="s">
        <v>13773</v>
      </c>
    </row>
    <row r="954" spans="1:16" ht="45" x14ac:dyDescent="0.25">
      <c r="A954" s="328">
        <v>89595</v>
      </c>
      <c r="B954" s="357"/>
      <c r="C954" s="339" t="s">
        <v>5972</v>
      </c>
      <c r="D954" s="339"/>
      <c r="E954" s="334" t="s">
        <v>6</v>
      </c>
      <c r="F954" s="334"/>
      <c r="G954" s="358"/>
      <c r="H954" s="359"/>
      <c r="I954" s="340">
        <f>SUMIF(A:A,A954,J:J)</f>
        <v>14.25</v>
      </c>
      <c r="J954" s="377"/>
      <c r="K954" s="377"/>
      <c r="L954" s="377"/>
      <c r="M954" s="377"/>
      <c r="N954" s="377"/>
      <c r="O954" s="377"/>
      <c r="P954" s="377"/>
    </row>
    <row r="955" spans="1:16" ht="30" x14ac:dyDescent="0.25">
      <c r="A955" s="390">
        <f t="shared" ref="A955:A960" si="454">IF(O955&lt;&gt;0,O955,A954)</f>
        <v>89595</v>
      </c>
      <c r="B955" s="391">
        <v>88248</v>
      </c>
      <c r="C955" s="392"/>
      <c r="D955" s="392" t="s">
        <v>3290</v>
      </c>
      <c r="E955" s="393"/>
      <c r="F955" s="393" t="s">
        <v>517</v>
      </c>
      <c r="G955" s="394">
        <v>7.1199999999999999E-2</v>
      </c>
      <c r="H955" s="395">
        <f>VLOOKUP(B955,'CMP-SIN-SD-10-2023'!A:D,4,0)</f>
        <v>22.17</v>
      </c>
      <c r="I955" s="395"/>
      <c r="J955" s="25">
        <f t="shared" ref="J955:J960" si="455">TRUNC((H955*G955),2)</f>
        <v>1.57</v>
      </c>
      <c r="M955" s="25">
        <f>VLOOKUP(B955,'CMP-SIN-SD-10-2023'!A:D,4,0)</f>
        <v>22.17</v>
      </c>
      <c r="N955" s="25" t="b">
        <f t="shared" ref="N955:N960" si="456">M955=H955</f>
        <v>1</v>
      </c>
      <c r="O955" s="377"/>
      <c r="P955" s="377"/>
    </row>
    <row r="956" spans="1:16" ht="30" x14ac:dyDescent="0.25">
      <c r="A956" s="367">
        <f t="shared" si="454"/>
        <v>89595</v>
      </c>
      <c r="B956" s="226">
        <v>88267</v>
      </c>
      <c r="C956" s="227"/>
      <c r="D956" s="227" t="s">
        <v>3307</v>
      </c>
      <c r="E956" s="228"/>
      <c r="F956" s="228" t="s">
        <v>517</v>
      </c>
      <c r="G956" s="368">
        <v>7.1199999999999999E-2</v>
      </c>
      <c r="H956" s="369">
        <f>VLOOKUP(B956,'CMP-SIN-SD-10-2023'!A:D,4,0)</f>
        <v>28.78</v>
      </c>
      <c r="I956" s="369"/>
      <c r="J956" s="25">
        <f t="shared" si="455"/>
        <v>2.04</v>
      </c>
      <c r="M956" s="25">
        <f>VLOOKUP(B956,'CMP-SIN-SD-10-2023'!A:D,4,0)</f>
        <v>28.78</v>
      </c>
      <c r="N956" s="25" t="b">
        <f t="shared" si="456"/>
        <v>1</v>
      </c>
      <c r="O956" s="377"/>
      <c r="P956" s="377"/>
    </row>
    <row r="957" spans="1:16" ht="30" x14ac:dyDescent="0.25">
      <c r="A957" s="367">
        <f t="shared" si="454"/>
        <v>89595</v>
      </c>
      <c r="B957" s="226">
        <v>111</v>
      </c>
      <c r="C957" s="227"/>
      <c r="D957" s="227" t="s">
        <v>7433</v>
      </c>
      <c r="E957" s="228"/>
      <c r="F957" s="228" t="s">
        <v>6</v>
      </c>
      <c r="G957" s="368">
        <v>1</v>
      </c>
      <c r="H957" s="369">
        <f>VLOOKUP(B957,'INS-SIN-SD-10-2023'!A:D,4,0)</f>
        <v>8.51</v>
      </c>
      <c r="I957" s="369"/>
      <c r="J957" s="25">
        <f t="shared" si="455"/>
        <v>8.51</v>
      </c>
      <c r="M957" s="25">
        <f>VLOOKUP(B957,'INS-SIN-SD-10-2023'!A:D,4,0)</f>
        <v>8.51</v>
      </c>
      <c r="N957" s="25" t="b">
        <f t="shared" si="456"/>
        <v>1</v>
      </c>
      <c r="O957" s="377"/>
      <c r="P957" s="377" t="s">
        <v>13773</v>
      </c>
    </row>
    <row r="958" spans="1:16" x14ac:dyDescent="0.25">
      <c r="A958" s="367">
        <f t="shared" si="454"/>
        <v>89595</v>
      </c>
      <c r="B958" s="226">
        <v>122</v>
      </c>
      <c r="C958" s="227"/>
      <c r="D958" s="227" t="s">
        <v>7440</v>
      </c>
      <c r="E958" s="228"/>
      <c r="F958" s="228" t="s">
        <v>6</v>
      </c>
      <c r="G958" s="368">
        <v>1.29E-2</v>
      </c>
      <c r="H958" s="369">
        <f>VLOOKUP(B958,'INS-SIN-SD-10-2023'!A:D,4,0)</f>
        <v>66.86</v>
      </c>
      <c r="I958" s="369"/>
      <c r="J958" s="25">
        <f t="shared" si="455"/>
        <v>0.86</v>
      </c>
      <c r="M958" s="25">
        <f>VLOOKUP(B958,'INS-SIN-SD-10-2023'!A:D,4,0)</f>
        <v>66.86</v>
      </c>
      <c r="N958" s="25" t="b">
        <f t="shared" si="456"/>
        <v>1</v>
      </c>
      <c r="O958" s="377"/>
      <c r="P958" s="377" t="s">
        <v>13773</v>
      </c>
    </row>
    <row r="959" spans="1:16" ht="30" x14ac:dyDescent="0.25">
      <c r="A959" s="367">
        <f t="shared" si="454"/>
        <v>89595</v>
      </c>
      <c r="B959" s="226">
        <v>20083</v>
      </c>
      <c r="C959" s="227"/>
      <c r="D959" s="227" t="s">
        <v>7774</v>
      </c>
      <c r="E959" s="228"/>
      <c r="F959" s="228" t="s">
        <v>6</v>
      </c>
      <c r="G959" s="368">
        <v>1.6500000000000001E-2</v>
      </c>
      <c r="H959" s="369">
        <f>VLOOKUP(B959,'INS-SIN-SD-10-2023'!A:D,4,0)</f>
        <v>75.75</v>
      </c>
      <c r="I959" s="369"/>
      <c r="J959" s="25">
        <f t="shared" si="455"/>
        <v>1.24</v>
      </c>
      <c r="M959" s="25">
        <f>VLOOKUP(B959,'INS-SIN-SD-10-2023'!A:D,4,0)</f>
        <v>75.75</v>
      </c>
      <c r="N959" s="25" t="b">
        <f t="shared" si="456"/>
        <v>1</v>
      </c>
      <c r="O959" s="377"/>
      <c r="P959" s="377" t="s">
        <v>13773</v>
      </c>
    </row>
    <row r="960" spans="1:16" x14ac:dyDescent="0.25">
      <c r="A960" s="378">
        <f t="shared" si="454"/>
        <v>89595</v>
      </c>
      <c r="B960" s="379">
        <v>38383</v>
      </c>
      <c r="C960" s="380"/>
      <c r="D960" s="380" t="s">
        <v>7660</v>
      </c>
      <c r="E960" s="381"/>
      <c r="F960" s="381" t="s">
        <v>6</v>
      </c>
      <c r="G960" s="382">
        <v>1.61E-2</v>
      </c>
      <c r="H960" s="383">
        <f>VLOOKUP(B960,'INS-SIN-SD-10-2023'!A:D,4,0)</f>
        <v>2.27</v>
      </c>
      <c r="I960" s="383"/>
      <c r="J960" s="25">
        <f t="shared" si="455"/>
        <v>0.03</v>
      </c>
      <c r="M960" s="25">
        <f>VLOOKUP(B960,'INS-SIN-SD-10-2023'!A:D,4,0)</f>
        <v>2.27</v>
      </c>
      <c r="N960" s="25" t="b">
        <f t="shared" si="456"/>
        <v>1</v>
      </c>
      <c r="O960" s="377"/>
      <c r="P960" s="377" t="s">
        <v>13773</v>
      </c>
    </row>
    <row r="961" spans="1:16" ht="45" x14ac:dyDescent="0.25">
      <c r="A961" s="328">
        <v>89596</v>
      </c>
      <c r="B961" s="357"/>
      <c r="C961" s="339" t="s">
        <v>5973</v>
      </c>
      <c r="D961" s="339"/>
      <c r="E961" s="334" t="s">
        <v>6</v>
      </c>
      <c r="F961" s="334"/>
      <c r="G961" s="358"/>
      <c r="H961" s="359"/>
      <c r="I961" s="340">
        <f>SUMIF(A:A,A961,J:J)</f>
        <v>10.37</v>
      </c>
      <c r="J961" s="377"/>
      <c r="K961" s="377"/>
      <c r="L961" s="377"/>
      <c r="M961" s="377"/>
      <c r="N961" s="377"/>
      <c r="O961" s="377"/>
      <c r="P961" s="377"/>
    </row>
    <row r="962" spans="1:16" ht="30" x14ac:dyDescent="0.25">
      <c r="A962" s="390">
        <f t="shared" ref="A962:A967" si="457">IF(O962&lt;&gt;0,O962,A961)</f>
        <v>89596</v>
      </c>
      <c r="B962" s="391">
        <v>88248</v>
      </c>
      <c r="C962" s="392"/>
      <c r="D962" s="392" t="s">
        <v>3290</v>
      </c>
      <c r="E962" s="393"/>
      <c r="F962" s="393" t="s">
        <v>517</v>
      </c>
      <c r="G962" s="394">
        <v>7.3499999999999996E-2</v>
      </c>
      <c r="H962" s="395">
        <f>VLOOKUP(B962,'CMP-SIN-SD-10-2023'!A:D,4,0)</f>
        <v>22.17</v>
      </c>
      <c r="I962" s="395"/>
      <c r="J962" s="25">
        <f t="shared" ref="J962:J967" si="458">TRUNC((H962*G962),2)</f>
        <v>1.62</v>
      </c>
      <c r="M962" s="25">
        <f>VLOOKUP(B962,'CMP-SIN-SD-10-2023'!A:D,4,0)</f>
        <v>22.17</v>
      </c>
      <c r="N962" s="25" t="b">
        <f t="shared" ref="N962:N967" si="459">M962=H962</f>
        <v>1</v>
      </c>
      <c r="O962" s="377"/>
      <c r="P962" s="377"/>
    </row>
    <row r="963" spans="1:16" ht="30" x14ac:dyDescent="0.25">
      <c r="A963" s="367">
        <f t="shared" si="457"/>
        <v>89596</v>
      </c>
      <c r="B963" s="226">
        <v>88267</v>
      </c>
      <c r="C963" s="227"/>
      <c r="D963" s="227" t="s">
        <v>3307</v>
      </c>
      <c r="E963" s="228"/>
      <c r="F963" s="228" t="s">
        <v>517</v>
      </c>
      <c r="G963" s="368">
        <v>7.3499999999999996E-2</v>
      </c>
      <c r="H963" s="369">
        <f>VLOOKUP(B963,'CMP-SIN-SD-10-2023'!A:D,4,0)</f>
        <v>28.78</v>
      </c>
      <c r="I963" s="369"/>
      <c r="J963" s="25">
        <f t="shared" si="458"/>
        <v>2.11</v>
      </c>
      <c r="M963" s="25">
        <f>VLOOKUP(B963,'CMP-SIN-SD-10-2023'!A:D,4,0)</f>
        <v>28.78</v>
      </c>
      <c r="N963" s="25" t="b">
        <f t="shared" si="459"/>
        <v>1</v>
      </c>
      <c r="O963" s="377"/>
      <c r="P963" s="377"/>
    </row>
    <row r="964" spans="1:16" ht="30" x14ac:dyDescent="0.25">
      <c r="A964" s="367">
        <f t="shared" si="457"/>
        <v>89596</v>
      </c>
      <c r="B964" s="226">
        <v>112</v>
      </c>
      <c r="C964" s="227"/>
      <c r="D964" s="227" t="s">
        <v>7434</v>
      </c>
      <c r="E964" s="228"/>
      <c r="F964" s="228" t="s">
        <v>6</v>
      </c>
      <c r="G964" s="368">
        <v>1</v>
      </c>
      <c r="H964" s="369">
        <f>VLOOKUP(B964,'INS-SIN-SD-10-2023'!A:D,4,0)</f>
        <v>4.51</v>
      </c>
      <c r="I964" s="369"/>
      <c r="J964" s="25">
        <f t="shared" si="458"/>
        <v>4.51</v>
      </c>
      <c r="M964" s="25">
        <f>VLOOKUP(B964,'INS-SIN-SD-10-2023'!A:D,4,0)</f>
        <v>4.51</v>
      </c>
      <c r="N964" s="25" t="b">
        <f t="shared" si="459"/>
        <v>1</v>
      </c>
      <c r="O964" s="377"/>
      <c r="P964" s="377" t="s">
        <v>13773</v>
      </c>
    </row>
    <row r="965" spans="1:16" x14ac:dyDescent="0.25">
      <c r="A965" s="367">
        <f t="shared" si="457"/>
        <v>89596</v>
      </c>
      <c r="B965" s="226">
        <v>122</v>
      </c>
      <c r="C965" s="227"/>
      <c r="D965" s="227" t="s">
        <v>7440</v>
      </c>
      <c r="E965" s="228"/>
      <c r="F965" s="228" t="s">
        <v>6</v>
      </c>
      <c r="G965" s="368">
        <v>1.29E-2</v>
      </c>
      <c r="H965" s="369">
        <f>VLOOKUP(B965,'INS-SIN-SD-10-2023'!A:D,4,0)</f>
        <v>66.86</v>
      </c>
      <c r="I965" s="369"/>
      <c r="J965" s="25">
        <f t="shared" si="458"/>
        <v>0.86</v>
      </c>
      <c r="M965" s="25">
        <f>VLOOKUP(B965,'INS-SIN-SD-10-2023'!A:D,4,0)</f>
        <v>66.86</v>
      </c>
      <c r="N965" s="25" t="b">
        <f t="shared" si="459"/>
        <v>1</v>
      </c>
      <c r="O965" s="377"/>
      <c r="P965" s="377" t="s">
        <v>13773</v>
      </c>
    </row>
    <row r="966" spans="1:16" ht="30" x14ac:dyDescent="0.25">
      <c r="A966" s="367">
        <f t="shared" si="457"/>
        <v>89596</v>
      </c>
      <c r="B966" s="226">
        <v>20083</v>
      </c>
      <c r="C966" s="227"/>
      <c r="D966" s="227" t="s">
        <v>7774</v>
      </c>
      <c r="E966" s="228"/>
      <c r="F966" s="228" t="s">
        <v>6</v>
      </c>
      <c r="G966" s="368">
        <v>1.6500000000000001E-2</v>
      </c>
      <c r="H966" s="369">
        <f>VLOOKUP(B966,'INS-SIN-SD-10-2023'!A:D,4,0)</f>
        <v>75.75</v>
      </c>
      <c r="I966" s="369"/>
      <c r="J966" s="25">
        <f t="shared" si="458"/>
        <v>1.24</v>
      </c>
      <c r="M966" s="25">
        <f>VLOOKUP(B966,'INS-SIN-SD-10-2023'!A:D,4,0)</f>
        <v>75.75</v>
      </c>
      <c r="N966" s="25" t="b">
        <f t="shared" si="459"/>
        <v>1</v>
      </c>
      <c r="O966" s="377"/>
      <c r="P966" s="377" t="s">
        <v>13773</v>
      </c>
    </row>
    <row r="967" spans="1:16" x14ac:dyDescent="0.25">
      <c r="A967" s="378">
        <f t="shared" si="457"/>
        <v>89596</v>
      </c>
      <c r="B967" s="379">
        <v>38383</v>
      </c>
      <c r="C967" s="380"/>
      <c r="D967" s="380" t="s">
        <v>7660</v>
      </c>
      <c r="E967" s="381"/>
      <c r="F967" s="381" t="s">
        <v>6</v>
      </c>
      <c r="G967" s="382">
        <v>1.61E-2</v>
      </c>
      <c r="H967" s="383">
        <f>VLOOKUP(B967,'INS-SIN-SD-10-2023'!A:D,4,0)</f>
        <v>2.27</v>
      </c>
      <c r="I967" s="383"/>
      <c r="J967" s="25">
        <f t="shared" si="458"/>
        <v>0.03</v>
      </c>
      <c r="M967" s="25">
        <f>VLOOKUP(B967,'INS-SIN-SD-10-2023'!A:D,4,0)</f>
        <v>2.27</v>
      </c>
      <c r="N967" s="25" t="b">
        <f t="shared" si="459"/>
        <v>1</v>
      </c>
      <c r="O967" s="377"/>
      <c r="P967" s="377" t="s">
        <v>13773</v>
      </c>
    </row>
    <row r="968" spans="1:16" ht="45" x14ac:dyDescent="0.25">
      <c r="A968" s="328">
        <v>89610</v>
      </c>
      <c r="B968" s="357"/>
      <c r="C968" s="339" t="s">
        <v>5980</v>
      </c>
      <c r="D968" s="339"/>
      <c r="E968" s="334" t="s">
        <v>6</v>
      </c>
      <c r="F968" s="334"/>
      <c r="G968" s="358"/>
      <c r="H968" s="359"/>
      <c r="I968" s="340">
        <f>SUMIF(A:A,A968,J:J)</f>
        <v>19.240000000000002</v>
      </c>
      <c r="J968" s="377"/>
      <c r="K968" s="377"/>
      <c r="L968" s="377"/>
      <c r="M968" s="377"/>
      <c r="N968" s="377"/>
      <c r="O968" s="377"/>
      <c r="P968" s="377"/>
    </row>
    <row r="969" spans="1:16" ht="30" x14ac:dyDescent="0.25">
      <c r="A969" s="390">
        <f t="shared" ref="A969:A974" si="460">IF(O969&lt;&gt;0,O969,A968)</f>
        <v>89610</v>
      </c>
      <c r="B969" s="391">
        <v>88248</v>
      </c>
      <c r="C969" s="392"/>
      <c r="D969" s="392" t="s">
        <v>3290</v>
      </c>
      <c r="E969" s="393"/>
      <c r="F969" s="393" t="s">
        <v>517</v>
      </c>
      <c r="G969" s="394">
        <v>9.2399999999999996E-2</v>
      </c>
      <c r="H969" s="395">
        <f>VLOOKUP(B969,'CMP-SIN-SD-10-2023'!A:D,4,0)</f>
        <v>22.17</v>
      </c>
      <c r="I969" s="395"/>
      <c r="J969" s="25">
        <f t="shared" ref="J969:J974" si="461">TRUNC((H969*G969),2)</f>
        <v>2.04</v>
      </c>
      <c r="M969" s="25">
        <f>VLOOKUP(B969,'CMP-SIN-SD-10-2023'!A:D,4,0)</f>
        <v>22.17</v>
      </c>
      <c r="N969" s="25" t="b">
        <f t="shared" ref="N969:N974" si="462">M969=H969</f>
        <v>1</v>
      </c>
      <c r="O969" s="377"/>
      <c r="P969" s="377"/>
    </row>
    <row r="970" spans="1:16" ht="30" x14ac:dyDescent="0.25">
      <c r="A970" s="367">
        <f t="shared" si="460"/>
        <v>89610</v>
      </c>
      <c r="B970" s="226">
        <v>88267</v>
      </c>
      <c r="C970" s="227"/>
      <c r="D970" s="227" t="s">
        <v>3307</v>
      </c>
      <c r="E970" s="228"/>
      <c r="F970" s="228" t="s">
        <v>517</v>
      </c>
      <c r="G970" s="368">
        <v>9.2399999999999996E-2</v>
      </c>
      <c r="H970" s="369">
        <f>VLOOKUP(B970,'CMP-SIN-SD-10-2023'!A:D,4,0)</f>
        <v>28.78</v>
      </c>
      <c r="I970" s="369"/>
      <c r="J970" s="25">
        <f t="shared" si="461"/>
        <v>2.65</v>
      </c>
      <c r="M970" s="25">
        <f>VLOOKUP(B970,'CMP-SIN-SD-10-2023'!A:D,4,0)</f>
        <v>28.78</v>
      </c>
      <c r="N970" s="25" t="b">
        <f t="shared" si="462"/>
        <v>1</v>
      </c>
      <c r="O970" s="377"/>
      <c r="P970" s="377"/>
    </row>
    <row r="971" spans="1:16" ht="30" x14ac:dyDescent="0.25">
      <c r="A971" s="367">
        <f t="shared" si="460"/>
        <v>89610</v>
      </c>
      <c r="B971" s="226">
        <v>113</v>
      </c>
      <c r="C971" s="227"/>
      <c r="D971" s="227" t="s">
        <v>7435</v>
      </c>
      <c r="E971" s="228"/>
      <c r="F971" s="228" t="s">
        <v>6</v>
      </c>
      <c r="G971" s="368">
        <v>1</v>
      </c>
      <c r="H971" s="369">
        <f>VLOOKUP(B971,'INS-SIN-SD-10-2023'!A:D,4,0)</f>
        <v>11.3</v>
      </c>
      <c r="I971" s="369"/>
      <c r="J971" s="25">
        <f t="shared" si="461"/>
        <v>11.3</v>
      </c>
      <c r="M971" s="25">
        <f>VLOOKUP(B971,'INS-SIN-SD-10-2023'!A:D,4,0)</f>
        <v>11.3</v>
      </c>
      <c r="N971" s="25" t="b">
        <f t="shared" si="462"/>
        <v>1</v>
      </c>
      <c r="O971" s="377"/>
      <c r="P971" s="377" t="s">
        <v>13773</v>
      </c>
    </row>
    <row r="972" spans="1:16" x14ac:dyDescent="0.25">
      <c r="A972" s="367">
        <f t="shared" si="460"/>
        <v>89610</v>
      </c>
      <c r="B972" s="226">
        <v>122</v>
      </c>
      <c r="C972" s="227"/>
      <c r="D972" s="227" t="s">
        <v>7440</v>
      </c>
      <c r="E972" s="228"/>
      <c r="F972" s="228" t="s">
        <v>6</v>
      </c>
      <c r="G972" s="368">
        <v>1.8800000000000001E-2</v>
      </c>
      <c r="H972" s="369">
        <f>VLOOKUP(B972,'INS-SIN-SD-10-2023'!A:D,4,0)</f>
        <v>66.86</v>
      </c>
      <c r="I972" s="369"/>
      <c r="J972" s="25">
        <f t="shared" si="461"/>
        <v>1.25</v>
      </c>
      <c r="M972" s="25">
        <f>VLOOKUP(B972,'INS-SIN-SD-10-2023'!A:D,4,0)</f>
        <v>66.86</v>
      </c>
      <c r="N972" s="25" t="b">
        <f t="shared" si="462"/>
        <v>1</v>
      </c>
      <c r="O972" s="377"/>
      <c r="P972" s="377" t="s">
        <v>13773</v>
      </c>
    </row>
    <row r="973" spans="1:16" ht="30" x14ac:dyDescent="0.25">
      <c r="A973" s="367">
        <f t="shared" si="460"/>
        <v>89610</v>
      </c>
      <c r="B973" s="226">
        <v>20083</v>
      </c>
      <c r="C973" s="227"/>
      <c r="D973" s="227" t="s">
        <v>7774</v>
      </c>
      <c r="E973" s="228"/>
      <c r="F973" s="228" t="s">
        <v>6</v>
      </c>
      <c r="G973" s="368">
        <v>2.5999999999999999E-2</v>
      </c>
      <c r="H973" s="369">
        <f>VLOOKUP(B973,'INS-SIN-SD-10-2023'!A:D,4,0)</f>
        <v>75.75</v>
      </c>
      <c r="I973" s="369"/>
      <c r="J973" s="25">
        <f t="shared" si="461"/>
        <v>1.96</v>
      </c>
      <c r="M973" s="25">
        <f>VLOOKUP(B973,'INS-SIN-SD-10-2023'!A:D,4,0)</f>
        <v>75.75</v>
      </c>
      <c r="N973" s="25" t="b">
        <f t="shared" si="462"/>
        <v>1</v>
      </c>
      <c r="O973" s="377"/>
      <c r="P973" s="377" t="s">
        <v>13773</v>
      </c>
    </row>
    <row r="974" spans="1:16" x14ac:dyDescent="0.25">
      <c r="A974" s="378">
        <f t="shared" si="460"/>
        <v>89610</v>
      </c>
      <c r="B974" s="379">
        <v>38383</v>
      </c>
      <c r="C974" s="380"/>
      <c r="D974" s="380" t="s">
        <v>7660</v>
      </c>
      <c r="E974" s="381"/>
      <c r="F974" s="381" t="s">
        <v>6</v>
      </c>
      <c r="G974" s="382">
        <v>2.06E-2</v>
      </c>
      <c r="H974" s="383">
        <f>VLOOKUP(B974,'INS-SIN-SD-10-2023'!A:D,4,0)</f>
        <v>2.27</v>
      </c>
      <c r="I974" s="383"/>
      <c r="J974" s="25">
        <f t="shared" si="461"/>
        <v>0.04</v>
      </c>
      <c r="M974" s="25">
        <f>VLOOKUP(B974,'INS-SIN-SD-10-2023'!A:D,4,0)</f>
        <v>2.27</v>
      </c>
      <c r="N974" s="25" t="b">
        <f t="shared" si="462"/>
        <v>1</v>
      </c>
      <c r="O974" s="377"/>
      <c r="P974" s="377" t="s">
        <v>13773</v>
      </c>
    </row>
    <row r="975" spans="1:16" ht="60" x14ac:dyDescent="0.25">
      <c r="A975" s="328">
        <v>94709</v>
      </c>
      <c r="B975" s="357"/>
      <c r="C975" s="339" t="s">
        <v>14007</v>
      </c>
      <c r="D975" s="339"/>
      <c r="E975" s="334" t="s">
        <v>6</v>
      </c>
      <c r="F975" s="334"/>
      <c r="G975" s="358"/>
      <c r="H975" s="359"/>
      <c r="I975" s="340">
        <f>SUMIF(A:A,A975,J:J)</f>
        <v>38.629999999999995</v>
      </c>
      <c r="J975" s="377"/>
      <c r="K975" s="377"/>
      <c r="L975" s="377"/>
      <c r="M975" s="377"/>
      <c r="N975" s="377"/>
      <c r="O975" s="377"/>
      <c r="P975" s="377"/>
    </row>
    <row r="976" spans="1:16" ht="30" x14ac:dyDescent="0.25">
      <c r="A976" s="390">
        <f t="shared" ref="A976:A981" si="463">IF(O976&lt;&gt;0,O976,A975)</f>
        <v>94709</v>
      </c>
      <c r="B976" s="391">
        <v>88248</v>
      </c>
      <c r="C976" s="392"/>
      <c r="D976" s="392" t="s">
        <v>3290</v>
      </c>
      <c r="E976" s="393"/>
      <c r="F976" s="393" t="s">
        <v>517</v>
      </c>
      <c r="G976" s="394">
        <v>0.23100000000000001</v>
      </c>
      <c r="H976" s="395">
        <f>VLOOKUP(B976,'CMP-SIN-SD-10-2023'!A:D,4,0)</f>
        <v>22.17</v>
      </c>
      <c r="I976" s="395"/>
      <c r="J976" s="25">
        <f t="shared" ref="J976:J981" si="464">TRUNC((H976*G976),2)</f>
        <v>5.12</v>
      </c>
      <c r="M976" s="25">
        <f>VLOOKUP(B976,'CMP-SIN-SD-10-2023'!A:D,4,0)</f>
        <v>22.17</v>
      </c>
      <c r="N976" s="25" t="b">
        <f t="shared" ref="N976:N981" si="465">M976=H976</f>
        <v>1</v>
      </c>
      <c r="O976" s="377"/>
      <c r="P976" s="377"/>
    </row>
    <row r="977" spans="1:16" ht="30" x14ac:dyDescent="0.25">
      <c r="A977" s="367">
        <f t="shared" si="463"/>
        <v>94709</v>
      </c>
      <c r="B977" s="226">
        <v>88267</v>
      </c>
      <c r="C977" s="227"/>
      <c r="D977" s="227" t="s">
        <v>3307</v>
      </c>
      <c r="E977" s="228"/>
      <c r="F977" s="228" t="s">
        <v>517</v>
      </c>
      <c r="G977" s="368">
        <v>0.23100000000000001</v>
      </c>
      <c r="H977" s="369">
        <f>VLOOKUP(B977,'CMP-SIN-SD-10-2023'!A:D,4,0)</f>
        <v>28.78</v>
      </c>
      <c r="I977" s="369"/>
      <c r="J977" s="25">
        <f t="shared" si="464"/>
        <v>6.64</v>
      </c>
      <c r="M977" s="25">
        <f>VLOOKUP(B977,'CMP-SIN-SD-10-2023'!A:D,4,0)</f>
        <v>28.78</v>
      </c>
      <c r="N977" s="25" t="b">
        <f t="shared" si="465"/>
        <v>1</v>
      </c>
      <c r="O977" s="377"/>
      <c r="P977" s="377"/>
    </row>
    <row r="978" spans="1:16" ht="30" x14ac:dyDescent="0.25">
      <c r="A978" s="367">
        <f t="shared" si="463"/>
        <v>94709</v>
      </c>
      <c r="B978" s="226">
        <v>68</v>
      </c>
      <c r="C978" s="227"/>
      <c r="D978" s="227" t="s">
        <v>14008</v>
      </c>
      <c r="E978" s="228"/>
      <c r="F978" s="228" t="s">
        <v>6</v>
      </c>
      <c r="G978" s="368">
        <v>1</v>
      </c>
      <c r="H978" s="369">
        <v>24.99</v>
      </c>
      <c r="I978" s="369"/>
      <c r="J978" s="25">
        <f t="shared" si="464"/>
        <v>24.99</v>
      </c>
      <c r="M978" s="25" t="e">
        <f>VLOOKUP(B978,'INS-SIN-SD-10-2023'!A:D,4,0)</f>
        <v>#N/A</v>
      </c>
      <c r="N978" s="25" t="e">
        <f t="shared" si="465"/>
        <v>#N/A</v>
      </c>
      <c r="O978" s="377"/>
      <c r="P978" s="377" t="s">
        <v>13773</v>
      </c>
    </row>
    <row r="979" spans="1:16" x14ac:dyDescent="0.25">
      <c r="A979" s="367">
        <f t="shared" si="463"/>
        <v>94709</v>
      </c>
      <c r="B979" s="226">
        <v>20080</v>
      </c>
      <c r="C979" s="227"/>
      <c r="D979" s="227" t="s">
        <v>7441</v>
      </c>
      <c r="E979" s="228"/>
      <c r="F979" s="228" t="s">
        <v>6</v>
      </c>
      <c r="G979" s="368">
        <v>4.5999999999999999E-2</v>
      </c>
      <c r="H979" s="369">
        <f>VLOOKUP(B979,'INS-SIN-SD-10-2023'!A:D,4,0)</f>
        <v>21.82</v>
      </c>
      <c r="I979" s="369"/>
      <c r="J979" s="25">
        <f t="shared" si="464"/>
        <v>1</v>
      </c>
      <c r="M979" s="25">
        <f>VLOOKUP(B979,'INS-SIN-SD-10-2023'!A:D,4,0)</f>
        <v>21.82</v>
      </c>
      <c r="N979" s="25" t="b">
        <f t="shared" si="465"/>
        <v>1</v>
      </c>
      <c r="O979" s="377"/>
      <c r="P979" s="377" t="s">
        <v>13773</v>
      </c>
    </row>
    <row r="980" spans="1:16" ht="30" x14ac:dyDescent="0.25">
      <c r="A980" s="367">
        <f t="shared" si="463"/>
        <v>94709</v>
      </c>
      <c r="B980" s="226">
        <v>20083</v>
      </c>
      <c r="C980" s="227"/>
      <c r="D980" s="227" t="s">
        <v>7774</v>
      </c>
      <c r="E980" s="228"/>
      <c r="F980" s="228" t="s">
        <v>6</v>
      </c>
      <c r="G980" s="368">
        <v>1.0999999999999999E-2</v>
      </c>
      <c r="H980" s="369">
        <f>VLOOKUP(B980,'INS-SIN-SD-10-2023'!A:D,4,0)</f>
        <v>75.75</v>
      </c>
      <c r="I980" s="369"/>
      <c r="J980" s="25">
        <f t="shared" si="464"/>
        <v>0.83</v>
      </c>
      <c r="M980" s="25">
        <f>VLOOKUP(B980,'INS-SIN-SD-10-2023'!A:D,4,0)</f>
        <v>75.75</v>
      </c>
      <c r="N980" s="25" t="b">
        <f t="shared" si="465"/>
        <v>1</v>
      </c>
      <c r="O980" s="377"/>
      <c r="P980" s="377" t="s">
        <v>13773</v>
      </c>
    </row>
    <row r="981" spans="1:16" x14ac:dyDescent="0.25">
      <c r="A981" s="378">
        <f t="shared" si="463"/>
        <v>94709</v>
      </c>
      <c r="B981" s="379">
        <v>38383</v>
      </c>
      <c r="C981" s="380"/>
      <c r="D981" s="380" t="s">
        <v>7660</v>
      </c>
      <c r="E981" s="381"/>
      <c r="F981" s="381" t="s">
        <v>6</v>
      </c>
      <c r="G981" s="382">
        <v>2.3E-2</v>
      </c>
      <c r="H981" s="383">
        <f>VLOOKUP(B981,'INS-SIN-SD-10-2023'!A:D,4,0)</f>
        <v>2.27</v>
      </c>
      <c r="I981" s="383"/>
      <c r="J981" s="25">
        <f t="shared" si="464"/>
        <v>0.05</v>
      </c>
      <c r="M981" s="25">
        <f>VLOOKUP(B981,'INS-SIN-SD-10-2023'!A:D,4,0)</f>
        <v>2.27</v>
      </c>
      <c r="N981" s="25" t="b">
        <f t="shared" si="465"/>
        <v>1</v>
      </c>
      <c r="O981" s="377"/>
      <c r="P981" s="377" t="s">
        <v>13773</v>
      </c>
    </row>
    <row r="982" spans="1:16" ht="45" x14ac:dyDescent="0.25">
      <c r="A982" s="328">
        <v>103948</v>
      </c>
      <c r="B982" s="357"/>
      <c r="C982" s="339" t="s">
        <v>6478</v>
      </c>
      <c r="D982" s="339"/>
      <c r="E982" s="334" t="s">
        <v>6</v>
      </c>
      <c r="F982" s="334"/>
      <c r="G982" s="358"/>
      <c r="H982" s="359"/>
      <c r="I982" s="340">
        <f>SUMIF(A:A,A982,J:J)</f>
        <v>7.94</v>
      </c>
      <c r="J982" s="377"/>
      <c r="K982" s="377"/>
      <c r="L982" s="377"/>
      <c r="M982" s="377"/>
      <c r="N982" s="377"/>
      <c r="O982" s="377"/>
      <c r="P982" s="377"/>
    </row>
    <row r="983" spans="1:16" ht="30" x14ac:dyDescent="0.25">
      <c r="A983" s="390">
        <f t="shared" ref="A983:A988" si="466">IF(O983&lt;&gt;0,O983,A982)</f>
        <v>103948</v>
      </c>
      <c r="B983" s="391">
        <v>88248</v>
      </c>
      <c r="C983" s="392"/>
      <c r="D983" s="392" t="s">
        <v>3290</v>
      </c>
      <c r="E983" s="393"/>
      <c r="F983" s="393" t="s">
        <v>517</v>
      </c>
      <c r="G983" s="394">
        <v>0.1111</v>
      </c>
      <c r="H983" s="395">
        <f>VLOOKUP(B983,'CMP-SIN-SD-10-2023'!A:D,4,0)</f>
        <v>22.17</v>
      </c>
      <c r="I983" s="395"/>
      <c r="J983" s="25">
        <f t="shared" ref="J983:J988" si="467">TRUNC((H983*G983),2)</f>
        <v>2.46</v>
      </c>
      <c r="M983" s="25">
        <f>VLOOKUP(B983,'CMP-SIN-SD-10-2023'!A:D,4,0)</f>
        <v>22.17</v>
      </c>
      <c r="N983" s="25" t="b">
        <f t="shared" ref="N983:N988" si="468">M983=H983</f>
        <v>1</v>
      </c>
      <c r="O983" s="377"/>
      <c r="P983" s="377"/>
    </row>
    <row r="984" spans="1:16" ht="30" x14ac:dyDescent="0.25">
      <c r="A984" s="367">
        <f t="shared" si="466"/>
        <v>103948</v>
      </c>
      <c r="B984" s="226">
        <v>88267</v>
      </c>
      <c r="C984" s="227"/>
      <c r="D984" s="227" t="s">
        <v>3307</v>
      </c>
      <c r="E984" s="228"/>
      <c r="F984" s="228" t="s">
        <v>517</v>
      </c>
      <c r="G984" s="368">
        <v>0.1111</v>
      </c>
      <c r="H984" s="369">
        <f>VLOOKUP(B984,'CMP-SIN-SD-10-2023'!A:D,4,0)</f>
        <v>28.78</v>
      </c>
      <c r="I984" s="369"/>
      <c r="J984" s="25">
        <f t="shared" si="467"/>
        <v>3.19</v>
      </c>
      <c r="M984" s="25">
        <f>VLOOKUP(B984,'CMP-SIN-SD-10-2023'!A:D,4,0)</f>
        <v>28.78</v>
      </c>
      <c r="N984" s="25" t="b">
        <f t="shared" si="468"/>
        <v>1</v>
      </c>
      <c r="O984" s="377"/>
      <c r="P984" s="377"/>
    </row>
    <row r="985" spans="1:16" x14ac:dyDescent="0.25">
      <c r="A985" s="367">
        <f t="shared" si="466"/>
        <v>103948</v>
      </c>
      <c r="B985" s="226">
        <v>122</v>
      </c>
      <c r="C985" s="227"/>
      <c r="D985" s="227" t="s">
        <v>7440</v>
      </c>
      <c r="E985" s="228"/>
      <c r="F985" s="228" t="s">
        <v>6</v>
      </c>
      <c r="G985" s="368">
        <v>8.2000000000000007E-3</v>
      </c>
      <c r="H985" s="369">
        <f>VLOOKUP(B985,'INS-SIN-SD-10-2023'!A:D,4,0)</f>
        <v>66.86</v>
      </c>
      <c r="I985" s="369"/>
      <c r="J985" s="25">
        <f t="shared" si="467"/>
        <v>0.54</v>
      </c>
      <c r="M985" s="25">
        <f>VLOOKUP(B985,'INS-SIN-SD-10-2023'!A:D,4,0)</f>
        <v>66.86</v>
      </c>
      <c r="N985" s="25" t="b">
        <f t="shared" si="468"/>
        <v>1</v>
      </c>
      <c r="O985" s="377"/>
      <c r="P985" s="377" t="s">
        <v>13773</v>
      </c>
    </row>
    <row r="986" spans="1:16" ht="30" x14ac:dyDescent="0.25">
      <c r="A986" s="367">
        <f t="shared" si="466"/>
        <v>103948</v>
      </c>
      <c r="B986" s="226">
        <v>829</v>
      </c>
      <c r="C986" s="227"/>
      <c r="D986" s="227" t="s">
        <v>7475</v>
      </c>
      <c r="E986" s="228"/>
      <c r="F986" s="228" t="s">
        <v>6</v>
      </c>
      <c r="G986" s="368">
        <v>1</v>
      </c>
      <c r="H986" s="369">
        <f>VLOOKUP(B986,'INS-SIN-SD-10-2023'!A:D,4,0)</f>
        <v>0.96</v>
      </c>
      <c r="I986" s="369"/>
      <c r="J986" s="25">
        <f t="shared" si="467"/>
        <v>0.96</v>
      </c>
      <c r="M986" s="25">
        <f>VLOOKUP(B986,'INS-SIN-SD-10-2023'!A:D,4,0)</f>
        <v>0.96</v>
      </c>
      <c r="N986" s="25" t="b">
        <f t="shared" si="468"/>
        <v>1</v>
      </c>
      <c r="O986" s="377"/>
      <c r="P986" s="377" t="s">
        <v>13773</v>
      </c>
    </row>
    <row r="987" spans="1:16" ht="30" x14ac:dyDescent="0.25">
      <c r="A987" s="367">
        <f t="shared" si="466"/>
        <v>103948</v>
      </c>
      <c r="B987" s="226">
        <v>20083</v>
      </c>
      <c r="C987" s="227"/>
      <c r="D987" s="227" t="s">
        <v>7774</v>
      </c>
      <c r="E987" s="228"/>
      <c r="F987" s="228" t="s">
        <v>6</v>
      </c>
      <c r="G987" s="368">
        <v>9.4999999999999998E-3</v>
      </c>
      <c r="H987" s="369">
        <f>VLOOKUP(B987,'INS-SIN-SD-10-2023'!A:D,4,0)</f>
        <v>75.75</v>
      </c>
      <c r="I987" s="369"/>
      <c r="J987" s="25">
        <f t="shared" si="467"/>
        <v>0.71</v>
      </c>
      <c r="M987" s="25">
        <f>VLOOKUP(B987,'INS-SIN-SD-10-2023'!A:D,4,0)</f>
        <v>75.75</v>
      </c>
      <c r="N987" s="25" t="b">
        <f t="shared" si="468"/>
        <v>1</v>
      </c>
      <c r="O987" s="377"/>
      <c r="P987" s="377" t="s">
        <v>13773</v>
      </c>
    </row>
    <row r="988" spans="1:16" x14ac:dyDescent="0.25">
      <c r="A988" s="378">
        <f t="shared" si="466"/>
        <v>103948</v>
      </c>
      <c r="B988" s="379">
        <v>38383</v>
      </c>
      <c r="C988" s="380"/>
      <c r="D988" s="380" t="s">
        <v>7660</v>
      </c>
      <c r="E988" s="381"/>
      <c r="F988" s="381" t="s">
        <v>6</v>
      </c>
      <c r="G988" s="382">
        <v>3.7100000000000001E-2</v>
      </c>
      <c r="H988" s="383">
        <f>VLOOKUP(B988,'INS-SIN-SD-10-2023'!A:D,4,0)</f>
        <v>2.27</v>
      </c>
      <c r="I988" s="383"/>
      <c r="J988" s="25">
        <f t="shared" si="467"/>
        <v>0.08</v>
      </c>
      <c r="M988" s="25">
        <f>VLOOKUP(B988,'INS-SIN-SD-10-2023'!A:D,4,0)</f>
        <v>2.27</v>
      </c>
      <c r="N988" s="25" t="b">
        <f t="shared" si="468"/>
        <v>1</v>
      </c>
      <c r="O988" s="377"/>
      <c r="P988" s="377" t="s">
        <v>13773</v>
      </c>
    </row>
    <row r="989" spans="1:16" ht="45" x14ac:dyDescent="0.25">
      <c r="A989" s="328">
        <v>103999</v>
      </c>
      <c r="B989" s="357"/>
      <c r="C989" s="339" t="s">
        <v>6520</v>
      </c>
      <c r="D989" s="339"/>
      <c r="E989" s="334" t="s">
        <v>6</v>
      </c>
      <c r="F989" s="334"/>
      <c r="G989" s="358"/>
      <c r="H989" s="359"/>
      <c r="I989" s="340">
        <f>SUMIF(A:A,A989,J:J)</f>
        <v>12.489999999999998</v>
      </c>
      <c r="J989" s="377"/>
      <c r="K989" s="377"/>
      <c r="L989" s="377"/>
      <c r="M989" s="377"/>
      <c r="N989" s="377"/>
      <c r="O989" s="377"/>
      <c r="P989" s="377"/>
    </row>
    <row r="990" spans="1:16" ht="30" x14ac:dyDescent="0.25">
      <c r="A990" s="390">
        <f t="shared" ref="A990:A995" si="469">IF(O990&lt;&gt;0,O990,A989)</f>
        <v>103999</v>
      </c>
      <c r="B990" s="391">
        <v>88248</v>
      </c>
      <c r="C990" s="392"/>
      <c r="D990" s="392" t="s">
        <v>3290</v>
      </c>
      <c r="E990" s="393"/>
      <c r="F990" s="393" t="s">
        <v>517</v>
      </c>
      <c r="G990" s="394">
        <v>0.12180000000000001</v>
      </c>
      <c r="H990" s="395">
        <f>VLOOKUP(B990,'CMP-SIN-SD-10-2023'!A:D,4,0)</f>
        <v>22.17</v>
      </c>
      <c r="I990" s="395"/>
      <c r="J990" s="25">
        <f t="shared" ref="J990:J995" si="470">TRUNC((H990*G990),2)</f>
        <v>2.7</v>
      </c>
      <c r="M990" s="25">
        <f>VLOOKUP(B990,'CMP-SIN-SD-10-2023'!A:D,4,0)</f>
        <v>22.17</v>
      </c>
      <c r="N990" s="25" t="b">
        <f t="shared" ref="N990:N995" si="471">M990=H990</f>
        <v>1</v>
      </c>
      <c r="O990" s="377"/>
      <c r="P990" s="377"/>
    </row>
    <row r="991" spans="1:16" ht="30" x14ac:dyDescent="0.25">
      <c r="A991" s="367">
        <f t="shared" si="469"/>
        <v>103999</v>
      </c>
      <c r="B991" s="226">
        <v>88267</v>
      </c>
      <c r="C991" s="227"/>
      <c r="D991" s="227" t="s">
        <v>3307</v>
      </c>
      <c r="E991" s="228"/>
      <c r="F991" s="228" t="s">
        <v>517</v>
      </c>
      <c r="G991" s="368">
        <v>0.12180000000000001</v>
      </c>
      <c r="H991" s="369">
        <f>VLOOKUP(B991,'CMP-SIN-SD-10-2023'!A:D,4,0)</f>
        <v>28.78</v>
      </c>
      <c r="I991" s="369"/>
      <c r="J991" s="25">
        <f t="shared" si="470"/>
        <v>3.5</v>
      </c>
      <c r="M991" s="25">
        <f>VLOOKUP(B991,'CMP-SIN-SD-10-2023'!A:D,4,0)</f>
        <v>28.78</v>
      </c>
      <c r="N991" s="25" t="b">
        <f t="shared" si="471"/>
        <v>1</v>
      </c>
      <c r="O991" s="377"/>
      <c r="P991" s="377"/>
    </row>
    <row r="992" spans="1:16" x14ac:dyDescent="0.25">
      <c r="A992" s="367">
        <f t="shared" si="469"/>
        <v>103999</v>
      </c>
      <c r="B992" s="226">
        <v>122</v>
      </c>
      <c r="C992" s="227"/>
      <c r="D992" s="227" t="s">
        <v>7440</v>
      </c>
      <c r="E992" s="228"/>
      <c r="F992" s="228" t="s">
        <v>6</v>
      </c>
      <c r="G992" s="368">
        <v>1.18E-2</v>
      </c>
      <c r="H992" s="369">
        <f>VLOOKUP(B992,'INS-SIN-SD-10-2023'!A:D,4,0)</f>
        <v>66.86</v>
      </c>
      <c r="I992" s="369"/>
      <c r="J992" s="25">
        <f t="shared" si="470"/>
        <v>0.78</v>
      </c>
      <c r="M992" s="25">
        <f>VLOOKUP(B992,'INS-SIN-SD-10-2023'!A:D,4,0)</f>
        <v>66.86</v>
      </c>
      <c r="N992" s="25" t="b">
        <f t="shared" si="471"/>
        <v>1</v>
      </c>
      <c r="O992" s="377"/>
      <c r="P992" s="377" t="s">
        <v>13773</v>
      </c>
    </row>
    <row r="993" spans="1:16" ht="30" x14ac:dyDescent="0.25">
      <c r="A993" s="367">
        <f t="shared" si="469"/>
        <v>103999</v>
      </c>
      <c r="B993" s="226">
        <v>813</v>
      </c>
      <c r="C993" s="227"/>
      <c r="D993" s="227" t="s">
        <v>7480</v>
      </c>
      <c r="E993" s="228"/>
      <c r="F993" s="228" t="s">
        <v>6</v>
      </c>
      <c r="G993" s="368">
        <v>1</v>
      </c>
      <c r="H993" s="369">
        <f>VLOOKUP(B993,'INS-SIN-SD-10-2023'!A:D,4,0)</f>
        <v>4.29</v>
      </c>
      <c r="I993" s="369"/>
      <c r="J993" s="25">
        <f t="shared" si="470"/>
        <v>4.29</v>
      </c>
      <c r="M993" s="25">
        <f>VLOOKUP(B993,'INS-SIN-SD-10-2023'!A:D,4,0)</f>
        <v>4.29</v>
      </c>
      <c r="N993" s="25" t="b">
        <f t="shared" si="471"/>
        <v>1</v>
      </c>
      <c r="O993" s="377"/>
      <c r="P993" s="377" t="s">
        <v>13773</v>
      </c>
    </row>
    <row r="994" spans="1:16" ht="30" x14ac:dyDescent="0.25">
      <c r="A994" s="367">
        <f t="shared" si="469"/>
        <v>103999</v>
      </c>
      <c r="B994" s="226">
        <v>20083</v>
      </c>
      <c r="C994" s="227"/>
      <c r="D994" s="227" t="s">
        <v>7774</v>
      </c>
      <c r="E994" s="228"/>
      <c r="F994" s="228" t="s">
        <v>6</v>
      </c>
      <c r="G994" s="368">
        <v>1.4999999999999999E-2</v>
      </c>
      <c r="H994" s="369">
        <f>VLOOKUP(B994,'INS-SIN-SD-10-2023'!A:D,4,0)</f>
        <v>75.75</v>
      </c>
      <c r="I994" s="369"/>
      <c r="J994" s="25">
        <f t="shared" si="470"/>
        <v>1.1299999999999999</v>
      </c>
      <c r="M994" s="25">
        <f>VLOOKUP(B994,'INS-SIN-SD-10-2023'!A:D,4,0)</f>
        <v>75.75</v>
      </c>
      <c r="N994" s="25" t="b">
        <f t="shared" si="471"/>
        <v>1</v>
      </c>
      <c r="O994" s="377"/>
      <c r="P994" s="377" t="s">
        <v>13773</v>
      </c>
    </row>
    <row r="995" spans="1:16" x14ac:dyDescent="0.25">
      <c r="A995" s="378">
        <f t="shared" si="469"/>
        <v>103999</v>
      </c>
      <c r="B995" s="379">
        <v>38383</v>
      </c>
      <c r="C995" s="380"/>
      <c r="D995" s="380" t="s">
        <v>7660</v>
      </c>
      <c r="E995" s="381"/>
      <c r="F995" s="381" t="s">
        <v>6</v>
      </c>
      <c r="G995" s="382">
        <v>4.0599999999999997E-2</v>
      </c>
      <c r="H995" s="383">
        <f>VLOOKUP(B995,'INS-SIN-SD-10-2023'!A:D,4,0)</f>
        <v>2.27</v>
      </c>
      <c r="I995" s="383"/>
      <c r="J995" s="25">
        <f t="shared" si="470"/>
        <v>0.09</v>
      </c>
      <c r="M995" s="25">
        <f>VLOOKUP(B995,'INS-SIN-SD-10-2023'!A:D,4,0)</f>
        <v>2.27</v>
      </c>
      <c r="N995" s="25" t="b">
        <f t="shared" si="471"/>
        <v>1</v>
      </c>
      <c r="O995" s="377"/>
      <c r="P995" s="377" t="s">
        <v>13773</v>
      </c>
    </row>
    <row r="996" spans="1:16" ht="45" x14ac:dyDescent="0.25">
      <c r="A996" s="328">
        <v>104003</v>
      </c>
      <c r="B996" s="357"/>
      <c r="C996" s="339" t="s">
        <v>6524</v>
      </c>
      <c r="D996" s="339"/>
      <c r="E996" s="334" t="s">
        <v>6</v>
      </c>
      <c r="F996" s="334"/>
      <c r="G996" s="358"/>
      <c r="H996" s="359"/>
      <c r="I996" s="340">
        <f>SUMIF(A:A,A996,J:J)</f>
        <v>14.6</v>
      </c>
      <c r="J996" s="377"/>
      <c r="K996" s="377"/>
      <c r="L996" s="377"/>
      <c r="M996" s="377"/>
      <c r="N996" s="377"/>
      <c r="O996" s="377"/>
      <c r="P996" s="377"/>
    </row>
    <row r="997" spans="1:16" ht="30" x14ac:dyDescent="0.25">
      <c r="A997" s="390">
        <f t="shared" ref="A997:A1002" si="472">IF(O997&lt;&gt;0,O997,A996)</f>
        <v>104003</v>
      </c>
      <c r="B997" s="391">
        <v>88248</v>
      </c>
      <c r="C997" s="392"/>
      <c r="D997" s="392" t="s">
        <v>3290</v>
      </c>
      <c r="E997" s="393"/>
      <c r="F997" s="393" t="s">
        <v>517</v>
      </c>
      <c r="G997" s="394">
        <v>0.13059999999999999</v>
      </c>
      <c r="H997" s="395">
        <f>VLOOKUP(B997,'CMP-SIN-SD-10-2023'!A:D,4,0)</f>
        <v>22.17</v>
      </c>
      <c r="I997" s="395"/>
      <c r="J997" s="25">
        <f t="shared" ref="J997:J1002" si="473">TRUNC((H997*G997),2)</f>
        <v>2.89</v>
      </c>
      <c r="M997" s="25">
        <f>VLOOKUP(B997,'CMP-SIN-SD-10-2023'!A:D,4,0)</f>
        <v>22.17</v>
      </c>
      <c r="N997" s="25" t="b">
        <f t="shared" ref="N997:N1002" si="474">M997=H997</f>
        <v>1</v>
      </c>
      <c r="O997" s="377"/>
      <c r="P997" s="377"/>
    </row>
    <row r="998" spans="1:16" ht="30" x14ac:dyDescent="0.25">
      <c r="A998" s="367">
        <f t="shared" si="472"/>
        <v>104003</v>
      </c>
      <c r="B998" s="226">
        <v>88267</v>
      </c>
      <c r="C998" s="227"/>
      <c r="D998" s="227" t="s">
        <v>3307</v>
      </c>
      <c r="E998" s="228"/>
      <c r="F998" s="228" t="s">
        <v>517</v>
      </c>
      <c r="G998" s="368">
        <v>0.13059999999999999</v>
      </c>
      <c r="H998" s="369">
        <f>VLOOKUP(B998,'CMP-SIN-SD-10-2023'!A:D,4,0)</f>
        <v>28.78</v>
      </c>
      <c r="I998" s="369"/>
      <c r="J998" s="25">
        <f t="shared" si="473"/>
        <v>3.75</v>
      </c>
      <c r="M998" s="25">
        <f>VLOOKUP(B998,'CMP-SIN-SD-10-2023'!A:D,4,0)</f>
        <v>28.78</v>
      </c>
      <c r="N998" s="25" t="b">
        <f t="shared" si="474"/>
        <v>1</v>
      </c>
      <c r="O998" s="377"/>
      <c r="P998" s="377"/>
    </row>
    <row r="999" spans="1:16" x14ac:dyDescent="0.25">
      <c r="A999" s="367">
        <f t="shared" si="472"/>
        <v>104003</v>
      </c>
      <c r="B999" s="226">
        <v>122</v>
      </c>
      <c r="C999" s="227"/>
      <c r="D999" s="227" t="s">
        <v>7440</v>
      </c>
      <c r="E999" s="228"/>
      <c r="F999" s="228" t="s">
        <v>6</v>
      </c>
      <c r="G999" s="368">
        <v>1.29E-2</v>
      </c>
      <c r="H999" s="369">
        <f>VLOOKUP(B999,'INS-SIN-SD-10-2023'!A:D,4,0)</f>
        <v>66.86</v>
      </c>
      <c r="I999" s="369"/>
      <c r="J999" s="25">
        <f t="shared" si="473"/>
        <v>0.86</v>
      </c>
      <c r="M999" s="25">
        <f>VLOOKUP(B999,'INS-SIN-SD-10-2023'!A:D,4,0)</f>
        <v>66.86</v>
      </c>
      <c r="N999" s="25" t="b">
        <f t="shared" si="474"/>
        <v>1</v>
      </c>
      <c r="O999" s="377"/>
      <c r="P999" s="377" t="s">
        <v>13773</v>
      </c>
    </row>
    <row r="1000" spans="1:16" ht="30" x14ac:dyDescent="0.25">
      <c r="A1000" s="367">
        <f t="shared" si="472"/>
        <v>104003</v>
      </c>
      <c r="B1000" s="226">
        <v>820</v>
      </c>
      <c r="C1000" s="227"/>
      <c r="D1000" s="227" t="s">
        <v>7481</v>
      </c>
      <c r="E1000" s="228"/>
      <c r="F1000" s="228" t="s">
        <v>6</v>
      </c>
      <c r="G1000" s="368">
        <v>1</v>
      </c>
      <c r="H1000" s="369">
        <f>VLOOKUP(B1000,'INS-SIN-SD-10-2023'!A:D,4,0)</f>
        <v>5.77</v>
      </c>
      <c r="I1000" s="369"/>
      <c r="J1000" s="25">
        <f t="shared" si="473"/>
        <v>5.77</v>
      </c>
      <c r="M1000" s="25">
        <f>VLOOKUP(B1000,'INS-SIN-SD-10-2023'!A:D,4,0)</f>
        <v>5.77</v>
      </c>
      <c r="N1000" s="25" t="b">
        <f t="shared" si="474"/>
        <v>1</v>
      </c>
      <c r="O1000" s="377"/>
      <c r="P1000" s="377" t="s">
        <v>13773</v>
      </c>
    </row>
    <row r="1001" spans="1:16" ht="30" x14ac:dyDescent="0.25">
      <c r="A1001" s="367">
        <f t="shared" si="472"/>
        <v>104003</v>
      </c>
      <c r="B1001" s="226">
        <v>20083</v>
      </c>
      <c r="C1001" s="227"/>
      <c r="D1001" s="227" t="s">
        <v>7774</v>
      </c>
      <c r="E1001" s="228"/>
      <c r="F1001" s="228" t="s">
        <v>6</v>
      </c>
      <c r="G1001" s="368">
        <v>1.6500000000000001E-2</v>
      </c>
      <c r="H1001" s="369">
        <f>VLOOKUP(B1001,'INS-SIN-SD-10-2023'!A:D,4,0)</f>
        <v>75.75</v>
      </c>
      <c r="I1001" s="369"/>
      <c r="J1001" s="25">
        <f t="shared" si="473"/>
        <v>1.24</v>
      </c>
      <c r="M1001" s="25">
        <f>VLOOKUP(B1001,'INS-SIN-SD-10-2023'!A:D,4,0)</f>
        <v>75.75</v>
      </c>
      <c r="N1001" s="25" t="b">
        <f t="shared" si="474"/>
        <v>1</v>
      </c>
      <c r="O1001" s="377"/>
      <c r="P1001" s="377" t="s">
        <v>13773</v>
      </c>
    </row>
    <row r="1002" spans="1:16" x14ac:dyDescent="0.25">
      <c r="A1002" s="378">
        <f t="shared" si="472"/>
        <v>104003</v>
      </c>
      <c r="B1002" s="379">
        <v>38383</v>
      </c>
      <c r="C1002" s="380"/>
      <c r="D1002" s="380" t="s">
        <v>7660</v>
      </c>
      <c r="E1002" s="381"/>
      <c r="F1002" s="381" t="s">
        <v>6</v>
      </c>
      <c r="G1002" s="382">
        <v>4.3499999999999997E-2</v>
      </c>
      <c r="H1002" s="383">
        <f>VLOOKUP(B1002,'INS-SIN-SD-10-2023'!A:D,4,0)</f>
        <v>2.27</v>
      </c>
      <c r="I1002" s="383"/>
      <c r="J1002" s="25">
        <f t="shared" si="473"/>
        <v>0.09</v>
      </c>
      <c r="M1002" s="25">
        <f>VLOOKUP(B1002,'INS-SIN-SD-10-2023'!A:D,4,0)</f>
        <v>2.27</v>
      </c>
      <c r="N1002" s="25" t="b">
        <f t="shared" si="474"/>
        <v>1</v>
      </c>
      <c r="O1002" s="377"/>
      <c r="P1002" s="377" t="s">
        <v>13773</v>
      </c>
    </row>
    <row r="1003" spans="1:16" ht="45" x14ac:dyDescent="0.25">
      <c r="A1003" s="328">
        <v>103968</v>
      </c>
      <c r="B1003" s="357"/>
      <c r="C1003" s="339" t="s">
        <v>6494</v>
      </c>
      <c r="D1003" s="339"/>
      <c r="E1003" s="334" t="s">
        <v>6</v>
      </c>
      <c r="F1003" s="334"/>
      <c r="G1003" s="358"/>
      <c r="H1003" s="359"/>
      <c r="I1003" s="340">
        <f>SUMIF(A:A,A1003,J:J)</f>
        <v>16.420000000000002</v>
      </c>
      <c r="J1003" s="377"/>
      <c r="K1003" s="377"/>
      <c r="L1003" s="377"/>
      <c r="M1003" s="377"/>
      <c r="N1003" s="377"/>
      <c r="O1003" s="377"/>
      <c r="P1003" s="377"/>
    </row>
    <row r="1004" spans="1:16" ht="30" x14ac:dyDescent="0.25">
      <c r="A1004" s="390">
        <f t="shared" ref="A1004:A1009" si="475">IF(O1004&lt;&gt;0,O1004,A1003)</f>
        <v>103968</v>
      </c>
      <c r="B1004" s="391">
        <v>88248</v>
      </c>
      <c r="C1004" s="392"/>
      <c r="D1004" s="392" t="s">
        <v>3290</v>
      </c>
      <c r="E1004" s="393"/>
      <c r="F1004" s="393" t="s">
        <v>517</v>
      </c>
      <c r="G1004" s="394">
        <v>7.3499999999999996E-2</v>
      </c>
      <c r="H1004" s="395">
        <f>VLOOKUP(B1004,'CMP-SIN-SD-10-2023'!A:D,4,0)</f>
        <v>22.17</v>
      </c>
      <c r="I1004" s="395"/>
      <c r="J1004" s="25">
        <f t="shared" ref="J1004:J1009" si="476">TRUNC((H1004*G1004),2)</f>
        <v>1.62</v>
      </c>
      <c r="M1004" s="25">
        <f>VLOOKUP(B1004,'CMP-SIN-SD-10-2023'!A:D,4,0)</f>
        <v>22.17</v>
      </c>
      <c r="N1004" s="25" t="b">
        <f t="shared" ref="N1004:N1009" si="477">M1004=H1004</f>
        <v>1</v>
      </c>
      <c r="O1004" s="377"/>
      <c r="P1004" s="377"/>
    </row>
    <row r="1005" spans="1:16" ht="30" x14ac:dyDescent="0.25">
      <c r="A1005" s="367">
        <f t="shared" si="475"/>
        <v>103968</v>
      </c>
      <c r="B1005" s="226">
        <v>88267</v>
      </c>
      <c r="C1005" s="227"/>
      <c r="D1005" s="227" t="s">
        <v>3307</v>
      </c>
      <c r="E1005" s="228"/>
      <c r="F1005" s="228" t="s">
        <v>517</v>
      </c>
      <c r="G1005" s="368">
        <v>7.3499999999999996E-2</v>
      </c>
      <c r="H1005" s="369">
        <f>VLOOKUP(B1005,'CMP-SIN-SD-10-2023'!A:D,4,0)</f>
        <v>28.78</v>
      </c>
      <c r="I1005" s="369"/>
      <c r="J1005" s="25">
        <f t="shared" si="476"/>
        <v>2.11</v>
      </c>
      <c r="M1005" s="25">
        <f>VLOOKUP(B1005,'CMP-SIN-SD-10-2023'!A:D,4,0)</f>
        <v>28.78</v>
      </c>
      <c r="N1005" s="25" t="b">
        <f t="shared" si="477"/>
        <v>1</v>
      </c>
      <c r="O1005" s="377"/>
      <c r="P1005" s="377"/>
    </row>
    <row r="1006" spans="1:16" x14ac:dyDescent="0.25">
      <c r="A1006" s="367">
        <f t="shared" si="475"/>
        <v>103968</v>
      </c>
      <c r="B1006" s="226">
        <v>122</v>
      </c>
      <c r="C1006" s="227"/>
      <c r="D1006" s="227" t="s">
        <v>7440</v>
      </c>
      <c r="E1006" s="228"/>
      <c r="F1006" s="228" t="s">
        <v>6</v>
      </c>
      <c r="G1006" s="368">
        <v>1.41E-2</v>
      </c>
      <c r="H1006" s="369">
        <f>VLOOKUP(B1006,'INS-SIN-SD-10-2023'!A:D,4,0)</f>
        <v>66.86</v>
      </c>
      <c r="I1006" s="369"/>
      <c r="J1006" s="25">
        <f t="shared" si="476"/>
        <v>0.94</v>
      </c>
      <c r="M1006" s="25">
        <f>VLOOKUP(B1006,'INS-SIN-SD-10-2023'!A:D,4,0)</f>
        <v>66.86</v>
      </c>
      <c r="N1006" s="25" t="b">
        <f t="shared" si="477"/>
        <v>1</v>
      </c>
      <c r="O1006" s="377"/>
      <c r="P1006" s="377" t="s">
        <v>13773</v>
      </c>
    </row>
    <row r="1007" spans="1:16" ht="30" x14ac:dyDescent="0.25">
      <c r="A1007" s="367">
        <f t="shared" si="475"/>
        <v>103968</v>
      </c>
      <c r="B1007" s="226">
        <v>816</v>
      </c>
      <c r="C1007" s="227"/>
      <c r="D1007" s="227" t="s">
        <v>7482</v>
      </c>
      <c r="E1007" s="228"/>
      <c r="F1007" s="228" t="s">
        <v>6</v>
      </c>
      <c r="G1007" s="368">
        <v>1</v>
      </c>
      <c r="H1007" s="369">
        <f>VLOOKUP(B1007,'INS-SIN-SD-10-2023'!A:D,4,0)</f>
        <v>10.29</v>
      </c>
      <c r="I1007" s="369"/>
      <c r="J1007" s="25">
        <f t="shared" si="476"/>
        <v>10.29</v>
      </c>
      <c r="M1007" s="25">
        <f>VLOOKUP(B1007,'INS-SIN-SD-10-2023'!A:D,4,0)</f>
        <v>10.29</v>
      </c>
      <c r="N1007" s="25" t="b">
        <f t="shared" si="477"/>
        <v>1</v>
      </c>
      <c r="O1007" s="377"/>
      <c r="P1007" s="377" t="s">
        <v>13773</v>
      </c>
    </row>
    <row r="1008" spans="1:16" ht="30" x14ac:dyDescent="0.25">
      <c r="A1008" s="367">
        <f t="shared" si="475"/>
        <v>103968</v>
      </c>
      <c r="B1008" s="226">
        <v>20083</v>
      </c>
      <c r="C1008" s="227"/>
      <c r="D1008" s="227" t="s">
        <v>7774</v>
      </c>
      <c r="E1008" s="228"/>
      <c r="F1008" s="228" t="s">
        <v>6</v>
      </c>
      <c r="G1008" s="368">
        <v>1.9E-2</v>
      </c>
      <c r="H1008" s="369">
        <f>VLOOKUP(B1008,'INS-SIN-SD-10-2023'!A:D,4,0)</f>
        <v>75.75</v>
      </c>
      <c r="I1008" s="369"/>
      <c r="J1008" s="25">
        <f t="shared" si="476"/>
        <v>1.43</v>
      </c>
      <c r="M1008" s="25">
        <f>VLOOKUP(B1008,'INS-SIN-SD-10-2023'!A:D,4,0)</f>
        <v>75.75</v>
      </c>
      <c r="N1008" s="25" t="b">
        <f t="shared" si="477"/>
        <v>1</v>
      </c>
      <c r="O1008" s="377"/>
      <c r="P1008" s="377" t="s">
        <v>13773</v>
      </c>
    </row>
    <row r="1009" spans="1:16" x14ac:dyDescent="0.25">
      <c r="A1009" s="378">
        <f t="shared" si="475"/>
        <v>103968</v>
      </c>
      <c r="B1009" s="379">
        <v>38383</v>
      </c>
      <c r="C1009" s="380"/>
      <c r="D1009" s="380" t="s">
        <v>7660</v>
      </c>
      <c r="E1009" s="381"/>
      <c r="F1009" s="381" t="s">
        <v>6</v>
      </c>
      <c r="G1009" s="382">
        <v>1.6500000000000001E-2</v>
      </c>
      <c r="H1009" s="383">
        <f>VLOOKUP(B1009,'INS-SIN-SD-10-2023'!A:D,4,0)</f>
        <v>2.27</v>
      </c>
      <c r="I1009" s="383"/>
      <c r="J1009" s="25">
        <f t="shared" si="476"/>
        <v>0.03</v>
      </c>
      <c r="M1009" s="25">
        <f>VLOOKUP(B1009,'INS-SIN-SD-10-2023'!A:D,4,0)</f>
        <v>2.27</v>
      </c>
      <c r="N1009" s="25" t="b">
        <f t="shared" si="477"/>
        <v>1</v>
      </c>
      <c r="O1009" s="377"/>
      <c r="P1009" s="377" t="s">
        <v>13773</v>
      </c>
    </row>
    <row r="1010" spans="1:16" ht="45" x14ac:dyDescent="0.25">
      <c r="A1010" s="328">
        <v>103959</v>
      </c>
      <c r="B1010" s="357"/>
      <c r="C1010" s="339" t="s">
        <v>6489</v>
      </c>
      <c r="D1010" s="339"/>
      <c r="E1010" s="334" t="s">
        <v>6</v>
      </c>
      <c r="F1010" s="334"/>
      <c r="G1010" s="358"/>
      <c r="H1010" s="359"/>
      <c r="I1010" s="340">
        <f>SUMIF(A:A,A1010,J:J)</f>
        <v>14.829999999999998</v>
      </c>
      <c r="J1010" s="377"/>
      <c r="K1010" s="377"/>
      <c r="L1010" s="377"/>
      <c r="M1010" s="377"/>
      <c r="N1010" s="377"/>
      <c r="O1010" s="377"/>
      <c r="P1010" s="377"/>
    </row>
    <row r="1011" spans="1:16" ht="30" x14ac:dyDescent="0.25">
      <c r="A1011" s="390">
        <f t="shared" ref="A1011:A1016" si="478">IF(O1011&lt;&gt;0,O1011,A1010)</f>
        <v>103959</v>
      </c>
      <c r="B1011" s="391">
        <v>88248</v>
      </c>
      <c r="C1011" s="392"/>
      <c r="D1011" s="392" t="s">
        <v>3290</v>
      </c>
      <c r="E1011" s="393"/>
      <c r="F1011" s="393" t="s">
        <v>517</v>
      </c>
      <c r="G1011" s="394">
        <v>9.2399999999999996E-2</v>
      </c>
      <c r="H1011" s="395">
        <f>VLOOKUP(B1011,'CMP-SIN-SD-10-2023'!A:D,4,0)</f>
        <v>22.17</v>
      </c>
      <c r="I1011" s="395"/>
      <c r="J1011" s="25">
        <f t="shared" ref="J1011:J1016" si="479">TRUNC((H1011*G1011),2)</f>
        <v>2.04</v>
      </c>
      <c r="M1011" s="25">
        <f>VLOOKUP(B1011,'CMP-SIN-SD-10-2023'!A:D,4,0)</f>
        <v>22.17</v>
      </c>
      <c r="N1011" s="25" t="b">
        <f t="shared" ref="N1011:N1016" si="480">M1011=H1011</f>
        <v>1</v>
      </c>
      <c r="O1011" s="377"/>
      <c r="P1011" s="377"/>
    </row>
    <row r="1012" spans="1:16" ht="30" x14ac:dyDescent="0.25">
      <c r="A1012" s="367">
        <f t="shared" si="478"/>
        <v>103959</v>
      </c>
      <c r="B1012" s="226">
        <v>88267</v>
      </c>
      <c r="C1012" s="227"/>
      <c r="D1012" s="227" t="s">
        <v>3307</v>
      </c>
      <c r="E1012" s="228"/>
      <c r="F1012" s="228" t="s">
        <v>517</v>
      </c>
      <c r="G1012" s="368">
        <v>9.2399999999999996E-2</v>
      </c>
      <c r="H1012" s="369">
        <f>VLOOKUP(B1012,'CMP-SIN-SD-10-2023'!A:D,4,0)</f>
        <v>28.78</v>
      </c>
      <c r="I1012" s="369"/>
      <c r="J1012" s="25">
        <f t="shared" si="479"/>
        <v>2.65</v>
      </c>
      <c r="M1012" s="25">
        <f>VLOOKUP(B1012,'CMP-SIN-SD-10-2023'!A:D,4,0)</f>
        <v>28.78</v>
      </c>
      <c r="N1012" s="25" t="b">
        <f t="shared" si="480"/>
        <v>1</v>
      </c>
      <c r="O1012" s="377"/>
      <c r="P1012" s="377"/>
    </row>
    <row r="1013" spans="1:16" x14ac:dyDescent="0.25">
      <c r="A1013" s="367">
        <f t="shared" si="478"/>
        <v>103959</v>
      </c>
      <c r="B1013" s="226">
        <v>122</v>
      </c>
      <c r="C1013" s="227"/>
      <c r="D1013" s="227" t="s">
        <v>7440</v>
      </c>
      <c r="E1013" s="228"/>
      <c r="F1013" s="228" t="s">
        <v>6</v>
      </c>
      <c r="G1013" s="368">
        <v>1.8800000000000001E-2</v>
      </c>
      <c r="H1013" s="369">
        <f>VLOOKUP(B1013,'INS-SIN-SD-10-2023'!A:D,4,0)</f>
        <v>66.86</v>
      </c>
      <c r="I1013" s="369"/>
      <c r="J1013" s="25">
        <f t="shared" si="479"/>
        <v>1.25</v>
      </c>
      <c r="M1013" s="25">
        <f>VLOOKUP(B1013,'INS-SIN-SD-10-2023'!A:D,4,0)</f>
        <v>66.86</v>
      </c>
      <c r="N1013" s="25" t="b">
        <f t="shared" si="480"/>
        <v>1</v>
      </c>
      <c r="O1013" s="377"/>
      <c r="P1013" s="377" t="s">
        <v>13773</v>
      </c>
    </row>
    <row r="1014" spans="1:16" ht="30" x14ac:dyDescent="0.25">
      <c r="A1014" s="367">
        <f t="shared" si="478"/>
        <v>103959</v>
      </c>
      <c r="B1014" s="226">
        <v>818</v>
      </c>
      <c r="C1014" s="227"/>
      <c r="D1014" s="227" t="s">
        <v>7478</v>
      </c>
      <c r="E1014" s="228"/>
      <c r="F1014" s="228" t="s">
        <v>6</v>
      </c>
      <c r="G1014" s="368">
        <v>1</v>
      </c>
      <c r="H1014" s="369">
        <f>VLOOKUP(B1014,'INS-SIN-SD-10-2023'!A:D,4,0)</f>
        <v>6.89</v>
      </c>
      <c r="I1014" s="369"/>
      <c r="J1014" s="25">
        <f t="shared" si="479"/>
        <v>6.89</v>
      </c>
      <c r="M1014" s="25">
        <f>VLOOKUP(B1014,'INS-SIN-SD-10-2023'!A:D,4,0)</f>
        <v>6.89</v>
      </c>
      <c r="N1014" s="25" t="b">
        <f t="shared" si="480"/>
        <v>1</v>
      </c>
      <c r="O1014" s="377"/>
      <c r="P1014" s="377" t="s">
        <v>13773</v>
      </c>
    </row>
    <row r="1015" spans="1:16" ht="30" x14ac:dyDescent="0.25">
      <c r="A1015" s="367">
        <f t="shared" si="478"/>
        <v>103959</v>
      </c>
      <c r="B1015" s="226">
        <v>20083</v>
      </c>
      <c r="C1015" s="227"/>
      <c r="D1015" s="227" t="s">
        <v>7774</v>
      </c>
      <c r="E1015" s="228"/>
      <c r="F1015" s="228" t="s">
        <v>6</v>
      </c>
      <c r="G1015" s="368">
        <v>2.5999999999999999E-2</v>
      </c>
      <c r="H1015" s="369">
        <f>VLOOKUP(B1015,'INS-SIN-SD-10-2023'!A:D,4,0)</f>
        <v>75.75</v>
      </c>
      <c r="I1015" s="369"/>
      <c r="J1015" s="25">
        <f t="shared" si="479"/>
        <v>1.96</v>
      </c>
      <c r="M1015" s="25">
        <f>VLOOKUP(B1015,'INS-SIN-SD-10-2023'!A:D,4,0)</f>
        <v>75.75</v>
      </c>
      <c r="N1015" s="25" t="b">
        <f t="shared" si="480"/>
        <v>1</v>
      </c>
      <c r="O1015" s="377"/>
      <c r="P1015" s="377" t="s">
        <v>13773</v>
      </c>
    </row>
    <row r="1016" spans="1:16" x14ac:dyDescent="0.25">
      <c r="A1016" s="378">
        <f t="shared" si="478"/>
        <v>103959</v>
      </c>
      <c r="B1016" s="379">
        <v>38383</v>
      </c>
      <c r="C1016" s="380"/>
      <c r="D1016" s="380" t="s">
        <v>7660</v>
      </c>
      <c r="E1016" s="381"/>
      <c r="F1016" s="381" t="s">
        <v>6</v>
      </c>
      <c r="G1016" s="382">
        <v>2.06E-2</v>
      </c>
      <c r="H1016" s="383">
        <f>VLOOKUP(B1016,'INS-SIN-SD-10-2023'!A:D,4,0)</f>
        <v>2.27</v>
      </c>
      <c r="I1016" s="383"/>
      <c r="J1016" s="25">
        <f t="shared" si="479"/>
        <v>0.04</v>
      </c>
      <c r="M1016" s="25">
        <f>VLOOKUP(B1016,'INS-SIN-SD-10-2023'!A:D,4,0)</f>
        <v>2.27</v>
      </c>
      <c r="N1016" s="25" t="b">
        <f t="shared" si="480"/>
        <v>1</v>
      </c>
      <c r="O1016" s="377"/>
      <c r="P1016" s="377" t="s">
        <v>13773</v>
      </c>
    </row>
    <row r="1017" spans="1:16" ht="45" x14ac:dyDescent="0.25">
      <c r="A1017" s="328" t="s">
        <v>7176</v>
      </c>
      <c r="B1017" s="357"/>
      <c r="C1017" s="339" t="s">
        <v>14009</v>
      </c>
      <c r="D1017" s="339"/>
      <c r="E1017" s="334" t="s">
        <v>6</v>
      </c>
      <c r="F1017" s="334"/>
      <c r="G1017" s="358"/>
      <c r="H1017" s="359"/>
      <c r="I1017" s="340">
        <f>SUMIF(A:A,A1017,J:J)</f>
        <v>57.46</v>
      </c>
      <c r="J1017" s="377"/>
      <c r="K1017" s="377"/>
      <c r="L1017" s="377"/>
      <c r="M1017" s="377"/>
      <c r="N1017" s="377"/>
      <c r="O1017" s="377"/>
      <c r="P1017" s="377"/>
    </row>
    <row r="1018" spans="1:16" ht="30" x14ac:dyDescent="0.25">
      <c r="A1018" s="390" t="str">
        <f t="shared" ref="A1018:A1023" si="481">IF(O1018&lt;&gt;0,O1018,A1017)</f>
        <v>CCU.05.0013</v>
      </c>
      <c r="B1018" s="391">
        <v>88248</v>
      </c>
      <c r="C1018" s="392"/>
      <c r="D1018" s="392" t="s">
        <v>3290</v>
      </c>
      <c r="E1018" s="393"/>
      <c r="F1018" s="393" t="s">
        <v>517</v>
      </c>
      <c r="G1018" s="394">
        <v>0.1188</v>
      </c>
      <c r="H1018" s="395">
        <f>VLOOKUP(B1018,'CMP-SIN-SD-10-2023'!A:D,4,0)</f>
        <v>22.17</v>
      </c>
      <c r="I1018" s="395"/>
      <c r="J1018" s="25">
        <f t="shared" ref="J1018:J1023" si="482">TRUNC((H1018*G1018),2)</f>
        <v>2.63</v>
      </c>
      <c r="M1018" s="25">
        <f>VLOOKUP(B1018,'CMP-SIN-SD-10-2023'!A:D,4,0)</f>
        <v>22.17</v>
      </c>
      <c r="N1018" s="25" t="b">
        <f t="shared" ref="N1018:N1023" si="483">M1018=H1018</f>
        <v>1</v>
      </c>
      <c r="O1018" s="377"/>
      <c r="P1018" s="377"/>
    </row>
    <row r="1019" spans="1:16" ht="30" x14ac:dyDescent="0.25">
      <c r="A1019" s="367" t="str">
        <f t="shared" si="481"/>
        <v>CCU.05.0013</v>
      </c>
      <c r="B1019" s="226">
        <v>88267</v>
      </c>
      <c r="C1019" s="227"/>
      <c r="D1019" s="227" t="s">
        <v>3307</v>
      </c>
      <c r="E1019" s="228"/>
      <c r="F1019" s="228" t="s">
        <v>517</v>
      </c>
      <c r="G1019" s="368">
        <v>0.1188</v>
      </c>
      <c r="H1019" s="369">
        <f>VLOOKUP(B1019,'CMP-SIN-SD-10-2023'!A:D,4,0)</f>
        <v>28.78</v>
      </c>
      <c r="I1019" s="369"/>
      <c r="J1019" s="25">
        <f t="shared" si="482"/>
        <v>3.41</v>
      </c>
      <c r="M1019" s="25">
        <f>VLOOKUP(B1019,'CMP-SIN-SD-10-2023'!A:D,4,0)</f>
        <v>28.78</v>
      </c>
      <c r="N1019" s="25" t="b">
        <f t="shared" si="483"/>
        <v>1</v>
      </c>
      <c r="O1019" s="377"/>
      <c r="P1019" s="377"/>
    </row>
    <row r="1020" spans="1:16" x14ac:dyDescent="0.25">
      <c r="A1020" s="367" t="str">
        <f t="shared" si="481"/>
        <v>CCU.05.0013</v>
      </c>
      <c r="B1020" s="226">
        <v>122</v>
      </c>
      <c r="C1020" s="227"/>
      <c r="D1020" s="227" t="s">
        <v>7440</v>
      </c>
      <c r="E1020" s="228"/>
      <c r="F1020" s="228" t="s">
        <v>6</v>
      </c>
      <c r="G1020" s="368">
        <v>2.8199999999999999E-2</v>
      </c>
      <c r="H1020" s="369">
        <f>VLOOKUP(B1020,'INS-SIN-SD-10-2023'!A:D,4,0)</f>
        <v>66.86</v>
      </c>
      <c r="I1020" s="369"/>
      <c r="J1020" s="25">
        <f t="shared" si="482"/>
        <v>1.88</v>
      </c>
      <c r="M1020" s="25">
        <f>VLOOKUP(B1020,'INS-SIN-SD-10-2023'!A:D,4,0)</f>
        <v>66.86</v>
      </c>
      <c r="N1020" s="25" t="b">
        <f t="shared" si="483"/>
        <v>1</v>
      </c>
      <c r="O1020" s="377"/>
      <c r="P1020" s="377" t="s">
        <v>13773</v>
      </c>
    </row>
    <row r="1021" spans="1:16" ht="30" x14ac:dyDescent="0.25">
      <c r="A1021" s="367" t="str">
        <f t="shared" si="481"/>
        <v>CCU.05.0013</v>
      </c>
      <c r="B1021" s="226">
        <v>827</v>
      </c>
      <c r="C1021" s="227"/>
      <c r="D1021" s="227" t="s">
        <v>14010</v>
      </c>
      <c r="E1021" s="228"/>
      <c r="F1021" s="228" t="s">
        <v>6</v>
      </c>
      <c r="G1021" s="368">
        <v>1</v>
      </c>
      <c r="H1021" s="369">
        <v>46.08</v>
      </c>
      <c r="I1021" s="369"/>
      <c r="J1021" s="25">
        <f t="shared" si="482"/>
        <v>46.08</v>
      </c>
      <c r="M1021" s="25" t="e">
        <f>VLOOKUP(B1021,'INS-SIN-SD-10-2023'!A:D,4,0)</f>
        <v>#N/A</v>
      </c>
      <c r="N1021" s="25" t="e">
        <f t="shared" si="483"/>
        <v>#N/A</v>
      </c>
      <c r="O1021" s="377"/>
      <c r="P1021" s="377" t="s">
        <v>13773</v>
      </c>
    </row>
    <row r="1022" spans="1:16" ht="30" x14ac:dyDescent="0.25">
      <c r="A1022" s="367" t="str">
        <f t="shared" si="481"/>
        <v>CCU.05.0013</v>
      </c>
      <c r="B1022" s="226">
        <v>20083</v>
      </c>
      <c r="C1022" s="227"/>
      <c r="D1022" s="227" t="s">
        <v>7774</v>
      </c>
      <c r="E1022" s="228"/>
      <c r="F1022" s="228" t="s">
        <v>6</v>
      </c>
      <c r="G1022" s="368">
        <v>4.4999999999999998E-2</v>
      </c>
      <c r="H1022" s="369">
        <f>VLOOKUP(B1022,'INS-SIN-SD-10-2023'!A:D,4,0)</f>
        <v>75.75</v>
      </c>
      <c r="I1022" s="369"/>
      <c r="J1022" s="25">
        <f t="shared" si="482"/>
        <v>3.4</v>
      </c>
      <c r="M1022" s="25">
        <f>VLOOKUP(B1022,'INS-SIN-SD-10-2023'!A:D,4,0)</f>
        <v>75.75</v>
      </c>
      <c r="N1022" s="25" t="b">
        <f t="shared" si="483"/>
        <v>1</v>
      </c>
      <c r="O1022" s="377"/>
      <c r="P1022" s="377" t="s">
        <v>13773</v>
      </c>
    </row>
    <row r="1023" spans="1:16" x14ac:dyDescent="0.25">
      <c r="A1023" s="378" t="str">
        <f t="shared" si="481"/>
        <v>CCU.05.0013</v>
      </c>
      <c r="B1023" s="379">
        <v>38383</v>
      </c>
      <c r="C1023" s="380"/>
      <c r="D1023" s="380" t="s">
        <v>7660</v>
      </c>
      <c r="E1023" s="381"/>
      <c r="F1023" s="381" t="s">
        <v>6</v>
      </c>
      <c r="G1023" s="382">
        <v>2.6499999999999999E-2</v>
      </c>
      <c r="H1023" s="383">
        <f>VLOOKUP(B1023,'INS-SIN-SD-10-2023'!A:D,4,0)</f>
        <v>2.27</v>
      </c>
      <c r="I1023" s="383"/>
      <c r="J1023" s="25">
        <f t="shared" si="482"/>
        <v>0.06</v>
      </c>
      <c r="M1023" s="25">
        <f>VLOOKUP(B1023,'INS-SIN-SD-10-2023'!A:D,4,0)</f>
        <v>2.27</v>
      </c>
      <c r="N1023" s="25" t="b">
        <f t="shared" si="483"/>
        <v>1</v>
      </c>
      <c r="O1023" s="377"/>
      <c r="P1023" s="377" t="s">
        <v>13773</v>
      </c>
    </row>
    <row r="1024" spans="1:16" ht="45" x14ac:dyDescent="0.25">
      <c r="A1024" s="328">
        <v>89364</v>
      </c>
      <c r="B1024" s="357"/>
      <c r="C1024" s="339" t="s">
        <v>5808</v>
      </c>
      <c r="D1024" s="339"/>
      <c r="E1024" s="334" t="s">
        <v>6</v>
      </c>
      <c r="F1024" s="334"/>
      <c r="G1024" s="358"/>
      <c r="H1024" s="359"/>
      <c r="I1024" s="340">
        <f>SUMIF(A:A,A1024,J:J)</f>
        <v>11.89</v>
      </c>
      <c r="J1024" s="377"/>
      <c r="K1024" s="377"/>
      <c r="L1024" s="377"/>
      <c r="M1024" s="377"/>
      <c r="N1024" s="377"/>
      <c r="O1024" s="377"/>
      <c r="P1024" s="377"/>
    </row>
    <row r="1025" spans="1:16" ht="30" x14ac:dyDescent="0.25">
      <c r="A1025" s="390">
        <f t="shared" ref="A1025:A1030" si="484">IF(O1025&lt;&gt;0,O1025,A1024)</f>
        <v>89364</v>
      </c>
      <c r="B1025" s="391">
        <v>88248</v>
      </c>
      <c r="C1025" s="392"/>
      <c r="D1025" s="392" t="s">
        <v>3290</v>
      </c>
      <c r="E1025" s="393"/>
      <c r="F1025" s="393" t="s">
        <v>517</v>
      </c>
      <c r="G1025" s="394">
        <v>0.152</v>
      </c>
      <c r="H1025" s="395">
        <f>VLOOKUP(B1025,'CMP-SIN-SD-10-2023'!A:D,4,0)</f>
        <v>22.17</v>
      </c>
      <c r="I1025" s="395"/>
      <c r="J1025" s="25">
        <f t="shared" ref="J1025:J1030" si="485">TRUNC((H1025*G1025),2)</f>
        <v>3.36</v>
      </c>
      <c r="M1025" s="25">
        <f>VLOOKUP(B1025,'CMP-SIN-SD-10-2023'!A:D,4,0)</f>
        <v>22.17</v>
      </c>
      <c r="N1025" s="25" t="b">
        <f t="shared" ref="N1025:N1030" si="486">M1025=H1025</f>
        <v>1</v>
      </c>
      <c r="O1025" s="377"/>
      <c r="P1025" s="377"/>
    </row>
    <row r="1026" spans="1:16" ht="30" x14ac:dyDescent="0.25">
      <c r="A1026" s="367">
        <f t="shared" si="484"/>
        <v>89364</v>
      </c>
      <c r="B1026" s="226">
        <v>88267</v>
      </c>
      <c r="C1026" s="227"/>
      <c r="D1026" s="227" t="s">
        <v>3307</v>
      </c>
      <c r="E1026" s="228"/>
      <c r="F1026" s="228" t="s">
        <v>517</v>
      </c>
      <c r="G1026" s="368">
        <v>0.152</v>
      </c>
      <c r="H1026" s="369">
        <f>VLOOKUP(B1026,'CMP-SIN-SD-10-2023'!A:D,4,0)</f>
        <v>28.78</v>
      </c>
      <c r="I1026" s="369"/>
      <c r="J1026" s="25">
        <f t="shared" si="485"/>
        <v>4.37</v>
      </c>
      <c r="M1026" s="25">
        <f>VLOOKUP(B1026,'CMP-SIN-SD-10-2023'!A:D,4,0)</f>
        <v>28.78</v>
      </c>
      <c r="N1026" s="25" t="b">
        <f t="shared" si="486"/>
        <v>1</v>
      </c>
      <c r="O1026" s="377"/>
      <c r="P1026" s="377"/>
    </row>
    <row r="1027" spans="1:16" x14ac:dyDescent="0.25">
      <c r="A1027" s="367">
        <f t="shared" si="484"/>
        <v>89364</v>
      </c>
      <c r="B1027" s="226">
        <v>122</v>
      </c>
      <c r="C1027" s="227"/>
      <c r="D1027" s="227" t="s">
        <v>7440</v>
      </c>
      <c r="E1027" s="228"/>
      <c r="F1027" s="228" t="s">
        <v>6</v>
      </c>
      <c r="G1027" s="368">
        <v>7.1000000000000004E-3</v>
      </c>
      <c r="H1027" s="369">
        <f>VLOOKUP(B1027,'INS-SIN-SD-10-2023'!A:D,4,0)</f>
        <v>66.86</v>
      </c>
      <c r="I1027" s="369"/>
      <c r="J1027" s="25">
        <f t="shared" si="485"/>
        <v>0.47</v>
      </c>
      <c r="M1027" s="25">
        <f>VLOOKUP(B1027,'INS-SIN-SD-10-2023'!A:D,4,0)</f>
        <v>66.86</v>
      </c>
      <c r="N1027" s="25" t="b">
        <f t="shared" si="486"/>
        <v>1</v>
      </c>
      <c r="O1027" s="377"/>
      <c r="P1027" s="377" t="s">
        <v>13773</v>
      </c>
    </row>
    <row r="1028" spans="1:16" ht="30" x14ac:dyDescent="0.25">
      <c r="A1028" s="367">
        <f t="shared" si="484"/>
        <v>89364</v>
      </c>
      <c r="B1028" s="226">
        <v>1956</v>
      </c>
      <c r="C1028" s="227"/>
      <c r="D1028" s="227" t="s">
        <v>7552</v>
      </c>
      <c r="E1028" s="228"/>
      <c r="F1028" s="228" t="s">
        <v>6</v>
      </c>
      <c r="G1028" s="368">
        <v>1</v>
      </c>
      <c r="H1028" s="369">
        <f>VLOOKUP(B1028,'INS-SIN-SD-10-2023'!A:D,4,0)</f>
        <v>3.02</v>
      </c>
      <c r="I1028" s="369"/>
      <c r="J1028" s="25">
        <f t="shared" si="485"/>
        <v>3.02</v>
      </c>
      <c r="M1028" s="25">
        <f>VLOOKUP(B1028,'INS-SIN-SD-10-2023'!A:D,4,0)</f>
        <v>3.02</v>
      </c>
      <c r="N1028" s="25" t="b">
        <f t="shared" si="486"/>
        <v>1</v>
      </c>
      <c r="O1028" s="377"/>
      <c r="P1028" s="377" t="s">
        <v>13773</v>
      </c>
    </row>
    <row r="1029" spans="1:16" ht="30" x14ac:dyDescent="0.25">
      <c r="A1029" s="367">
        <f t="shared" si="484"/>
        <v>89364</v>
      </c>
      <c r="B1029" s="226">
        <v>20083</v>
      </c>
      <c r="C1029" s="227"/>
      <c r="D1029" s="227" t="s">
        <v>7774</v>
      </c>
      <c r="E1029" s="228"/>
      <c r="F1029" s="228" t="s">
        <v>6</v>
      </c>
      <c r="G1029" s="368">
        <v>8.0000000000000002E-3</v>
      </c>
      <c r="H1029" s="369">
        <f>VLOOKUP(B1029,'INS-SIN-SD-10-2023'!A:D,4,0)</f>
        <v>75.75</v>
      </c>
      <c r="I1029" s="369"/>
      <c r="J1029" s="25">
        <f t="shared" si="485"/>
        <v>0.6</v>
      </c>
      <c r="M1029" s="25">
        <f>VLOOKUP(B1029,'INS-SIN-SD-10-2023'!A:D,4,0)</f>
        <v>75.75</v>
      </c>
      <c r="N1029" s="25" t="b">
        <f t="shared" si="486"/>
        <v>1</v>
      </c>
      <c r="O1029" s="377"/>
      <c r="P1029" s="377" t="s">
        <v>13773</v>
      </c>
    </row>
    <row r="1030" spans="1:16" x14ac:dyDescent="0.25">
      <c r="A1030" s="378">
        <f t="shared" si="484"/>
        <v>89364</v>
      </c>
      <c r="B1030" s="379">
        <v>38383</v>
      </c>
      <c r="C1030" s="380"/>
      <c r="D1030" s="380" t="s">
        <v>7660</v>
      </c>
      <c r="E1030" s="381"/>
      <c r="F1030" s="381" t="s">
        <v>6</v>
      </c>
      <c r="G1030" s="382">
        <v>3.3799999999999997E-2</v>
      </c>
      <c r="H1030" s="383">
        <f>VLOOKUP(B1030,'INS-SIN-SD-10-2023'!A:D,4,0)</f>
        <v>2.27</v>
      </c>
      <c r="I1030" s="383"/>
      <c r="J1030" s="25">
        <f t="shared" si="485"/>
        <v>7.0000000000000007E-2</v>
      </c>
      <c r="M1030" s="25">
        <f>VLOOKUP(B1030,'INS-SIN-SD-10-2023'!A:D,4,0)</f>
        <v>2.27</v>
      </c>
      <c r="N1030" s="25" t="b">
        <f t="shared" si="486"/>
        <v>1</v>
      </c>
      <c r="O1030" s="377"/>
      <c r="P1030" s="377" t="s">
        <v>13773</v>
      </c>
    </row>
    <row r="1031" spans="1:16" ht="45" x14ac:dyDescent="0.25">
      <c r="A1031" s="328">
        <v>89369</v>
      </c>
      <c r="B1031" s="357"/>
      <c r="C1031" s="339" t="s">
        <v>5813</v>
      </c>
      <c r="D1031" s="339"/>
      <c r="E1031" s="334" t="s">
        <v>6</v>
      </c>
      <c r="F1031" s="334"/>
      <c r="G1031" s="358"/>
      <c r="H1031" s="359"/>
      <c r="I1031" s="340">
        <f>SUMIF(A:A,A1031,J:J)</f>
        <v>17.289999999999996</v>
      </c>
      <c r="J1031" s="377"/>
      <c r="K1031" s="377"/>
      <c r="L1031" s="377"/>
      <c r="M1031" s="377"/>
      <c r="N1031" s="377"/>
      <c r="O1031" s="377"/>
      <c r="P1031" s="377"/>
    </row>
    <row r="1032" spans="1:16" ht="30" x14ac:dyDescent="0.25">
      <c r="A1032" s="390">
        <f t="shared" ref="A1032:A1037" si="487">IF(O1032&lt;&gt;0,O1032,A1031)</f>
        <v>89369</v>
      </c>
      <c r="B1032" s="391">
        <v>88248</v>
      </c>
      <c r="C1032" s="392"/>
      <c r="D1032" s="392" t="s">
        <v>3290</v>
      </c>
      <c r="E1032" s="393"/>
      <c r="F1032" s="393" t="s">
        <v>517</v>
      </c>
      <c r="G1032" s="394">
        <v>0.1812</v>
      </c>
      <c r="H1032" s="395">
        <f>VLOOKUP(B1032,'CMP-SIN-SD-10-2023'!A:D,4,0)</f>
        <v>22.17</v>
      </c>
      <c r="I1032" s="395"/>
      <c r="J1032" s="25">
        <f t="shared" ref="J1032:J1037" si="488">TRUNC((H1032*G1032),2)</f>
        <v>4.01</v>
      </c>
      <c r="M1032" s="25">
        <f>VLOOKUP(B1032,'CMP-SIN-SD-10-2023'!A:D,4,0)</f>
        <v>22.17</v>
      </c>
      <c r="N1032" s="25" t="b">
        <f t="shared" ref="N1032:N1037" si="489">M1032=H1032</f>
        <v>1</v>
      </c>
      <c r="O1032" s="377"/>
      <c r="P1032" s="377"/>
    </row>
    <row r="1033" spans="1:16" ht="30" x14ac:dyDescent="0.25">
      <c r="A1033" s="367">
        <f t="shared" si="487"/>
        <v>89369</v>
      </c>
      <c r="B1033" s="226">
        <v>88267</v>
      </c>
      <c r="C1033" s="227"/>
      <c r="D1033" s="227" t="s">
        <v>3307</v>
      </c>
      <c r="E1033" s="228"/>
      <c r="F1033" s="228" t="s">
        <v>517</v>
      </c>
      <c r="G1033" s="368">
        <v>0.1812</v>
      </c>
      <c r="H1033" s="369">
        <f>VLOOKUP(B1033,'CMP-SIN-SD-10-2023'!A:D,4,0)</f>
        <v>28.78</v>
      </c>
      <c r="I1033" s="369"/>
      <c r="J1033" s="25">
        <f t="shared" si="488"/>
        <v>5.21</v>
      </c>
      <c r="M1033" s="25">
        <f>VLOOKUP(B1033,'CMP-SIN-SD-10-2023'!A:D,4,0)</f>
        <v>28.78</v>
      </c>
      <c r="N1033" s="25" t="b">
        <f t="shared" si="489"/>
        <v>1</v>
      </c>
      <c r="O1033" s="377"/>
      <c r="P1033" s="377"/>
    </row>
    <row r="1034" spans="1:16" x14ac:dyDescent="0.25">
      <c r="A1034" s="367">
        <f t="shared" si="487"/>
        <v>89369</v>
      </c>
      <c r="B1034" s="226">
        <v>122</v>
      </c>
      <c r="C1034" s="227"/>
      <c r="D1034" s="227" t="s">
        <v>7440</v>
      </c>
      <c r="E1034" s="228"/>
      <c r="F1034" s="228" t="s">
        <v>6</v>
      </c>
      <c r="G1034" s="368">
        <v>9.4000000000000004E-3</v>
      </c>
      <c r="H1034" s="369">
        <f>VLOOKUP(B1034,'INS-SIN-SD-10-2023'!A:D,4,0)</f>
        <v>66.86</v>
      </c>
      <c r="I1034" s="369"/>
      <c r="J1034" s="25">
        <f t="shared" si="488"/>
        <v>0.62</v>
      </c>
      <c r="M1034" s="25">
        <f>VLOOKUP(B1034,'INS-SIN-SD-10-2023'!A:D,4,0)</f>
        <v>66.86</v>
      </c>
      <c r="N1034" s="25" t="b">
        <f t="shared" si="489"/>
        <v>1</v>
      </c>
      <c r="O1034" s="377"/>
      <c r="P1034" s="377" t="s">
        <v>13773</v>
      </c>
    </row>
    <row r="1035" spans="1:16" ht="30" x14ac:dyDescent="0.25">
      <c r="A1035" s="367">
        <f t="shared" si="487"/>
        <v>89369</v>
      </c>
      <c r="B1035" s="226">
        <v>1957</v>
      </c>
      <c r="C1035" s="227"/>
      <c r="D1035" s="227" t="s">
        <v>7553</v>
      </c>
      <c r="E1035" s="228"/>
      <c r="F1035" s="228" t="s">
        <v>6</v>
      </c>
      <c r="G1035" s="368">
        <v>1</v>
      </c>
      <c r="H1035" s="369">
        <f>VLOOKUP(B1035,'INS-SIN-SD-10-2023'!A:D,4,0)</f>
        <v>6.53</v>
      </c>
      <c r="I1035" s="369"/>
      <c r="J1035" s="25">
        <f t="shared" si="488"/>
        <v>6.53</v>
      </c>
      <c r="M1035" s="25">
        <f>VLOOKUP(B1035,'INS-SIN-SD-10-2023'!A:D,4,0)</f>
        <v>6.53</v>
      </c>
      <c r="N1035" s="25" t="b">
        <f t="shared" si="489"/>
        <v>1</v>
      </c>
      <c r="O1035" s="377"/>
      <c r="P1035" s="377" t="s">
        <v>13773</v>
      </c>
    </row>
    <row r="1036" spans="1:16" ht="30" x14ac:dyDescent="0.25">
      <c r="A1036" s="367">
        <f t="shared" si="487"/>
        <v>89369</v>
      </c>
      <c r="B1036" s="226">
        <v>20083</v>
      </c>
      <c r="C1036" s="227"/>
      <c r="D1036" s="227" t="s">
        <v>7774</v>
      </c>
      <c r="E1036" s="228"/>
      <c r="F1036" s="228" t="s">
        <v>6</v>
      </c>
      <c r="G1036" s="368">
        <v>1.0999999999999999E-2</v>
      </c>
      <c r="H1036" s="369">
        <f>VLOOKUP(B1036,'INS-SIN-SD-10-2023'!A:D,4,0)</f>
        <v>75.75</v>
      </c>
      <c r="I1036" s="369"/>
      <c r="J1036" s="25">
        <f t="shared" si="488"/>
        <v>0.83</v>
      </c>
      <c r="M1036" s="25">
        <f>VLOOKUP(B1036,'INS-SIN-SD-10-2023'!A:D,4,0)</f>
        <v>75.75</v>
      </c>
      <c r="N1036" s="25" t="b">
        <f t="shared" si="489"/>
        <v>1</v>
      </c>
      <c r="O1036" s="377"/>
      <c r="P1036" s="377" t="s">
        <v>13773</v>
      </c>
    </row>
    <row r="1037" spans="1:16" x14ac:dyDescent="0.25">
      <c r="A1037" s="378">
        <f t="shared" si="487"/>
        <v>89369</v>
      </c>
      <c r="B1037" s="379">
        <v>38383</v>
      </c>
      <c r="C1037" s="380"/>
      <c r="D1037" s="380" t="s">
        <v>7660</v>
      </c>
      <c r="E1037" s="381"/>
      <c r="F1037" s="381" t="s">
        <v>6</v>
      </c>
      <c r="G1037" s="382">
        <v>4.0300000000000002E-2</v>
      </c>
      <c r="H1037" s="383">
        <f>VLOOKUP(B1037,'INS-SIN-SD-10-2023'!A:D,4,0)</f>
        <v>2.27</v>
      </c>
      <c r="I1037" s="383"/>
      <c r="J1037" s="25">
        <f t="shared" si="488"/>
        <v>0.09</v>
      </c>
      <c r="M1037" s="25">
        <f>VLOOKUP(B1037,'INS-SIN-SD-10-2023'!A:D,4,0)</f>
        <v>2.27</v>
      </c>
      <c r="N1037" s="25" t="b">
        <f t="shared" si="489"/>
        <v>1</v>
      </c>
      <c r="O1037" s="377"/>
      <c r="P1037" s="377" t="s">
        <v>13773</v>
      </c>
    </row>
    <row r="1038" spans="1:16" ht="45" x14ac:dyDescent="0.25">
      <c r="A1038" s="328">
        <v>103986</v>
      </c>
      <c r="B1038" s="357"/>
      <c r="C1038" s="339" t="s">
        <v>6508</v>
      </c>
      <c r="D1038" s="339"/>
      <c r="E1038" s="334" t="s">
        <v>6</v>
      </c>
      <c r="F1038" s="334"/>
      <c r="G1038" s="358"/>
      <c r="H1038" s="359"/>
      <c r="I1038" s="340">
        <f>SUMIF(A:A,A1038,J:J)</f>
        <v>27.74</v>
      </c>
      <c r="J1038" s="377"/>
      <c r="K1038" s="377"/>
      <c r="L1038" s="377"/>
      <c r="M1038" s="377"/>
      <c r="N1038" s="377"/>
      <c r="O1038" s="377"/>
      <c r="P1038" s="377"/>
    </row>
    <row r="1039" spans="1:16" ht="30" x14ac:dyDescent="0.25">
      <c r="A1039" s="390">
        <f t="shared" ref="A1039:A1044" si="490">IF(O1039&lt;&gt;0,O1039,A1038)</f>
        <v>103986</v>
      </c>
      <c r="B1039" s="391">
        <v>88248</v>
      </c>
      <c r="C1039" s="392"/>
      <c r="D1039" s="392" t="s">
        <v>3290</v>
      </c>
      <c r="E1039" s="393"/>
      <c r="F1039" s="393" t="s">
        <v>517</v>
      </c>
      <c r="G1039" s="394">
        <v>0.22939999999999999</v>
      </c>
      <c r="H1039" s="395">
        <f>VLOOKUP(B1039,'CMP-SIN-SD-10-2023'!A:D,4,0)</f>
        <v>22.17</v>
      </c>
      <c r="I1039" s="395"/>
      <c r="J1039" s="25">
        <f t="shared" ref="J1039:J1044" si="491">TRUNC((H1039*G1039),2)</f>
        <v>5.08</v>
      </c>
      <c r="M1039" s="25">
        <f>VLOOKUP(B1039,'CMP-SIN-SD-10-2023'!A:D,4,0)</f>
        <v>22.17</v>
      </c>
      <c r="N1039" s="25" t="b">
        <f t="shared" ref="N1039:N1044" si="492">M1039=H1039</f>
        <v>1</v>
      </c>
      <c r="O1039" s="377"/>
      <c r="P1039" s="377"/>
    </row>
    <row r="1040" spans="1:16" ht="30" x14ac:dyDescent="0.25">
      <c r="A1040" s="367">
        <f t="shared" si="490"/>
        <v>103986</v>
      </c>
      <c r="B1040" s="226">
        <v>88267</v>
      </c>
      <c r="C1040" s="227"/>
      <c r="D1040" s="227" t="s">
        <v>3307</v>
      </c>
      <c r="E1040" s="228"/>
      <c r="F1040" s="228" t="s">
        <v>517</v>
      </c>
      <c r="G1040" s="368">
        <v>0.22939999999999999</v>
      </c>
      <c r="H1040" s="369">
        <f>VLOOKUP(B1040,'CMP-SIN-SD-10-2023'!A:D,4,0)</f>
        <v>28.78</v>
      </c>
      <c r="I1040" s="369"/>
      <c r="J1040" s="25">
        <f t="shared" si="491"/>
        <v>6.6</v>
      </c>
      <c r="M1040" s="25">
        <f>VLOOKUP(B1040,'CMP-SIN-SD-10-2023'!A:D,4,0)</f>
        <v>28.78</v>
      </c>
      <c r="N1040" s="25" t="b">
        <f t="shared" si="492"/>
        <v>1</v>
      </c>
      <c r="O1040" s="377"/>
      <c r="P1040" s="377"/>
    </row>
    <row r="1041" spans="1:16" x14ac:dyDescent="0.25">
      <c r="A1041" s="367">
        <f t="shared" si="490"/>
        <v>103986</v>
      </c>
      <c r="B1041" s="226">
        <v>122</v>
      </c>
      <c r="C1041" s="227"/>
      <c r="D1041" s="227" t="s">
        <v>7440</v>
      </c>
      <c r="E1041" s="228"/>
      <c r="F1041" s="228" t="s">
        <v>6</v>
      </c>
      <c r="G1041" s="368">
        <v>1.6500000000000001E-2</v>
      </c>
      <c r="H1041" s="369">
        <f>VLOOKUP(B1041,'INS-SIN-SD-10-2023'!A:D,4,0)</f>
        <v>66.86</v>
      </c>
      <c r="I1041" s="369"/>
      <c r="J1041" s="25">
        <f t="shared" si="491"/>
        <v>1.1000000000000001</v>
      </c>
      <c r="M1041" s="25">
        <f>VLOOKUP(B1041,'INS-SIN-SD-10-2023'!A:D,4,0)</f>
        <v>66.86</v>
      </c>
      <c r="N1041" s="25" t="b">
        <f t="shared" si="492"/>
        <v>1</v>
      </c>
      <c r="O1041" s="377"/>
      <c r="P1041" s="377" t="s">
        <v>13773</v>
      </c>
    </row>
    <row r="1042" spans="1:16" ht="30" x14ac:dyDescent="0.25">
      <c r="A1042" s="367">
        <f t="shared" si="490"/>
        <v>103986</v>
      </c>
      <c r="B1042" s="226">
        <v>1959</v>
      </c>
      <c r="C1042" s="227"/>
      <c r="D1042" s="227" t="s">
        <v>7555</v>
      </c>
      <c r="E1042" s="228"/>
      <c r="F1042" s="228" t="s">
        <v>6</v>
      </c>
      <c r="G1042" s="368">
        <v>1</v>
      </c>
      <c r="H1042" s="369">
        <f>VLOOKUP(B1042,'INS-SIN-SD-10-2023'!A:D,4,0)</f>
        <v>13.19</v>
      </c>
      <c r="I1042" s="369"/>
      <c r="J1042" s="25">
        <f t="shared" si="491"/>
        <v>13.19</v>
      </c>
      <c r="M1042" s="25">
        <f>VLOOKUP(B1042,'INS-SIN-SD-10-2023'!A:D,4,0)</f>
        <v>13.19</v>
      </c>
      <c r="N1042" s="25" t="b">
        <f t="shared" si="492"/>
        <v>1</v>
      </c>
      <c r="O1042" s="377"/>
      <c r="P1042" s="377" t="s">
        <v>13773</v>
      </c>
    </row>
    <row r="1043" spans="1:16" ht="30" x14ac:dyDescent="0.25">
      <c r="A1043" s="367">
        <f t="shared" si="490"/>
        <v>103986</v>
      </c>
      <c r="B1043" s="226">
        <v>20083</v>
      </c>
      <c r="C1043" s="227"/>
      <c r="D1043" s="227" t="s">
        <v>7774</v>
      </c>
      <c r="E1043" s="228"/>
      <c r="F1043" s="228" t="s">
        <v>6</v>
      </c>
      <c r="G1043" s="368">
        <v>2.1999999999999999E-2</v>
      </c>
      <c r="H1043" s="369">
        <f>VLOOKUP(B1043,'INS-SIN-SD-10-2023'!A:D,4,0)</f>
        <v>75.75</v>
      </c>
      <c r="I1043" s="369"/>
      <c r="J1043" s="25">
        <f t="shared" si="491"/>
        <v>1.66</v>
      </c>
      <c r="M1043" s="25">
        <f>VLOOKUP(B1043,'INS-SIN-SD-10-2023'!A:D,4,0)</f>
        <v>75.75</v>
      </c>
      <c r="N1043" s="25" t="b">
        <f t="shared" si="492"/>
        <v>1</v>
      </c>
      <c r="O1043" s="377"/>
      <c r="P1043" s="377" t="s">
        <v>13773</v>
      </c>
    </row>
    <row r="1044" spans="1:16" x14ac:dyDescent="0.25">
      <c r="A1044" s="378">
        <f t="shared" si="490"/>
        <v>103986</v>
      </c>
      <c r="B1044" s="379">
        <v>38383</v>
      </c>
      <c r="C1044" s="380"/>
      <c r="D1044" s="380" t="s">
        <v>7660</v>
      </c>
      <c r="E1044" s="381"/>
      <c r="F1044" s="381" t="s">
        <v>6</v>
      </c>
      <c r="G1044" s="382">
        <v>5.0999999999999997E-2</v>
      </c>
      <c r="H1044" s="383">
        <f>VLOOKUP(B1044,'INS-SIN-SD-10-2023'!A:D,4,0)</f>
        <v>2.27</v>
      </c>
      <c r="I1044" s="383"/>
      <c r="J1044" s="25">
        <f t="shared" si="491"/>
        <v>0.11</v>
      </c>
      <c r="M1044" s="25">
        <f>VLOOKUP(B1044,'INS-SIN-SD-10-2023'!A:D,4,0)</f>
        <v>2.27</v>
      </c>
      <c r="N1044" s="25" t="b">
        <f t="shared" si="492"/>
        <v>1</v>
      </c>
      <c r="O1044" s="377"/>
      <c r="P1044" s="377" t="s">
        <v>13773</v>
      </c>
    </row>
    <row r="1045" spans="1:16" ht="45" x14ac:dyDescent="0.25">
      <c r="A1045" s="328">
        <v>89507</v>
      </c>
      <c r="B1045" s="357"/>
      <c r="C1045" s="339" t="s">
        <v>5900</v>
      </c>
      <c r="D1045" s="339"/>
      <c r="E1045" s="334" t="s">
        <v>6</v>
      </c>
      <c r="F1045" s="334"/>
      <c r="G1045" s="358"/>
      <c r="H1045" s="359"/>
      <c r="I1045" s="340">
        <f>SUMIF(A:A,A1045,J:J)</f>
        <v>45.87</v>
      </c>
      <c r="J1045" s="377"/>
      <c r="K1045" s="377"/>
      <c r="L1045" s="377"/>
      <c r="M1045" s="377"/>
      <c r="N1045" s="377"/>
      <c r="O1045" s="377"/>
      <c r="P1045" s="377"/>
    </row>
    <row r="1046" spans="1:16" ht="30" x14ac:dyDescent="0.25">
      <c r="A1046" s="390">
        <f t="shared" ref="A1046:A1051" si="493">IF(O1046&lt;&gt;0,O1046,A1045)</f>
        <v>89507</v>
      </c>
      <c r="B1046" s="391">
        <v>88248</v>
      </c>
      <c r="C1046" s="392"/>
      <c r="D1046" s="392" t="s">
        <v>3290</v>
      </c>
      <c r="E1046" s="393"/>
      <c r="F1046" s="393" t="s">
        <v>517</v>
      </c>
      <c r="G1046" s="394">
        <v>0.15060000000000001</v>
      </c>
      <c r="H1046" s="395">
        <f>VLOOKUP(B1046,'CMP-SIN-SD-10-2023'!A:D,4,0)</f>
        <v>22.17</v>
      </c>
      <c r="I1046" s="395"/>
      <c r="J1046" s="25">
        <f t="shared" ref="J1046:J1051" si="494">TRUNC((H1046*G1046),2)</f>
        <v>3.33</v>
      </c>
      <c r="M1046" s="25">
        <f>VLOOKUP(B1046,'CMP-SIN-SD-10-2023'!A:D,4,0)</f>
        <v>22.17</v>
      </c>
      <c r="N1046" s="25" t="b">
        <f t="shared" ref="N1046:N1051" si="495">M1046=H1046</f>
        <v>1</v>
      </c>
      <c r="O1046" s="377"/>
      <c r="P1046" s="377"/>
    </row>
    <row r="1047" spans="1:16" ht="30" x14ac:dyDescent="0.25">
      <c r="A1047" s="367">
        <f t="shared" si="493"/>
        <v>89507</v>
      </c>
      <c r="B1047" s="226">
        <v>88267</v>
      </c>
      <c r="C1047" s="227"/>
      <c r="D1047" s="227" t="s">
        <v>3307</v>
      </c>
      <c r="E1047" s="228"/>
      <c r="F1047" s="228" t="s">
        <v>517</v>
      </c>
      <c r="G1047" s="368">
        <v>0.15060000000000001</v>
      </c>
      <c r="H1047" s="369">
        <f>VLOOKUP(B1047,'CMP-SIN-SD-10-2023'!A:D,4,0)</f>
        <v>28.78</v>
      </c>
      <c r="I1047" s="369"/>
      <c r="J1047" s="25">
        <f t="shared" si="494"/>
        <v>4.33</v>
      </c>
      <c r="M1047" s="25">
        <f>VLOOKUP(B1047,'CMP-SIN-SD-10-2023'!A:D,4,0)</f>
        <v>28.78</v>
      </c>
      <c r="N1047" s="25" t="b">
        <f t="shared" si="495"/>
        <v>1</v>
      </c>
      <c r="O1047" s="377"/>
      <c r="P1047" s="377"/>
    </row>
    <row r="1048" spans="1:16" x14ac:dyDescent="0.25">
      <c r="A1048" s="367">
        <f t="shared" si="493"/>
        <v>89507</v>
      </c>
      <c r="B1048" s="226">
        <v>122</v>
      </c>
      <c r="C1048" s="227"/>
      <c r="D1048" s="227" t="s">
        <v>7440</v>
      </c>
      <c r="E1048" s="228"/>
      <c r="F1048" s="228" t="s">
        <v>6</v>
      </c>
      <c r="G1048" s="368">
        <v>2.12E-2</v>
      </c>
      <c r="H1048" s="369">
        <f>VLOOKUP(B1048,'INS-SIN-SD-10-2023'!A:D,4,0)</f>
        <v>66.86</v>
      </c>
      <c r="I1048" s="369"/>
      <c r="J1048" s="25">
        <f t="shared" si="494"/>
        <v>1.41</v>
      </c>
      <c r="M1048" s="25">
        <f>VLOOKUP(B1048,'INS-SIN-SD-10-2023'!A:D,4,0)</f>
        <v>66.86</v>
      </c>
      <c r="N1048" s="25" t="b">
        <f t="shared" si="495"/>
        <v>1</v>
      </c>
      <c r="O1048" s="377"/>
      <c r="P1048" s="377" t="s">
        <v>13773</v>
      </c>
    </row>
    <row r="1049" spans="1:16" ht="30" x14ac:dyDescent="0.25">
      <c r="A1049" s="367">
        <f t="shared" si="493"/>
        <v>89507</v>
      </c>
      <c r="B1049" s="226">
        <v>1925</v>
      </c>
      <c r="C1049" s="227"/>
      <c r="D1049" s="227" t="s">
        <v>7556</v>
      </c>
      <c r="E1049" s="228"/>
      <c r="F1049" s="228" t="s">
        <v>6</v>
      </c>
      <c r="G1049" s="368">
        <v>1</v>
      </c>
      <c r="H1049" s="369">
        <f>VLOOKUP(B1049,'INS-SIN-SD-10-2023'!A:D,4,0)</f>
        <v>34.479999999999997</v>
      </c>
      <c r="I1049" s="369"/>
      <c r="J1049" s="25">
        <f t="shared" si="494"/>
        <v>34.479999999999997</v>
      </c>
      <c r="M1049" s="25">
        <f>VLOOKUP(B1049,'INS-SIN-SD-10-2023'!A:D,4,0)</f>
        <v>34.479999999999997</v>
      </c>
      <c r="N1049" s="25" t="b">
        <f t="shared" si="495"/>
        <v>1</v>
      </c>
      <c r="O1049" s="377"/>
      <c r="P1049" s="377" t="s">
        <v>13773</v>
      </c>
    </row>
    <row r="1050" spans="1:16" ht="30" x14ac:dyDescent="0.25">
      <c r="A1050" s="367">
        <f t="shared" si="493"/>
        <v>89507</v>
      </c>
      <c r="B1050" s="226">
        <v>20083</v>
      </c>
      <c r="C1050" s="227"/>
      <c r="D1050" s="227" t="s">
        <v>7774</v>
      </c>
      <c r="E1050" s="228"/>
      <c r="F1050" s="228" t="s">
        <v>6</v>
      </c>
      <c r="G1050" s="368">
        <v>0.03</v>
      </c>
      <c r="H1050" s="369">
        <f>VLOOKUP(B1050,'INS-SIN-SD-10-2023'!A:D,4,0)</f>
        <v>75.75</v>
      </c>
      <c r="I1050" s="369"/>
      <c r="J1050" s="25">
        <f t="shared" si="494"/>
        <v>2.27</v>
      </c>
      <c r="M1050" s="25">
        <f>VLOOKUP(B1050,'INS-SIN-SD-10-2023'!A:D,4,0)</f>
        <v>75.75</v>
      </c>
      <c r="N1050" s="25" t="b">
        <f t="shared" si="495"/>
        <v>1</v>
      </c>
      <c r="O1050" s="377"/>
      <c r="P1050" s="377" t="s">
        <v>13773</v>
      </c>
    </row>
    <row r="1051" spans="1:16" x14ac:dyDescent="0.25">
      <c r="A1051" s="378">
        <f t="shared" si="493"/>
        <v>89507</v>
      </c>
      <c r="B1051" s="379">
        <v>38383</v>
      </c>
      <c r="C1051" s="380"/>
      <c r="D1051" s="380" t="s">
        <v>7660</v>
      </c>
      <c r="E1051" s="381"/>
      <c r="F1051" s="381" t="s">
        <v>6</v>
      </c>
      <c r="G1051" s="382">
        <v>2.2200000000000001E-2</v>
      </c>
      <c r="H1051" s="383">
        <f>VLOOKUP(B1051,'INS-SIN-SD-10-2023'!A:D,4,0)</f>
        <v>2.27</v>
      </c>
      <c r="I1051" s="383"/>
      <c r="J1051" s="25">
        <f t="shared" si="494"/>
        <v>0.05</v>
      </c>
      <c r="M1051" s="25">
        <f>VLOOKUP(B1051,'INS-SIN-SD-10-2023'!A:D,4,0)</f>
        <v>2.27</v>
      </c>
      <c r="N1051" s="25" t="b">
        <f t="shared" si="495"/>
        <v>1</v>
      </c>
      <c r="O1051" s="377"/>
      <c r="P1051" s="377" t="s">
        <v>13773</v>
      </c>
    </row>
    <row r="1052" spans="1:16" ht="45" x14ac:dyDescent="0.25">
      <c r="A1052" s="328">
        <v>89525</v>
      </c>
      <c r="B1052" s="357"/>
      <c r="C1052" s="339" t="s">
        <v>5914</v>
      </c>
      <c r="D1052" s="339"/>
      <c r="E1052" s="334" t="s">
        <v>6</v>
      </c>
      <c r="F1052" s="334"/>
      <c r="G1052" s="358"/>
      <c r="H1052" s="359"/>
      <c r="I1052" s="340">
        <f>SUMIF(A:A,A1052,J:J)</f>
        <v>85.34</v>
      </c>
      <c r="J1052" s="377"/>
      <c r="K1052" s="377"/>
      <c r="L1052" s="377"/>
      <c r="M1052" s="377"/>
      <c r="N1052" s="377"/>
      <c r="O1052" s="377"/>
      <c r="P1052" s="377"/>
    </row>
    <row r="1053" spans="1:16" ht="30" x14ac:dyDescent="0.25">
      <c r="A1053" s="390">
        <f t="shared" ref="A1053:A1058" si="496">IF(O1053&lt;&gt;0,O1053,A1052)</f>
        <v>89525</v>
      </c>
      <c r="B1053" s="391">
        <v>88248</v>
      </c>
      <c r="C1053" s="392"/>
      <c r="D1053" s="392" t="s">
        <v>3290</v>
      </c>
      <c r="E1053" s="393"/>
      <c r="F1053" s="393" t="s">
        <v>517</v>
      </c>
      <c r="G1053" s="394">
        <v>0.20710000000000001</v>
      </c>
      <c r="H1053" s="395">
        <f>VLOOKUP(B1053,'CMP-SIN-SD-10-2023'!A:D,4,0)</f>
        <v>22.17</v>
      </c>
      <c r="I1053" s="395"/>
      <c r="J1053" s="25">
        <f t="shared" ref="J1053:J1058" si="497">TRUNC((H1053*G1053),2)</f>
        <v>4.59</v>
      </c>
      <c r="M1053" s="25">
        <f>VLOOKUP(B1053,'CMP-SIN-SD-10-2023'!A:D,4,0)</f>
        <v>22.17</v>
      </c>
      <c r="N1053" s="25" t="b">
        <f t="shared" ref="N1053:N1058" si="498">M1053=H1053</f>
        <v>1</v>
      </c>
      <c r="O1053" s="377"/>
      <c r="P1053" s="377"/>
    </row>
    <row r="1054" spans="1:16" ht="30" x14ac:dyDescent="0.25">
      <c r="A1054" s="367">
        <f t="shared" si="496"/>
        <v>89525</v>
      </c>
      <c r="B1054" s="226">
        <v>88267</v>
      </c>
      <c r="C1054" s="227"/>
      <c r="D1054" s="227" t="s">
        <v>3307</v>
      </c>
      <c r="E1054" s="228"/>
      <c r="F1054" s="228" t="s">
        <v>517</v>
      </c>
      <c r="G1054" s="368">
        <v>0.20710000000000001</v>
      </c>
      <c r="H1054" s="369">
        <f>VLOOKUP(B1054,'CMP-SIN-SD-10-2023'!A:D,4,0)</f>
        <v>28.78</v>
      </c>
      <c r="I1054" s="369"/>
      <c r="J1054" s="25">
        <f t="shared" si="497"/>
        <v>5.96</v>
      </c>
      <c r="M1054" s="25">
        <f>VLOOKUP(B1054,'CMP-SIN-SD-10-2023'!A:D,4,0)</f>
        <v>28.78</v>
      </c>
      <c r="N1054" s="25" t="b">
        <f t="shared" si="498"/>
        <v>1</v>
      </c>
      <c r="O1054" s="377"/>
      <c r="P1054" s="377"/>
    </row>
    <row r="1055" spans="1:16" x14ac:dyDescent="0.25">
      <c r="A1055" s="367">
        <f t="shared" si="496"/>
        <v>89525</v>
      </c>
      <c r="B1055" s="226">
        <v>122</v>
      </c>
      <c r="C1055" s="227"/>
      <c r="D1055" s="227" t="s">
        <v>7440</v>
      </c>
      <c r="E1055" s="228"/>
      <c r="F1055" s="228" t="s">
        <v>6</v>
      </c>
      <c r="G1055" s="368">
        <v>3.5299999999999998E-2</v>
      </c>
      <c r="H1055" s="369">
        <f>VLOOKUP(B1055,'INS-SIN-SD-10-2023'!A:D,4,0)</f>
        <v>66.86</v>
      </c>
      <c r="I1055" s="369"/>
      <c r="J1055" s="25">
        <f t="shared" si="497"/>
        <v>2.36</v>
      </c>
      <c r="M1055" s="25">
        <f>VLOOKUP(B1055,'INS-SIN-SD-10-2023'!A:D,4,0)</f>
        <v>66.86</v>
      </c>
      <c r="N1055" s="25" t="b">
        <f t="shared" si="498"/>
        <v>1</v>
      </c>
      <c r="O1055" s="377"/>
      <c r="P1055" s="377" t="s">
        <v>13773</v>
      </c>
    </row>
    <row r="1056" spans="1:16" ht="30" x14ac:dyDescent="0.25">
      <c r="A1056" s="367">
        <f t="shared" si="496"/>
        <v>89525</v>
      </c>
      <c r="B1056" s="226">
        <v>1961</v>
      </c>
      <c r="C1056" s="227"/>
      <c r="D1056" s="227" t="s">
        <v>7558</v>
      </c>
      <c r="E1056" s="228"/>
      <c r="F1056" s="228" t="s">
        <v>6</v>
      </c>
      <c r="G1056" s="368">
        <v>1</v>
      </c>
      <c r="H1056" s="369">
        <f>VLOOKUP(B1056,'INS-SIN-SD-10-2023'!A:D,4,0)</f>
        <v>67.83</v>
      </c>
      <c r="I1056" s="369"/>
      <c r="J1056" s="25">
        <f t="shared" si="497"/>
        <v>67.83</v>
      </c>
      <c r="M1056" s="25">
        <f>VLOOKUP(B1056,'INS-SIN-SD-10-2023'!A:D,4,0)</f>
        <v>67.83</v>
      </c>
      <c r="N1056" s="25" t="b">
        <f t="shared" si="498"/>
        <v>1</v>
      </c>
      <c r="O1056" s="377"/>
      <c r="P1056" s="377" t="s">
        <v>13773</v>
      </c>
    </row>
    <row r="1057" spans="1:16" ht="30" x14ac:dyDescent="0.25">
      <c r="A1057" s="367">
        <f t="shared" si="496"/>
        <v>89525</v>
      </c>
      <c r="B1057" s="226">
        <v>20083</v>
      </c>
      <c r="C1057" s="227"/>
      <c r="D1057" s="227" t="s">
        <v>7774</v>
      </c>
      <c r="E1057" s="228"/>
      <c r="F1057" s="228" t="s">
        <v>6</v>
      </c>
      <c r="G1057" s="368">
        <v>0.06</v>
      </c>
      <c r="H1057" s="369">
        <f>VLOOKUP(B1057,'INS-SIN-SD-10-2023'!A:D,4,0)</f>
        <v>75.75</v>
      </c>
      <c r="I1057" s="369"/>
      <c r="J1057" s="25">
        <f t="shared" si="497"/>
        <v>4.54</v>
      </c>
      <c r="M1057" s="25">
        <f>VLOOKUP(B1057,'INS-SIN-SD-10-2023'!A:D,4,0)</f>
        <v>75.75</v>
      </c>
      <c r="N1057" s="25" t="b">
        <f t="shared" si="498"/>
        <v>1</v>
      </c>
      <c r="O1057" s="377"/>
      <c r="P1057" s="377" t="s">
        <v>13773</v>
      </c>
    </row>
    <row r="1058" spans="1:16" x14ac:dyDescent="0.25">
      <c r="A1058" s="378">
        <f t="shared" si="496"/>
        <v>89525</v>
      </c>
      <c r="B1058" s="379">
        <v>38383</v>
      </c>
      <c r="C1058" s="380"/>
      <c r="D1058" s="380" t="s">
        <v>7660</v>
      </c>
      <c r="E1058" s="381"/>
      <c r="F1058" s="381" t="s">
        <v>6</v>
      </c>
      <c r="G1058" s="382">
        <v>3.0700000000000002E-2</v>
      </c>
      <c r="H1058" s="383">
        <f>VLOOKUP(B1058,'INS-SIN-SD-10-2023'!A:D,4,0)</f>
        <v>2.27</v>
      </c>
      <c r="I1058" s="383"/>
      <c r="J1058" s="25">
        <f t="shared" si="497"/>
        <v>0.06</v>
      </c>
      <c r="M1058" s="25">
        <f>VLOOKUP(B1058,'INS-SIN-SD-10-2023'!A:D,4,0)</f>
        <v>2.27</v>
      </c>
      <c r="N1058" s="25" t="b">
        <f t="shared" si="498"/>
        <v>1</v>
      </c>
      <c r="O1058" s="377"/>
      <c r="P1058" s="377" t="s">
        <v>13773</v>
      </c>
    </row>
    <row r="1059" spans="1:16" ht="45" x14ac:dyDescent="0.25">
      <c r="A1059" s="328">
        <v>89370</v>
      </c>
      <c r="B1059" s="357"/>
      <c r="C1059" s="339" t="s">
        <v>5814</v>
      </c>
      <c r="D1059" s="339"/>
      <c r="E1059" s="334" t="s">
        <v>6</v>
      </c>
      <c r="F1059" s="334"/>
      <c r="G1059" s="358"/>
      <c r="H1059" s="359"/>
      <c r="I1059" s="340">
        <f>SUMIF(A:A,A1059,J:J)</f>
        <v>15.279999999999998</v>
      </c>
      <c r="J1059" s="377"/>
      <c r="K1059" s="377"/>
      <c r="L1059" s="377"/>
      <c r="M1059" s="377"/>
      <c r="N1059" s="377"/>
      <c r="O1059" s="377"/>
      <c r="P1059" s="377"/>
    </row>
    <row r="1060" spans="1:16" ht="30" x14ac:dyDescent="0.25">
      <c r="A1060" s="390">
        <f t="shared" ref="A1060:A1065" si="499">IF(O1060&lt;&gt;0,O1060,A1059)</f>
        <v>89370</v>
      </c>
      <c r="B1060" s="391">
        <v>88248</v>
      </c>
      <c r="C1060" s="392"/>
      <c r="D1060" s="392" t="s">
        <v>3290</v>
      </c>
      <c r="E1060" s="393"/>
      <c r="F1060" s="393" t="s">
        <v>517</v>
      </c>
      <c r="G1060" s="394">
        <v>0.1812</v>
      </c>
      <c r="H1060" s="395">
        <f>VLOOKUP(B1060,'CMP-SIN-SD-10-2023'!A:D,4,0)</f>
        <v>22.17</v>
      </c>
      <c r="I1060" s="395"/>
      <c r="J1060" s="25">
        <f t="shared" ref="J1060:J1065" si="500">TRUNC((H1060*G1060),2)</f>
        <v>4.01</v>
      </c>
      <c r="M1060" s="25">
        <f>VLOOKUP(B1060,'CMP-SIN-SD-10-2023'!A:D,4,0)</f>
        <v>22.17</v>
      </c>
      <c r="N1060" s="25" t="b">
        <f t="shared" ref="N1060:N1065" si="501">M1060=H1060</f>
        <v>1</v>
      </c>
      <c r="O1060" s="377"/>
      <c r="P1060" s="377"/>
    </row>
    <row r="1061" spans="1:16" ht="30" x14ac:dyDescent="0.25">
      <c r="A1061" s="367">
        <f t="shared" si="499"/>
        <v>89370</v>
      </c>
      <c r="B1061" s="226">
        <v>88267</v>
      </c>
      <c r="C1061" s="227"/>
      <c r="D1061" s="227" t="s">
        <v>3307</v>
      </c>
      <c r="E1061" s="228"/>
      <c r="F1061" s="228" t="s">
        <v>517</v>
      </c>
      <c r="G1061" s="368">
        <v>0.1812</v>
      </c>
      <c r="H1061" s="369">
        <f>VLOOKUP(B1061,'CMP-SIN-SD-10-2023'!A:D,4,0)</f>
        <v>28.78</v>
      </c>
      <c r="I1061" s="369"/>
      <c r="J1061" s="25">
        <f t="shared" si="500"/>
        <v>5.21</v>
      </c>
      <c r="M1061" s="25">
        <f>VLOOKUP(B1061,'CMP-SIN-SD-10-2023'!A:D,4,0)</f>
        <v>28.78</v>
      </c>
      <c r="N1061" s="25" t="b">
        <f t="shared" si="501"/>
        <v>1</v>
      </c>
      <c r="O1061" s="377"/>
      <c r="P1061" s="377"/>
    </row>
    <row r="1062" spans="1:16" x14ac:dyDescent="0.25">
      <c r="A1062" s="367">
        <f t="shared" si="499"/>
        <v>89370</v>
      </c>
      <c r="B1062" s="226">
        <v>122</v>
      </c>
      <c r="C1062" s="227"/>
      <c r="D1062" s="227" t="s">
        <v>7440</v>
      </c>
      <c r="E1062" s="228"/>
      <c r="F1062" s="228" t="s">
        <v>6</v>
      </c>
      <c r="G1062" s="368">
        <v>9.4000000000000004E-3</v>
      </c>
      <c r="H1062" s="369">
        <f>VLOOKUP(B1062,'INS-SIN-SD-10-2023'!A:D,4,0)</f>
        <v>66.86</v>
      </c>
      <c r="I1062" s="369"/>
      <c r="J1062" s="25">
        <f t="shared" si="500"/>
        <v>0.62</v>
      </c>
      <c r="M1062" s="25">
        <f>VLOOKUP(B1062,'INS-SIN-SD-10-2023'!A:D,4,0)</f>
        <v>66.86</v>
      </c>
      <c r="N1062" s="25" t="b">
        <f t="shared" si="501"/>
        <v>1</v>
      </c>
      <c r="O1062" s="377"/>
      <c r="P1062" s="377" t="s">
        <v>13773</v>
      </c>
    </row>
    <row r="1063" spans="1:16" ht="30" x14ac:dyDescent="0.25">
      <c r="A1063" s="367">
        <f t="shared" si="499"/>
        <v>89370</v>
      </c>
      <c r="B1063" s="226">
        <v>1923</v>
      </c>
      <c r="C1063" s="227"/>
      <c r="D1063" s="227" t="s">
        <v>7550</v>
      </c>
      <c r="E1063" s="228"/>
      <c r="F1063" s="228" t="s">
        <v>6</v>
      </c>
      <c r="G1063" s="368">
        <v>1</v>
      </c>
      <c r="H1063" s="369">
        <f>VLOOKUP(B1063,'INS-SIN-SD-10-2023'!A:D,4,0)</f>
        <v>4.5199999999999996</v>
      </c>
      <c r="I1063" s="369"/>
      <c r="J1063" s="25">
        <f t="shared" si="500"/>
        <v>4.5199999999999996</v>
      </c>
      <c r="M1063" s="25">
        <f>VLOOKUP(B1063,'INS-SIN-SD-10-2023'!A:D,4,0)</f>
        <v>4.5199999999999996</v>
      </c>
      <c r="N1063" s="25" t="b">
        <f t="shared" si="501"/>
        <v>1</v>
      </c>
      <c r="O1063" s="377"/>
      <c r="P1063" s="377" t="s">
        <v>13773</v>
      </c>
    </row>
    <row r="1064" spans="1:16" ht="30" x14ac:dyDescent="0.25">
      <c r="A1064" s="367">
        <f t="shared" si="499"/>
        <v>89370</v>
      </c>
      <c r="B1064" s="226">
        <v>20083</v>
      </c>
      <c r="C1064" s="227"/>
      <c r="D1064" s="227" t="s">
        <v>7774</v>
      </c>
      <c r="E1064" s="228"/>
      <c r="F1064" s="228" t="s">
        <v>6</v>
      </c>
      <c r="G1064" s="368">
        <v>1.0999999999999999E-2</v>
      </c>
      <c r="H1064" s="369">
        <f>VLOOKUP(B1064,'INS-SIN-SD-10-2023'!A:D,4,0)</f>
        <v>75.75</v>
      </c>
      <c r="I1064" s="369"/>
      <c r="J1064" s="25">
        <f t="shared" si="500"/>
        <v>0.83</v>
      </c>
      <c r="M1064" s="25">
        <f>VLOOKUP(B1064,'INS-SIN-SD-10-2023'!A:D,4,0)</f>
        <v>75.75</v>
      </c>
      <c r="N1064" s="25" t="b">
        <f t="shared" si="501"/>
        <v>1</v>
      </c>
      <c r="O1064" s="377"/>
      <c r="P1064" s="377" t="s">
        <v>13773</v>
      </c>
    </row>
    <row r="1065" spans="1:16" x14ac:dyDescent="0.25">
      <c r="A1065" s="378">
        <f t="shared" si="499"/>
        <v>89370</v>
      </c>
      <c r="B1065" s="379">
        <v>38383</v>
      </c>
      <c r="C1065" s="380"/>
      <c r="D1065" s="380" t="s">
        <v>7660</v>
      </c>
      <c r="E1065" s="381"/>
      <c r="F1065" s="381" t="s">
        <v>6</v>
      </c>
      <c r="G1065" s="382">
        <v>4.0300000000000002E-2</v>
      </c>
      <c r="H1065" s="383">
        <f>VLOOKUP(B1065,'INS-SIN-SD-10-2023'!A:D,4,0)</f>
        <v>2.27</v>
      </c>
      <c r="I1065" s="383"/>
      <c r="J1065" s="25">
        <f t="shared" si="500"/>
        <v>0.09</v>
      </c>
      <c r="M1065" s="25">
        <f>VLOOKUP(B1065,'INS-SIN-SD-10-2023'!A:D,4,0)</f>
        <v>2.27</v>
      </c>
      <c r="N1065" s="25" t="b">
        <f t="shared" si="501"/>
        <v>1</v>
      </c>
      <c r="O1065" s="377"/>
      <c r="P1065" s="377" t="s">
        <v>13773</v>
      </c>
    </row>
    <row r="1066" spans="1:16" ht="45" x14ac:dyDescent="0.25">
      <c r="A1066" s="328">
        <v>89489</v>
      </c>
      <c r="B1066" s="357"/>
      <c r="C1066" s="339" t="s">
        <v>5884</v>
      </c>
      <c r="D1066" s="339"/>
      <c r="E1066" s="334" t="s">
        <v>6</v>
      </c>
      <c r="F1066" s="334"/>
      <c r="G1066" s="358"/>
      <c r="H1066" s="359"/>
      <c r="I1066" s="340">
        <f>SUMIF(A:A,A1066,J:J)</f>
        <v>7.6999999999999993</v>
      </c>
      <c r="J1066" s="377"/>
      <c r="K1066" s="377"/>
      <c r="L1066" s="377"/>
      <c r="M1066" s="377"/>
      <c r="N1066" s="377"/>
      <c r="O1066" s="377"/>
      <c r="P1066" s="377"/>
    </row>
    <row r="1067" spans="1:16" ht="30" x14ac:dyDescent="0.25">
      <c r="A1067" s="390">
        <f t="shared" ref="A1067:A1072" si="502">IF(O1067&lt;&gt;0,O1067,A1066)</f>
        <v>89489</v>
      </c>
      <c r="B1067" s="391">
        <v>88248</v>
      </c>
      <c r="C1067" s="392"/>
      <c r="D1067" s="392" t="s">
        <v>3290</v>
      </c>
      <c r="E1067" s="393"/>
      <c r="F1067" s="393" t="s">
        <v>517</v>
      </c>
      <c r="G1067" s="394">
        <v>7.0599999999999996E-2</v>
      </c>
      <c r="H1067" s="395">
        <f>VLOOKUP(B1067,'CMP-SIN-SD-10-2023'!A:D,4,0)</f>
        <v>22.17</v>
      </c>
      <c r="I1067" s="395"/>
      <c r="J1067" s="25">
        <f t="shared" ref="J1067:J1072" si="503">TRUNC((H1067*G1067),2)</f>
        <v>1.56</v>
      </c>
      <c r="M1067" s="25">
        <f>VLOOKUP(B1067,'CMP-SIN-SD-10-2023'!A:D,4,0)</f>
        <v>22.17</v>
      </c>
      <c r="N1067" s="25" t="b">
        <f t="shared" ref="N1067:N1072" si="504">M1067=H1067</f>
        <v>1</v>
      </c>
      <c r="O1067" s="377"/>
      <c r="P1067" s="377"/>
    </row>
    <row r="1068" spans="1:16" ht="30" x14ac:dyDescent="0.25">
      <c r="A1068" s="367">
        <f t="shared" si="502"/>
        <v>89489</v>
      </c>
      <c r="B1068" s="226">
        <v>88267</v>
      </c>
      <c r="C1068" s="227"/>
      <c r="D1068" s="227" t="s">
        <v>3307</v>
      </c>
      <c r="E1068" s="228"/>
      <c r="F1068" s="228" t="s">
        <v>517</v>
      </c>
      <c r="G1068" s="368">
        <v>7.0599999999999996E-2</v>
      </c>
      <c r="H1068" s="369">
        <f>VLOOKUP(B1068,'CMP-SIN-SD-10-2023'!A:D,4,0)</f>
        <v>28.78</v>
      </c>
      <c r="I1068" s="369"/>
      <c r="J1068" s="25">
        <f t="shared" si="503"/>
        <v>2.0299999999999998</v>
      </c>
      <c r="M1068" s="25">
        <f>VLOOKUP(B1068,'CMP-SIN-SD-10-2023'!A:D,4,0)</f>
        <v>28.78</v>
      </c>
      <c r="N1068" s="25" t="b">
        <f t="shared" si="504"/>
        <v>1</v>
      </c>
      <c r="O1068" s="377"/>
      <c r="P1068" s="377"/>
    </row>
    <row r="1069" spans="1:16" x14ac:dyDescent="0.25">
      <c r="A1069" s="367">
        <f t="shared" si="502"/>
        <v>89489</v>
      </c>
      <c r="B1069" s="226">
        <v>122</v>
      </c>
      <c r="C1069" s="227"/>
      <c r="D1069" s="227" t="s">
        <v>7440</v>
      </c>
      <c r="E1069" s="228"/>
      <c r="F1069" s="228" t="s">
        <v>6</v>
      </c>
      <c r="G1069" s="368">
        <v>7.1000000000000004E-3</v>
      </c>
      <c r="H1069" s="369">
        <f>VLOOKUP(B1069,'INS-SIN-SD-10-2023'!A:D,4,0)</f>
        <v>66.86</v>
      </c>
      <c r="I1069" s="369"/>
      <c r="J1069" s="25">
        <f t="shared" si="503"/>
        <v>0.47</v>
      </c>
      <c r="M1069" s="25">
        <f>VLOOKUP(B1069,'INS-SIN-SD-10-2023'!A:D,4,0)</f>
        <v>66.86</v>
      </c>
      <c r="N1069" s="25" t="b">
        <f t="shared" si="504"/>
        <v>1</v>
      </c>
      <c r="O1069" s="377"/>
      <c r="P1069" s="377" t="s">
        <v>13773</v>
      </c>
    </row>
    <row r="1070" spans="1:16" ht="30" x14ac:dyDescent="0.25">
      <c r="A1070" s="367">
        <f t="shared" si="502"/>
        <v>89489</v>
      </c>
      <c r="B1070" s="226">
        <v>1956</v>
      </c>
      <c r="C1070" s="227"/>
      <c r="D1070" s="227" t="s">
        <v>7552</v>
      </c>
      <c r="E1070" s="228"/>
      <c r="F1070" s="228" t="s">
        <v>6</v>
      </c>
      <c r="G1070" s="368">
        <v>1</v>
      </c>
      <c r="H1070" s="369">
        <f>VLOOKUP(B1070,'INS-SIN-SD-10-2023'!A:D,4,0)</f>
        <v>3.02</v>
      </c>
      <c r="I1070" s="369"/>
      <c r="J1070" s="25">
        <f t="shared" si="503"/>
        <v>3.02</v>
      </c>
      <c r="M1070" s="25">
        <f>VLOOKUP(B1070,'INS-SIN-SD-10-2023'!A:D,4,0)</f>
        <v>3.02</v>
      </c>
      <c r="N1070" s="25" t="b">
        <f t="shared" si="504"/>
        <v>1</v>
      </c>
      <c r="O1070" s="377"/>
      <c r="P1070" s="377" t="s">
        <v>13773</v>
      </c>
    </row>
    <row r="1071" spans="1:16" ht="30" x14ac:dyDescent="0.25">
      <c r="A1071" s="367">
        <f t="shared" si="502"/>
        <v>89489</v>
      </c>
      <c r="B1071" s="226">
        <v>20083</v>
      </c>
      <c r="C1071" s="227"/>
      <c r="D1071" s="227" t="s">
        <v>7774</v>
      </c>
      <c r="E1071" s="228"/>
      <c r="F1071" s="228" t="s">
        <v>6</v>
      </c>
      <c r="G1071" s="368">
        <v>8.0000000000000002E-3</v>
      </c>
      <c r="H1071" s="369">
        <f>VLOOKUP(B1071,'INS-SIN-SD-10-2023'!A:D,4,0)</f>
        <v>75.75</v>
      </c>
      <c r="I1071" s="369"/>
      <c r="J1071" s="25">
        <f t="shared" si="503"/>
        <v>0.6</v>
      </c>
      <c r="M1071" s="25">
        <f>VLOOKUP(B1071,'INS-SIN-SD-10-2023'!A:D,4,0)</f>
        <v>75.75</v>
      </c>
      <c r="N1071" s="25" t="b">
        <f t="shared" si="504"/>
        <v>1</v>
      </c>
      <c r="O1071" s="377"/>
      <c r="P1071" s="377" t="s">
        <v>13773</v>
      </c>
    </row>
    <row r="1072" spans="1:16" x14ac:dyDescent="0.25">
      <c r="A1072" s="378">
        <f t="shared" si="502"/>
        <v>89489</v>
      </c>
      <c r="B1072" s="379">
        <v>38383</v>
      </c>
      <c r="C1072" s="380"/>
      <c r="D1072" s="380" t="s">
        <v>7660</v>
      </c>
      <c r="E1072" s="381"/>
      <c r="F1072" s="381" t="s">
        <v>6</v>
      </c>
      <c r="G1072" s="382">
        <v>1.0800000000000001E-2</v>
      </c>
      <c r="H1072" s="383">
        <f>VLOOKUP(B1072,'INS-SIN-SD-10-2023'!A:D,4,0)</f>
        <v>2.27</v>
      </c>
      <c r="I1072" s="383"/>
      <c r="J1072" s="25">
        <f t="shared" si="503"/>
        <v>0.02</v>
      </c>
      <c r="M1072" s="25">
        <f>VLOOKUP(B1072,'INS-SIN-SD-10-2023'!A:D,4,0)</f>
        <v>2.27</v>
      </c>
      <c r="N1072" s="25" t="b">
        <f t="shared" si="504"/>
        <v>1</v>
      </c>
      <c r="O1072" s="377"/>
      <c r="P1072" s="377" t="s">
        <v>13773</v>
      </c>
    </row>
    <row r="1073" spans="1:16" ht="45" x14ac:dyDescent="0.25">
      <c r="A1073" s="328">
        <v>89362</v>
      </c>
      <c r="B1073" s="357"/>
      <c r="C1073" s="339" t="s">
        <v>5806</v>
      </c>
      <c r="D1073" s="339"/>
      <c r="E1073" s="334" t="s">
        <v>6</v>
      </c>
      <c r="F1073" s="334"/>
      <c r="G1073" s="358"/>
      <c r="H1073" s="359"/>
      <c r="I1073" s="340">
        <f>SUMIF(A:A,A1073,J:J)</f>
        <v>9.6000000000000014</v>
      </c>
      <c r="J1073" s="377"/>
      <c r="K1073" s="377"/>
      <c r="L1073" s="377"/>
      <c r="M1073" s="377"/>
      <c r="N1073" s="377"/>
      <c r="O1073" s="377"/>
      <c r="P1073" s="377"/>
    </row>
    <row r="1074" spans="1:16" ht="30" x14ac:dyDescent="0.25">
      <c r="A1074" s="390">
        <f t="shared" ref="A1074:A1079" si="505">IF(O1074&lt;&gt;0,O1074,A1073)</f>
        <v>89362</v>
      </c>
      <c r="B1074" s="391">
        <v>88248</v>
      </c>
      <c r="C1074" s="392"/>
      <c r="D1074" s="392" t="s">
        <v>3290</v>
      </c>
      <c r="E1074" s="393"/>
      <c r="F1074" s="393" t="s">
        <v>517</v>
      </c>
      <c r="G1074" s="394">
        <v>0.152</v>
      </c>
      <c r="H1074" s="395">
        <f>VLOOKUP(B1074,'CMP-SIN-SD-10-2023'!A:D,4,0)</f>
        <v>22.17</v>
      </c>
      <c r="I1074" s="395"/>
      <c r="J1074" s="25">
        <f t="shared" ref="J1074:J1079" si="506">TRUNC((H1074*G1074),2)</f>
        <v>3.36</v>
      </c>
      <c r="M1074" s="25">
        <f>VLOOKUP(B1074,'CMP-SIN-SD-10-2023'!A:D,4,0)</f>
        <v>22.17</v>
      </c>
      <c r="N1074" s="25" t="b">
        <f t="shared" ref="N1074:N1079" si="507">M1074=H1074</f>
        <v>1</v>
      </c>
      <c r="O1074" s="377"/>
      <c r="P1074" s="377"/>
    </row>
    <row r="1075" spans="1:16" ht="30" x14ac:dyDescent="0.25">
      <c r="A1075" s="367">
        <f t="shared" si="505"/>
        <v>89362</v>
      </c>
      <c r="B1075" s="226">
        <v>88267</v>
      </c>
      <c r="C1075" s="227"/>
      <c r="D1075" s="227" t="s">
        <v>3307</v>
      </c>
      <c r="E1075" s="228"/>
      <c r="F1075" s="228" t="s">
        <v>517</v>
      </c>
      <c r="G1075" s="368">
        <v>0.152</v>
      </c>
      <c r="H1075" s="369">
        <f>VLOOKUP(B1075,'CMP-SIN-SD-10-2023'!A:D,4,0)</f>
        <v>28.78</v>
      </c>
      <c r="I1075" s="369"/>
      <c r="J1075" s="25">
        <f t="shared" si="506"/>
        <v>4.37</v>
      </c>
      <c r="M1075" s="25">
        <f>VLOOKUP(B1075,'CMP-SIN-SD-10-2023'!A:D,4,0)</f>
        <v>28.78</v>
      </c>
      <c r="N1075" s="25" t="b">
        <f t="shared" si="507"/>
        <v>1</v>
      </c>
      <c r="O1075" s="377"/>
      <c r="P1075" s="377"/>
    </row>
    <row r="1076" spans="1:16" x14ac:dyDescent="0.25">
      <c r="A1076" s="367">
        <f t="shared" si="505"/>
        <v>89362</v>
      </c>
      <c r="B1076" s="226">
        <v>122</v>
      </c>
      <c r="C1076" s="227"/>
      <c r="D1076" s="227" t="s">
        <v>7440</v>
      </c>
      <c r="E1076" s="228"/>
      <c r="F1076" s="228" t="s">
        <v>6</v>
      </c>
      <c r="G1076" s="368">
        <v>7.1000000000000004E-3</v>
      </c>
      <c r="H1076" s="369">
        <f>VLOOKUP(B1076,'INS-SIN-SD-10-2023'!A:D,4,0)</f>
        <v>66.86</v>
      </c>
      <c r="I1076" s="369"/>
      <c r="J1076" s="25">
        <f t="shared" si="506"/>
        <v>0.47</v>
      </c>
      <c r="M1076" s="25">
        <f>VLOOKUP(B1076,'INS-SIN-SD-10-2023'!A:D,4,0)</f>
        <v>66.86</v>
      </c>
      <c r="N1076" s="25" t="b">
        <f t="shared" si="507"/>
        <v>1</v>
      </c>
      <c r="O1076" s="377"/>
      <c r="P1076" s="377" t="s">
        <v>13773</v>
      </c>
    </row>
    <row r="1077" spans="1:16" ht="30" x14ac:dyDescent="0.25">
      <c r="A1077" s="367">
        <f t="shared" si="505"/>
        <v>89362</v>
      </c>
      <c r="B1077" s="226">
        <v>3529</v>
      </c>
      <c r="C1077" s="227"/>
      <c r="D1077" s="227" t="s">
        <v>7643</v>
      </c>
      <c r="E1077" s="228"/>
      <c r="F1077" s="228" t="s">
        <v>6</v>
      </c>
      <c r="G1077" s="368">
        <v>1</v>
      </c>
      <c r="H1077" s="369">
        <f>VLOOKUP(B1077,'INS-SIN-SD-10-2023'!A:D,4,0)</f>
        <v>0.73</v>
      </c>
      <c r="I1077" s="369"/>
      <c r="J1077" s="25">
        <f t="shared" si="506"/>
        <v>0.73</v>
      </c>
      <c r="M1077" s="25">
        <f>VLOOKUP(B1077,'INS-SIN-SD-10-2023'!A:D,4,0)</f>
        <v>0.73</v>
      </c>
      <c r="N1077" s="25" t="b">
        <f t="shared" si="507"/>
        <v>1</v>
      </c>
      <c r="O1077" s="377"/>
      <c r="P1077" s="377" t="s">
        <v>13773</v>
      </c>
    </row>
    <row r="1078" spans="1:16" ht="30" x14ac:dyDescent="0.25">
      <c r="A1078" s="367">
        <f t="shared" si="505"/>
        <v>89362</v>
      </c>
      <c r="B1078" s="226">
        <v>20083</v>
      </c>
      <c r="C1078" s="227"/>
      <c r="D1078" s="227" t="s">
        <v>7774</v>
      </c>
      <c r="E1078" s="228"/>
      <c r="F1078" s="228" t="s">
        <v>6</v>
      </c>
      <c r="G1078" s="368">
        <v>8.0000000000000002E-3</v>
      </c>
      <c r="H1078" s="369">
        <f>VLOOKUP(B1078,'INS-SIN-SD-10-2023'!A:D,4,0)</f>
        <v>75.75</v>
      </c>
      <c r="I1078" s="369"/>
      <c r="J1078" s="25">
        <f t="shared" si="506"/>
        <v>0.6</v>
      </c>
      <c r="M1078" s="25">
        <f>VLOOKUP(B1078,'INS-SIN-SD-10-2023'!A:D,4,0)</f>
        <v>75.75</v>
      </c>
      <c r="N1078" s="25" t="b">
        <f t="shared" si="507"/>
        <v>1</v>
      </c>
      <c r="O1078" s="377"/>
      <c r="P1078" s="377" t="s">
        <v>13773</v>
      </c>
    </row>
    <row r="1079" spans="1:16" x14ac:dyDescent="0.25">
      <c r="A1079" s="378">
        <f t="shared" si="505"/>
        <v>89362</v>
      </c>
      <c r="B1079" s="379">
        <v>38383</v>
      </c>
      <c r="C1079" s="380"/>
      <c r="D1079" s="380" t="s">
        <v>7660</v>
      </c>
      <c r="E1079" s="381"/>
      <c r="F1079" s="381" t="s">
        <v>6</v>
      </c>
      <c r="G1079" s="382">
        <v>3.3799999999999997E-2</v>
      </c>
      <c r="H1079" s="383">
        <f>VLOOKUP(B1079,'INS-SIN-SD-10-2023'!A:D,4,0)</f>
        <v>2.27</v>
      </c>
      <c r="I1079" s="383"/>
      <c r="J1079" s="25">
        <f t="shared" si="506"/>
        <v>7.0000000000000007E-2</v>
      </c>
      <c r="M1079" s="25">
        <f>VLOOKUP(B1079,'INS-SIN-SD-10-2023'!A:D,4,0)</f>
        <v>2.27</v>
      </c>
      <c r="N1079" s="25" t="b">
        <f t="shared" si="507"/>
        <v>1</v>
      </c>
      <c r="O1079" s="377"/>
      <c r="P1079" s="377" t="s">
        <v>13773</v>
      </c>
    </row>
    <row r="1080" spans="1:16" ht="45" x14ac:dyDescent="0.25">
      <c r="A1080" s="328">
        <v>89367</v>
      </c>
      <c r="B1080" s="357"/>
      <c r="C1080" s="339" t="s">
        <v>5811</v>
      </c>
      <c r="D1080" s="339"/>
      <c r="E1080" s="334" t="s">
        <v>6</v>
      </c>
      <c r="F1080" s="334"/>
      <c r="G1080" s="358"/>
      <c r="H1080" s="359"/>
      <c r="I1080" s="340">
        <f>SUMIF(A:A,A1080,J:J)</f>
        <v>13.209999999999999</v>
      </c>
      <c r="J1080" s="377"/>
      <c r="K1080" s="377"/>
      <c r="L1080" s="377"/>
      <c r="M1080" s="377"/>
      <c r="N1080" s="377"/>
      <c r="O1080" s="377"/>
      <c r="P1080" s="377"/>
    </row>
    <row r="1081" spans="1:16" ht="30" x14ac:dyDescent="0.25">
      <c r="A1081" s="390">
        <f t="shared" ref="A1081:A1086" si="508">IF(O1081&lt;&gt;0,O1081,A1080)</f>
        <v>89367</v>
      </c>
      <c r="B1081" s="391">
        <v>88248</v>
      </c>
      <c r="C1081" s="392"/>
      <c r="D1081" s="392" t="s">
        <v>3290</v>
      </c>
      <c r="E1081" s="393"/>
      <c r="F1081" s="393" t="s">
        <v>517</v>
      </c>
      <c r="G1081" s="394">
        <v>0.1812</v>
      </c>
      <c r="H1081" s="395">
        <f>VLOOKUP(B1081,'CMP-SIN-SD-10-2023'!A:D,4,0)</f>
        <v>22.17</v>
      </c>
      <c r="I1081" s="395"/>
      <c r="J1081" s="25">
        <f t="shared" ref="J1081:J1086" si="509">TRUNC((H1081*G1081),2)</f>
        <v>4.01</v>
      </c>
      <c r="M1081" s="25">
        <f>VLOOKUP(B1081,'CMP-SIN-SD-10-2023'!A:D,4,0)</f>
        <v>22.17</v>
      </c>
      <c r="N1081" s="25" t="b">
        <f t="shared" ref="N1081:N1086" si="510">M1081=H1081</f>
        <v>1</v>
      </c>
      <c r="O1081" s="377"/>
      <c r="P1081" s="377"/>
    </row>
    <row r="1082" spans="1:16" ht="30" x14ac:dyDescent="0.25">
      <c r="A1082" s="367">
        <f t="shared" si="508"/>
        <v>89367</v>
      </c>
      <c r="B1082" s="226">
        <v>88267</v>
      </c>
      <c r="C1082" s="227"/>
      <c r="D1082" s="227" t="s">
        <v>3307</v>
      </c>
      <c r="E1082" s="228"/>
      <c r="F1082" s="228" t="s">
        <v>517</v>
      </c>
      <c r="G1082" s="368">
        <v>0.1812</v>
      </c>
      <c r="H1082" s="369">
        <f>VLOOKUP(B1082,'CMP-SIN-SD-10-2023'!A:D,4,0)</f>
        <v>28.78</v>
      </c>
      <c r="I1082" s="369"/>
      <c r="J1082" s="25">
        <f t="shared" si="509"/>
        <v>5.21</v>
      </c>
      <c r="M1082" s="25">
        <f>VLOOKUP(B1082,'CMP-SIN-SD-10-2023'!A:D,4,0)</f>
        <v>28.78</v>
      </c>
      <c r="N1082" s="25" t="b">
        <f t="shared" si="510"/>
        <v>1</v>
      </c>
      <c r="O1082" s="377"/>
      <c r="P1082" s="377"/>
    </row>
    <row r="1083" spans="1:16" x14ac:dyDescent="0.25">
      <c r="A1083" s="367">
        <f t="shared" si="508"/>
        <v>89367</v>
      </c>
      <c r="B1083" s="226">
        <v>122</v>
      </c>
      <c r="C1083" s="227"/>
      <c r="D1083" s="227" t="s">
        <v>7440</v>
      </c>
      <c r="E1083" s="228"/>
      <c r="F1083" s="228" t="s">
        <v>6</v>
      </c>
      <c r="G1083" s="368">
        <v>9.4000000000000004E-3</v>
      </c>
      <c r="H1083" s="369">
        <f>VLOOKUP(B1083,'INS-SIN-SD-10-2023'!A:D,4,0)</f>
        <v>66.86</v>
      </c>
      <c r="I1083" s="369"/>
      <c r="J1083" s="25">
        <f t="shared" si="509"/>
        <v>0.62</v>
      </c>
      <c r="M1083" s="25">
        <f>VLOOKUP(B1083,'INS-SIN-SD-10-2023'!A:D,4,0)</f>
        <v>66.86</v>
      </c>
      <c r="N1083" s="25" t="b">
        <f t="shared" si="510"/>
        <v>1</v>
      </c>
      <c r="O1083" s="377"/>
      <c r="P1083" s="377" t="s">
        <v>13773</v>
      </c>
    </row>
    <row r="1084" spans="1:16" ht="30" x14ac:dyDescent="0.25">
      <c r="A1084" s="367">
        <f t="shared" si="508"/>
        <v>89367</v>
      </c>
      <c r="B1084" s="226">
        <v>3536</v>
      </c>
      <c r="C1084" s="227"/>
      <c r="D1084" s="227" t="s">
        <v>7644</v>
      </c>
      <c r="E1084" s="228"/>
      <c r="F1084" s="228" t="s">
        <v>6</v>
      </c>
      <c r="G1084" s="368">
        <v>1</v>
      </c>
      <c r="H1084" s="369">
        <f>VLOOKUP(B1084,'INS-SIN-SD-10-2023'!A:D,4,0)</f>
        <v>2.4500000000000002</v>
      </c>
      <c r="I1084" s="369"/>
      <c r="J1084" s="25">
        <f t="shared" si="509"/>
        <v>2.4500000000000002</v>
      </c>
      <c r="M1084" s="25">
        <f>VLOOKUP(B1084,'INS-SIN-SD-10-2023'!A:D,4,0)</f>
        <v>2.4500000000000002</v>
      </c>
      <c r="N1084" s="25" t="b">
        <f t="shared" si="510"/>
        <v>1</v>
      </c>
      <c r="O1084" s="377"/>
      <c r="P1084" s="377" t="s">
        <v>13773</v>
      </c>
    </row>
    <row r="1085" spans="1:16" ht="30" x14ac:dyDescent="0.25">
      <c r="A1085" s="367">
        <f t="shared" si="508"/>
        <v>89367</v>
      </c>
      <c r="B1085" s="226">
        <v>20083</v>
      </c>
      <c r="C1085" s="227"/>
      <c r="D1085" s="227" t="s">
        <v>7774</v>
      </c>
      <c r="E1085" s="228"/>
      <c r="F1085" s="228" t="s">
        <v>6</v>
      </c>
      <c r="G1085" s="368">
        <v>1.0999999999999999E-2</v>
      </c>
      <c r="H1085" s="369">
        <f>VLOOKUP(B1085,'INS-SIN-SD-10-2023'!A:D,4,0)</f>
        <v>75.75</v>
      </c>
      <c r="I1085" s="369"/>
      <c r="J1085" s="25">
        <f t="shared" si="509"/>
        <v>0.83</v>
      </c>
      <c r="M1085" s="25">
        <f>VLOOKUP(B1085,'INS-SIN-SD-10-2023'!A:D,4,0)</f>
        <v>75.75</v>
      </c>
      <c r="N1085" s="25" t="b">
        <f t="shared" si="510"/>
        <v>1</v>
      </c>
      <c r="O1085" s="377"/>
      <c r="P1085" s="377" t="s">
        <v>13773</v>
      </c>
    </row>
    <row r="1086" spans="1:16" x14ac:dyDescent="0.25">
      <c r="A1086" s="378">
        <f t="shared" si="508"/>
        <v>89367</v>
      </c>
      <c r="B1086" s="379">
        <v>38383</v>
      </c>
      <c r="C1086" s="380"/>
      <c r="D1086" s="380" t="s">
        <v>7660</v>
      </c>
      <c r="E1086" s="381"/>
      <c r="F1086" s="381" t="s">
        <v>6</v>
      </c>
      <c r="G1086" s="382">
        <v>4.0300000000000002E-2</v>
      </c>
      <c r="H1086" s="383">
        <f>VLOOKUP(B1086,'INS-SIN-SD-10-2023'!A:D,4,0)</f>
        <v>2.27</v>
      </c>
      <c r="I1086" s="383"/>
      <c r="J1086" s="25">
        <f t="shared" si="509"/>
        <v>0.09</v>
      </c>
      <c r="M1086" s="25">
        <f>VLOOKUP(B1086,'INS-SIN-SD-10-2023'!A:D,4,0)</f>
        <v>2.27</v>
      </c>
      <c r="N1086" s="25" t="b">
        <f t="shared" si="510"/>
        <v>1</v>
      </c>
      <c r="O1086" s="377"/>
      <c r="P1086" s="377" t="s">
        <v>13773</v>
      </c>
    </row>
    <row r="1087" spans="1:16" ht="60" x14ac:dyDescent="0.25">
      <c r="A1087" s="328">
        <v>94678</v>
      </c>
      <c r="B1087" s="357"/>
      <c r="C1087" s="339" t="s">
        <v>5099</v>
      </c>
      <c r="D1087" s="339"/>
      <c r="E1087" s="334" t="s">
        <v>6</v>
      </c>
      <c r="F1087" s="334"/>
      <c r="G1087" s="358"/>
      <c r="H1087" s="359"/>
      <c r="I1087" s="340">
        <f>SUMIF(A:A,A1087,J:J)</f>
        <v>16.690000000000001</v>
      </c>
      <c r="J1087" s="377"/>
      <c r="K1087" s="377"/>
      <c r="L1087" s="377"/>
      <c r="M1087" s="377"/>
      <c r="N1087" s="377"/>
      <c r="O1087" s="377"/>
      <c r="P1087" s="377"/>
    </row>
    <row r="1088" spans="1:16" ht="30" x14ac:dyDescent="0.25">
      <c r="A1088" s="390">
        <f t="shared" ref="A1088:A1093" si="511">IF(O1088&lt;&gt;0,O1088,A1087)</f>
        <v>94678</v>
      </c>
      <c r="B1088" s="391">
        <v>88248</v>
      </c>
      <c r="C1088" s="392"/>
      <c r="D1088" s="392" t="s">
        <v>3290</v>
      </c>
      <c r="E1088" s="393"/>
      <c r="F1088" s="393" t="s">
        <v>517</v>
      </c>
      <c r="G1088" s="394">
        <v>0.17100000000000001</v>
      </c>
      <c r="H1088" s="395">
        <f>VLOOKUP(B1088,'CMP-SIN-SD-10-2023'!A:D,4,0)</f>
        <v>22.17</v>
      </c>
      <c r="I1088" s="395"/>
      <c r="J1088" s="25">
        <f t="shared" ref="J1088:J1093" si="512">TRUNC((H1088*G1088),2)</f>
        <v>3.79</v>
      </c>
      <c r="M1088" s="25">
        <f>VLOOKUP(B1088,'CMP-SIN-SD-10-2023'!A:D,4,0)</f>
        <v>22.17</v>
      </c>
      <c r="N1088" s="25" t="b">
        <f t="shared" ref="N1088:N1093" si="513">M1088=H1088</f>
        <v>1</v>
      </c>
      <c r="O1088" s="377"/>
      <c r="P1088" s="377"/>
    </row>
    <row r="1089" spans="1:16" ht="30" x14ac:dyDescent="0.25">
      <c r="A1089" s="367">
        <f t="shared" si="511"/>
        <v>94678</v>
      </c>
      <c r="B1089" s="226">
        <v>88267</v>
      </c>
      <c r="C1089" s="227"/>
      <c r="D1089" s="227" t="s">
        <v>3307</v>
      </c>
      <c r="E1089" s="228"/>
      <c r="F1089" s="228" t="s">
        <v>517</v>
      </c>
      <c r="G1089" s="368">
        <v>0.17100000000000001</v>
      </c>
      <c r="H1089" s="369">
        <f>VLOOKUP(B1089,'CMP-SIN-SD-10-2023'!A:D,4,0)</f>
        <v>28.78</v>
      </c>
      <c r="I1089" s="369"/>
      <c r="J1089" s="25">
        <f t="shared" si="512"/>
        <v>4.92</v>
      </c>
      <c r="M1089" s="25">
        <f>VLOOKUP(B1089,'CMP-SIN-SD-10-2023'!A:D,4,0)</f>
        <v>28.78</v>
      </c>
      <c r="N1089" s="25" t="b">
        <f t="shared" si="513"/>
        <v>1</v>
      </c>
      <c r="O1089" s="377"/>
      <c r="P1089" s="377"/>
    </row>
    <row r="1090" spans="1:16" x14ac:dyDescent="0.25">
      <c r="A1090" s="367">
        <f t="shared" si="511"/>
        <v>94678</v>
      </c>
      <c r="B1090" s="226">
        <v>20080</v>
      </c>
      <c r="C1090" s="227"/>
      <c r="D1090" s="227" t="s">
        <v>7441</v>
      </c>
      <c r="E1090" s="228"/>
      <c r="F1090" s="228" t="s">
        <v>6</v>
      </c>
      <c r="G1090" s="368">
        <v>7.0999999999999994E-2</v>
      </c>
      <c r="H1090" s="369">
        <f>VLOOKUP(B1090,'INS-SIN-SD-10-2023'!A:D,4,0)</f>
        <v>21.82</v>
      </c>
      <c r="I1090" s="369"/>
      <c r="J1090" s="25">
        <f t="shared" si="512"/>
        <v>1.54</v>
      </c>
      <c r="M1090" s="25">
        <f>VLOOKUP(B1090,'INS-SIN-SD-10-2023'!A:D,4,0)</f>
        <v>21.82</v>
      </c>
      <c r="N1090" s="25" t="b">
        <f t="shared" si="513"/>
        <v>1</v>
      </c>
      <c r="O1090" s="377"/>
      <c r="P1090" s="377" t="s">
        <v>13773</v>
      </c>
    </row>
    <row r="1091" spans="1:16" ht="30" x14ac:dyDescent="0.25">
      <c r="A1091" s="367">
        <f t="shared" si="511"/>
        <v>94678</v>
      </c>
      <c r="B1091" s="226">
        <v>3540</v>
      </c>
      <c r="C1091" s="227"/>
      <c r="D1091" s="227" t="s">
        <v>7645</v>
      </c>
      <c r="E1091" s="228"/>
      <c r="F1091" s="228" t="s">
        <v>6</v>
      </c>
      <c r="G1091" s="368">
        <v>1</v>
      </c>
      <c r="H1091" s="369">
        <f>VLOOKUP(B1091,'INS-SIN-SD-10-2023'!A:D,4,0)</f>
        <v>5.05</v>
      </c>
      <c r="I1091" s="369"/>
      <c r="J1091" s="25">
        <f t="shared" si="512"/>
        <v>5.05</v>
      </c>
      <c r="M1091" s="25">
        <f>VLOOKUP(B1091,'INS-SIN-SD-10-2023'!A:D,4,0)</f>
        <v>5.05</v>
      </c>
      <c r="N1091" s="25" t="b">
        <f t="shared" si="513"/>
        <v>1</v>
      </c>
      <c r="O1091" s="377"/>
      <c r="P1091" s="377" t="s">
        <v>13773</v>
      </c>
    </row>
    <row r="1092" spans="1:16" ht="30" x14ac:dyDescent="0.25">
      <c r="A1092" s="367">
        <f t="shared" si="511"/>
        <v>94678</v>
      </c>
      <c r="B1092" s="226">
        <v>20083</v>
      </c>
      <c r="C1092" s="227"/>
      <c r="D1092" s="227" t="s">
        <v>7774</v>
      </c>
      <c r="E1092" s="228"/>
      <c r="F1092" s="228" t="s">
        <v>6</v>
      </c>
      <c r="G1092" s="368">
        <v>1.7999999999999999E-2</v>
      </c>
      <c r="H1092" s="369">
        <f>VLOOKUP(B1092,'INS-SIN-SD-10-2023'!A:D,4,0)</f>
        <v>75.75</v>
      </c>
      <c r="I1092" s="369"/>
      <c r="J1092" s="25">
        <f t="shared" si="512"/>
        <v>1.36</v>
      </c>
      <c r="M1092" s="25">
        <f>VLOOKUP(B1092,'INS-SIN-SD-10-2023'!A:D,4,0)</f>
        <v>75.75</v>
      </c>
      <c r="N1092" s="25" t="b">
        <f t="shared" si="513"/>
        <v>1</v>
      </c>
      <c r="O1092" s="377"/>
      <c r="P1092" s="377" t="s">
        <v>13773</v>
      </c>
    </row>
    <row r="1093" spans="1:16" x14ac:dyDescent="0.25">
      <c r="A1093" s="378">
        <f t="shared" si="511"/>
        <v>94678</v>
      </c>
      <c r="B1093" s="379">
        <v>38383</v>
      </c>
      <c r="C1093" s="380"/>
      <c r="D1093" s="380" t="s">
        <v>7660</v>
      </c>
      <c r="E1093" s="381"/>
      <c r="F1093" s="381" t="s">
        <v>6</v>
      </c>
      <c r="G1093" s="382">
        <v>1.7000000000000001E-2</v>
      </c>
      <c r="H1093" s="383">
        <f>VLOOKUP(B1093,'INS-SIN-SD-10-2023'!A:D,4,0)</f>
        <v>2.27</v>
      </c>
      <c r="I1093" s="383"/>
      <c r="J1093" s="25">
        <f t="shared" si="512"/>
        <v>0.03</v>
      </c>
      <c r="M1093" s="25">
        <f>VLOOKUP(B1093,'INS-SIN-SD-10-2023'!A:D,4,0)</f>
        <v>2.27</v>
      </c>
      <c r="N1093" s="25" t="b">
        <f t="shared" si="513"/>
        <v>1</v>
      </c>
      <c r="O1093" s="377"/>
      <c r="P1093" s="377" t="s">
        <v>13773</v>
      </c>
    </row>
    <row r="1094" spans="1:16" ht="60" x14ac:dyDescent="0.25">
      <c r="A1094" s="328">
        <v>94680</v>
      </c>
      <c r="B1094" s="357"/>
      <c r="C1094" s="339" t="s">
        <v>7156</v>
      </c>
      <c r="D1094" s="339"/>
      <c r="E1094" s="334" t="s">
        <v>6</v>
      </c>
      <c r="F1094" s="334"/>
      <c r="G1094" s="358"/>
      <c r="H1094" s="359"/>
      <c r="I1094" s="340">
        <f>SUMIF(A:A,A1094,J:J)</f>
        <v>49.84</v>
      </c>
      <c r="J1094" s="377"/>
      <c r="K1094" s="377"/>
      <c r="L1094" s="377"/>
      <c r="M1094" s="377"/>
      <c r="N1094" s="377"/>
      <c r="O1094" s="377"/>
      <c r="P1094" s="377"/>
    </row>
    <row r="1095" spans="1:16" ht="30" x14ac:dyDescent="0.25">
      <c r="A1095" s="390">
        <f t="shared" ref="A1095:A1100" si="514">IF(O1095&lt;&gt;0,O1095,A1094)</f>
        <v>94680</v>
      </c>
      <c r="B1095" s="391">
        <v>88248</v>
      </c>
      <c r="C1095" s="392"/>
      <c r="D1095" s="392" t="s">
        <v>3290</v>
      </c>
      <c r="E1095" s="393"/>
      <c r="F1095" s="393" t="s">
        <v>517</v>
      </c>
      <c r="G1095" s="394">
        <v>0.27600000000000002</v>
      </c>
      <c r="H1095" s="395">
        <f>VLOOKUP(B1095,'CMP-SIN-SD-10-2023'!A:D,4,0)</f>
        <v>22.17</v>
      </c>
      <c r="I1095" s="395"/>
      <c r="J1095" s="25">
        <f t="shared" ref="J1095:J1100" si="515">TRUNC((H1095*G1095),2)</f>
        <v>6.11</v>
      </c>
      <c r="M1095" s="25">
        <f>VLOOKUP(B1095,'CMP-SIN-SD-10-2023'!A:D,4,0)</f>
        <v>22.17</v>
      </c>
      <c r="N1095" s="25" t="b">
        <f t="shared" ref="N1095:N1100" si="516">M1095=H1095</f>
        <v>1</v>
      </c>
      <c r="O1095" s="377"/>
      <c r="P1095" s="377"/>
    </row>
    <row r="1096" spans="1:16" ht="30" x14ac:dyDescent="0.25">
      <c r="A1096" s="367">
        <f t="shared" si="514"/>
        <v>94680</v>
      </c>
      <c r="B1096" s="226">
        <v>88267</v>
      </c>
      <c r="C1096" s="227"/>
      <c r="D1096" s="227" t="s">
        <v>3307</v>
      </c>
      <c r="E1096" s="228"/>
      <c r="F1096" s="228" t="s">
        <v>517</v>
      </c>
      <c r="G1096" s="368">
        <v>0.27600000000000002</v>
      </c>
      <c r="H1096" s="369">
        <f>VLOOKUP(B1096,'CMP-SIN-SD-10-2023'!A:D,4,0)</f>
        <v>28.78</v>
      </c>
      <c r="I1096" s="369"/>
      <c r="J1096" s="25">
        <f t="shared" si="515"/>
        <v>7.94</v>
      </c>
      <c r="M1096" s="25">
        <f>VLOOKUP(B1096,'CMP-SIN-SD-10-2023'!A:D,4,0)</f>
        <v>28.78</v>
      </c>
      <c r="N1096" s="25" t="b">
        <f t="shared" si="516"/>
        <v>1</v>
      </c>
      <c r="O1096" s="377"/>
      <c r="P1096" s="377"/>
    </row>
    <row r="1097" spans="1:16" x14ac:dyDescent="0.25">
      <c r="A1097" s="367">
        <f t="shared" si="514"/>
        <v>94680</v>
      </c>
      <c r="B1097" s="226">
        <v>20080</v>
      </c>
      <c r="C1097" s="227"/>
      <c r="D1097" s="227" t="s">
        <v>7441</v>
      </c>
      <c r="E1097" s="228"/>
      <c r="F1097" s="228" t="s">
        <v>6</v>
      </c>
      <c r="G1097" s="368">
        <v>0.154</v>
      </c>
      <c r="H1097" s="369">
        <f>VLOOKUP(B1097,'INS-SIN-SD-10-2023'!A:D,4,0)</f>
        <v>21.82</v>
      </c>
      <c r="I1097" s="369"/>
      <c r="J1097" s="25">
        <f t="shared" si="515"/>
        <v>3.36</v>
      </c>
      <c r="M1097" s="25">
        <f>VLOOKUP(B1097,'INS-SIN-SD-10-2023'!A:D,4,0)</f>
        <v>21.82</v>
      </c>
      <c r="N1097" s="25" t="b">
        <f t="shared" si="516"/>
        <v>1</v>
      </c>
      <c r="O1097" s="377"/>
      <c r="P1097" s="377" t="s">
        <v>13773</v>
      </c>
    </row>
    <row r="1098" spans="1:16" ht="30" x14ac:dyDescent="0.25">
      <c r="A1098" s="367">
        <f t="shared" si="514"/>
        <v>94680</v>
      </c>
      <c r="B1098" s="226">
        <v>3539</v>
      </c>
      <c r="C1098" s="227"/>
      <c r="D1098" s="227" t="s">
        <v>7646</v>
      </c>
      <c r="E1098" s="228"/>
      <c r="F1098" s="228" t="s">
        <v>6</v>
      </c>
      <c r="G1098" s="368">
        <v>1</v>
      </c>
      <c r="H1098" s="369">
        <f>VLOOKUP(B1098,'INS-SIN-SD-10-2023'!A:D,4,0)</f>
        <v>29.27</v>
      </c>
      <c r="I1098" s="369"/>
      <c r="J1098" s="25">
        <f t="shared" si="515"/>
        <v>29.27</v>
      </c>
      <c r="M1098" s="25">
        <f>VLOOKUP(B1098,'INS-SIN-SD-10-2023'!A:D,4,0)</f>
        <v>29.27</v>
      </c>
      <c r="N1098" s="25" t="b">
        <f t="shared" si="516"/>
        <v>1</v>
      </c>
      <c r="O1098" s="377"/>
      <c r="P1098" s="377" t="s">
        <v>13773</v>
      </c>
    </row>
    <row r="1099" spans="1:16" ht="30" x14ac:dyDescent="0.25">
      <c r="A1099" s="367">
        <f t="shared" si="514"/>
        <v>94680</v>
      </c>
      <c r="B1099" s="226">
        <v>20083</v>
      </c>
      <c r="C1099" s="227"/>
      <c r="D1099" s="227" t="s">
        <v>7774</v>
      </c>
      <c r="E1099" s="228"/>
      <c r="F1099" s="228" t="s">
        <v>6</v>
      </c>
      <c r="G1099" s="368">
        <v>4.1000000000000002E-2</v>
      </c>
      <c r="H1099" s="369">
        <f>VLOOKUP(B1099,'INS-SIN-SD-10-2023'!A:D,4,0)</f>
        <v>75.75</v>
      </c>
      <c r="I1099" s="369"/>
      <c r="J1099" s="25">
        <f t="shared" si="515"/>
        <v>3.1</v>
      </c>
      <c r="M1099" s="25">
        <f>VLOOKUP(B1099,'INS-SIN-SD-10-2023'!A:D,4,0)</f>
        <v>75.75</v>
      </c>
      <c r="N1099" s="25" t="b">
        <f t="shared" si="516"/>
        <v>1</v>
      </c>
      <c r="O1099" s="377"/>
      <c r="P1099" s="377" t="s">
        <v>13773</v>
      </c>
    </row>
    <row r="1100" spans="1:16" x14ac:dyDescent="0.25">
      <c r="A1100" s="378">
        <f t="shared" si="514"/>
        <v>94680</v>
      </c>
      <c r="B1100" s="379">
        <v>38383</v>
      </c>
      <c r="C1100" s="380"/>
      <c r="D1100" s="380" t="s">
        <v>7660</v>
      </c>
      <c r="E1100" s="381"/>
      <c r="F1100" s="381" t="s">
        <v>6</v>
      </c>
      <c r="G1100" s="382">
        <v>2.8000000000000001E-2</v>
      </c>
      <c r="H1100" s="383">
        <f>VLOOKUP(B1100,'INS-SIN-SD-10-2023'!A:D,4,0)</f>
        <v>2.27</v>
      </c>
      <c r="I1100" s="383"/>
      <c r="J1100" s="25">
        <f t="shared" si="515"/>
        <v>0.06</v>
      </c>
      <c r="M1100" s="25">
        <f>VLOOKUP(B1100,'INS-SIN-SD-10-2023'!A:D,4,0)</f>
        <v>2.27</v>
      </c>
      <c r="N1100" s="25" t="b">
        <f t="shared" si="516"/>
        <v>1</v>
      </c>
      <c r="O1100" s="377"/>
      <c r="P1100" s="377" t="s">
        <v>13773</v>
      </c>
    </row>
    <row r="1101" spans="1:16" ht="60" x14ac:dyDescent="0.25">
      <c r="A1101" s="328">
        <v>94686</v>
      </c>
      <c r="B1101" s="357"/>
      <c r="C1101" s="339" t="s">
        <v>4726</v>
      </c>
      <c r="D1101" s="339"/>
      <c r="E1101" s="334" t="s">
        <v>6</v>
      </c>
      <c r="F1101" s="334"/>
      <c r="G1101" s="358"/>
      <c r="H1101" s="359"/>
      <c r="I1101" s="340">
        <f>SUMIF(A:A,A1101,J:J)</f>
        <v>246.01</v>
      </c>
      <c r="J1101" s="377"/>
      <c r="K1101" s="377"/>
      <c r="L1101" s="377"/>
      <c r="M1101" s="377"/>
      <c r="N1101" s="377"/>
      <c r="O1101" s="377"/>
      <c r="P1101" s="377"/>
    </row>
    <row r="1102" spans="1:16" ht="30" x14ac:dyDescent="0.25">
      <c r="A1102" s="390">
        <f t="shared" ref="A1102:A1107" si="517">IF(O1102&lt;&gt;0,O1102,A1101)</f>
        <v>94686</v>
      </c>
      <c r="B1102" s="391">
        <v>88248</v>
      </c>
      <c r="C1102" s="392"/>
      <c r="D1102" s="392" t="s">
        <v>3290</v>
      </c>
      <c r="E1102" s="393"/>
      <c r="F1102" s="393" t="s">
        <v>517</v>
      </c>
      <c r="G1102" s="394">
        <v>0.48499999999999999</v>
      </c>
      <c r="H1102" s="395">
        <f>VLOOKUP(B1102,'CMP-SIN-SD-10-2023'!A:D,4,0)</f>
        <v>22.17</v>
      </c>
      <c r="I1102" s="395"/>
      <c r="J1102" s="25">
        <f t="shared" ref="J1102:J1107" si="518">TRUNC((H1102*G1102),2)</f>
        <v>10.75</v>
      </c>
      <c r="M1102" s="25">
        <f>VLOOKUP(B1102,'CMP-SIN-SD-10-2023'!A:D,4,0)</f>
        <v>22.17</v>
      </c>
      <c r="N1102" s="25" t="b">
        <f t="shared" ref="N1102:N1107" si="519">M1102=H1102</f>
        <v>1</v>
      </c>
      <c r="O1102" s="377"/>
      <c r="P1102" s="377"/>
    </row>
    <row r="1103" spans="1:16" ht="30" x14ac:dyDescent="0.25">
      <c r="A1103" s="367">
        <f t="shared" si="517"/>
        <v>94686</v>
      </c>
      <c r="B1103" s="226">
        <v>88267</v>
      </c>
      <c r="C1103" s="227"/>
      <c r="D1103" s="227" t="s">
        <v>3307</v>
      </c>
      <c r="E1103" s="228"/>
      <c r="F1103" s="228" t="s">
        <v>517</v>
      </c>
      <c r="G1103" s="368">
        <v>0.48499999999999999</v>
      </c>
      <c r="H1103" s="369">
        <f>VLOOKUP(B1103,'CMP-SIN-SD-10-2023'!A:D,4,0)</f>
        <v>28.78</v>
      </c>
      <c r="I1103" s="369"/>
      <c r="J1103" s="25">
        <f t="shared" si="518"/>
        <v>13.95</v>
      </c>
      <c r="M1103" s="25">
        <f>VLOOKUP(B1103,'CMP-SIN-SD-10-2023'!A:D,4,0)</f>
        <v>28.78</v>
      </c>
      <c r="N1103" s="25" t="b">
        <f t="shared" si="519"/>
        <v>1</v>
      </c>
      <c r="O1103" s="377"/>
      <c r="P1103" s="377"/>
    </row>
    <row r="1104" spans="1:16" x14ac:dyDescent="0.25">
      <c r="A1104" s="367">
        <f t="shared" si="517"/>
        <v>94686</v>
      </c>
      <c r="B1104" s="226">
        <v>20080</v>
      </c>
      <c r="C1104" s="227"/>
      <c r="D1104" s="227" t="s">
        <v>7441</v>
      </c>
      <c r="E1104" s="228"/>
      <c r="F1104" s="228" t="s">
        <v>6</v>
      </c>
      <c r="G1104" s="368">
        <v>0.28899999999999998</v>
      </c>
      <c r="H1104" s="369">
        <f>VLOOKUP(B1104,'INS-SIN-SD-10-2023'!A:D,4,0)</f>
        <v>21.82</v>
      </c>
      <c r="I1104" s="369"/>
      <c r="J1104" s="25">
        <f t="shared" si="518"/>
        <v>6.3</v>
      </c>
      <c r="M1104" s="25">
        <f>VLOOKUP(B1104,'INS-SIN-SD-10-2023'!A:D,4,0)</f>
        <v>21.82</v>
      </c>
      <c r="N1104" s="25" t="b">
        <f t="shared" si="519"/>
        <v>1</v>
      </c>
      <c r="O1104" s="377"/>
      <c r="P1104" s="377" t="s">
        <v>13773</v>
      </c>
    </row>
    <row r="1105" spans="1:16" ht="30" x14ac:dyDescent="0.25">
      <c r="A1105" s="367">
        <f t="shared" si="517"/>
        <v>94686</v>
      </c>
      <c r="B1105" s="226">
        <v>3530</v>
      </c>
      <c r="C1105" s="227"/>
      <c r="D1105" s="227" t="s">
        <v>7642</v>
      </c>
      <c r="E1105" s="228"/>
      <c r="F1105" s="228" t="s">
        <v>6</v>
      </c>
      <c r="G1105" s="368">
        <v>1</v>
      </c>
      <c r="H1105" s="369">
        <f>VLOOKUP(B1105,'INS-SIN-SD-10-2023'!A:D,4,0)</f>
        <v>209.16</v>
      </c>
      <c r="I1105" s="369"/>
      <c r="J1105" s="25">
        <f t="shared" si="518"/>
        <v>209.16</v>
      </c>
      <c r="M1105" s="25">
        <f>VLOOKUP(B1105,'INS-SIN-SD-10-2023'!A:D,4,0)</f>
        <v>209.16</v>
      </c>
      <c r="N1105" s="25" t="b">
        <f t="shared" si="519"/>
        <v>1</v>
      </c>
      <c r="O1105" s="377"/>
      <c r="P1105" s="377" t="s">
        <v>13773</v>
      </c>
    </row>
    <row r="1106" spans="1:16" ht="30" x14ac:dyDescent="0.25">
      <c r="A1106" s="367">
        <f t="shared" si="517"/>
        <v>94686</v>
      </c>
      <c r="B1106" s="226">
        <v>20083</v>
      </c>
      <c r="C1106" s="227"/>
      <c r="D1106" s="227" t="s">
        <v>7774</v>
      </c>
      <c r="E1106" s="228"/>
      <c r="F1106" s="228" t="s">
        <v>6</v>
      </c>
      <c r="G1106" s="368">
        <v>7.5999999999999998E-2</v>
      </c>
      <c r="H1106" s="369">
        <f>VLOOKUP(B1106,'INS-SIN-SD-10-2023'!A:D,4,0)</f>
        <v>75.75</v>
      </c>
      <c r="I1106" s="369"/>
      <c r="J1106" s="25">
        <f t="shared" si="518"/>
        <v>5.75</v>
      </c>
      <c r="M1106" s="25">
        <f>VLOOKUP(B1106,'INS-SIN-SD-10-2023'!A:D,4,0)</f>
        <v>75.75</v>
      </c>
      <c r="N1106" s="25" t="b">
        <f t="shared" si="519"/>
        <v>1</v>
      </c>
      <c r="O1106" s="377"/>
      <c r="P1106" s="377" t="s">
        <v>13773</v>
      </c>
    </row>
    <row r="1107" spans="1:16" x14ac:dyDescent="0.25">
      <c r="A1107" s="378">
        <f t="shared" si="517"/>
        <v>94686</v>
      </c>
      <c r="B1107" s="379">
        <v>38383</v>
      </c>
      <c r="C1107" s="380"/>
      <c r="D1107" s="380" t="s">
        <v>7660</v>
      </c>
      <c r="E1107" s="381"/>
      <c r="F1107" s="381" t="s">
        <v>6</v>
      </c>
      <c r="G1107" s="382">
        <v>4.8000000000000001E-2</v>
      </c>
      <c r="H1107" s="383">
        <f>VLOOKUP(B1107,'INS-SIN-SD-10-2023'!A:D,4,0)</f>
        <v>2.27</v>
      </c>
      <c r="I1107" s="383"/>
      <c r="J1107" s="25">
        <f t="shared" si="518"/>
        <v>0.1</v>
      </c>
      <c r="M1107" s="25">
        <f>VLOOKUP(B1107,'INS-SIN-SD-10-2023'!A:D,4,0)</f>
        <v>2.27</v>
      </c>
      <c r="N1107" s="25" t="b">
        <f t="shared" si="519"/>
        <v>1</v>
      </c>
      <c r="O1107" s="377"/>
      <c r="P1107" s="377" t="s">
        <v>13773</v>
      </c>
    </row>
    <row r="1108" spans="1:16" ht="45" x14ac:dyDescent="0.25">
      <c r="A1108" s="328">
        <v>89363</v>
      </c>
      <c r="B1108" s="357"/>
      <c r="C1108" s="339" t="s">
        <v>5807</v>
      </c>
      <c r="D1108" s="339"/>
      <c r="E1108" s="334" t="s">
        <v>6</v>
      </c>
      <c r="F1108" s="334"/>
      <c r="G1108" s="358"/>
      <c r="H1108" s="359"/>
      <c r="I1108" s="340">
        <f>SUMIF(A:A,A1108,J:J)</f>
        <v>10.39</v>
      </c>
      <c r="J1108" s="377"/>
      <c r="K1108" s="377"/>
      <c r="L1108" s="377"/>
      <c r="M1108" s="377"/>
      <c r="N1108" s="377"/>
      <c r="O1108" s="377"/>
      <c r="P1108" s="377"/>
    </row>
    <row r="1109" spans="1:16" ht="30" x14ac:dyDescent="0.25">
      <c r="A1109" s="390">
        <f t="shared" ref="A1109:A1114" si="520">IF(O1109&lt;&gt;0,O1109,A1108)</f>
        <v>89363</v>
      </c>
      <c r="B1109" s="391">
        <v>88248</v>
      </c>
      <c r="C1109" s="392"/>
      <c r="D1109" s="392" t="s">
        <v>3290</v>
      </c>
      <c r="E1109" s="393"/>
      <c r="F1109" s="393" t="s">
        <v>517</v>
      </c>
      <c r="G1109" s="394">
        <v>0.152</v>
      </c>
      <c r="H1109" s="395">
        <f>VLOOKUP(B1109,'CMP-SIN-SD-10-2023'!A:D,4,0)</f>
        <v>22.17</v>
      </c>
      <c r="I1109" s="395"/>
      <c r="J1109" s="25">
        <f t="shared" ref="J1109:J1114" si="521">TRUNC((H1109*G1109),2)</f>
        <v>3.36</v>
      </c>
      <c r="M1109" s="25">
        <f>VLOOKUP(B1109,'CMP-SIN-SD-10-2023'!A:D,4,0)</f>
        <v>22.17</v>
      </c>
      <c r="N1109" s="25" t="b">
        <f t="shared" ref="N1109:N1114" si="522">M1109=H1109</f>
        <v>1</v>
      </c>
      <c r="O1109" s="377"/>
      <c r="P1109" s="377"/>
    </row>
    <row r="1110" spans="1:16" ht="30" x14ac:dyDescent="0.25">
      <c r="A1110" s="367">
        <f t="shared" si="520"/>
        <v>89363</v>
      </c>
      <c r="B1110" s="226">
        <v>88267</v>
      </c>
      <c r="C1110" s="227"/>
      <c r="D1110" s="227" t="s">
        <v>3307</v>
      </c>
      <c r="E1110" s="228"/>
      <c r="F1110" s="228" t="s">
        <v>517</v>
      </c>
      <c r="G1110" s="368">
        <v>0.152</v>
      </c>
      <c r="H1110" s="369">
        <f>VLOOKUP(B1110,'CMP-SIN-SD-10-2023'!A:D,4,0)</f>
        <v>28.78</v>
      </c>
      <c r="I1110" s="369"/>
      <c r="J1110" s="25">
        <f t="shared" si="521"/>
        <v>4.37</v>
      </c>
      <c r="M1110" s="25">
        <f>VLOOKUP(B1110,'CMP-SIN-SD-10-2023'!A:D,4,0)</f>
        <v>28.78</v>
      </c>
      <c r="N1110" s="25" t="b">
        <f t="shared" si="522"/>
        <v>1</v>
      </c>
      <c r="O1110" s="377"/>
      <c r="P1110" s="377"/>
    </row>
    <row r="1111" spans="1:16" x14ac:dyDescent="0.25">
      <c r="A1111" s="367">
        <f t="shared" si="520"/>
        <v>89363</v>
      </c>
      <c r="B1111" s="226">
        <v>122</v>
      </c>
      <c r="C1111" s="227"/>
      <c r="D1111" s="227" t="s">
        <v>7440</v>
      </c>
      <c r="E1111" s="228"/>
      <c r="F1111" s="228" t="s">
        <v>6</v>
      </c>
      <c r="G1111" s="368">
        <v>7.1000000000000004E-3</v>
      </c>
      <c r="H1111" s="369">
        <f>VLOOKUP(B1111,'INS-SIN-SD-10-2023'!A:D,4,0)</f>
        <v>66.86</v>
      </c>
      <c r="I1111" s="369"/>
      <c r="J1111" s="25">
        <f t="shared" si="521"/>
        <v>0.47</v>
      </c>
      <c r="M1111" s="25">
        <f>VLOOKUP(B1111,'INS-SIN-SD-10-2023'!A:D,4,0)</f>
        <v>66.86</v>
      </c>
      <c r="N1111" s="25" t="b">
        <f t="shared" si="522"/>
        <v>1</v>
      </c>
      <c r="O1111" s="377"/>
      <c r="P1111" s="377" t="s">
        <v>13773</v>
      </c>
    </row>
    <row r="1112" spans="1:16" ht="30" x14ac:dyDescent="0.25">
      <c r="A1112" s="367">
        <f t="shared" si="520"/>
        <v>89363</v>
      </c>
      <c r="B1112" s="226">
        <v>3500</v>
      </c>
      <c r="C1112" s="227"/>
      <c r="D1112" s="227" t="s">
        <v>7647</v>
      </c>
      <c r="E1112" s="228"/>
      <c r="F1112" s="228" t="s">
        <v>6</v>
      </c>
      <c r="G1112" s="368">
        <v>1</v>
      </c>
      <c r="H1112" s="369">
        <f>VLOOKUP(B1112,'INS-SIN-SD-10-2023'!A:D,4,0)</f>
        <v>1.52</v>
      </c>
      <c r="I1112" s="369"/>
      <c r="J1112" s="25">
        <f t="shared" si="521"/>
        <v>1.52</v>
      </c>
      <c r="M1112" s="25">
        <f>VLOOKUP(B1112,'INS-SIN-SD-10-2023'!A:D,4,0)</f>
        <v>1.52</v>
      </c>
      <c r="N1112" s="25" t="b">
        <f t="shared" si="522"/>
        <v>1</v>
      </c>
      <c r="O1112" s="377"/>
      <c r="P1112" s="377" t="s">
        <v>13773</v>
      </c>
    </row>
    <row r="1113" spans="1:16" ht="30" x14ac:dyDescent="0.25">
      <c r="A1113" s="367">
        <f t="shared" si="520"/>
        <v>89363</v>
      </c>
      <c r="B1113" s="226">
        <v>20083</v>
      </c>
      <c r="C1113" s="227"/>
      <c r="D1113" s="227" t="s">
        <v>7774</v>
      </c>
      <c r="E1113" s="228"/>
      <c r="F1113" s="228" t="s">
        <v>6</v>
      </c>
      <c r="G1113" s="368">
        <v>8.0000000000000002E-3</v>
      </c>
      <c r="H1113" s="369">
        <f>VLOOKUP(B1113,'INS-SIN-SD-10-2023'!A:D,4,0)</f>
        <v>75.75</v>
      </c>
      <c r="I1113" s="369"/>
      <c r="J1113" s="25">
        <f t="shared" si="521"/>
        <v>0.6</v>
      </c>
      <c r="M1113" s="25">
        <f>VLOOKUP(B1113,'INS-SIN-SD-10-2023'!A:D,4,0)</f>
        <v>75.75</v>
      </c>
      <c r="N1113" s="25" t="b">
        <f t="shared" si="522"/>
        <v>1</v>
      </c>
      <c r="O1113" s="377"/>
      <c r="P1113" s="377" t="s">
        <v>13773</v>
      </c>
    </row>
    <row r="1114" spans="1:16" x14ac:dyDescent="0.25">
      <c r="A1114" s="378">
        <f t="shared" si="520"/>
        <v>89363</v>
      </c>
      <c r="B1114" s="379">
        <v>38383</v>
      </c>
      <c r="C1114" s="380"/>
      <c r="D1114" s="380" t="s">
        <v>7660</v>
      </c>
      <c r="E1114" s="381"/>
      <c r="F1114" s="381" t="s">
        <v>6</v>
      </c>
      <c r="G1114" s="382">
        <v>3.3799999999999997E-2</v>
      </c>
      <c r="H1114" s="383">
        <f>VLOOKUP(B1114,'INS-SIN-SD-10-2023'!A:D,4,0)</f>
        <v>2.27</v>
      </c>
      <c r="I1114" s="383"/>
      <c r="J1114" s="25">
        <f t="shared" si="521"/>
        <v>7.0000000000000007E-2</v>
      </c>
      <c r="M1114" s="25">
        <f>VLOOKUP(B1114,'INS-SIN-SD-10-2023'!A:D,4,0)</f>
        <v>2.27</v>
      </c>
      <c r="N1114" s="25" t="b">
        <f t="shared" si="522"/>
        <v>1</v>
      </c>
      <c r="O1114" s="377"/>
      <c r="P1114" s="377" t="s">
        <v>13773</v>
      </c>
    </row>
    <row r="1115" spans="1:16" ht="45" x14ac:dyDescent="0.25">
      <c r="A1115" s="328">
        <v>89368</v>
      </c>
      <c r="B1115" s="357"/>
      <c r="C1115" s="339" t="s">
        <v>5812</v>
      </c>
      <c r="D1115" s="339"/>
      <c r="E1115" s="334" t="s">
        <v>6</v>
      </c>
      <c r="F1115" s="334"/>
      <c r="G1115" s="358"/>
      <c r="H1115" s="359"/>
      <c r="I1115" s="340">
        <f>SUMIF(A:A,A1115,J:J)</f>
        <v>14.949999999999998</v>
      </c>
      <c r="J1115" s="377"/>
      <c r="K1115" s="377"/>
      <c r="L1115" s="377"/>
      <c r="M1115" s="377"/>
      <c r="N1115" s="377"/>
      <c r="O1115" s="377"/>
      <c r="P1115" s="377"/>
    </row>
    <row r="1116" spans="1:16" ht="30" x14ac:dyDescent="0.25">
      <c r="A1116" s="390">
        <f t="shared" ref="A1116:A1121" si="523">IF(O1116&lt;&gt;0,O1116,A1115)</f>
        <v>89368</v>
      </c>
      <c r="B1116" s="391">
        <v>88248</v>
      </c>
      <c r="C1116" s="392"/>
      <c r="D1116" s="392" t="s">
        <v>3290</v>
      </c>
      <c r="E1116" s="393"/>
      <c r="F1116" s="393" t="s">
        <v>517</v>
      </c>
      <c r="G1116" s="394">
        <v>0.1812</v>
      </c>
      <c r="H1116" s="395">
        <f>VLOOKUP(B1116,'CMP-SIN-SD-10-2023'!A:D,4,0)</f>
        <v>22.17</v>
      </c>
      <c r="I1116" s="395"/>
      <c r="J1116" s="25">
        <f t="shared" ref="J1116:J1121" si="524">TRUNC((H1116*G1116),2)</f>
        <v>4.01</v>
      </c>
      <c r="M1116" s="25">
        <f>VLOOKUP(B1116,'CMP-SIN-SD-10-2023'!A:D,4,0)</f>
        <v>22.17</v>
      </c>
      <c r="N1116" s="25" t="b">
        <f t="shared" ref="N1116:N1121" si="525">M1116=H1116</f>
        <v>1</v>
      </c>
      <c r="O1116" s="377"/>
      <c r="P1116" s="377"/>
    </row>
    <row r="1117" spans="1:16" ht="30" x14ac:dyDescent="0.25">
      <c r="A1117" s="367">
        <f t="shared" si="523"/>
        <v>89368</v>
      </c>
      <c r="B1117" s="226">
        <v>88267</v>
      </c>
      <c r="C1117" s="227"/>
      <c r="D1117" s="227" t="s">
        <v>3307</v>
      </c>
      <c r="E1117" s="228"/>
      <c r="F1117" s="228" t="s">
        <v>517</v>
      </c>
      <c r="G1117" s="368">
        <v>0.1812</v>
      </c>
      <c r="H1117" s="369">
        <f>VLOOKUP(B1117,'CMP-SIN-SD-10-2023'!A:D,4,0)</f>
        <v>28.78</v>
      </c>
      <c r="I1117" s="369"/>
      <c r="J1117" s="25">
        <f t="shared" si="524"/>
        <v>5.21</v>
      </c>
      <c r="M1117" s="25">
        <f>VLOOKUP(B1117,'CMP-SIN-SD-10-2023'!A:D,4,0)</f>
        <v>28.78</v>
      </c>
      <c r="N1117" s="25" t="b">
        <f t="shared" si="525"/>
        <v>1</v>
      </c>
      <c r="O1117" s="377"/>
      <c r="P1117" s="377"/>
    </row>
    <row r="1118" spans="1:16" x14ac:dyDescent="0.25">
      <c r="A1118" s="367">
        <f t="shared" si="523"/>
        <v>89368</v>
      </c>
      <c r="B1118" s="226">
        <v>122</v>
      </c>
      <c r="C1118" s="227"/>
      <c r="D1118" s="227" t="s">
        <v>7440</v>
      </c>
      <c r="E1118" s="228"/>
      <c r="F1118" s="228" t="s">
        <v>6</v>
      </c>
      <c r="G1118" s="368">
        <v>9.4000000000000004E-3</v>
      </c>
      <c r="H1118" s="369">
        <f>VLOOKUP(B1118,'INS-SIN-SD-10-2023'!A:D,4,0)</f>
        <v>66.86</v>
      </c>
      <c r="I1118" s="369"/>
      <c r="J1118" s="25">
        <f t="shared" si="524"/>
        <v>0.62</v>
      </c>
      <c r="M1118" s="25">
        <f>VLOOKUP(B1118,'INS-SIN-SD-10-2023'!A:D,4,0)</f>
        <v>66.86</v>
      </c>
      <c r="N1118" s="25" t="b">
        <f t="shared" si="525"/>
        <v>1</v>
      </c>
      <c r="O1118" s="377"/>
      <c r="P1118" s="377" t="s">
        <v>13773</v>
      </c>
    </row>
    <row r="1119" spans="1:16" ht="30" x14ac:dyDescent="0.25">
      <c r="A1119" s="367">
        <f t="shared" si="523"/>
        <v>89368</v>
      </c>
      <c r="B1119" s="226">
        <v>3501</v>
      </c>
      <c r="C1119" s="227"/>
      <c r="D1119" s="227" t="s">
        <v>7648</v>
      </c>
      <c r="E1119" s="228"/>
      <c r="F1119" s="228" t="s">
        <v>6</v>
      </c>
      <c r="G1119" s="368">
        <v>1</v>
      </c>
      <c r="H1119" s="369">
        <f>VLOOKUP(B1119,'INS-SIN-SD-10-2023'!A:D,4,0)</f>
        <v>4.1900000000000004</v>
      </c>
      <c r="I1119" s="369"/>
      <c r="J1119" s="25">
        <f t="shared" si="524"/>
        <v>4.1900000000000004</v>
      </c>
      <c r="M1119" s="25">
        <f>VLOOKUP(B1119,'INS-SIN-SD-10-2023'!A:D,4,0)</f>
        <v>4.1900000000000004</v>
      </c>
      <c r="N1119" s="25" t="b">
        <f t="shared" si="525"/>
        <v>1</v>
      </c>
      <c r="O1119" s="377"/>
      <c r="P1119" s="377" t="s">
        <v>13773</v>
      </c>
    </row>
    <row r="1120" spans="1:16" ht="30" x14ac:dyDescent="0.25">
      <c r="A1120" s="367">
        <f t="shared" si="523"/>
        <v>89368</v>
      </c>
      <c r="B1120" s="226">
        <v>20083</v>
      </c>
      <c r="C1120" s="227"/>
      <c r="D1120" s="227" t="s">
        <v>7774</v>
      </c>
      <c r="E1120" s="228"/>
      <c r="F1120" s="228" t="s">
        <v>6</v>
      </c>
      <c r="G1120" s="368">
        <v>1.0999999999999999E-2</v>
      </c>
      <c r="H1120" s="369">
        <f>VLOOKUP(B1120,'INS-SIN-SD-10-2023'!A:D,4,0)</f>
        <v>75.75</v>
      </c>
      <c r="I1120" s="369"/>
      <c r="J1120" s="25">
        <f t="shared" si="524"/>
        <v>0.83</v>
      </c>
      <c r="M1120" s="25">
        <f>VLOOKUP(B1120,'INS-SIN-SD-10-2023'!A:D,4,0)</f>
        <v>75.75</v>
      </c>
      <c r="N1120" s="25" t="b">
        <f t="shared" si="525"/>
        <v>1</v>
      </c>
      <c r="O1120" s="377"/>
      <c r="P1120" s="377" t="s">
        <v>13773</v>
      </c>
    </row>
    <row r="1121" spans="1:16" x14ac:dyDescent="0.25">
      <c r="A1121" s="378">
        <f t="shared" si="523"/>
        <v>89368</v>
      </c>
      <c r="B1121" s="379">
        <v>38383</v>
      </c>
      <c r="C1121" s="380"/>
      <c r="D1121" s="380" t="s">
        <v>7660</v>
      </c>
      <c r="E1121" s="381"/>
      <c r="F1121" s="381" t="s">
        <v>6</v>
      </c>
      <c r="G1121" s="382">
        <v>4.0300000000000002E-2</v>
      </c>
      <c r="H1121" s="383">
        <f>VLOOKUP(B1121,'INS-SIN-SD-10-2023'!A:D,4,0)</f>
        <v>2.27</v>
      </c>
      <c r="I1121" s="383"/>
      <c r="J1121" s="25">
        <f t="shared" si="524"/>
        <v>0.09</v>
      </c>
      <c r="M1121" s="25">
        <f>VLOOKUP(B1121,'INS-SIN-SD-10-2023'!A:D,4,0)</f>
        <v>2.27</v>
      </c>
      <c r="N1121" s="25" t="b">
        <f t="shared" si="525"/>
        <v>1</v>
      </c>
      <c r="O1121" s="377"/>
      <c r="P1121" s="377" t="s">
        <v>13773</v>
      </c>
    </row>
    <row r="1122" spans="1:16" ht="45" x14ac:dyDescent="0.25">
      <c r="A1122" s="328" t="s">
        <v>7175</v>
      </c>
      <c r="B1122" s="357"/>
      <c r="C1122" s="339" t="s">
        <v>14011</v>
      </c>
      <c r="D1122" s="339"/>
      <c r="E1122" s="334" t="s">
        <v>6</v>
      </c>
      <c r="F1122" s="334"/>
      <c r="G1122" s="358"/>
      <c r="H1122" s="359"/>
      <c r="I1122" s="340">
        <f>SUMIF(A:A,A1122,J:J)</f>
        <v>13.61</v>
      </c>
      <c r="J1122" s="377"/>
      <c r="K1122" s="377"/>
      <c r="L1122" s="377"/>
      <c r="M1122" s="377"/>
      <c r="N1122" s="377"/>
      <c r="O1122" s="377"/>
      <c r="P1122" s="377"/>
    </row>
    <row r="1123" spans="1:16" ht="30" x14ac:dyDescent="0.25">
      <c r="A1123" s="390" t="str">
        <f t="shared" ref="A1123:A1128" si="526">IF(O1123&lt;&gt;0,O1123,A1122)</f>
        <v>CCU.05.0011</v>
      </c>
      <c r="B1123" s="391">
        <v>88248</v>
      </c>
      <c r="C1123" s="392"/>
      <c r="D1123" s="392" t="s">
        <v>3290</v>
      </c>
      <c r="E1123" s="393"/>
      <c r="F1123" s="393" t="s">
        <v>517</v>
      </c>
      <c r="G1123" s="394">
        <v>0.1416</v>
      </c>
      <c r="H1123" s="395">
        <f>VLOOKUP(B1123,'CMP-SIN-SD-10-2023'!A:D,4,0)</f>
        <v>22.17</v>
      </c>
      <c r="I1123" s="395"/>
      <c r="J1123" s="25">
        <f t="shared" ref="J1123:J1128" si="527">TRUNC((H1123*G1123),2)</f>
        <v>3.13</v>
      </c>
      <c r="M1123" s="25">
        <f>VLOOKUP(B1123,'CMP-SIN-SD-10-2023'!A:D,4,0)</f>
        <v>22.17</v>
      </c>
      <c r="N1123" s="25" t="b">
        <f t="shared" ref="N1123:N1128" si="528">M1123=H1123</f>
        <v>1</v>
      </c>
      <c r="O1123" s="377"/>
      <c r="P1123" s="377"/>
    </row>
    <row r="1124" spans="1:16" ht="30" x14ac:dyDescent="0.25">
      <c r="A1124" s="367" t="str">
        <f t="shared" si="526"/>
        <v>CCU.05.0011</v>
      </c>
      <c r="B1124" s="226">
        <v>88267</v>
      </c>
      <c r="C1124" s="227"/>
      <c r="D1124" s="227" t="s">
        <v>3307</v>
      </c>
      <c r="E1124" s="228"/>
      <c r="F1124" s="228" t="s">
        <v>517</v>
      </c>
      <c r="G1124" s="368">
        <v>0.1416</v>
      </c>
      <c r="H1124" s="369">
        <f>VLOOKUP(B1124,'CMP-SIN-SD-10-2023'!A:D,4,0)</f>
        <v>28.78</v>
      </c>
      <c r="I1124" s="369"/>
      <c r="J1124" s="25">
        <f t="shared" si="527"/>
        <v>4.07</v>
      </c>
      <c r="M1124" s="25">
        <f>VLOOKUP(B1124,'CMP-SIN-SD-10-2023'!A:D,4,0)</f>
        <v>28.78</v>
      </c>
      <c r="N1124" s="25" t="b">
        <f t="shared" si="528"/>
        <v>1</v>
      </c>
      <c r="O1124" s="377"/>
      <c r="P1124" s="377"/>
    </row>
    <row r="1125" spans="1:16" x14ac:dyDescent="0.25">
      <c r="A1125" s="367" t="str">
        <f t="shared" si="526"/>
        <v>CCU.05.0011</v>
      </c>
      <c r="B1125" s="226">
        <v>122</v>
      </c>
      <c r="C1125" s="227"/>
      <c r="D1125" s="227" t="s">
        <v>7440</v>
      </c>
      <c r="E1125" s="228"/>
      <c r="F1125" s="228" t="s">
        <v>6</v>
      </c>
      <c r="G1125" s="368">
        <v>5.8999999999999999E-3</v>
      </c>
      <c r="H1125" s="369">
        <f>VLOOKUP(B1125,'INS-SIN-SD-10-2023'!A:D,4,0)</f>
        <v>66.86</v>
      </c>
      <c r="I1125" s="369"/>
      <c r="J1125" s="25">
        <f t="shared" si="527"/>
        <v>0.39</v>
      </c>
      <c r="M1125" s="25">
        <f>VLOOKUP(B1125,'INS-SIN-SD-10-2023'!A:D,4,0)</f>
        <v>66.86</v>
      </c>
      <c r="N1125" s="25" t="b">
        <f t="shared" si="528"/>
        <v>1</v>
      </c>
      <c r="O1125" s="377"/>
      <c r="P1125" s="377" t="s">
        <v>13773</v>
      </c>
    </row>
    <row r="1126" spans="1:16" ht="30" x14ac:dyDescent="0.25">
      <c r="A1126" s="367" t="str">
        <f t="shared" si="526"/>
        <v>CCU.05.0011</v>
      </c>
      <c r="B1126" s="226">
        <v>20147</v>
      </c>
      <c r="C1126" s="227"/>
      <c r="D1126" s="227" t="s">
        <v>7635</v>
      </c>
      <c r="E1126" s="228"/>
      <c r="F1126" s="228" t="s">
        <v>6</v>
      </c>
      <c r="G1126" s="368">
        <v>1</v>
      </c>
      <c r="H1126" s="369">
        <f>VLOOKUP(B1126,'INS-SIN-SD-10-2023'!A:D,4,0)</f>
        <v>5.42</v>
      </c>
      <c r="I1126" s="369"/>
      <c r="J1126" s="25">
        <f t="shared" si="527"/>
        <v>5.42</v>
      </c>
      <c r="M1126" s="25">
        <f>VLOOKUP(B1126,'INS-SIN-SD-10-2023'!A:D,4,0)</f>
        <v>5.42</v>
      </c>
      <c r="N1126" s="25" t="b">
        <f t="shared" si="528"/>
        <v>1</v>
      </c>
      <c r="O1126" s="377"/>
      <c r="P1126" s="377" t="s">
        <v>13773</v>
      </c>
    </row>
    <row r="1127" spans="1:16" ht="30" x14ac:dyDescent="0.25">
      <c r="A1127" s="367" t="str">
        <f t="shared" si="526"/>
        <v>CCU.05.0011</v>
      </c>
      <c r="B1127" s="226">
        <v>20083</v>
      </c>
      <c r="C1127" s="227"/>
      <c r="D1127" s="227" t="s">
        <v>7774</v>
      </c>
      <c r="E1127" s="228"/>
      <c r="F1127" s="228" t="s">
        <v>6</v>
      </c>
      <c r="G1127" s="368">
        <v>7.0000000000000001E-3</v>
      </c>
      <c r="H1127" s="369">
        <f>VLOOKUP(B1127,'INS-SIN-SD-10-2023'!A:D,4,0)</f>
        <v>75.75</v>
      </c>
      <c r="I1127" s="369"/>
      <c r="J1127" s="25">
        <f t="shared" si="527"/>
        <v>0.53</v>
      </c>
      <c r="M1127" s="25">
        <f>VLOOKUP(B1127,'INS-SIN-SD-10-2023'!A:D,4,0)</f>
        <v>75.75</v>
      </c>
      <c r="N1127" s="25" t="b">
        <f t="shared" si="528"/>
        <v>1</v>
      </c>
      <c r="O1127" s="377"/>
      <c r="P1127" s="377" t="s">
        <v>13773</v>
      </c>
    </row>
    <row r="1128" spans="1:16" x14ac:dyDescent="0.25">
      <c r="A1128" s="378" t="str">
        <f t="shared" si="526"/>
        <v>CCU.05.0011</v>
      </c>
      <c r="B1128" s="379">
        <v>38383</v>
      </c>
      <c r="C1128" s="380"/>
      <c r="D1128" s="380" t="s">
        <v>7660</v>
      </c>
      <c r="E1128" s="381"/>
      <c r="F1128" s="381" t="s">
        <v>6</v>
      </c>
      <c r="G1128" s="382">
        <v>3.3799999999999997E-2</v>
      </c>
      <c r="H1128" s="383">
        <f>VLOOKUP(B1128,'INS-SIN-SD-10-2023'!A:D,4,0)</f>
        <v>2.27</v>
      </c>
      <c r="I1128" s="383"/>
      <c r="J1128" s="25">
        <f t="shared" si="527"/>
        <v>7.0000000000000007E-2</v>
      </c>
      <c r="M1128" s="25">
        <f>VLOOKUP(B1128,'INS-SIN-SD-10-2023'!A:D,4,0)</f>
        <v>2.27</v>
      </c>
      <c r="N1128" s="25" t="b">
        <f t="shared" si="528"/>
        <v>1</v>
      </c>
      <c r="O1128" s="377"/>
      <c r="P1128" s="377" t="s">
        <v>13773</v>
      </c>
    </row>
    <row r="1129" spans="1:16" ht="45" x14ac:dyDescent="0.25">
      <c r="A1129" s="328">
        <v>89366</v>
      </c>
      <c r="B1129" s="357"/>
      <c r="C1129" s="339" t="s">
        <v>5810</v>
      </c>
      <c r="D1129" s="339"/>
      <c r="E1129" s="334" t="s">
        <v>6</v>
      </c>
      <c r="F1129" s="334"/>
      <c r="G1129" s="358"/>
      <c r="H1129" s="359"/>
      <c r="I1129" s="340">
        <f>SUMIF(A:A,A1129,J:J)</f>
        <v>16.34</v>
      </c>
      <c r="J1129" s="377"/>
      <c r="K1129" s="377"/>
      <c r="L1129" s="377"/>
      <c r="M1129" s="377"/>
      <c r="N1129" s="377"/>
      <c r="O1129" s="377"/>
      <c r="P1129" s="377"/>
    </row>
    <row r="1130" spans="1:16" ht="30" x14ac:dyDescent="0.25">
      <c r="A1130" s="390">
        <f t="shared" ref="A1130:A1135" si="529">IF(O1130&lt;&gt;0,O1130,A1129)</f>
        <v>89366</v>
      </c>
      <c r="B1130" s="391">
        <v>88248</v>
      </c>
      <c r="C1130" s="392"/>
      <c r="D1130" s="392" t="s">
        <v>3290</v>
      </c>
      <c r="E1130" s="393"/>
      <c r="F1130" s="393" t="s">
        <v>517</v>
      </c>
      <c r="G1130" s="394">
        <v>0.1416</v>
      </c>
      <c r="H1130" s="395">
        <f>VLOOKUP(B1130,'CMP-SIN-SD-10-2023'!A:D,4,0)</f>
        <v>22.17</v>
      </c>
      <c r="I1130" s="395"/>
      <c r="J1130" s="25">
        <f t="shared" ref="J1130:J1135" si="530">TRUNC((H1130*G1130),2)</f>
        <v>3.13</v>
      </c>
      <c r="M1130" s="25">
        <f>VLOOKUP(B1130,'CMP-SIN-SD-10-2023'!A:D,4,0)</f>
        <v>22.17</v>
      </c>
      <c r="N1130" s="25" t="b">
        <f t="shared" ref="N1130:N1135" si="531">M1130=H1130</f>
        <v>1</v>
      </c>
      <c r="O1130" s="377"/>
      <c r="P1130" s="377"/>
    </row>
    <row r="1131" spans="1:16" ht="30" x14ac:dyDescent="0.25">
      <c r="A1131" s="367">
        <f t="shared" si="529"/>
        <v>89366</v>
      </c>
      <c r="B1131" s="226">
        <v>88267</v>
      </c>
      <c r="C1131" s="227"/>
      <c r="D1131" s="227" t="s">
        <v>3307</v>
      </c>
      <c r="E1131" s="228"/>
      <c r="F1131" s="228" t="s">
        <v>517</v>
      </c>
      <c r="G1131" s="368">
        <v>0.1416</v>
      </c>
      <c r="H1131" s="369">
        <f>VLOOKUP(B1131,'CMP-SIN-SD-10-2023'!A:D,4,0)</f>
        <v>28.78</v>
      </c>
      <c r="I1131" s="369"/>
      <c r="J1131" s="25">
        <f t="shared" si="530"/>
        <v>4.07</v>
      </c>
      <c r="M1131" s="25">
        <f>VLOOKUP(B1131,'CMP-SIN-SD-10-2023'!A:D,4,0)</f>
        <v>28.78</v>
      </c>
      <c r="N1131" s="25" t="b">
        <f t="shared" si="531"/>
        <v>1</v>
      </c>
      <c r="O1131" s="377"/>
      <c r="P1131" s="377"/>
    </row>
    <row r="1132" spans="1:16" x14ac:dyDescent="0.25">
      <c r="A1132" s="367">
        <f t="shared" si="529"/>
        <v>89366</v>
      </c>
      <c r="B1132" s="226">
        <v>122</v>
      </c>
      <c r="C1132" s="227"/>
      <c r="D1132" s="227" t="s">
        <v>7440</v>
      </c>
      <c r="E1132" s="228"/>
      <c r="F1132" s="228" t="s">
        <v>6</v>
      </c>
      <c r="G1132" s="368">
        <v>5.8999999999999999E-3</v>
      </c>
      <c r="H1132" s="369">
        <f>VLOOKUP(B1132,'INS-SIN-SD-10-2023'!A:D,4,0)</f>
        <v>66.86</v>
      </c>
      <c r="I1132" s="369"/>
      <c r="J1132" s="25">
        <f t="shared" si="530"/>
        <v>0.39</v>
      </c>
      <c r="M1132" s="25">
        <f>VLOOKUP(B1132,'INS-SIN-SD-10-2023'!A:D,4,0)</f>
        <v>66.86</v>
      </c>
      <c r="N1132" s="25" t="b">
        <f t="shared" si="531"/>
        <v>1</v>
      </c>
      <c r="O1132" s="377"/>
      <c r="P1132" s="377" t="s">
        <v>13773</v>
      </c>
    </row>
    <row r="1133" spans="1:16" ht="30" x14ac:dyDescent="0.25">
      <c r="A1133" s="367">
        <f t="shared" si="529"/>
        <v>89366</v>
      </c>
      <c r="B1133" s="226">
        <v>3524</v>
      </c>
      <c r="C1133" s="227"/>
      <c r="D1133" s="227" t="s">
        <v>7636</v>
      </c>
      <c r="E1133" s="228"/>
      <c r="F1133" s="228" t="s">
        <v>6</v>
      </c>
      <c r="G1133" s="368">
        <v>1</v>
      </c>
      <c r="H1133" s="369">
        <f>VLOOKUP(B1133,'INS-SIN-SD-10-2023'!A:D,4,0)</f>
        <v>8.15</v>
      </c>
      <c r="I1133" s="369"/>
      <c r="J1133" s="25">
        <f t="shared" si="530"/>
        <v>8.15</v>
      </c>
      <c r="M1133" s="25">
        <f>VLOOKUP(B1133,'INS-SIN-SD-10-2023'!A:D,4,0)</f>
        <v>8.15</v>
      </c>
      <c r="N1133" s="25" t="b">
        <f t="shared" si="531"/>
        <v>1</v>
      </c>
      <c r="O1133" s="377"/>
      <c r="P1133" s="377" t="s">
        <v>13773</v>
      </c>
    </row>
    <row r="1134" spans="1:16" ht="30" x14ac:dyDescent="0.25">
      <c r="A1134" s="367">
        <f t="shared" si="529"/>
        <v>89366</v>
      </c>
      <c r="B1134" s="226">
        <v>20083</v>
      </c>
      <c r="C1134" s="227"/>
      <c r="D1134" s="227" t="s">
        <v>7774</v>
      </c>
      <c r="E1134" s="228"/>
      <c r="F1134" s="228" t="s">
        <v>6</v>
      </c>
      <c r="G1134" s="368">
        <v>7.0000000000000001E-3</v>
      </c>
      <c r="H1134" s="369">
        <f>VLOOKUP(B1134,'INS-SIN-SD-10-2023'!A:D,4,0)</f>
        <v>75.75</v>
      </c>
      <c r="I1134" s="369"/>
      <c r="J1134" s="25">
        <f t="shared" si="530"/>
        <v>0.53</v>
      </c>
      <c r="M1134" s="25">
        <f>VLOOKUP(B1134,'INS-SIN-SD-10-2023'!A:D,4,0)</f>
        <v>75.75</v>
      </c>
      <c r="N1134" s="25" t="b">
        <f t="shared" si="531"/>
        <v>1</v>
      </c>
      <c r="O1134" s="377"/>
      <c r="P1134" s="377" t="s">
        <v>13773</v>
      </c>
    </row>
    <row r="1135" spans="1:16" x14ac:dyDescent="0.25">
      <c r="A1135" s="378">
        <f t="shared" si="529"/>
        <v>89366</v>
      </c>
      <c r="B1135" s="379">
        <v>38383</v>
      </c>
      <c r="C1135" s="380"/>
      <c r="D1135" s="380" t="s">
        <v>7660</v>
      </c>
      <c r="E1135" s="381"/>
      <c r="F1135" s="381" t="s">
        <v>6</v>
      </c>
      <c r="G1135" s="382">
        <v>3.3799999999999997E-2</v>
      </c>
      <c r="H1135" s="383">
        <f>VLOOKUP(B1135,'INS-SIN-SD-10-2023'!A:D,4,0)</f>
        <v>2.27</v>
      </c>
      <c r="I1135" s="383"/>
      <c r="J1135" s="25">
        <f t="shared" si="530"/>
        <v>7.0000000000000007E-2</v>
      </c>
      <c r="M1135" s="25">
        <f>VLOOKUP(B1135,'INS-SIN-SD-10-2023'!A:D,4,0)</f>
        <v>2.27</v>
      </c>
      <c r="N1135" s="25" t="b">
        <f t="shared" si="531"/>
        <v>1</v>
      </c>
      <c r="O1135" s="377"/>
      <c r="P1135" s="377" t="s">
        <v>13773</v>
      </c>
    </row>
    <row r="1136" spans="1:16" ht="45" x14ac:dyDescent="0.25">
      <c r="A1136" s="328">
        <v>89481</v>
      </c>
      <c r="B1136" s="357"/>
      <c r="C1136" s="339" t="s">
        <v>5882</v>
      </c>
      <c r="D1136" s="339"/>
      <c r="E1136" s="334" t="s">
        <v>6</v>
      </c>
      <c r="F1136" s="334"/>
      <c r="G1136" s="358"/>
      <c r="H1136" s="359"/>
      <c r="I1136" s="340">
        <f>SUMIF(A:A,A1136,J:J)</f>
        <v>5.4099999999999984</v>
      </c>
      <c r="J1136" s="377"/>
      <c r="K1136" s="377"/>
      <c r="L1136" s="377"/>
      <c r="M1136" s="377"/>
      <c r="N1136" s="377"/>
      <c r="O1136" s="377"/>
      <c r="P1136" s="377"/>
    </row>
    <row r="1137" spans="1:16" ht="30" x14ac:dyDescent="0.25">
      <c r="A1137" s="390">
        <f t="shared" ref="A1137:A1142" si="532">IF(O1137&lt;&gt;0,O1137,A1136)</f>
        <v>89481</v>
      </c>
      <c r="B1137" s="391">
        <v>88248</v>
      </c>
      <c r="C1137" s="392"/>
      <c r="D1137" s="392" t="s">
        <v>3290</v>
      </c>
      <c r="E1137" s="393"/>
      <c r="F1137" s="393" t="s">
        <v>517</v>
      </c>
      <c r="G1137" s="394">
        <v>7.0599999999999996E-2</v>
      </c>
      <c r="H1137" s="395">
        <f>VLOOKUP(B1137,'CMP-SIN-SD-10-2023'!A:D,4,0)</f>
        <v>22.17</v>
      </c>
      <c r="I1137" s="395"/>
      <c r="J1137" s="25">
        <f t="shared" ref="J1137:J1142" si="533">TRUNC((H1137*G1137),2)</f>
        <v>1.56</v>
      </c>
      <c r="M1137" s="25">
        <f>VLOOKUP(B1137,'CMP-SIN-SD-10-2023'!A:D,4,0)</f>
        <v>22.17</v>
      </c>
      <c r="N1137" s="25" t="b">
        <f t="shared" ref="N1137:N1142" si="534">M1137=H1137</f>
        <v>1</v>
      </c>
      <c r="O1137" s="377"/>
      <c r="P1137" s="377"/>
    </row>
    <row r="1138" spans="1:16" ht="30" x14ac:dyDescent="0.25">
      <c r="A1138" s="367">
        <f t="shared" si="532"/>
        <v>89481</v>
      </c>
      <c r="B1138" s="226">
        <v>88267</v>
      </c>
      <c r="C1138" s="227"/>
      <c r="D1138" s="227" t="s">
        <v>3307</v>
      </c>
      <c r="E1138" s="228"/>
      <c r="F1138" s="228" t="s">
        <v>517</v>
      </c>
      <c r="G1138" s="368">
        <v>7.0599999999999996E-2</v>
      </c>
      <c r="H1138" s="369">
        <f>VLOOKUP(B1138,'CMP-SIN-SD-10-2023'!A:D,4,0)</f>
        <v>28.78</v>
      </c>
      <c r="I1138" s="369"/>
      <c r="J1138" s="25">
        <f t="shared" si="533"/>
        <v>2.0299999999999998</v>
      </c>
      <c r="M1138" s="25">
        <f>VLOOKUP(B1138,'CMP-SIN-SD-10-2023'!A:D,4,0)</f>
        <v>28.78</v>
      </c>
      <c r="N1138" s="25" t="b">
        <f t="shared" si="534"/>
        <v>1</v>
      </c>
      <c r="O1138" s="377"/>
      <c r="P1138" s="377"/>
    </row>
    <row r="1139" spans="1:16" x14ac:dyDescent="0.25">
      <c r="A1139" s="367">
        <f t="shared" si="532"/>
        <v>89481</v>
      </c>
      <c r="B1139" s="226">
        <v>122</v>
      </c>
      <c r="C1139" s="227"/>
      <c r="D1139" s="227" t="s">
        <v>7440</v>
      </c>
      <c r="E1139" s="228"/>
      <c r="F1139" s="228" t="s">
        <v>6</v>
      </c>
      <c r="G1139" s="368">
        <v>7.1000000000000004E-3</v>
      </c>
      <c r="H1139" s="369">
        <f>VLOOKUP(B1139,'INS-SIN-SD-10-2023'!A:D,4,0)</f>
        <v>66.86</v>
      </c>
      <c r="I1139" s="369"/>
      <c r="J1139" s="25">
        <f t="shared" si="533"/>
        <v>0.47</v>
      </c>
      <c r="M1139" s="25">
        <f>VLOOKUP(B1139,'INS-SIN-SD-10-2023'!A:D,4,0)</f>
        <v>66.86</v>
      </c>
      <c r="N1139" s="25" t="b">
        <f t="shared" si="534"/>
        <v>1</v>
      </c>
      <c r="O1139" s="377"/>
      <c r="P1139" s="377" t="s">
        <v>13773</v>
      </c>
    </row>
    <row r="1140" spans="1:16" ht="30" x14ac:dyDescent="0.25">
      <c r="A1140" s="367">
        <f t="shared" si="532"/>
        <v>89481</v>
      </c>
      <c r="B1140" s="226">
        <v>3529</v>
      </c>
      <c r="C1140" s="227"/>
      <c r="D1140" s="227" t="s">
        <v>7643</v>
      </c>
      <c r="E1140" s="228"/>
      <c r="F1140" s="228" t="s">
        <v>6</v>
      </c>
      <c r="G1140" s="368">
        <v>1</v>
      </c>
      <c r="H1140" s="369">
        <f>VLOOKUP(B1140,'INS-SIN-SD-10-2023'!A:D,4,0)</f>
        <v>0.73</v>
      </c>
      <c r="I1140" s="369"/>
      <c r="J1140" s="25">
        <f t="shared" si="533"/>
        <v>0.73</v>
      </c>
      <c r="M1140" s="25">
        <f>VLOOKUP(B1140,'INS-SIN-SD-10-2023'!A:D,4,0)</f>
        <v>0.73</v>
      </c>
      <c r="N1140" s="25" t="b">
        <f t="shared" si="534"/>
        <v>1</v>
      </c>
      <c r="O1140" s="377"/>
      <c r="P1140" s="377" t="s">
        <v>13773</v>
      </c>
    </row>
    <row r="1141" spans="1:16" ht="30" x14ac:dyDescent="0.25">
      <c r="A1141" s="367">
        <f t="shared" si="532"/>
        <v>89481</v>
      </c>
      <c r="B1141" s="226">
        <v>20083</v>
      </c>
      <c r="C1141" s="227"/>
      <c r="D1141" s="227" t="s">
        <v>7774</v>
      </c>
      <c r="E1141" s="228"/>
      <c r="F1141" s="228" t="s">
        <v>6</v>
      </c>
      <c r="G1141" s="368">
        <v>8.0000000000000002E-3</v>
      </c>
      <c r="H1141" s="369">
        <f>VLOOKUP(B1141,'INS-SIN-SD-10-2023'!A:D,4,0)</f>
        <v>75.75</v>
      </c>
      <c r="I1141" s="369"/>
      <c r="J1141" s="25">
        <f t="shared" si="533"/>
        <v>0.6</v>
      </c>
      <c r="M1141" s="25">
        <f>VLOOKUP(B1141,'INS-SIN-SD-10-2023'!A:D,4,0)</f>
        <v>75.75</v>
      </c>
      <c r="N1141" s="25" t="b">
        <f t="shared" si="534"/>
        <v>1</v>
      </c>
      <c r="O1141" s="377"/>
      <c r="P1141" s="377" t="s">
        <v>13773</v>
      </c>
    </row>
    <row r="1142" spans="1:16" x14ac:dyDescent="0.25">
      <c r="A1142" s="378">
        <f t="shared" si="532"/>
        <v>89481</v>
      </c>
      <c r="B1142" s="379">
        <v>38383</v>
      </c>
      <c r="C1142" s="380"/>
      <c r="D1142" s="380" t="s">
        <v>7660</v>
      </c>
      <c r="E1142" s="381"/>
      <c r="F1142" s="381" t="s">
        <v>6</v>
      </c>
      <c r="G1142" s="382">
        <v>1.0800000000000001E-2</v>
      </c>
      <c r="H1142" s="383">
        <f>VLOOKUP(B1142,'INS-SIN-SD-10-2023'!A:D,4,0)</f>
        <v>2.27</v>
      </c>
      <c r="I1142" s="383"/>
      <c r="J1142" s="25">
        <f t="shared" si="533"/>
        <v>0.02</v>
      </c>
      <c r="M1142" s="25">
        <f>VLOOKUP(B1142,'INS-SIN-SD-10-2023'!A:D,4,0)</f>
        <v>2.27</v>
      </c>
      <c r="N1142" s="25" t="b">
        <f t="shared" si="534"/>
        <v>1</v>
      </c>
      <c r="O1142" s="377"/>
      <c r="P1142" s="377" t="s">
        <v>13773</v>
      </c>
    </row>
    <row r="1143" spans="1:16" ht="45" x14ac:dyDescent="0.25">
      <c r="A1143" s="328">
        <v>89492</v>
      </c>
      <c r="B1143" s="357"/>
      <c r="C1143" s="339" t="s">
        <v>5886</v>
      </c>
      <c r="D1143" s="339"/>
      <c r="E1143" s="334" t="s">
        <v>6</v>
      </c>
      <c r="F1143" s="334"/>
      <c r="G1143" s="358"/>
      <c r="H1143" s="359"/>
      <c r="I1143" s="340">
        <f>SUMIF(A:A,A1143,J:J)</f>
        <v>8.2899999999999991</v>
      </c>
      <c r="J1143" s="377"/>
      <c r="K1143" s="377"/>
      <c r="L1143" s="377"/>
      <c r="M1143" s="377"/>
      <c r="N1143" s="377"/>
      <c r="O1143" s="377"/>
      <c r="P1143" s="377"/>
    </row>
    <row r="1144" spans="1:16" ht="30" x14ac:dyDescent="0.25">
      <c r="A1144" s="390">
        <f t="shared" ref="A1144:A1149" si="535">IF(O1144&lt;&gt;0,O1144,A1143)</f>
        <v>89492</v>
      </c>
      <c r="B1144" s="391">
        <v>88248</v>
      </c>
      <c r="C1144" s="392"/>
      <c r="D1144" s="392" t="s">
        <v>3290</v>
      </c>
      <c r="E1144" s="393"/>
      <c r="F1144" s="393" t="s">
        <v>517</v>
      </c>
      <c r="G1144" s="394">
        <v>8.5900000000000004E-2</v>
      </c>
      <c r="H1144" s="395">
        <f>VLOOKUP(B1144,'CMP-SIN-SD-10-2023'!A:D,4,0)</f>
        <v>22.17</v>
      </c>
      <c r="I1144" s="395"/>
      <c r="J1144" s="25">
        <f t="shared" ref="J1144:J1149" si="536">TRUNC((H1144*G1144),2)</f>
        <v>1.9</v>
      </c>
      <c r="M1144" s="25">
        <f>VLOOKUP(B1144,'CMP-SIN-SD-10-2023'!A:D,4,0)</f>
        <v>22.17</v>
      </c>
      <c r="N1144" s="25" t="b">
        <f t="shared" ref="N1144:N1149" si="537">M1144=H1144</f>
        <v>1</v>
      </c>
      <c r="O1144" s="377"/>
      <c r="P1144" s="377"/>
    </row>
    <row r="1145" spans="1:16" ht="30" x14ac:dyDescent="0.25">
      <c r="A1145" s="367">
        <f t="shared" si="535"/>
        <v>89492</v>
      </c>
      <c r="B1145" s="226">
        <v>88267</v>
      </c>
      <c r="C1145" s="227"/>
      <c r="D1145" s="227" t="s">
        <v>3307</v>
      </c>
      <c r="E1145" s="228"/>
      <c r="F1145" s="228" t="s">
        <v>517</v>
      </c>
      <c r="G1145" s="368">
        <v>8.5900000000000004E-2</v>
      </c>
      <c r="H1145" s="369">
        <f>VLOOKUP(B1145,'CMP-SIN-SD-10-2023'!A:D,4,0)</f>
        <v>28.78</v>
      </c>
      <c r="I1145" s="369"/>
      <c r="J1145" s="25">
        <f t="shared" si="536"/>
        <v>2.4700000000000002</v>
      </c>
      <c r="M1145" s="25">
        <f>VLOOKUP(B1145,'CMP-SIN-SD-10-2023'!A:D,4,0)</f>
        <v>28.78</v>
      </c>
      <c r="N1145" s="25" t="b">
        <f t="shared" si="537"/>
        <v>1</v>
      </c>
      <c r="O1145" s="377"/>
      <c r="P1145" s="377"/>
    </row>
    <row r="1146" spans="1:16" x14ac:dyDescent="0.25">
      <c r="A1146" s="367">
        <f t="shared" si="535"/>
        <v>89492</v>
      </c>
      <c r="B1146" s="226">
        <v>122</v>
      </c>
      <c r="C1146" s="227"/>
      <c r="D1146" s="227" t="s">
        <v>7440</v>
      </c>
      <c r="E1146" s="228"/>
      <c r="F1146" s="228" t="s">
        <v>6</v>
      </c>
      <c r="G1146" s="368">
        <v>9.4000000000000004E-3</v>
      </c>
      <c r="H1146" s="369">
        <f>VLOOKUP(B1146,'INS-SIN-SD-10-2023'!A:D,4,0)</f>
        <v>66.86</v>
      </c>
      <c r="I1146" s="369"/>
      <c r="J1146" s="25">
        <f t="shared" si="536"/>
        <v>0.62</v>
      </c>
      <c r="M1146" s="25">
        <f>VLOOKUP(B1146,'INS-SIN-SD-10-2023'!A:D,4,0)</f>
        <v>66.86</v>
      </c>
      <c r="N1146" s="25" t="b">
        <f t="shared" si="537"/>
        <v>1</v>
      </c>
      <c r="O1146" s="377"/>
      <c r="P1146" s="377" t="s">
        <v>13773</v>
      </c>
    </row>
    <row r="1147" spans="1:16" ht="30" x14ac:dyDescent="0.25">
      <c r="A1147" s="367">
        <f t="shared" si="535"/>
        <v>89492</v>
      </c>
      <c r="B1147" s="226">
        <v>3536</v>
      </c>
      <c r="C1147" s="227"/>
      <c r="D1147" s="227" t="s">
        <v>7644</v>
      </c>
      <c r="E1147" s="228"/>
      <c r="F1147" s="228" t="s">
        <v>6</v>
      </c>
      <c r="G1147" s="368">
        <v>1</v>
      </c>
      <c r="H1147" s="369">
        <f>VLOOKUP(B1147,'INS-SIN-SD-10-2023'!A:D,4,0)</f>
        <v>2.4500000000000002</v>
      </c>
      <c r="I1147" s="369"/>
      <c r="J1147" s="25">
        <f t="shared" si="536"/>
        <v>2.4500000000000002</v>
      </c>
      <c r="M1147" s="25">
        <f>VLOOKUP(B1147,'INS-SIN-SD-10-2023'!A:D,4,0)</f>
        <v>2.4500000000000002</v>
      </c>
      <c r="N1147" s="25" t="b">
        <f t="shared" si="537"/>
        <v>1</v>
      </c>
      <c r="O1147" s="377"/>
      <c r="P1147" s="377" t="s">
        <v>13773</v>
      </c>
    </row>
    <row r="1148" spans="1:16" ht="30" x14ac:dyDescent="0.25">
      <c r="A1148" s="367">
        <f t="shared" si="535"/>
        <v>89492</v>
      </c>
      <c r="B1148" s="226">
        <v>20083</v>
      </c>
      <c r="C1148" s="227"/>
      <c r="D1148" s="227" t="s">
        <v>7774</v>
      </c>
      <c r="E1148" s="228"/>
      <c r="F1148" s="228" t="s">
        <v>6</v>
      </c>
      <c r="G1148" s="368">
        <v>1.0999999999999999E-2</v>
      </c>
      <c r="H1148" s="369">
        <f>VLOOKUP(B1148,'INS-SIN-SD-10-2023'!A:D,4,0)</f>
        <v>75.75</v>
      </c>
      <c r="I1148" s="369"/>
      <c r="J1148" s="25">
        <f t="shared" si="536"/>
        <v>0.83</v>
      </c>
      <c r="M1148" s="25">
        <f>VLOOKUP(B1148,'INS-SIN-SD-10-2023'!A:D,4,0)</f>
        <v>75.75</v>
      </c>
      <c r="N1148" s="25" t="b">
        <f t="shared" si="537"/>
        <v>1</v>
      </c>
      <c r="O1148" s="377"/>
      <c r="P1148" s="377" t="s">
        <v>13773</v>
      </c>
    </row>
    <row r="1149" spans="1:16" x14ac:dyDescent="0.25">
      <c r="A1149" s="378">
        <f t="shared" si="535"/>
        <v>89492</v>
      </c>
      <c r="B1149" s="379">
        <v>38383</v>
      </c>
      <c r="C1149" s="380"/>
      <c r="D1149" s="380" t="s">
        <v>7660</v>
      </c>
      <c r="E1149" s="381"/>
      <c r="F1149" s="381" t="s">
        <v>6</v>
      </c>
      <c r="G1149" s="382">
        <v>1.3100000000000001E-2</v>
      </c>
      <c r="H1149" s="383">
        <f>VLOOKUP(B1149,'INS-SIN-SD-10-2023'!A:D,4,0)</f>
        <v>2.27</v>
      </c>
      <c r="I1149" s="383"/>
      <c r="J1149" s="25">
        <f t="shared" si="536"/>
        <v>0.02</v>
      </c>
      <c r="M1149" s="25">
        <f>VLOOKUP(B1149,'INS-SIN-SD-10-2023'!A:D,4,0)</f>
        <v>2.27</v>
      </c>
      <c r="N1149" s="25" t="b">
        <f t="shared" si="537"/>
        <v>1</v>
      </c>
      <c r="O1149" s="377"/>
      <c r="P1149" s="377" t="s">
        <v>13773</v>
      </c>
    </row>
    <row r="1150" spans="1:16" ht="45" x14ac:dyDescent="0.25">
      <c r="A1150" s="328">
        <v>89501</v>
      </c>
      <c r="B1150" s="357"/>
      <c r="C1150" s="339" t="s">
        <v>5894</v>
      </c>
      <c r="D1150" s="339"/>
      <c r="E1150" s="334" t="s">
        <v>6</v>
      </c>
      <c r="F1150" s="334"/>
      <c r="G1150" s="358"/>
      <c r="H1150" s="359"/>
      <c r="I1150" s="340">
        <f>SUMIF(A:A,A1150,J:J)</f>
        <v>14.309999999999999</v>
      </c>
      <c r="J1150" s="377"/>
      <c r="K1150" s="377"/>
      <c r="L1150" s="377"/>
      <c r="M1150" s="377"/>
      <c r="N1150" s="377"/>
      <c r="O1150" s="377"/>
      <c r="P1150" s="377"/>
    </row>
    <row r="1151" spans="1:16" ht="30" x14ac:dyDescent="0.25">
      <c r="A1151" s="390">
        <f t="shared" ref="A1151:A1156" si="538">IF(O1151&lt;&gt;0,O1151,A1150)</f>
        <v>89501</v>
      </c>
      <c r="B1151" s="391">
        <v>88248</v>
      </c>
      <c r="C1151" s="392"/>
      <c r="D1151" s="392" t="s">
        <v>3290</v>
      </c>
      <c r="E1151" s="393"/>
      <c r="F1151" s="393" t="s">
        <v>517</v>
      </c>
      <c r="G1151" s="394">
        <v>0.12709999999999999</v>
      </c>
      <c r="H1151" s="395">
        <f>VLOOKUP(B1151,'CMP-SIN-SD-10-2023'!A:D,4,0)</f>
        <v>22.17</v>
      </c>
      <c r="I1151" s="395"/>
      <c r="J1151" s="25">
        <f t="shared" ref="J1151:J1156" si="539">TRUNC((H1151*G1151),2)</f>
        <v>2.81</v>
      </c>
      <c r="M1151" s="25">
        <f>VLOOKUP(B1151,'CMP-SIN-SD-10-2023'!A:D,4,0)</f>
        <v>22.17</v>
      </c>
      <c r="N1151" s="25" t="b">
        <f t="shared" ref="N1151:N1156" si="540">M1151=H1151</f>
        <v>1</v>
      </c>
      <c r="O1151" s="377"/>
      <c r="P1151" s="377"/>
    </row>
    <row r="1152" spans="1:16" ht="30" x14ac:dyDescent="0.25">
      <c r="A1152" s="367">
        <f t="shared" si="538"/>
        <v>89501</v>
      </c>
      <c r="B1152" s="226">
        <v>88267</v>
      </c>
      <c r="C1152" s="227"/>
      <c r="D1152" s="227" t="s">
        <v>3307</v>
      </c>
      <c r="E1152" s="228"/>
      <c r="F1152" s="228" t="s">
        <v>517</v>
      </c>
      <c r="G1152" s="368">
        <v>0.12709999999999999</v>
      </c>
      <c r="H1152" s="369">
        <f>VLOOKUP(B1152,'CMP-SIN-SD-10-2023'!A:D,4,0)</f>
        <v>28.78</v>
      </c>
      <c r="I1152" s="369"/>
      <c r="J1152" s="25">
        <f t="shared" si="539"/>
        <v>3.65</v>
      </c>
      <c r="M1152" s="25">
        <f>VLOOKUP(B1152,'CMP-SIN-SD-10-2023'!A:D,4,0)</f>
        <v>28.78</v>
      </c>
      <c r="N1152" s="25" t="b">
        <f t="shared" si="540"/>
        <v>1</v>
      </c>
      <c r="O1152" s="377"/>
      <c r="P1152" s="377"/>
    </row>
    <row r="1153" spans="1:16" x14ac:dyDescent="0.25">
      <c r="A1153" s="367">
        <f t="shared" si="538"/>
        <v>89501</v>
      </c>
      <c r="B1153" s="226">
        <v>122</v>
      </c>
      <c r="C1153" s="227"/>
      <c r="D1153" s="227" t="s">
        <v>7440</v>
      </c>
      <c r="E1153" s="228"/>
      <c r="F1153" s="228" t="s">
        <v>6</v>
      </c>
      <c r="G1153" s="368">
        <v>1.6500000000000001E-2</v>
      </c>
      <c r="H1153" s="369">
        <f>VLOOKUP(B1153,'INS-SIN-SD-10-2023'!A:D,4,0)</f>
        <v>66.86</v>
      </c>
      <c r="I1153" s="369"/>
      <c r="J1153" s="25">
        <f t="shared" si="539"/>
        <v>1.1000000000000001</v>
      </c>
      <c r="M1153" s="25">
        <f>VLOOKUP(B1153,'INS-SIN-SD-10-2023'!A:D,4,0)</f>
        <v>66.86</v>
      </c>
      <c r="N1153" s="25" t="b">
        <f t="shared" si="540"/>
        <v>1</v>
      </c>
      <c r="O1153" s="377"/>
      <c r="P1153" s="377" t="s">
        <v>13773</v>
      </c>
    </row>
    <row r="1154" spans="1:16" ht="30" x14ac:dyDescent="0.25">
      <c r="A1154" s="367">
        <f t="shared" si="538"/>
        <v>89501</v>
      </c>
      <c r="B1154" s="226">
        <v>3540</v>
      </c>
      <c r="C1154" s="227"/>
      <c r="D1154" s="227" t="s">
        <v>7645</v>
      </c>
      <c r="E1154" s="228"/>
      <c r="F1154" s="228" t="s">
        <v>6</v>
      </c>
      <c r="G1154" s="368">
        <v>1</v>
      </c>
      <c r="H1154" s="369">
        <f>VLOOKUP(B1154,'INS-SIN-SD-10-2023'!A:D,4,0)</f>
        <v>5.05</v>
      </c>
      <c r="I1154" s="369"/>
      <c r="J1154" s="25">
        <f t="shared" si="539"/>
        <v>5.05</v>
      </c>
      <c r="M1154" s="25">
        <f>VLOOKUP(B1154,'INS-SIN-SD-10-2023'!A:D,4,0)</f>
        <v>5.05</v>
      </c>
      <c r="N1154" s="25" t="b">
        <f t="shared" si="540"/>
        <v>1</v>
      </c>
      <c r="O1154" s="377"/>
      <c r="P1154" s="377" t="s">
        <v>13773</v>
      </c>
    </row>
    <row r="1155" spans="1:16" ht="30" x14ac:dyDescent="0.25">
      <c r="A1155" s="367">
        <f t="shared" si="538"/>
        <v>89501</v>
      </c>
      <c r="B1155" s="226">
        <v>20083</v>
      </c>
      <c r="C1155" s="227"/>
      <c r="D1155" s="227" t="s">
        <v>7774</v>
      </c>
      <c r="E1155" s="228"/>
      <c r="F1155" s="228" t="s">
        <v>6</v>
      </c>
      <c r="G1155" s="368">
        <v>2.1999999999999999E-2</v>
      </c>
      <c r="H1155" s="369">
        <f>VLOOKUP(B1155,'INS-SIN-SD-10-2023'!A:D,4,0)</f>
        <v>75.75</v>
      </c>
      <c r="I1155" s="369"/>
      <c r="J1155" s="25">
        <f t="shared" si="539"/>
        <v>1.66</v>
      </c>
      <c r="M1155" s="25">
        <f>VLOOKUP(B1155,'INS-SIN-SD-10-2023'!A:D,4,0)</f>
        <v>75.75</v>
      </c>
      <c r="N1155" s="25" t="b">
        <f t="shared" si="540"/>
        <v>1</v>
      </c>
      <c r="O1155" s="377"/>
      <c r="P1155" s="377" t="s">
        <v>13773</v>
      </c>
    </row>
    <row r="1156" spans="1:16" x14ac:dyDescent="0.25">
      <c r="A1156" s="378">
        <f t="shared" si="538"/>
        <v>89501</v>
      </c>
      <c r="B1156" s="379">
        <v>38383</v>
      </c>
      <c r="C1156" s="380"/>
      <c r="D1156" s="380" t="s">
        <v>7660</v>
      </c>
      <c r="E1156" s="381"/>
      <c r="F1156" s="381" t="s">
        <v>6</v>
      </c>
      <c r="G1156" s="382">
        <v>1.9E-2</v>
      </c>
      <c r="H1156" s="383">
        <f>VLOOKUP(B1156,'INS-SIN-SD-10-2023'!A:D,4,0)</f>
        <v>2.27</v>
      </c>
      <c r="I1156" s="383"/>
      <c r="J1156" s="25">
        <f t="shared" si="539"/>
        <v>0.04</v>
      </c>
      <c r="M1156" s="25">
        <f>VLOOKUP(B1156,'INS-SIN-SD-10-2023'!A:D,4,0)</f>
        <v>2.27</v>
      </c>
      <c r="N1156" s="25" t="b">
        <f t="shared" si="540"/>
        <v>1</v>
      </c>
      <c r="O1156" s="377"/>
      <c r="P1156" s="377" t="s">
        <v>13773</v>
      </c>
    </row>
    <row r="1157" spans="1:16" ht="45" x14ac:dyDescent="0.25">
      <c r="A1157" s="328">
        <v>89384</v>
      </c>
      <c r="B1157" s="357"/>
      <c r="C1157" s="339" t="s">
        <v>7872</v>
      </c>
      <c r="D1157" s="339"/>
      <c r="E1157" s="334" t="s">
        <v>6</v>
      </c>
      <c r="F1157" s="334"/>
      <c r="G1157" s="358"/>
      <c r="H1157" s="359"/>
      <c r="I1157" s="340">
        <f>SUMIF(A:A,A1157,J:J)</f>
        <v>13.05</v>
      </c>
      <c r="J1157" s="377"/>
      <c r="K1157" s="377"/>
      <c r="L1157" s="377"/>
      <c r="M1157" s="377"/>
      <c r="N1157" s="377"/>
      <c r="O1157" s="377"/>
      <c r="P1157" s="377"/>
    </row>
    <row r="1158" spans="1:16" ht="30" x14ac:dyDescent="0.25">
      <c r="A1158" s="390">
        <f t="shared" ref="A1158:A1163" si="541">IF(O1158&lt;&gt;0,O1158,A1157)</f>
        <v>89384</v>
      </c>
      <c r="B1158" s="391">
        <v>88248</v>
      </c>
      <c r="C1158" s="392"/>
      <c r="D1158" s="392" t="s">
        <v>3290</v>
      </c>
      <c r="E1158" s="393"/>
      <c r="F1158" s="393" t="s">
        <v>517</v>
      </c>
      <c r="G1158" s="394">
        <v>0.1013</v>
      </c>
      <c r="H1158" s="395">
        <f>VLOOKUP(B1158,'CMP-SIN-SD-10-2023'!A:D,4,0)</f>
        <v>22.17</v>
      </c>
      <c r="I1158" s="395"/>
      <c r="J1158" s="25">
        <f t="shared" ref="J1158:J1163" si="542">TRUNC((H1158*G1158),2)</f>
        <v>2.2400000000000002</v>
      </c>
      <c r="M1158" s="25">
        <f>VLOOKUP(B1158,'CMP-SIN-SD-10-2023'!A:D,4,0)</f>
        <v>22.17</v>
      </c>
      <c r="N1158" s="25" t="b">
        <f t="shared" ref="N1158:N1163" si="543">M1158=H1158</f>
        <v>1</v>
      </c>
      <c r="O1158" s="377"/>
      <c r="P1158" s="377"/>
    </row>
    <row r="1159" spans="1:16" ht="30" x14ac:dyDescent="0.25">
      <c r="A1159" s="367">
        <f t="shared" si="541"/>
        <v>89384</v>
      </c>
      <c r="B1159" s="226">
        <v>88267</v>
      </c>
      <c r="C1159" s="227"/>
      <c r="D1159" s="227" t="s">
        <v>3307</v>
      </c>
      <c r="E1159" s="228"/>
      <c r="F1159" s="228" t="s">
        <v>517</v>
      </c>
      <c r="G1159" s="368">
        <v>0.1013</v>
      </c>
      <c r="H1159" s="369">
        <f>VLOOKUP(B1159,'CMP-SIN-SD-10-2023'!A:D,4,0)</f>
        <v>28.78</v>
      </c>
      <c r="I1159" s="369"/>
      <c r="J1159" s="25">
        <f t="shared" si="542"/>
        <v>2.91</v>
      </c>
      <c r="M1159" s="25">
        <f>VLOOKUP(B1159,'CMP-SIN-SD-10-2023'!A:D,4,0)</f>
        <v>28.78</v>
      </c>
      <c r="N1159" s="25" t="b">
        <f t="shared" si="543"/>
        <v>1</v>
      </c>
      <c r="O1159" s="377"/>
      <c r="P1159" s="377"/>
    </row>
    <row r="1160" spans="1:16" x14ac:dyDescent="0.25">
      <c r="A1160" s="367">
        <f t="shared" si="541"/>
        <v>89384</v>
      </c>
      <c r="B1160" s="226">
        <v>122</v>
      </c>
      <c r="C1160" s="227"/>
      <c r="D1160" s="227" t="s">
        <v>7440</v>
      </c>
      <c r="E1160" s="228"/>
      <c r="F1160" s="228" t="s">
        <v>6</v>
      </c>
      <c r="G1160" s="368">
        <v>7.1000000000000004E-3</v>
      </c>
      <c r="H1160" s="369">
        <f>VLOOKUP(B1160,'INS-SIN-SD-10-2023'!A:D,4,0)</f>
        <v>66.86</v>
      </c>
      <c r="I1160" s="369"/>
      <c r="J1160" s="25">
        <f t="shared" si="542"/>
        <v>0.47</v>
      </c>
      <c r="M1160" s="25">
        <f>VLOOKUP(B1160,'INS-SIN-SD-10-2023'!A:D,4,0)</f>
        <v>66.86</v>
      </c>
      <c r="N1160" s="25" t="b">
        <f t="shared" si="543"/>
        <v>1</v>
      </c>
      <c r="O1160" s="377"/>
      <c r="P1160" s="377" t="s">
        <v>13773</v>
      </c>
    </row>
    <row r="1161" spans="1:16" ht="30" x14ac:dyDescent="0.25">
      <c r="A1161" s="367">
        <f t="shared" si="541"/>
        <v>89384</v>
      </c>
      <c r="B1161" s="226">
        <v>20083</v>
      </c>
      <c r="C1161" s="227"/>
      <c r="D1161" s="227" t="s">
        <v>7774</v>
      </c>
      <c r="E1161" s="228"/>
      <c r="F1161" s="228" t="s">
        <v>6</v>
      </c>
      <c r="G1161" s="368">
        <v>8.0000000000000002E-3</v>
      </c>
      <c r="H1161" s="369">
        <f>VLOOKUP(B1161,'INS-SIN-SD-10-2023'!A:D,4,0)</f>
        <v>75.75</v>
      </c>
      <c r="I1161" s="369"/>
      <c r="J1161" s="25">
        <f t="shared" si="542"/>
        <v>0.6</v>
      </c>
      <c r="M1161" s="25">
        <f>VLOOKUP(B1161,'INS-SIN-SD-10-2023'!A:D,4,0)</f>
        <v>75.75</v>
      </c>
      <c r="N1161" s="25" t="b">
        <f t="shared" si="543"/>
        <v>1</v>
      </c>
      <c r="O1161" s="377"/>
      <c r="P1161" s="377" t="s">
        <v>13773</v>
      </c>
    </row>
    <row r="1162" spans="1:16" ht="30" x14ac:dyDescent="0.25">
      <c r="A1162" s="367">
        <f t="shared" si="541"/>
        <v>89384</v>
      </c>
      <c r="B1162" s="226">
        <v>38025</v>
      </c>
      <c r="C1162" s="227"/>
      <c r="D1162" s="227" t="s">
        <v>7559</v>
      </c>
      <c r="E1162" s="228"/>
      <c r="F1162" s="228" t="s">
        <v>6</v>
      </c>
      <c r="G1162" s="368">
        <v>1</v>
      </c>
      <c r="H1162" s="369">
        <f>VLOOKUP(B1162,'INS-SIN-SD-10-2023'!A:D,4,0)</f>
        <v>6.76</v>
      </c>
      <c r="I1162" s="369"/>
      <c r="J1162" s="25">
        <f t="shared" si="542"/>
        <v>6.76</v>
      </c>
      <c r="M1162" s="25">
        <f>VLOOKUP(B1162,'INS-SIN-SD-10-2023'!A:D,4,0)</f>
        <v>6.76</v>
      </c>
      <c r="N1162" s="25" t="b">
        <f t="shared" si="543"/>
        <v>1</v>
      </c>
      <c r="O1162" s="377"/>
      <c r="P1162" s="377" t="s">
        <v>13773</v>
      </c>
    </row>
    <row r="1163" spans="1:16" x14ac:dyDescent="0.25">
      <c r="A1163" s="378">
        <f t="shared" si="541"/>
        <v>89384</v>
      </c>
      <c r="B1163" s="379">
        <v>38383</v>
      </c>
      <c r="C1163" s="380"/>
      <c r="D1163" s="380" t="s">
        <v>7660</v>
      </c>
      <c r="E1163" s="381"/>
      <c r="F1163" s="381" t="s">
        <v>6</v>
      </c>
      <c r="G1163" s="382">
        <v>3.3799999999999997E-2</v>
      </c>
      <c r="H1163" s="383">
        <f>VLOOKUP(B1163,'INS-SIN-SD-10-2023'!A:D,4,0)</f>
        <v>2.27</v>
      </c>
      <c r="I1163" s="383"/>
      <c r="J1163" s="25">
        <f t="shared" si="542"/>
        <v>7.0000000000000007E-2</v>
      </c>
      <c r="M1163" s="25">
        <f>VLOOKUP(B1163,'INS-SIN-SD-10-2023'!A:D,4,0)</f>
        <v>2.27</v>
      </c>
      <c r="N1163" s="25" t="b">
        <f t="shared" si="543"/>
        <v>1</v>
      </c>
      <c r="O1163" s="377"/>
      <c r="P1163" s="377" t="s">
        <v>13773</v>
      </c>
    </row>
    <row r="1164" spans="1:16" ht="30" x14ac:dyDescent="0.25">
      <c r="A1164" s="328">
        <v>89395</v>
      </c>
      <c r="B1164" s="357"/>
      <c r="C1164" s="339" t="s">
        <v>5837</v>
      </c>
      <c r="D1164" s="339"/>
      <c r="E1164" s="334" t="s">
        <v>6</v>
      </c>
      <c r="F1164" s="334"/>
      <c r="G1164" s="358"/>
      <c r="H1164" s="359"/>
      <c r="I1164" s="340">
        <f>SUMIF(A:A,A1164,J:J)</f>
        <v>13.25</v>
      </c>
      <c r="J1164" s="377"/>
      <c r="K1164" s="377"/>
      <c r="L1164" s="377"/>
      <c r="M1164" s="377"/>
      <c r="N1164" s="377"/>
      <c r="O1164" s="377"/>
      <c r="P1164" s="377"/>
    </row>
    <row r="1165" spans="1:16" ht="30" x14ac:dyDescent="0.25">
      <c r="A1165" s="390">
        <f t="shared" ref="A1165:A1170" si="544">IF(O1165&lt;&gt;0,O1165,A1164)</f>
        <v>89395</v>
      </c>
      <c r="B1165" s="391">
        <v>88248</v>
      </c>
      <c r="C1165" s="392"/>
      <c r="D1165" s="392" t="s">
        <v>3290</v>
      </c>
      <c r="E1165" s="393"/>
      <c r="F1165" s="393" t="s">
        <v>517</v>
      </c>
      <c r="G1165" s="394">
        <v>0.2026</v>
      </c>
      <c r="H1165" s="395">
        <f>VLOOKUP(B1165,'CMP-SIN-SD-10-2023'!A:D,4,0)</f>
        <v>22.17</v>
      </c>
      <c r="I1165" s="395"/>
      <c r="J1165" s="25">
        <f t="shared" ref="J1165:J1170" si="545">TRUNC((H1165*G1165),2)</f>
        <v>4.49</v>
      </c>
      <c r="M1165" s="25">
        <f>VLOOKUP(B1165,'CMP-SIN-SD-10-2023'!A:D,4,0)</f>
        <v>22.17</v>
      </c>
      <c r="N1165" s="25" t="b">
        <f t="shared" ref="N1165:N1170" si="546">M1165=H1165</f>
        <v>1</v>
      </c>
      <c r="O1165" s="377"/>
      <c r="P1165" s="377"/>
    </row>
    <row r="1166" spans="1:16" ht="30" x14ac:dyDescent="0.25">
      <c r="A1166" s="367">
        <f t="shared" si="544"/>
        <v>89395</v>
      </c>
      <c r="B1166" s="226">
        <v>88267</v>
      </c>
      <c r="C1166" s="227"/>
      <c r="D1166" s="227" t="s">
        <v>3307</v>
      </c>
      <c r="E1166" s="228"/>
      <c r="F1166" s="228" t="s">
        <v>517</v>
      </c>
      <c r="G1166" s="368">
        <v>0.2026</v>
      </c>
      <c r="H1166" s="369">
        <f>VLOOKUP(B1166,'CMP-SIN-SD-10-2023'!A:D,4,0)</f>
        <v>28.78</v>
      </c>
      <c r="I1166" s="369"/>
      <c r="J1166" s="25">
        <f t="shared" si="545"/>
        <v>5.83</v>
      </c>
      <c r="M1166" s="25">
        <f>VLOOKUP(B1166,'CMP-SIN-SD-10-2023'!A:D,4,0)</f>
        <v>28.78</v>
      </c>
      <c r="N1166" s="25" t="b">
        <f t="shared" si="546"/>
        <v>1</v>
      </c>
      <c r="O1166" s="377"/>
      <c r="P1166" s="377"/>
    </row>
    <row r="1167" spans="1:16" x14ac:dyDescent="0.25">
      <c r="A1167" s="367">
        <f t="shared" si="544"/>
        <v>89395</v>
      </c>
      <c r="B1167" s="226">
        <v>122</v>
      </c>
      <c r="C1167" s="227"/>
      <c r="D1167" s="227" t="s">
        <v>7440</v>
      </c>
      <c r="E1167" s="228"/>
      <c r="F1167" s="228" t="s">
        <v>6</v>
      </c>
      <c r="G1167" s="368">
        <v>1.06E-2</v>
      </c>
      <c r="H1167" s="369">
        <f>VLOOKUP(B1167,'INS-SIN-SD-10-2023'!A:D,4,0)</f>
        <v>66.86</v>
      </c>
      <c r="I1167" s="369"/>
      <c r="J1167" s="25">
        <f t="shared" si="545"/>
        <v>0.7</v>
      </c>
      <c r="M1167" s="25">
        <f>VLOOKUP(B1167,'INS-SIN-SD-10-2023'!A:D,4,0)</f>
        <v>66.86</v>
      </c>
      <c r="N1167" s="25" t="b">
        <f t="shared" si="546"/>
        <v>1</v>
      </c>
      <c r="O1167" s="377"/>
      <c r="P1167" s="377" t="s">
        <v>13773</v>
      </c>
    </row>
    <row r="1168" spans="1:16" ht="30" x14ac:dyDescent="0.25">
      <c r="A1168" s="367">
        <f t="shared" si="544"/>
        <v>89395</v>
      </c>
      <c r="B1168" s="226">
        <v>20083</v>
      </c>
      <c r="C1168" s="227"/>
      <c r="D1168" s="227" t="s">
        <v>7774</v>
      </c>
      <c r="E1168" s="228"/>
      <c r="F1168" s="228" t="s">
        <v>6</v>
      </c>
      <c r="G1168" s="368">
        <v>1.2E-2</v>
      </c>
      <c r="H1168" s="369">
        <f>VLOOKUP(B1168,'INS-SIN-SD-10-2023'!A:D,4,0)</f>
        <v>75.75</v>
      </c>
      <c r="I1168" s="369"/>
      <c r="J1168" s="25">
        <f t="shared" si="545"/>
        <v>0.9</v>
      </c>
      <c r="M1168" s="25">
        <f>VLOOKUP(B1168,'INS-SIN-SD-10-2023'!A:D,4,0)</f>
        <v>75.75</v>
      </c>
      <c r="N1168" s="25" t="b">
        <f t="shared" si="546"/>
        <v>1</v>
      </c>
      <c r="O1168" s="377"/>
      <c r="P1168" s="377" t="s">
        <v>13773</v>
      </c>
    </row>
    <row r="1169" spans="1:16" ht="30" x14ac:dyDescent="0.25">
      <c r="A1169" s="367">
        <f t="shared" si="544"/>
        <v>89395</v>
      </c>
      <c r="B1169" s="226">
        <v>7139</v>
      </c>
      <c r="C1169" s="227"/>
      <c r="D1169" s="227" t="s">
        <v>7797</v>
      </c>
      <c r="E1169" s="228"/>
      <c r="F1169" s="228" t="s">
        <v>6</v>
      </c>
      <c r="G1169" s="368">
        <v>1</v>
      </c>
      <c r="H1169" s="369">
        <f>VLOOKUP(B1169,'INS-SIN-SD-10-2023'!A:D,4,0)</f>
        <v>1.22</v>
      </c>
      <c r="I1169" s="369"/>
      <c r="J1169" s="25">
        <f t="shared" si="545"/>
        <v>1.22</v>
      </c>
      <c r="M1169" s="25">
        <f>VLOOKUP(B1169,'INS-SIN-SD-10-2023'!A:D,4,0)</f>
        <v>1.22</v>
      </c>
      <c r="N1169" s="25" t="b">
        <f t="shared" si="546"/>
        <v>1</v>
      </c>
      <c r="O1169" s="377"/>
      <c r="P1169" s="377" t="s">
        <v>13773</v>
      </c>
    </row>
    <row r="1170" spans="1:16" x14ac:dyDescent="0.25">
      <c r="A1170" s="378">
        <f t="shared" si="544"/>
        <v>89395</v>
      </c>
      <c r="B1170" s="379">
        <v>38383</v>
      </c>
      <c r="C1170" s="380"/>
      <c r="D1170" s="380" t="s">
        <v>7660</v>
      </c>
      <c r="E1170" s="381"/>
      <c r="F1170" s="381" t="s">
        <v>6</v>
      </c>
      <c r="G1170" s="382">
        <v>5.0700000000000002E-2</v>
      </c>
      <c r="H1170" s="383">
        <f>VLOOKUP(B1170,'INS-SIN-SD-10-2023'!A:D,4,0)</f>
        <v>2.27</v>
      </c>
      <c r="I1170" s="383"/>
      <c r="J1170" s="25">
        <f t="shared" si="545"/>
        <v>0.11</v>
      </c>
      <c r="M1170" s="25">
        <f>VLOOKUP(B1170,'INS-SIN-SD-10-2023'!A:D,4,0)</f>
        <v>2.27</v>
      </c>
      <c r="N1170" s="25" t="b">
        <f t="shared" si="546"/>
        <v>1</v>
      </c>
      <c r="O1170" s="377"/>
      <c r="P1170" s="377" t="s">
        <v>13773</v>
      </c>
    </row>
    <row r="1171" spans="1:16" ht="30" x14ac:dyDescent="0.25">
      <c r="A1171" s="328">
        <v>89398</v>
      </c>
      <c r="B1171" s="357"/>
      <c r="C1171" s="339" t="s">
        <v>5840</v>
      </c>
      <c r="D1171" s="339"/>
      <c r="E1171" s="334" t="s">
        <v>6</v>
      </c>
      <c r="F1171" s="334"/>
      <c r="G1171" s="358"/>
      <c r="H1171" s="359"/>
      <c r="I1171" s="340">
        <f>SUMIF(A:A,A1171,J:J)</f>
        <v>18.419999999999998</v>
      </c>
      <c r="J1171" s="377"/>
      <c r="K1171" s="377"/>
      <c r="L1171" s="377"/>
      <c r="M1171" s="377"/>
      <c r="N1171" s="377"/>
      <c r="O1171" s="377"/>
      <c r="P1171" s="377"/>
    </row>
    <row r="1172" spans="1:16" ht="30" x14ac:dyDescent="0.25">
      <c r="A1172" s="390">
        <f t="shared" ref="A1172:A1177" si="547">IF(O1172&lt;&gt;0,O1172,A1171)</f>
        <v>89398</v>
      </c>
      <c r="B1172" s="391">
        <v>88248</v>
      </c>
      <c r="C1172" s="392"/>
      <c r="D1172" s="392" t="s">
        <v>3290</v>
      </c>
      <c r="E1172" s="393"/>
      <c r="F1172" s="393" t="s">
        <v>517</v>
      </c>
      <c r="G1172" s="394">
        <v>0.24160000000000001</v>
      </c>
      <c r="H1172" s="395">
        <f>VLOOKUP(B1172,'CMP-SIN-SD-10-2023'!A:D,4,0)</f>
        <v>22.17</v>
      </c>
      <c r="I1172" s="395"/>
      <c r="J1172" s="25">
        <f t="shared" ref="J1172:J1177" si="548">TRUNC((H1172*G1172),2)</f>
        <v>5.35</v>
      </c>
      <c r="M1172" s="25">
        <f>VLOOKUP(B1172,'CMP-SIN-SD-10-2023'!A:D,4,0)</f>
        <v>22.17</v>
      </c>
      <c r="N1172" s="25" t="b">
        <f t="shared" ref="N1172:N1177" si="549">M1172=H1172</f>
        <v>1</v>
      </c>
      <c r="O1172" s="377"/>
      <c r="P1172" s="377"/>
    </row>
    <row r="1173" spans="1:16" ht="30" x14ac:dyDescent="0.25">
      <c r="A1173" s="367">
        <f t="shared" si="547"/>
        <v>89398</v>
      </c>
      <c r="B1173" s="226">
        <v>88267</v>
      </c>
      <c r="C1173" s="227"/>
      <c r="D1173" s="227" t="s">
        <v>3307</v>
      </c>
      <c r="E1173" s="228"/>
      <c r="F1173" s="228" t="s">
        <v>517</v>
      </c>
      <c r="G1173" s="368">
        <v>0.24160000000000001</v>
      </c>
      <c r="H1173" s="369">
        <f>VLOOKUP(B1173,'CMP-SIN-SD-10-2023'!A:D,4,0)</f>
        <v>28.78</v>
      </c>
      <c r="I1173" s="369"/>
      <c r="J1173" s="25">
        <f t="shared" si="548"/>
        <v>6.95</v>
      </c>
      <c r="M1173" s="25">
        <f>VLOOKUP(B1173,'CMP-SIN-SD-10-2023'!A:D,4,0)</f>
        <v>28.78</v>
      </c>
      <c r="N1173" s="25" t="b">
        <f t="shared" si="549"/>
        <v>1</v>
      </c>
      <c r="O1173" s="377"/>
      <c r="P1173" s="377"/>
    </row>
    <row r="1174" spans="1:16" x14ac:dyDescent="0.25">
      <c r="A1174" s="367">
        <f t="shared" si="547"/>
        <v>89398</v>
      </c>
      <c r="B1174" s="226">
        <v>122</v>
      </c>
      <c r="C1174" s="227"/>
      <c r="D1174" s="227" t="s">
        <v>7440</v>
      </c>
      <c r="E1174" s="228"/>
      <c r="F1174" s="228" t="s">
        <v>6</v>
      </c>
      <c r="G1174" s="368">
        <v>1.41E-2</v>
      </c>
      <c r="H1174" s="369">
        <f>VLOOKUP(B1174,'INS-SIN-SD-10-2023'!A:D,4,0)</f>
        <v>66.86</v>
      </c>
      <c r="I1174" s="369"/>
      <c r="J1174" s="25">
        <f t="shared" si="548"/>
        <v>0.94</v>
      </c>
      <c r="M1174" s="25">
        <f>VLOOKUP(B1174,'INS-SIN-SD-10-2023'!A:D,4,0)</f>
        <v>66.86</v>
      </c>
      <c r="N1174" s="25" t="b">
        <f t="shared" si="549"/>
        <v>1</v>
      </c>
      <c r="O1174" s="377"/>
      <c r="P1174" s="377" t="s">
        <v>13773</v>
      </c>
    </row>
    <row r="1175" spans="1:16" ht="30" x14ac:dyDescent="0.25">
      <c r="A1175" s="367">
        <f t="shared" si="547"/>
        <v>89398</v>
      </c>
      <c r="B1175" s="226">
        <v>20083</v>
      </c>
      <c r="C1175" s="227"/>
      <c r="D1175" s="227" t="s">
        <v>7774</v>
      </c>
      <c r="E1175" s="228"/>
      <c r="F1175" s="228" t="s">
        <v>6</v>
      </c>
      <c r="G1175" s="368">
        <v>1.6500000000000001E-2</v>
      </c>
      <c r="H1175" s="369">
        <f>VLOOKUP(B1175,'INS-SIN-SD-10-2023'!A:D,4,0)</f>
        <v>75.75</v>
      </c>
      <c r="I1175" s="369"/>
      <c r="J1175" s="25">
        <f t="shared" si="548"/>
        <v>1.24</v>
      </c>
      <c r="M1175" s="25">
        <f>VLOOKUP(B1175,'INS-SIN-SD-10-2023'!A:D,4,0)</f>
        <v>75.75</v>
      </c>
      <c r="N1175" s="25" t="b">
        <f t="shared" si="549"/>
        <v>1</v>
      </c>
      <c r="O1175" s="377"/>
      <c r="P1175" s="377" t="s">
        <v>13773</v>
      </c>
    </row>
    <row r="1176" spans="1:16" ht="30" x14ac:dyDescent="0.25">
      <c r="A1176" s="367">
        <f t="shared" si="547"/>
        <v>89398</v>
      </c>
      <c r="B1176" s="226">
        <v>7140</v>
      </c>
      <c r="C1176" s="227"/>
      <c r="D1176" s="227" t="s">
        <v>7798</v>
      </c>
      <c r="E1176" s="228"/>
      <c r="F1176" s="228" t="s">
        <v>6</v>
      </c>
      <c r="G1176" s="368">
        <v>1</v>
      </c>
      <c r="H1176" s="369">
        <f>VLOOKUP(B1176,'INS-SIN-SD-10-2023'!A:D,4,0)</f>
        <v>3.81</v>
      </c>
      <c r="I1176" s="369"/>
      <c r="J1176" s="25">
        <f t="shared" si="548"/>
        <v>3.81</v>
      </c>
      <c r="M1176" s="25">
        <f>VLOOKUP(B1176,'INS-SIN-SD-10-2023'!A:D,4,0)</f>
        <v>3.81</v>
      </c>
      <c r="N1176" s="25" t="b">
        <f t="shared" si="549"/>
        <v>1</v>
      </c>
      <c r="O1176" s="377"/>
      <c r="P1176" s="377" t="s">
        <v>13773</v>
      </c>
    </row>
    <row r="1177" spans="1:16" x14ac:dyDescent="0.25">
      <c r="A1177" s="378">
        <f t="shared" si="547"/>
        <v>89398</v>
      </c>
      <c r="B1177" s="379">
        <v>38383</v>
      </c>
      <c r="C1177" s="380"/>
      <c r="D1177" s="380" t="s">
        <v>7660</v>
      </c>
      <c r="E1177" s="381"/>
      <c r="F1177" s="381" t="s">
        <v>6</v>
      </c>
      <c r="G1177" s="382">
        <v>6.0499999999999998E-2</v>
      </c>
      <c r="H1177" s="383">
        <f>VLOOKUP(B1177,'INS-SIN-SD-10-2023'!A:D,4,0)</f>
        <v>2.27</v>
      </c>
      <c r="I1177" s="383"/>
      <c r="J1177" s="25">
        <f t="shared" si="548"/>
        <v>0.13</v>
      </c>
      <c r="M1177" s="25">
        <f>VLOOKUP(B1177,'INS-SIN-SD-10-2023'!A:D,4,0)</f>
        <v>2.27</v>
      </c>
      <c r="N1177" s="25" t="b">
        <f t="shared" si="549"/>
        <v>1</v>
      </c>
      <c r="O1177" s="377"/>
      <c r="P1177" s="377" t="s">
        <v>13773</v>
      </c>
    </row>
    <row r="1178" spans="1:16" ht="60" x14ac:dyDescent="0.25">
      <c r="A1178" s="328">
        <v>94696</v>
      </c>
      <c r="B1178" s="357"/>
      <c r="C1178" s="339" t="s">
        <v>7157</v>
      </c>
      <c r="D1178" s="339"/>
      <c r="E1178" s="334" t="s">
        <v>6</v>
      </c>
      <c r="F1178" s="334"/>
      <c r="G1178" s="358"/>
      <c r="H1178" s="359"/>
      <c r="I1178" s="340">
        <f>SUMIF(A:A,A1178,J:J)</f>
        <v>59.89</v>
      </c>
      <c r="J1178" s="377"/>
      <c r="K1178" s="377"/>
      <c r="L1178" s="377"/>
      <c r="M1178" s="377"/>
      <c r="N1178" s="377"/>
      <c r="O1178" s="377"/>
      <c r="P1178" s="377"/>
    </row>
    <row r="1179" spans="1:16" ht="30" x14ac:dyDescent="0.25">
      <c r="A1179" s="390">
        <f t="shared" ref="A1179:A1184" si="550">IF(O1179&lt;&gt;0,O1179,A1178)</f>
        <v>94696</v>
      </c>
      <c r="B1179" s="391">
        <v>88248</v>
      </c>
      <c r="C1179" s="392"/>
      <c r="D1179" s="392" t="s">
        <v>3290</v>
      </c>
      <c r="E1179" s="393"/>
      <c r="F1179" s="393" t="s">
        <v>517</v>
      </c>
      <c r="G1179" s="394">
        <v>0.36799999999999999</v>
      </c>
      <c r="H1179" s="395">
        <f>VLOOKUP(B1179,'CMP-SIN-SD-10-2023'!A:D,4,0)</f>
        <v>22.17</v>
      </c>
      <c r="I1179" s="395"/>
      <c r="J1179" s="25">
        <f t="shared" ref="J1179:J1184" si="551">TRUNC((H1179*G1179),2)</f>
        <v>8.15</v>
      </c>
      <c r="M1179" s="25">
        <f>VLOOKUP(B1179,'CMP-SIN-SD-10-2023'!A:D,4,0)</f>
        <v>22.17</v>
      </c>
      <c r="N1179" s="25" t="b">
        <f t="shared" ref="N1179:N1184" si="552">M1179=H1179</f>
        <v>1</v>
      </c>
      <c r="O1179" s="377"/>
      <c r="P1179" s="377"/>
    </row>
    <row r="1180" spans="1:16" ht="30" x14ac:dyDescent="0.25">
      <c r="A1180" s="367">
        <f t="shared" si="550"/>
        <v>94696</v>
      </c>
      <c r="B1180" s="226">
        <v>88267</v>
      </c>
      <c r="C1180" s="227"/>
      <c r="D1180" s="227" t="s">
        <v>3307</v>
      </c>
      <c r="E1180" s="228"/>
      <c r="F1180" s="228" t="s">
        <v>517</v>
      </c>
      <c r="G1180" s="368">
        <v>0.36799999999999999</v>
      </c>
      <c r="H1180" s="369">
        <f>VLOOKUP(B1180,'CMP-SIN-SD-10-2023'!A:D,4,0)</f>
        <v>28.78</v>
      </c>
      <c r="I1180" s="369"/>
      <c r="J1180" s="25">
        <f t="shared" si="551"/>
        <v>10.59</v>
      </c>
      <c r="M1180" s="25">
        <f>VLOOKUP(B1180,'CMP-SIN-SD-10-2023'!A:D,4,0)</f>
        <v>28.78</v>
      </c>
      <c r="N1180" s="25" t="b">
        <f t="shared" si="552"/>
        <v>1</v>
      </c>
      <c r="O1180" s="377"/>
      <c r="P1180" s="377"/>
    </row>
    <row r="1181" spans="1:16" x14ac:dyDescent="0.25">
      <c r="A1181" s="367">
        <f t="shared" si="550"/>
        <v>94696</v>
      </c>
      <c r="B1181" s="226">
        <v>20080</v>
      </c>
      <c r="C1181" s="227"/>
      <c r="D1181" s="227" t="s">
        <v>7441</v>
      </c>
      <c r="E1181" s="228"/>
      <c r="F1181" s="228" t="s">
        <v>6</v>
      </c>
      <c r="G1181" s="368">
        <v>0.23100000000000001</v>
      </c>
      <c r="H1181" s="369">
        <f>VLOOKUP(B1181,'INS-SIN-SD-10-2023'!A:D,4,0)</f>
        <v>21.82</v>
      </c>
      <c r="I1181" s="369"/>
      <c r="J1181" s="25">
        <f t="shared" si="551"/>
        <v>5.04</v>
      </c>
      <c r="M1181" s="25">
        <f>VLOOKUP(B1181,'INS-SIN-SD-10-2023'!A:D,4,0)</f>
        <v>21.82</v>
      </c>
      <c r="N1181" s="25" t="b">
        <f t="shared" si="552"/>
        <v>1</v>
      </c>
      <c r="O1181" s="377"/>
      <c r="P1181" s="377" t="s">
        <v>13773</v>
      </c>
    </row>
    <row r="1182" spans="1:16" ht="30" x14ac:dyDescent="0.25">
      <c r="A1182" s="367">
        <f t="shared" si="550"/>
        <v>94696</v>
      </c>
      <c r="B1182" s="226">
        <v>20083</v>
      </c>
      <c r="C1182" s="227"/>
      <c r="D1182" s="227" t="s">
        <v>7774</v>
      </c>
      <c r="E1182" s="228"/>
      <c r="F1182" s="228" t="s">
        <v>6</v>
      </c>
      <c r="G1182" s="368">
        <v>6.2E-2</v>
      </c>
      <c r="H1182" s="369">
        <f>VLOOKUP(B1182,'INS-SIN-SD-10-2023'!A:D,4,0)</f>
        <v>75.75</v>
      </c>
      <c r="I1182" s="369"/>
      <c r="J1182" s="25">
        <f t="shared" si="551"/>
        <v>4.6900000000000004</v>
      </c>
      <c r="M1182" s="25">
        <f>VLOOKUP(B1182,'INS-SIN-SD-10-2023'!A:D,4,0)</f>
        <v>75.75</v>
      </c>
      <c r="N1182" s="25" t="b">
        <f t="shared" si="552"/>
        <v>1</v>
      </c>
      <c r="O1182" s="377"/>
      <c r="P1182" s="377" t="s">
        <v>13773</v>
      </c>
    </row>
    <row r="1183" spans="1:16" ht="30" x14ac:dyDescent="0.25">
      <c r="A1183" s="367">
        <f t="shared" si="550"/>
        <v>94696</v>
      </c>
      <c r="B1183" s="226">
        <v>7143</v>
      </c>
      <c r="C1183" s="227"/>
      <c r="D1183" s="227" t="s">
        <v>7799</v>
      </c>
      <c r="E1183" s="228"/>
      <c r="F1183" s="228" t="s">
        <v>6</v>
      </c>
      <c r="G1183" s="368">
        <v>1</v>
      </c>
      <c r="H1183" s="369">
        <f>VLOOKUP(B1183,'INS-SIN-SD-10-2023'!A:D,4,0)</f>
        <v>31.3</v>
      </c>
      <c r="I1183" s="369"/>
      <c r="J1183" s="25">
        <f t="shared" si="551"/>
        <v>31.3</v>
      </c>
      <c r="M1183" s="25">
        <f>VLOOKUP(B1183,'INS-SIN-SD-10-2023'!A:D,4,0)</f>
        <v>31.3</v>
      </c>
      <c r="N1183" s="25" t="b">
        <f t="shared" si="552"/>
        <v>1</v>
      </c>
      <c r="O1183" s="377"/>
      <c r="P1183" s="377" t="s">
        <v>13773</v>
      </c>
    </row>
    <row r="1184" spans="1:16" x14ac:dyDescent="0.25">
      <c r="A1184" s="378">
        <f t="shared" si="550"/>
        <v>94696</v>
      </c>
      <c r="B1184" s="379">
        <v>38383</v>
      </c>
      <c r="C1184" s="380"/>
      <c r="D1184" s="380" t="s">
        <v>7660</v>
      </c>
      <c r="E1184" s="381"/>
      <c r="F1184" s="381" t="s">
        <v>6</v>
      </c>
      <c r="G1184" s="382">
        <v>5.5E-2</v>
      </c>
      <c r="H1184" s="383">
        <f>VLOOKUP(B1184,'INS-SIN-SD-10-2023'!A:D,4,0)</f>
        <v>2.27</v>
      </c>
      <c r="I1184" s="383"/>
      <c r="J1184" s="25">
        <f t="shared" si="551"/>
        <v>0.12</v>
      </c>
      <c r="M1184" s="25">
        <f>VLOOKUP(B1184,'INS-SIN-SD-10-2023'!A:D,4,0)</f>
        <v>2.27</v>
      </c>
      <c r="N1184" s="25" t="b">
        <f t="shared" si="552"/>
        <v>1</v>
      </c>
      <c r="O1184" s="377"/>
      <c r="P1184" s="377" t="s">
        <v>13773</v>
      </c>
    </row>
    <row r="1185" spans="1:16" ht="60" x14ac:dyDescent="0.25">
      <c r="A1185" s="328">
        <v>94699</v>
      </c>
      <c r="B1185" s="357"/>
      <c r="C1185" s="339" t="s">
        <v>14012</v>
      </c>
      <c r="D1185" s="339"/>
      <c r="E1185" s="334" t="s">
        <v>6</v>
      </c>
      <c r="F1185" s="334"/>
      <c r="G1185" s="358"/>
      <c r="H1185" s="359"/>
      <c r="I1185" s="340">
        <f>SUMIF(A:A,A1185,J:J)</f>
        <v>130.16999999999999</v>
      </c>
      <c r="J1185" s="377"/>
      <c r="K1185" s="377"/>
      <c r="L1185" s="377"/>
      <c r="M1185" s="377"/>
      <c r="N1185" s="377"/>
      <c r="O1185" s="377"/>
      <c r="P1185" s="377"/>
    </row>
    <row r="1186" spans="1:16" ht="30" x14ac:dyDescent="0.25">
      <c r="A1186" s="390">
        <f t="shared" ref="A1186:A1191" si="553">IF(O1186&lt;&gt;0,O1186,A1185)</f>
        <v>94699</v>
      </c>
      <c r="B1186" s="391">
        <v>88248</v>
      </c>
      <c r="C1186" s="392"/>
      <c r="D1186" s="392" t="s">
        <v>3290</v>
      </c>
      <c r="E1186" s="393"/>
      <c r="F1186" s="393" t="s">
        <v>517</v>
      </c>
      <c r="G1186" s="394">
        <v>0.64600000000000002</v>
      </c>
      <c r="H1186" s="395">
        <f>VLOOKUP(B1186,'CMP-SIN-SD-10-2023'!A:D,4,0)</f>
        <v>22.17</v>
      </c>
      <c r="I1186" s="395"/>
      <c r="J1186" s="25">
        <f t="shared" ref="J1186:J1191" si="554">TRUNC((H1186*G1186),2)</f>
        <v>14.32</v>
      </c>
      <c r="M1186" s="25">
        <f>VLOOKUP(B1186,'CMP-SIN-SD-10-2023'!A:D,4,0)</f>
        <v>22.17</v>
      </c>
      <c r="N1186" s="25" t="b">
        <f t="shared" ref="N1186:N1191" si="555">M1186=H1186</f>
        <v>1</v>
      </c>
      <c r="O1186" s="377"/>
      <c r="P1186" s="377"/>
    </row>
    <row r="1187" spans="1:16" ht="30" x14ac:dyDescent="0.25">
      <c r="A1187" s="367">
        <f t="shared" si="553"/>
        <v>94699</v>
      </c>
      <c r="B1187" s="226">
        <v>88267</v>
      </c>
      <c r="C1187" s="227"/>
      <c r="D1187" s="227" t="s">
        <v>3307</v>
      </c>
      <c r="E1187" s="228"/>
      <c r="F1187" s="228" t="s">
        <v>517</v>
      </c>
      <c r="G1187" s="368">
        <v>0.64600000000000002</v>
      </c>
      <c r="H1187" s="369">
        <f>VLOOKUP(B1187,'CMP-SIN-SD-10-2023'!A:D,4,0)</f>
        <v>28.78</v>
      </c>
      <c r="I1187" s="369"/>
      <c r="J1187" s="25">
        <f t="shared" si="554"/>
        <v>18.59</v>
      </c>
      <c r="M1187" s="25">
        <f>VLOOKUP(B1187,'CMP-SIN-SD-10-2023'!A:D,4,0)</f>
        <v>28.78</v>
      </c>
      <c r="N1187" s="25" t="b">
        <f t="shared" si="555"/>
        <v>1</v>
      </c>
      <c r="O1187" s="377"/>
      <c r="P1187" s="377"/>
    </row>
    <row r="1188" spans="1:16" x14ac:dyDescent="0.25">
      <c r="A1188" s="367">
        <f t="shared" si="553"/>
        <v>94699</v>
      </c>
      <c r="B1188" s="226">
        <v>20080</v>
      </c>
      <c r="C1188" s="227"/>
      <c r="D1188" s="227" t="s">
        <v>7441</v>
      </c>
      <c r="E1188" s="228"/>
      <c r="F1188" s="228" t="s">
        <v>6</v>
      </c>
      <c r="G1188" s="368">
        <v>0.433</v>
      </c>
      <c r="H1188" s="369">
        <f>VLOOKUP(B1188,'INS-SIN-SD-10-2023'!A:D,4,0)</f>
        <v>21.82</v>
      </c>
      <c r="I1188" s="369"/>
      <c r="J1188" s="25">
        <f t="shared" si="554"/>
        <v>9.44</v>
      </c>
      <c r="M1188" s="25">
        <f>VLOOKUP(B1188,'INS-SIN-SD-10-2023'!A:D,4,0)</f>
        <v>21.82</v>
      </c>
      <c r="N1188" s="25" t="b">
        <f t="shared" si="555"/>
        <v>1</v>
      </c>
      <c r="O1188" s="377"/>
      <c r="P1188" s="377" t="s">
        <v>13773</v>
      </c>
    </row>
    <row r="1189" spans="1:16" ht="30" x14ac:dyDescent="0.25">
      <c r="A1189" s="367">
        <f t="shared" si="553"/>
        <v>94699</v>
      </c>
      <c r="B1189" s="226">
        <v>20083</v>
      </c>
      <c r="C1189" s="227"/>
      <c r="D1189" s="227" t="s">
        <v>7774</v>
      </c>
      <c r="E1189" s="228"/>
      <c r="F1189" s="228" t="s">
        <v>6</v>
      </c>
      <c r="G1189" s="368">
        <v>0.114</v>
      </c>
      <c r="H1189" s="369">
        <f>VLOOKUP(B1189,'INS-SIN-SD-10-2023'!A:D,4,0)</f>
        <v>75.75</v>
      </c>
      <c r="I1189" s="369"/>
      <c r="J1189" s="25">
        <f t="shared" si="554"/>
        <v>8.6300000000000008</v>
      </c>
      <c r="M1189" s="25">
        <f>VLOOKUP(B1189,'INS-SIN-SD-10-2023'!A:D,4,0)</f>
        <v>75.75</v>
      </c>
      <c r="N1189" s="25" t="b">
        <f t="shared" si="555"/>
        <v>1</v>
      </c>
      <c r="O1189" s="377"/>
      <c r="P1189" s="377" t="s">
        <v>13773</v>
      </c>
    </row>
    <row r="1190" spans="1:16" ht="30" x14ac:dyDescent="0.25">
      <c r="A1190" s="367">
        <f t="shared" si="553"/>
        <v>94699</v>
      </c>
      <c r="B1190" s="226">
        <v>7145</v>
      </c>
      <c r="C1190" s="227"/>
      <c r="D1190" s="227" t="s">
        <v>7801</v>
      </c>
      <c r="E1190" s="228"/>
      <c r="F1190" s="228" t="s">
        <v>6</v>
      </c>
      <c r="G1190" s="368">
        <v>1</v>
      </c>
      <c r="H1190" s="369">
        <f>VLOOKUP(B1190,'INS-SIN-SD-10-2023'!A:D,4,0)</f>
        <v>78.97</v>
      </c>
      <c r="I1190" s="369"/>
      <c r="J1190" s="25">
        <f t="shared" si="554"/>
        <v>78.97</v>
      </c>
      <c r="M1190" s="25">
        <f>VLOOKUP(B1190,'INS-SIN-SD-10-2023'!A:D,4,0)</f>
        <v>78.97</v>
      </c>
      <c r="N1190" s="25" t="b">
        <f t="shared" si="555"/>
        <v>1</v>
      </c>
      <c r="O1190" s="377"/>
      <c r="P1190" s="377" t="s">
        <v>13773</v>
      </c>
    </row>
    <row r="1191" spans="1:16" x14ac:dyDescent="0.25">
      <c r="A1191" s="378">
        <f t="shared" si="553"/>
        <v>94699</v>
      </c>
      <c r="B1191" s="379">
        <v>38383</v>
      </c>
      <c r="C1191" s="380"/>
      <c r="D1191" s="380" t="s">
        <v>7660</v>
      </c>
      <c r="E1191" s="381"/>
      <c r="F1191" s="381" t="s">
        <v>6</v>
      </c>
      <c r="G1191" s="382">
        <v>9.7000000000000003E-2</v>
      </c>
      <c r="H1191" s="383">
        <f>VLOOKUP(B1191,'INS-SIN-SD-10-2023'!A:D,4,0)</f>
        <v>2.27</v>
      </c>
      <c r="I1191" s="383"/>
      <c r="J1191" s="25">
        <f t="shared" si="554"/>
        <v>0.22</v>
      </c>
      <c r="M1191" s="25">
        <f>VLOOKUP(B1191,'INS-SIN-SD-10-2023'!A:D,4,0)</f>
        <v>2.27</v>
      </c>
      <c r="N1191" s="25" t="b">
        <f t="shared" si="555"/>
        <v>1</v>
      </c>
      <c r="O1191" s="377"/>
      <c r="P1191" s="377" t="s">
        <v>13773</v>
      </c>
    </row>
    <row r="1192" spans="1:16" ht="45" x14ac:dyDescent="0.25">
      <c r="A1192" s="328">
        <v>89400</v>
      </c>
      <c r="B1192" s="357"/>
      <c r="C1192" s="339" t="s">
        <v>5842</v>
      </c>
      <c r="D1192" s="339"/>
      <c r="E1192" s="334" t="s">
        <v>6</v>
      </c>
      <c r="F1192" s="334"/>
      <c r="G1192" s="358"/>
      <c r="H1192" s="359"/>
      <c r="I1192" s="340">
        <f>SUMIF(A:A,A1192,J:J)</f>
        <v>20.09</v>
      </c>
      <c r="J1192" s="377"/>
      <c r="K1192" s="377"/>
      <c r="L1192" s="377"/>
      <c r="M1192" s="377"/>
      <c r="N1192" s="377"/>
      <c r="O1192" s="377"/>
      <c r="P1192" s="377"/>
    </row>
    <row r="1193" spans="1:16" ht="30" x14ac:dyDescent="0.25">
      <c r="A1193" s="390">
        <f t="shared" ref="A1193:A1198" si="556">IF(O1193&lt;&gt;0,O1193,A1192)</f>
        <v>89400</v>
      </c>
      <c r="B1193" s="391">
        <v>88248</v>
      </c>
      <c r="C1193" s="392"/>
      <c r="D1193" s="392" t="s">
        <v>3290</v>
      </c>
      <c r="E1193" s="393"/>
      <c r="F1193" s="393" t="s">
        <v>517</v>
      </c>
      <c r="G1193" s="394">
        <v>0.22209999999999999</v>
      </c>
      <c r="H1193" s="395">
        <f>VLOOKUP(B1193,'CMP-SIN-SD-10-2023'!A:D,4,0)</f>
        <v>22.17</v>
      </c>
      <c r="I1193" s="395"/>
      <c r="J1193" s="25">
        <f t="shared" ref="J1193:J1198" si="557">TRUNC((H1193*G1193),2)</f>
        <v>4.92</v>
      </c>
      <c r="M1193" s="25">
        <f>VLOOKUP(B1193,'CMP-SIN-SD-10-2023'!A:D,4,0)</f>
        <v>22.17</v>
      </c>
      <c r="N1193" s="25" t="b">
        <f t="shared" ref="N1193:N1198" si="558">M1193=H1193</f>
        <v>1</v>
      </c>
      <c r="O1193" s="377"/>
      <c r="P1193" s="377"/>
    </row>
    <row r="1194" spans="1:16" ht="30" x14ac:dyDescent="0.25">
      <c r="A1194" s="367">
        <f t="shared" si="556"/>
        <v>89400</v>
      </c>
      <c r="B1194" s="226">
        <v>88267</v>
      </c>
      <c r="C1194" s="227"/>
      <c r="D1194" s="227" t="s">
        <v>3307</v>
      </c>
      <c r="E1194" s="228"/>
      <c r="F1194" s="228" t="s">
        <v>517</v>
      </c>
      <c r="G1194" s="368">
        <v>0.22209999999999999</v>
      </c>
      <c r="H1194" s="369">
        <f>VLOOKUP(B1194,'CMP-SIN-SD-10-2023'!A:D,4,0)</f>
        <v>28.78</v>
      </c>
      <c r="I1194" s="369"/>
      <c r="J1194" s="25">
        <f t="shared" si="557"/>
        <v>6.39</v>
      </c>
      <c r="M1194" s="25">
        <f>VLOOKUP(B1194,'CMP-SIN-SD-10-2023'!A:D,4,0)</f>
        <v>28.78</v>
      </c>
      <c r="N1194" s="25" t="b">
        <f t="shared" si="558"/>
        <v>1</v>
      </c>
      <c r="O1194" s="377"/>
      <c r="P1194" s="377"/>
    </row>
    <row r="1195" spans="1:16" x14ac:dyDescent="0.25">
      <c r="A1195" s="367">
        <f t="shared" si="556"/>
        <v>89400</v>
      </c>
      <c r="B1195" s="226">
        <v>122</v>
      </c>
      <c r="C1195" s="227"/>
      <c r="D1195" s="227" t="s">
        <v>7440</v>
      </c>
      <c r="E1195" s="228"/>
      <c r="F1195" s="228" t="s">
        <v>6</v>
      </c>
      <c r="G1195" s="368">
        <v>1.24E-2</v>
      </c>
      <c r="H1195" s="369">
        <f>VLOOKUP(B1195,'INS-SIN-SD-10-2023'!A:D,4,0)</f>
        <v>66.86</v>
      </c>
      <c r="I1195" s="369"/>
      <c r="J1195" s="25">
        <f t="shared" si="557"/>
        <v>0.82</v>
      </c>
      <c r="M1195" s="25">
        <f>VLOOKUP(B1195,'INS-SIN-SD-10-2023'!A:D,4,0)</f>
        <v>66.86</v>
      </c>
      <c r="N1195" s="25" t="b">
        <f t="shared" si="558"/>
        <v>1</v>
      </c>
      <c r="O1195" s="377"/>
      <c r="P1195" s="377" t="s">
        <v>13773</v>
      </c>
    </row>
    <row r="1196" spans="1:16" ht="30" x14ac:dyDescent="0.25">
      <c r="A1196" s="367">
        <f t="shared" si="556"/>
        <v>89400</v>
      </c>
      <c r="B1196" s="226">
        <v>20083</v>
      </c>
      <c r="C1196" s="227"/>
      <c r="D1196" s="227" t="s">
        <v>7774</v>
      </c>
      <c r="E1196" s="228"/>
      <c r="F1196" s="228" t="s">
        <v>6</v>
      </c>
      <c r="G1196" s="368">
        <v>1.43E-2</v>
      </c>
      <c r="H1196" s="369">
        <f>VLOOKUP(B1196,'INS-SIN-SD-10-2023'!A:D,4,0)</f>
        <v>75.75</v>
      </c>
      <c r="I1196" s="369"/>
      <c r="J1196" s="25">
        <f t="shared" si="557"/>
        <v>1.08</v>
      </c>
      <c r="M1196" s="25">
        <f>VLOOKUP(B1196,'INS-SIN-SD-10-2023'!A:D,4,0)</f>
        <v>75.75</v>
      </c>
      <c r="N1196" s="25" t="b">
        <f t="shared" si="558"/>
        <v>1</v>
      </c>
      <c r="O1196" s="377"/>
      <c r="P1196" s="377" t="s">
        <v>13773</v>
      </c>
    </row>
    <row r="1197" spans="1:16" ht="30" x14ac:dyDescent="0.25">
      <c r="A1197" s="367">
        <f t="shared" si="556"/>
        <v>89400</v>
      </c>
      <c r="B1197" s="226">
        <v>7136</v>
      </c>
      <c r="C1197" s="227"/>
      <c r="D1197" s="227" t="s">
        <v>7786</v>
      </c>
      <c r="E1197" s="228"/>
      <c r="F1197" s="228" t="s">
        <v>6</v>
      </c>
      <c r="G1197" s="368">
        <v>1</v>
      </c>
      <c r="H1197" s="369">
        <f>VLOOKUP(B1197,'INS-SIN-SD-10-2023'!A:D,4,0)</f>
        <v>6.76</v>
      </c>
      <c r="I1197" s="369"/>
      <c r="J1197" s="25">
        <f t="shared" si="557"/>
        <v>6.76</v>
      </c>
      <c r="M1197" s="25">
        <f>VLOOKUP(B1197,'INS-SIN-SD-10-2023'!A:D,4,0)</f>
        <v>6.76</v>
      </c>
      <c r="N1197" s="25" t="b">
        <f t="shared" si="558"/>
        <v>1</v>
      </c>
      <c r="O1197" s="377"/>
      <c r="P1197" s="377" t="s">
        <v>13773</v>
      </c>
    </row>
    <row r="1198" spans="1:16" x14ac:dyDescent="0.25">
      <c r="A1198" s="378">
        <f t="shared" si="556"/>
        <v>89400</v>
      </c>
      <c r="B1198" s="379">
        <v>38383</v>
      </c>
      <c r="C1198" s="380"/>
      <c r="D1198" s="380" t="s">
        <v>7660</v>
      </c>
      <c r="E1198" s="381"/>
      <c r="F1198" s="381" t="s">
        <v>6</v>
      </c>
      <c r="G1198" s="382">
        <v>5.7200000000000001E-2</v>
      </c>
      <c r="H1198" s="383">
        <f>VLOOKUP(B1198,'INS-SIN-SD-10-2023'!A:D,4,0)</f>
        <v>2.27</v>
      </c>
      <c r="I1198" s="383"/>
      <c r="J1198" s="25">
        <f t="shared" si="557"/>
        <v>0.12</v>
      </c>
      <c r="M1198" s="25">
        <f>VLOOKUP(B1198,'INS-SIN-SD-10-2023'!A:D,4,0)</f>
        <v>2.27</v>
      </c>
      <c r="N1198" s="25" t="b">
        <f t="shared" si="558"/>
        <v>1</v>
      </c>
      <c r="O1198" s="377"/>
      <c r="P1198" s="377" t="s">
        <v>13773</v>
      </c>
    </row>
    <row r="1199" spans="1:16" ht="45" x14ac:dyDescent="0.25">
      <c r="A1199" s="328">
        <v>89627</v>
      </c>
      <c r="B1199" s="357"/>
      <c r="C1199" s="339" t="s">
        <v>5993</v>
      </c>
      <c r="D1199" s="339"/>
      <c r="E1199" s="334" t="s">
        <v>6</v>
      </c>
      <c r="F1199" s="334"/>
      <c r="G1199" s="358"/>
      <c r="H1199" s="359"/>
      <c r="I1199" s="340">
        <f>SUMIF(A:A,A1199,J:J)</f>
        <v>19.919999999999998</v>
      </c>
      <c r="J1199" s="377"/>
      <c r="K1199" s="377"/>
      <c r="L1199" s="377"/>
      <c r="M1199" s="377"/>
      <c r="N1199" s="377"/>
      <c r="O1199" s="377"/>
      <c r="P1199" s="377"/>
    </row>
    <row r="1200" spans="1:16" ht="30" x14ac:dyDescent="0.25">
      <c r="A1200" s="390">
        <f t="shared" ref="A1200:A1205" si="559">IF(O1200&lt;&gt;0,O1200,A1199)</f>
        <v>89627</v>
      </c>
      <c r="B1200" s="391">
        <v>88248</v>
      </c>
      <c r="C1200" s="392"/>
      <c r="D1200" s="392" t="s">
        <v>3290</v>
      </c>
      <c r="E1200" s="393"/>
      <c r="F1200" s="393" t="s">
        <v>517</v>
      </c>
      <c r="G1200" s="394">
        <v>0.1318</v>
      </c>
      <c r="H1200" s="395">
        <f>VLOOKUP(B1200,'CMP-SIN-SD-10-2023'!A:D,4,0)</f>
        <v>22.17</v>
      </c>
      <c r="I1200" s="395"/>
      <c r="J1200" s="25">
        <f t="shared" ref="J1200:J1205" si="560">TRUNC((H1200*G1200),2)</f>
        <v>2.92</v>
      </c>
      <c r="M1200" s="25">
        <f>VLOOKUP(B1200,'CMP-SIN-SD-10-2023'!A:D,4,0)</f>
        <v>22.17</v>
      </c>
      <c r="N1200" s="25" t="b">
        <f t="shared" ref="N1200:N1205" si="561">M1200=H1200</f>
        <v>1</v>
      </c>
      <c r="O1200" s="377"/>
      <c r="P1200" s="377"/>
    </row>
    <row r="1201" spans="1:16" ht="30" x14ac:dyDescent="0.25">
      <c r="A1201" s="367">
        <f t="shared" si="559"/>
        <v>89627</v>
      </c>
      <c r="B1201" s="226">
        <v>88267</v>
      </c>
      <c r="C1201" s="227"/>
      <c r="D1201" s="227" t="s">
        <v>3307</v>
      </c>
      <c r="E1201" s="228"/>
      <c r="F1201" s="228" t="s">
        <v>517</v>
      </c>
      <c r="G1201" s="368">
        <v>0.1318</v>
      </c>
      <c r="H1201" s="369">
        <f>VLOOKUP(B1201,'CMP-SIN-SD-10-2023'!A:D,4,0)</f>
        <v>28.78</v>
      </c>
      <c r="I1201" s="369"/>
      <c r="J1201" s="25">
        <f t="shared" si="560"/>
        <v>3.79</v>
      </c>
      <c r="M1201" s="25">
        <f>VLOOKUP(B1201,'CMP-SIN-SD-10-2023'!A:D,4,0)</f>
        <v>28.78</v>
      </c>
      <c r="N1201" s="25" t="b">
        <f t="shared" si="561"/>
        <v>1</v>
      </c>
      <c r="O1201" s="377"/>
      <c r="P1201" s="377"/>
    </row>
    <row r="1202" spans="1:16" x14ac:dyDescent="0.25">
      <c r="A1202" s="367">
        <f t="shared" si="559"/>
        <v>89627</v>
      </c>
      <c r="B1202" s="226">
        <v>122</v>
      </c>
      <c r="C1202" s="227"/>
      <c r="D1202" s="227" t="s">
        <v>7440</v>
      </c>
      <c r="E1202" s="228"/>
      <c r="F1202" s="228" t="s">
        <v>6</v>
      </c>
      <c r="G1202" s="368">
        <v>1.7600000000000001E-2</v>
      </c>
      <c r="H1202" s="369">
        <f>VLOOKUP(B1202,'INS-SIN-SD-10-2023'!A:D,4,0)</f>
        <v>66.86</v>
      </c>
      <c r="I1202" s="369"/>
      <c r="J1202" s="25">
        <f t="shared" si="560"/>
        <v>1.17</v>
      </c>
      <c r="M1202" s="25">
        <f>VLOOKUP(B1202,'INS-SIN-SD-10-2023'!A:D,4,0)</f>
        <v>66.86</v>
      </c>
      <c r="N1202" s="25" t="b">
        <f t="shared" si="561"/>
        <v>1</v>
      </c>
      <c r="O1202" s="377"/>
      <c r="P1202" s="377" t="s">
        <v>13773</v>
      </c>
    </row>
    <row r="1203" spans="1:16" ht="30" x14ac:dyDescent="0.25">
      <c r="A1203" s="367">
        <f t="shared" si="559"/>
        <v>89627</v>
      </c>
      <c r="B1203" s="226">
        <v>20083</v>
      </c>
      <c r="C1203" s="227"/>
      <c r="D1203" s="227" t="s">
        <v>7774</v>
      </c>
      <c r="E1203" s="228"/>
      <c r="F1203" s="228" t="s">
        <v>6</v>
      </c>
      <c r="G1203" s="368">
        <v>2.2499999999999999E-2</v>
      </c>
      <c r="H1203" s="369">
        <f>VLOOKUP(B1203,'INS-SIN-SD-10-2023'!A:D,4,0)</f>
        <v>75.75</v>
      </c>
      <c r="I1203" s="369"/>
      <c r="J1203" s="25">
        <f t="shared" si="560"/>
        <v>1.7</v>
      </c>
      <c r="M1203" s="25">
        <f>VLOOKUP(B1203,'INS-SIN-SD-10-2023'!A:D,4,0)</f>
        <v>75.75</v>
      </c>
      <c r="N1203" s="25" t="b">
        <f t="shared" si="561"/>
        <v>1</v>
      </c>
      <c r="O1203" s="377"/>
      <c r="P1203" s="377" t="s">
        <v>13773</v>
      </c>
    </row>
    <row r="1204" spans="1:16" ht="30" x14ac:dyDescent="0.25">
      <c r="A1204" s="367">
        <f t="shared" si="559"/>
        <v>89627</v>
      </c>
      <c r="B1204" s="226">
        <v>7129</v>
      </c>
      <c r="C1204" s="227"/>
      <c r="D1204" s="227" t="s">
        <v>7788</v>
      </c>
      <c r="E1204" s="228"/>
      <c r="F1204" s="228" t="s">
        <v>6</v>
      </c>
      <c r="G1204" s="368">
        <v>1</v>
      </c>
      <c r="H1204" s="369">
        <f>VLOOKUP(B1204,'INS-SIN-SD-10-2023'!A:D,4,0)</f>
        <v>10.29</v>
      </c>
      <c r="I1204" s="369"/>
      <c r="J1204" s="25">
        <f t="shared" si="560"/>
        <v>10.29</v>
      </c>
      <c r="M1204" s="25">
        <f>VLOOKUP(B1204,'INS-SIN-SD-10-2023'!A:D,4,0)</f>
        <v>10.29</v>
      </c>
      <c r="N1204" s="25" t="b">
        <f t="shared" si="561"/>
        <v>1</v>
      </c>
      <c r="O1204" s="377"/>
      <c r="P1204" s="377" t="s">
        <v>13773</v>
      </c>
    </row>
    <row r="1205" spans="1:16" x14ac:dyDescent="0.25">
      <c r="A1205" s="378">
        <f t="shared" si="559"/>
        <v>89627</v>
      </c>
      <c r="B1205" s="379">
        <v>38383</v>
      </c>
      <c r="C1205" s="380"/>
      <c r="D1205" s="380" t="s">
        <v>7660</v>
      </c>
      <c r="E1205" s="381"/>
      <c r="F1205" s="381" t="s">
        <v>6</v>
      </c>
      <c r="G1205" s="382">
        <v>2.4400000000000002E-2</v>
      </c>
      <c r="H1205" s="383">
        <f>VLOOKUP(B1205,'INS-SIN-SD-10-2023'!A:D,4,0)</f>
        <v>2.27</v>
      </c>
      <c r="I1205" s="383"/>
      <c r="J1205" s="25">
        <f t="shared" si="560"/>
        <v>0.05</v>
      </c>
      <c r="M1205" s="25">
        <f>VLOOKUP(B1205,'INS-SIN-SD-10-2023'!A:D,4,0)</f>
        <v>2.27</v>
      </c>
      <c r="N1205" s="25" t="b">
        <f t="shared" si="561"/>
        <v>1</v>
      </c>
      <c r="O1205" s="377"/>
      <c r="P1205" s="377" t="s">
        <v>13773</v>
      </c>
    </row>
    <row r="1206" spans="1:16" ht="45" x14ac:dyDescent="0.25">
      <c r="A1206" s="328">
        <v>104008</v>
      </c>
      <c r="B1206" s="357"/>
      <c r="C1206" s="339" t="s">
        <v>6529</v>
      </c>
      <c r="D1206" s="339"/>
      <c r="E1206" s="334" t="s">
        <v>6</v>
      </c>
      <c r="F1206" s="334"/>
      <c r="G1206" s="358"/>
      <c r="H1206" s="359"/>
      <c r="I1206" s="340">
        <f>SUMIF(A:A,A1206,J:J)</f>
        <v>31.56</v>
      </c>
      <c r="J1206" s="377"/>
      <c r="K1206" s="377"/>
      <c r="L1206" s="377"/>
      <c r="M1206" s="377"/>
      <c r="N1206" s="377"/>
      <c r="O1206" s="377"/>
      <c r="P1206" s="377"/>
    </row>
    <row r="1207" spans="1:16" ht="30" x14ac:dyDescent="0.25">
      <c r="A1207" s="390">
        <f t="shared" ref="A1207:A1212" si="562">IF(O1207&lt;&gt;0,O1207,A1206)</f>
        <v>104008</v>
      </c>
      <c r="B1207" s="391">
        <v>88248</v>
      </c>
      <c r="C1207" s="392"/>
      <c r="D1207" s="392" t="s">
        <v>3290</v>
      </c>
      <c r="E1207" s="393"/>
      <c r="F1207" s="393" t="s">
        <v>517</v>
      </c>
      <c r="G1207" s="394">
        <v>0.26100000000000001</v>
      </c>
      <c r="H1207" s="395">
        <f>VLOOKUP(B1207,'CMP-SIN-SD-10-2023'!A:D,4,0)</f>
        <v>22.17</v>
      </c>
      <c r="I1207" s="395"/>
      <c r="J1207" s="25">
        <f t="shared" ref="J1207:J1212" si="563">TRUNC((H1207*G1207),2)</f>
        <v>5.78</v>
      </c>
      <c r="M1207" s="25">
        <f>VLOOKUP(B1207,'CMP-SIN-SD-10-2023'!A:D,4,0)</f>
        <v>22.17</v>
      </c>
      <c r="N1207" s="25" t="b">
        <f t="shared" ref="N1207:N1212" si="564">M1207=H1207</f>
        <v>1</v>
      </c>
      <c r="O1207" s="377"/>
      <c r="P1207" s="377"/>
    </row>
    <row r="1208" spans="1:16" ht="30" x14ac:dyDescent="0.25">
      <c r="A1208" s="367">
        <f t="shared" si="562"/>
        <v>104008</v>
      </c>
      <c r="B1208" s="226">
        <v>88267</v>
      </c>
      <c r="C1208" s="227"/>
      <c r="D1208" s="227" t="s">
        <v>3307</v>
      </c>
      <c r="E1208" s="228"/>
      <c r="F1208" s="228" t="s">
        <v>517</v>
      </c>
      <c r="G1208" s="368">
        <v>0.26100000000000001</v>
      </c>
      <c r="H1208" s="369">
        <f>VLOOKUP(B1208,'CMP-SIN-SD-10-2023'!A:D,4,0)</f>
        <v>28.78</v>
      </c>
      <c r="I1208" s="369"/>
      <c r="J1208" s="25">
        <f t="shared" si="563"/>
        <v>7.51</v>
      </c>
      <c r="M1208" s="25">
        <f>VLOOKUP(B1208,'CMP-SIN-SD-10-2023'!A:D,4,0)</f>
        <v>28.78</v>
      </c>
      <c r="N1208" s="25" t="b">
        <f t="shared" si="564"/>
        <v>1</v>
      </c>
      <c r="O1208" s="377"/>
      <c r="P1208" s="377"/>
    </row>
    <row r="1209" spans="1:16" x14ac:dyDescent="0.25">
      <c r="A1209" s="367">
        <f t="shared" si="562"/>
        <v>104008</v>
      </c>
      <c r="B1209" s="226">
        <v>122</v>
      </c>
      <c r="C1209" s="227"/>
      <c r="D1209" s="227" t="s">
        <v>7440</v>
      </c>
      <c r="E1209" s="228"/>
      <c r="F1209" s="228" t="s">
        <v>6</v>
      </c>
      <c r="G1209" s="368">
        <v>1.9400000000000001E-2</v>
      </c>
      <c r="H1209" s="369">
        <f>VLOOKUP(B1209,'INS-SIN-SD-10-2023'!A:D,4,0)</f>
        <v>66.86</v>
      </c>
      <c r="I1209" s="369"/>
      <c r="J1209" s="25">
        <f t="shared" si="563"/>
        <v>1.29</v>
      </c>
      <c r="M1209" s="25">
        <f>VLOOKUP(B1209,'INS-SIN-SD-10-2023'!A:D,4,0)</f>
        <v>66.86</v>
      </c>
      <c r="N1209" s="25" t="b">
        <f t="shared" si="564"/>
        <v>1</v>
      </c>
      <c r="O1209" s="377"/>
      <c r="P1209" s="377" t="s">
        <v>13773</v>
      </c>
    </row>
    <row r="1210" spans="1:16" ht="30" x14ac:dyDescent="0.25">
      <c r="A1210" s="367">
        <f t="shared" si="562"/>
        <v>104008</v>
      </c>
      <c r="B1210" s="226">
        <v>20083</v>
      </c>
      <c r="C1210" s="227"/>
      <c r="D1210" s="227" t="s">
        <v>7774</v>
      </c>
      <c r="E1210" s="228"/>
      <c r="F1210" s="228" t="s">
        <v>6</v>
      </c>
      <c r="G1210" s="368">
        <v>2.4799999999999999E-2</v>
      </c>
      <c r="H1210" s="369">
        <f>VLOOKUP(B1210,'INS-SIN-SD-10-2023'!A:D,4,0)</f>
        <v>75.75</v>
      </c>
      <c r="I1210" s="369"/>
      <c r="J1210" s="25">
        <f t="shared" si="563"/>
        <v>1.87</v>
      </c>
      <c r="M1210" s="25">
        <f>VLOOKUP(B1210,'INS-SIN-SD-10-2023'!A:D,4,0)</f>
        <v>75.75</v>
      </c>
      <c r="N1210" s="25" t="b">
        <f t="shared" si="564"/>
        <v>1</v>
      </c>
      <c r="O1210" s="377"/>
      <c r="P1210" s="377" t="s">
        <v>13773</v>
      </c>
    </row>
    <row r="1211" spans="1:16" ht="30" x14ac:dyDescent="0.25">
      <c r="A1211" s="367">
        <f t="shared" si="562"/>
        <v>104008</v>
      </c>
      <c r="B1211" s="226">
        <v>7130</v>
      </c>
      <c r="C1211" s="227"/>
      <c r="D1211" s="227" t="s">
        <v>7789</v>
      </c>
      <c r="E1211" s="228"/>
      <c r="F1211" s="228" t="s">
        <v>6</v>
      </c>
      <c r="G1211" s="368">
        <v>1</v>
      </c>
      <c r="H1211" s="369">
        <f>VLOOKUP(B1211,'INS-SIN-SD-10-2023'!A:D,4,0)</f>
        <v>14.96</v>
      </c>
      <c r="I1211" s="369"/>
      <c r="J1211" s="25">
        <f t="shared" si="563"/>
        <v>14.96</v>
      </c>
      <c r="M1211" s="25">
        <f>VLOOKUP(B1211,'INS-SIN-SD-10-2023'!A:D,4,0)</f>
        <v>14.96</v>
      </c>
      <c r="N1211" s="25" t="b">
        <f t="shared" si="564"/>
        <v>1</v>
      </c>
      <c r="O1211" s="377"/>
      <c r="P1211" s="377" t="s">
        <v>13773</v>
      </c>
    </row>
    <row r="1212" spans="1:16" x14ac:dyDescent="0.25">
      <c r="A1212" s="378">
        <f t="shared" si="562"/>
        <v>104008</v>
      </c>
      <c r="B1212" s="379">
        <v>38383</v>
      </c>
      <c r="C1212" s="380"/>
      <c r="D1212" s="380" t="s">
        <v>7660</v>
      </c>
      <c r="E1212" s="381"/>
      <c r="F1212" s="381" t="s">
        <v>6</v>
      </c>
      <c r="G1212" s="382">
        <v>6.9000000000000006E-2</v>
      </c>
      <c r="H1212" s="383">
        <f>VLOOKUP(B1212,'INS-SIN-SD-10-2023'!A:D,4,0)</f>
        <v>2.27</v>
      </c>
      <c r="I1212" s="383"/>
      <c r="J1212" s="25">
        <f t="shared" si="563"/>
        <v>0.15</v>
      </c>
      <c r="M1212" s="25">
        <f>VLOOKUP(B1212,'INS-SIN-SD-10-2023'!A:D,4,0)</f>
        <v>2.27</v>
      </c>
      <c r="N1212" s="25" t="b">
        <f t="shared" si="564"/>
        <v>1</v>
      </c>
      <c r="O1212" s="377"/>
      <c r="P1212" s="377" t="s">
        <v>13773</v>
      </c>
    </row>
    <row r="1213" spans="1:16" ht="60" x14ac:dyDescent="0.25">
      <c r="A1213" s="328">
        <v>94700</v>
      </c>
      <c r="B1213" s="357"/>
      <c r="C1213" s="339" t="s">
        <v>14013</v>
      </c>
      <c r="D1213" s="339"/>
      <c r="E1213" s="334" t="s">
        <v>6</v>
      </c>
      <c r="F1213" s="334"/>
      <c r="G1213" s="358"/>
      <c r="H1213" s="359"/>
      <c r="I1213" s="340">
        <f>SUMIF(A:A,A1213,J:J)</f>
        <v>150.72999999999999</v>
      </c>
      <c r="J1213" s="377"/>
      <c r="K1213" s="377"/>
      <c r="L1213" s="377"/>
      <c r="M1213" s="377"/>
      <c r="N1213" s="377"/>
      <c r="O1213" s="377"/>
      <c r="P1213" s="377"/>
    </row>
    <row r="1214" spans="1:16" ht="30" x14ac:dyDescent="0.25">
      <c r="A1214" s="390">
        <f t="shared" ref="A1214:A1219" si="565">IF(O1214&lt;&gt;0,O1214,A1213)</f>
        <v>94700</v>
      </c>
      <c r="B1214" s="391">
        <v>88248</v>
      </c>
      <c r="C1214" s="392"/>
      <c r="D1214" s="392" t="s">
        <v>3290</v>
      </c>
      <c r="E1214" s="393"/>
      <c r="F1214" s="393" t="s">
        <v>517</v>
      </c>
      <c r="G1214" s="394">
        <v>0.64600000000000002</v>
      </c>
      <c r="H1214" s="395">
        <f>VLOOKUP(B1214,'CMP-SIN-SD-10-2023'!A:D,4,0)</f>
        <v>22.17</v>
      </c>
      <c r="I1214" s="395"/>
      <c r="J1214" s="25">
        <f t="shared" ref="J1214:J1219" si="566">TRUNC((H1214*G1214),2)</f>
        <v>14.32</v>
      </c>
      <c r="M1214" s="25">
        <f>VLOOKUP(B1214,'CMP-SIN-SD-10-2023'!A:D,4,0)</f>
        <v>22.17</v>
      </c>
      <c r="N1214" s="25" t="b">
        <f t="shared" ref="N1214:N1219" si="567">M1214=H1214</f>
        <v>1</v>
      </c>
      <c r="O1214" s="377"/>
      <c r="P1214" s="377"/>
    </row>
    <row r="1215" spans="1:16" ht="30" x14ac:dyDescent="0.25">
      <c r="A1215" s="367">
        <f t="shared" si="565"/>
        <v>94700</v>
      </c>
      <c r="B1215" s="226">
        <v>88267</v>
      </c>
      <c r="C1215" s="227"/>
      <c r="D1215" s="227" t="s">
        <v>3307</v>
      </c>
      <c r="E1215" s="228"/>
      <c r="F1215" s="228" t="s">
        <v>517</v>
      </c>
      <c r="G1215" s="368">
        <v>0.64600000000000002</v>
      </c>
      <c r="H1215" s="369">
        <f>VLOOKUP(B1215,'CMP-SIN-SD-10-2023'!A:D,4,0)</f>
        <v>28.78</v>
      </c>
      <c r="I1215" s="369"/>
      <c r="J1215" s="25">
        <f t="shared" si="566"/>
        <v>18.59</v>
      </c>
      <c r="M1215" s="25">
        <f>VLOOKUP(B1215,'CMP-SIN-SD-10-2023'!A:D,4,0)</f>
        <v>28.78</v>
      </c>
      <c r="N1215" s="25" t="b">
        <f t="shared" si="567"/>
        <v>1</v>
      </c>
      <c r="O1215" s="377"/>
      <c r="P1215" s="377"/>
    </row>
    <row r="1216" spans="1:16" x14ac:dyDescent="0.25">
      <c r="A1216" s="367">
        <f t="shared" si="565"/>
        <v>94700</v>
      </c>
      <c r="B1216" s="226">
        <v>20080</v>
      </c>
      <c r="C1216" s="227"/>
      <c r="D1216" s="227" t="s">
        <v>7441</v>
      </c>
      <c r="E1216" s="228"/>
      <c r="F1216" s="228" t="s">
        <v>6</v>
      </c>
      <c r="G1216" s="368">
        <v>0.433</v>
      </c>
      <c r="H1216" s="369">
        <f>VLOOKUP(B1216,'INS-SIN-SD-10-2023'!A:D,4,0)</f>
        <v>21.82</v>
      </c>
      <c r="I1216" s="369"/>
      <c r="J1216" s="25">
        <f t="shared" si="566"/>
        <v>9.44</v>
      </c>
      <c r="M1216" s="25">
        <f>VLOOKUP(B1216,'INS-SIN-SD-10-2023'!A:D,4,0)</f>
        <v>21.82</v>
      </c>
      <c r="N1216" s="25" t="b">
        <f t="shared" si="567"/>
        <v>1</v>
      </c>
      <c r="O1216" s="377"/>
      <c r="P1216" s="377" t="s">
        <v>13773</v>
      </c>
    </row>
    <row r="1217" spans="1:16" ht="30" x14ac:dyDescent="0.25">
      <c r="A1217" s="367">
        <f t="shared" si="565"/>
        <v>94700</v>
      </c>
      <c r="B1217" s="226">
        <v>20083</v>
      </c>
      <c r="C1217" s="227"/>
      <c r="D1217" s="227" t="s">
        <v>7774</v>
      </c>
      <c r="E1217" s="228"/>
      <c r="F1217" s="228" t="s">
        <v>6</v>
      </c>
      <c r="G1217" s="368">
        <v>0.114</v>
      </c>
      <c r="H1217" s="369">
        <f>VLOOKUP(B1217,'INS-SIN-SD-10-2023'!A:D,4,0)</f>
        <v>75.75</v>
      </c>
      <c r="I1217" s="369"/>
      <c r="J1217" s="25">
        <f t="shared" si="566"/>
        <v>8.6300000000000008</v>
      </c>
      <c r="M1217" s="25">
        <f>VLOOKUP(B1217,'INS-SIN-SD-10-2023'!A:D,4,0)</f>
        <v>75.75</v>
      </c>
      <c r="N1217" s="25" t="b">
        <f t="shared" si="567"/>
        <v>1</v>
      </c>
      <c r="O1217" s="377"/>
      <c r="P1217" s="377" t="s">
        <v>13773</v>
      </c>
    </row>
    <row r="1218" spans="1:16" ht="30" x14ac:dyDescent="0.25">
      <c r="A1218" s="367">
        <f t="shared" si="565"/>
        <v>94700</v>
      </c>
      <c r="B1218" s="226">
        <v>7133</v>
      </c>
      <c r="C1218" s="227"/>
      <c r="D1218" s="227" t="s">
        <v>7792</v>
      </c>
      <c r="E1218" s="228"/>
      <c r="F1218" s="228" t="s">
        <v>6</v>
      </c>
      <c r="G1218" s="368">
        <v>1</v>
      </c>
      <c r="H1218" s="369">
        <f>VLOOKUP(B1218,'INS-SIN-SD-10-2023'!A:D,4,0)</f>
        <v>99.53</v>
      </c>
      <c r="I1218" s="369"/>
      <c r="J1218" s="25">
        <f t="shared" si="566"/>
        <v>99.53</v>
      </c>
      <c r="M1218" s="25">
        <f>VLOOKUP(B1218,'INS-SIN-SD-10-2023'!A:D,4,0)</f>
        <v>99.53</v>
      </c>
      <c r="N1218" s="25" t="b">
        <f t="shared" si="567"/>
        <v>1</v>
      </c>
      <c r="O1218" s="377"/>
      <c r="P1218" s="377" t="s">
        <v>13773</v>
      </c>
    </row>
    <row r="1219" spans="1:16" x14ac:dyDescent="0.25">
      <c r="A1219" s="378">
        <f t="shared" si="565"/>
        <v>94700</v>
      </c>
      <c r="B1219" s="379">
        <v>38383</v>
      </c>
      <c r="C1219" s="380"/>
      <c r="D1219" s="380" t="s">
        <v>7660</v>
      </c>
      <c r="E1219" s="381"/>
      <c r="F1219" s="381" t="s">
        <v>6</v>
      </c>
      <c r="G1219" s="382">
        <v>9.7000000000000003E-2</v>
      </c>
      <c r="H1219" s="383">
        <f>VLOOKUP(B1219,'INS-SIN-SD-10-2023'!A:D,4,0)</f>
        <v>2.27</v>
      </c>
      <c r="I1219" s="383"/>
      <c r="J1219" s="25">
        <f t="shared" si="566"/>
        <v>0.22</v>
      </c>
      <c r="M1219" s="25">
        <f>VLOOKUP(B1219,'INS-SIN-SD-10-2023'!A:D,4,0)</f>
        <v>2.27</v>
      </c>
      <c r="N1219" s="25" t="b">
        <f t="shared" si="567"/>
        <v>1</v>
      </c>
      <c r="O1219" s="377"/>
      <c r="P1219" s="377" t="s">
        <v>13773</v>
      </c>
    </row>
    <row r="1220" spans="1:16" ht="45" x14ac:dyDescent="0.25">
      <c r="A1220" s="328" t="s">
        <v>7005</v>
      </c>
      <c r="B1220" s="357"/>
      <c r="C1220" s="339" t="s">
        <v>14014</v>
      </c>
      <c r="D1220" s="339"/>
      <c r="E1220" s="334" t="s">
        <v>6</v>
      </c>
      <c r="F1220" s="334"/>
      <c r="G1220" s="358"/>
      <c r="H1220" s="359"/>
      <c r="I1220" s="340">
        <f>SUMIF(A:A,A1220,J:J)</f>
        <v>65.92</v>
      </c>
      <c r="J1220" s="377"/>
      <c r="K1220" s="377"/>
      <c r="L1220" s="377"/>
      <c r="M1220" s="377"/>
      <c r="N1220" s="377"/>
      <c r="O1220" s="377"/>
      <c r="P1220" s="377"/>
    </row>
    <row r="1221" spans="1:16" ht="30" x14ac:dyDescent="0.25">
      <c r="A1221" s="390" t="str">
        <f t="shared" ref="A1221:A1226" si="568">IF(O1221&lt;&gt;0,O1221,A1220)</f>
        <v>CCU.05.0012</v>
      </c>
      <c r="B1221" s="391">
        <v>88248</v>
      </c>
      <c r="C1221" s="392"/>
      <c r="D1221" s="392" t="s">
        <v>3290</v>
      </c>
      <c r="E1221" s="393"/>
      <c r="F1221" s="393" t="s">
        <v>517</v>
      </c>
      <c r="G1221" s="394">
        <v>0.1188</v>
      </c>
      <c r="H1221" s="395">
        <f>VLOOKUP(B1221,'CMP-SIN-SD-10-2023'!A:D,4,0)</f>
        <v>22.17</v>
      </c>
      <c r="I1221" s="395"/>
      <c r="J1221" s="25">
        <f t="shared" ref="J1221:J1226" si="569">TRUNC((H1221*G1221),2)</f>
        <v>2.63</v>
      </c>
      <c r="M1221" s="25">
        <f>VLOOKUP(B1221,'CMP-SIN-SD-10-2023'!A:D,4,0)</f>
        <v>22.17</v>
      </c>
      <c r="N1221" s="25" t="b">
        <f t="shared" ref="N1221:N1226" si="570">M1221=H1221</f>
        <v>1</v>
      </c>
      <c r="O1221" s="377"/>
      <c r="P1221" s="377"/>
    </row>
    <row r="1222" spans="1:16" ht="30" x14ac:dyDescent="0.25">
      <c r="A1222" s="367" t="str">
        <f t="shared" si="568"/>
        <v>CCU.05.0012</v>
      </c>
      <c r="B1222" s="226">
        <v>88267</v>
      </c>
      <c r="C1222" s="227"/>
      <c r="D1222" s="227" t="s">
        <v>3307</v>
      </c>
      <c r="E1222" s="228"/>
      <c r="F1222" s="228" t="s">
        <v>517</v>
      </c>
      <c r="G1222" s="368">
        <v>0.1188</v>
      </c>
      <c r="H1222" s="369">
        <f>VLOOKUP(B1222,'CMP-SIN-SD-10-2023'!A:D,4,0)</f>
        <v>28.78</v>
      </c>
      <c r="I1222" s="369"/>
      <c r="J1222" s="25">
        <f t="shared" si="569"/>
        <v>3.41</v>
      </c>
      <c r="M1222" s="25">
        <f>VLOOKUP(B1222,'CMP-SIN-SD-10-2023'!A:D,4,0)</f>
        <v>28.78</v>
      </c>
      <c r="N1222" s="25" t="b">
        <f t="shared" si="570"/>
        <v>1</v>
      </c>
      <c r="O1222" s="377"/>
      <c r="P1222" s="377"/>
    </row>
    <row r="1223" spans="1:16" x14ac:dyDescent="0.25">
      <c r="A1223" s="367" t="str">
        <f t="shared" si="568"/>
        <v>CCU.05.0012</v>
      </c>
      <c r="B1223" s="226">
        <v>122</v>
      </c>
      <c r="C1223" s="227"/>
      <c r="D1223" s="227" t="s">
        <v>7440</v>
      </c>
      <c r="E1223" s="228"/>
      <c r="F1223" s="228" t="s">
        <v>6</v>
      </c>
      <c r="G1223" s="368">
        <v>2.8199999999999999E-2</v>
      </c>
      <c r="H1223" s="369">
        <f>VLOOKUP(B1223,'INS-SIN-SD-10-2023'!A:D,4,0)</f>
        <v>66.86</v>
      </c>
      <c r="I1223" s="369"/>
      <c r="J1223" s="25">
        <f t="shared" si="569"/>
        <v>1.88</v>
      </c>
      <c r="M1223" s="25">
        <f>VLOOKUP(B1223,'INS-SIN-SD-10-2023'!A:D,4,0)</f>
        <v>66.86</v>
      </c>
      <c r="N1223" s="25" t="b">
        <f t="shared" si="570"/>
        <v>1</v>
      </c>
      <c r="O1223" s="377"/>
      <c r="P1223" s="377" t="s">
        <v>13773</v>
      </c>
    </row>
    <row r="1224" spans="1:16" ht="30" x14ac:dyDescent="0.25">
      <c r="A1224" s="367" t="str">
        <f t="shared" si="568"/>
        <v>CCU.05.0012</v>
      </c>
      <c r="B1224" s="226">
        <v>826</v>
      </c>
      <c r="C1224" s="227"/>
      <c r="D1224" s="227" t="s">
        <v>14015</v>
      </c>
      <c r="E1224" s="228"/>
      <c r="F1224" s="228" t="s">
        <v>6</v>
      </c>
      <c r="G1224" s="368">
        <v>1</v>
      </c>
      <c r="H1224" s="369">
        <v>54.54</v>
      </c>
      <c r="I1224" s="369"/>
      <c r="J1224" s="25">
        <f t="shared" si="569"/>
        <v>54.54</v>
      </c>
      <c r="M1224" s="25" t="e">
        <f>VLOOKUP(B1224,'INS-SIN-SD-10-2023'!A:D,4,0)</f>
        <v>#N/A</v>
      </c>
      <c r="N1224" s="25" t="e">
        <f t="shared" si="570"/>
        <v>#N/A</v>
      </c>
      <c r="O1224" s="377"/>
      <c r="P1224" s="377" t="s">
        <v>13773</v>
      </c>
    </row>
    <row r="1225" spans="1:16" ht="30" x14ac:dyDescent="0.25">
      <c r="A1225" s="367" t="str">
        <f t="shared" si="568"/>
        <v>CCU.05.0012</v>
      </c>
      <c r="B1225" s="226">
        <v>20083</v>
      </c>
      <c r="C1225" s="227"/>
      <c r="D1225" s="227" t="s">
        <v>7774</v>
      </c>
      <c r="E1225" s="228"/>
      <c r="F1225" s="228" t="s">
        <v>6</v>
      </c>
      <c r="G1225" s="368">
        <v>4.4999999999999998E-2</v>
      </c>
      <c r="H1225" s="369">
        <f>VLOOKUP(B1225,'INS-SIN-SD-10-2023'!A:D,4,0)</f>
        <v>75.75</v>
      </c>
      <c r="I1225" s="369"/>
      <c r="J1225" s="25">
        <f t="shared" si="569"/>
        <v>3.4</v>
      </c>
      <c r="M1225" s="25">
        <f>VLOOKUP(B1225,'INS-SIN-SD-10-2023'!A:D,4,0)</f>
        <v>75.75</v>
      </c>
      <c r="N1225" s="25" t="b">
        <f t="shared" si="570"/>
        <v>1</v>
      </c>
      <c r="O1225" s="377"/>
      <c r="P1225" s="377" t="s">
        <v>13773</v>
      </c>
    </row>
    <row r="1226" spans="1:16" x14ac:dyDescent="0.25">
      <c r="A1226" s="378" t="str">
        <f t="shared" si="568"/>
        <v>CCU.05.0012</v>
      </c>
      <c r="B1226" s="379">
        <v>38383</v>
      </c>
      <c r="C1226" s="380"/>
      <c r="D1226" s="380" t="s">
        <v>7660</v>
      </c>
      <c r="E1226" s="381"/>
      <c r="F1226" s="381" t="s">
        <v>6</v>
      </c>
      <c r="G1226" s="382">
        <v>2.6499999999999999E-2</v>
      </c>
      <c r="H1226" s="383">
        <f>VLOOKUP(B1226,'INS-SIN-SD-10-2023'!A:D,4,0)</f>
        <v>2.27</v>
      </c>
      <c r="I1226" s="383"/>
      <c r="J1226" s="25">
        <f t="shared" si="569"/>
        <v>0.06</v>
      </c>
      <c r="M1226" s="25">
        <f>VLOOKUP(B1226,'INS-SIN-SD-10-2023'!A:D,4,0)</f>
        <v>2.27</v>
      </c>
      <c r="N1226" s="25" t="b">
        <f t="shared" si="570"/>
        <v>1</v>
      </c>
      <c r="O1226" s="377"/>
      <c r="P1226" s="377" t="s">
        <v>13773</v>
      </c>
    </row>
    <row r="1227" spans="1:16" ht="30" x14ac:dyDescent="0.25">
      <c r="A1227" s="328">
        <v>89617</v>
      </c>
      <c r="B1227" s="357"/>
      <c r="C1227" s="339" t="s">
        <v>5986</v>
      </c>
      <c r="D1227" s="339"/>
      <c r="E1227" s="334" t="s">
        <v>6</v>
      </c>
      <c r="F1227" s="334"/>
      <c r="G1227" s="358"/>
      <c r="H1227" s="359"/>
      <c r="I1227" s="340">
        <f>SUMIF(A:A,A1227,J:J)</f>
        <v>7.6300000000000008</v>
      </c>
      <c r="J1227" s="377"/>
      <c r="K1227" s="377"/>
      <c r="L1227" s="377"/>
      <c r="M1227" s="377"/>
      <c r="N1227" s="377"/>
      <c r="O1227" s="377"/>
      <c r="P1227" s="377"/>
    </row>
    <row r="1228" spans="1:16" ht="30" x14ac:dyDescent="0.25">
      <c r="A1228" s="390">
        <f t="shared" ref="A1228:A1233" si="571">IF(O1228&lt;&gt;0,O1228,A1227)</f>
        <v>89617</v>
      </c>
      <c r="B1228" s="391">
        <v>88248</v>
      </c>
      <c r="C1228" s="392"/>
      <c r="D1228" s="392" t="s">
        <v>3290</v>
      </c>
      <c r="E1228" s="393"/>
      <c r="F1228" s="393" t="s">
        <v>517</v>
      </c>
      <c r="G1228" s="394">
        <v>9.4100000000000003E-2</v>
      </c>
      <c r="H1228" s="395">
        <f>VLOOKUP(B1228,'CMP-SIN-SD-10-2023'!A:D,4,0)</f>
        <v>22.17</v>
      </c>
      <c r="I1228" s="395"/>
      <c r="J1228" s="25">
        <f t="shared" ref="J1228:J1233" si="572">TRUNC((H1228*G1228),2)</f>
        <v>2.08</v>
      </c>
      <c r="M1228" s="25">
        <f>VLOOKUP(B1228,'CMP-SIN-SD-10-2023'!A:D,4,0)</f>
        <v>22.17</v>
      </c>
      <c r="N1228" s="25" t="b">
        <f t="shared" ref="N1228:N1233" si="573">M1228=H1228</f>
        <v>1</v>
      </c>
      <c r="O1228" s="377"/>
      <c r="P1228" s="377"/>
    </row>
    <row r="1229" spans="1:16" ht="30" x14ac:dyDescent="0.25">
      <c r="A1229" s="367">
        <f t="shared" si="571"/>
        <v>89617</v>
      </c>
      <c r="B1229" s="226">
        <v>88267</v>
      </c>
      <c r="C1229" s="227"/>
      <c r="D1229" s="227" t="s">
        <v>3307</v>
      </c>
      <c r="E1229" s="228"/>
      <c r="F1229" s="228" t="s">
        <v>517</v>
      </c>
      <c r="G1229" s="368">
        <v>9.4100000000000003E-2</v>
      </c>
      <c r="H1229" s="369">
        <f>VLOOKUP(B1229,'CMP-SIN-SD-10-2023'!A:D,4,0)</f>
        <v>28.78</v>
      </c>
      <c r="I1229" s="369"/>
      <c r="J1229" s="25">
        <f t="shared" si="572"/>
        <v>2.7</v>
      </c>
      <c r="M1229" s="25">
        <f>VLOOKUP(B1229,'CMP-SIN-SD-10-2023'!A:D,4,0)</f>
        <v>28.78</v>
      </c>
      <c r="N1229" s="25" t="b">
        <f t="shared" si="573"/>
        <v>1</v>
      </c>
      <c r="O1229" s="377"/>
      <c r="P1229" s="377"/>
    </row>
    <row r="1230" spans="1:16" x14ac:dyDescent="0.25">
      <c r="A1230" s="367">
        <f t="shared" si="571"/>
        <v>89617</v>
      </c>
      <c r="B1230" s="226">
        <v>122</v>
      </c>
      <c r="C1230" s="227"/>
      <c r="D1230" s="227" t="s">
        <v>7440</v>
      </c>
      <c r="E1230" s="228"/>
      <c r="F1230" s="228" t="s">
        <v>6</v>
      </c>
      <c r="G1230" s="368">
        <v>1.06E-2</v>
      </c>
      <c r="H1230" s="369">
        <f>VLOOKUP(B1230,'INS-SIN-SD-10-2023'!A:D,4,0)</f>
        <v>66.86</v>
      </c>
      <c r="I1230" s="369"/>
      <c r="J1230" s="25">
        <f t="shared" si="572"/>
        <v>0.7</v>
      </c>
      <c r="M1230" s="25">
        <f>VLOOKUP(B1230,'INS-SIN-SD-10-2023'!A:D,4,0)</f>
        <v>66.86</v>
      </c>
      <c r="N1230" s="25" t="b">
        <f t="shared" si="573"/>
        <v>1</v>
      </c>
      <c r="O1230" s="377"/>
      <c r="P1230" s="377" t="s">
        <v>13773</v>
      </c>
    </row>
    <row r="1231" spans="1:16" ht="30" x14ac:dyDescent="0.25">
      <c r="A1231" s="367">
        <f t="shared" si="571"/>
        <v>89617</v>
      </c>
      <c r="B1231" s="226">
        <v>20083</v>
      </c>
      <c r="C1231" s="227"/>
      <c r="D1231" s="227" t="s">
        <v>7774</v>
      </c>
      <c r="E1231" s="228"/>
      <c r="F1231" s="228" t="s">
        <v>6</v>
      </c>
      <c r="G1231" s="368">
        <v>1.2E-2</v>
      </c>
      <c r="H1231" s="369">
        <f>VLOOKUP(B1231,'INS-SIN-SD-10-2023'!A:D,4,0)</f>
        <v>75.75</v>
      </c>
      <c r="I1231" s="369"/>
      <c r="J1231" s="25">
        <f t="shared" si="572"/>
        <v>0.9</v>
      </c>
      <c r="M1231" s="25">
        <f>VLOOKUP(B1231,'INS-SIN-SD-10-2023'!A:D,4,0)</f>
        <v>75.75</v>
      </c>
      <c r="N1231" s="25" t="b">
        <f t="shared" si="573"/>
        <v>1</v>
      </c>
      <c r="O1231" s="377"/>
      <c r="P1231" s="377" t="s">
        <v>13773</v>
      </c>
    </row>
    <row r="1232" spans="1:16" ht="30" x14ac:dyDescent="0.25">
      <c r="A1232" s="367">
        <f t="shared" si="571"/>
        <v>89617</v>
      </c>
      <c r="B1232" s="226">
        <v>7139</v>
      </c>
      <c r="C1232" s="227"/>
      <c r="D1232" s="227" t="s">
        <v>7797</v>
      </c>
      <c r="E1232" s="228"/>
      <c r="F1232" s="228" t="s">
        <v>6</v>
      </c>
      <c r="G1232" s="368">
        <v>1</v>
      </c>
      <c r="H1232" s="369">
        <f>VLOOKUP(B1232,'INS-SIN-SD-10-2023'!A:D,4,0)</f>
        <v>1.22</v>
      </c>
      <c r="I1232" s="369"/>
      <c r="J1232" s="25">
        <f t="shared" si="572"/>
        <v>1.22</v>
      </c>
      <c r="M1232" s="25">
        <f>VLOOKUP(B1232,'INS-SIN-SD-10-2023'!A:D,4,0)</f>
        <v>1.22</v>
      </c>
      <c r="N1232" s="25" t="b">
        <f t="shared" si="573"/>
        <v>1</v>
      </c>
      <c r="O1232" s="377"/>
      <c r="P1232" s="377" t="s">
        <v>13773</v>
      </c>
    </row>
    <row r="1233" spans="1:16" x14ac:dyDescent="0.25">
      <c r="A1233" s="378">
        <f t="shared" si="571"/>
        <v>89617</v>
      </c>
      <c r="B1233" s="379">
        <v>38383</v>
      </c>
      <c r="C1233" s="380"/>
      <c r="D1233" s="380" t="s">
        <v>7660</v>
      </c>
      <c r="E1233" s="381"/>
      <c r="F1233" s="381" t="s">
        <v>6</v>
      </c>
      <c r="G1233" s="382">
        <v>1.6199999999999999E-2</v>
      </c>
      <c r="H1233" s="383">
        <f>VLOOKUP(B1233,'INS-SIN-SD-10-2023'!A:D,4,0)</f>
        <v>2.27</v>
      </c>
      <c r="I1233" s="383"/>
      <c r="J1233" s="25">
        <f t="shared" si="572"/>
        <v>0.03</v>
      </c>
      <c r="M1233" s="25">
        <f>VLOOKUP(B1233,'INS-SIN-SD-10-2023'!A:D,4,0)</f>
        <v>2.27</v>
      </c>
      <c r="N1233" s="25" t="b">
        <f t="shared" si="573"/>
        <v>1</v>
      </c>
      <c r="O1233" s="377"/>
      <c r="P1233" s="377" t="s">
        <v>13773</v>
      </c>
    </row>
    <row r="1234" spans="1:16" ht="30" x14ac:dyDescent="0.25">
      <c r="A1234" s="328">
        <v>94796</v>
      </c>
      <c r="B1234" s="357"/>
      <c r="C1234" s="339" t="s">
        <v>4593</v>
      </c>
      <c r="D1234" s="339"/>
      <c r="E1234" s="334" t="s">
        <v>6</v>
      </c>
      <c r="F1234" s="334"/>
      <c r="G1234" s="358"/>
      <c r="H1234" s="359"/>
      <c r="I1234" s="340">
        <f>SUMIF(A:A,A1234,J:J)</f>
        <v>99.37</v>
      </c>
      <c r="J1234" s="377"/>
      <c r="K1234" s="377"/>
      <c r="L1234" s="377"/>
      <c r="M1234" s="377"/>
      <c r="N1234" s="377"/>
      <c r="O1234" s="377"/>
      <c r="P1234" s="377"/>
    </row>
    <row r="1235" spans="1:16" ht="30" x14ac:dyDescent="0.25">
      <c r="A1235" s="390">
        <f t="shared" ref="A1235:A1238" si="574">IF(O1235&lt;&gt;0,O1235,A1234)</f>
        <v>94796</v>
      </c>
      <c r="B1235" s="391">
        <v>88248</v>
      </c>
      <c r="C1235" s="392"/>
      <c r="D1235" s="392" t="s">
        <v>3290</v>
      </c>
      <c r="E1235" s="393"/>
      <c r="F1235" s="393" t="s">
        <v>517</v>
      </c>
      <c r="G1235" s="394">
        <v>0.19040000000000001</v>
      </c>
      <c r="H1235" s="395">
        <f>VLOOKUP(B1235,'CMP-SIN-SD-10-2023'!A:D,4,0)</f>
        <v>22.17</v>
      </c>
      <c r="I1235" s="395"/>
      <c r="J1235" s="25">
        <f t="shared" ref="J1235:J1238" si="575">TRUNC((H1235*G1235),2)</f>
        <v>4.22</v>
      </c>
      <c r="M1235" s="25">
        <f>VLOOKUP(B1235,'CMP-SIN-SD-10-2023'!A:D,4,0)</f>
        <v>22.17</v>
      </c>
      <c r="N1235" s="25" t="b">
        <f t="shared" ref="N1235:N1238" si="576">M1235=H1235</f>
        <v>1</v>
      </c>
      <c r="O1235" s="377"/>
      <c r="P1235" s="377"/>
    </row>
    <row r="1236" spans="1:16" ht="30" x14ac:dyDescent="0.25">
      <c r="A1236" s="367">
        <f t="shared" si="574"/>
        <v>94796</v>
      </c>
      <c r="B1236" s="226">
        <v>88267</v>
      </c>
      <c r="C1236" s="227"/>
      <c r="D1236" s="227" t="s">
        <v>3307</v>
      </c>
      <c r="E1236" s="228"/>
      <c r="F1236" s="228" t="s">
        <v>517</v>
      </c>
      <c r="G1236" s="368">
        <v>0.19040000000000001</v>
      </c>
      <c r="H1236" s="369">
        <f>VLOOKUP(B1236,'CMP-SIN-SD-10-2023'!A:D,4,0)</f>
        <v>28.78</v>
      </c>
      <c r="I1236" s="369"/>
      <c r="J1236" s="25">
        <f t="shared" si="575"/>
        <v>5.47</v>
      </c>
      <c r="M1236" s="25">
        <f>VLOOKUP(B1236,'CMP-SIN-SD-10-2023'!A:D,4,0)</f>
        <v>28.78</v>
      </c>
      <c r="N1236" s="25" t="b">
        <f t="shared" si="576"/>
        <v>1</v>
      </c>
      <c r="O1236" s="377"/>
      <c r="P1236" s="377"/>
    </row>
    <row r="1237" spans="1:16" x14ac:dyDescent="0.25">
      <c r="A1237" s="367">
        <f t="shared" si="574"/>
        <v>94796</v>
      </c>
      <c r="B1237" s="226">
        <v>3148</v>
      </c>
      <c r="C1237" s="227"/>
      <c r="D1237" s="227" t="s">
        <v>7618</v>
      </c>
      <c r="E1237" s="228"/>
      <c r="F1237" s="228" t="s">
        <v>6</v>
      </c>
      <c r="G1237" s="368">
        <v>5.3E-3</v>
      </c>
      <c r="H1237" s="369">
        <f>VLOOKUP(B1237,'INS-SIN-SD-10-2023'!A:D,4,0)</f>
        <v>14.6</v>
      </c>
      <c r="I1237" s="369"/>
      <c r="J1237" s="25">
        <f t="shared" si="575"/>
        <v>7.0000000000000007E-2</v>
      </c>
      <c r="M1237" s="25">
        <f>VLOOKUP(B1237,'INS-SIN-SD-10-2023'!A:D,4,0)</f>
        <v>14.6</v>
      </c>
      <c r="N1237" s="25" t="b">
        <f t="shared" si="576"/>
        <v>1</v>
      </c>
      <c r="O1237" s="377"/>
      <c r="P1237" s="377" t="s">
        <v>13773</v>
      </c>
    </row>
    <row r="1238" spans="1:16" ht="30" x14ac:dyDescent="0.25">
      <c r="A1238" s="378">
        <f t="shared" si="574"/>
        <v>94796</v>
      </c>
      <c r="B1238" s="379">
        <v>11830</v>
      </c>
      <c r="C1238" s="380"/>
      <c r="D1238" s="380" t="s">
        <v>7826</v>
      </c>
      <c r="E1238" s="381"/>
      <c r="F1238" s="381" t="s">
        <v>6</v>
      </c>
      <c r="G1238" s="382">
        <v>1</v>
      </c>
      <c r="H1238" s="383">
        <f>VLOOKUP(B1238,'INS-SIN-SD-10-2023'!A:D,4,0)</f>
        <v>89.61</v>
      </c>
      <c r="I1238" s="383"/>
      <c r="J1238" s="25">
        <f t="shared" si="575"/>
        <v>89.61</v>
      </c>
      <c r="M1238" s="25">
        <f>VLOOKUP(B1238,'INS-SIN-SD-10-2023'!A:D,4,0)</f>
        <v>89.61</v>
      </c>
      <c r="N1238" s="25" t="b">
        <f t="shared" si="576"/>
        <v>1</v>
      </c>
      <c r="O1238" s="377"/>
      <c r="P1238" s="377" t="s">
        <v>13773</v>
      </c>
    </row>
    <row r="1239" spans="1:16" ht="30" x14ac:dyDescent="0.25">
      <c r="A1239" s="328">
        <v>94797</v>
      </c>
      <c r="B1239" s="357"/>
      <c r="C1239" s="339" t="s">
        <v>4594</v>
      </c>
      <c r="D1239" s="339"/>
      <c r="E1239" s="334" t="s">
        <v>6</v>
      </c>
      <c r="F1239" s="334"/>
      <c r="G1239" s="358"/>
      <c r="H1239" s="359"/>
      <c r="I1239" s="340">
        <f>SUMIF(A:A,A1239,J:J)</f>
        <v>214.74</v>
      </c>
      <c r="J1239" s="377"/>
      <c r="K1239" s="377"/>
      <c r="L1239" s="377"/>
      <c r="M1239" s="377"/>
      <c r="N1239" s="377"/>
      <c r="O1239" s="377"/>
      <c r="P1239" s="377"/>
    </row>
    <row r="1240" spans="1:16" ht="30" x14ac:dyDescent="0.25">
      <c r="A1240" s="390">
        <f t="shared" ref="A1240:A1243" si="577">IF(O1240&lt;&gt;0,O1240,A1239)</f>
        <v>94797</v>
      </c>
      <c r="B1240" s="391">
        <v>88248</v>
      </c>
      <c r="C1240" s="392"/>
      <c r="D1240" s="392" t="s">
        <v>3290</v>
      </c>
      <c r="E1240" s="393"/>
      <c r="F1240" s="393" t="s">
        <v>517</v>
      </c>
      <c r="G1240" s="394">
        <v>0.25650000000000001</v>
      </c>
      <c r="H1240" s="395">
        <f>VLOOKUP(B1240,'CMP-SIN-SD-10-2023'!A:D,4,0)</f>
        <v>22.17</v>
      </c>
      <c r="I1240" s="395"/>
      <c r="J1240" s="25">
        <f t="shared" ref="J1240:J1243" si="578">TRUNC((H1240*G1240),2)</f>
        <v>5.68</v>
      </c>
      <c r="M1240" s="25">
        <f>VLOOKUP(B1240,'CMP-SIN-SD-10-2023'!A:D,4,0)</f>
        <v>22.17</v>
      </c>
      <c r="N1240" s="25" t="b">
        <f t="shared" ref="N1240:N1243" si="579">M1240=H1240</f>
        <v>1</v>
      </c>
      <c r="O1240" s="377"/>
      <c r="P1240" s="377"/>
    </row>
    <row r="1241" spans="1:16" ht="30" x14ac:dyDescent="0.25">
      <c r="A1241" s="367">
        <f t="shared" si="577"/>
        <v>94797</v>
      </c>
      <c r="B1241" s="226">
        <v>88267</v>
      </c>
      <c r="C1241" s="227"/>
      <c r="D1241" s="227" t="s">
        <v>3307</v>
      </c>
      <c r="E1241" s="228"/>
      <c r="F1241" s="228" t="s">
        <v>517</v>
      </c>
      <c r="G1241" s="368">
        <v>0.25650000000000001</v>
      </c>
      <c r="H1241" s="369">
        <f>VLOOKUP(B1241,'CMP-SIN-SD-10-2023'!A:D,4,0)</f>
        <v>28.78</v>
      </c>
      <c r="I1241" s="369"/>
      <c r="J1241" s="25">
        <f t="shared" si="578"/>
        <v>7.38</v>
      </c>
      <c r="M1241" s="25">
        <f>VLOOKUP(B1241,'CMP-SIN-SD-10-2023'!A:D,4,0)</f>
        <v>28.78</v>
      </c>
      <c r="N1241" s="25" t="b">
        <f t="shared" si="579"/>
        <v>1</v>
      </c>
      <c r="O1241" s="377"/>
      <c r="P1241" s="377"/>
    </row>
    <row r="1242" spans="1:16" x14ac:dyDescent="0.25">
      <c r="A1242" s="367">
        <f t="shared" si="577"/>
        <v>94797</v>
      </c>
      <c r="B1242" s="226">
        <v>3148</v>
      </c>
      <c r="C1242" s="227"/>
      <c r="D1242" s="227" t="s">
        <v>7618</v>
      </c>
      <c r="E1242" s="228"/>
      <c r="F1242" s="228" t="s">
        <v>6</v>
      </c>
      <c r="G1242" s="368">
        <v>6.6E-3</v>
      </c>
      <c r="H1242" s="369">
        <f>VLOOKUP(B1242,'INS-SIN-SD-10-2023'!A:D,4,0)</f>
        <v>14.6</v>
      </c>
      <c r="I1242" s="369"/>
      <c r="J1242" s="25">
        <f t="shared" si="578"/>
        <v>0.09</v>
      </c>
      <c r="M1242" s="25">
        <f>VLOOKUP(B1242,'INS-SIN-SD-10-2023'!A:D,4,0)</f>
        <v>14.6</v>
      </c>
      <c r="N1242" s="25" t="b">
        <f t="shared" si="579"/>
        <v>1</v>
      </c>
      <c r="O1242" s="377"/>
      <c r="P1242" s="377" t="s">
        <v>13773</v>
      </c>
    </row>
    <row r="1243" spans="1:16" ht="45" x14ac:dyDescent="0.25">
      <c r="A1243" s="378">
        <f t="shared" si="577"/>
        <v>94797</v>
      </c>
      <c r="B1243" s="379">
        <v>11825</v>
      </c>
      <c r="C1243" s="380"/>
      <c r="D1243" s="380" t="s">
        <v>7827</v>
      </c>
      <c r="E1243" s="381"/>
      <c r="F1243" s="381" t="s">
        <v>6</v>
      </c>
      <c r="G1243" s="382">
        <v>1</v>
      </c>
      <c r="H1243" s="383">
        <f>VLOOKUP(B1243,'INS-SIN-SD-10-2023'!A:D,4,0)</f>
        <v>201.59</v>
      </c>
      <c r="I1243" s="383"/>
      <c r="J1243" s="25">
        <f t="shared" si="578"/>
        <v>201.59</v>
      </c>
      <c r="M1243" s="25">
        <f>VLOOKUP(B1243,'INS-SIN-SD-10-2023'!A:D,4,0)</f>
        <v>201.59</v>
      </c>
      <c r="N1243" s="25" t="b">
        <f t="shared" si="579"/>
        <v>1</v>
      </c>
      <c r="O1243" s="377"/>
      <c r="P1243" s="377" t="s">
        <v>13773</v>
      </c>
    </row>
    <row r="1244" spans="1:16" ht="30" x14ac:dyDescent="0.25">
      <c r="A1244" s="328">
        <v>95250</v>
      </c>
      <c r="B1244" s="357"/>
      <c r="C1244" s="339" t="s">
        <v>4600</v>
      </c>
      <c r="D1244" s="339"/>
      <c r="E1244" s="334" t="s">
        <v>6</v>
      </c>
      <c r="F1244" s="334"/>
      <c r="G1244" s="358"/>
      <c r="H1244" s="359"/>
      <c r="I1244" s="340">
        <f>SUMIF(A:A,A1244,J:J)</f>
        <v>111.23</v>
      </c>
      <c r="J1244" s="377"/>
      <c r="K1244" s="377"/>
      <c r="L1244" s="377"/>
      <c r="M1244" s="377"/>
      <c r="N1244" s="377"/>
      <c r="O1244" s="377"/>
      <c r="P1244" s="377"/>
    </row>
    <row r="1245" spans="1:16" ht="30" x14ac:dyDescent="0.25">
      <c r="A1245" s="390">
        <f t="shared" ref="A1245:A1248" si="580">IF(O1245&lt;&gt;0,O1245,A1244)</f>
        <v>95250</v>
      </c>
      <c r="B1245" s="391">
        <v>88248</v>
      </c>
      <c r="C1245" s="392"/>
      <c r="D1245" s="392" t="s">
        <v>3290</v>
      </c>
      <c r="E1245" s="393"/>
      <c r="F1245" s="393" t="s">
        <v>517</v>
      </c>
      <c r="G1245" s="394">
        <v>0.14849999999999999</v>
      </c>
      <c r="H1245" s="395">
        <f>VLOOKUP(B1245,'CMP-SIN-SD-10-2023'!A:D,4,0)</f>
        <v>22.17</v>
      </c>
      <c r="I1245" s="395"/>
      <c r="J1245" s="25">
        <f t="shared" ref="J1245:J1248" si="581">TRUNC((H1245*G1245),2)</f>
        <v>3.29</v>
      </c>
      <c r="M1245" s="25">
        <f>VLOOKUP(B1245,'CMP-SIN-SD-10-2023'!A:D,4,0)</f>
        <v>22.17</v>
      </c>
      <c r="N1245" s="25" t="b">
        <f t="shared" ref="N1245:N1248" si="582">M1245=H1245</f>
        <v>1</v>
      </c>
      <c r="O1245" s="377"/>
      <c r="P1245" s="377"/>
    </row>
    <row r="1246" spans="1:16" ht="30" x14ac:dyDescent="0.25">
      <c r="A1246" s="367">
        <f t="shared" si="580"/>
        <v>95250</v>
      </c>
      <c r="B1246" s="226">
        <v>88267</v>
      </c>
      <c r="C1246" s="227"/>
      <c r="D1246" s="227" t="s">
        <v>3307</v>
      </c>
      <c r="E1246" s="228"/>
      <c r="F1246" s="228" t="s">
        <v>517</v>
      </c>
      <c r="G1246" s="368">
        <v>0.14849999999999999</v>
      </c>
      <c r="H1246" s="369">
        <f>VLOOKUP(B1246,'CMP-SIN-SD-10-2023'!A:D,4,0)</f>
        <v>28.78</v>
      </c>
      <c r="I1246" s="369"/>
      <c r="J1246" s="25">
        <f t="shared" si="581"/>
        <v>4.2699999999999996</v>
      </c>
      <c r="M1246" s="25">
        <f>VLOOKUP(B1246,'CMP-SIN-SD-10-2023'!A:D,4,0)</f>
        <v>28.78</v>
      </c>
      <c r="N1246" s="25" t="b">
        <f t="shared" si="582"/>
        <v>1</v>
      </c>
      <c r="O1246" s="377"/>
      <c r="P1246" s="377"/>
    </row>
    <row r="1247" spans="1:16" x14ac:dyDescent="0.25">
      <c r="A1247" s="367">
        <f t="shared" si="580"/>
        <v>95250</v>
      </c>
      <c r="B1247" s="226">
        <v>3148</v>
      </c>
      <c r="C1247" s="227"/>
      <c r="D1247" s="227" t="s">
        <v>7618</v>
      </c>
      <c r="E1247" s="228"/>
      <c r="F1247" s="228" t="s">
        <v>6</v>
      </c>
      <c r="G1247" s="368">
        <v>1.32E-2</v>
      </c>
      <c r="H1247" s="369">
        <f>VLOOKUP(B1247,'INS-SIN-SD-10-2023'!A:D,4,0)</f>
        <v>14.6</v>
      </c>
      <c r="I1247" s="369"/>
      <c r="J1247" s="25">
        <f t="shared" si="581"/>
        <v>0.19</v>
      </c>
      <c r="M1247" s="25">
        <f>VLOOKUP(B1247,'INS-SIN-SD-10-2023'!A:D,4,0)</f>
        <v>14.6</v>
      </c>
      <c r="N1247" s="25" t="b">
        <f t="shared" si="582"/>
        <v>1</v>
      </c>
      <c r="O1247" s="377"/>
      <c r="P1247" s="377" t="s">
        <v>13773</v>
      </c>
    </row>
    <row r="1248" spans="1:16" x14ac:dyDescent="0.25">
      <c r="A1248" s="378">
        <f t="shared" si="580"/>
        <v>95250</v>
      </c>
      <c r="B1248" s="379">
        <v>11746</v>
      </c>
      <c r="C1248" s="380"/>
      <c r="D1248" s="380" t="s">
        <v>5051</v>
      </c>
      <c r="E1248" s="381"/>
      <c r="F1248" s="381" t="s">
        <v>6</v>
      </c>
      <c r="G1248" s="382">
        <v>1</v>
      </c>
      <c r="H1248" s="383">
        <f>VLOOKUP(B1248,'INS-SIN-SD-10-2023'!A:D,4,0)</f>
        <v>103.48</v>
      </c>
      <c r="I1248" s="383"/>
      <c r="J1248" s="25">
        <f t="shared" si="581"/>
        <v>103.48</v>
      </c>
      <c r="M1248" s="25">
        <f>VLOOKUP(B1248,'INS-SIN-SD-10-2023'!A:D,4,0)</f>
        <v>103.48</v>
      </c>
      <c r="N1248" s="25" t="b">
        <f t="shared" si="582"/>
        <v>1</v>
      </c>
      <c r="O1248" s="377"/>
      <c r="P1248" s="377" t="s">
        <v>13773</v>
      </c>
    </row>
    <row r="1249" spans="1:16" ht="45" x14ac:dyDescent="0.25">
      <c r="A1249" s="328">
        <v>89985</v>
      </c>
      <c r="B1249" s="357"/>
      <c r="C1249" s="339" t="s">
        <v>4573</v>
      </c>
      <c r="D1249" s="339"/>
      <c r="E1249" s="334" t="s">
        <v>6</v>
      </c>
      <c r="F1249" s="334"/>
      <c r="G1249" s="358"/>
      <c r="H1249" s="359"/>
      <c r="I1249" s="340">
        <f>SUMIF(A:A,A1249,J:J)</f>
        <v>118.92</v>
      </c>
      <c r="J1249" s="377"/>
      <c r="K1249" s="377"/>
      <c r="L1249" s="377"/>
      <c r="M1249" s="377"/>
      <c r="N1249" s="377"/>
      <c r="O1249" s="377"/>
      <c r="P1249" s="377"/>
    </row>
    <row r="1250" spans="1:16" ht="30" x14ac:dyDescent="0.25">
      <c r="A1250" s="390">
        <f t="shared" ref="A1250:A1253" si="583">IF(O1250&lt;&gt;0,O1250,A1249)</f>
        <v>89985</v>
      </c>
      <c r="B1250" s="391">
        <v>88248</v>
      </c>
      <c r="C1250" s="392"/>
      <c r="D1250" s="392" t="s">
        <v>3290</v>
      </c>
      <c r="E1250" s="393"/>
      <c r="F1250" s="393" t="s">
        <v>517</v>
      </c>
      <c r="G1250" s="394">
        <v>0.22120000000000001</v>
      </c>
      <c r="H1250" s="395">
        <f>VLOOKUP(B1250,'CMP-SIN-SD-10-2023'!A:D,4,0)</f>
        <v>22.17</v>
      </c>
      <c r="I1250" s="395"/>
      <c r="J1250" s="25">
        <f t="shared" ref="J1250:J1253" si="584">TRUNC((H1250*G1250),2)</f>
        <v>4.9000000000000004</v>
      </c>
      <c r="M1250" s="25">
        <f>VLOOKUP(B1250,'CMP-SIN-SD-10-2023'!A:D,4,0)</f>
        <v>22.17</v>
      </c>
      <c r="N1250" s="25" t="b">
        <f t="shared" ref="N1250:N1253" si="585">M1250=H1250</f>
        <v>1</v>
      </c>
      <c r="O1250" s="377"/>
      <c r="P1250" s="377"/>
    </row>
    <row r="1251" spans="1:16" ht="30" x14ac:dyDescent="0.25">
      <c r="A1251" s="367">
        <f t="shared" si="583"/>
        <v>89985</v>
      </c>
      <c r="B1251" s="226">
        <v>88267</v>
      </c>
      <c r="C1251" s="227"/>
      <c r="D1251" s="227" t="s">
        <v>3307</v>
      </c>
      <c r="E1251" s="228"/>
      <c r="F1251" s="228" t="s">
        <v>517</v>
      </c>
      <c r="G1251" s="368">
        <v>0.22120000000000001</v>
      </c>
      <c r="H1251" s="369">
        <f>VLOOKUP(B1251,'CMP-SIN-SD-10-2023'!A:D,4,0)</f>
        <v>28.78</v>
      </c>
      <c r="I1251" s="369"/>
      <c r="J1251" s="25">
        <f t="shared" si="584"/>
        <v>6.36</v>
      </c>
      <c r="M1251" s="25">
        <f>VLOOKUP(B1251,'CMP-SIN-SD-10-2023'!A:D,4,0)</f>
        <v>28.78</v>
      </c>
      <c r="N1251" s="25" t="b">
        <f t="shared" si="585"/>
        <v>1</v>
      </c>
      <c r="O1251" s="377"/>
      <c r="P1251" s="377"/>
    </row>
    <row r="1252" spans="1:16" x14ac:dyDescent="0.25">
      <c r="A1252" s="367">
        <f t="shared" si="583"/>
        <v>89985</v>
      </c>
      <c r="B1252" s="226">
        <v>3148</v>
      </c>
      <c r="C1252" s="227"/>
      <c r="D1252" s="227" t="s">
        <v>7618</v>
      </c>
      <c r="E1252" s="228"/>
      <c r="F1252" s="228" t="s">
        <v>6</v>
      </c>
      <c r="G1252" s="368">
        <v>1.06E-2</v>
      </c>
      <c r="H1252" s="369">
        <f>VLOOKUP(B1252,'INS-SIN-SD-10-2023'!A:D,4,0)</f>
        <v>14.6</v>
      </c>
      <c r="I1252" s="369"/>
      <c r="J1252" s="25">
        <f t="shared" si="584"/>
        <v>0.15</v>
      </c>
      <c r="M1252" s="25">
        <f>VLOOKUP(B1252,'INS-SIN-SD-10-2023'!A:D,4,0)</f>
        <v>14.6</v>
      </c>
      <c r="N1252" s="25" t="b">
        <f t="shared" si="585"/>
        <v>1</v>
      </c>
      <c r="O1252" s="377"/>
      <c r="P1252" s="377" t="s">
        <v>13773</v>
      </c>
    </row>
    <row r="1253" spans="1:16" ht="30" x14ac:dyDescent="0.25">
      <c r="A1253" s="378">
        <f t="shared" si="583"/>
        <v>89985</v>
      </c>
      <c r="B1253" s="379">
        <v>6024</v>
      </c>
      <c r="C1253" s="380"/>
      <c r="D1253" s="380" t="s">
        <v>7756</v>
      </c>
      <c r="E1253" s="381"/>
      <c r="F1253" s="381" t="s">
        <v>6</v>
      </c>
      <c r="G1253" s="382">
        <v>1</v>
      </c>
      <c r="H1253" s="383">
        <f>VLOOKUP(B1253,'INS-SIN-SD-10-2023'!A:D,4,0)</f>
        <v>107.51</v>
      </c>
      <c r="I1253" s="383"/>
      <c r="J1253" s="25">
        <f t="shared" si="584"/>
        <v>107.51</v>
      </c>
      <c r="M1253" s="25">
        <f>VLOOKUP(B1253,'INS-SIN-SD-10-2023'!A:D,4,0)</f>
        <v>107.51</v>
      </c>
      <c r="N1253" s="25" t="b">
        <f t="shared" si="585"/>
        <v>1</v>
      </c>
      <c r="O1253" s="377"/>
      <c r="P1253" s="377" t="s">
        <v>13773</v>
      </c>
    </row>
    <row r="1254" spans="1:16" ht="45" x14ac:dyDescent="0.25">
      <c r="A1254" s="328">
        <v>89987</v>
      </c>
      <c r="B1254" s="357"/>
      <c r="C1254" s="339" t="s">
        <v>4575</v>
      </c>
      <c r="D1254" s="339"/>
      <c r="E1254" s="334" t="s">
        <v>6</v>
      </c>
      <c r="F1254" s="334"/>
      <c r="G1254" s="358"/>
      <c r="H1254" s="359"/>
      <c r="I1254" s="340">
        <f>SUMIF(A:A,A1254,J:J)</f>
        <v>125.39999999999999</v>
      </c>
      <c r="J1254" s="377"/>
      <c r="K1254" s="377"/>
      <c r="L1254" s="377"/>
      <c r="M1254" s="377"/>
      <c r="N1254" s="377"/>
      <c r="O1254" s="377"/>
      <c r="P1254" s="377"/>
    </row>
    <row r="1255" spans="1:16" ht="30" x14ac:dyDescent="0.25">
      <c r="A1255" s="390">
        <f t="shared" ref="A1255:A1258" si="586">IF(O1255&lt;&gt;0,O1255,A1254)</f>
        <v>89987</v>
      </c>
      <c r="B1255" s="391">
        <v>88248</v>
      </c>
      <c r="C1255" s="392"/>
      <c r="D1255" s="392" t="s">
        <v>3290</v>
      </c>
      <c r="E1255" s="393"/>
      <c r="F1255" s="393" t="s">
        <v>517</v>
      </c>
      <c r="G1255" s="394">
        <v>0.22120000000000001</v>
      </c>
      <c r="H1255" s="395">
        <f>VLOOKUP(B1255,'CMP-SIN-SD-10-2023'!A:D,4,0)</f>
        <v>22.17</v>
      </c>
      <c r="I1255" s="395"/>
      <c r="J1255" s="25">
        <f t="shared" ref="J1255:J1258" si="587">TRUNC((H1255*G1255),2)</f>
        <v>4.9000000000000004</v>
      </c>
      <c r="M1255" s="25">
        <f>VLOOKUP(B1255,'CMP-SIN-SD-10-2023'!A:D,4,0)</f>
        <v>22.17</v>
      </c>
      <c r="N1255" s="25" t="b">
        <f t="shared" ref="N1255:N1258" si="588">M1255=H1255</f>
        <v>1</v>
      </c>
      <c r="O1255" s="377"/>
      <c r="P1255" s="377"/>
    </row>
    <row r="1256" spans="1:16" ht="30" x14ac:dyDescent="0.25">
      <c r="A1256" s="367">
        <f t="shared" si="586"/>
        <v>89987</v>
      </c>
      <c r="B1256" s="226">
        <v>88267</v>
      </c>
      <c r="C1256" s="227"/>
      <c r="D1256" s="227" t="s">
        <v>3307</v>
      </c>
      <c r="E1256" s="228"/>
      <c r="F1256" s="228" t="s">
        <v>517</v>
      </c>
      <c r="G1256" s="368">
        <v>0.22120000000000001</v>
      </c>
      <c r="H1256" s="369">
        <f>VLOOKUP(B1256,'CMP-SIN-SD-10-2023'!A:D,4,0)</f>
        <v>28.78</v>
      </c>
      <c r="I1256" s="369"/>
      <c r="J1256" s="25">
        <f t="shared" si="587"/>
        <v>6.36</v>
      </c>
      <c r="M1256" s="25">
        <f>VLOOKUP(B1256,'CMP-SIN-SD-10-2023'!A:D,4,0)</f>
        <v>28.78</v>
      </c>
      <c r="N1256" s="25" t="b">
        <f t="shared" si="588"/>
        <v>1</v>
      </c>
      <c r="O1256" s="377"/>
      <c r="P1256" s="377"/>
    </row>
    <row r="1257" spans="1:16" x14ac:dyDescent="0.25">
      <c r="A1257" s="367">
        <f t="shared" si="586"/>
        <v>89987</v>
      </c>
      <c r="B1257" s="226">
        <v>3148</v>
      </c>
      <c r="C1257" s="227"/>
      <c r="D1257" s="227" t="s">
        <v>7618</v>
      </c>
      <c r="E1257" s="228"/>
      <c r="F1257" s="228" t="s">
        <v>6</v>
      </c>
      <c r="G1257" s="368">
        <v>1.06E-2</v>
      </c>
      <c r="H1257" s="369">
        <f>VLOOKUP(B1257,'INS-SIN-SD-10-2023'!A:D,4,0)</f>
        <v>14.6</v>
      </c>
      <c r="I1257" s="369"/>
      <c r="J1257" s="25">
        <f t="shared" si="587"/>
        <v>0.15</v>
      </c>
      <c r="M1257" s="25">
        <f>VLOOKUP(B1257,'INS-SIN-SD-10-2023'!A:D,4,0)</f>
        <v>14.6</v>
      </c>
      <c r="N1257" s="25" t="b">
        <f t="shared" si="588"/>
        <v>1</v>
      </c>
      <c r="O1257" s="377"/>
      <c r="P1257" s="377" t="s">
        <v>13773</v>
      </c>
    </row>
    <row r="1258" spans="1:16" ht="30" x14ac:dyDescent="0.25">
      <c r="A1258" s="378">
        <f t="shared" si="586"/>
        <v>89987</v>
      </c>
      <c r="B1258" s="379">
        <v>6005</v>
      </c>
      <c r="C1258" s="380"/>
      <c r="D1258" s="380" t="s">
        <v>7754</v>
      </c>
      <c r="E1258" s="381"/>
      <c r="F1258" s="381" t="s">
        <v>6</v>
      </c>
      <c r="G1258" s="382">
        <v>1</v>
      </c>
      <c r="H1258" s="383">
        <f>VLOOKUP(B1258,'INS-SIN-SD-10-2023'!A:D,4,0)</f>
        <v>113.99</v>
      </c>
      <c r="I1258" s="383"/>
      <c r="J1258" s="25">
        <f t="shared" si="587"/>
        <v>113.99</v>
      </c>
      <c r="M1258" s="25">
        <f>VLOOKUP(B1258,'INS-SIN-SD-10-2023'!A:D,4,0)</f>
        <v>113.99</v>
      </c>
      <c r="N1258" s="25" t="b">
        <f t="shared" si="588"/>
        <v>1</v>
      </c>
      <c r="O1258" s="377"/>
      <c r="P1258" s="377" t="s">
        <v>13773</v>
      </c>
    </row>
    <row r="1259" spans="1:16" ht="45" x14ac:dyDescent="0.25">
      <c r="A1259" s="328">
        <v>94792</v>
      </c>
      <c r="B1259" s="357"/>
      <c r="C1259" s="339" t="s">
        <v>4589</v>
      </c>
      <c r="D1259" s="339"/>
      <c r="E1259" s="334" t="s">
        <v>6</v>
      </c>
      <c r="F1259" s="334"/>
      <c r="G1259" s="358"/>
      <c r="H1259" s="359"/>
      <c r="I1259" s="340">
        <f>SUMIF(A:A,A1259,J:J)</f>
        <v>152.94</v>
      </c>
      <c r="J1259" s="377"/>
      <c r="K1259" s="377"/>
      <c r="L1259" s="377"/>
      <c r="M1259" s="377"/>
      <c r="N1259" s="377"/>
      <c r="O1259" s="377"/>
      <c r="P1259" s="377"/>
    </row>
    <row r="1260" spans="1:16" ht="30" x14ac:dyDescent="0.25">
      <c r="A1260" s="390">
        <f t="shared" ref="A1260:A1263" si="589">IF(O1260&lt;&gt;0,O1260,A1259)</f>
        <v>94792</v>
      </c>
      <c r="B1260" s="391">
        <v>88248</v>
      </c>
      <c r="C1260" s="392"/>
      <c r="D1260" s="392" t="s">
        <v>3290</v>
      </c>
      <c r="E1260" s="393"/>
      <c r="F1260" s="393" t="s">
        <v>517</v>
      </c>
      <c r="G1260" s="394">
        <v>0.25950000000000001</v>
      </c>
      <c r="H1260" s="395">
        <f>VLOOKUP(B1260,'CMP-SIN-SD-10-2023'!A:D,4,0)</f>
        <v>22.17</v>
      </c>
      <c r="I1260" s="395"/>
      <c r="J1260" s="25">
        <f t="shared" ref="J1260:J1263" si="590">TRUNC((H1260*G1260),2)</f>
        <v>5.75</v>
      </c>
      <c r="M1260" s="25">
        <f>VLOOKUP(B1260,'CMP-SIN-SD-10-2023'!A:D,4,0)</f>
        <v>22.17</v>
      </c>
      <c r="N1260" s="25" t="b">
        <f t="shared" ref="N1260:N1263" si="591">M1260=H1260</f>
        <v>1</v>
      </c>
      <c r="O1260" s="377"/>
      <c r="P1260" s="377"/>
    </row>
    <row r="1261" spans="1:16" ht="30" x14ac:dyDescent="0.25">
      <c r="A1261" s="367">
        <f t="shared" si="589"/>
        <v>94792</v>
      </c>
      <c r="B1261" s="226">
        <v>88267</v>
      </c>
      <c r="C1261" s="227"/>
      <c r="D1261" s="227" t="s">
        <v>3307</v>
      </c>
      <c r="E1261" s="228"/>
      <c r="F1261" s="228" t="s">
        <v>517</v>
      </c>
      <c r="G1261" s="368">
        <v>0.25950000000000001</v>
      </c>
      <c r="H1261" s="369">
        <f>VLOOKUP(B1261,'CMP-SIN-SD-10-2023'!A:D,4,0)</f>
        <v>28.78</v>
      </c>
      <c r="I1261" s="369"/>
      <c r="J1261" s="25">
        <f t="shared" si="590"/>
        <v>7.46</v>
      </c>
      <c r="M1261" s="25">
        <f>VLOOKUP(B1261,'CMP-SIN-SD-10-2023'!A:D,4,0)</f>
        <v>28.78</v>
      </c>
      <c r="N1261" s="25" t="b">
        <f t="shared" si="591"/>
        <v>1</v>
      </c>
      <c r="O1261" s="377"/>
      <c r="P1261" s="377"/>
    </row>
    <row r="1262" spans="1:16" x14ac:dyDescent="0.25">
      <c r="A1262" s="367">
        <f t="shared" si="589"/>
        <v>94792</v>
      </c>
      <c r="B1262" s="226">
        <v>3148</v>
      </c>
      <c r="C1262" s="227"/>
      <c r="D1262" s="227" t="s">
        <v>7618</v>
      </c>
      <c r="E1262" s="228"/>
      <c r="F1262" s="228" t="s">
        <v>6</v>
      </c>
      <c r="G1262" s="368">
        <v>1.32E-2</v>
      </c>
      <c r="H1262" s="369">
        <f>VLOOKUP(B1262,'INS-SIN-SD-10-2023'!A:D,4,0)</f>
        <v>14.6</v>
      </c>
      <c r="I1262" s="369"/>
      <c r="J1262" s="25">
        <f t="shared" si="590"/>
        <v>0.19</v>
      </c>
      <c r="M1262" s="25">
        <f>VLOOKUP(B1262,'INS-SIN-SD-10-2023'!A:D,4,0)</f>
        <v>14.6</v>
      </c>
      <c r="N1262" s="25" t="b">
        <f t="shared" si="591"/>
        <v>1</v>
      </c>
      <c r="O1262" s="377"/>
      <c r="P1262" s="377" t="s">
        <v>13773</v>
      </c>
    </row>
    <row r="1263" spans="1:16" ht="30" x14ac:dyDescent="0.25">
      <c r="A1263" s="378">
        <f t="shared" si="589"/>
        <v>94792</v>
      </c>
      <c r="B1263" s="379">
        <v>6013</v>
      </c>
      <c r="C1263" s="380"/>
      <c r="D1263" s="380" t="s">
        <v>7751</v>
      </c>
      <c r="E1263" s="381"/>
      <c r="F1263" s="381" t="s">
        <v>6</v>
      </c>
      <c r="G1263" s="382">
        <v>1</v>
      </c>
      <c r="H1263" s="383">
        <f>VLOOKUP(B1263,'INS-SIN-SD-10-2023'!A:D,4,0)</f>
        <v>139.54</v>
      </c>
      <c r="I1263" s="383"/>
      <c r="J1263" s="25">
        <f t="shared" si="590"/>
        <v>139.54</v>
      </c>
      <c r="M1263" s="25">
        <f>VLOOKUP(B1263,'INS-SIN-SD-10-2023'!A:D,4,0)</f>
        <v>139.54</v>
      </c>
      <c r="N1263" s="25" t="b">
        <f t="shared" si="591"/>
        <v>1</v>
      </c>
      <c r="O1263" s="377"/>
      <c r="P1263" s="377" t="s">
        <v>13773</v>
      </c>
    </row>
    <row r="1264" spans="1:16" ht="30" x14ac:dyDescent="0.25">
      <c r="A1264" s="328">
        <v>94495</v>
      </c>
      <c r="B1264" s="357"/>
      <c r="C1264" s="339" t="s">
        <v>4582</v>
      </c>
      <c r="D1264" s="339"/>
      <c r="E1264" s="334" t="s">
        <v>6</v>
      </c>
      <c r="F1264" s="334"/>
      <c r="G1264" s="358"/>
      <c r="H1264" s="359"/>
      <c r="I1264" s="340">
        <f>SUMIF(A:A,A1264,J:J)</f>
        <v>81.5</v>
      </c>
      <c r="J1264" s="377"/>
      <c r="K1264" s="377"/>
      <c r="L1264" s="377"/>
      <c r="M1264" s="377"/>
      <c r="N1264" s="377"/>
      <c r="O1264" s="377"/>
      <c r="P1264" s="377"/>
    </row>
    <row r="1265" spans="1:16" ht="30" x14ac:dyDescent="0.25">
      <c r="A1265" s="390">
        <f t="shared" ref="A1265:A1268" si="592">IF(O1265&lt;&gt;0,O1265,A1264)</f>
        <v>94495</v>
      </c>
      <c r="B1265" s="391">
        <v>88248</v>
      </c>
      <c r="C1265" s="392"/>
      <c r="D1265" s="392" t="s">
        <v>3290</v>
      </c>
      <c r="E1265" s="393"/>
      <c r="F1265" s="393" t="s">
        <v>517</v>
      </c>
      <c r="G1265" s="394">
        <v>0.14849999999999999</v>
      </c>
      <c r="H1265" s="395">
        <f>VLOOKUP(B1265,'CMP-SIN-SD-10-2023'!A:D,4,0)</f>
        <v>22.17</v>
      </c>
      <c r="I1265" s="395"/>
      <c r="J1265" s="25">
        <f t="shared" ref="J1265:J1268" si="593">TRUNC((H1265*G1265),2)</f>
        <v>3.29</v>
      </c>
      <c r="M1265" s="25">
        <f>VLOOKUP(B1265,'CMP-SIN-SD-10-2023'!A:D,4,0)</f>
        <v>22.17</v>
      </c>
      <c r="N1265" s="25" t="b">
        <f t="shared" ref="N1265:N1268" si="594">M1265=H1265</f>
        <v>1</v>
      </c>
      <c r="O1265" s="377"/>
      <c r="P1265" s="377"/>
    </row>
    <row r="1266" spans="1:16" ht="30" x14ac:dyDescent="0.25">
      <c r="A1266" s="367">
        <f t="shared" si="592"/>
        <v>94495</v>
      </c>
      <c r="B1266" s="226">
        <v>88267</v>
      </c>
      <c r="C1266" s="227"/>
      <c r="D1266" s="227" t="s">
        <v>3307</v>
      </c>
      <c r="E1266" s="228"/>
      <c r="F1266" s="228" t="s">
        <v>517</v>
      </c>
      <c r="G1266" s="368">
        <v>0.14849999999999999</v>
      </c>
      <c r="H1266" s="369">
        <f>VLOOKUP(B1266,'CMP-SIN-SD-10-2023'!A:D,4,0)</f>
        <v>28.78</v>
      </c>
      <c r="I1266" s="369"/>
      <c r="J1266" s="25">
        <f t="shared" si="593"/>
        <v>4.2699999999999996</v>
      </c>
      <c r="M1266" s="25">
        <f>VLOOKUP(B1266,'CMP-SIN-SD-10-2023'!A:D,4,0)</f>
        <v>28.78</v>
      </c>
      <c r="N1266" s="25" t="b">
        <f t="shared" si="594"/>
        <v>1</v>
      </c>
      <c r="O1266" s="377"/>
      <c r="P1266" s="377"/>
    </row>
    <row r="1267" spans="1:16" x14ac:dyDescent="0.25">
      <c r="A1267" s="367">
        <f t="shared" si="592"/>
        <v>94495</v>
      </c>
      <c r="B1267" s="226">
        <v>3148</v>
      </c>
      <c r="C1267" s="227"/>
      <c r="D1267" s="227" t="s">
        <v>7618</v>
      </c>
      <c r="E1267" s="228"/>
      <c r="F1267" s="228" t="s">
        <v>6</v>
      </c>
      <c r="G1267" s="368">
        <v>1.32E-2</v>
      </c>
      <c r="H1267" s="369">
        <f>VLOOKUP(B1267,'INS-SIN-SD-10-2023'!A:D,4,0)</f>
        <v>14.6</v>
      </c>
      <c r="I1267" s="369"/>
      <c r="J1267" s="25">
        <f t="shared" si="593"/>
        <v>0.19</v>
      </c>
      <c r="M1267" s="25">
        <f>VLOOKUP(B1267,'INS-SIN-SD-10-2023'!A:D,4,0)</f>
        <v>14.6</v>
      </c>
      <c r="N1267" s="25" t="b">
        <f t="shared" si="594"/>
        <v>1</v>
      </c>
      <c r="O1267" s="377"/>
      <c r="P1267" s="377" t="s">
        <v>13773</v>
      </c>
    </row>
    <row r="1268" spans="1:16" ht="30" x14ac:dyDescent="0.25">
      <c r="A1268" s="378">
        <f t="shared" si="592"/>
        <v>94495</v>
      </c>
      <c r="B1268" s="379">
        <v>6019</v>
      </c>
      <c r="C1268" s="380"/>
      <c r="D1268" s="380" t="s">
        <v>7744</v>
      </c>
      <c r="E1268" s="381"/>
      <c r="F1268" s="381" t="s">
        <v>6</v>
      </c>
      <c r="G1268" s="382">
        <v>1</v>
      </c>
      <c r="H1268" s="383">
        <f>VLOOKUP(B1268,'INS-SIN-SD-10-2023'!A:D,4,0)</f>
        <v>73.75</v>
      </c>
      <c r="I1268" s="383"/>
      <c r="J1268" s="25">
        <f t="shared" si="593"/>
        <v>73.75</v>
      </c>
      <c r="M1268" s="25">
        <f>VLOOKUP(B1268,'INS-SIN-SD-10-2023'!A:D,4,0)</f>
        <v>73.75</v>
      </c>
      <c r="N1268" s="25" t="b">
        <f t="shared" si="594"/>
        <v>1</v>
      </c>
      <c r="O1268" s="377"/>
      <c r="P1268" s="377" t="s">
        <v>13773</v>
      </c>
    </row>
    <row r="1269" spans="1:16" ht="30" x14ac:dyDescent="0.25">
      <c r="A1269" s="328">
        <v>89446</v>
      </c>
      <c r="B1269" s="357"/>
      <c r="C1269" s="339" t="s">
        <v>5696</v>
      </c>
      <c r="D1269" s="339"/>
      <c r="E1269" s="334" t="s">
        <v>16</v>
      </c>
      <c r="F1269" s="334"/>
      <c r="G1269" s="358"/>
      <c r="H1269" s="359"/>
      <c r="I1269" s="340">
        <f>SUMIF(A:A,A1269,J:J)</f>
        <v>5.4</v>
      </c>
      <c r="J1269" s="377"/>
      <c r="K1269" s="377"/>
      <c r="L1269" s="377"/>
      <c r="M1269" s="377"/>
      <c r="N1269" s="377"/>
      <c r="O1269" s="377"/>
      <c r="P1269" s="377"/>
    </row>
    <row r="1270" spans="1:16" ht="30" x14ac:dyDescent="0.25">
      <c r="A1270" s="390">
        <f t="shared" ref="A1270:A1273" si="595">IF(O1270&lt;&gt;0,O1270,A1269)</f>
        <v>89446</v>
      </c>
      <c r="B1270" s="391">
        <v>88248</v>
      </c>
      <c r="C1270" s="392"/>
      <c r="D1270" s="392" t="s">
        <v>3290</v>
      </c>
      <c r="E1270" s="393"/>
      <c r="F1270" s="393" t="s">
        <v>517</v>
      </c>
      <c r="G1270" s="394">
        <v>1.95E-2</v>
      </c>
      <c r="H1270" s="395">
        <f>VLOOKUP(B1270,'CMP-SIN-SD-10-2023'!A:D,4,0)</f>
        <v>22.17</v>
      </c>
      <c r="I1270" s="395"/>
      <c r="J1270" s="25">
        <f t="shared" ref="J1270:J1273" si="596">TRUNC((H1270*G1270),2)</f>
        <v>0.43</v>
      </c>
      <c r="M1270" s="25">
        <f>VLOOKUP(B1270,'CMP-SIN-SD-10-2023'!A:D,4,0)</f>
        <v>22.17</v>
      </c>
      <c r="N1270" s="25" t="b">
        <f t="shared" ref="N1270:N1273" si="597">M1270=H1270</f>
        <v>1</v>
      </c>
      <c r="O1270" s="377"/>
      <c r="P1270" s="377"/>
    </row>
    <row r="1271" spans="1:16" ht="30" x14ac:dyDescent="0.25">
      <c r="A1271" s="367">
        <f t="shared" si="595"/>
        <v>89446</v>
      </c>
      <c r="B1271" s="226">
        <v>88267</v>
      </c>
      <c r="C1271" s="227"/>
      <c r="D1271" s="227" t="s">
        <v>3307</v>
      </c>
      <c r="E1271" s="228"/>
      <c r="F1271" s="228" t="s">
        <v>517</v>
      </c>
      <c r="G1271" s="368">
        <v>1.95E-2</v>
      </c>
      <c r="H1271" s="369">
        <f>VLOOKUP(B1271,'CMP-SIN-SD-10-2023'!A:D,4,0)</f>
        <v>28.78</v>
      </c>
      <c r="I1271" s="369"/>
      <c r="J1271" s="25">
        <f t="shared" si="596"/>
        <v>0.56000000000000005</v>
      </c>
      <c r="M1271" s="25">
        <f>VLOOKUP(B1271,'CMP-SIN-SD-10-2023'!A:D,4,0)</f>
        <v>28.78</v>
      </c>
      <c r="N1271" s="25" t="b">
        <f t="shared" si="597"/>
        <v>1</v>
      </c>
      <c r="O1271" s="377"/>
      <c r="P1271" s="377"/>
    </row>
    <row r="1272" spans="1:16" x14ac:dyDescent="0.25">
      <c r="A1272" s="367">
        <f t="shared" si="595"/>
        <v>89446</v>
      </c>
      <c r="B1272" s="226">
        <v>9868</v>
      </c>
      <c r="C1272" s="227"/>
      <c r="D1272" s="227" t="s">
        <v>7859</v>
      </c>
      <c r="E1272" s="228"/>
      <c r="F1272" s="228" t="s">
        <v>16</v>
      </c>
      <c r="G1272" s="368">
        <v>1.0492999999999999</v>
      </c>
      <c r="H1272" s="369">
        <f>VLOOKUP(B1272,'INS-SIN-SD-10-2023'!A:D,4,0)</f>
        <v>4.2</v>
      </c>
      <c r="I1272" s="369"/>
      <c r="J1272" s="25">
        <f t="shared" si="596"/>
        <v>4.4000000000000004</v>
      </c>
      <c r="M1272" s="25">
        <f>VLOOKUP(B1272,'INS-SIN-SD-10-2023'!A:D,4,0)</f>
        <v>4.2</v>
      </c>
      <c r="N1272" s="25" t="b">
        <f t="shared" si="597"/>
        <v>1</v>
      </c>
      <c r="O1272" s="377"/>
      <c r="P1272" s="377" t="s">
        <v>13773</v>
      </c>
    </row>
    <row r="1273" spans="1:16" x14ac:dyDescent="0.25">
      <c r="A1273" s="378">
        <f t="shared" si="595"/>
        <v>89446</v>
      </c>
      <c r="B1273" s="379">
        <v>38383</v>
      </c>
      <c r="C1273" s="380"/>
      <c r="D1273" s="380" t="s">
        <v>7660</v>
      </c>
      <c r="E1273" s="381"/>
      <c r="F1273" s="381" t="s">
        <v>6</v>
      </c>
      <c r="G1273" s="382">
        <v>4.4999999999999997E-3</v>
      </c>
      <c r="H1273" s="383">
        <f>VLOOKUP(B1273,'INS-SIN-SD-10-2023'!A:D,4,0)</f>
        <v>2.27</v>
      </c>
      <c r="I1273" s="383"/>
      <c r="J1273" s="25">
        <f t="shared" si="596"/>
        <v>0.01</v>
      </c>
      <c r="M1273" s="25">
        <f>VLOOKUP(B1273,'INS-SIN-SD-10-2023'!A:D,4,0)</f>
        <v>2.27</v>
      </c>
      <c r="N1273" s="25" t="b">
        <f t="shared" si="597"/>
        <v>1</v>
      </c>
      <c r="O1273" s="377"/>
      <c r="P1273" s="377" t="s">
        <v>13773</v>
      </c>
    </row>
    <row r="1274" spans="1:16" ht="30" x14ac:dyDescent="0.25">
      <c r="A1274" s="328">
        <v>89447</v>
      </c>
      <c r="B1274" s="357"/>
      <c r="C1274" s="339" t="s">
        <v>5697</v>
      </c>
      <c r="D1274" s="339"/>
      <c r="E1274" s="334" t="s">
        <v>16</v>
      </c>
      <c r="F1274" s="334"/>
      <c r="G1274" s="358"/>
      <c r="H1274" s="359"/>
      <c r="I1274" s="340">
        <f>SUMIF(A:A,A1274,J:J)</f>
        <v>10.7</v>
      </c>
      <c r="J1274" s="377"/>
      <c r="K1274" s="377"/>
      <c r="L1274" s="377"/>
      <c r="M1274" s="377"/>
      <c r="N1274" s="377"/>
      <c r="O1274" s="377"/>
      <c r="P1274" s="377"/>
    </row>
    <row r="1275" spans="1:16" ht="30" x14ac:dyDescent="0.25">
      <c r="A1275" s="390">
        <f t="shared" ref="A1275:A1278" si="598">IF(O1275&lt;&gt;0,O1275,A1274)</f>
        <v>89447</v>
      </c>
      <c r="B1275" s="391">
        <v>88248</v>
      </c>
      <c r="C1275" s="392"/>
      <c r="D1275" s="392" t="s">
        <v>3290</v>
      </c>
      <c r="E1275" s="393"/>
      <c r="F1275" s="393" t="s">
        <v>517</v>
      </c>
      <c r="G1275" s="394">
        <v>2.35E-2</v>
      </c>
      <c r="H1275" s="395">
        <f>VLOOKUP(B1275,'CMP-SIN-SD-10-2023'!A:D,4,0)</f>
        <v>22.17</v>
      </c>
      <c r="I1275" s="395"/>
      <c r="J1275" s="25">
        <f t="shared" ref="J1275:J1278" si="599">TRUNC((H1275*G1275),2)</f>
        <v>0.52</v>
      </c>
      <c r="M1275" s="25">
        <f>VLOOKUP(B1275,'CMP-SIN-SD-10-2023'!A:D,4,0)</f>
        <v>22.17</v>
      </c>
      <c r="N1275" s="25" t="b">
        <f t="shared" ref="N1275:N1278" si="600">M1275=H1275</f>
        <v>1</v>
      </c>
      <c r="O1275" s="377"/>
      <c r="P1275" s="377"/>
    </row>
    <row r="1276" spans="1:16" ht="30" x14ac:dyDescent="0.25">
      <c r="A1276" s="367">
        <f t="shared" si="598"/>
        <v>89447</v>
      </c>
      <c r="B1276" s="226">
        <v>88267</v>
      </c>
      <c r="C1276" s="227"/>
      <c r="D1276" s="227" t="s">
        <v>3307</v>
      </c>
      <c r="E1276" s="228"/>
      <c r="F1276" s="228" t="s">
        <v>517</v>
      </c>
      <c r="G1276" s="368">
        <v>2.35E-2</v>
      </c>
      <c r="H1276" s="369">
        <f>VLOOKUP(B1276,'CMP-SIN-SD-10-2023'!A:D,4,0)</f>
        <v>28.78</v>
      </c>
      <c r="I1276" s="369"/>
      <c r="J1276" s="25">
        <f t="shared" si="599"/>
        <v>0.67</v>
      </c>
      <c r="M1276" s="25">
        <f>VLOOKUP(B1276,'CMP-SIN-SD-10-2023'!A:D,4,0)</f>
        <v>28.78</v>
      </c>
      <c r="N1276" s="25" t="b">
        <f t="shared" si="600"/>
        <v>1</v>
      </c>
      <c r="O1276" s="377"/>
      <c r="P1276" s="377"/>
    </row>
    <row r="1277" spans="1:16" x14ac:dyDescent="0.25">
      <c r="A1277" s="367">
        <f t="shared" si="598"/>
        <v>89447</v>
      </c>
      <c r="B1277" s="226">
        <v>9869</v>
      </c>
      <c r="C1277" s="227"/>
      <c r="D1277" s="227" t="s">
        <v>7860</v>
      </c>
      <c r="E1277" s="228"/>
      <c r="F1277" s="228" t="s">
        <v>16</v>
      </c>
      <c r="G1277" s="368">
        <v>1.0492999999999999</v>
      </c>
      <c r="H1277" s="369">
        <f>VLOOKUP(B1277,'INS-SIN-SD-10-2023'!A:D,4,0)</f>
        <v>9.06</v>
      </c>
      <c r="I1277" s="369"/>
      <c r="J1277" s="25">
        <f t="shared" si="599"/>
        <v>9.5</v>
      </c>
      <c r="M1277" s="25">
        <f>VLOOKUP(B1277,'INS-SIN-SD-10-2023'!A:D,4,0)</f>
        <v>9.06</v>
      </c>
      <c r="N1277" s="25" t="b">
        <f t="shared" si="600"/>
        <v>1</v>
      </c>
      <c r="O1277" s="377"/>
      <c r="P1277" s="377" t="s">
        <v>13773</v>
      </c>
    </row>
    <row r="1278" spans="1:16" x14ac:dyDescent="0.25">
      <c r="A1278" s="378">
        <f t="shared" si="598"/>
        <v>89447</v>
      </c>
      <c r="B1278" s="379">
        <v>38383</v>
      </c>
      <c r="C1278" s="380"/>
      <c r="D1278" s="380" t="s">
        <v>7660</v>
      </c>
      <c r="E1278" s="381"/>
      <c r="F1278" s="381" t="s">
        <v>6</v>
      </c>
      <c r="G1278" s="382">
        <v>5.4999999999999997E-3</v>
      </c>
      <c r="H1278" s="383">
        <f>VLOOKUP(B1278,'INS-SIN-SD-10-2023'!A:D,4,0)</f>
        <v>2.27</v>
      </c>
      <c r="I1278" s="383"/>
      <c r="J1278" s="25">
        <f t="shared" si="599"/>
        <v>0.01</v>
      </c>
      <c r="M1278" s="25">
        <f>VLOOKUP(B1278,'INS-SIN-SD-10-2023'!A:D,4,0)</f>
        <v>2.27</v>
      </c>
      <c r="N1278" s="25" t="b">
        <f t="shared" si="600"/>
        <v>1</v>
      </c>
      <c r="O1278" s="377"/>
      <c r="P1278" s="377" t="s">
        <v>13773</v>
      </c>
    </row>
    <row r="1279" spans="1:16" ht="30" x14ac:dyDescent="0.25">
      <c r="A1279" s="328">
        <v>89449</v>
      </c>
      <c r="B1279" s="357"/>
      <c r="C1279" s="339" t="s">
        <v>5699</v>
      </c>
      <c r="D1279" s="339"/>
      <c r="E1279" s="334" t="s">
        <v>16</v>
      </c>
      <c r="F1279" s="334"/>
      <c r="G1279" s="358"/>
      <c r="H1279" s="359"/>
      <c r="I1279" s="340">
        <f>SUMIF(A:A,A1279,J:J)</f>
        <v>18.110000000000003</v>
      </c>
      <c r="J1279" s="377"/>
      <c r="K1279" s="377"/>
      <c r="L1279" s="377"/>
      <c r="M1279" s="377"/>
      <c r="N1279" s="377"/>
      <c r="O1279" s="377"/>
      <c r="P1279" s="377"/>
    </row>
    <row r="1280" spans="1:16" ht="30" x14ac:dyDescent="0.25">
      <c r="A1280" s="390">
        <f t="shared" ref="A1280:A1283" si="601">IF(O1280&lt;&gt;0,O1280,A1279)</f>
        <v>89449</v>
      </c>
      <c r="B1280" s="391">
        <v>88248</v>
      </c>
      <c r="C1280" s="392"/>
      <c r="D1280" s="392" t="s">
        <v>3290</v>
      </c>
      <c r="E1280" s="393"/>
      <c r="F1280" s="393" t="s">
        <v>517</v>
      </c>
      <c r="G1280" s="394">
        <v>3.4099999999999998E-2</v>
      </c>
      <c r="H1280" s="395">
        <f>VLOOKUP(B1280,'CMP-SIN-SD-10-2023'!A:D,4,0)</f>
        <v>22.17</v>
      </c>
      <c r="I1280" s="395"/>
      <c r="J1280" s="25">
        <f t="shared" ref="J1280:J1283" si="602">TRUNC((H1280*G1280),2)</f>
        <v>0.75</v>
      </c>
      <c r="M1280" s="25">
        <f>VLOOKUP(B1280,'CMP-SIN-SD-10-2023'!A:D,4,0)</f>
        <v>22.17</v>
      </c>
      <c r="N1280" s="25" t="b">
        <f t="shared" ref="N1280:N1283" si="603">M1280=H1280</f>
        <v>1</v>
      </c>
      <c r="O1280" s="377"/>
      <c r="P1280" s="377"/>
    </row>
    <row r="1281" spans="1:16" ht="30" x14ac:dyDescent="0.25">
      <c r="A1281" s="367">
        <f t="shared" si="601"/>
        <v>89449</v>
      </c>
      <c r="B1281" s="226">
        <v>88267</v>
      </c>
      <c r="C1281" s="227"/>
      <c r="D1281" s="227" t="s">
        <v>3307</v>
      </c>
      <c r="E1281" s="228"/>
      <c r="F1281" s="228" t="s">
        <v>517</v>
      </c>
      <c r="G1281" s="368">
        <v>3.4099999999999998E-2</v>
      </c>
      <c r="H1281" s="369">
        <f>VLOOKUP(B1281,'CMP-SIN-SD-10-2023'!A:D,4,0)</f>
        <v>28.78</v>
      </c>
      <c r="I1281" s="369"/>
      <c r="J1281" s="25">
        <f t="shared" si="602"/>
        <v>0.98</v>
      </c>
      <c r="M1281" s="25">
        <f>VLOOKUP(B1281,'CMP-SIN-SD-10-2023'!A:D,4,0)</f>
        <v>28.78</v>
      </c>
      <c r="N1281" s="25" t="b">
        <f t="shared" si="603"/>
        <v>1</v>
      </c>
      <c r="O1281" s="377"/>
      <c r="P1281" s="377"/>
    </row>
    <row r="1282" spans="1:16" x14ac:dyDescent="0.25">
      <c r="A1282" s="367">
        <f t="shared" si="601"/>
        <v>89449</v>
      </c>
      <c r="B1282" s="226">
        <v>9875</v>
      </c>
      <c r="C1282" s="227"/>
      <c r="D1282" s="227" t="s">
        <v>7862</v>
      </c>
      <c r="E1282" s="228"/>
      <c r="F1282" s="228" t="s">
        <v>16</v>
      </c>
      <c r="G1282" s="368">
        <v>1.0492999999999999</v>
      </c>
      <c r="H1282" s="369">
        <f>VLOOKUP(B1282,'INS-SIN-SD-10-2023'!A:D,4,0)</f>
        <v>15.61</v>
      </c>
      <c r="I1282" s="369"/>
      <c r="J1282" s="25">
        <f t="shared" si="602"/>
        <v>16.37</v>
      </c>
      <c r="M1282" s="25">
        <f>VLOOKUP(B1282,'INS-SIN-SD-10-2023'!A:D,4,0)</f>
        <v>15.61</v>
      </c>
      <c r="N1282" s="25" t="b">
        <f t="shared" si="603"/>
        <v>1</v>
      </c>
      <c r="O1282" s="377"/>
      <c r="P1282" s="377" t="s">
        <v>13773</v>
      </c>
    </row>
    <row r="1283" spans="1:16" x14ac:dyDescent="0.25">
      <c r="A1283" s="378">
        <f t="shared" si="601"/>
        <v>89449</v>
      </c>
      <c r="B1283" s="379">
        <v>38383</v>
      </c>
      <c r="C1283" s="380"/>
      <c r="D1283" s="380" t="s">
        <v>7660</v>
      </c>
      <c r="E1283" s="381"/>
      <c r="F1283" s="381" t="s">
        <v>6</v>
      </c>
      <c r="G1283" s="382">
        <v>8.0000000000000002E-3</v>
      </c>
      <c r="H1283" s="383">
        <f>VLOOKUP(B1283,'INS-SIN-SD-10-2023'!A:D,4,0)</f>
        <v>2.27</v>
      </c>
      <c r="I1283" s="383"/>
      <c r="J1283" s="25">
        <f t="shared" si="602"/>
        <v>0.01</v>
      </c>
      <c r="M1283" s="25">
        <f>VLOOKUP(B1283,'INS-SIN-SD-10-2023'!A:D,4,0)</f>
        <v>2.27</v>
      </c>
      <c r="N1283" s="25" t="b">
        <f t="shared" si="603"/>
        <v>1</v>
      </c>
      <c r="O1283" s="377"/>
      <c r="P1283" s="377" t="s">
        <v>13773</v>
      </c>
    </row>
    <row r="1284" spans="1:16" ht="30" x14ac:dyDescent="0.25">
      <c r="A1284" s="328">
        <v>89450</v>
      </c>
      <c r="B1284" s="357"/>
      <c r="C1284" s="339" t="s">
        <v>5700</v>
      </c>
      <c r="D1284" s="339"/>
      <c r="E1284" s="334" t="s">
        <v>16</v>
      </c>
      <c r="F1284" s="334"/>
      <c r="G1284" s="358"/>
      <c r="H1284" s="359"/>
      <c r="I1284" s="340">
        <f>SUMIF(A:A,A1284,J:J)</f>
        <v>28.990000000000002</v>
      </c>
      <c r="J1284" s="377"/>
      <c r="K1284" s="377"/>
      <c r="L1284" s="377"/>
      <c r="M1284" s="377"/>
      <c r="N1284" s="377"/>
      <c r="O1284" s="377"/>
      <c r="P1284" s="377"/>
    </row>
    <row r="1285" spans="1:16" ht="30" x14ac:dyDescent="0.25">
      <c r="A1285" s="390">
        <f t="shared" ref="A1285:A1288" si="604">IF(O1285&lt;&gt;0,O1285,A1284)</f>
        <v>89450</v>
      </c>
      <c r="B1285" s="391">
        <v>88248</v>
      </c>
      <c r="C1285" s="392"/>
      <c r="D1285" s="392" t="s">
        <v>3290</v>
      </c>
      <c r="E1285" s="393"/>
      <c r="F1285" s="393" t="s">
        <v>517</v>
      </c>
      <c r="G1285" s="394">
        <v>0.04</v>
      </c>
      <c r="H1285" s="395">
        <f>VLOOKUP(B1285,'CMP-SIN-SD-10-2023'!A:D,4,0)</f>
        <v>22.17</v>
      </c>
      <c r="I1285" s="395"/>
      <c r="J1285" s="25">
        <f t="shared" ref="J1285:J1288" si="605">TRUNC((H1285*G1285),2)</f>
        <v>0.88</v>
      </c>
      <c r="M1285" s="25">
        <f>VLOOKUP(B1285,'CMP-SIN-SD-10-2023'!A:D,4,0)</f>
        <v>22.17</v>
      </c>
      <c r="N1285" s="25" t="b">
        <f t="shared" ref="N1285:N1288" si="606">M1285=H1285</f>
        <v>1</v>
      </c>
      <c r="O1285" s="377"/>
      <c r="P1285" s="377"/>
    </row>
    <row r="1286" spans="1:16" ht="30" x14ac:dyDescent="0.25">
      <c r="A1286" s="367">
        <f t="shared" si="604"/>
        <v>89450</v>
      </c>
      <c r="B1286" s="226">
        <v>88267</v>
      </c>
      <c r="C1286" s="227"/>
      <c r="D1286" s="227" t="s">
        <v>3307</v>
      </c>
      <c r="E1286" s="228"/>
      <c r="F1286" s="228" t="s">
        <v>517</v>
      </c>
      <c r="G1286" s="368">
        <v>0.04</v>
      </c>
      <c r="H1286" s="369">
        <f>VLOOKUP(B1286,'CMP-SIN-SD-10-2023'!A:D,4,0)</f>
        <v>28.78</v>
      </c>
      <c r="I1286" s="369"/>
      <c r="J1286" s="25">
        <f t="shared" si="605"/>
        <v>1.1499999999999999</v>
      </c>
      <c r="M1286" s="25">
        <f>VLOOKUP(B1286,'CMP-SIN-SD-10-2023'!A:D,4,0)</f>
        <v>28.78</v>
      </c>
      <c r="N1286" s="25" t="b">
        <f t="shared" si="606"/>
        <v>1</v>
      </c>
      <c r="O1286" s="377"/>
      <c r="P1286" s="377"/>
    </row>
    <row r="1287" spans="1:16" x14ac:dyDescent="0.25">
      <c r="A1287" s="367">
        <f t="shared" si="604"/>
        <v>89450</v>
      </c>
      <c r="B1287" s="226">
        <v>9873</v>
      </c>
      <c r="C1287" s="227"/>
      <c r="D1287" s="227" t="s">
        <v>7863</v>
      </c>
      <c r="E1287" s="228"/>
      <c r="F1287" s="228" t="s">
        <v>16</v>
      </c>
      <c r="G1287" s="368">
        <v>1.0492999999999999</v>
      </c>
      <c r="H1287" s="369">
        <f>VLOOKUP(B1287,'INS-SIN-SD-10-2023'!A:D,4,0)</f>
        <v>25.68</v>
      </c>
      <c r="I1287" s="369"/>
      <c r="J1287" s="25">
        <f t="shared" si="605"/>
        <v>26.94</v>
      </c>
      <c r="M1287" s="25">
        <f>VLOOKUP(B1287,'INS-SIN-SD-10-2023'!A:D,4,0)</f>
        <v>25.68</v>
      </c>
      <c r="N1287" s="25" t="b">
        <f t="shared" si="606"/>
        <v>1</v>
      </c>
      <c r="O1287" s="377"/>
      <c r="P1287" s="377" t="s">
        <v>13773</v>
      </c>
    </row>
    <row r="1288" spans="1:16" x14ac:dyDescent="0.25">
      <c r="A1288" s="378">
        <f t="shared" si="604"/>
        <v>89450</v>
      </c>
      <c r="B1288" s="379">
        <v>38383</v>
      </c>
      <c r="C1288" s="380"/>
      <c r="D1288" s="380" t="s">
        <v>7660</v>
      </c>
      <c r="E1288" s="381"/>
      <c r="F1288" s="381" t="s">
        <v>6</v>
      </c>
      <c r="G1288" s="382">
        <v>9.2999999999999992E-3</v>
      </c>
      <c r="H1288" s="383">
        <f>VLOOKUP(B1288,'INS-SIN-SD-10-2023'!A:D,4,0)</f>
        <v>2.27</v>
      </c>
      <c r="I1288" s="383"/>
      <c r="J1288" s="25">
        <f t="shared" si="605"/>
        <v>0.02</v>
      </c>
      <c r="M1288" s="25">
        <f>VLOOKUP(B1288,'INS-SIN-SD-10-2023'!A:D,4,0)</f>
        <v>2.27</v>
      </c>
      <c r="N1288" s="25" t="b">
        <f t="shared" si="606"/>
        <v>1</v>
      </c>
      <c r="O1288" s="377"/>
      <c r="P1288" s="377" t="s">
        <v>13773</v>
      </c>
    </row>
    <row r="1289" spans="1:16" ht="60" x14ac:dyDescent="0.25">
      <c r="A1289" s="328">
        <v>94653</v>
      </c>
      <c r="B1289" s="357"/>
      <c r="C1289" s="339" t="s">
        <v>5098</v>
      </c>
      <c r="D1289" s="339"/>
      <c r="E1289" s="334" t="s">
        <v>16</v>
      </c>
      <c r="F1289" s="334"/>
      <c r="G1289" s="358"/>
      <c r="H1289" s="359"/>
      <c r="I1289" s="340">
        <f>SUMIF(A:A,A1289,J:J)</f>
        <v>57.83</v>
      </c>
      <c r="J1289" s="377"/>
      <c r="K1289" s="377"/>
      <c r="L1289" s="377"/>
      <c r="M1289" s="377"/>
      <c r="N1289" s="377"/>
      <c r="O1289" s="377"/>
      <c r="P1289" s="377"/>
    </row>
    <row r="1290" spans="1:16" ht="30" x14ac:dyDescent="0.25">
      <c r="A1290" s="390">
        <f t="shared" ref="A1290:A1293" si="607">IF(O1290&lt;&gt;0,O1290,A1289)</f>
        <v>94653</v>
      </c>
      <c r="B1290" s="391">
        <v>88248</v>
      </c>
      <c r="C1290" s="392"/>
      <c r="D1290" s="392" t="s">
        <v>3290</v>
      </c>
      <c r="E1290" s="393"/>
      <c r="F1290" s="393" t="s">
        <v>517</v>
      </c>
      <c r="G1290" s="394">
        <v>0.307</v>
      </c>
      <c r="H1290" s="395">
        <f>VLOOKUP(B1290,'CMP-SIN-SD-10-2023'!A:D,4,0)</f>
        <v>22.17</v>
      </c>
      <c r="I1290" s="395"/>
      <c r="J1290" s="25">
        <f t="shared" ref="J1290:J1293" si="608">TRUNC((H1290*G1290),2)</f>
        <v>6.8</v>
      </c>
      <c r="M1290" s="25">
        <f>VLOOKUP(B1290,'CMP-SIN-SD-10-2023'!A:D,4,0)</f>
        <v>22.17</v>
      </c>
      <c r="N1290" s="25" t="b">
        <f t="shared" ref="N1290:N1293" si="609">M1290=H1290</f>
        <v>1</v>
      </c>
      <c r="O1290" s="377"/>
      <c r="P1290" s="377"/>
    </row>
    <row r="1291" spans="1:16" ht="30" x14ac:dyDescent="0.25">
      <c r="A1291" s="367">
        <f t="shared" si="607"/>
        <v>94653</v>
      </c>
      <c r="B1291" s="226">
        <v>88267</v>
      </c>
      <c r="C1291" s="227"/>
      <c r="D1291" s="227" t="s">
        <v>3307</v>
      </c>
      <c r="E1291" s="228"/>
      <c r="F1291" s="228" t="s">
        <v>517</v>
      </c>
      <c r="G1291" s="368">
        <v>0.307</v>
      </c>
      <c r="H1291" s="369">
        <f>VLOOKUP(B1291,'CMP-SIN-SD-10-2023'!A:D,4,0)</f>
        <v>28.78</v>
      </c>
      <c r="I1291" s="369"/>
      <c r="J1291" s="25">
        <f t="shared" si="608"/>
        <v>8.83</v>
      </c>
      <c r="M1291" s="25">
        <f>VLOOKUP(B1291,'CMP-SIN-SD-10-2023'!A:D,4,0)</f>
        <v>28.78</v>
      </c>
      <c r="N1291" s="25" t="b">
        <f t="shared" si="609"/>
        <v>1</v>
      </c>
      <c r="O1291" s="377"/>
      <c r="P1291" s="377"/>
    </row>
    <row r="1292" spans="1:16" x14ac:dyDescent="0.25">
      <c r="A1292" s="367">
        <f t="shared" si="607"/>
        <v>94653</v>
      </c>
      <c r="B1292" s="226">
        <v>9871</v>
      </c>
      <c r="C1292" s="227"/>
      <c r="D1292" s="227" t="s">
        <v>7864</v>
      </c>
      <c r="E1292" s="228"/>
      <c r="F1292" s="228" t="s">
        <v>16</v>
      </c>
      <c r="G1292" s="368">
        <v>0.99099999999999999</v>
      </c>
      <c r="H1292" s="369">
        <f>VLOOKUP(B1292,'INS-SIN-SD-10-2023'!A:D,4,0)</f>
        <v>42.56</v>
      </c>
      <c r="I1292" s="369"/>
      <c r="J1292" s="25">
        <f t="shared" si="608"/>
        <v>42.17</v>
      </c>
      <c r="M1292" s="25">
        <f>VLOOKUP(B1292,'INS-SIN-SD-10-2023'!A:D,4,0)</f>
        <v>42.56</v>
      </c>
      <c r="N1292" s="25" t="b">
        <f t="shared" si="609"/>
        <v>1</v>
      </c>
      <c r="O1292" s="377"/>
      <c r="P1292" s="377" t="s">
        <v>13773</v>
      </c>
    </row>
    <row r="1293" spans="1:16" x14ac:dyDescent="0.25">
      <c r="A1293" s="378">
        <f t="shared" si="607"/>
        <v>94653</v>
      </c>
      <c r="B1293" s="379">
        <v>38383</v>
      </c>
      <c r="C1293" s="380"/>
      <c r="D1293" s="380" t="s">
        <v>7660</v>
      </c>
      <c r="E1293" s="381"/>
      <c r="F1293" s="381" t="s">
        <v>6</v>
      </c>
      <c r="G1293" s="382">
        <v>1.7000000000000001E-2</v>
      </c>
      <c r="H1293" s="383">
        <f>VLOOKUP(B1293,'INS-SIN-SD-10-2023'!A:D,4,0)</f>
        <v>2.27</v>
      </c>
      <c r="I1293" s="383"/>
      <c r="J1293" s="25">
        <f t="shared" si="608"/>
        <v>0.03</v>
      </c>
      <c r="M1293" s="25">
        <f>VLOOKUP(B1293,'INS-SIN-SD-10-2023'!A:D,4,0)</f>
        <v>2.27</v>
      </c>
      <c r="N1293" s="25" t="b">
        <f t="shared" si="609"/>
        <v>1</v>
      </c>
      <c r="O1293" s="377"/>
      <c r="P1293" s="377" t="s">
        <v>13773</v>
      </c>
    </row>
    <row r="1294" spans="1:16" ht="45" x14ac:dyDescent="0.25">
      <c r="A1294" s="328">
        <v>89538</v>
      </c>
      <c r="B1294" s="357"/>
      <c r="C1294" s="339" t="s">
        <v>7147</v>
      </c>
      <c r="D1294" s="339"/>
      <c r="E1294" s="334" t="s">
        <v>6</v>
      </c>
      <c r="F1294" s="334"/>
      <c r="G1294" s="358"/>
      <c r="H1294" s="359"/>
      <c r="I1294" s="340">
        <f>SUMIF(A:A,A1294,J:J)</f>
        <v>4.01</v>
      </c>
      <c r="J1294" s="377"/>
      <c r="K1294" s="377"/>
      <c r="L1294" s="377"/>
      <c r="M1294" s="377"/>
      <c r="N1294" s="377"/>
      <c r="O1294" s="377"/>
      <c r="P1294" s="377"/>
    </row>
    <row r="1295" spans="1:16" ht="30" x14ac:dyDescent="0.25">
      <c r="A1295" s="390">
        <f t="shared" ref="A1295:A1300" si="610">IF(O1295&lt;&gt;0,O1295,A1294)</f>
        <v>89538</v>
      </c>
      <c r="B1295" s="391">
        <v>88248</v>
      </c>
      <c r="C1295" s="392"/>
      <c r="D1295" s="392" t="s">
        <v>3290</v>
      </c>
      <c r="E1295" s="393"/>
      <c r="F1295" s="393" t="s">
        <v>517</v>
      </c>
      <c r="G1295" s="394">
        <v>0.04</v>
      </c>
      <c r="H1295" s="395">
        <f>VLOOKUP(B1295,'CMP-SIN-SD-10-2023'!A:D,4,0)</f>
        <v>22.17</v>
      </c>
      <c r="I1295" s="395"/>
      <c r="J1295" s="25">
        <f t="shared" ref="J1295:J1300" si="611">TRUNC((H1295*G1295),2)</f>
        <v>0.88</v>
      </c>
      <c r="M1295" s="25">
        <f>VLOOKUP(B1295,'CMP-SIN-SD-10-2023'!A:D,4,0)</f>
        <v>22.17</v>
      </c>
      <c r="N1295" s="25" t="b">
        <f t="shared" ref="N1295:N1300" si="612">M1295=H1295</f>
        <v>1</v>
      </c>
      <c r="O1295" s="377"/>
      <c r="P1295" s="377"/>
    </row>
    <row r="1296" spans="1:16" ht="30" x14ac:dyDescent="0.25">
      <c r="A1296" s="367">
        <f t="shared" si="610"/>
        <v>89538</v>
      </c>
      <c r="B1296" s="226">
        <v>88267</v>
      </c>
      <c r="C1296" s="227"/>
      <c r="D1296" s="227" t="s">
        <v>3307</v>
      </c>
      <c r="E1296" s="228"/>
      <c r="F1296" s="228" t="s">
        <v>517</v>
      </c>
      <c r="G1296" s="368">
        <v>0.04</v>
      </c>
      <c r="H1296" s="369">
        <f>VLOOKUP(B1296,'CMP-SIN-SD-10-2023'!A:D,4,0)</f>
        <v>28.78</v>
      </c>
      <c r="I1296" s="369"/>
      <c r="J1296" s="25">
        <f t="shared" si="611"/>
        <v>1.1499999999999999</v>
      </c>
      <c r="M1296" s="25">
        <f>VLOOKUP(B1296,'CMP-SIN-SD-10-2023'!A:D,4,0)</f>
        <v>28.78</v>
      </c>
      <c r="N1296" s="25" t="b">
        <f t="shared" si="612"/>
        <v>1</v>
      </c>
      <c r="O1296" s="377"/>
      <c r="P1296" s="377"/>
    </row>
    <row r="1297" spans="1:16" ht="30" x14ac:dyDescent="0.25">
      <c r="A1297" s="367">
        <f t="shared" si="610"/>
        <v>89538</v>
      </c>
      <c r="B1297" s="226">
        <v>65</v>
      </c>
      <c r="C1297" s="227"/>
      <c r="D1297" s="227" t="s">
        <v>7430</v>
      </c>
      <c r="E1297" s="228"/>
      <c r="F1297" s="228" t="s">
        <v>6</v>
      </c>
      <c r="G1297" s="368">
        <v>1</v>
      </c>
      <c r="H1297" s="369">
        <f>VLOOKUP(B1297,'INS-SIN-SD-10-2023'!A:D,4,0)</f>
        <v>0.9</v>
      </c>
      <c r="I1297" s="369"/>
      <c r="J1297" s="25">
        <f t="shared" si="611"/>
        <v>0.9</v>
      </c>
      <c r="M1297" s="25">
        <f>VLOOKUP(B1297,'INS-SIN-SD-10-2023'!A:D,4,0)</f>
        <v>0.9</v>
      </c>
      <c r="N1297" s="25" t="b">
        <f t="shared" si="612"/>
        <v>1</v>
      </c>
      <c r="O1297" s="377"/>
      <c r="P1297" s="377" t="s">
        <v>13773</v>
      </c>
    </row>
    <row r="1298" spans="1:16" x14ac:dyDescent="0.25">
      <c r="A1298" s="367">
        <f t="shared" si="610"/>
        <v>89538</v>
      </c>
      <c r="B1298" s="226">
        <v>122</v>
      </c>
      <c r="C1298" s="227"/>
      <c r="D1298" s="227" t="s">
        <v>7440</v>
      </c>
      <c r="E1298" s="228"/>
      <c r="F1298" s="228" t="s">
        <v>6</v>
      </c>
      <c r="G1298" s="368">
        <v>7.0000000000000001E-3</v>
      </c>
      <c r="H1298" s="369">
        <f>VLOOKUP(B1298,'INS-SIN-SD-10-2023'!A:D,4,0)</f>
        <v>66.86</v>
      </c>
      <c r="I1298" s="369"/>
      <c r="J1298" s="25">
        <f t="shared" si="611"/>
        <v>0.46</v>
      </c>
      <c r="M1298" s="25">
        <f>VLOOKUP(B1298,'INS-SIN-SD-10-2023'!A:D,4,0)</f>
        <v>66.86</v>
      </c>
      <c r="N1298" s="25" t="b">
        <f t="shared" si="612"/>
        <v>1</v>
      </c>
      <c r="O1298" s="377"/>
      <c r="P1298" s="377" t="s">
        <v>13773</v>
      </c>
    </row>
    <row r="1299" spans="1:16" ht="30" x14ac:dyDescent="0.25">
      <c r="A1299" s="367">
        <f t="shared" si="610"/>
        <v>89538</v>
      </c>
      <c r="B1299" s="226">
        <v>20083</v>
      </c>
      <c r="C1299" s="227"/>
      <c r="D1299" s="227" t="s">
        <v>7774</v>
      </c>
      <c r="E1299" s="228"/>
      <c r="F1299" s="228" t="s">
        <v>6</v>
      </c>
      <c r="G1299" s="368">
        <v>8.0000000000000002E-3</v>
      </c>
      <c r="H1299" s="369">
        <f>VLOOKUP(B1299,'INS-SIN-SD-10-2023'!A:D,4,0)</f>
        <v>75.75</v>
      </c>
      <c r="I1299" s="369"/>
      <c r="J1299" s="25">
        <f t="shared" si="611"/>
        <v>0.6</v>
      </c>
      <c r="M1299" s="25">
        <f>VLOOKUP(B1299,'INS-SIN-SD-10-2023'!A:D,4,0)</f>
        <v>75.75</v>
      </c>
      <c r="N1299" s="25" t="b">
        <f t="shared" si="612"/>
        <v>1</v>
      </c>
      <c r="O1299" s="377"/>
      <c r="P1299" s="377" t="s">
        <v>13773</v>
      </c>
    </row>
    <row r="1300" spans="1:16" x14ac:dyDescent="0.25">
      <c r="A1300" s="378">
        <f t="shared" si="610"/>
        <v>89538</v>
      </c>
      <c r="B1300" s="379">
        <v>38383</v>
      </c>
      <c r="C1300" s="380"/>
      <c r="D1300" s="380" t="s">
        <v>7660</v>
      </c>
      <c r="E1300" s="381"/>
      <c r="F1300" s="381" t="s">
        <v>6</v>
      </c>
      <c r="G1300" s="382">
        <v>1.2999999999999999E-2</v>
      </c>
      <c r="H1300" s="383">
        <f>VLOOKUP(B1300,'INS-SIN-SD-10-2023'!A:D,4,0)</f>
        <v>2.27</v>
      </c>
      <c r="I1300" s="383"/>
      <c r="J1300" s="25">
        <f t="shared" si="611"/>
        <v>0.02</v>
      </c>
      <c r="M1300" s="25">
        <f>VLOOKUP(B1300,'INS-SIN-SD-10-2023'!A:D,4,0)</f>
        <v>2.27</v>
      </c>
      <c r="N1300" s="25" t="b">
        <f t="shared" si="612"/>
        <v>1</v>
      </c>
      <c r="O1300" s="377"/>
      <c r="P1300" s="377" t="s">
        <v>13773</v>
      </c>
    </row>
    <row r="1301" spans="1:16" ht="45" x14ac:dyDescent="0.25">
      <c r="A1301" s="328">
        <v>89553</v>
      </c>
      <c r="B1301" s="357"/>
      <c r="C1301" s="339" t="s">
        <v>5936</v>
      </c>
      <c r="D1301" s="339"/>
      <c r="E1301" s="334" t="s">
        <v>6</v>
      </c>
      <c r="F1301" s="334"/>
      <c r="G1301" s="358"/>
      <c r="H1301" s="359"/>
      <c r="I1301" s="340">
        <f>SUMIF(A:A,A1301,J:J)</f>
        <v>5.74</v>
      </c>
      <c r="J1301" s="377"/>
      <c r="K1301" s="377"/>
      <c r="L1301" s="377"/>
      <c r="M1301" s="377"/>
      <c r="N1301" s="377"/>
      <c r="O1301" s="377"/>
      <c r="P1301" s="377"/>
    </row>
    <row r="1302" spans="1:16" ht="30" x14ac:dyDescent="0.25">
      <c r="A1302" s="390">
        <f t="shared" ref="A1302:A1307" si="613">IF(O1302&lt;&gt;0,O1302,A1301)</f>
        <v>89553</v>
      </c>
      <c r="B1302" s="391">
        <v>88248</v>
      </c>
      <c r="C1302" s="392"/>
      <c r="D1302" s="392" t="s">
        <v>3290</v>
      </c>
      <c r="E1302" s="393"/>
      <c r="F1302" s="393" t="s">
        <v>517</v>
      </c>
      <c r="G1302" s="394">
        <v>5.2400000000000002E-2</v>
      </c>
      <c r="H1302" s="395">
        <f>VLOOKUP(B1302,'CMP-SIN-SD-10-2023'!A:D,4,0)</f>
        <v>22.17</v>
      </c>
      <c r="I1302" s="395"/>
      <c r="J1302" s="25">
        <f t="shared" ref="J1302:J1307" si="614">TRUNC((H1302*G1302),2)</f>
        <v>1.1599999999999999</v>
      </c>
      <c r="M1302" s="25">
        <f>VLOOKUP(B1302,'CMP-SIN-SD-10-2023'!A:D,4,0)</f>
        <v>22.17</v>
      </c>
      <c r="N1302" s="25" t="b">
        <f t="shared" ref="N1302:N1307" si="615">M1302=H1302</f>
        <v>1</v>
      </c>
      <c r="O1302" s="377"/>
      <c r="P1302" s="377"/>
    </row>
    <row r="1303" spans="1:16" ht="30" x14ac:dyDescent="0.25">
      <c r="A1303" s="367">
        <f t="shared" si="613"/>
        <v>89553</v>
      </c>
      <c r="B1303" s="226">
        <v>88267</v>
      </c>
      <c r="C1303" s="227"/>
      <c r="D1303" s="227" t="s">
        <v>3307</v>
      </c>
      <c r="E1303" s="228"/>
      <c r="F1303" s="228" t="s">
        <v>517</v>
      </c>
      <c r="G1303" s="368">
        <v>5.2400000000000002E-2</v>
      </c>
      <c r="H1303" s="369">
        <f>VLOOKUP(B1303,'CMP-SIN-SD-10-2023'!A:D,4,0)</f>
        <v>28.78</v>
      </c>
      <c r="I1303" s="369"/>
      <c r="J1303" s="25">
        <f t="shared" si="614"/>
        <v>1.5</v>
      </c>
      <c r="M1303" s="25">
        <f>VLOOKUP(B1303,'CMP-SIN-SD-10-2023'!A:D,4,0)</f>
        <v>28.78</v>
      </c>
      <c r="N1303" s="25" t="b">
        <f t="shared" si="615"/>
        <v>1</v>
      </c>
      <c r="O1303" s="377"/>
      <c r="P1303" s="377"/>
    </row>
    <row r="1304" spans="1:16" ht="30" x14ac:dyDescent="0.25">
      <c r="A1304" s="367">
        <f t="shared" si="613"/>
        <v>89553</v>
      </c>
      <c r="B1304" s="226">
        <v>108</v>
      </c>
      <c r="C1304" s="227"/>
      <c r="D1304" s="227" t="s">
        <v>7431</v>
      </c>
      <c r="E1304" s="228"/>
      <c r="F1304" s="228" t="s">
        <v>6</v>
      </c>
      <c r="G1304" s="368">
        <v>1</v>
      </c>
      <c r="H1304" s="369">
        <f>VLOOKUP(B1304,'INS-SIN-SD-10-2023'!A:D,4,0)</f>
        <v>1.81</v>
      </c>
      <c r="I1304" s="369"/>
      <c r="J1304" s="25">
        <f t="shared" si="614"/>
        <v>1.81</v>
      </c>
      <c r="M1304" s="25">
        <f>VLOOKUP(B1304,'INS-SIN-SD-10-2023'!A:D,4,0)</f>
        <v>1.81</v>
      </c>
      <c r="N1304" s="25" t="b">
        <f t="shared" si="615"/>
        <v>1</v>
      </c>
      <c r="O1304" s="377"/>
      <c r="P1304" s="377" t="s">
        <v>13773</v>
      </c>
    </row>
    <row r="1305" spans="1:16" x14ac:dyDescent="0.25">
      <c r="A1305" s="367">
        <f t="shared" si="613"/>
        <v>89553</v>
      </c>
      <c r="B1305" s="226">
        <v>122</v>
      </c>
      <c r="C1305" s="227"/>
      <c r="D1305" s="227" t="s">
        <v>7440</v>
      </c>
      <c r="E1305" s="228"/>
      <c r="F1305" s="228" t="s">
        <v>6</v>
      </c>
      <c r="G1305" s="368">
        <v>8.2000000000000007E-3</v>
      </c>
      <c r="H1305" s="369">
        <f>VLOOKUP(B1305,'INS-SIN-SD-10-2023'!A:D,4,0)</f>
        <v>66.86</v>
      </c>
      <c r="I1305" s="369"/>
      <c r="J1305" s="25">
        <f t="shared" si="614"/>
        <v>0.54</v>
      </c>
      <c r="M1305" s="25">
        <f>VLOOKUP(B1305,'INS-SIN-SD-10-2023'!A:D,4,0)</f>
        <v>66.86</v>
      </c>
      <c r="N1305" s="25" t="b">
        <f t="shared" si="615"/>
        <v>1</v>
      </c>
      <c r="O1305" s="377"/>
      <c r="P1305" s="377" t="s">
        <v>13773</v>
      </c>
    </row>
    <row r="1306" spans="1:16" ht="30" x14ac:dyDescent="0.25">
      <c r="A1306" s="367">
        <f t="shared" si="613"/>
        <v>89553</v>
      </c>
      <c r="B1306" s="226">
        <v>20083</v>
      </c>
      <c r="C1306" s="227"/>
      <c r="D1306" s="227" t="s">
        <v>7774</v>
      </c>
      <c r="E1306" s="228"/>
      <c r="F1306" s="228" t="s">
        <v>6</v>
      </c>
      <c r="G1306" s="368">
        <v>9.4999999999999998E-3</v>
      </c>
      <c r="H1306" s="369">
        <f>VLOOKUP(B1306,'INS-SIN-SD-10-2023'!A:D,4,0)</f>
        <v>75.75</v>
      </c>
      <c r="I1306" s="369"/>
      <c r="J1306" s="25">
        <f t="shared" si="614"/>
        <v>0.71</v>
      </c>
      <c r="M1306" s="25">
        <f>VLOOKUP(B1306,'INS-SIN-SD-10-2023'!A:D,4,0)</f>
        <v>75.75</v>
      </c>
      <c r="N1306" s="25" t="b">
        <f t="shared" si="615"/>
        <v>1</v>
      </c>
      <c r="O1306" s="377"/>
      <c r="P1306" s="377" t="s">
        <v>13773</v>
      </c>
    </row>
    <row r="1307" spans="1:16" x14ac:dyDescent="0.25">
      <c r="A1307" s="378">
        <f t="shared" si="613"/>
        <v>89553</v>
      </c>
      <c r="B1307" s="379">
        <v>38383</v>
      </c>
      <c r="C1307" s="380"/>
      <c r="D1307" s="380" t="s">
        <v>7660</v>
      </c>
      <c r="E1307" s="381"/>
      <c r="F1307" s="381" t="s">
        <v>6</v>
      </c>
      <c r="G1307" s="382">
        <v>1.2E-2</v>
      </c>
      <c r="H1307" s="383">
        <f>VLOOKUP(B1307,'INS-SIN-SD-10-2023'!A:D,4,0)</f>
        <v>2.27</v>
      </c>
      <c r="I1307" s="383"/>
      <c r="J1307" s="25">
        <f t="shared" si="614"/>
        <v>0.02</v>
      </c>
      <c r="M1307" s="25">
        <f>VLOOKUP(B1307,'INS-SIN-SD-10-2023'!A:D,4,0)</f>
        <v>2.27</v>
      </c>
      <c r="N1307" s="25" t="b">
        <f t="shared" si="615"/>
        <v>1</v>
      </c>
      <c r="O1307" s="377"/>
      <c r="P1307" s="377" t="s">
        <v>13773</v>
      </c>
    </row>
    <row r="1308" spans="1:16" ht="45" x14ac:dyDescent="0.25">
      <c r="A1308" s="328">
        <v>90375</v>
      </c>
      <c r="B1308" s="357"/>
      <c r="C1308" s="339" t="s">
        <v>7163</v>
      </c>
      <c r="D1308" s="339"/>
      <c r="E1308" s="334" t="s">
        <v>6</v>
      </c>
      <c r="F1308" s="334"/>
      <c r="G1308" s="358"/>
      <c r="H1308" s="359"/>
      <c r="I1308" s="340">
        <f>SUMIF(A:A,A1308,J:J)</f>
        <v>9.74</v>
      </c>
      <c r="J1308" s="377"/>
      <c r="K1308" s="377"/>
      <c r="L1308" s="377"/>
      <c r="M1308" s="377"/>
      <c r="N1308" s="377"/>
      <c r="O1308" s="377"/>
      <c r="P1308" s="377"/>
    </row>
    <row r="1309" spans="1:16" ht="30" x14ac:dyDescent="0.25">
      <c r="A1309" s="390">
        <f t="shared" ref="A1309:A1314" si="616">IF(O1309&lt;&gt;0,O1309,A1308)</f>
        <v>90375</v>
      </c>
      <c r="B1309" s="391">
        <v>88248</v>
      </c>
      <c r="C1309" s="392"/>
      <c r="D1309" s="392" t="s">
        <v>3290</v>
      </c>
      <c r="E1309" s="393"/>
      <c r="F1309" s="393" t="s">
        <v>517</v>
      </c>
      <c r="G1309" s="394">
        <v>0.11899999999999999</v>
      </c>
      <c r="H1309" s="395">
        <f>VLOOKUP(B1309,'CMP-SIN-SD-10-2023'!A:D,4,0)</f>
        <v>22.17</v>
      </c>
      <c r="I1309" s="395"/>
      <c r="J1309" s="25">
        <f t="shared" ref="J1309:J1314" si="617">TRUNC((H1309*G1309),2)</f>
        <v>2.63</v>
      </c>
      <c r="M1309" s="25">
        <f>VLOOKUP(B1309,'CMP-SIN-SD-10-2023'!A:D,4,0)</f>
        <v>22.17</v>
      </c>
      <c r="N1309" s="25" t="b">
        <f t="shared" ref="N1309:N1314" si="618">M1309=H1309</f>
        <v>1</v>
      </c>
      <c r="O1309" s="377"/>
      <c r="P1309" s="377"/>
    </row>
    <row r="1310" spans="1:16" ht="30" x14ac:dyDescent="0.25">
      <c r="A1310" s="367">
        <f t="shared" si="616"/>
        <v>90375</v>
      </c>
      <c r="B1310" s="226">
        <v>88267</v>
      </c>
      <c r="C1310" s="227"/>
      <c r="D1310" s="227" t="s">
        <v>3307</v>
      </c>
      <c r="E1310" s="228"/>
      <c r="F1310" s="228" t="s">
        <v>517</v>
      </c>
      <c r="G1310" s="368">
        <v>0.11899999999999999</v>
      </c>
      <c r="H1310" s="369">
        <f>VLOOKUP(B1310,'CMP-SIN-SD-10-2023'!A:D,4,0)</f>
        <v>28.78</v>
      </c>
      <c r="I1310" s="369"/>
      <c r="J1310" s="25">
        <f t="shared" si="617"/>
        <v>3.42</v>
      </c>
      <c r="M1310" s="25">
        <f>VLOOKUP(B1310,'CMP-SIN-SD-10-2023'!A:D,4,0)</f>
        <v>28.78</v>
      </c>
      <c r="N1310" s="25" t="b">
        <f t="shared" si="618"/>
        <v>1</v>
      </c>
      <c r="O1310" s="377"/>
      <c r="P1310" s="377"/>
    </row>
    <row r="1311" spans="1:16" x14ac:dyDescent="0.25">
      <c r="A1311" s="367">
        <f t="shared" si="616"/>
        <v>90375</v>
      </c>
      <c r="B1311" s="226">
        <v>122</v>
      </c>
      <c r="C1311" s="227"/>
      <c r="D1311" s="227" t="s">
        <v>7440</v>
      </c>
      <c r="E1311" s="228"/>
      <c r="F1311" s="228" t="s">
        <v>6</v>
      </c>
      <c r="G1311" s="368">
        <v>8.9999999999999993E-3</v>
      </c>
      <c r="H1311" s="369">
        <f>VLOOKUP(B1311,'INS-SIN-SD-10-2023'!A:D,4,0)</f>
        <v>66.86</v>
      </c>
      <c r="I1311" s="369"/>
      <c r="J1311" s="25">
        <f t="shared" si="617"/>
        <v>0.6</v>
      </c>
      <c r="M1311" s="25">
        <f>VLOOKUP(B1311,'INS-SIN-SD-10-2023'!A:D,4,0)</f>
        <v>66.86</v>
      </c>
      <c r="N1311" s="25" t="b">
        <f t="shared" si="618"/>
        <v>1</v>
      </c>
      <c r="O1311" s="377"/>
      <c r="P1311" s="377" t="s">
        <v>13773</v>
      </c>
    </row>
    <row r="1312" spans="1:16" ht="30" x14ac:dyDescent="0.25">
      <c r="A1312" s="367">
        <f t="shared" si="616"/>
        <v>90375</v>
      </c>
      <c r="B1312" s="226">
        <v>812</v>
      </c>
      <c r="C1312" s="227"/>
      <c r="D1312" s="227" t="s">
        <v>7476</v>
      </c>
      <c r="E1312" s="228"/>
      <c r="F1312" s="228" t="s">
        <v>6</v>
      </c>
      <c r="G1312" s="368">
        <v>1</v>
      </c>
      <c r="H1312" s="369">
        <f>VLOOKUP(B1312,'INS-SIN-SD-10-2023'!A:D,4,0)</f>
        <v>2.13</v>
      </c>
      <c r="I1312" s="369"/>
      <c r="J1312" s="25">
        <f t="shared" si="617"/>
        <v>2.13</v>
      </c>
      <c r="M1312" s="25">
        <f>VLOOKUP(B1312,'INS-SIN-SD-10-2023'!A:D,4,0)</f>
        <v>2.13</v>
      </c>
      <c r="N1312" s="25" t="b">
        <f t="shared" si="618"/>
        <v>1</v>
      </c>
      <c r="O1312" s="377"/>
      <c r="P1312" s="377" t="s">
        <v>13773</v>
      </c>
    </row>
    <row r="1313" spans="1:16" ht="30" x14ac:dyDescent="0.25">
      <c r="A1313" s="367">
        <f t="shared" si="616"/>
        <v>90375</v>
      </c>
      <c r="B1313" s="226">
        <v>20083</v>
      </c>
      <c r="C1313" s="227"/>
      <c r="D1313" s="227" t="s">
        <v>7774</v>
      </c>
      <c r="E1313" s="228"/>
      <c r="F1313" s="228" t="s">
        <v>6</v>
      </c>
      <c r="G1313" s="368">
        <v>1.0999999999999999E-2</v>
      </c>
      <c r="H1313" s="369">
        <f>VLOOKUP(B1313,'INS-SIN-SD-10-2023'!A:D,4,0)</f>
        <v>75.75</v>
      </c>
      <c r="I1313" s="369"/>
      <c r="J1313" s="25">
        <f t="shared" si="617"/>
        <v>0.83</v>
      </c>
      <c r="M1313" s="25">
        <f>VLOOKUP(B1313,'INS-SIN-SD-10-2023'!A:D,4,0)</f>
        <v>75.75</v>
      </c>
      <c r="N1313" s="25" t="b">
        <f t="shared" si="618"/>
        <v>1</v>
      </c>
      <c r="O1313" s="377"/>
      <c r="P1313" s="377" t="s">
        <v>13773</v>
      </c>
    </row>
    <row r="1314" spans="1:16" x14ac:dyDescent="0.25">
      <c r="A1314" s="378">
        <f t="shared" si="616"/>
        <v>90375</v>
      </c>
      <c r="B1314" s="379">
        <v>38383</v>
      </c>
      <c r="C1314" s="380"/>
      <c r="D1314" s="380" t="s">
        <v>7660</v>
      </c>
      <c r="E1314" s="381"/>
      <c r="F1314" s="381" t="s">
        <v>6</v>
      </c>
      <c r="G1314" s="382">
        <v>0.06</v>
      </c>
      <c r="H1314" s="383">
        <f>VLOOKUP(B1314,'INS-SIN-SD-10-2023'!A:D,4,0)</f>
        <v>2.27</v>
      </c>
      <c r="I1314" s="383"/>
      <c r="J1314" s="25">
        <f t="shared" si="617"/>
        <v>0.13</v>
      </c>
      <c r="M1314" s="25">
        <f>VLOOKUP(B1314,'INS-SIN-SD-10-2023'!A:D,4,0)</f>
        <v>2.27</v>
      </c>
      <c r="N1314" s="25" t="b">
        <f t="shared" si="618"/>
        <v>1</v>
      </c>
      <c r="O1314" s="377"/>
      <c r="P1314" s="377" t="s">
        <v>13773</v>
      </c>
    </row>
    <row r="1315" spans="1:16" ht="45" x14ac:dyDescent="0.25">
      <c r="A1315" s="328">
        <v>103961</v>
      </c>
      <c r="B1315" s="357"/>
      <c r="C1315" s="339" t="s">
        <v>14016</v>
      </c>
      <c r="D1315" s="339"/>
      <c r="E1315" s="334" t="s">
        <v>6</v>
      </c>
      <c r="F1315" s="334"/>
      <c r="G1315" s="358"/>
      <c r="H1315" s="359"/>
      <c r="I1315" s="340">
        <f>SUMIF(A:A,A1315,J:J)</f>
        <v>30.4</v>
      </c>
      <c r="J1315" s="377"/>
      <c r="K1315" s="377"/>
      <c r="L1315" s="377"/>
      <c r="M1315" s="377"/>
      <c r="N1315" s="377"/>
      <c r="O1315" s="377"/>
      <c r="P1315" s="377"/>
    </row>
    <row r="1316" spans="1:16" ht="30" x14ac:dyDescent="0.25">
      <c r="A1316" s="390">
        <f t="shared" ref="A1316:A1321" si="619">IF(O1316&lt;&gt;0,O1316,A1315)</f>
        <v>103961</v>
      </c>
      <c r="B1316" s="391">
        <v>88248</v>
      </c>
      <c r="C1316" s="392"/>
      <c r="D1316" s="392" t="s">
        <v>3290</v>
      </c>
      <c r="E1316" s="393"/>
      <c r="F1316" s="393" t="s">
        <v>517</v>
      </c>
      <c r="G1316" s="394">
        <v>0.13</v>
      </c>
      <c r="H1316" s="395">
        <f>VLOOKUP(B1316,'CMP-SIN-SD-10-2023'!A:D,4,0)</f>
        <v>22.17</v>
      </c>
      <c r="I1316" s="395"/>
      <c r="J1316" s="25">
        <f t="shared" ref="J1316:J1321" si="620">TRUNC((H1316*G1316),2)</f>
        <v>2.88</v>
      </c>
      <c r="M1316" s="25">
        <f>VLOOKUP(B1316,'CMP-SIN-SD-10-2023'!A:D,4,0)</f>
        <v>22.17</v>
      </c>
      <c r="N1316" s="25" t="b">
        <f t="shared" ref="N1316:N1321" si="621">M1316=H1316</f>
        <v>1</v>
      </c>
      <c r="O1316" s="377"/>
      <c r="P1316" s="377"/>
    </row>
    <row r="1317" spans="1:16" ht="30" x14ac:dyDescent="0.25">
      <c r="A1317" s="367">
        <f t="shared" si="619"/>
        <v>103961</v>
      </c>
      <c r="B1317" s="226">
        <v>88267</v>
      </c>
      <c r="C1317" s="227"/>
      <c r="D1317" s="227" t="s">
        <v>3307</v>
      </c>
      <c r="E1317" s="228"/>
      <c r="F1317" s="228" t="s">
        <v>517</v>
      </c>
      <c r="G1317" s="368">
        <v>0.13</v>
      </c>
      <c r="H1317" s="369">
        <f>VLOOKUP(B1317,'CMP-SIN-SD-10-2023'!A:D,4,0)</f>
        <v>28.78</v>
      </c>
      <c r="I1317" s="369"/>
      <c r="J1317" s="25">
        <f t="shared" si="620"/>
        <v>3.74</v>
      </c>
      <c r="M1317" s="25">
        <f>VLOOKUP(B1317,'CMP-SIN-SD-10-2023'!A:D,4,0)</f>
        <v>28.78</v>
      </c>
      <c r="N1317" s="25" t="b">
        <f t="shared" si="621"/>
        <v>1</v>
      </c>
      <c r="O1317" s="377"/>
      <c r="P1317" s="377"/>
    </row>
    <row r="1318" spans="1:16" x14ac:dyDescent="0.25">
      <c r="A1318" s="367">
        <f t="shared" si="619"/>
        <v>103961</v>
      </c>
      <c r="B1318" s="226">
        <v>122</v>
      </c>
      <c r="C1318" s="227"/>
      <c r="D1318" s="227" t="s">
        <v>7440</v>
      </c>
      <c r="E1318" s="228"/>
      <c r="F1318" s="228" t="s">
        <v>6</v>
      </c>
      <c r="G1318" s="368">
        <v>3.0599999999999999E-2</v>
      </c>
      <c r="H1318" s="369">
        <f>VLOOKUP(B1318,'INS-SIN-SD-10-2023'!A:D,4,0)</f>
        <v>66.86</v>
      </c>
      <c r="I1318" s="369"/>
      <c r="J1318" s="25">
        <f t="shared" si="620"/>
        <v>2.04</v>
      </c>
      <c r="M1318" s="25">
        <f>VLOOKUP(B1318,'INS-SIN-SD-10-2023'!A:D,4,0)</f>
        <v>66.86</v>
      </c>
      <c r="N1318" s="25" t="b">
        <f t="shared" si="621"/>
        <v>1</v>
      </c>
      <c r="O1318" s="377"/>
      <c r="P1318" s="377" t="s">
        <v>13773</v>
      </c>
    </row>
    <row r="1319" spans="1:16" ht="30" x14ac:dyDescent="0.25">
      <c r="A1319" s="367">
        <f t="shared" si="619"/>
        <v>103961</v>
      </c>
      <c r="B1319" s="226">
        <v>830</v>
      </c>
      <c r="C1319" s="227"/>
      <c r="D1319" s="227" t="s">
        <v>14017</v>
      </c>
      <c r="E1319" s="228"/>
      <c r="F1319" s="228" t="s">
        <v>6</v>
      </c>
      <c r="G1319" s="368">
        <v>1</v>
      </c>
      <c r="H1319" s="369">
        <v>17.52</v>
      </c>
      <c r="I1319" s="369"/>
      <c r="J1319" s="25">
        <f t="shared" si="620"/>
        <v>17.52</v>
      </c>
      <c r="M1319" s="25" t="e">
        <f>VLOOKUP(B1319,'INS-SIN-SD-10-2023'!A:D,4,0)</f>
        <v>#N/A</v>
      </c>
      <c r="N1319" s="25" t="e">
        <f t="shared" si="621"/>
        <v>#N/A</v>
      </c>
      <c r="O1319" s="377"/>
      <c r="P1319" s="377" t="s">
        <v>13773</v>
      </c>
    </row>
    <row r="1320" spans="1:16" ht="30" x14ac:dyDescent="0.25">
      <c r="A1320" s="367">
        <f t="shared" si="619"/>
        <v>103961</v>
      </c>
      <c r="B1320" s="226">
        <v>20083</v>
      </c>
      <c r="C1320" s="227"/>
      <c r="D1320" s="227" t="s">
        <v>7774</v>
      </c>
      <c r="E1320" s="228"/>
      <c r="F1320" s="228" t="s">
        <v>6</v>
      </c>
      <c r="G1320" s="368">
        <v>5.5E-2</v>
      </c>
      <c r="H1320" s="369">
        <f>VLOOKUP(B1320,'INS-SIN-SD-10-2023'!A:D,4,0)</f>
        <v>75.75</v>
      </c>
      <c r="I1320" s="369"/>
      <c r="J1320" s="25">
        <f t="shared" si="620"/>
        <v>4.16</v>
      </c>
      <c r="M1320" s="25">
        <f>VLOOKUP(B1320,'INS-SIN-SD-10-2023'!A:D,4,0)</f>
        <v>75.75</v>
      </c>
      <c r="N1320" s="25" t="b">
        <f t="shared" si="621"/>
        <v>1</v>
      </c>
      <c r="O1320" s="377"/>
      <c r="P1320" s="377" t="s">
        <v>13773</v>
      </c>
    </row>
    <row r="1321" spans="1:16" x14ac:dyDescent="0.25">
      <c r="A1321" s="378">
        <f t="shared" si="619"/>
        <v>103961</v>
      </c>
      <c r="B1321" s="379">
        <v>38383</v>
      </c>
      <c r="C1321" s="380"/>
      <c r="D1321" s="380" t="s">
        <v>7660</v>
      </c>
      <c r="E1321" s="381"/>
      <c r="F1321" s="381" t="s">
        <v>6</v>
      </c>
      <c r="G1321" s="382">
        <v>2.9100000000000001E-2</v>
      </c>
      <c r="H1321" s="383">
        <f>VLOOKUP(B1321,'INS-SIN-SD-10-2023'!A:D,4,0)</f>
        <v>2.27</v>
      </c>
      <c r="I1321" s="383"/>
      <c r="J1321" s="25">
        <f t="shared" si="620"/>
        <v>0.06</v>
      </c>
      <c r="M1321" s="25">
        <f>VLOOKUP(B1321,'INS-SIN-SD-10-2023'!A:D,4,0)</f>
        <v>2.27</v>
      </c>
      <c r="N1321" s="25" t="b">
        <f t="shared" si="621"/>
        <v>1</v>
      </c>
      <c r="O1321" s="377"/>
      <c r="P1321" s="377" t="s">
        <v>13773</v>
      </c>
    </row>
    <row r="1322" spans="1:16" ht="45" x14ac:dyDescent="0.25">
      <c r="A1322" s="328">
        <v>103969</v>
      </c>
      <c r="B1322" s="357"/>
      <c r="C1322" s="339" t="s">
        <v>6495</v>
      </c>
      <c r="D1322" s="339"/>
      <c r="E1322" s="334" t="s">
        <v>6</v>
      </c>
      <c r="F1322" s="334"/>
      <c r="G1322" s="358"/>
      <c r="H1322" s="359"/>
      <c r="I1322" s="340">
        <f>SUMIF(A:A,A1322,J:J)</f>
        <v>19.389999999999997</v>
      </c>
      <c r="J1322" s="377"/>
      <c r="K1322" s="377"/>
      <c r="L1322" s="377"/>
      <c r="M1322" s="377"/>
      <c r="N1322" s="377"/>
      <c r="O1322" s="377"/>
      <c r="P1322" s="377"/>
    </row>
    <row r="1323" spans="1:16" ht="30" x14ac:dyDescent="0.25">
      <c r="A1323" s="390">
        <f t="shared" ref="A1323:A1328" si="622">IF(O1323&lt;&gt;0,O1323,A1322)</f>
        <v>103969</v>
      </c>
      <c r="B1323" s="391">
        <v>88248</v>
      </c>
      <c r="C1323" s="392"/>
      <c r="D1323" s="392" t="s">
        <v>3290</v>
      </c>
      <c r="E1323" s="393"/>
      <c r="F1323" s="393" t="s">
        <v>517</v>
      </c>
      <c r="G1323" s="394">
        <v>7.8799999999999995E-2</v>
      </c>
      <c r="H1323" s="395">
        <f>VLOOKUP(B1323,'CMP-SIN-SD-10-2023'!A:D,4,0)</f>
        <v>22.17</v>
      </c>
      <c r="I1323" s="395"/>
      <c r="J1323" s="25">
        <f t="shared" ref="J1323:J1328" si="623">TRUNC((H1323*G1323),2)</f>
        <v>1.74</v>
      </c>
      <c r="M1323" s="25">
        <f>VLOOKUP(B1323,'CMP-SIN-SD-10-2023'!A:D,4,0)</f>
        <v>22.17</v>
      </c>
      <c r="N1323" s="25" t="b">
        <f t="shared" ref="N1323:N1328" si="624">M1323=H1323</f>
        <v>1</v>
      </c>
      <c r="O1323" s="377"/>
      <c r="P1323" s="377"/>
    </row>
    <row r="1324" spans="1:16" ht="30" x14ac:dyDescent="0.25">
      <c r="A1324" s="367">
        <f t="shared" si="622"/>
        <v>103969</v>
      </c>
      <c r="B1324" s="226">
        <v>88267</v>
      </c>
      <c r="C1324" s="227"/>
      <c r="D1324" s="227" t="s">
        <v>3307</v>
      </c>
      <c r="E1324" s="228"/>
      <c r="F1324" s="228" t="s">
        <v>517</v>
      </c>
      <c r="G1324" s="368">
        <v>7.8799999999999995E-2</v>
      </c>
      <c r="H1324" s="369">
        <f>VLOOKUP(B1324,'CMP-SIN-SD-10-2023'!A:D,4,0)</f>
        <v>28.78</v>
      </c>
      <c r="I1324" s="369"/>
      <c r="J1324" s="25">
        <f t="shared" si="623"/>
        <v>2.2599999999999998</v>
      </c>
      <c r="M1324" s="25">
        <f>VLOOKUP(B1324,'CMP-SIN-SD-10-2023'!A:D,4,0)</f>
        <v>28.78</v>
      </c>
      <c r="N1324" s="25" t="b">
        <f t="shared" si="624"/>
        <v>1</v>
      </c>
      <c r="O1324" s="377"/>
      <c r="P1324" s="377"/>
    </row>
    <row r="1325" spans="1:16" x14ac:dyDescent="0.25">
      <c r="A1325" s="367">
        <f t="shared" si="622"/>
        <v>103969</v>
      </c>
      <c r="B1325" s="226">
        <v>122</v>
      </c>
      <c r="C1325" s="227"/>
      <c r="D1325" s="227" t="s">
        <v>7440</v>
      </c>
      <c r="E1325" s="228"/>
      <c r="F1325" s="228" t="s">
        <v>6</v>
      </c>
      <c r="G1325" s="368">
        <v>1.5299999999999999E-2</v>
      </c>
      <c r="H1325" s="369">
        <f>VLOOKUP(B1325,'INS-SIN-SD-10-2023'!A:D,4,0)</f>
        <v>66.86</v>
      </c>
      <c r="I1325" s="369"/>
      <c r="J1325" s="25">
        <f t="shared" si="623"/>
        <v>1.02</v>
      </c>
      <c r="M1325" s="25">
        <f>VLOOKUP(B1325,'INS-SIN-SD-10-2023'!A:D,4,0)</f>
        <v>66.86</v>
      </c>
      <c r="N1325" s="25" t="b">
        <f t="shared" si="624"/>
        <v>1</v>
      </c>
      <c r="O1325" s="377"/>
      <c r="P1325" s="377" t="s">
        <v>13773</v>
      </c>
    </row>
    <row r="1326" spans="1:16" ht="30" x14ac:dyDescent="0.25">
      <c r="A1326" s="367">
        <f t="shared" si="622"/>
        <v>103969</v>
      </c>
      <c r="B1326" s="226">
        <v>814</v>
      </c>
      <c r="C1326" s="227"/>
      <c r="D1326" s="227" t="s">
        <v>7483</v>
      </c>
      <c r="E1326" s="228"/>
      <c r="F1326" s="228" t="s">
        <v>6</v>
      </c>
      <c r="G1326" s="368">
        <v>1</v>
      </c>
      <c r="H1326" s="369">
        <f>VLOOKUP(B1326,'INS-SIN-SD-10-2023'!A:D,4,0)</f>
        <v>12.78</v>
      </c>
      <c r="I1326" s="369"/>
      <c r="J1326" s="25">
        <f t="shared" si="623"/>
        <v>12.78</v>
      </c>
      <c r="M1326" s="25">
        <f>VLOOKUP(B1326,'INS-SIN-SD-10-2023'!A:D,4,0)</f>
        <v>12.78</v>
      </c>
      <c r="N1326" s="25" t="b">
        <f t="shared" si="624"/>
        <v>1</v>
      </c>
      <c r="O1326" s="377"/>
      <c r="P1326" s="377" t="s">
        <v>13773</v>
      </c>
    </row>
    <row r="1327" spans="1:16" ht="30" x14ac:dyDescent="0.25">
      <c r="A1327" s="367">
        <f t="shared" si="622"/>
        <v>103969</v>
      </c>
      <c r="B1327" s="226">
        <v>20083</v>
      </c>
      <c r="C1327" s="227"/>
      <c r="D1327" s="227" t="s">
        <v>7774</v>
      </c>
      <c r="E1327" s="228"/>
      <c r="F1327" s="228" t="s">
        <v>6</v>
      </c>
      <c r="G1327" s="368">
        <v>2.0500000000000001E-2</v>
      </c>
      <c r="H1327" s="369">
        <f>VLOOKUP(B1327,'INS-SIN-SD-10-2023'!A:D,4,0)</f>
        <v>75.75</v>
      </c>
      <c r="I1327" s="369"/>
      <c r="J1327" s="25">
        <f t="shared" si="623"/>
        <v>1.55</v>
      </c>
      <c r="M1327" s="25">
        <f>VLOOKUP(B1327,'INS-SIN-SD-10-2023'!A:D,4,0)</f>
        <v>75.75</v>
      </c>
      <c r="N1327" s="25" t="b">
        <f t="shared" si="624"/>
        <v>1</v>
      </c>
      <c r="O1327" s="377"/>
      <c r="P1327" s="377" t="s">
        <v>13773</v>
      </c>
    </row>
    <row r="1328" spans="1:16" x14ac:dyDescent="0.25">
      <c r="A1328" s="378">
        <f t="shared" si="622"/>
        <v>103969</v>
      </c>
      <c r="B1328" s="379">
        <v>38383</v>
      </c>
      <c r="C1328" s="380"/>
      <c r="D1328" s="380" t="s">
        <v>7660</v>
      </c>
      <c r="E1328" s="381"/>
      <c r="F1328" s="381" t="s">
        <v>6</v>
      </c>
      <c r="G1328" s="382">
        <v>1.77E-2</v>
      </c>
      <c r="H1328" s="383">
        <f>VLOOKUP(B1328,'INS-SIN-SD-10-2023'!A:D,4,0)</f>
        <v>2.27</v>
      </c>
      <c r="I1328" s="383"/>
      <c r="J1328" s="25">
        <f t="shared" si="623"/>
        <v>0.04</v>
      </c>
      <c r="M1328" s="25">
        <f>VLOOKUP(B1328,'INS-SIN-SD-10-2023'!A:D,4,0)</f>
        <v>2.27</v>
      </c>
      <c r="N1328" s="25" t="b">
        <f t="shared" si="624"/>
        <v>1</v>
      </c>
      <c r="O1328" s="377"/>
      <c r="P1328" s="377" t="s">
        <v>13773</v>
      </c>
    </row>
    <row r="1329" spans="1:16" ht="45" x14ac:dyDescent="0.25">
      <c r="A1329" s="328">
        <v>103970</v>
      </c>
      <c r="B1329" s="357"/>
      <c r="C1329" s="339" t="s">
        <v>14018</v>
      </c>
      <c r="D1329" s="339"/>
      <c r="E1329" s="334" t="s">
        <v>6</v>
      </c>
      <c r="F1329" s="334"/>
      <c r="G1329" s="358"/>
      <c r="H1329" s="359"/>
      <c r="I1329" s="340">
        <f>SUMIF(A:A,A1329,J:J)</f>
        <v>22.43</v>
      </c>
      <c r="J1329" s="377"/>
      <c r="K1329" s="377"/>
      <c r="L1329" s="377"/>
      <c r="M1329" s="377"/>
      <c r="N1329" s="377"/>
      <c r="O1329" s="377"/>
      <c r="P1329" s="377"/>
    </row>
    <row r="1330" spans="1:16" ht="30" x14ac:dyDescent="0.25">
      <c r="A1330" s="390">
        <f t="shared" ref="A1330:A1335" si="625">IF(O1330&lt;&gt;0,O1330,A1329)</f>
        <v>103970</v>
      </c>
      <c r="B1330" s="391">
        <v>88248</v>
      </c>
      <c r="C1330" s="392"/>
      <c r="D1330" s="392" t="s">
        <v>3290</v>
      </c>
      <c r="E1330" s="393"/>
      <c r="F1330" s="393" t="s">
        <v>517</v>
      </c>
      <c r="G1330" s="394">
        <v>8.4699999999999998E-2</v>
      </c>
      <c r="H1330" s="395">
        <f>VLOOKUP(B1330,'CMP-SIN-SD-10-2023'!A:D,4,0)</f>
        <v>22.17</v>
      </c>
      <c r="I1330" s="395"/>
      <c r="J1330" s="25">
        <f t="shared" ref="J1330:J1335" si="626">TRUNC((H1330*G1330),2)</f>
        <v>1.87</v>
      </c>
      <c r="M1330" s="25">
        <f>VLOOKUP(B1330,'CMP-SIN-SD-10-2023'!A:D,4,0)</f>
        <v>22.17</v>
      </c>
      <c r="N1330" s="25" t="b">
        <f t="shared" ref="N1330:N1335" si="627">M1330=H1330</f>
        <v>1</v>
      </c>
      <c r="O1330" s="377"/>
      <c r="P1330" s="377"/>
    </row>
    <row r="1331" spans="1:16" ht="30" x14ac:dyDescent="0.25">
      <c r="A1331" s="367">
        <f t="shared" si="625"/>
        <v>103970</v>
      </c>
      <c r="B1331" s="226">
        <v>88267</v>
      </c>
      <c r="C1331" s="227"/>
      <c r="D1331" s="227" t="s">
        <v>3307</v>
      </c>
      <c r="E1331" s="228"/>
      <c r="F1331" s="228" t="s">
        <v>517</v>
      </c>
      <c r="G1331" s="368">
        <v>8.4699999999999998E-2</v>
      </c>
      <c r="H1331" s="369">
        <f>VLOOKUP(B1331,'CMP-SIN-SD-10-2023'!A:D,4,0)</f>
        <v>28.78</v>
      </c>
      <c r="I1331" s="369"/>
      <c r="J1331" s="25">
        <f t="shared" si="626"/>
        <v>2.4300000000000002</v>
      </c>
      <c r="M1331" s="25">
        <f>VLOOKUP(B1331,'CMP-SIN-SD-10-2023'!A:D,4,0)</f>
        <v>28.78</v>
      </c>
      <c r="N1331" s="25" t="b">
        <f t="shared" si="627"/>
        <v>1</v>
      </c>
      <c r="O1331" s="377"/>
      <c r="P1331" s="377"/>
    </row>
    <row r="1332" spans="1:16" x14ac:dyDescent="0.25">
      <c r="A1332" s="367">
        <f t="shared" si="625"/>
        <v>103970</v>
      </c>
      <c r="B1332" s="226">
        <v>122</v>
      </c>
      <c r="C1332" s="227"/>
      <c r="D1332" s="227" t="s">
        <v>7440</v>
      </c>
      <c r="E1332" s="228"/>
      <c r="F1332" s="228" t="s">
        <v>6</v>
      </c>
      <c r="G1332" s="368">
        <v>1.6500000000000001E-2</v>
      </c>
      <c r="H1332" s="369">
        <f>VLOOKUP(B1332,'INS-SIN-SD-10-2023'!A:D,4,0)</f>
        <v>66.86</v>
      </c>
      <c r="I1332" s="369"/>
      <c r="J1332" s="25">
        <f t="shared" si="626"/>
        <v>1.1000000000000001</v>
      </c>
      <c r="M1332" s="25">
        <f>VLOOKUP(B1332,'INS-SIN-SD-10-2023'!A:D,4,0)</f>
        <v>66.86</v>
      </c>
      <c r="N1332" s="25" t="b">
        <f t="shared" si="627"/>
        <v>1</v>
      </c>
      <c r="O1332" s="377"/>
      <c r="P1332" s="377" t="s">
        <v>13773</v>
      </c>
    </row>
    <row r="1333" spans="1:16" ht="30" x14ac:dyDescent="0.25">
      <c r="A1333" s="367">
        <f t="shared" si="625"/>
        <v>103970</v>
      </c>
      <c r="B1333" s="226">
        <v>815</v>
      </c>
      <c r="C1333" s="227"/>
      <c r="D1333" s="227" t="s">
        <v>14019</v>
      </c>
      <c r="E1333" s="228"/>
      <c r="F1333" s="228" t="s">
        <v>6</v>
      </c>
      <c r="G1333" s="368">
        <v>1</v>
      </c>
      <c r="H1333" s="369">
        <v>15.33</v>
      </c>
      <c r="I1333" s="369"/>
      <c r="J1333" s="25">
        <f t="shared" si="626"/>
        <v>15.33</v>
      </c>
      <c r="M1333" s="25" t="e">
        <f>VLOOKUP(B1333,'INS-SIN-SD-10-2023'!A:D,4,0)</f>
        <v>#N/A</v>
      </c>
      <c r="N1333" s="25" t="e">
        <f t="shared" si="627"/>
        <v>#N/A</v>
      </c>
      <c r="O1333" s="377"/>
      <c r="P1333" s="377" t="s">
        <v>13773</v>
      </c>
    </row>
    <row r="1334" spans="1:16" ht="30" x14ac:dyDescent="0.25">
      <c r="A1334" s="367">
        <f t="shared" si="625"/>
        <v>103970</v>
      </c>
      <c r="B1334" s="226">
        <v>20083</v>
      </c>
      <c r="C1334" s="227"/>
      <c r="D1334" s="227" t="s">
        <v>7774</v>
      </c>
      <c r="E1334" s="228"/>
      <c r="F1334" s="228" t="s">
        <v>6</v>
      </c>
      <c r="G1334" s="368">
        <v>2.1999999999999999E-2</v>
      </c>
      <c r="H1334" s="369">
        <f>VLOOKUP(B1334,'INS-SIN-SD-10-2023'!A:D,4,0)</f>
        <v>75.75</v>
      </c>
      <c r="I1334" s="369"/>
      <c r="J1334" s="25">
        <f t="shared" si="626"/>
        <v>1.66</v>
      </c>
      <c r="M1334" s="25">
        <f>VLOOKUP(B1334,'INS-SIN-SD-10-2023'!A:D,4,0)</f>
        <v>75.75</v>
      </c>
      <c r="N1334" s="25" t="b">
        <f t="shared" si="627"/>
        <v>1</v>
      </c>
      <c r="O1334" s="377"/>
      <c r="P1334" s="377" t="s">
        <v>13773</v>
      </c>
    </row>
    <row r="1335" spans="1:16" x14ac:dyDescent="0.25">
      <c r="A1335" s="378">
        <f t="shared" si="625"/>
        <v>103970</v>
      </c>
      <c r="B1335" s="379">
        <v>38383</v>
      </c>
      <c r="C1335" s="380"/>
      <c r="D1335" s="380" t="s">
        <v>7660</v>
      </c>
      <c r="E1335" s="381"/>
      <c r="F1335" s="381" t="s">
        <v>6</v>
      </c>
      <c r="G1335" s="382">
        <v>1.9E-2</v>
      </c>
      <c r="H1335" s="383">
        <f>VLOOKUP(B1335,'INS-SIN-SD-10-2023'!A:D,4,0)</f>
        <v>2.27</v>
      </c>
      <c r="I1335" s="383"/>
      <c r="J1335" s="25">
        <f t="shared" si="626"/>
        <v>0.04</v>
      </c>
      <c r="M1335" s="25">
        <f>VLOOKUP(B1335,'INS-SIN-SD-10-2023'!A:D,4,0)</f>
        <v>2.27</v>
      </c>
      <c r="N1335" s="25" t="b">
        <f t="shared" si="627"/>
        <v>1</v>
      </c>
      <c r="O1335" s="377"/>
      <c r="P1335" s="377" t="s">
        <v>13773</v>
      </c>
    </row>
    <row r="1336" spans="1:16" ht="45" x14ac:dyDescent="0.25">
      <c r="A1336" s="328">
        <v>103971</v>
      </c>
      <c r="B1336" s="357"/>
      <c r="C1336" s="339" t="s">
        <v>6496</v>
      </c>
      <c r="D1336" s="339"/>
      <c r="E1336" s="334" t="s">
        <v>6</v>
      </c>
      <c r="F1336" s="334"/>
      <c r="G1336" s="358"/>
      <c r="H1336" s="359"/>
      <c r="I1336" s="340">
        <f>SUMIF(A:A,A1336,J:J)</f>
        <v>24.630000000000003</v>
      </c>
      <c r="J1336" s="377"/>
      <c r="K1336" s="377"/>
      <c r="L1336" s="377"/>
      <c r="M1336" s="377"/>
      <c r="N1336" s="377"/>
      <c r="O1336" s="377"/>
      <c r="P1336" s="377"/>
    </row>
    <row r="1337" spans="1:16" ht="30" x14ac:dyDescent="0.25">
      <c r="A1337" s="390">
        <f t="shared" ref="A1337:A1342" si="628">IF(O1337&lt;&gt;0,O1337,A1336)</f>
        <v>103971</v>
      </c>
      <c r="B1337" s="391">
        <v>88248</v>
      </c>
      <c r="C1337" s="392"/>
      <c r="D1337" s="392" t="s">
        <v>3290</v>
      </c>
      <c r="E1337" s="393"/>
      <c r="F1337" s="393" t="s">
        <v>517</v>
      </c>
      <c r="G1337" s="394">
        <v>9.2399999999999996E-2</v>
      </c>
      <c r="H1337" s="395">
        <f>VLOOKUP(B1337,'CMP-SIN-SD-10-2023'!A:D,4,0)</f>
        <v>22.17</v>
      </c>
      <c r="I1337" s="395"/>
      <c r="J1337" s="25">
        <f t="shared" ref="J1337:J1342" si="629">TRUNC((H1337*G1337),2)</f>
        <v>2.04</v>
      </c>
      <c r="M1337" s="25">
        <f>VLOOKUP(B1337,'CMP-SIN-SD-10-2023'!A:D,4,0)</f>
        <v>22.17</v>
      </c>
      <c r="N1337" s="25" t="b">
        <f t="shared" ref="N1337:N1342" si="630">M1337=H1337</f>
        <v>1</v>
      </c>
      <c r="O1337" s="377"/>
      <c r="P1337" s="377"/>
    </row>
    <row r="1338" spans="1:16" ht="30" x14ac:dyDescent="0.25">
      <c r="A1338" s="367">
        <f t="shared" si="628"/>
        <v>103971</v>
      </c>
      <c r="B1338" s="226">
        <v>88267</v>
      </c>
      <c r="C1338" s="227"/>
      <c r="D1338" s="227" t="s">
        <v>3307</v>
      </c>
      <c r="E1338" s="228"/>
      <c r="F1338" s="228" t="s">
        <v>517</v>
      </c>
      <c r="G1338" s="368">
        <v>9.2399999999999996E-2</v>
      </c>
      <c r="H1338" s="369">
        <f>VLOOKUP(B1338,'CMP-SIN-SD-10-2023'!A:D,4,0)</f>
        <v>28.78</v>
      </c>
      <c r="I1338" s="369"/>
      <c r="J1338" s="25">
        <f t="shared" si="629"/>
        <v>2.65</v>
      </c>
      <c r="M1338" s="25">
        <f>VLOOKUP(B1338,'CMP-SIN-SD-10-2023'!A:D,4,0)</f>
        <v>28.78</v>
      </c>
      <c r="N1338" s="25" t="b">
        <f t="shared" si="630"/>
        <v>1</v>
      </c>
      <c r="O1338" s="377"/>
      <c r="P1338" s="377"/>
    </row>
    <row r="1339" spans="1:16" x14ac:dyDescent="0.25">
      <c r="A1339" s="367">
        <f t="shared" si="628"/>
        <v>103971</v>
      </c>
      <c r="B1339" s="226">
        <v>122</v>
      </c>
      <c r="C1339" s="227"/>
      <c r="D1339" s="227" t="s">
        <v>7440</v>
      </c>
      <c r="E1339" s="228"/>
      <c r="F1339" s="228" t="s">
        <v>6</v>
      </c>
      <c r="G1339" s="368">
        <v>1.8800000000000001E-2</v>
      </c>
      <c r="H1339" s="369">
        <f>VLOOKUP(B1339,'INS-SIN-SD-10-2023'!A:D,4,0)</f>
        <v>66.86</v>
      </c>
      <c r="I1339" s="369"/>
      <c r="J1339" s="25">
        <f t="shared" si="629"/>
        <v>1.25</v>
      </c>
      <c r="M1339" s="25">
        <f>VLOOKUP(B1339,'INS-SIN-SD-10-2023'!A:D,4,0)</f>
        <v>66.86</v>
      </c>
      <c r="N1339" s="25" t="b">
        <f t="shared" si="630"/>
        <v>1</v>
      </c>
      <c r="O1339" s="377"/>
      <c r="P1339" s="377" t="s">
        <v>13773</v>
      </c>
    </row>
    <row r="1340" spans="1:16" ht="30" x14ac:dyDescent="0.25">
      <c r="A1340" s="367">
        <f t="shared" si="628"/>
        <v>103971</v>
      </c>
      <c r="B1340" s="226">
        <v>822</v>
      </c>
      <c r="C1340" s="227"/>
      <c r="D1340" s="227" t="s">
        <v>7484</v>
      </c>
      <c r="E1340" s="228"/>
      <c r="F1340" s="228" t="s">
        <v>6</v>
      </c>
      <c r="G1340" s="368">
        <v>1</v>
      </c>
      <c r="H1340" s="369">
        <f>VLOOKUP(B1340,'INS-SIN-SD-10-2023'!A:D,4,0)</f>
        <v>16.690000000000001</v>
      </c>
      <c r="I1340" s="369"/>
      <c r="J1340" s="25">
        <f t="shared" si="629"/>
        <v>16.690000000000001</v>
      </c>
      <c r="M1340" s="25">
        <f>VLOOKUP(B1340,'INS-SIN-SD-10-2023'!A:D,4,0)</f>
        <v>16.690000000000001</v>
      </c>
      <c r="N1340" s="25" t="b">
        <f t="shared" si="630"/>
        <v>1</v>
      </c>
      <c r="O1340" s="377"/>
      <c r="P1340" s="377" t="s">
        <v>13773</v>
      </c>
    </row>
    <row r="1341" spans="1:16" ht="30" x14ac:dyDescent="0.25">
      <c r="A1341" s="367">
        <f t="shared" si="628"/>
        <v>103971</v>
      </c>
      <c r="B1341" s="226">
        <v>20083</v>
      </c>
      <c r="C1341" s="227"/>
      <c r="D1341" s="227" t="s">
        <v>7774</v>
      </c>
      <c r="E1341" s="228"/>
      <c r="F1341" s="228" t="s">
        <v>6</v>
      </c>
      <c r="G1341" s="368">
        <v>2.5999999999999999E-2</v>
      </c>
      <c r="H1341" s="369">
        <f>VLOOKUP(B1341,'INS-SIN-SD-10-2023'!A:D,4,0)</f>
        <v>75.75</v>
      </c>
      <c r="I1341" s="369"/>
      <c r="J1341" s="25">
        <f t="shared" si="629"/>
        <v>1.96</v>
      </c>
      <c r="M1341" s="25">
        <f>VLOOKUP(B1341,'INS-SIN-SD-10-2023'!A:D,4,0)</f>
        <v>75.75</v>
      </c>
      <c r="N1341" s="25" t="b">
        <f t="shared" si="630"/>
        <v>1</v>
      </c>
      <c r="O1341" s="377"/>
      <c r="P1341" s="377" t="s">
        <v>13773</v>
      </c>
    </row>
    <row r="1342" spans="1:16" x14ac:dyDescent="0.25">
      <c r="A1342" s="378">
        <f t="shared" si="628"/>
        <v>103971</v>
      </c>
      <c r="B1342" s="379">
        <v>38383</v>
      </c>
      <c r="C1342" s="380"/>
      <c r="D1342" s="380" t="s">
        <v>7660</v>
      </c>
      <c r="E1342" s="381"/>
      <c r="F1342" s="381" t="s">
        <v>6</v>
      </c>
      <c r="G1342" s="382">
        <v>2.06E-2</v>
      </c>
      <c r="H1342" s="383">
        <f>VLOOKUP(B1342,'INS-SIN-SD-10-2023'!A:D,4,0)</f>
        <v>2.27</v>
      </c>
      <c r="I1342" s="383"/>
      <c r="J1342" s="25">
        <f t="shared" si="629"/>
        <v>0.04</v>
      </c>
      <c r="M1342" s="25">
        <f>VLOOKUP(B1342,'INS-SIN-SD-10-2023'!A:D,4,0)</f>
        <v>2.27</v>
      </c>
      <c r="N1342" s="25" t="b">
        <f t="shared" si="630"/>
        <v>1</v>
      </c>
      <c r="O1342" s="377"/>
      <c r="P1342" s="377" t="s">
        <v>13773</v>
      </c>
    </row>
    <row r="1343" spans="1:16" ht="45" x14ac:dyDescent="0.25">
      <c r="A1343" s="328">
        <v>103972</v>
      </c>
      <c r="B1343" s="357"/>
      <c r="C1343" s="339" t="s">
        <v>6497</v>
      </c>
      <c r="D1343" s="339"/>
      <c r="E1343" s="334" t="s">
        <v>6</v>
      </c>
      <c r="F1343" s="334"/>
      <c r="G1343" s="358"/>
      <c r="H1343" s="359"/>
      <c r="I1343" s="340">
        <f>SUMIF(A:A,A1343,J:J)</f>
        <v>28.529999999999998</v>
      </c>
      <c r="J1343" s="377"/>
      <c r="K1343" s="377"/>
      <c r="L1343" s="377"/>
      <c r="M1343" s="377"/>
      <c r="N1343" s="377"/>
      <c r="O1343" s="377"/>
      <c r="P1343" s="377"/>
    </row>
    <row r="1344" spans="1:16" ht="30" x14ac:dyDescent="0.25">
      <c r="A1344" s="390">
        <f t="shared" ref="A1344:A1349" si="631">IF(O1344&lt;&gt;0,O1344,A1343)</f>
        <v>103972</v>
      </c>
      <c r="B1344" s="391">
        <v>88248</v>
      </c>
      <c r="C1344" s="392"/>
      <c r="D1344" s="392" t="s">
        <v>3290</v>
      </c>
      <c r="E1344" s="393"/>
      <c r="F1344" s="393" t="s">
        <v>517</v>
      </c>
      <c r="G1344" s="394">
        <v>0.10349999999999999</v>
      </c>
      <c r="H1344" s="395">
        <f>VLOOKUP(B1344,'CMP-SIN-SD-10-2023'!A:D,4,0)</f>
        <v>22.17</v>
      </c>
      <c r="I1344" s="395"/>
      <c r="J1344" s="25">
        <f t="shared" ref="J1344:J1349" si="632">TRUNC((H1344*G1344),2)</f>
        <v>2.29</v>
      </c>
      <c r="M1344" s="25">
        <f>VLOOKUP(B1344,'CMP-SIN-SD-10-2023'!A:D,4,0)</f>
        <v>22.17</v>
      </c>
      <c r="N1344" s="25" t="b">
        <f t="shared" ref="N1344:N1349" si="633">M1344=H1344</f>
        <v>1</v>
      </c>
      <c r="O1344" s="377"/>
      <c r="P1344" s="377"/>
    </row>
    <row r="1345" spans="1:16" ht="30" x14ac:dyDescent="0.25">
      <c r="A1345" s="367">
        <f t="shared" si="631"/>
        <v>103972</v>
      </c>
      <c r="B1345" s="226">
        <v>88267</v>
      </c>
      <c r="C1345" s="227"/>
      <c r="D1345" s="227" t="s">
        <v>3307</v>
      </c>
      <c r="E1345" s="228"/>
      <c r="F1345" s="228" t="s">
        <v>517</v>
      </c>
      <c r="G1345" s="368">
        <v>0.10349999999999999</v>
      </c>
      <c r="H1345" s="369">
        <f>VLOOKUP(B1345,'CMP-SIN-SD-10-2023'!A:D,4,0)</f>
        <v>28.78</v>
      </c>
      <c r="I1345" s="369"/>
      <c r="J1345" s="25">
        <f t="shared" si="632"/>
        <v>2.97</v>
      </c>
      <c r="M1345" s="25">
        <f>VLOOKUP(B1345,'CMP-SIN-SD-10-2023'!A:D,4,0)</f>
        <v>28.78</v>
      </c>
      <c r="N1345" s="25" t="b">
        <f t="shared" si="633"/>
        <v>1</v>
      </c>
      <c r="O1345" s="377"/>
      <c r="P1345" s="377"/>
    </row>
    <row r="1346" spans="1:16" x14ac:dyDescent="0.25">
      <c r="A1346" s="367">
        <f t="shared" si="631"/>
        <v>103972</v>
      </c>
      <c r="B1346" s="226">
        <v>122</v>
      </c>
      <c r="C1346" s="227"/>
      <c r="D1346" s="227" t="s">
        <v>7440</v>
      </c>
      <c r="E1346" s="228"/>
      <c r="F1346" s="228" t="s">
        <v>6</v>
      </c>
      <c r="G1346" s="368">
        <v>2.12E-2</v>
      </c>
      <c r="H1346" s="369">
        <f>VLOOKUP(B1346,'INS-SIN-SD-10-2023'!A:D,4,0)</f>
        <v>66.86</v>
      </c>
      <c r="I1346" s="369"/>
      <c r="J1346" s="25">
        <f t="shared" si="632"/>
        <v>1.41</v>
      </c>
      <c r="M1346" s="25">
        <f>VLOOKUP(B1346,'INS-SIN-SD-10-2023'!A:D,4,0)</f>
        <v>66.86</v>
      </c>
      <c r="N1346" s="25" t="b">
        <f t="shared" si="633"/>
        <v>1</v>
      </c>
      <c r="O1346" s="377"/>
      <c r="P1346" s="377" t="s">
        <v>13773</v>
      </c>
    </row>
    <row r="1347" spans="1:16" ht="30" x14ac:dyDescent="0.25">
      <c r="A1347" s="367">
        <f t="shared" si="631"/>
        <v>103972</v>
      </c>
      <c r="B1347" s="226">
        <v>821</v>
      </c>
      <c r="C1347" s="227"/>
      <c r="D1347" s="227" t="s">
        <v>7485</v>
      </c>
      <c r="E1347" s="228"/>
      <c r="F1347" s="228" t="s">
        <v>6</v>
      </c>
      <c r="G1347" s="368">
        <v>1</v>
      </c>
      <c r="H1347" s="369">
        <f>VLOOKUP(B1347,'INS-SIN-SD-10-2023'!A:D,4,0)</f>
        <v>19.09</v>
      </c>
      <c r="I1347" s="369"/>
      <c r="J1347" s="25">
        <f t="shared" si="632"/>
        <v>19.09</v>
      </c>
      <c r="M1347" s="25">
        <f>VLOOKUP(B1347,'INS-SIN-SD-10-2023'!A:D,4,0)</f>
        <v>19.09</v>
      </c>
      <c r="N1347" s="25" t="b">
        <f t="shared" si="633"/>
        <v>1</v>
      </c>
      <c r="O1347" s="377"/>
      <c r="P1347" s="377" t="s">
        <v>13773</v>
      </c>
    </row>
    <row r="1348" spans="1:16" ht="30" x14ac:dyDescent="0.25">
      <c r="A1348" s="367">
        <f t="shared" si="631"/>
        <v>103972</v>
      </c>
      <c r="B1348" s="226">
        <v>20083</v>
      </c>
      <c r="C1348" s="227"/>
      <c r="D1348" s="227" t="s">
        <v>7774</v>
      </c>
      <c r="E1348" s="228"/>
      <c r="F1348" s="228" t="s">
        <v>6</v>
      </c>
      <c r="G1348" s="368">
        <v>3.5999999999999997E-2</v>
      </c>
      <c r="H1348" s="369">
        <f>VLOOKUP(B1348,'INS-SIN-SD-10-2023'!A:D,4,0)</f>
        <v>75.75</v>
      </c>
      <c r="I1348" s="369"/>
      <c r="J1348" s="25">
        <f t="shared" si="632"/>
        <v>2.72</v>
      </c>
      <c r="M1348" s="25">
        <f>VLOOKUP(B1348,'INS-SIN-SD-10-2023'!A:D,4,0)</f>
        <v>75.75</v>
      </c>
      <c r="N1348" s="25" t="b">
        <f t="shared" si="633"/>
        <v>1</v>
      </c>
      <c r="O1348" s="377"/>
      <c r="P1348" s="377" t="s">
        <v>13773</v>
      </c>
    </row>
    <row r="1349" spans="1:16" x14ac:dyDescent="0.25">
      <c r="A1349" s="378">
        <f t="shared" si="631"/>
        <v>103972</v>
      </c>
      <c r="B1349" s="379">
        <v>38383</v>
      </c>
      <c r="C1349" s="380"/>
      <c r="D1349" s="380" t="s">
        <v>7660</v>
      </c>
      <c r="E1349" s="381"/>
      <c r="F1349" s="381" t="s">
        <v>6</v>
      </c>
      <c r="G1349" s="382">
        <v>2.3300000000000001E-2</v>
      </c>
      <c r="H1349" s="383">
        <f>VLOOKUP(B1349,'INS-SIN-SD-10-2023'!A:D,4,0)</f>
        <v>2.27</v>
      </c>
      <c r="I1349" s="383"/>
      <c r="J1349" s="25">
        <f t="shared" si="632"/>
        <v>0.05</v>
      </c>
      <c r="M1349" s="25">
        <f>VLOOKUP(B1349,'INS-SIN-SD-10-2023'!A:D,4,0)</f>
        <v>2.27</v>
      </c>
      <c r="N1349" s="25" t="b">
        <f t="shared" si="633"/>
        <v>1</v>
      </c>
      <c r="O1349" s="377"/>
      <c r="P1349" s="377" t="s">
        <v>13773</v>
      </c>
    </row>
    <row r="1350" spans="1:16" ht="45" x14ac:dyDescent="0.25">
      <c r="A1350" s="328">
        <v>103967</v>
      </c>
      <c r="B1350" s="357"/>
      <c r="C1350" s="339" t="s">
        <v>6493</v>
      </c>
      <c r="D1350" s="339"/>
      <c r="E1350" s="334" t="s">
        <v>6</v>
      </c>
      <c r="F1350" s="334"/>
      <c r="G1350" s="358"/>
      <c r="H1350" s="359"/>
      <c r="I1350" s="340">
        <f>SUMIF(A:A,A1350,J:J)</f>
        <v>11.51</v>
      </c>
      <c r="J1350" s="377"/>
      <c r="K1350" s="377"/>
      <c r="L1350" s="377"/>
      <c r="M1350" s="377"/>
      <c r="N1350" s="377"/>
      <c r="O1350" s="377"/>
      <c r="P1350" s="377"/>
    </row>
    <row r="1351" spans="1:16" ht="30" x14ac:dyDescent="0.25">
      <c r="A1351" s="390">
        <f t="shared" ref="A1351:A1356" si="634">IF(O1351&lt;&gt;0,O1351,A1350)</f>
        <v>103967</v>
      </c>
      <c r="B1351" s="391">
        <v>88248</v>
      </c>
      <c r="C1351" s="392"/>
      <c r="D1351" s="392" t="s">
        <v>3290</v>
      </c>
      <c r="E1351" s="393"/>
      <c r="F1351" s="393" t="s">
        <v>517</v>
      </c>
      <c r="G1351" s="394">
        <v>7.1199999999999999E-2</v>
      </c>
      <c r="H1351" s="395">
        <f>VLOOKUP(B1351,'CMP-SIN-SD-10-2023'!A:D,4,0)</f>
        <v>22.17</v>
      </c>
      <c r="I1351" s="395"/>
      <c r="J1351" s="25">
        <f t="shared" ref="J1351:J1356" si="635">TRUNC((H1351*G1351),2)</f>
        <v>1.57</v>
      </c>
      <c r="M1351" s="25">
        <f>VLOOKUP(B1351,'CMP-SIN-SD-10-2023'!A:D,4,0)</f>
        <v>22.17</v>
      </c>
      <c r="N1351" s="25" t="b">
        <f t="shared" ref="N1351:N1356" si="636">M1351=H1351</f>
        <v>1</v>
      </c>
      <c r="O1351" s="377"/>
      <c r="P1351" s="377"/>
    </row>
    <row r="1352" spans="1:16" ht="30" x14ac:dyDescent="0.25">
      <c r="A1352" s="367">
        <f t="shared" si="634"/>
        <v>103967</v>
      </c>
      <c r="B1352" s="226">
        <v>88267</v>
      </c>
      <c r="C1352" s="227"/>
      <c r="D1352" s="227" t="s">
        <v>3307</v>
      </c>
      <c r="E1352" s="228"/>
      <c r="F1352" s="228" t="s">
        <v>517</v>
      </c>
      <c r="G1352" s="368">
        <v>7.1199999999999999E-2</v>
      </c>
      <c r="H1352" s="369">
        <f>VLOOKUP(B1352,'CMP-SIN-SD-10-2023'!A:D,4,0)</f>
        <v>28.78</v>
      </c>
      <c r="I1352" s="369"/>
      <c r="J1352" s="25">
        <f t="shared" si="635"/>
        <v>2.04</v>
      </c>
      <c r="M1352" s="25">
        <f>VLOOKUP(B1352,'CMP-SIN-SD-10-2023'!A:D,4,0)</f>
        <v>28.78</v>
      </c>
      <c r="N1352" s="25" t="b">
        <f t="shared" si="636"/>
        <v>1</v>
      </c>
      <c r="O1352" s="377"/>
      <c r="P1352" s="377"/>
    </row>
    <row r="1353" spans="1:16" x14ac:dyDescent="0.25">
      <c r="A1353" s="367">
        <f t="shared" si="634"/>
        <v>103967</v>
      </c>
      <c r="B1353" s="226">
        <v>122</v>
      </c>
      <c r="C1353" s="227"/>
      <c r="D1353" s="227" t="s">
        <v>7440</v>
      </c>
      <c r="E1353" s="228"/>
      <c r="F1353" s="228" t="s">
        <v>6</v>
      </c>
      <c r="G1353" s="368">
        <v>1.29E-2</v>
      </c>
      <c r="H1353" s="369">
        <f>VLOOKUP(B1353,'INS-SIN-SD-10-2023'!A:D,4,0)</f>
        <v>66.86</v>
      </c>
      <c r="I1353" s="369"/>
      <c r="J1353" s="25">
        <f t="shared" si="635"/>
        <v>0.86</v>
      </c>
      <c r="M1353" s="25">
        <f>VLOOKUP(B1353,'INS-SIN-SD-10-2023'!A:D,4,0)</f>
        <v>66.86</v>
      </c>
      <c r="N1353" s="25" t="b">
        <f t="shared" si="636"/>
        <v>1</v>
      </c>
      <c r="O1353" s="377"/>
      <c r="P1353" s="377" t="s">
        <v>13773</v>
      </c>
    </row>
    <row r="1354" spans="1:16" ht="30" x14ac:dyDescent="0.25">
      <c r="A1354" s="367">
        <f t="shared" si="634"/>
        <v>103967</v>
      </c>
      <c r="B1354" s="226">
        <v>820</v>
      </c>
      <c r="C1354" s="227"/>
      <c r="D1354" s="227" t="s">
        <v>7481</v>
      </c>
      <c r="E1354" s="228"/>
      <c r="F1354" s="228" t="s">
        <v>6</v>
      </c>
      <c r="G1354" s="368">
        <v>1</v>
      </c>
      <c r="H1354" s="369">
        <f>VLOOKUP(B1354,'INS-SIN-SD-10-2023'!A:D,4,0)</f>
        <v>5.77</v>
      </c>
      <c r="I1354" s="369"/>
      <c r="J1354" s="25">
        <f t="shared" si="635"/>
        <v>5.77</v>
      </c>
      <c r="M1354" s="25">
        <f>VLOOKUP(B1354,'INS-SIN-SD-10-2023'!A:D,4,0)</f>
        <v>5.77</v>
      </c>
      <c r="N1354" s="25" t="b">
        <f t="shared" si="636"/>
        <v>1</v>
      </c>
      <c r="O1354" s="377"/>
      <c r="P1354" s="377" t="s">
        <v>13773</v>
      </c>
    </row>
    <row r="1355" spans="1:16" ht="30" x14ac:dyDescent="0.25">
      <c r="A1355" s="367">
        <f t="shared" si="634"/>
        <v>103967</v>
      </c>
      <c r="B1355" s="226">
        <v>20083</v>
      </c>
      <c r="C1355" s="227"/>
      <c r="D1355" s="227" t="s">
        <v>7774</v>
      </c>
      <c r="E1355" s="228"/>
      <c r="F1355" s="228" t="s">
        <v>6</v>
      </c>
      <c r="G1355" s="368">
        <v>1.6500000000000001E-2</v>
      </c>
      <c r="H1355" s="369">
        <f>VLOOKUP(B1355,'INS-SIN-SD-10-2023'!A:D,4,0)</f>
        <v>75.75</v>
      </c>
      <c r="I1355" s="369"/>
      <c r="J1355" s="25">
        <f t="shared" si="635"/>
        <v>1.24</v>
      </c>
      <c r="M1355" s="25">
        <f>VLOOKUP(B1355,'INS-SIN-SD-10-2023'!A:D,4,0)</f>
        <v>75.75</v>
      </c>
      <c r="N1355" s="25" t="b">
        <f t="shared" si="636"/>
        <v>1</v>
      </c>
      <c r="O1355" s="377"/>
      <c r="P1355" s="377" t="s">
        <v>13773</v>
      </c>
    </row>
    <row r="1356" spans="1:16" x14ac:dyDescent="0.25">
      <c r="A1356" s="378">
        <f t="shared" si="634"/>
        <v>103967</v>
      </c>
      <c r="B1356" s="379">
        <v>38383</v>
      </c>
      <c r="C1356" s="380"/>
      <c r="D1356" s="380" t="s">
        <v>7660</v>
      </c>
      <c r="E1356" s="381"/>
      <c r="F1356" s="381" t="s">
        <v>6</v>
      </c>
      <c r="G1356" s="382">
        <v>1.61E-2</v>
      </c>
      <c r="H1356" s="383">
        <f>VLOOKUP(B1356,'INS-SIN-SD-10-2023'!A:D,4,0)</f>
        <v>2.27</v>
      </c>
      <c r="I1356" s="383"/>
      <c r="J1356" s="25">
        <f t="shared" si="635"/>
        <v>0.03</v>
      </c>
      <c r="M1356" s="25">
        <f>VLOOKUP(B1356,'INS-SIN-SD-10-2023'!A:D,4,0)</f>
        <v>2.27</v>
      </c>
      <c r="N1356" s="25" t="b">
        <f t="shared" si="636"/>
        <v>1</v>
      </c>
      <c r="O1356" s="377"/>
      <c r="P1356" s="377" t="s">
        <v>13773</v>
      </c>
    </row>
    <row r="1357" spans="1:16" ht="45" x14ac:dyDescent="0.25">
      <c r="A1357" s="328">
        <v>89503</v>
      </c>
      <c r="B1357" s="357"/>
      <c r="C1357" s="339" t="s">
        <v>5896</v>
      </c>
      <c r="D1357" s="339"/>
      <c r="E1357" s="334" t="s">
        <v>6</v>
      </c>
      <c r="F1357" s="334"/>
      <c r="G1357" s="358"/>
      <c r="H1357" s="359"/>
      <c r="I1357" s="340">
        <f>SUMIF(A:A,A1357,J:J)</f>
        <v>22.45</v>
      </c>
      <c r="J1357" s="377"/>
      <c r="K1357" s="377"/>
      <c r="L1357" s="377"/>
      <c r="M1357" s="377"/>
      <c r="N1357" s="377"/>
      <c r="O1357" s="377"/>
      <c r="P1357" s="377"/>
    </row>
    <row r="1358" spans="1:16" ht="30" x14ac:dyDescent="0.25">
      <c r="A1358" s="390">
        <f t="shared" ref="A1358:A1363" si="637">IF(O1358&lt;&gt;0,O1358,A1357)</f>
        <v>89503</v>
      </c>
      <c r="B1358" s="391">
        <v>88248</v>
      </c>
      <c r="C1358" s="392"/>
      <c r="D1358" s="392" t="s">
        <v>3290</v>
      </c>
      <c r="E1358" s="393"/>
      <c r="F1358" s="393" t="s">
        <v>517</v>
      </c>
      <c r="G1358" s="394">
        <v>0.12709999999999999</v>
      </c>
      <c r="H1358" s="395">
        <f>VLOOKUP(B1358,'CMP-SIN-SD-10-2023'!A:D,4,0)</f>
        <v>22.17</v>
      </c>
      <c r="I1358" s="395"/>
      <c r="J1358" s="25">
        <f t="shared" ref="J1358:J1363" si="638">TRUNC((H1358*G1358),2)</f>
        <v>2.81</v>
      </c>
      <c r="M1358" s="25">
        <f>VLOOKUP(B1358,'CMP-SIN-SD-10-2023'!A:D,4,0)</f>
        <v>22.17</v>
      </c>
      <c r="N1358" s="25" t="b">
        <f t="shared" ref="N1358:N1363" si="639">M1358=H1358</f>
        <v>1</v>
      </c>
      <c r="O1358" s="377"/>
      <c r="P1358" s="377"/>
    </row>
    <row r="1359" spans="1:16" ht="30" x14ac:dyDescent="0.25">
      <c r="A1359" s="367">
        <f t="shared" si="637"/>
        <v>89503</v>
      </c>
      <c r="B1359" s="226">
        <v>88267</v>
      </c>
      <c r="C1359" s="227"/>
      <c r="D1359" s="227" t="s">
        <v>3307</v>
      </c>
      <c r="E1359" s="228"/>
      <c r="F1359" s="228" t="s">
        <v>517</v>
      </c>
      <c r="G1359" s="368">
        <v>0.12709999999999999</v>
      </c>
      <c r="H1359" s="369">
        <f>VLOOKUP(B1359,'CMP-SIN-SD-10-2023'!A:D,4,0)</f>
        <v>28.78</v>
      </c>
      <c r="I1359" s="369"/>
      <c r="J1359" s="25">
        <f t="shared" si="638"/>
        <v>3.65</v>
      </c>
      <c r="M1359" s="25">
        <f>VLOOKUP(B1359,'CMP-SIN-SD-10-2023'!A:D,4,0)</f>
        <v>28.78</v>
      </c>
      <c r="N1359" s="25" t="b">
        <f t="shared" si="639"/>
        <v>1</v>
      </c>
      <c r="O1359" s="377"/>
      <c r="P1359" s="377"/>
    </row>
    <row r="1360" spans="1:16" x14ac:dyDescent="0.25">
      <c r="A1360" s="367">
        <f t="shared" si="637"/>
        <v>89503</v>
      </c>
      <c r="B1360" s="226">
        <v>122</v>
      </c>
      <c r="C1360" s="227"/>
      <c r="D1360" s="227" t="s">
        <v>7440</v>
      </c>
      <c r="E1360" s="228"/>
      <c r="F1360" s="228" t="s">
        <v>6</v>
      </c>
      <c r="G1360" s="368">
        <v>1.6500000000000001E-2</v>
      </c>
      <c r="H1360" s="369">
        <f>VLOOKUP(B1360,'INS-SIN-SD-10-2023'!A:D,4,0)</f>
        <v>66.86</v>
      </c>
      <c r="I1360" s="369"/>
      <c r="J1360" s="25">
        <f t="shared" si="638"/>
        <v>1.1000000000000001</v>
      </c>
      <c r="M1360" s="25">
        <f>VLOOKUP(B1360,'INS-SIN-SD-10-2023'!A:D,4,0)</f>
        <v>66.86</v>
      </c>
      <c r="N1360" s="25" t="b">
        <f t="shared" si="639"/>
        <v>1</v>
      </c>
      <c r="O1360" s="377"/>
      <c r="P1360" s="377" t="s">
        <v>13773</v>
      </c>
    </row>
    <row r="1361" spans="1:16" ht="30" x14ac:dyDescent="0.25">
      <c r="A1361" s="367">
        <f t="shared" si="637"/>
        <v>89503</v>
      </c>
      <c r="B1361" s="226">
        <v>1959</v>
      </c>
      <c r="C1361" s="227"/>
      <c r="D1361" s="227" t="s">
        <v>7555</v>
      </c>
      <c r="E1361" s="228"/>
      <c r="F1361" s="228" t="s">
        <v>6</v>
      </c>
      <c r="G1361" s="368">
        <v>1</v>
      </c>
      <c r="H1361" s="369">
        <f>VLOOKUP(B1361,'INS-SIN-SD-10-2023'!A:D,4,0)</f>
        <v>13.19</v>
      </c>
      <c r="I1361" s="369"/>
      <c r="J1361" s="25">
        <f t="shared" si="638"/>
        <v>13.19</v>
      </c>
      <c r="M1361" s="25">
        <f>VLOOKUP(B1361,'INS-SIN-SD-10-2023'!A:D,4,0)</f>
        <v>13.19</v>
      </c>
      <c r="N1361" s="25" t="b">
        <f t="shared" si="639"/>
        <v>1</v>
      </c>
      <c r="O1361" s="377"/>
      <c r="P1361" s="377" t="s">
        <v>13773</v>
      </c>
    </row>
    <row r="1362" spans="1:16" ht="30" x14ac:dyDescent="0.25">
      <c r="A1362" s="367">
        <f t="shared" si="637"/>
        <v>89503</v>
      </c>
      <c r="B1362" s="226">
        <v>20083</v>
      </c>
      <c r="C1362" s="227"/>
      <c r="D1362" s="227" t="s">
        <v>7774</v>
      </c>
      <c r="E1362" s="228"/>
      <c r="F1362" s="228" t="s">
        <v>6</v>
      </c>
      <c r="G1362" s="368">
        <v>2.1999999999999999E-2</v>
      </c>
      <c r="H1362" s="369">
        <f>VLOOKUP(B1362,'INS-SIN-SD-10-2023'!A:D,4,0)</f>
        <v>75.75</v>
      </c>
      <c r="I1362" s="369"/>
      <c r="J1362" s="25">
        <f t="shared" si="638"/>
        <v>1.66</v>
      </c>
      <c r="M1362" s="25">
        <f>VLOOKUP(B1362,'INS-SIN-SD-10-2023'!A:D,4,0)</f>
        <v>75.75</v>
      </c>
      <c r="N1362" s="25" t="b">
        <f t="shared" si="639"/>
        <v>1</v>
      </c>
      <c r="O1362" s="377"/>
      <c r="P1362" s="377" t="s">
        <v>13773</v>
      </c>
    </row>
    <row r="1363" spans="1:16" x14ac:dyDescent="0.25">
      <c r="A1363" s="378">
        <f t="shared" si="637"/>
        <v>89503</v>
      </c>
      <c r="B1363" s="379">
        <v>38383</v>
      </c>
      <c r="C1363" s="380"/>
      <c r="D1363" s="380" t="s">
        <v>7660</v>
      </c>
      <c r="E1363" s="381"/>
      <c r="F1363" s="381" t="s">
        <v>6</v>
      </c>
      <c r="G1363" s="382">
        <v>1.9E-2</v>
      </c>
      <c r="H1363" s="383">
        <f>VLOOKUP(B1363,'INS-SIN-SD-10-2023'!A:D,4,0)</f>
        <v>2.27</v>
      </c>
      <c r="I1363" s="383"/>
      <c r="J1363" s="25">
        <f t="shared" si="638"/>
        <v>0.04</v>
      </c>
      <c r="M1363" s="25">
        <f>VLOOKUP(B1363,'INS-SIN-SD-10-2023'!A:D,4,0)</f>
        <v>2.27</v>
      </c>
      <c r="N1363" s="25" t="b">
        <f t="shared" si="639"/>
        <v>1</v>
      </c>
      <c r="O1363" s="377"/>
      <c r="P1363" s="377" t="s">
        <v>13773</v>
      </c>
    </row>
    <row r="1364" spans="1:16" ht="60" x14ac:dyDescent="0.25">
      <c r="A1364" s="328">
        <v>94673</v>
      </c>
      <c r="B1364" s="357"/>
      <c r="C1364" s="339" t="s">
        <v>14020</v>
      </c>
      <c r="D1364" s="339"/>
      <c r="E1364" s="334" t="s">
        <v>6</v>
      </c>
      <c r="F1364" s="334"/>
      <c r="G1364" s="358"/>
      <c r="H1364" s="359"/>
      <c r="I1364" s="340">
        <f>SUMIF(A:A,A1364,J:J)</f>
        <v>10.77</v>
      </c>
      <c r="J1364" s="377"/>
      <c r="K1364" s="377"/>
      <c r="L1364" s="377"/>
      <c r="M1364" s="377"/>
      <c r="N1364" s="377"/>
      <c r="O1364" s="377"/>
      <c r="P1364" s="377"/>
    </row>
    <row r="1365" spans="1:16" ht="30" x14ac:dyDescent="0.25">
      <c r="A1365" s="390">
        <f t="shared" ref="A1365:A1370" si="640">IF(O1365&lt;&gt;0,O1365,A1364)</f>
        <v>94673</v>
      </c>
      <c r="B1365" s="391">
        <v>88248</v>
      </c>
      <c r="C1365" s="392"/>
      <c r="D1365" s="392" t="s">
        <v>3290</v>
      </c>
      <c r="E1365" s="393"/>
      <c r="F1365" s="393" t="s">
        <v>517</v>
      </c>
      <c r="G1365" s="394">
        <v>0.12</v>
      </c>
      <c r="H1365" s="395">
        <f>VLOOKUP(B1365,'CMP-SIN-SD-10-2023'!A:D,4,0)</f>
        <v>22.17</v>
      </c>
      <c r="I1365" s="395"/>
      <c r="J1365" s="25">
        <f t="shared" ref="J1365:J1370" si="641">TRUNC((H1365*G1365),2)</f>
        <v>2.66</v>
      </c>
      <c r="M1365" s="25">
        <f>VLOOKUP(B1365,'CMP-SIN-SD-10-2023'!A:D,4,0)</f>
        <v>22.17</v>
      </c>
      <c r="N1365" s="25" t="b">
        <f t="shared" ref="N1365:N1370" si="642">M1365=H1365</f>
        <v>1</v>
      </c>
      <c r="O1365" s="377"/>
      <c r="P1365" s="377"/>
    </row>
    <row r="1366" spans="1:16" ht="30" x14ac:dyDescent="0.25">
      <c r="A1366" s="367">
        <f t="shared" si="640"/>
        <v>94673</v>
      </c>
      <c r="B1366" s="226">
        <v>88267</v>
      </c>
      <c r="C1366" s="227"/>
      <c r="D1366" s="227" t="s">
        <v>3307</v>
      </c>
      <c r="E1366" s="228"/>
      <c r="F1366" s="228" t="s">
        <v>517</v>
      </c>
      <c r="G1366" s="368">
        <v>0.12</v>
      </c>
      <c r="H1366" s="369">
        <f>VLOOKUP(B1366,'CMP-SIN-SD-10-2023'!A:D,4,0)</f>
        <v>28.78</v>
      </c>
      <c r="I1366" s="369"/>
      <c r="J1366" s="25">
        <f t="shared" si="641"/>
        <v>3.45</v>
      </c>
      <c r="M1366" s="25">
        <f>VLOOKUP(B1366,'CMP-SIN-SD-10-2023'!A:D,4,0)</f>
        <v>28.78</v>
      </c>
      <c r="N1366" s="25" t="b">
        <f t="shared" si="642"/>
        <v>1</v>
      </c>
      <c r="O1366" s="377"/>
      <c r="P1366" s="377"/>
    </row>
    <row r="1367" spans="1:16" x14ac:dyDescent="0.25">
      <c r="A1367" s="367">
        <f t="shared" si="640"/>
        <v>94673</v>
      </c>
      <c r="B1367" s="226">
        <v>20080</v>
      </c>
      <c r="C1367" s="227"/>
      <c r="D1367" s="227" t="s">
        <v>7441</v>
      </c>
      <c r="E1367" s="228"/>
      <c r="F1367" s="228" t="s">
        <v>6</v>
      </c>
      <c r="G1367" s="368">
        <v>0.04</v>
      </c>
      <c r="H1367" s="369">
        <f>VLOOKUP(B1367,'INS-SIN-SD-10-2023'!A:D,4,0)</f>
        <v>21.82</v>
      </c>
      <c r="I1367" s="369"/>
      <c r="J1367" s="25">
        <f t="shared" si="641"/>
        <v>0.87</v>
      </c>
      <c r="M1367" s="25">
        <f>VLOOKUP(B1367,'INS-SIN-SD-10-2023'!A:D,4,0)</f>
        <v>21.82</v>
      </c>
      <c r="N1367" s="25" t="b">
        <f t="shared" si="642"/>
        <v>1</v>
      </c>
      <c r="O1367" s="377"/>
      <c r="P1367" s="377" t="s">
        <v>13773</v>
      </c>
    </row>
    <row r="1368" spans="1:16" ht="30" x14ac:dyDescent="0.25">
      <c r="A1368" s="367">
        <f t="shared" si="640"/>
        <v>94673</v>
      </c>
      <c r="B1368" s="226">
        <v>1956</v>
      </c>
      <c r="C1368" s="227"/>
      <c r="D1368" s="227" t="s">
        <v>7552</v>
      </c>
      <c r="E1368" s="228"/>
      <c r="F1368" s="228" t="s">
        <v>6</v>
      </c>
      <c r="G1368" s="368">
        <v>1</v>
      </c>
      <c r="H1368" s="369">
        <f>VLOOKUP(B1368,'INS-SIN-SD-10-2023'!A:D,4,0)</f>
        <v>3.02</v>
      </c>
      <c r="I1368" s="369"/>
      <c r="J1368" s="25">
        <f t="shared" si="641"/>
        <v>3.02</v>
      </c>
      <c r="M1368" s="25">
        <f>VLOOKUP(B1368,'INS-SIN-SD-10-2023'!A:D,4,0)</f>
        <v>3.02</v>
      </c>
      <c r="N1368" s="25" t="b">
        <f t="shared" si="642"/>
        <v>1</v>
      </c>
      <c r="O1368" s="377"/>
      <c r="P1368" s="377" t="s">
        <v>13773</v>
      </c>
    </row>
    <row r="1369" spans="1:16" ht="30" x14ac:dyDescent="0.25">
      <c r="A1369" s="367">
        <f t="shared" si="640"/>
        <v>94673</v>
      </c>
      <c r="B1369" s="226">
        <v>20083</v>
      </c>
      <c r="C1369" s="227"/>
      <c r="D1369" s="227" t="s">
        <v>7774</v>
      </c>
      <c r="E1369" s="228"/>
      <c r="F1369" s="228" t="s">
        <v>6</v>
      </c>
      <c r="G1369" s="368">
        <v>0.01</v>
      </c>
      <c r="H1369" s="369">
        <f>VLOOKUP(B1369,'INS-SIN-SD-10-2023'!A:D,4,0)</f>
        <v>75.75</v>
      </c>
      <c r="I1369" s="369"/>
      <c r="J1369" s="25">
        <f t="shared" si="641"/>
        <v>0.75</v>
      </c>
      <c r="M1369" s="25">
        <f>VLOOKUP(B1369,'INS-SIN-SD-10-2023'!A:D,4,0)</f>
        <v>75.75</v>
      </c>
      <c r="N1369" s="25" t="b">
        <f t="shared" si="642"/>
        <v>1</v>
      </c>
      <c r="O1369" s="377"/>
      <c r="P1369" s="377" t="s">
        <v>13773</v>
      </c>
    </row>
    <row r="1370" spans="1:16" x14ac:dyDescent="0.25">
      <c r="A1370" s="378">
        <f t="shared" si="640"/>
        <v>94673</v>
      </c>
      <c r="B1370" s="379">
        <v>38383</v>
      </c>
      <c r="C1370" s="380"/>
      <c r="D1370" s="380" t="s">
        <v>7660</v>
      </c>
      <c r="E1370" s="381"/>
      <c r="F1370" s="381" t="s">
        <v>6</v>
      </c>
      <c r="G1370" s="382">
        <v>1.2E-2</v>
      </c>
      <c r="H1370" s="383">
        <f>VLOOKUP(B1370,'INS-SIN-SD-10-2023'!A:D,4,0)</f>
        <v>2.27</v>
      </c>
      <c r="I1370" s="383"/>
      <c r="J1370" s="25">
        <f t="shared" si="641"/>
        <v>0.02</v>
      </c>
      <c r="M1370" s="25">
        <f>VLOOKUP(B1370,'INS-SIN-SD-10-2023'!A:D,4,0)</f>
        <v>2.27</v>
      </c>
      <c r="N1370" s="25" t="b">
        <f t="shared" si="642"/>
        <v>1</v>
      </c>
      <c r="O1370" s="377"/>
      <c r="P1370" s="377" t="s">
        <v>13773</v>
      </c>
    </row>
    <row r="1371" spans="1:16" ht="60" x14ac:dyDescent="0.25">
      <c r="A1371" s="328">
        <v>94675</v>
      </c>
      <c r="B1371" s="357"/>
      <c r="C1371" s="339" t="s">
        <v>14021</v>
      </c>
      <c r="D1371" s="339"/>
      <c r="E1371" s="334" t="s">
        <v>6</v>
      </c>
      <c r="F1371" s="334"/>
      <c r="G1371" s="358"/>
      <c r="H1371" s="359"/>
      <c r="I1371" s="340">
        <f>SUMIF(A:A,A1371,J:J)</f>
        <v>14.280000000000001</v>
      </c>
      <c r="J1371" s="377"/>
      <c r="K1371" s="377"/>
      <c r="L1371" s="377"/>
      <c r="M1371" s="377"/>
      <c r="N1371" s="377"/>
      <c r="O1371" s="377"/>
      <c r="P1371" s="377"/>
    </row>
    <row r="1372" spans="1:16" ht="30" x14ac:dyDescent="0.25">
      <c r="A1372" s="390">
        <f t="shared" ref="A1372:A1377" si="643">IF(O1372&lt;&gt;0,O1372,A1371)</f>
        <v>94675</v>
      </c>
      <c r="B1372" s="391">
        <v>88248</v>
      </c>
      <c r="C1372" s="392"/>
      <c r="D1372" s="392" t="s">
        <v>3290</v>
      </c>
      <c r="E1372" s="393"/>
      <c r="F1372" s="393" t="s">
        <v>517</v>
      </c>
      <c r="G1372" s="394">
        <v>0.12</v>
      </c>
      <c r="H1372" s="395">
        <f>VLOOKUP(B1372,'CMP-SIN-SD-10-2023'!A:D,4,0)</f>
        <v>22.17</v>
      </c>
      <c r="I1372" s="395"/>
      <c r="J1372" s="25">
        <f t="shared" ref="J1372:J1377" si="644">TRUNC((H1372*G1372),2)</f>
        <v>2.66</v>
      </c>
      <c r="M1372" s="25">
        <f>VLOOKUP(B1372,'CMP-SIN-SD-10-2023'!A:D,4,0)</f>
        <v>22.17</v>
      </c>
      <c r="N1372" s="25" t="b">
        <f t="shared" ref="N1372:N1377" si="645">M1372=H1372</f>
        <v>1</v>
      </c>
      <c r="O1372" s="377"/>
      <c r="P1372" s="377"/>
    </row>
    <row r="1373" spans="1:16" ht="30" x14ac:dyDescent="0.25">
      <c r="A1373" s="367">
        <f t="shared" si="643"/>
        <v>94675</v>
      </c>
      <c r="B1373" s="226">
        <v>88267</v>
      </c>
      <c r="C1373" s="227"/>
      <c r="D1373" s="227" t="s">
        <v>3307</v>
      </c>
      <c r="E1373" s="228"/>
      <c r="F1373" s="228" t="s">
        <v>517</v>
      </c>
      <c r="G1373" s="368">
        <v>0.12</v>
      </c>
      <c r="H1373" s="369">
        <f>VLOOKUP(B1373,'CMP-SIN-SD-10-2023'!A:D,4,0)</f>
        <v>28.78</v>
      </c>
      <c r="I1373" s="369"/>
      <c r="J1373" s="25">
        <f t="shared" si="644"/>
        <v>3.45</v>
      </c>
      <c r="M1373" s="25">
        <f>VLOOKUP(B1373,'CMP-SIN-SD-10-2023'!A:D,4,0)</f>
        <v>28.78</v>
      </c>
      <c r="N1373" s="25" t="b">
        <f t="shared" si="645"/>
        <v>1</v>
      </c>
      <c r="O1373" s="377"/>
      <c r="P1373" s="377"/>
    </row>
    <row r="1374" spans="1:16" x14ac:dyDescent="0.25">
      <c r="A1374" s="367">
        <f t="shared" si="643"/>
        <v>94675</v>
      </c>
      <c r="B1374" s="226">
        <v>20080</v>
      </c>
      <c r="C1374" s="227"/>
      <c r="D1374" s="227" t="s">
        <v>7441</v>
      </c>
      <c r="E1374" s="228"/>
      <c r="F1374" s="228" t="s">
        <v>6</v>
      </c>
      <c r="G1374" s="368">
        <v>0.04</v>
      </c>
      <c r="H1374" s="369">
        <f>VLOOKUP(B1374,'INS-SIN-SD-10-2023'!A:D,4,0)</f>
        <v>21.82</v>
      </c>
      <c r="I1374" s="369"/>
      <c r="J1374" s="25">
        <f t="shared" si="644"/>
        <v>0.87</v>
      </c>
      <c r="M1374" s="25">
        <f>VLOOKUP(B1374,'INS-SIN-SD-10-2023'!A:D,4,0)</f>
        <v>21.82</v>
      </c>
      <c r="N1374" s="25" t="b">
        <f t="shared" si="645"/>
        <v>1</v>
      </c>
      <c r="O1374" s="377"/>
      <c r="P1374" s="377" t="s">
        <v>13773</v>
      </c>
    </row>
    <row r="1375" spans="1:16" ht="30" x14ac:dyDescent="0.25">
      <c r="A1375" s="367">
        <f t="shared" si="643"/>
        <v>94675</v>
      </c>
      <c r="B1375" s="226">
        <v>1957</v>
      </c>
      <c r="C1375" s="227"/>
      <c r="D1375" s="227" t="s">
        <v>7553</v>
      </c>
      <c r="E1375" s="228"/>
      <c r="F1375" s="228" t="s">
        <v>6</v>
      </c>
      <c r="G1375" s="368">
        <v>1</v>
      </c>
      <c r="H1375" s="369">
        <f>VLOOKUP(B1375,'INS-SIN-SD-10-2023'!A:D,4,0)</f>
        <v>6.53</v>
      </c>
      <c r="I1375" s="369"/>
      <c r="J1375" s="25">
        <f t="shared" si="644"/>
        <v>6.53</v>
      </c>
      <c r="M1375" s="25">
        <f>VLOOKUP(B1375,'INS-SIN-SD-10-2023'!A:D,4,0)</f>
        <v>6.53</v>
      </c>
      <c r="N1375" s="25" t="b">
        <f t="shared" si="645"/>
        <v>1</v>
      </c>
      <c r="O1375" s="377"/>
      <c r="P1375" s="377" t="s">
        <v>13773</v>
      </c>
    </row>
    <row r="1376" spans="1:16" ht="30" x14ac:dyDescent="0.25">
      <c r="A1376" s="367">
        <f t="shared" si="643"/>
        <v>94675</v>
      </c>
      <c r="B1376" s="226">
        <v>20083</v>
      </c>
      <c r="C1376" s="227"/>
      <c r="D1376" s="227" t="s">
        <v>7774</v>
      </c>
      <c r="E1376" s="228"/>
      <c r="F1376" s="228" t="s">
        <v>6</v>
      </c>
      <c r="G1376" s="368">
        <v>0.01</v>
      </c>
      <c r="H1376" s="369">
        <f>VLOOKUP(B1376,'INS-SIN-SD-10-2023'!A:D,4,0)</f>
        <v>75.75</v>
      </c>
      <c r="I1376" s="369"/>
      <c r="J1376" s="25">
        <f t="shared" si="644"/>
        <v>0.75</v>
      </c>
      <c r="M1376" s="25">
        <f>VLOOKUP(B1376,'INS-SIN-SD-10-2023'!A:D,4,0)</f>
        <v>75.75</v>
      </c>
      <c r="N1376" s="25" t="b">
        <f t="shared" si="645"/>
        <v>1</v>
      </c>
      <c r="O1376" s="377"/>
      <c r="P1376" s="377" t="s">
        <v>13773</v>
      </c>
    </row>
    <row r="1377" spans="1:16" x14ac:dyDescent="0.25">
      <c r="A1377" s="378">
        <f t="shared" si="643"/>
        <v>94675</v>
      </c>
      <c r="B1377" s="379">
        <v>38383</v>
      </c>
      <c r="C1377" s="380"/>
      <c r="D1377" s="380" t="s">
        <v>7660</v>
      </c>
      <c r="E1377" s="381"/>
      <c r="F1377" s="381" t="s">
        <v>6</v>
      </c>
      <c r="G1377" s="382">
        <v>1.2E-2</v>
      </c>
      <c r="H1377" s="383">
        <f>VLOOKUP(B1377,'INS-SIN-SD-10-2023'!A:D,4,0)</f>
        <v>2.27</v>
      </c>
      <c r="I1377" s="383"/>
      <c r="J1377" s="25">
        <f t="shared" si="644"/>
        <v>0.02</v>
      </c>
      <c r="M1377" s="25">
        <f>VLOOKUP(B1377,'INS-SIN-SD-10-2023'!A:D,4,0)</f>
        <v>2.27</v>
      </c>
      <c r="N1377" s="25" t="b">
        <f t="shared" si="645"/>
        <v>1</v>
      </c>
      <c r="O1377" s="377"/>
      <c r="P1377" s="377" t="s">
        <v>13773</v>
      </c>
    </row>
    <row r="1378" spans="1:16" ht="60" x14ac:dyDescent="0.25">
      <c r="A1378" s="328">
        <v>94677</v>
      </c>
      <c r="B1378" s="357"/>
      <c r="C1378" s="339" t="s">
        <v>14022</v>
      </c>
      <c r="D1378" s="339"/>
      <c r="E1378" s="334" t="s">
        <v>6</v>
      </c>
      <c r="F1378" s="334"/>
      <c r="G1378" s="358"/>
      <c r="H1378" s="359"/>
      <c r="I1378" s="340">
        <f>SUMIF(A:A,A1378,J:J)</f>
        <v>23.8</v>
      </c>
      <c r="J1378" s="377"/>
      <c r="K1378" s="377"/>
      <c r="L1378" s="377"/>
      <c r="M1378" s="377"/>
      <c r="N1378" s="377"/>
      <c r="O1378" s="377"/>
      <c r="P1378" s="377"/>
    </row>
    <row r="1379" spans="1:16" ht="30" x14ac:dyDescent="0.25">
      <c r="A1379" s="390">
        <f t="shared" ref="A1379:A1384" si="646">IF(O1379&lt;&gt;0,O1379,A1378)</f>
        <v>94677</v>
      </c>
      <c r="B1379" s="391">
        <v>88248</v>
      </c>
      <c r="C1379" s="392"/>
      <c r="D1379" s="392" t="s">
        <v>3290</v>
      </c>
      <c r="E1379" s="393"/>
      <c r="F1379" s="393" t="s">
        <v>517</v>
      </c>
      <c r="G1379" s="394">
        <v>0.17100000000000001</v>
      </c>
      <c r="H1379" s="395">
        <f>VLOOKUP(B1379,'CMP-SIN-SD-10-2023'!A:D,4,0)</f>
        <v>22.17</v>
      </c>
      <c r="I1379" s="395"/>
      <c r="J1379" s="25">
        <f t="shared" ref="J1379:J1384" si="647">TRUNC((H1379*G1379),2)</f>
        <v>3.79</v>
      </c>
      <c r="M1379" s="25">
        <f>VLOOKUP(B1379,'CMP-SIN-SD-10-2023'!A:D,4,0)</f>
        <v>22.17</v>
      </c>
      <c r="N1379" s="25" t="b">
        <f t="shared" ref="N1379:N1384" si="648">M1379=H1379</f>
        <v>1</v>
      </c>
      <c r="O1379" s="377"/>
      <c r="P1379" s="377"/>
    </row>
    <row r="1380" spans="1:16" ht="30" x14ac:dyDescent="0.25">
      <c r="A1380" s="367">
        <f t="shared" si="646"/>
        <v>94677</v>
      </c>
      <c r="B1380" s="226">
        <v>88267</v>
      </c>
      <c r="C1380" s="227"/>
      <c r="D1380" s="227" t="s">
        <v>3307</v>
      </c>
      <c r="E1380" s="228"/>
      <c r="F1380" s="228" t="s">
        <v>517</v>
      </c>
      <c r="G1380" s="368">
        <v>0.17100000000000001</v>
      </c>
      <c r="H1380" s="369">
        <f>VLOOKUP(B1380,'CMP-SIN-SD-10-2023'!A:D,4,0)</f>
        <v>28.78</v>
      </c>
      <c r="I1380" s="369"/>
      <c r="J1380" s="25">
        <f t="shared" si="647"/>
        <v>4.92</v>
      </c>
      <c r="M1380" s="25">
        <f>VLOOKUP(B1380,'CMP-SIN-SD-10-2023'!A:D,4,0)</f>
        <v>28.78</v>
      </c>
      <c r="N1380" s="25" t="b">
        <f t="shared" si="648"/>
        <v>1</v>
      </c>
      <c r="O1380" s="377"/>
      <c r="P1380" s="377"/>
    </row>
    <row r="1381" spans="1:16" x14ac:dyDescent="0.25">
      <c r="A1381" s="367">
        <f t="shared" si="646"/>
        <v>94677</v>
      </c>
      <c r="B1381" s="226">
        <v>20080</v>
      </c>
      <c r="C1381" s="227"/>
      <c r="D1381" s="227" t="s">
        <v>7441</v>
      </c>
      <c r="E1381" s="228"/>
      <c r="F1381" s="228" t="s">
        <v>6</v>
      </c>
      <c r="G1381" s="368">
        <v>7.0999999999999994E-2</v>
      </c>
      <c r="H1381" s="369">
        <f>VLOOKUP(B1381,'INS-SIN-SD-10-2023'!A:D,4,0)</f>
        <v>21.82</v>
      </c>
      <c r="I1381" s="369"/>
      <c r="J1381" s="25">
        <f t="shared" si="647"/>
        <v>1.54</v>
      </c>
      <c r="M1381" s="25">
        <f>VLOOKUP(B1381,'INS-SIN-SD-10-2023'!A:D,4,0)</f>
        <v>21.82</v>
      </c>
      <c r="N1381" s="25" t="b">
        <f t="shared" si="648"/>
        <v>1</v>
      </c>
      <c r="O1381" s="377"/>
      <c r="P1381" s="377" t="s">
        <v>13773</v>
      </c>
    </row>
    <row r="1382" spans="1:16" ht="30" x14ac:dyDescent="0.25">
      <c r="A1382" s="367">
        <f t="shared" si="646"/>
        <v>94677</v>
      </c>
      <c r="B1382" s="226">
        <v>1958</v>
      </c>
      <c r="C1382" s="227"/>
      <c r="D1382" s="227" t="s">
        <v>7554</v>
      </c>
      <c r="E1382" s="228"/>
      <c r="F1382" s="228" t="s">
        <v>6</v>
      </c>
      <c r="G1382" s="368">
        <v>1</v>
      </c>
      <c r="H1382" s="369">
        <f>VLOOKUP(B1382,'INS-SIN-SD-10-2023'!A:D,4,0)</f>
        <v>12.16</v>
      </c>
      <c r="I1382" s="369"/>
      <c r="J1382" s="25">
        <f t="shared" si="647"/>
        <v>12.16</v>
      </c>
      <c r="M1382" s="25">
        <f>VLOOKUP(B1382,'INS-SIN-SD-10-2023'!A:D,4,0)</f>
        <v>12.16</v>
      </c>
      <c r="N1382" s="25" t="b">
        <f t="shared" si="648"/>
        <v>1</v>
      </c>
      <c r="O1382" s="377"/>
      <c r="P1382" s="377" t="s">
        <v>13773</v>
      </c>
    </row>
    <row r="1383" spans="1:16" ht="30" x14ac:dyDescent="0.25">
      <c r="A1383" s="367">
        <f t="shared" si="646"/>
        <v>94677</v>
      </c>
      <c r="B1383" s="226">
        <v>20083</v>
      </c>
      <c r="C1383" s="227"/>
      <c r="D1383" s="227" t="s">
        <v>7774</v>
      </c>
      <c r="E1383" s="228"/>
      <c r="F1383" s="228" t="s">
        <v>6</v>
      </c>
      <c r="G1383" s="368">
        <v>1.7999999999999999E-2</v>
      </c>
      <c r="H1383" s="369">
        <f>VLOOKUP(B1383,'INS-SIN-SD-10-2023'!A:D,4,0)</f>
        <v>75.75</v>
      </c>
      <c r="I1383" s="369"/>
      <c r="J1383" s="25">
        <f t="shared" si="647"/>
        <v>1.36</v>
      </c>
      <c r="M1383" s="25">
        <f>VLOOKUP(B1383,'INS-SIN-SD-10-2023'!A:D,4,0)</f>
        <v>75.75</v>
      </c>
      <c r="N1383" s="25" t="b">
        <f t="shared" si="648"/>
        <v>1</v>
      </c>
      <c r="O1383" s="377"/>
      <c r="P1383" s="377" t="s">
        <v>13773</v>
      </c>
    </row>
    <row r="1384" spans="1:16" x14ac:dyDescent="0.25">
      <c r="A1384" s="378">
        <f t="shared" si="646"/>
        <v>94677</v>
      </c>
      <c r="B1384" s="379">
        <v>38383</v>
      </c>
      <c r="C1384" s="380"/>
      <c r="D1384" s="380" t="s">
        <v>7660</v>
      </c>
      <c r="E1384" s="381"/>
      <c r="F1384" s="381" t="s">
        <v>6</v>
      </c>
      <c r="G1384" s="382">
        <v>1.7000000000000001E-2</v>
      </c>
      <c r="H1384" s="383">
        <f>VLOOKUP(B1384,'INS-SIN-SD-10-2023'!A:D,4,0)</f>
        <v>2.27</v>
      </c>
      <c r="I1384" s="383"/>
      <c r="J1384" s="25">
        <f t="shared" si="647"/>
        <v>0.03</v>
      </c>
      <c r="M1384" s="25">
        <f>VLOOKUP(B1384,'INS-SIN-SD-10-2023'!A:D,4,0)</f>
        <v>2.27</v>
      </c>
      <c r="N1384" s="25" t="b">
        <f t="shared" si="648"/>
        <v>1</v>
      </c>
      <c r="O1384" s="377"/>
      <c r="P1384" s="377" t="s">
        <v>13773</v>
      </c>
    </row>
    <row r="1385" spans="1:16" ht="60" x14ac:dyDescent="0.25">
      <c r="A1385" s="328">
        <v>94679</v>
      </c>
      <c r="B1385" s="357"/>
      <c r="C1385" s="339" t="s">
        <v>14023</v>
      </c>
      <c r="D1385" s="339"/>
      <c r="E1385" s="334" t="s">
        <v>6</v>
      </c>
      <c r="F1385" s="334"/>
      <c r="G1385" s="358"/>
      <c r="H1385" s="359"/>
      <c r="I1385" s="340">
        <f>SUMIF(A:A,A1385,J:J)</f>
        <v>24.83</v>
      </c>
      <c r="J1385" s="377"/>
      <c r="K1385" s="377"/>
      <c r="L1385" s="377"/>
      <c r="M1385" s="377"/>
      <c r="N1385" s="377"/>
      <c r="O1385" s="377"/>
      <c r="P1385" s="377"/>
    </row>
    <row r="1386" spans="1:16" ht="30" x14ac:dyDescent="0.25">
      <c r="A1386" s="390">
        <f t="shared" ref="A1386:A1391" si="649">IF(O1386&lt;&gt;0,O1386,A1385)</f>
        <v>94679</v>
      </c>
      <c r="B1386" s="391">
        <v>88248</v>
      </c>
      <c r="C1386" s="392"/>
      <c r="D1386" s="392" t="s">
        <v>3290</v>
      </c>
      <c r="E1386" s="393"/>
      <c r="F1386" s="393" t="s">
        <v>517</v>
      </c>
      <c r="G1386" s="394">
        <v>0.17100000000000001</v>
      </c>
      <c r="H1386" s="395">
        <f>VLOOKUP(B1386,'CMP-SIN-SD-10-2023'!A:D,4,0)</f>
        <v>22.17</v>
      </c>
      <c r="I1386" s="395"/>
      <c r="J1386" s="25">
        <f t="shared" ref="J1386:J1391" si="650">TRUNC((H1386*G1386),2)</f>
        <v>3.79</v>
      </c>
      <c r="M1386" s="25">
        <f>VLOOKUP(B1386,'CMP-SIN-SD-10-2023'!A:D,4,0)</f>
        <v>22.17</v>
      </c>
      <c r="N1386" s="25" t="b">
        <f t="shared" ref="N1386:N1391" si="651">M1386=H1386</f>
        <v>1</v>
      </c>
      <c r="O1386" s="377"/>
      <c r="P1386" s="377"/>
    </row>
    <row r="1387" spans="1:16" ht="30" x14ac:dyDescent="0.25">
      <c r="A1387" s="367">
        <f t="shared" si="649"/>
        <v>94679</v>
      </c>
      <c r="B1387" s="226">
        <v>88267</v>
      </c>
      <c r="C1387" s="227"/>
      <c r="D1387" s="227" t="s">
        <v>3307</v>
      </c>
      <c r="E1387" s="228"/>
      <c r="F1387" s="228" t="s">
        <v>517</v>
      </c>
      <c r="G1387" s="368">
        <v>0.17100000000000001</v>
      </c>
      <c r="H1387" s="369">
        <f>VLOOKUP(B1387,'CMP-SIN-SD-10-2023'!A:D,4,0)</f>
        <v>28.78</v>
      </c>
      <c r="I1387" s="369"/>
      <c r="J1387" s="25">
        <f t="shared" si="650"/>
        <v>4.92</v>
      </c>
      <c r="M1387" s="25">
        <f>VLOOKUP(B1387,'CMP-SIN-SD-10-2023'!A:D,4,0)</f>
        <v>28.78</v>
      </c>
      <c r="N1387" s="25" t="b">
        <f t="shared" si="651"/>
        <v>1</v>
      </c>
      <c r="O1387" s="377"/>
      <c r="P1387" s="377"/>
    </row>
    <row r="1388" spans="1:16" x14ac:dyDescent="0.25">
      <c r="A1388" s="367">
        <f t="shared" si="649"/>
        <v>94679</v>
      </c>
      <c r="B1388" s="226">
        <v>20080</v>
      </c>
      <c r="C1388" s="227"/>
      <c r="D1388" s="227" t="s">
        <v>7441</v>
      </c>
      <c r="E1388" s="228"/>
      <c r="F1388" s="228" t="s">
        <v>6</v>
      </c>
      <c r="G1388" s="368">
        <v>7.0999999999999994E-2</v>
      </c>
      <c r="H1388" s="369">
        <f>VLOOKUP(B1388,'INS-SIN-SD-10-2023'!A:D,4,0)</f>
        <v>21.82</v>
      </c>
      <c r="I1388" s="369"/>
      <c r="J1388" s="25">
        <f t="shared" si="650"/>
        <v>1.54</v>
      </c>
      <c r="M1388" s="25">
        <f>VLOOKUP(B1388,'INS-SIN-SD-10-2023'!A:D,4,0)</f>
        <v>21.82</v>
      </c>
      <c r="N1388" s="25" t="b">
        <f t="shared" si="651"/>
        <v>1</v>
      </c>
      <c r="O1388" s="377"/>
      <c r="P1388" s="377" t="s">
        <v>13773</v>
      </c>
    </row>
    <row r="1389" spans="1:16" ht="30" x14ac:dyDescent="0.25">
      <c r="A1389" s="367">
        <f t="shared" si="649"/>
        <v>94679</v>
      </c>
      <c r="B1389" s="226">
        <v>1959</v>
      </c>
      <c r="C1389" s="227"/>
      <c r="D1389" s="227" t="s">
        <v>7555</v>
      </c>
      <c r="E1389" s="228"/>
      <c r="F1389" s="228" t="s">
        <v>6</v>
      </c>
      <c r="G1389" s="368">
        <v>1</v>
      </c>
      <c r="H1389" s="369">
        <f>VLOOKUP(B1389,'INS-SIN-SD-10-2023'!A:D,4,0)</f>
        <v>13.19</v>
      </c>
      <c r="I1389" s="369"/>
      <c r="J1389" s="25">
        <f t="shared" si="650"/>
        <v>13.19</v>
      </c>
      <c r="M1389" s="25">
        <f>VLOOKUP(B1389,'INS-SIN-SD-10-2023'!A:D,4,0)</f>
        <v>13.19</v>
      </c>
      <c r="N1389" s="25" t="b">
        <f t="shared" si="651"/>
        <v>1</v>
      </c>
      <c r="O1389" s="377"/>
      <c r="P1389" s="377" t="s">
        <v>13773</v>
      </c>
    </row>
    <row r="1390" spans="1:16" ht="30" x14ac:dyDescent="0.25">
      <c r="A1390" s="367">
        <f t="shared" si="649"/>
        <v>94679</v>
      </c>
      <c r="B1390" s="226">
        <v>20083</v>
      </c>
      <c r="C1390" s="227"/>
      <c r="D1390" s="227" t="s">
        <v>7774</v>
      </c>
      <c r="E1390" s="228"/>
      <c r="F1390" s="228" t="s">
        <v>6</v>
      </c>
      <c r="G1390" s="368">
        <v>1.7999999999999999E-2</v>
      </c>
      <c r="H1390" s="369">
        <f>VLOOKUP(B1390,'INS-SIN-SD-10-2023'!A:D,4,0)</f>
        <v>75.75</v>
      </c>
      <c r="I1390" s="369"/>
      <c r="J1390" s="25">
        <f t="shared" si="650"/>
        <v>1.36</v>
      </c>
      <c r="M1390" s="25">
        <f>VLOOKUP(B1390,'INS-SIN-SD-10-2023'!A:D,4,0)</f>
        <v>75.75</v>
      </c>
      <c r="N1390" s="25" t="b">
        <f t="shared" si="651"/>
        <v>1</v>
      </c>
      <c r="O1390" s="377"/>
      <c r="P1390" s="377" t="s">
        <v>13773</v>
      </c>
    </row>
    <row r="1391" spans="1:16" x14ac:dyDescent="0.25">
      <c r="A1391" s="378">
        <f t="shared" si="649"/>
        <v>94679</v>
      </c>
      <c r="B1391" s="379">
        <v>38383</v>
      </c>
      <c r="C1391" s="380"/>
      <c r="D1391" s="380" t="s">
        <v>7660</v>
      </c>
      <c r="E1391" s="381"/>
      <c r="F1391" s="381" t="s">
        <v>6</v>
      </c>
      <c r="G1391" s="382">
        <v>1.7000000000000001E-2</v>
      </c>
      <c r="H1391" s="383">
        <f>VLOOKUP(B1391,'INS-SIN-SD-10-2023'!A:D,4,0)</f>
        <v>2.27</v>
      </c>
      <c r="I1391" s="383"/>
      <c r="J1391" s="25">
        <f t="shared" si="650"/>
        <v>0.03</v>
      </c>
      <c r="M1391" s="25">
        <f>VLOOKUP(B1391,'INS-SIN-SD-10-2023'!A:D,4,0)</f>
        <v>2.27</v>
      </c>
      <c r="N1391" s="25" t="b">
        <f t="shared" si="651"/>
        <v>1</v>
      </c>
      <c r="O1391" s="377"/>
      <c r="P1391" s="377" t="s">
        <v>13773</v>
      </c>
    </row>
    <row r="1392" spans="1:16" ht="60" x14ac:dyDescent="0.25">
      <c r="A1392" s="328">
        <v>94681</v>
      </c>
      <c r="B1392" s="357"/>
      <c r="C1392" s="339" t="s">
        <v>14024</v>
      </c>
      <c r="D1392" s="339"/>
      <c r="E1392" s="334" t="s">
        <v>6</v>
      </c>
      <c r="F1392" s="334"/>
      <c r="G1392" s="358"/>
      <c r="H1392" s="359"/>
      <c r="I1392" s="340">
        <f>SUMIF(A:A,A1392,J:J)</f>
        <v>55.050000000000004</v>
      </c>
      <c r="J1392" s="377"/>
      <c r="K1392" s="377"/>
      <c r="L1392" s="377"/>
      <c r="M1392" s="377"/>
      <c r="N1392" s="377"/>
      <c r="O1392" s="377"/>
      <c r="P1392" s="377"/>
    </row>
    <row r="1393" spans="1:16" ht="30" x14ac:dyDescent="0.25">
      <c r="A1393" s="390">
        <f t="shared" ref="A1393:A1398" si="652">IF(O1393&lt;&gt;0,O1393,A1392)</f>
        <v>94681</v>
      </c>
      <c r="B1393" s="391">
        <v>88248</v>
      </c>
      <c r="C1393" s="392"/>
      <c r="D1393" s="392" t="s">
        <v>3290</v>
      </c>
      <c r="E1393" s="393"/>
      <c r="F1393" s="393" t="s">
        <v>517</v>
      </c>
      <c r="G1393" s="394">
        <v>0.27600000000000002</v>
      </c>
      <c r="H1393" s="395">
        <f>VLOOKUP(B1393,'CMP-SIN-SD-10-2023'!A:D,4,0)</f>
        <v>22.17</v>
      </c>
      <c r="I1393" s="395"/>
      <c r="J1393" s="25">
        <f t="shared" ref="J1393:J1398" si="653">TRUNC((H1393*G1393),2)</f>
        <v>6.11</v>
      </c>
      <c r="M1393" s="25">
        <f>VLOOKUP(B1393,'CMP-SIN-SD-10-2023'!A:D,4,0)</f>
        <v>22.17</v>
      </c>
      <c r="N1393" s="25" t="b">
        <f t="shared" ref="N1393:N1398" si="654">M1393=H1393</f>
        <v>1</v>
      </c>
      <c r="O1393" s="377"/>
      <c r="P1393" s="377"/>
    </row>
    <row r="1394" spans="1:16" ht="30" x14ac:dyDescent="0.25">
      <c r="A1394" s="367">
        <f t="shared" si="652"/>
        <v>94681</v>
      </c>
      <c r="B1394" s="226">
        <v>88267</v>
      </c>
      <c r="C1394" s="227"/>
      <c r="D1394" s="227" t="s">
        <v>3307</v>
      </c>
      <c r="E1394" s="228"/>
      <c r="F1394" s="228" t="s">
        <v>517</v>
      </c>
      <c r="G1394" s="368">
        <v>0.27600000000000002</v>
      </c>
      <c r="H1394" s="369">
        <f>VLOOKUP(B1394,'CMP-SIN-SD-10-2023'!A:D,4,0)</f>
        <v>28.78</v>
      </c>
      <c r="I1394" s="369"/>
      <c r="J1394" s="25">
        <f t="shared" si="653"/>
        <v>7.94</v>
      </c>
      <c r="M1394" s="25">
        <f>VLOOKUP(B1394,'CMP-SIN-SD-10-2023'!A:D,4,0)</f>
        <v>28.78</v>
      </c>
      <c r="N1394" s="25" t="b">
        <f t="shared" si="654"/>
        <v>1</v>
      </c>
      <c r="O1394" s="377"/>
      <c r="P1394" s="377"/>
    </row>
    <row r="1395" spans="1:16" x14ac:dyDescent="0.25">
      <c r="A1395" s="367">
        <f t="shared" si="652"/>
        <v>94681</v>
      </c>
      <c r="B1395" s="226">
        <v>20080</v>
      </c>
      <c r="C1395" s="227"/>
      <c r="D1395" s="227" t="s">
        <v>7441</v>
      </c>
      <c r="E1395" s="228"/>
      <c r="F1395" s="228" t="s">
        <v>6</v>
      </c>
      <c r="G1395" s="368">
        <v>0.154</v>
      </c>
      <c r="H1395" s="369">
        <f>VLOOKUP(B1395,'INS-SIN-SD-10-2023'!A:D,4,0)</f>
        <v>21.82</v>
      </c>
      <c r="I1395" s="369"/>
      <c r="J1395" s="25">
        <f t="shared" si="653"/>
        <v>3.36</v>
      </c>
      <c r="M1395" s="25">
        <f>VLOOKUP(B1395,'INS-SIN-SD-10-2023'!A:D,4,0)</f>
        <v>21.82</v>
      </c>
      <c r="N1395" s="25" t="b">
        <f t="shared" si="654"/>
        <v>1</v>
      </c>
      <c r="O1395" s="377"/>
      <c r="P1395" s="377" t="s">
        <v>13773</v>
      </c>
    </row>
    <row r="1396" spans="1:16" ht="30" x14ac:dyDescent="0.25">
      <c r="A1396" s="367">
        <f t="shared" si="652"/>
        <v>94681</v>
      </c>
      <c r="B1396" s="226">
        <v>1925</v>
      </c>
      <c r="C1396" s="227"/>
      <c r="D1396" s="227" t="s">
        <v>7556</v>
      </c>
      <c r="E1396" s="228"/>
      <c r="F1396" s="228" t="s">
        <v>6</v>
      </c>
      <c r="G1396" s="368">
        <v>1</v>
      </c>
      <c r="H1396" s="369">
        <f>VLOOKUP(B1396,'INS-SIN-SD-10-2023'!A:D,4,0)</f>
        <v>34.479999999999997</v>
      </c>
      <c r="I1396" s="369"/>
      <c r="J1396" s="25">
        <f t="shared" si="653"/>
        <v>34.479999999999997</v>
      </c>
      <c r="M1396" s="25">
        <f>VLOOKUP(B1396,'INS-SIN-SD-10-2023'!A:D,4,0)</f>
        <v>34.479999999999997</v>
      </c>
      <c r="N1396" s="25" t="b">
        <f t="shared" si="654"/>
        <v>1</v>
      </c>
      <c r="O1396" s="377"/>
      <c r="P1396" s="377" t="s">
        <v>13773</v>
      </c>
    </row>
    <row r="1397" spans="1:16" ht="30" x14ac:dyDescent="0.25">
      <c r="A1397" s="367">
        <f t="shared" si="652"/>
        <v>94681</v>
      </c>
      <c r="B1397" s="226">
        <v>20083</v>
      </c>
      <c r="C1397" s="227"/>
      <c r="D1397" s="227" t="s">
        <v>7774</v>
      </c>
      <c r="E1397" s="228"/>
      <c r="F1397" s="228" t="s">
        <v>6</v>
      </c>
      <c r="G1397" s="368">
        <v>4.1000000000000002E-2</v>
      </c>
      <c r="H1397" s="369">
        <f>VLOOKUP(B1397,'INS-SIN-SD-10-2023'!A:D,4,0)</f>
        <v>75.75</v>
      </c>
      <c r="I1397" s="369"/>
      <c r="J1397" s="25">
        <f t="shared" si="653"/>
        <v>3.1</v>
      </c>
      <c r="M1397" s="25">
        <f>VLOOKUP(B1397,'INS-SIN-SD-10-2023'!A:D,4,0)</f>
        <v>75.75</v>
      </c>
      <c r="N1397" s="25" t="b">
        <f t="shared" si="654"/>
        <v>1</v>
      </c>
      <c r="O1397" s="377"/>
      <c r="P1397" s="377" t="s">
        <v>13773</v>
      </c>
    </row>
    <row r="1398" spans="1:16" x14ac:dyDescent="0.25">
      <c r="A1398" s="378">
        <f t="shared" si="652"/>
        <v>94681</v>
      </c>
      <c r="B1398" s="379">
        <v>38383</v>
      </c>
      <c r="C1398" s="380"/>
      <c r="D1398" s="380" t="s">
        <v>7660</v>
      </c>
      <c r="E1398" s="381"/>
      <c r="F1398" s="381" t="s">
        <v>6</v>
      </c>
      <c r="G1398" s="382">
        <v>2.8000000000000001E-2</v>
      </c>
      <c r="H1398" s="383">
        <f>VLOOKUP(B1398,'INS-SIN-SD-10-2023'!A:D,4,0)</f>
        <v>2.27</v>
      </c>
      <c r="I1398" s="383"/>
      <c r="J1398" s="25">
        <f t="shared" si="653"/>
        <v>0.06</v>
      </c>
      <c r="M1398" s="25">
        <f>VLOOKUP(B1398,'INS-SIN-SD-10-2023'!A:D,4,0)</f>
        <v>2.27</v>
      </c>
      <c r="N1398" s="25" t="b">
        <f t="shared" si="654"/>
        <v>1</v>
      </c>
      <c r="O1398" s="377"/>
      <c r="P1398" s="377" t="s">
        <v>13773</v>
      </c>
    </row>
    <row r="1399" spans="1:16" ht="60" x14ac:dyDescent="0.25">
      <c r="A1399" s="328">
        <v>94683</v>
      </c>
      <c r="B1399" s="357"/>
      <c r="C1399" s="339" t="s">
        <v>14025</v>
      </c>
      <c r="D1399" s="339"/>
      <c r="E1399" s="334" t="s">
        <v>6</v>
      </c>
      <c r="F1399" s="334"/>
      <c r="G1399" s="358"/>
      <c r="H1399" s="359"/>
      <c r="I1399" s="340">
        <f>SUMIF(A:A,A1399,J:J)</f>
        <v>73.509999999999991</v>
      </c>
      <c r="J1399" s="377"/>
      <c r="K1399" s="377"/>
      <c r="L1399" s="377"/>
      <c r="M1399" s="377"/>
      <c r="N1399" s="377"/>
      <c r="O1399" s="377"/>
      <c r="P1399" s="377"/>
    </row>
    <row r="1400" spans="1:16" ht="30" x14ac:dyDescent="0.25">
      <c r="A1400" s="390">
        <f t="shared" ref="A1400:A1405" si="655">IF(O1400&lt;&gt;0,O1400,A1399)</f>
        <v>94683</v>
      </c>
      <c r="B1400" s="391">
        <v>88248</v>
      </c>
      <c r="C1400" s="392"/>
      <c r="D1400" s="392" t="s">
        <v>3290</v>
      </c>
      <c r="E1400" s="393"/>
      <c r="F1400" s="393" t="s">
        <v>517</v>
      </c>
      <c r="G1400" s="394">
        <v>0.27600000000000002</v>
      </c>
      <c r="H1400" s="395">
        <f>VLOOKUP(B1400,'CMP-SIN-SD-10-2023'!A:D,4,0)</f>
        <v>22.17</v>
      </c>
      <c r="I1400" s="395"/>
      <c r="J1400" s="25">
        <f t="shared" ref="J1400:J1405" si="656">TRUNC((H1400*G1400),2)</f>
        <v>6.11</v>
      </c>
      <c r="M1400" s="25">
        <f>VLOOKUP(B1400,'CMP-SIN-SD-10-2023'!A:D,4,0)</f>
        <v>22.17</v>
      </c>
      <c r="N1400" s="25" t="b">
        <f t="shared" ref="N1400:N1405" si="657">M1400=H1400</f>
        <v>1</v>
      </c>
      <c r="O1400" s="377"/>
      <c r="P1400" s="377"/>
    </row>
    <row r="1401" spans="1:16" ht="30" x14ac:dyDescent="0.25">
      <c r="A1401" s="367">
        <f t="shared" si="655"/>
        <v>94683</v>
      </c>
      <c r="B1401" s="226">
        <v>88267</v>
      </c>
      <c r="C1401" s="227"/>
      <c r="D1401" s="227" t="s">
        <v>3307</v>
      </c>
      <c r="E1401" s="228"/>
      <c r="F1401" s="228" t="s">
        <v>517</v>
      </c>
      <c r="G1401" s="368">
        <v>0.27600000000000002</v>
      </c>
      <c r="H1401" s="369">
        <f>VLOOKUP(B1401,'CMP-SIN-SD-10-2023'!A:D,4,0)</f>
        <v>28.78</v>
      </c>
      <c r="I1401" s="369"/>
      <c r="J1401" s="25">
        <f t="shared" si="656"/>
        <v>7.94</v>
      </c>
      <c r="M1401" s="25">
        <f>VLOOKUP(B1401,'CMP-SIN-SD-10-2023'!A:D,4,0)</f>
        <v>28.78</v>
      </c>
      <c r="N1401" s="25" t="b">
        <f t="shared" si="657"/>
        <v>1</v>
      </c>
      <c r="O1401" s="377"/>
      <c r="P1401" s="377"/>
    </row>
    <row r="1402" spans="1:16" x14ac:dyDescent="0.25">
      <c r="A1402" s="367">
        <f t="shared" si="655"/>
        <v>94683</v>
      </c>
      <c r="B1402" s="226">
        <v>20080</v>
      </c>
      <c r="C1402" s="227"/>
      <c r="D1402" s="227" t="s">
        <v>7441</v>
      </c>
      <c r="E1402" s="228"/>
      <c r="F1402" s="228" t="s">
        <v>6</v>
      </c>
      <c r="G1402" s="368">
        <v>0.154</v>
      </c>
      <c r="H1402" s="369">
        <f>VLOOKUP(B1402,'INS-SIN-SD-10-2023'!A:D,4,0)</f>
        <v>21.82</v>
      </c>
      <c r="I1402" s="369"/>
      <c r="J1402" s="25">
        <f t="shared" si="656"/>
        <v>3.36</v>
      </c>
      <c r="M1402" s="25">
        <f>VLOOKUP(B1402,'INS-SIN-SD-10-2023'!A:D,4,0)</f>
        <v>21.82</v>
      </c>
      <c r="N1402" s="25" t="b">
        <f t="shared" si="657"/>
        <v>1</v>
      </c>
      <c r="O1402" s="377"/>
      <c r="P1402" s="377" t="s">
        <v>13773</v>
      </c>
    </row>
    <row r="1403" spans="1:16" ht="30" x14ac:dyDescent="0.25">
      <c r="A1403" s="367">
        <f t="shared" si="655"/>
        <v>94683</v>
      </c>
      <c r="B1403" s="226">
        <v>1960</v>
      </c>
      <c r="C1403" s="227"/>
      <c r="D1403" s="227" t="s">
        <v>7557</v>
      </c>
      <c r="E1403" s="228"/>
      <c r="F1403" s="228" t="s">
        <v>6</v>
      </c>
      <c r="G1403" s="368">
        <v>1</v>
      </c>
      <c r="H1403" s="369">
        <f>VLOOKUP(B1403,'INS-SIN-SD-10-2023'!A:D,4,0)</f>
        <v>52.94</v>
      </c>
      <c r="I1403" s="369"/>
      <c r="J1403" s="25">
        <f t="shared" si="656"/>
        <v>52.94</v>
      </c>
      <c r="M1403" s="25">
        <f>VLOOKUP(B1403,'INS-SIN-SD-10-2023'!A:D,4,0)</f>
        <v>52.94</v>
      </c>
      <c r="N1403" s="25" t="b">
        <f t="shared" si="657"/>
        <v>1</v>
      </c>
      <c r="O1403" s="377"/>
      <c r="P1403" s="377" t="s">
        <v>13773</v>
      </c>
    </row>
    <row r="1404" spans="1:16" ht="30" x14ac:dyDescent="0.25">
      <c r="A1404" s="367">
        <f t="shared" si="655"/>
        <v>94683</v>
      </c>
      <c r="B1404" s="226">
        <v>20083</v>
      </c>
      <c r="C1404" s="227"/>
      <c r="D1404" s="227" t="s">
        <v>7774</v>
      </c>
      <c r="E1404" s="228"/>
      <c r="F1404" s="228" t="s">
        <v>6</v>
      </c>
      <c r="G1404" s="368">
        <v>4.1000000000000002E-2</v>
      </c>
      <c r="H1404" s="369">
        <f>VLOOKUP(B1404,'INS-SIN-SD-10-2023'!A:D,4,0)</f>
        <v>75.75</v>
      </c>
      <c r="I1404" s="369"/>
      <c r="J1404" s="25">
        <f t="shared" si="656"/>
        <v>3.1</v>
      </c>
      <c r="M1404" s="25">
        <f>VLOOKUP(B1404,'INS-SIN-SD-10-2023'!A:D,4,0)</f>
        <v>75.75</v>
      </c>
      <c r="N1404" s="25" t="b">
        <f t="shared" si="657"/>
        <v>1</v>
      </c>
      <c r="O1404" s="377"/>
      <c r="P1404" s="377" t="s">
        <v>13773</v>
      </c>
    </row>
    <row r="1405" spans="1:16" x14ac:dyDescent="0.25">
      <c r="A1405" s="378">
        <f t="shared" si="655"/>
        <v>94683</v>
      </c>
      <c r="B1405" s="379">
        <v>38383</v>
      </c>
      <c r="C1405" s="380"/>
      <c r="D1405" s="380" t="s">
        <v>7660</v>
      </c>
      <c r="E1405" s="381"/>
      <c r="F1405" s="381" t="s">
        <v>6</v>
      </c>
      <c r="G1405" s="382">
        <v>2.8000000000000001E-2</v>
      </c>
      <c r="H1405" s="383">
        <f>VLOOKUP(B1405,'INS-SIN-SD-10-2023'!A:D,4,0)</f>
        <v>2.27</v>
      </c>
      <c r="I1405" s="383"/>
      <c r="J1405" s="25">
        <f t="shared" si="656"/>
        <v>0.06</v>
      </c>
      <c r="M1405" s="25">
        <f>VLOOKUP(B1405,'INS-SIN-SD-10-2023'!A:D,4,0)</f>
        <v>2.27</v>
      </c>
      <c r="N1405" s="25" t="b">
        <f t="shared" si="657"/>
        <v>1</v>
      </c>
      <c r="O1405" s="377"/>
      <c r="P1405" s="377" t="s">
        <v>13773</v>
      </c>
    </row>
    <row r="1406" spans="1:16" ht="60" x14ac:dyDescent="0.25">
      <c r="A1406" s="328">
        <v>94687</v>
      </c>
      <c r="B1406" s="357"/>
      <c r="C1406" s="339" t="s">
        <v>14026</v>
      </c>
      <c r="D1406" s="339"/>
      <c r="E1406" s="334" t="s">
        <v>6</v>
      </c>
      <c r="F1406" s="334"/>
      <c r="G1406" s="358"/>
      <c r="H1406" s="359"/>
      <c r="I1406" s="340">
        <f>SUMIF(A:A,A1406,J:J)</f>
        <v>222.51</v>
      </c>
      <c r="J1406" s="377"/>
      <c r="K1406" s="377"/>
      <c r="L1406" s="377"/>
      <c r="M1406" s="377"/>
      <c r="N1406" s="377"/>
      <c r="O1406" s="377"/>
      <c r="P1406" s="377"/>
    </row>
    <row r="1407" spans="1:16" ht="30" x14ac:dyDescent="0.25">
      <c r="A1407" s="390">
        <f t="shared" ref="A1407:A1412" si="658">IF(O1407&lt;&gt;0,O1407,A1406)</f>
        <v>94687</v>
      </c>
      <c r="B1407" s="391">
        <v>88248</v>
      </c>
      <c r="C1407" s="392"/>
      <c r="D1407" s="392" t="s">
        <v>3290</v>
      </c>
      <c r="E1407" s="393"/>
      <c r="F1407" s="393" t="s">
        <v>517</v>
      </c>
      <c r="G1407" s="394">
        <v>0.48499999999999999</v>
      </c>
      <c r="H1407" s="395">
        <f>VLOOKUP(B1407,'CMP-SIN-SD-10-2023'!A:D,4,0)</f>
        <v>22.17</v>
      </c>
      <c r="I1407" s="395"/>
      <c r="J1407" s="25">
        <f t="shared" ref="J1407:J1412" si="659">TRUNC((H1407*G1407),2)</f>
        <v>10.75</v>
      </c>
      <c r="M1407" s="25">
        <f>VLOOKUP(B1407,'CMP-SIN-SD-10-2023'!A:D,4,0)</f>
        <v>22.17</v>
      </c>
      <c r="N1407" s="25" t="b">
        <f t="shared" ref="N1407:N1412" si="660">M1407=H1407</f>
        <v>1</v>
      </c>
      <c r="O1407" s="377"/>
      <c r="P1407" s="377"/>
    </row>
    <row r="1408" spans="1:16" ht="30" x14ac:dyDescent="0.25">
      <c r="A1408" s="367">
        <f t="shared" si="658"/>
        <v>94687</v>
      </c>
      <c r="B1408" s="226">
        <v>88267</v>
      </c>
      <c r="C1408" s="227"/>
      <c r="D1408" s="227" t="s">
        <v>3307</v>
      </c>
      <c r="E1408" s="228"/>
      <c r="F1408" s="228" t="s">
        <v>517</v>
      </c>
      <c r="G1408" s="368">
        <v>0.48499999999999999</v>
      </c>
      <c r="H1408" s="369">
        <f>VLOOKUP(B1408,'CMP-SIN-SD-10-2023'!A:D,4,0)</f>
        <v>28.78</v>
      </c>
      <c r="I1408" s="369"/>
      <c r="J1408" s="25">
        <f t="shared" si="659"/>
        <v>13.95</v>
      </c>
      <c r="M1408" s="25">
        <f>VLOOKUP(B1408,'CMP-SIN-SD-10-2023'!A:D,4,0)</f>
        <v>28.78</v>
      </c>
      <c r="N1408" s="25" t="b">
        <f t="shared" si="660"/>
        <v>1</v>
      </c>
      <c r="O1408" s="377"/>
      <c r="P1408" s="377"/>
    </row>
    <row r="1409" spans="1:16" x14ac:dyDescent="0.25">
      <c r="A1409" s="367">
        <f t="shared" si="658"/>
        <v>94687</v>
      </c>
      <c r="B1409" s="226">
        <v>20080</v>
      </c>
      <c r="C1409" s="227"/>
      <c r="D1409" s="227" t="s">
        <v>7441</v>
      </c>
      <c r="E1409" s="228"/>
      <c r="F1409" s="228" t="s">
        <v>6</v>
      </c>
      <c r="G1409" s="368">
        <v>0.28899999999999998</v>
      </c>
      <c r="H1409" s="369">
        <f>VLOOKUP(B1409,'INS-SIN-SD-10-2023'!A:D,4,0)</f>
        <v>21.82</v>
      </c>
      <c r="I1409" s="369"/>
      <c r="J1409" s="25">
        <f t="shared" si="659"/>
        <v>6.3</v>
      </c>
      <c r="M1409" s="25">
        <f>VLOOKUP(B1409,'INS-SIN-SD-10-2023'!A:D,4,0)</f>
        <v>21.82</v>
      </c>
      <c r="N1409" s="25" t="b">
        <f t="shared" si="660"/>
        <v>1</v>
      </c>
      <c r="O1409" s="377"/>
      <c r="P1409" s="377" t="s">
        <v>13773</v>
      </c>
    </row>
    <row r="1410" spans="1:16" ht="30" x14ac:dyDescent="0.25">
      <c r="A1410" s="367">
        <f t="shared" si="658"/>
        <v>94687</v>
      </c>
      <c r="B1410" s="226">
        <v>1962</v>
      </c>
      <c r="C1410" s="227"/>
      <c r="D1410" s="227" t="s">
        <v>7551</v>
      </c>
      <c r="E1410" s="228"/>
      <c r="F1410" s="228" t="s">
        <v>6</v>
      </c>
      <c r="G1410" s="368">
        <v>1</v>
      </c>
      <c r="H1410" s="369">
        <f>VLOOKUP(B1410,'INS-SIN-SD-10-2023'!A:D,4,0)</f>
        <v>185.66</v>
      </c>
      <c r="I1410" s="369"/>
      <c r="J1410" s="25">
        <f t="shared" si="659"/>
        <v>185.66</v>
      </c>
      <c r="M1410" s="25">
        <f>VLOOKUP(B1410,'INS-SIN-SD-10-2023'!A:D,4,0)</f>
        <v>185.66</v>
      </c>
      <c r="N1410" s="25" t="b">
        <f t="shared" si="660"/>
        <v>1</v>
      </c>
      <c r="O1410" s="377"/>
      <c r="P1410" s="377" t="s">
        <v>13773</v>
      </c>
    </row>
    <row r="1411" spans="1:16" ht="30" x14ac:dyDescent="0.25">
      <c r="A1411" s="367">
        <f t="shared" si="658"/>
        <v>94687</v>
      </c>
      <c r="B1411" s="226">
        <v>20083</v>
      </c>
      <c r="C1411" s="227"/>
      <c r="D1411" s="227" t="s">
        <v>7774</v>
      </c>
      <c r="E1411" s="228"/>
      <c r="F1411" s="228" t="s">
        <v>6</v>
      </c>
      <c r="G1411" s="368">
        <v>7.5999999999999998E-2</v>
      </c>
      <c r="H1411" s="369">
        <f>VLOOKUP(B1411,'INS-SIN-SD-10-2023'!A:D,4,0)</f>
        <v>75.75</v>
      </c>
      <c r="I1411" s="369"/>
      <c r="J1411" s="25">
        <f t="shared" si="659"/>
        <v>5.75</v>
      </c>
      <c r="M1411" s="25">
        <f>VLOOKUP(B1411,'INS-SIN-SD-10-2023'!A:D,4,0)</f>
        <v>75.75</v>
      </c>
      <c r="N1411" s="25" t="b">
        <f t="shared" si="660"/>
        <v>1</v>
      </c>
      <c r="O1411" s="377"/>
      <c r="P1411" s="377" t="s">
        <v>13773</v>
      </c>
    </row>
    <row r="1412" spans="1:16" x14ac:dyDescent="0.25">
      <c r="A1412" s="378">
        <f t="shared" si="658"/>
        <v>94687</v>
      </c>
      <c r="B1412" s="379">
        <v>38383</v>
      </c>
      <c r="C1412" s="380"/>
      <c r="D1412" s="380" t="s">
        <v>7660</v>
      </c>
      <c r="E1412" s="381"/>
      <c r="F1412" s="381" t="s">
        <v>6</v>
      </c>
      <c r="G1412" s="382">
        <v>4.8000000000000001E-2</v>
      </c>
      <c r="H1412" s="383">
        <f>VLOOKUP(B1412,'INS-SIN-SD-10-2023'!A:D,4,0)</f>
        <v>2.27</v>
      </c>
      <c r="I1412" s="383"/>
      <c r="J1412" s="25">
        <f t="shared" si="659"/>
        <v>0.1</v>
      </c>
      <c r="M1412" s="25">
        <f>VLOOKUP(B1412,'INS-SIN-SD-10-2023'!A:D,4,0)</f>
        <v>2.27</v>
      </c>
      <c r="N1412" s="25" t="b">
        <f t="shared" si="660"/>
        <v>1</v>
      </c>
      <c r="O1412" s="377"/>
      <c r="P1412" s="377" t="s">
        <v>13773</v>
      </c>
    </row>
    <row r="1413" spans="1:16" ht="45" x14ac:dyDescent="0.25">
      <c r="A1413" s="328">
        <v>89505</v>
      </c>
      <c r="B1413" s="357"/>
      <c r="C1413" s="339" t="s">
        <v>5898</v>
      </c>
      <c r="D1413" s="339"/>
      <c r="E1413" s="334" t="s">
        <v>6</v>
      </c>
      <c r="F1413" s="334"/>
      <c r="G1413" s="358"/>
      <c r="H1413" s="359"/>
      <c r="I1413" s="340">
        <f>SUMIF(A:A,A1413,J:J)</f>
        <v>40.660000000000004</v>
      </c>
      <c r="J1413" s="377"/>
      <c r="K1413" s="377"/>
      <c r="L1413" s="377"/>
      <c r="M1413" s="377"/>
      <c r="N1413" s="377"/>
      <c r="O1413" s="377"/>
      <c r="P1413" s="377"/>
    </row>
    <row r="1414" spans="1:16" ht="30" x14ac:dyDescent="0.25">
      <c r="A1414" s="390">
        <f t="shared" ref="A1414:A1419" si="661">IF(O1414&lt;&gt;0,O1414,A1413)</f>
        <v>89505</v>
      </c>
      <c r="B1414" s="391">
        <v>88248</v>
      </c>
      <c r="C1414" s="392"/>
      <c r="D1414" s="392" t="s">
        <v>3290</v>
      </c>
      <c r="E1414" s="393"/>
      <c r="F1414" s="393" t="s">
        <v>517</v>
      </c>
      <c r="G1414" s="394">
        <v>0.15060000000000001</v>
      </c>
      <c r="H1414" s="395">
        <f>VLOOKUP(B1414,'CMP-SIN-SD-10-2023'!A:D,4,0)</f>
        <v>22.17</v>
      </c>
      <c r="I1414" s="395"/>
      <c r="J1414" s="25">
        <f t="shared" ref="J1414:J1419" si="662">TRUNC((H1414*G1414),2)</f>
        <v>3.33</v>
      </c>
      <c r="M1414" s="25">
        <f>VLOOKUP(B1414,'CMP-SIN-SD-10-2023'!A:D,4,0)</f>
        <v>22.17</v>
      </c>
      <c r="N1414" s="25" t="b">
        <f t="shared" ref="N1414:N1419" si="663">M1414=H1414</f>
        <v>1</v>
      </c>
      <c r="O1414" s="377"/>
      <c r="P1414" s="377"/>
    </row>
    <row r="1415" spans="1:16" ht="30" x14ac:dyDescent="0.25">
      <c r="A1415" s="367">
        <f t="shared" si="661"/>
        <v>89505</v>
      </c>
      <c r="B1415" s="226">
        <v>88267</v>
      </c>
      <c r="C1415" s="227"/>
      <c r="D1415" s="227" t="s">
        <v>3307</v>
      </c>
      <c r="E1415" s="228"/>
      <c r="F1415" s="228" t="s">
        <v>517</v>
      </c>
      <c r="G1415" s="368">
        <v>0.15060000000000001</v>
      </c>
      <c r="H1415" s="369">
        <f>VLOOKUP(B1415,'CMP-SIN-SD-10-2023'!A:D,4,0)</f>
        <v>28.78</v>
      </c>
      <c r="I1415" s="369"/>
      <c r="J1415" s="25">
        <f t="shared" si="662"/>
        <v>4.33</v>
      </c>
      <c r="M1415" s="25">
        <f>VLOOKUP(B1415,'CMP-SIN-SD-10-2023'!A:D,4,0)</f>
        <v>28.78</v>
      </c>
      <c r="N1415" s="25" t="b">
        <f t="shared" si="663"/>
        <v>1</v>
      </c>
      <c r="O1415" s="377"/>
      <c r="P1415" s="377"/>
    </row>
    <row r="1416" spans="1:16" x14ac:dyDescent="0.25">
      <c r="A1416" s="367">
        <f t="shared" si="661"/>
        <v>89505</v>
      </c>
      <c r="B1416" s="226">
        <v>122</v>
      </c>
      <c r="C1416" s="227"/>
      <c r="D1416" s="227" t="s">
        <v>7440</v>
      </c>
      <c r="E1416" s="228"/>
      <c r="F1416" s="228" t="s">
        <v>6</v>
      </c>
      <c r="G1416" s="368">
        <v>2.12E-2</v>
      </c>
      <c r="H1416" s="369">
        <f>VLOOKUP(B1416,'INS-SIN-SD-10-2023'!A:D,4,0)</f>
        <v>66.86</v>
      </c>
      <c r="I1416" s="369"/>
      <c r="J1416" s="25">
        <f t="shared" si="662"/>
        <v>1.41</v>
      </c>
      <c r="M1416" s="25">
        <f>VLOOKUP(B1416,'INS-SIN-SD-10-2023'!A:D,4,0)</f>
        <v>66.86</v>
      </c>
      <c r="N1416" s="25" t="b">
        <f t="shared" si="663"/>
        <v>1</v>
      </c>
      <c r="O1416" s="377"/>
      <c r="P1416" s="377" t="s">
        <v>13773</v>
      </c>
    </row>
    <row r="1417" spans="1:16" ht="30" x14ac:dyDescent="0.25">
      <c r="A1417" s="367">
        <f t="shared" si="661"/>
        <v>89505</v>
      </c>
      <c r="B1417" s="226">
        <v>3539</v>
      </c>
      <c r="C1417" s="227"/>
      <c r="D1417" s="227" t="s">
        <v>7646</v>
      </c>
      <c r="E1417" s="228"/>
      <c r="F1417" s="228" t="s">
        <v>6</v>
      </c>
      <c r="G1417" s="368">
        <v>1</v>
      </c>
      <c r="H1417" s="369">
        <f>VLOOKUP(B1417,'INS-SIN-SD-10-2023'!A:D,4,0)</f>
        <v>29.27</v>
      </c>
      <c r="I1417" s="369"/>
      <c r="J1417" s="25">
        <f t="shared" si="662"/>
        <v>29.27</v>
      </c>
      <c r="M1417" s="25">
        <f>VLOOKUP(B1417,'INS-SIN-SD-10-2023'!A:D,4,0)</f>
        <v>29.27</v>
      </c>
      <c r="N1417" s="25" t="b">
        <f t="shared" si="663"/>
        <v>1</v>
      </c>
      <c r="O1417" s="377"/>
      <c r="P1417" s="377" t="s">
        <v>13773</v>
      </c>
    </row>
    <row r="1418" spans="1:16" ht="30" x14ac:dyDescent="0.25">
      <c r="A1418" s="367">
        <f t="shared" si="661"/>
        <v>89505</v>
      </c>
      <c r="B1418" s="226">
        <v>20083</v>
      </c>
      <c r="C1418" s="227"/>
      <c r="D1418" s="227" t="s">
        <v>7774</v>
      </c>
      <c r="E1418" s="228"/>
      <c r="F1418" s="228" t="s">
        <v>6</v>
      </c>
      <c r="G1418" s="368">
        <v>0.03</v>
      </c>
      <c r="H1418" s="369">
        <f>VLOOKUP(B1418,'INS-SIN-SD-10-2023'!A:D,4,0)</f>
        <v>75.75</v>
      </c>
      <c r="I1418" s="369"/>
      <c r="J1418" s="25">
        <f t="shared" si="662"/>
        <v>2.27</v>
      </c>
      <c r="M1418" s="25">
        <f>VLOOKUP(B1418,'INS-SIN-SD-10-2023'!A:D,4,0)</f>
        <v>75.75</v>
      </c>
      <c r="N1418" s="25" t="b">
        <f t="shared" si="663"/>
        <v>1</v>
      </c>
      <c r="O1418" s="377"/>
      <c r="P1418" s="377" t="s">
        <v>13773</v>
      </c>
    </row>
    <row r="1419" spans="1:16" x14ac:dyDescent="0.25">
      <c r="A1419" s="378">
        <f t="shared" si="661"/>
        <v>89505</v>
      </c>
      <c r="B1419" s="379">
        <v>38383</v>
      </c>
      <c r="C1419" s="380"/>
      <c r="D1419" s="380" t="s">
        <v>7660</v>
      </c>
      <c r="E1419" s="381"/>
      <c r="F1419" s="381" t="s">
        <v>6</v>
      </c>
      <c r="G1419" s="382">
        <v>2.2200000000000001E-2</v>
      </c>
      <c r="H1419" s="383">
        <f>VLOOKUP(B1419,'INS-SIN-SD-10-2023'!A:D,4,0)</f>
        <v>2.27</v>
      </c>
      <c r="I1419" s="383"/>
      <c r="J1419" s="25">
        <f t="shared" si="662"/>
        <v>0.05</v>
      </c>
      <c r="M1419" s="25">
        <f>VLOOKUP(B1419,'INS-SIN-SD-10-2023'!A:D,4,0)</f>
        <v>2.27</v>
      </c>
      <c r="N1419" s="25" t="b">
        <f t="shared" si="663"/>
        <v>1</v>
      </c>
      <c r="O1419" s="377"/>
      <c r="P1419" s="377" t="s">
        <v>13773</v>
      </c>
    </row>
    <row r="1420" spans="1:16" ht="45" x14ac:dyDescent="0.25">
      <c r="A1420" s="328">
        <v>103974</v>
      </c>
      <c r="B1420" s="357"/>
      <c r="C1420" s="339" t="s">
        <v>6498</v>
      </c>
      <c r="D1420" s="339"/>
      <c r="E1420" s="334" t="s">
        <v>6</v>
      </c>
      <c r="F1420" s="334"/>
      <c r="G1420" s="358"/>
      <c r="H1420" s="359"/>
      <c r="I1420" s="340">
        <f>SUMIF(A:A,A1420,J:J)</f>
        <v>10.489999999999998</v>
      </c>
      <c r="J1420" s="377"/>
      <c r="K1420" s="377"/>
      <c r="L1420" s="377"/>
      <c r="M1420" s="377"/>
      <c r="N1420" s="377"/>
      <c r="O1420" s="377"/>
      <c r="P1420" s="377"/>
    </row>
    <row r="1421" spans="1:16" ht="30" x14ac:dyDescent="0.25">
      <c r="A1421" s="390">
        <f t="shared" ref="A1421:A1426" si="664">IF(O1421&lt;&gt;0,O1421,A1420)</f>
        <v>103974</v>
      </c>
      <c r="B1421" s="391">
        <v>88248</v>
      </c>
      <c r="C1421" s="392"/>
      <c r="D1421" s="392" t="s">
        <v>3290</v>
      </c>
      <c r="E1421" s="393"/>
      <c r="F1421" s="393" t="s">
        <v>517</v>
      </c>
      <c r="G1421" s="394">
        <v>7.8200000000000006E-2</v>
      </c>
      <c r="H1421" s="395">
        <f>VLOOKUP(B1421,'CMP-SIN-SD-10-2023'!A:D,4,0)</f>
        <v>22.17</v>
      </c>
      <c r="I1421" s="395"/>
      <c r="J1421" s="25">
        <f t="shared" ref="J1421:J1426" si="665">TRUNC((H1421*G1421),2)</f>
        <v>1.73</v>
      </c>
      <c r="M1421" s="25">
        <f>VLOOKUP(B1421,'CMP-SIN-SD-10-2023'!A:D,4,0)</f>
        <v>22.17</v>
      </c>
      <c r="N1421" s="25" t="b">
        <f t="shared" ref="N1421:N1426" si="666">M1421=H1421</f>
        <v>1</v>
      </c>
      <c r="O1421" s="377"/>
      <c r="P1421" s="377"/>
    </row>
    <row r="1422" spans="1:16" ht="30" x14ac:dyDescent="0.25">
      <c r="A1422" s="367">
        <f t="shared" si="664"/>
        <v>103974</v>
      </c>
      <c r="B1422" s="226">
        <v>88267</v>
      </c>
      <c r="C1422" s="227"/>
      <c r="D1422" s="227" t="s">
        <v>3307</v>
      </c>
      <c r="E1422" s="228"/>
      <c r="F1422" s="228" t="s">
        <v>517</v>
      </c>
      <c r="G1422" s="368">
        <v>7.8200000000000006E-2</v>
      </c>
      <c r="H1422" s="369">
        <f>VLOOKUP(B1422,'CMP-SIN-SD-10-2023'!A:D,4,0)</f>
        <v>28.78</v>
      </c>
      <c r="I1422" s="369"/>
      <c r="J1422" s="25">
        <f t="shared" si="665"/>
        <v>2.25</v>
      </c>
      <c r="M1422" s="25">
        <f>VLOOKUP(B1422,'CMP-SIN-SD-10-2023'!A:D,4,0)</f>
        <v>28.78</v>
      </c>
      <c r="N1422" s="25" t="b">
        <f t="shared" si="666"/>
        <v>1</v>
      </c>
      <c r="O1422" s="377"/>
      <c r="P1422" s="377"/>
    </row>
    <row r="1423" spans="1:16" x14ac:dyDescent="0.25">
      <c r="A1423" s="367">
        <f t="shared" si="664"/>
        <v>103974</v>
      </c>
      <c r="B1423" s="226">
        <v>122</v>
      </c>
      <c r="C1423" s="227"/>
      <c r="D1423" s="227" t="s">
        <v>7440</v>
      </c>
      <c r="E1423" s="228"/>
      <c r="F1423" s="228" t="s">
        <v>6</v>
      </c>
      <c r="G1423" s="368">
        <v>8.2000000000000007E-3</v>
      </c>
      <c r="H1423" s="369">
        <f>VLOOKUP(B1423,'INS-SIN-SD-10-2023'!A:D,4,0)</f>
        <v>66.86</v>
      </c>
      <c r="I1423" s="369"/>
      <c r="J1423" s="25">
        <f t="shared" si="665"/>
        <v>0.54</v>
      </c>
      <c r="M1423" s="25">
        <f>VLOOKUP(B1423,'INS-SIN-SD-10-2023'!A:D,4,0)</f>
        <v>66.86</v>
      </c>
      <c r="N1423" s="25" t="b">
        <f t="shared" si="666"/>
        <v>1</v>
      </c>
      <c r="O1423" s="377"/>
      <c r="P1423" s="377" t="s">
        <v>13773</v>
      </c>
    </row>
    <row r="1424" spans="1:16" ht="30" x14ac:dyDescent="0.25">
      <c r="A1424" s="367">
        <f t="shared" si="664"/>
        <v>103974</v>
      </c>
      <c r="B1424" s="226">
        <v>3538</v>
      </c>
      <c r="C1424" s="227"/>
      <c r="D1424" s="227" t="s">
        <v>7632</v>
      </c>
      <c r="E1424" s="228"/>
      <c r="F1424" s="228" t="s">
        <v>6</v>
      </c>
      <c r="G1424" s="368">
        <v>1</v>
      </c>
      <c r="H1424" s="369">
        <f>VLOOKUP(B1424,'INS-SIN-SD-10-2023'!A:D,4,0)</f>
        <v>5.24</v>
      </c>
      <c r="I1424" s="369"/>
      <c r="J1424" s="25">
        <f t="shared" si="665"/>
        <v>5.24</v>
      </c>
      <c r="M1424" s="25">
        <f>VLOOKUP(B1424,'INS-SIN-SD-10-2023'!A:D,4,0)</f>
        <v>5.24</v>
      </c>
      <c r="N1424" s="25" t="b">
        <f t="shared" si="666"/>
        <v>1</v>
      </c>
      <c r="O1424" s="377"/>
      <c r="P1424" s="377" t="s">
        <v>13773</v>
      </c>
    </row>
    <row r="1425" spans="1:16" ht="30" x14ac:dyDescent="0.25">
      <c r="A1425" s="367">
        <f t="shared" si="664"/>
        <v>103974</v>
      </c>
      <c r="B1425" s="226">
        <v>20083</v>
      </c>
      <c r="C1425" s="227"/>
      <c r="D1425" s="227" t="s">
        <v>7774</v>
      </c>
      <c r="E1425" s="228"/>
      <c r="F1425" s="228" t="s">
        <v>6</v>
      </c>
      <c r="G1425" s="368">
        <v>9.4999999999999998E-3</v>
      </c>
      <c r="H1425" s="369">
        <f>VLOOKUP(B1425,'INS-SIN-SD-10-2023'!A:D,4,0)</f>
        <v>75.75</v>
      </c>
      <c r="I1425" s="369"/>
      <c r="J1425" s="25">
        <f t="shared" si="665"/>
        <v>0.71</v>
      </c>
      <c r="M1425" s="25">
        <f>VLOOKUP(B1425,'INS-SIN-SD-10-2023'!A:D,4,0)</f>
        <v>75.75</v>
      </c>
      <c r="N1425" s="25" t="b">
        <f t="shared" si="666"/>
        <v>1</v>
      </c>
      <c r="O1425" s="377"/>
      <c r="P1425" s="377" t="s">
        <v>13773</v>
      </c>
    </row>
    <row r="1426" spans="1:16" x14ac:dyDescent="0.25">
      <c r="A1426" s="378">
        <f t="shared" si="664"/>
        <v>103974</v>
      </c>
      <c r="B1426" s="379">
        <v>38383</v>
      </c>
      <c r="C1426" s="380"/>
      <c r="D1426" s="380" t="s">
        <v>7660</v>
      </c>
      <c r="E1426" s="381"/>
      <c r="F1426" s="381" t="s">
        <v>6</v>
      </c>
      <c r="G1426" s="382">
        <v>1.2E-2</v>
      </c>
      <c r="H1426" s="383">
        <f>VLOOKUP(B1426,'INS-SIN-SD-10-2023'!A:D,4,0)</f>
        <v>2.27</v>
      </c>
      <c r="I1426" s="383"/>
      <c r="J1426" s="25">
        <f t="shared" si="665"/>
        <v>0.02</v>
      </c>
      <c r="M1426" s="25">
        <f>VLOOKUP(B1426,'INS-SIN-SD-10-2023'!A:D,4,0)</f>
        <v>2.27</v>
      </c>
      <c r="N1426" s="25" t="b">
        <f t="shared" si="666"/>
        <v>1</v>
      </c>
      <c r="O1426" s="377"/>
      <c r="P1426" s="377" t="s">
        <v>13773</v>
      </c>
    </row>
    <row r="1427" spans="1:16" ht="45" x14ac:dyDescent="0.25">
      <c r="A1427" s="328">
        <v>89440</v>
      </c>
      <c r="B1427" s="357"/>
      <c r="C1427" s="339" t="s">
        <v>5877</v>
      </c>
      <c r="D1427" s="339"/>
      <c r="E1427" s="334" t="s">
        <v>6</v>
      </c>
      <c r="F1427" s="334"/>
      <c r="G1427" s="358"/>
      <c r="H1427" s="359"/>
      <c r="I1427" s="340">
        <f>SUMIF(A:A,A1427,J:J)</f>
        <v>12.139999999999999</v>
      </c>
      <c r="J1427" s="377"/>
      <c r="K1427" s="377"/>
      <c r="L1427" s="377"/>
      <c r="M1427" s="377"/>
      <c r="N1427" s="377"/>
      <c r="O1427" s="377"/>
      <c r="P1427" s="377"/>
    </row>
    <row r="1428" spans="1:16" ht="30" x14ac:dyDescent="0.25">
      <c r="A1428" s="390">
        <f t="shared" ref="A1428:A1433" si="667">IF(O1428&lt;&gt;0,O1428,A1427)</f>
        <v>89440</v>
      </c>
      <c r="B1428" s="391">
        <v>88248</v>
      </c>
      <c r="C1428" s="392"/>
      <c r="D1428" s="392" t="s">
        <v>3290</v>
      </c>
      <c r="E1428" s="393"/>
      <c r="F1428" s="393" t="s">
        <v>517</v>
      </c>
      <c r="G1428" s="394">
        <v>0.1812</v>
      </c>
      <c r="H1428" s="395">
        <f>VLOOKUP(B1428,'CMP-SIN-SD-10-2023'!A:D,4,0)</f>
        <v>22.17</v>
      </c>
      <c r="I1428" s="395"/>
      <c r="J1428" s="25">
        <f t="shared" ref="J1428:J1433" si="668">TRUNC((H1428*G1428),2)</f>
        <v>4.01</v>
      </c>
      <c r="M1428" s="25">
        <f>VLOOKUP(B1428,'CMP-SIN-SD-10-2023'!A:D,4,0)</f>
        <v>22.17</v>
      </c>
      <c r="N1428" s="25" t="b">
        <f t="shared" ref="N1428:N1433" si="669">M1428=H1428</f>
        <v>1</v>
      </c>
      <c r="O1428" s="377"/>
      <c r="P1428" s="377"/>
    </row>
    <row r="1429" spans="1:16" ht="30" x14ac:dyDescent="0.25">
      <c r="A1429" s="367">
        <f t="shared" si="667"/>
        <v>89440</v>
      </c>
      <c r="B1429" s="226">
        <v>88267</v>
      </c>
      <c r="C1429" s="227"/>
      <c r="D1429" s="227" t="s">
        <v>3307</v>
      </c>
      <c r="E1429" s="228"/>
      <c r="F1429" s="228" t="s">
        <v>517</v>
      </c>
      <c r="G1429" s="368">
        <v>0.1812</v>
      </c>
      <c r="H1429" s="369">
        <f>VLOOKUP(B1429,'CMP-SIN-SD-10-2023'!A:D,4,0)</f>
        <v>28.78</v>
      </c>
      <c r="I1429" s="369"/>
      <c r="J1429" s="25">
        <f t="shared" si="668"/>
        <v>5.21</v>
      </c>
      <c r="M1429" s="25">
        <f>VLOOKUP(B1429,'CMP-SIN-SD-10-2023'!A:D,4,0)</f>
        <v>28.78</v>
      </c>
      <c r="N1429" s="25" t="b">
        <f t="shared" si="669"/>
        <v>1</v>
      </c>
      <c r="O1429" s="377"/>
      <c r="P1429" s="377"/>
    </row>
    <row r="1430" spans="1:16" x14ac:dyDescent="0.25">
      <c r="A1430" s="367">
        <f t="shared" si="667"/>
        <v>89440</v>
      </c>
      <c r="B1430" s="226">
        <v>122</v>
      </c>
      <c r="C1430" s="227"/>
      <c r="D1430" s="227" t="s">
        <v>7440</v>
      </c>
      <c r="E1430" s="228"/>
      <c r="F1430" s="228" t="s">
        <v>6</v>
      </c>
      <c r="G1430" s="368">
        <v>1.06E-2</v>
      </c>
      <c r="H1430" s="369">
        <f>VLOOKUP(B1430,'INS-SIN-SD-10-2023'!A:D,4,0)</f>
        <v>66.86</v>
      </c>
      <c r="I1430" s="369"/>
      <c r="J1430" s="25">
        <f t="shared" si="668"/>
        <v>0.7</v>
      </c>
      <c r="M1430" s="25">
        <f>VLOOKUP(B1430,'INS-SIN-SD-10-2023'!A:D,4,0)</f>
        <v>66.86</v>
      </c>
      <c r="N1430" s="25" t="b">
        <f t="shared" si="669"/>
        <v>1</v>
      </c>
      <c r="O1430" s="377"/>
      <c r="P1430" s="377" t="s">
        <v>13773</v>
      </c>
    </row>
    <row r="1431" spans="1:16" ht="30" x14ac:dyDescent="0.25">
      <c r="A1431" s="367">
        <f t="shared" si="667"/>
        <v>89440</v>
      </c>
      <c r="B1431" s="226">
        <v>20083</v>
      </c>
      <c r="C1431" s="227"/>
      <c r="D1431" s="227" t="s">
        <v>7774</v>
      </c>
      <c r="E1431" s="228"/>
      <c r="F1431" s="228" t="s">
        <v>6</v>
      </c>
      <c r="G1431" s="368">
        <v>1.2E-2</v>
      </c>
      <c r="H1431" s="369">
        <f>VLOOKUP(B1431,'INS-SIN-SD-10-2023'!A:D,4,0)</f>
        <v>75.75</v>
      </c>
      <c r="I1431" s="369"/>
      <c r="J1431" s="25">
        <f t="shared" si="668"/>
        <v>0.9</v>
      </c>
      <c r="M1431" s="25">
        <f>VLOOKUP(B1431,'INS-SIN-SD-10-2023'!A:D,4,0)</f>
        <v>75.75</v>
      </c>
      <c r="N1431" s="25" t="b">
        <f t="shared" si="669"/>
        <v>1</v>
      </c>
      <c r="O1431" s="377"/>
      <c r="P1431" s="377" t="s">
        <v>13773</v>
      </c>
    </row>
    <row r="1432" spans="1:16" ht="30" x14ac:dyDescent="0.25">
      <c r="A1432" s="367">
        <f t="shared" si="667"/>
        <v>89440</v>
      </c>
      <c r="B1432" s="226">
        <v>7139</v>
      </c>
      <c r="C1432" s="227"/>
      <c r="D1432" s="227" t="s">
        <v>7797</v>
      </c>
      <c r="E1432" s="228"/>
      <c r="F1432" s="228" t="s">
        <v>6</v>
      </c>
      <c r="G1432" s="368">
        <v>1</v>
      </c>
      <c r="H1432" s="369">
        <f>VLOOKUP(B1432,'INS-SIN-SD-10-2023'!A:D,4,0)</f>
        <v>1.22</v>
      </c>
      <c r="I1432" s="369"/>
      <c r="J1432" s="25">
        <f t="shared" si="668"/>
        <v>1.22</v>
      </c>
      <c r="M1432" s="25">
        <f>VLOOKUP(B1432,'INS-SIN-SD-10-2023'!A:D,4,0)</f>
        <v>1.22</v>
      </c>
      <c r="N1432" s="25" t="b">
        <f t="shared" si="669"/>
        <v>1</v>
      </c>
      <c r="O1432" s="377"/>
      <c r="P1432" s="377" t="s">
        <v>13773</v>
      </c>
    </row>
    <row r="1433" spans="1:16" x14ac:dyDescent="0.25">
      <c r="A1433" s="378">
        <f t="shared" si="667"/>
        <v>89440</v>
      </c>
      <c r="B1433" s="379">
        <v>38383</v>
      </c>
      <c r="C1433" s="380"/>
      <c r="D1433" s="380" t="s">
        <v>7660</v>
      </c>
      <c r="E1433" s="381"/>
      <c r="F1433" s="381" t="s">
        <v>6</v>
      </c>
      <c r="G1433" s="382">
        <v>4.53E-2</v>
      </c>
      <c r="H1433" s="383">
        <f>VLOOKUP(B1433,'INS-SIN-SD-10-2023'!A:D,4,0)</f>
        <v>2.27</v>
      </c>
      <c r="I1433" s="383"/>
      <c r="J1433" s="25">
        <f t="shared" si="668"/>
        <v>0.1</v>
      </c>
      <c r="M1433" s="25">
        <f>VLOOKUP(B1433,'INS-SIN-SD-10-2023'!A:D,4,0)</f>
        <v>2.27</v>
      </c>
      <c r="N1433" s="25" t="b">
        <f t="shared" si="669"/>
        <v>1</v>
      </c>
      <c r="O1433" s="377"/>
      <c r="P1433" s="377" t="s">
        <v>13773</v>
      </c>
    </row>
    <row r="1434" spans="1:16" ht="45" x14ac:dyDescent="0.25">
      <c r="A1434" s="328">
        <v>104004</v>
      </c>
      <c r="B1434" s="357"/>
      <c r="C1434" s="339" t="s">
        <v>6525</v>
      </c>
      <c r="D1434" s="339"/>
      <c r="E1434" s="334" t="s">
        <v>6</v>
      </c>
      <c r="F1434" s="334"/>
      <c r="G1434" s="358"/>
      <c r="H1434" s="359"/>
      <c r="I1434" s="340">
        <f>SUMIF(A:A,A1434,J:J)</f>
        <v>29.64</v>
      </c>
      <c r="J1434" s="377"/>
      <c r="K1434" s="377"/>
      <c r="L1434" s="377"/>
      <c r="M1434" s="377"/>
      <c r="N1434" s="377"/>
      <c r="O1434" s="377"/>
      <c r="P1434" s="377"/>
    </row>
    <row r="1435" spans="1:16" ht="30" x14ac:dyDescent="0.25">
      <c r="A1435" s="390">
        <f t="shared" ref="A1435:A1440" si="670">IF(O1435&lt;&gt;0,O1435,A1434)</f>
        <v>104004</v>
      </c>
      <c r="B1435" s="391">
        <v>88248</v>
      </c>
      <c r="C1435" s="392"/>
      <c r="D1435" s="392" t="s">
        <v>3290</v>
      </c>
      <c r="E1435" s="393"/>
      <c r="F1435" s="393" t="s">
        <v>517</v>
      </c>
      <c r="G1435" s="394">
        <v>0.30590000000000001</v>
      </c>
      <c r="H1435" s="395">
        <f>VLOOKUP(B1435,'CMP-SIN-SD-10-2023'!A:D,4,0)</f>
        <v>22.17</v>
      </c>
      <c r="I1435" s="395"/>
      <c r="J1435" s="25">
        <f t="shared" ref="J1435:J1440" si="671">TRUNC((H1435*G1435),2)</f>
        <v>6.78</v>
      </c>
      <c r="M1435" s="25">
        <f>VLOOKUP(B1435,'CMP-SIN-SD-10-2023'!A:D,4,0)</f>
        <v>22.17</v>
      </c>
      <c r="N1435" s="25" t="b">
        <f t="shared" ref="N1435:N1440" si="672">M1435=H1435</f>
        <v>1</v>
      </c>
      <c r="O1435" s="377"/>
      <c r="P1435" s="377"/>
    </row>
    <row r="1436" spans="1:16" ht="30" x14ac:dyDescent="0.25">
      <c r="A1436" s="367">
        <f t="shared" si="670"/>
        <v>104004</v>
      </c>
      <c r="B1436" s="226">
        <v>88267</v>
      </c>
      <c r="C1436" s="227"/>
      <c r="D1436" s="227" t="s">
        <v>3307</v>
      </c>
      <c r="E1436" s="228"/>
      <c r="F1436" s="228" t="s">
        <v>517</v>
      </c>
      <c r="G1436" s="368">
        <v>0.30590000000000001</v>
      </c>
      <c r="H1436" s="369">
        <f>VLOOKUP(B1436,'CMP-SIN-SD-10-2023'!A:D,4,0)</f>
        <v>28.78</v>
      </c>
      <c r="I1436" s="369"/>
      <c r="J1436" s="25">
        <f t="shared" si="671"/>
        <v>8.8000000000000007</v>
      </c>
      <c r="M1436" s="25">
        <f>VLOOKUP(B1436,'CMP-SIN-SD-10-2023'!A:D,4,0)</f>
        <v>28.78</v>
      </c>
      <c r="N1436" s="25" t="b">
        <f t="shared" si="672"/>
        <v>1</v>
      </c>
      <c r="O1436" s="377"/>
      <c r="P1436" s="377"/>
    </row>
    <row r="1437" spans="1:16" x14ac:dyDescent="0.25">
      <c r="A1437" s="367">
        <f t="shared" si="670"/>
        <v>104004</v>
      </c>
      <c r="B1437" s="226">
        <v>122</v>
      </c>
      <c r="C1437" s="227"/>
      <c r="D1437" s="227" t="s">
        <v>7440</v>
      </c>
      <c r="E1437" s="228"/>
      <c r="F1437" s="228" t="s">
        <v>6</v>
      </c>
      <c r="G1437" s="368">
        <v>2.47E-2</v>
      </c>
      <c r="H1437" s="369">
        <f>VLOOKUP(B1437,'INS-SIN-SD-10-2023'!A:D,4,0)</f>
        <v>66.86</v>
      </c>
      <c r="I1437" s="369"/>
      <c r="J1437" s="25">
        <f t="shared" si="671"/>
        <v>1.65</v>
      </c>
      <c r="M1437" s="25">
        <f>VLOOKUP(B1437,'INS-SIN-SD-10-2023'!A:D,4,0)</f>
        <v>66.86</v>
      </c>
      <c r="N1437" s="25" t="b">
        <f t="shared" si="672"/>
        <v>1</v>
      </c>
      <c r="O1437" s="377"/>
      <c r="P1437" s="377" t="s">
        <v>13773</v>
      </c>
    </row>
    <row r="1438" spans="1:16" ht="30" x14ac:dyDescent="0.25">
      <c r="A1438" s="367">
        <f t="shared" si="670"/>
        <v>104004</v>
      </c>
      <c r="B1438" s="226">
        <v>20083</v>
      </c>
      <c r="C1438" s="227"/>
      <c r="D1438" s="227" t="s">
        <v>7774</v>
      </c>
      <c r="E1438" s="228"/>
      <c r="F1438" s="228" t="s">
        <v>6</v>
      </c>
      <c r="G1438" s="368">
        <v>3.3000000000000002E-2</v>
      </c>
      <c r="H1438" s="369">
        <f>VLOOKUP(B1438,'INS-SIN-SD-10-2023'!A:D,4,0)</f>
        <v>75.75</v>
      </c>
      <c r="I1438" s="369"/>
      <c r="J1438" s="25">
        <f t="shared" si="671"/>
        <v>2.4900000000000002</v>
      </c>
      <c r="M1438" s="25">
        <f>VLOOKUP(B1438,'INS-SIN-SD-10-2023'!A:D,4,0)</f>
        <v>75.75</v>
      </c>
      <c r="N1438" s="25" t="b">
        <f t="shared" si="672"/>
        <v>1</v>
      </c>
      <c r="O1438" s="377"/>
      <c r="P1438" s="377" t="s">
        <v>13773</v>
      </c>
    </row>
    <row r="1439" spans="1:16" ht="30" x14ac:dyDescent="0.25">
      <c r="A1439" s="367">
        <f t="shared" si="670"/>
        <v>104004</v>
      </c>
      <c r="B1439" s="226">
        <v>7142</v>
      </c>
      <c r="C1439" s="227"/>
      <c r="D1439" s="227" t="s">
        <v>7802</v>
      </c>
      <c r="E1439" s="228"/>
      <c r="F1439" s="228" t="s">
        <v>6</v>
      </c>
      <c r="G1439" s="368">
        <v>1</v>
      </c>
      <c r="H1439" s="369">
        <f>VLOOKUP(B1439,'INS-SIN-SD-10-2023'!A:D,4,0)</f>
        <v>9.75</v>
      </c>
      <c r="I1439" s="369"/>
      <c r="J1439" s="25">
        <f t="shared" si="671"/>
        <v>9.75</v>
      </c>
      <c r="M1439" s="25">
        <f>VLOOKUP(B1439,'INS-SIN-SD-10-2023'!A:D,4,0)</f>
        <v>9.75</v>
      </c>
      <c r="N1439" s="25" t="b">
        <f t="shared" si="672"/>
        <v>1</v>
      </c>
      <c r="O1439" s="377"/>
      <c r="P1439" s="377" t="s">
        <v>13773</v>
      </c>
    </row>
    <row r="1440" spans="1:16" x14ac:dyDescent="0.25">
      <c r="A1440" s="378">
        <f t="shared" si="670"/>
        <v>104004</v>
      </c>
      <c r="B1440" s="379">
        <v>38383</v>
      </c>
      <c r="C1440" s="380"/>
      <c r="D1440" s="380" t="s">
        <v>7660</v>
      </c>
      <c r="E1440" s="381"/>
      <c r="F1440" s="381" t="s">
        <v>6</v>
      </c>
      <c r="G1440" s="382">
        <v>7.6499999999999999E-2</v>
      </c>
      <c r="H1440" s="383">
        <f>VLOOKUP(B1440,'INS-SIN-SD-10-2023'!A:D,4,0)</f>
        <v>2.27</v>
      </c>
      <c r="I1440" s="383"/>
      <c r="J1440" s="25">
        <f t="shared" si="671"/>
        <v>0.17</v>
      </c>
      <c r="M1440" s="25">
        <f>VLOOKUP(B1440,'INS-SIN-SD-10-2023'!A:D,4,0)</f>
        <v>2.27</v>
      </c>
      <c r="N1440" s="25" t="b">
        <f t="shared" si="672"/>
        <v>1</v>
      </c>
      <c r="O1440" s="377"/>
      <c r="P1440" s="377" t="s">
        <v>13773</v>
      </c>
    </row>
    <row r="1441" spans="1:16" ht="60" x14ac:dyDescent="0.25">
      <c r="A1441" s="328">
        <v>94697</v>
      </c>
      <c r="B1441" s="357"/>
      <c r="C1441" s="339" t="s">
        <v>7173</v>
      </c>
      <c r="D1441" s="339"/>
      <c r="E1441" s="334" t="s">
        <v>6</v>
      </c>
      <c r="F1441" s="334"/>
      <c r="G1441" s="358"/>
      <c r="H1441" s="359"/>
      <c r="I1441" s="340">
        <f>SUMIF(A:A,A1441,J:J)</f>
        <v>86.67</v>
      </c>
      <c r="J1441" s="377"/>
      <c r="K1441" s="377"/>
      <c r="L1441" s="377"/>
      <c r="M1441" s="377"/>
      <c r="N1441" s="377"/>
      <c r="O1441" s="377"/>
      <c r="P1441" s="377"/>
    </row>
    <row r="1442" spans="1:16" ht="30" x14ac:dyDescent="0.25">
      <c r="A1442" s="390">
        <f t="shared" ref="A1442:A1447" si="673">IF(O1442&lt;&gt;0,O1442,A1441)</f>
        <v>94697</v>
      </c>
      <c r="B1442" s="391">
        <v>88248</v>
      </c>
      <c r="C1442" s="392"/>
      <c r="D1442" s="392" t="s">
        <v>3290</v>
      </c>
      <c r="E1442" s="393"/>
      <c r="F1442" s="393" t="s">
        <v>517</v>
      </c>
      <c r="G1442" s="394">
        <v>0.36799999999999999</v>
      </c>
      <c r="H1442" s="395">
        <f>VLOOKUP(B1442,'CMP-SIN-SD-10-2023'!A:D,4,0)</f>
        <v>22.17</v>
      </c>
      <c r="I1442" s="395"/>
      <c r="J1442" s="25">
        <f t="shared" ref="J1442:J1447" si="674">TRUNC((H1442*G1442),2)</f>
        <v>8.15</v>
      </c>
      <c r="M1442" s="25">
        <f>VLOOKUP(B1442,'CMP-SIN-SD-10-2023'!A:D,4,0)</f>
        <v>22.17</v>
      </c>
      <c r="N1442" s="25" t="b">
        <f t="shared" ref="N1442:N1447" si="675">M1442=H1442</f>
        <v>1</v>
      </c>
      <c r="O1442" s="377"/>
      <c r="P1442" s="377"/>
    </row>
    <row r="1443" spans="1:16" ht="30" x14ac:dyDescent="0.25">
      <c r="A1443" s="367">
        <f t="shared" si="673"/>
        <v>94697</v>
      </c>
      <c r="B1443" s="226">
        <v>88267</v>
      </c>
      <c r="C1443" s="227"/>
      <c r="D1443" s="227" t="s">
        <v>3307</v>
      </c>
      <c r="E1443" s="228"/>
      <c r="F1443" s="228" t="s">
        <v>517</v>
      </c>
      <c r="G1443" s="368">
        <v>0.36799999999999999</v>
      </c>
      <c r="H1443" s="369">
        <f>VLOOKUP(B1443,'CMP-SIN-SD-10-2023'!A:D,4,0)</f>
        <v>28.78</v>
      </c>
      <c r="I1443" s="369"/>
      <c r="J1443" s="25">
        <f t="shared" si="674"/>
        <v>10.59</v>
      </c>
      <c r="M1443" s="25">
        <f>VLOOKUP(B1443,'CMP-SIN-SD-10-2023'!A:D,4,0)</f>
        <v>28.78</v>
      </c>
      <c r="N1443" s="25" t="b">
        <f t="shared" si="675"/>
        <v>1</v>
      </c>
      <c r="O1443" s="377"/>
      <c r="P1443" s="377"/>
    </row>
    <row r="1444" spans="1:16" x14ac:dyDescent="0.25">
      <c r="A1444" s="367">
        <f t="shared" si="673"/>
        <v>94697</v>
      </c>
      <c r="B1444" s="226">
        <v>20080</v>
      </c>
      <c r="C1444" s="227"/>
      <c r="D1444" s="227" t="s">
        <v>7441</v>
      </c>
      <c r="E1444" s="228"/>
      <c r="F1444" s="228" t="s">
        <v>6</v>
      </c>
      <c r="G1444" s="368">
        <v>0.23100000000000001</v>
      </c>
      <c r="H1444" s="369">
        <f>VLOOKUP(B1444,'INS-SIN-SD-10-2023'!A:D,4,0)</f>
        <v>21.82</v>
      </c>
      <c r="I1444" s="369"/>
      <c r="J1444" s="25">
        <f t="shared" si="674"/>
        <v>5.04</v>
      </c>
      <c r="M1444" s="25">
        <f>VLOOKUP(B1444,'INS-SIN-SD-10-2023'!A:D,4,0)</f>
        <v>21.82</v>
      </c>
      <c r="N1444" s="25" t="b">
        <f t="shared" si="675"/>
        <v>1</v>
      </c>
      <c r="O1444" s="377"/>
      <c r="P1444" s="377" t="s">
        <v>13773</v>
      </c>
    </row>
    <row r="1445" spans="1:16" ht="30" x14ac:dyDescent="0.25">
      <c r="A1445" s="367">
        <f t="shared" si="673"/>
        <v>94697</v>
      </c>
      <c r="B1445" s="226">
        <v>20083</v>
      </c>
      <c r="C1445" s="227"/>
      <c r="D1445" s="227" t="s">
        <v>7774</v>
      </c>
      <c r="E1445" s="228"/>
      <c r="F1445" s="228" t="s">
        <v>6</v>
      </c>
      <c r="G1445" s="368">
        <v>6.2E-2</v>
      </c>
      <c r="H1445" s="369">
        <f>VLOOKUP(B1445,'INS-SIN-SD-10-2023'!A:D,4,0)</f>
        <v>75.75</v>
      </c>
      <c r="I1445" s="369"/>
      <c r="J1445" s="25">
        <f t="shared" si="674"/>
        <v>4.6900000000000004</v>
      </c>
      <c r="M1445" s="25">
        <f>VLOOKUP(B1445,'INS-SIN-SD-10-2023'!A:D,4,0)</f>
        <v>75.75</v>
      </c>
      <c r="N1445" s="25" t="b">
        <f t="shared" si="675"/>
        <v>1</v>
      </c>
      <c r="O1445" s="377"/>
      <c r="P1445" s="377" t="s">
        <v>13773</v>
      </c>
    </row>
    <row r="1446" spans="1:16" ht="30" x14ac:dyDescent="0.25">
      <c r="A1446" s="367">
        <f t="shared" si="673"/>
        <v>94697</v>
      </c>
      <c r="B1446" s="226">
        <v>7144</v>
      </c>
      <c r="C1446" s="227"/>
      <c r="D1446" s="227" t="s">
        <v>7800</v>
      </c>
      <c r="E1446" s="228"/>
      <c r="F1446" s="228" t="s">
        <v>6</v>
      </c>
      <c r="G1446" s="368">
        <v>1</v>
      </c>
      <c r="H1446" s="369">
        <f>VLOOKUP(B1446,'INS-SIN-SD-10-2023'!A:D,4,0)</f>
        <v>58.08</v>
      </c>
      <c r="I1446" s="369"/>
      <c r="J1446" s="25">
        <f t="shared" si="674"/>
        <v>58.08</v>
      </c>
      <c r="M1446" s="25">
        <f>VLOOKUP(B1446,'INS-SIN-SD-10-2023'!A:D,4,0)</f>
        <v>58.08</v>
      </c>
      <c r="N1446" s="25" t="b">
        <f t="shared" si="675"/>
        <v>1</v>
      </c>
      <c r="O1446" s="377"/>
      <c r="P1446" s="377" t="s">
        <v>13773</v>
      </c>
    </row>
    <row r="1447" spans="1:16" x14ac:dyDescent="0.25">
      <c r="A1447" s="378">
        <f t="shared" si="673"/>
        <v>94697</v>
      </c>
      <c r="B1447" s="379">
        <v>38383</v>
      </c>
      <c r="C1447" s="380"/>
      <c r="D1447" s="380" t="s">
        <v>7660</v>
      </c>
      <c r="E1447" s="381"/>
      <c r="F1447" s="381" t="s">
        <v>6</v>
      </c>
      <c r="G1447" s="382">
        <v>5.5E-2</v>
      </c>
      <c r="H1447" s="383">
        <f>VLOOKUP(B1447,'INS-SIN-SD-10-2023'!A:D,4,0)</f>
        <v>2.27</v>
      </c>
      <c r="I1447" s="383"/>
      <c r="J1447" s="25">
        <f t="shared" si="674"/>
        <v>0.12</v>
      </c>
      <c r="M1447" s="25">
        <f>VLOOKUP(B1447,'INS-SIN-SD-10-2023'!A:D,4,0)</f>
        <v>2.27</v>
      </c>
      <c r="N1447" s="25" t="b">
        <f t="shared" si="675"/>
        <v>1</v>
      </c>
      <c r="O1447" s="377"/>
      <c r="P1447" s="377" t="s">
        <v>13773</v>
      </c>
    </row>
    <row r="1448" spans="1:16" ht="60" x14ac:dyDescent="0.25">
      <c r="A1448" s="328">
        <v>94701</v>
      </c>
      <c r="B1448" s="357"/>
      <c r="C1448" s="339" t="s">
        <v>4734</v>
      </c>
      <c r="D1448" s="339"/>
      <c r="E1448" s="334" t="s">
        <v>6</v>
      </c>
      <c r="F1448" s="334"/>
      <c r="G1448" s="358"/>
      <c r="H1448" s="359"/>
      <c r="I1448" s="340">
        <f>SUMIF(A:A,A1448,J:J)</f>
        <v>220.76999999999998</v>
      </c>
      <c r="J1448" s="377"/>
      <c r="K1448" s="377"/>
      <c r="L1448" s="377"/>
      <c r="M1448" s="377"/>
      <c r="N1448" s="377"/>
      <c r="O1448" s="377"/>
      <c r="P1448" s="377"/>
    </row>
    <row r="1449" spans="1:16" ht="30" x14ac:dyDescent="0.25">
      <c r="A1449" s="390">
        <f t="shared" ref="A1449:A1454" si="676">IF(O1449&lt;&gt;0,O1449,A1448)</f>
        <v>94701</v>
      </c>
      <c r="B1449" s="391">
        <v>88248</v>
      </c>
      <c r="C1449" s="392"/>
      <c r="D1449" s="392" t="s">
        <v>3290</v>
      </c>
      <c r="E1449" s="393"/>
      <c r="F1449" s="393" t="s">
        <v>517</v>
      </c>
      <c r="G1449" s="394">
        <v>0.64600000000000002</v>
      </c>
      <c r="H1449" s="395">
        <f>VLOOKUP(B1449,'CMP-SIN-SD-10-2023'!A:D,4,0)</f>
        <v>22.17</v>
      </c>
      <c r="I1449" s="395"/>
      <c r="J1449" s="25">
        <f t="shared" ref="J1449:J1454" si="677">TRUNC((H1449*G1449),2)</f>
        <v>14.32</v>
      </c>
      <c r="M1449" s="25">
        <f>VLOOKUP(B1449,'CMP-SIN-SD-10-2023'!A:D,4,0)</f>
        <v>22.17</v>
      </c>
      <c r="N1449" s="25" t="b">
        <f t="shared" ref="N1449:N1454" si="678">M1449=H1449</f>
        <v>1</v>
      </c>
      <c r="O1449" s="377"/>
      <c r="P1449" s="377"/>
    </row>
    <row r="1450" spans="1:16" ht="30" x14ac:dyDescent="0.25">
      <c r="A1450" s="367">
        <f t="shared" si="676"/>
        <v>94701</v>
      </c>
      <c r="B1450" s="226">
        <v>88267</v>
      </c>
      <c r="C1450" s="227"/>
      <c r="D1450" s="227" t="s">
        <v>3307</v>
      </c>
      <c r="E1450" s="228"/>
      <c r="F1450" s="228" t="s">
        <v>517</v>
      </c>
      <c r="G1450" s="368">
        <v>0.64600000000000002</v>
      </c>
      <c r="H1450" s="369">
        <f>VLOOKUP(B1450,'CMP-SIN-SD-10-2023'!A:D,4,0)</f>
        <v>28.78</v>
      </c>
      <c r="I1450" s="369"/>
      <c r="J1450" s="25">
        <f t="shared" si="677"/>
        <v>18.59</v>
      </c>
      <c r="M1450" s="25">
        <f>VLOOKUP(B1450,'CMP-SIN-SD-10-2023'!A:D,4,0)</f>
        <v>28.78</v>
      </c>
      <c r="N1450" s="25" t="b">
        <f t="shared" si="678"/>
        <v>1</v>
      </c>
      <c r="O1450" s="377"/>
      <c r="P1450" s="377"/>
    </row>
    <row r="1451" spans="1:16" x14ac:dyDescent="0.25">
      <c r="A1451" s="367">
        <f t="shared" si="676"/>
        <v>94701</v>
      </c>
      <c r="B1451" s="226">
        <v>20080</v>
      </c>
      <c r="C1451" s="227"/>
      <c r="D1451" s="227" t="s">
        <v>7441</v>
      </c>
      <c r="E1451" s="228"/>
      <c r="F1451" s="228" t="s">
        <v>6</v>
      </c>
      <c r="G1451" s="368">
        <v>0.433</v>
      </c>
      <c r="H1451" s="369">
        <f>VLOOKUP(B1451,'INS-SIN-SD-10-2023'!A:D,4,0)</f>
        <v>21.82</v>
      </c>
      <c r="I1451" s="369"/>
      <c r="J1451" s="25">
        <f t="shared" si="677"/>
        <v>9.44</v>
      </c>
      <c r="M1451" s="25">
        <f>VLOOKUP(B1451,'INS-SIN-SD-10-2023'!A:D,4,0)</f>
        <v>21.82</v>
      </c>
      <c r="N1451" s="25" t="b">
        <f t="shared" si="678"/>
        <v>1</v>
      </c>
      <c r="O1451" s="377"/>
      <c r="P1451" s="377" t="s">
        <v>13773</v>
      </c>
    </row>
    <row r="1452" spans="1:16" ht="30" x14ac:dyDescent="0.25">
      <c r="A1452" s="367">
        <f t="shared" si="676"/>
        <v>94701</v>
      </c>
      <c r="B1452" s="226">
        <v>20083</v>
      </c>
      <c r="C1452" s="227"/>
      <c r="D1452" s="227" t="s">
        <v>7774</v>
      </c>
      <c r="E1452" s="228"/>
      <c r="F1452" s="228" t="s">
        <v>6</v>
      </c>
      <c r="G1452" s="368">
        <v>0.114</v>
      </c>
      <c r="H1452" s="369">
        <f>VLOOKUP(B1452,'INS-SIN-SD-10-2023'!A:D,4,0)</f>
        <v>75.75</v>
      </c>
      <c r="I1452" s="369"/>
      <c r="J1452" s="25">
        <f t="shared" si="677"/>
        <v>8.6300000000000008</v>
      </c>
      <c r="M1452" s="25">
        <f>VLOOKUP(B1452,'INS-SIN-SD-10-2023'!A:D,4,0)</f>
        <v>75.75</v>
      </c>
      <c r="N1452" s="25" t="b">
        <f t="shared" si="678"/>
        <v>1</v>
      </c>
      <c r="O1452" s="377"/>
      <c r="P1452" s="377" t="s">
        <v>13773</v>
      </c>
    </row>
    <row r="1453" spans="1:16" ht="30" x14ac:dyDescent="0.25">
      <c r="A1453" s="367">
        <f t="shared" si="676"/>
        <v>94701</v>
      </c>
      <c r="B1453" s="226">
        <v>7146</v>
      </c>
      <c r="C1453" s="227"/>
      <c r="D1453" s="227" t="s">
        <v>7796</v>
      </c>
      <c r="E1453" s="228"/>
      <c r="F1453" s="228" t="s">
        <v>6</v>
      </c>
      <c r="G1453" s="368">
        <v>1</v>
      </c>
      <c r="H1453" s="369">
        <f>VLOOKUP(B1453,'INS-SIN-SD-10-2023'!A:D,4,0)</f>
        <v>169.57</v>
      </c>
      <c r="I1453" s="369"/>
      <c r="J1453" s="25">
        <f t="shared" si="677"/>
        <v>169.57</v>
      </c>
      <c r="M1453" s="25">
        <f>VLOOKUP(B1453,'INS-SIN-SD-10-2023'!A:D,4,0)</f>
        <v>169.57</v>
      </c>
      <c r="N1453" s="25" t="b">
        <f t="shared" si="678"/>
        <v>1</v>
      </c>
      <c r="O1453" s="377"/>
      <c r="P1453" s="377" t="s">
        <v>13773</v>
      </c>
    </row>
    <row r="1454" spans="1:16" x14ac:dyDescent="0.25">
      <c r="A1454" s="378">
        <f t="shared" si="676"/>
        <v>94701</v>
      </c>
      <c r="B1454" s="379">
        <v>38383</v>
      </c>
      <c r="C1454" s="380"/>
      <c r="D1454" s="380" t="s">
        <v>7660</v>
      </c>
      <c r="E1454" s="381"/>
      <c r="F1454" s="381" t="s">
        <v>6</v>
      </c>
      <c r="G1454" s="382">
        <v>9.7000000000000003E-2</v>
      </c>
      <c r="H1454" s="383">
        <f>VLOOKUP(B1454,'INS-SIN-SD-10-2023'!A:D,4,0)</f>
        <v>2.27</v>
      </c>
      <c r="I1454" s="383"/>
      <c r="J1454" s="25">
        <f t="shared" si="677"/>
        <v>0.22</v>
      </c>
      <c r="M1454" s="25">
        <f>VLOOKUP(B1454,'INS-SIN-SD-10-2023'!A:D,4,0)</f>
        <v>2.27</v>
      </c>
      <c r="N1454" s="25" t="b">
        <f t="shared" si="678"/>
        <v>1</v>
      </c>
      <c r="O1454" s="377"/>
      <c r="P1454" s="377" t="s">
        <v>13773</v>
      </c>
    </row>
    <row r="1455" spans="1:16" ht="60" x14ac:dyDescent="0.25">
      <c r="A1455" s="328">
        <v>94693</v>
      </c>
      <c r="B1455" s="357"/>
      <c r="C1455" s="339" t="s">
        <v>14027</v>
      </c>
      <c r="D1455" s="339"/>
      <c r="E1455" s="334" t="s">
        <v>6</v>
      </c>
      <c r="F1455" s="334"/>
      <c r="G1455" s="358"/>
      <c r="H1455" s="359"/>
      <c r="I1455" s="340">
        <f>SUMIF(A:A,A1455,J:J)</f>
        <v>24.77</v>
      </c>
      <c r="J1455" s="377"/>
      <c r="K1455" s="377"/>
      <c r="L1455" s="377"/>
      <c r="M1455" s="377"/>
      <c r="N1455" s="377"/>
      <c r="O1455" s="377"/>
      <c r="P1455" s="377"/>
    </row>
    <row r="1456" spans="1:16" ht="30" x14ac:dyDescent="0.25">
      <c r="A1456" s="390">
        <f t="shared" ref="A1456:A1461" si="679">IF(O1456&lt;&gt;0,O1456,A1455)</f>
        <v>94693</v>
      </c>
      <c r="B1456" s="391">
        <v>88248</v>
      </c>
      <c r="C1456" s="392"/>
      <c r="D1456" s="392" t="s">
        <v>3290</v>
      </c>
      <c r="E1456" s="393"/>
      <c r="F1456" s="393" t="s">
        <v>517</v>
      </c>
      <c r="G1456" s="394">
        <v>0.22700000000000001</v>
      </c>
      <c r="H1456" s="395">
        <f>VLOOKUP(B1456,'CMP-SIN-SD-10-2023'!A:D,4,0)</f>
        <v>22.17</v>
      </c>
      <c r="I1456" s="395"/>
      <c r="J1456" s="25">
        <f t="shared" ref="J1456:J1461" si="680">TRUNC((H1456*G1456),2)</f>
        <v>5.03</v>
      </c>
      <c r="M1456" s="25">
        <f>VLOOKUP(B1456,'CMP-SIN-SD-10-2023'!A:D,4,0)</f>
        <v>22.17</v>
      </c>
      <c r="N1456" s="25" t="b">
        <f t="shared" ref="N1456:N1461" si="681">M1456=H1456</f>
        <v>1</v>
      </c>
      <c r="O1456" s="377"/>
      <c r="P1456" s="377"/>
    </row>
    <row r="1457" spans="1:16" ht="30" x14ac:dyDescent="0.25">
      <c r="A1457" s="367">
        <f t="shared" si="679"/>
        <v>94693</v>
      </c>
      <c r="B1457" s="226">
        <v>88267</v>
      </c>
      <c r="C1457" s="227"/>
      <c r="D1457" s="227" t="s">
        <v>3307</v>
      </c>
      <c r="E1457" s="228"/>
      <c r="F1457" s="228" t="s">
        <v>517</v>
      </c>
      <c r="G1457" s="368">
        <v>0.22700000000000001</v>
      </c>
      <c r="H1457" s="369">
        <f>VLOOKUP(B1457,'CMP-SIN-SD-10-2023'!A:D,4,0)</f>
        <v>28.78</v>
      </c>
      <c r="I1457" s="369"/>
      <c r="J1457" s="25">
        <f t="shared" si="680"/>
        <v>6.53</v>
      </c>
      <c r="M1457" s="25">
        <f>VLOOKUP(B1457,'CMP-SIN-SD-10-2023'!A:D,4,0)</f>
        <v>28.78</v>
      </c>
      <c r="N1457" s="25" t="b">
        <f t="shared" si="681"/>
        <v>1</v>
      </c>
      <c r="O1457" s="377"/>
      <c r="P1457" s="377"/>
    </row>
    <row r="1458" spans="1:16" x14ac:dyDescent="0.25">
      <c r="A1458" s="367">
        <f t="shared" si="679"/>
        <v>94693</v>
      </c>
      <c r="B1458" s="226">
        <v>20080</v>
      </c>
      <c r="C1458" s="227"/>
      <c r="D1458" s="227" t="s">
        <v>7441</v>
      </c>
      <c r="E1458" s="228"/>
      <c r="F1458" s="228" t="s">
        <v>6</v>
      </c>
      <c r="G1458" s="368">
        <v>0.107</v>
      </c>
      <c r="H1458" s="369">
        <f>VLOOKUP(B1458,'INS-SIN-SD-10-2023'!A:D,4,0)</f>
        <v>21.82</v>
      </c>
      <c r="I1458" s="369"/>
      <c r="J1458" s="25">
        <f t="shared" si="680"/>
        <v>2.33</v>
      </c>
      <c r="M1458" s="25">
        <f>VLOOKUP(B1458,'INS-SIN-SD-10-2023'!A:D,4,0)</f>
        <v>21.82</v>
      </c>
      <c r="N1458" s="25" t="b">
        <f t="shared" si="681"/>
        <v>1</v>
      </c>
      <c r="O1458" s="377"/>
      <c r="P1458" s="377" t="s">
        <v>13773</v>
      </c>
    </row>
    <row r="1459" spans="1:16" ht="30" x14ac:dyDescent="0.25">
      <c r="A1459" s="367">
        <f t="shared" si="679"/>
        <v>94693</v>
      </c>
      <c r="B1459" s="226">
        <v>20083</v>
      </c>
      <c r="C1459" s="227"/>
      <c r="D1459" s="227" t="s">
        <v>7774</v>
      </c>
      <c r="E1459" s="228"/>
      <c r="F1459" s="228" t="s">
        <v>6</v>
      </c>
      <c r="G1459" s="368">
        <v>2.7E-2</v>
      </c>
      <c r="H1459" s="369">
        <f>VLOOKUP(B1459,'INS-SIN-SD-10-2023'!A:D,4,0)</f>
        <v>75.75</v>
      </c>
      <c r="I1459" s="369"/>
      <c r="J1459" s="25">
        <f t="shared" si="680"/>
        <v>2.04</v>
      </c>
      <c r="M1459" s="25">
        <f>VLOOKUP(B1459,'INS-SIN-SD-10-2023'!A:D,4,0)</f>
        <v>75.75</v>
      </c>
      <c r="N1459" s="25" t="b">
        <f t="shared" si="681"/>
        <v>1</v>
      </c>
      <c r="O1459" s="377"/>
      <c r="P1459" s="377" t="s">
        <v>13773</v>
      </c>
    </row>
    <row r="1460" spans="1:16" ht="30" x14ac:dyDescent="0.25">
      <c r="A1460" s="367">
        <f t="shared" si="679"/>
        <v>94693</v>
      </c>
      <c r="B1460" s="226">
        <v>7128</v>
      </c>
      <c r="C1460" s="227"/>
      <c r="D1460" s="227" t="s">
        <v>7787</v>
      </c>
      <c r="E1460" s="228"/>
      <c r="F1460" s="228" t="s">
        <v>6</v>
      </c>
      <c r="G1460" s="368">
        <v>1</v>
      </c>
      <c r="H1460" s="369">
        <f>VLOOKUP(B1460,'INS-SIN-SD-10-2023'!A:D,4,0)</f>
        <v>8.77</v>
      </c>
      <c r="I1460" s="369"/>
      <c r="J1460" s="25">
        <f t="shared" si="680"/>
        <v>8.77</v>
      </c>
      <c r="M1460" s="25">
        <f>VLOOKUP(B1460,'INS-SIN-SD-10-2023'!A:D,4,0)</f>
        <v>8.77</v>
      </c>
      <c r="N1460" s="25" t="b">
        <f t="shared" si="681"/>
        <v>1</v>
      </c>
      <c r="O1460" s="377"/>
      <c r="P1460" s="377" t="s">
        <v>13773</v>
      </c>
    </row>
    <row r="1461" spans="1:16" x14ac:dyDescent="0.25">
      <c r="A1461" s="378">
        <f t="shared" si="679"/>
        <v>94693</v>
      </c>
      <c r="B1461" s="379">
        <v>38383</v>
      </c>
      <c r="C1461" s="380"/>
      <c r="D1461" s="380" t="s">
        <v>7660</v>
      </c>
      <c r="E1461" s="381"/>
      <c r="F1461" s="381" t="s">
        <v>6</v>
      </c>
      <c r="G1461" s="382">
        <v>3.4000000000000002E-2</v>
      </c>
      <c r="H1461" s="383">
        <f>VLOOKUP(B1461,'INS-SIN-SD-10-2023'!A:D,4,0)</f>
        <v>2.27</v>
      </c>
      <c r="I1461" s="383"/>
      <c r="J1461" s="25">
        <f t="shared" si="680"/>
        <v>7.0000000000000007E-2</v>
      </c>
      <c r="M1461" s="25">
        <f>VLOOKUP(B1461,'INS-SIN-SD-10-2023'!A:D,4,0)</f>
        <v>2.27</v>
      </c>
      <c r="N1461" s="25" t="b">
        <f t="shared" si="681"/>
        <v>1</v>
      </c>
      <c r="O1461" s="377"/>
      <c r="P1461" s="377" t="s">
        <v>13773</v>
      </c>
    </row>
    <row r="1462" spans="1:16" ht="60" x14ac:dyDescent="0.25">
      <c r="A1462" s="328">
        <v>94698</v>
      </c>
      <c r="B1462" s="357"/>
      <c r="C1462" s="339" t="s">
        <v>14028</v>
      </c>
      <c r="D1462" s="339"/>
      <c r="E1462" s="334" t="s">
        <v>6</v>
      </c>
      <c r="F1462" s="334"/>
      <c r="G1462" s="358"/>
      <c r="H1462" s="359"/>
      <c r="I1462" s="340">
        <f>SUMIF(A:A,A1462,J:J)</f>
        <v>71.660000000000011</v>
      </c>
      <c r="J1462" s="377"/>
      <c r="K1462" s="377"/>
      <c r="L1462" s="377"/>
      <c r="M1462" s="377"/>
      <c r="N1462" s="377"/>
      <c r="O1462" s="377"/>
      <c r="P1462" s="377"/>
    </row>
    <row r="1463" spans="1:16" ht="30" x14ac:dyDescent="0.25">
      <c r="A1463" s="390">
        <f t="shared" ref="A1463:A1468" si="682">IF(O1463&lt;&gt;0,O1463,A1462)</f>
        <v>94698</v>
      </c>
      <c r="B1463" s="391">
        <v>88248</v>
      </c>
      <c r="C1463" s="392"/>
      <c r="D1463" s="392" t="s">
        <v>3290</v>
      </c>
      <c r="E1463" s="393"/>
      <c r="F1463" s="393" t="s">
        <v>517</v>
      </c>
      <c r="G1463" s="394">
        <v>0.36799999999999999</v>
      </c>
      <c r="H1463" s="395">
        <f>VLOOKUP(B1463,'CMP-SIN-SD-10-2023'!A:D,4,0)</f>
        <v>22.17</v>
      </c>
      <c r="I1463" s="395"/>
      <c r="J1463" s="25">
        <f t="shared" ref="J1463:J1468" si="683">TRUNC((H1463*G1463),2)</f>
        <v>8.15</v>
      </c>
      <c r="M1463" s="25">
        <f>VLOOKUP(B1463,'CMP-SIN-SD-10-2023'!A:D,4,0)</f>
        <v>22.17</v>
      </c>
      <c r="N1463" s="25" t="b">
        <f t="shared" ref="N1463:N1468" si="684">M1463=H1463</f>
        <v>1</v>
      </c>
      <c r="O1463" s="377"/>
      <c r="P1463" s="377"/>
    </row>
    <row r="1464" spans="1:16" ht="30" x14ac:dyDescent="0.25">
      <c r="A1464" s="367">
        <f t="shared" si="682"/>
        <v>94698</v>
      </c>
      <c r="B1464" s="226">
        <v>88267</v>
      </c>
      <c r="C1464" s="227"/>
      <c r="D1464" s="227" t="s">
        <v>3307</v>
      </c>
      <c r="E1464" s="228"/>
      <c r="F1464" s="228" t="s">
        <v>517</v>
      </c>
      <c r="G1464" s="368">
        <v>0.36799999999999999</v>
      </c>
      <c r="H1464" s="369">
        <f>VLOOKUP(B1464,'CMP-SIN-SD-10-2023'!A:D,4,0)</f>
        <v>28.78</v>
      </c>
      <c r="I1464" s="369"/>
      <c r="J1464" s="25">
        <f t="shared" si="683"/>
        <v>10.59</v>
      </c>
      <c r="M1464" s="25">
        <f>VLOOKUP(B1464,'CMP-SIN-SD-10-2023'!A:D,4,0)</f>
        <v>28.78</v>
      </c>
      <c r="N1464" s="25" t="b">
        <f t="shared" si="684"/>
        <v>1</v>
      </c>
      <c r="O1464" s="377"/>
      <c r="P1464" s="377"/>
    </row>
    <row r="1465" spans="1:16" x14ac:dyDescent="0.25">
      <c r="A1465" s="367">
        <f t="shared" si="682"/>
        <v>94698</v>
      </c>
      <c r="B1465" s="226">
        <v>20080</v>
      </c>
      <c r="C1465" s="227"/>
      <c r="D1465" s="227" t="s">
        <v>7441</v>
      </c>
      <c r="E1465" s="228"/>
      <c r="F1465" s="228" t="s">
        <v>6</v>
      </c>
      <c r="G1465" s="368">
        <v>0.23100000000000001</v>
      </c>
      <c r="H1465" s="369">
        <f>VLOOKUP(B1465,'INS-SIN-SD-10-2023'!A:D,4,0)</f>
        <v>21.82</v>
      </c>
      <c r="I1465" s="369"/>
      <c r="J1465" s="25">
        <f t="shared" si="683"/>
        <v>5.04</v>
      </c>
      <c r="M1465" s="25">
        <f>VLOOKUP(B1465,'INS-SIN-SD-10-2023'!A:D,4,0)</f>
        <v>21.82</v>
      </c>
      <c r="N1465" s="25" t="b">
        <f t="shared" si="684"/>
        <v>1</v>
      </c>
      <c r="O1465" s="377"/>
      <c r="P1465" s="377" t="s">
        <v>13773</v>
      </c>
    </row>
    <row r="1466" spans="1:16" ht="30" x14ac:dyDescent="0.25">
      <c r="A1466" s="367">
        <f t="shared" si="682"/>
        <v>94698</v>
      </c>
      <c r="B1466" s="226">
        <v>20083</v>
      </c>
      <c r="C1466" s="227"/>
      <c r="D1466" s="227" t="s">
        <v>7774</v>
      </c>
      <c r="E1466" s="228"/>
      <c r="F1466" s="228" t="s">
        <v>6</v>
      </c>
      <c r="G1466" s="368">
        <v>6.2E-2</v>
      </c>
      <c r="H1466" s="369">
        <f>VLOOKUP(B1466,'INS-SIN-SD-10-2023'!A:D,4,0)</f>
        <v>75.75</v>
      </c>
      <c r="I1466" s="369"/>
      <c r="J1466" s="25">
        <f t="shared" si="683"/>
        <v>4.6900000000000004</v>
      </c>
      <c r="M1466" s="25">
        <f>VLOOKUP(B1466,'INS-SIN-SD-10-2023'!A:D,4,0)</f>
        <v>75.75</v>
      </c>
      <c r="N1466" s="25" t="b">
        <f t="shared" si="684"/>
        <v>1</v>
      </c>
      <c r="O1466" s="377"/>
      <c r="P1466" s="377" t="s">
        <v>13773</v>
      </c>
    </row>
    <row r="1467" spans="1:16" ht="30" x14ac:dyDescent="0.25">
      <c r="A1467" s="367">
        <f t="shared" si="682"/>
        <v>94698</v>
      </c>
      <c r="B1467" s="226">
        <v>7132</v>
      </c>
      <c r="C1467" s="227"/>
      <c r="D1467" s="227" t="s">
        <v>7791</v>
      </c>
      <c r="E1467" s="228"/>
      <c r="F1467" s="228" t="s">
        <v>6</v>
      </c>
      <c r="G1467" s="368">
        <v>1</v>
      </c>
      <c r="H1467" s="369">
        <f>VLOOKUP(B1467,'INS-SIN-SD-10-2023'!A:D,4,0)</f>
        <v>43.07</v>
      </c>
      <c r="I1467" s="369"/>
      <c r="J1467" s="25">
        <f t="shared" si="683"/>
        <v>43.07</v>
      </c>
      <c r="M1467" s="25">
        <f>VLOOKUP(B1467,'INS-SIN-SD-10-2023'!A:D,4,0)</f>
        <v>43.07</v>
      </c>
      <c r="N1467" s="25" t="b">
        <f t="shared" si="684"/>
        <v>1</v>
      </c>
      <c r="O1467" s="377"/>
      <c r="P1467" s="377" t="s">
        <v>13773</v>
      </c>
    </row>
    <row r="1468" spans="1:16" x14ac:dyDescent="0.25">
      <c r="A1468" s="378">
        <f t="shared" si="682"/>
        <v>94698</v>
      </c>
      <c r="B1468" s="379">
        <v>38383</v>
      </c>
      <c r="C1468" s="380"/>
      <c r="D1468" s="380" t="s">
        <v>7660</v>
      </c>
      <c r="E1468" s="381"/>
      <c r="F1468" s="381" t="s">
        <v>6</v>
      </c>
      <c r="G1468" s="382">
        <v>5.5E-2</v>
      </c>
      <c r="H1468" s="383">
        <f>VLOOKUP(B1468,'INS-SIN-SD-10-2023'!A:D,4,0)</f>
        <v>2.27</v>
      </c>
      <c r="I1468" s="383"/>
      <c r="J1468" s="25">
        <f t="shared" si="683"/>
        <v>0.12</v>
      </c>
      <c r="M1468" s="25">
        <f>VLOOKUP(B1468,'INS-SIN-SD-10-2023'!A:D,4,0)</f>
        <v>2.27</v>
      </c>
      <c r="N1468" s="25" t="b">
        <f t="shared" si="684"/>
        <v>1</v>
      </c>
      <c r="O1468" s="377"/>
      <c r="P1468" s="377" t="s">
        <v>13773</v>
      </c>
    </row>
    <row r="1469" spans="1:16" ht="30" x14ac:dyDescent="0.25">
      <c r="A1469" s="328" t="s">
        <v>7178</v>
      </c>
      <c r="B1469" s="357"/>
      <c r="C1469" s="339" t="s">
        <v>14029</v>
      </c>
      <c r="D1469" s="339"/>
      <c r="E1469" s="334" t="s">
        <v>6</v>
      </c>
      <c r="F1469" s="334"/>
      <c r="G1469" s="358"/>
      <c r="H1469" s="359"/>
      <c r="I1469" s="340">
        <f>SUMIF(A:A,A1469,J:J)</f>
        <v>88.22999999999999</v>
      </c>
      <c r="J1469" s="377"/>
      <c r="K1469" s="377"/>
      <c r="L1469" s="377"/>
      <c r="M1469" s="377"/>
      <c r="N1469" s="377"/>
      <c r="O1469" s="377"/>
      <c r="P1469" s="377"/>
    </row>
    <row r="1470" spans="1:16" ht="30" x14ac:dyDescent="0.25">
      <c r="A1470" s="390" t="str">
        <f t="shared" ref="A1470:A1474" si="685">IF(O1470&lt;&gt;0,O1470,A1469)</f>
        <v>CCU.05.0035</v>
      </c>
      <c r="B1470" s="391">
        <v>88267</v>
      </c>
      <c r="C1470" s="392"/>
      <c r="D1470" s="392" t="s">
        <v>3307</v>
      </c>
      <c r="E1470" s="393"/>
      <c r="F1470" s="393" t="s">
        <v>517</v>
      </c>
      <c r="G1470" s="394">
        <v>0.45</v>
      </c>
      <c r="H1470" s="395">
        <f>VLOOKUP(B1470,'CMP-SIN-SD-10-2023'!A:D,4,0)</f>
        <v>28.78</v>
      </c>
      <c r="I1470" s="395"/>
      <c r="J1470" s="25">
        <f t="shared" ref="J1470:J1474" si="686">TRUNC((H1470*G1470),2)</f>
        <v>12.95</v>
      </c>
      <c r="M1470" s="25">
        <f>VLOOKUP(B1470,'CMP-SIN-SD-10-2023'!A:D,4,0)</f>
        <v>28.78</v>
      </c>
      <c r="N1470" s="25" t="b">
        <f t="shared" ref="N1470:N1474" si="687">M1470=H1470</f>
        <v>1</v>
      </c>
      <c r="O1470" s="377"/>
      <c r="P1470" s="377"/>
    </row>
    <row r="1471" spans="1:16" x14ac:dyDescent="0.25">
      <c r="A1471" s="367" t="str">
        <f t="shared" si="685"/>
        <v>CCU.05.0035</v>
      </c>
      <c r="B1471" s="226">
        <v>88316</v>
      </c>
      <c r="C1471" s="227"/>
      <c r="D1471" s="227" t="s">
        <v>3346</v>
      </c>
      <c r="E1471" s="228"/>
      <c r="F1471" s="228" t="s">
        <v>517</v>
      </c>
      <c r="G1471" s="368">
        <v>0.45</v>
      </c>
      <c r="H1471" s="369">
        <f>VLOOKUP(B1471,'CMP-SIN-SD-10-2023'!A:D,4,0)</f>
        <v>21.91</v>
      </c>
      <c r="I1471" s="369"/>
      <c r="J1471" s="25">
        <f t="shared" si="686"/>
        <v>9.85</v>
      </c>
      <c r="M1471" s="25">
        <f>VLOOKUP(B1471,'CMP-SIN-SD-10-2023'!A:D,4,0)</f>
        <v>21.91</v>
      </c>
      <c r="N1471" s="25" t="b">
        <f t="shared" si="687"/>
        <v>1</v>
      </c>
      <c r="O1471" s="377"/>
      <c r="P1471" s="377"/>
    </row>
    <row r="1472" spans="1:16" x14ac:dyDescent="0.25">
      <c r="A1472" s="367" t="str">
        <f t="shared" si="685"/>
        <v>CCU.05.0035</v>
      </c>
      <c r="B1472" s="226" t="s">
        <v>14030</v>
      </c>
      <c r="C1472" s="227"/>
      <c r="D1472" s="227" t="s">
        <v>14031</v>
      </c>
      <c r="E1472" s="228"/>
      <c r="F1472" s="228" t="s">
        <v>17</v>
      </c>
      <c r="G1472" s="368">
        <v>4.3999999999999997E-2</v>
      </c>
      <c r="H1472" s="369">
        <v>54.73</v>
      </c>
      <c r="I1472" s="369"/>
      <c r="J1472" s="25">
        <f t="shared" si="686"/>
        <v>2.4</v>
      </c>
      <c r="M1472" s="25" t="e">
        <f>VLOOKUP(B1472,'INS-SIN-SD-10-2023'!A:D,4,0)</f>
        <v>#N/A</v>
      </c>
      <c r="N1472" s="25" t="e">
        <f t="shared" si="687"/>
        <v>#N/A</v>
      </c>
      <c r="O1472" s="377"/>
      <c r="P1472" s="377" t="s">
        <v>13813</v>
      </c>
    </row>
    <row r="1473" spans="1:16" x14ac:dyDescent="0.25">
      <c r="A1473" s="367" t="str">
        <f t="shared" si="685"/>
        <v>CCU.05.0035</v>
      </c>
      <c r="B1473" s="226" t="s">
        <v>14032</v>
      </c>
      <c r="C1473" s="227"/>
      <c r="D1473" s="227" t="s">
        <v>14033</v>
      </c>
      <c r="E1473" s="228"/>
      <c r="F1473" s="228" t="s">
        <v>3012</v>
      </c>
      <c r="G1473" s="368">
        <v>6.7000000000000004E-2</v>
      </c>
      <c r="H1473" s="369">
        <v>40.4</v>
      </c>
      <c r="I1473" s="369"/>
      <c r="J1473" s="25">
        <f t="shared" si="686"/>
        <v>2.7</v>
      </c>
      <c r="M1473" s="25" t="e">
        <f>VLOOKUP(B1473,'INS-SIN-SD-10-2023'!A:D,4,0)</f>
        <v>#N/A</v>
      </c>
      <c r="N1473" s="25" t="e">
        <f t="shared" si="687"/>
        <v>#N/A</v>
      </c>
      <c r="O1473" s="377"/>
      <c r="P1473" s="377" t="s">
        <v>13813</v>
      </c>
    </row>
    <row r="1474" spans="1:16" x14ac:dyDescent="0.25">
      <c r="A1474" s="378" t="str">
        <f t="shared" si="685"/>
        <v>CCU.05.0035</v>
      </c>
      <c r="B1474" s="379" t="s">
        <v>14034</v>
      </c>
      <c r="C1474" s="380"/>
      <c r="D1474" s="380" t="s">
        <v>14035</v>
      </c>
      <c r="E1474" s="381"/>
      <c r="F1474" s="381" t="s">
        <v>6</v>
      </c>
      <c r="G1474" s="382">
        <v>1</v>
      </c>
      <c r="H1474" s="383">
        <v>60.33</v>
      </c>
      <c r="I1474" s="383"/>
      <c r="J1474" s="25">
        <f t="shared" si="686"/>
        <v>60.33</v>
      </c>
      <c r="M1474" s="25" t="e">
        <f>VLOOKUP(B1474,'INS-SIN-SD-10-2023'!A:D,4,0)</f>
        <v>#N/A</v>
      </c>
      <c r="N1474" s="25" t="e">
        <f t="shared" si="687"/>
        <v>#N/A</v>
      </c>
      <c r="O1474" s="377"/>
      <c r="P1474" s="377" t="s">
        <v>13813</v>
      </c>
    </row>
    <row r="1475" spans="1:16" ht="30" x14ac:dyDescent="0.25">
      <c r="A1475" s="328" t="s">
        <v>7184</v>
      </c>
      <c r="B1475" s="357"/>
      <c r="C1475" s="339" t="s">
        <v>14036</v>
      </c>
      <c r="D1475" s="339"/>
      <c r="E1475" s="334" t="s">
        <v>6</v>
      </c>
      <c r="F1475" s="334"/>
      <c r="G1475" s="358"/>
      <c r="H1475" s="359"/>
      <c r="I1475" s="340">
        <f>SUMIF(A:A,A1475,J:J)</f>
        <v>63.099999999999994</v>
      </c>
      <c r="J1475" s="377"/>
      <c r="K1475" s="377"/>
      <c r="L1475" s="377"/>
      <c r="M1475" s="377"/>
      <c r="N1475" s="377"/>
      <c r="O1475" s="377"/>
      <c r="P1475" s="377"/>
    </row>
    <row r="1476" spans="1:16" ht="30" x14ac:dyDescent="0.25">
      <c r="A1476" s="390" t="str">
        <f t="shared" ref="A1476:A1480" si="688">IF(O1476&lt;&gt;0,O1476,A1475)</f>
        <v>CCU.05.0036</v>
      </c>
      <c r="B1476" s="391">
        <v>88267</v>
      </c>
      <c r="C1476" s="392"/>
      <c r="D1476" s="392" t="s">
        <v>3307</v>
      </c>
      <c r="E1476" s="393"/>
      <c r="F1476" s="393" t="s">
        <v>517</v>
      </c>
      <c r="G1476" s="394">
        <v>0.45</v>
      </c>
      <c r="H1476" s="395">
        <f>VLOOKUP(B1476,'CMP-SIN-SD-10-2023'!A:D,4,0)</f>
        <v>28.78</v>
      </c>
      <c r="I1476" s="395"/>
      <c r="J1476" s="25">
        <f t="shared" ref="J1476:J1480" si="689">TRUNC((H1476*G1476),2)</f>
        <v>12.95</v>
      </c>
      <c r="M1476" s="25">
        <f>VLOOKUP(B1476,'CMP-SIN-SD-10-2023'!A:D,4,0)</f>
        <v>28.78</v>
      </c>
      <c r="N1476" s="25" t="b">
        <f t="shared" ref="N1476:N1480" si="690">M1476=H1476</f>
        <v>1</v>
      </c>
      <c r="O1476" s="377"/>
      <c r="P1476" s="377"/>
    </row>
    <row r="1477" spans="1:16" x14ac:dyDescent="0.25">
      <c r="A1477" s="367" t="str">
        <f t="shared" si="688"/>
        <v>CCU.05.0036</v>
      </c>
      <c r="B1477" s="226">
        <v>88316</v>
      </c>
      <c r="C1477" s="227"/>
      <c r="D1477" s="227" t="s">
        <v>3346</v>
      </c>
      <c r="E1477" s="228"/>
      <c r="F1477" s="228" t="s">
        <v>517</v>
      </c>
      <c r="G1477" s="368">
        <v>0.45</v>
      </c>
      <c r="H1477" s="369">
        <f>VLOOKUP(B1477,'CMP-SIN-SD-10-2023'!A:D,4,0)</f>
        <v>21.91</v>
      </c>
      <c r="I1477" s="369"/>
      <c r="J1477" s="25">
        <f t="shared" si="689"/>
        <v>9.85</v>
      </c>
      <c r="M1477" s="25">
        <f>VLOOKUP(B1477,'CMP-SIN-SD-10-2023'!A:D,4,0)</f>
        <v>21.91</v>
      </c>
      <c r="N1477" s="25" t="b">
        <f t="shared" si="690"/>
        <v>1</v>
      </c>
      <c r="O1477" s="377"/>
      <c r="P1477" s="377"/>
    </row>
    <row r="1478" spans="1:16" x14ac:dyDescent="0.25">
      <c r="A1478" s="367" t="str">
        <f t="shared" si="688"/>
        <v>CCU.05.0036</v>
      </c>
      <c r="B1478" s="226" t="s">
        <v>14030</v>
      </c>
      <c r="C1478" s="227"/>
      <c r="D1478" s="227" t="s">
        <v>14031</v>
      </c>
      <c r="E1478" s="228"/>
      <c r="F1478" s="228" t="s">
        <v>17</v>
      </c>
      <c r="G1478" s="368">
        <v>5.7000000000000002E-2</v>
      </c>
      <c r="H1478" s="369">
        <v>54.73</v>
      </c>
      <c r="I1478" s="369"/>
      <c r="J1478" s="25">
        <f t="shared" si="689"/>
        <v>3.11</v>
      </c>
      <c r="M1478" s="25" t="e">
        <f>VLOOKUP(B1478,'INS-SIN-SD-10-2023'!A:D,4,0)</f>
        <v>#N/A</v>
      </c>
      <c r="N1478" s="25" t="e">
        <f t="shared" si="690"/>
        <v>#N/A</v>
      </c>
      <c r="O1478" s="377"/>
      <c r="P1478" s="377" t="s">
        <v>13813</v>
      </c>
    </row>
    <row r="1479" spans="1:16" x14ac:dyDescent="0.25">
      <c r="A1479" s="367" t="str">
        <f t="shared" si="688"/>
        <v>CCU.05.0036</v>
      </c>
      <c r="B1479" s="226" t="s">
        <v>14032</v>
      </c>
      <c r="C1479" s="227"/>
      <c r="D1479" s="227" t="s">
        <v>14033</v>
      </c>
      <c r="E1479" s="228"/>
      <c r="F1479" s="228" t="s">
        <v>3012</v>
      </c>
      <c r="G1479" s="368">
        <v>8.5999999999999993E-2</v>
      </c>
      <c r="H1479" s="369">
        <v>40.4</v>
      </c>
      <c r="I1479" s="369"/>
      <c r="J1479" s="25">
        <f t="shared" si="689"/>
        <v>3.47</v>
      </c>
      <c r="M1479" s="25" t="e">
        <f>VLOOKUP(B1479,'INS-SIN-SD-10-2023'!A:D,4,0)</f>
        <v>#N/A</v>
      </c>
      <c r="N1479" s="25" t="e">
        <f t="shared" si="690"/>
        <v>#N/A</v>
      </c>
      <c r="O1479" s="377"/>
      <c r="P1479" s="377" t="s">
        <v>13813</v>
      </c>
    </row>
    <row r="1480" spans="1:16" x14ac:dyDescent="0.25">
      <c r="A1480" s="378" t="str">
        <f t="shared" si="688"/>
        <v>CCU.05.0036</v>
      </c>
      <c r="B1480" s="379" t="s">
        <v>14037</v>
      </c>
      <c r="C1480" s="380"/>
      <c r="D1480" s="380" t="s">
        <v>14038</v>
      </c>
      <c r="E1480" s="381"/>
      <c r="F1480" s="381" t="s">
        <v>6</v>
      </c>
      <c r="G1480" s="382">
        <v>1</v>
      </c>
      <c r="H1480" s="383">
        <v>33.72</v>
      </c>
      <c r="I1480" s="383"/>
      <c r="J1480" s="25">
        <f t="shared" si="689"/>
        <v>33.72</v>
      </c>
      <c r="M1480" s="25" t="e">
        <f>VLOOKUP(B1480,'INS-SIN-SD-10-2023'!A:D,4,0)</f>
        <v>#N/A</v>
      </c>
      <c r="N1480" s="25" t="e">
        <f t="shared" si="690"/>
        <v>#N/A</v>
      </c>
      <c r="O1480" s="377"/>
      <c r="P1480" s="377" t="s">
        <v>13813</v>
      </c>
    </row>
    <row r="1481" spans="1:16" ht="60" x14ac:dyDescent="0.25">
      <c r="A1481" s="328">
        <v>94702</v>
      </c>
      <c r="B1481" s="357"/>
      <c r="C1481" s="339" t="s">
        <v>14039</v>
      </c>
      <c r="D1481" s="339"/>
      <c r="E1481" s="334" t="s">
        <v>6</v>
      </c>
      <c r="F1481" s="334"/>
      <c r="G1481" s="358"/>
      <c r="H1481" s="359"/>
      <c r="I1481" s="340">
        <f>SUMIF(A:A,A1481,J:J)</f>
        <v>195.2</v>
      </c>
      <c r="J1481" s="377"/>
      <c r="K1481" s="377"/>
      <c r="L1481" s="377"/>
      <c r="M1481" s="377"/>
      <c r="N1481" s="377"/>
      <c r="O1481" s="377"/>
      <c r="P1481" s="377"/>
    </row>
    <row r="1482" spans="1:16" ht="30" x14ac:dyDescent="0.25">
      <c r="A1482" s="390">
        <f t="shared" ref="A1482:A1487" si="691">IF(O1482&lt;&gt;0,O1482,A1481)</f>
        <v>94702</v>
      </c>
      <c r="B1482" s="391">
        <v>88248</v>
      </c>
      <c r="C1482" s="392"/>
      <c r="D1482" s="392" t="s">
        <v>3290</v>
      </c>
      <c r="E1482" s="393"/>
      <c r="F1482" s="393" t="s">
        <v>517</v>
      </c>
      <c r="G1482" s="394">
        <v>0.64600000000000002</v>
      </c>
      <c r="H1482" s="395">
        <f>VLOOKUP(B1482,'CMP-SIN-SD-10-2023'!A:D,4,0)</f>
        <v>22.17</v>
      </c>
      <c r="I1482" s="395"/>
      <c r="J1482" s="25">
        <f t="shared" ref="J1482:J1487" si="692">TRUNC((H1482*G1482),2)</f>
        <v>14.32</v>
      </c>
      <c r="M1482" s="25">
        <f>VLOOKUP(B1482,'CMP-SIN-SD-10-2023'!A:D,4,0)</f>
        <v>22.17</v>
      </c>
      <c r="N1482" s="25" t="b">
        <f t="shared" ref="N1482:N1487" si="693">M1482=H1482</f>
        <v>1</v>
      </c>
      <c r="O1482" s="377"/>
      <c r="P1482" s="377"/>
    </row>
    <row r="1483" spans="1:16" ht="30" x14ac:dyDescent="0.25">
      <c r="A1483" s="367">
        <f t="shared" si="691"/>
        <v>94702</v>
      </c>
      <c r="B1483" s="226">
        <v>88267</v>
      </c>
      <c r="C1483" s="227"/>
      <c r="D1483" s="227" t="s">
        <v>3307</v>
      </c>
      <c r="E1483" s="228"/>
      <c r="F1483" s="228" t="s">
        <v>517</v>
      </c>
      <c r="G1483" s="368">
        <v>0.64600000000000002</v>
      </c>
      <c r="H1483" s="369">
        <f>VLOOKUP(B1483,'CMP-SIN-SD-10-2023'!A:D,4,0)</f>
        <v>28.78</v>
      </c>
      <c r="I1483" s="369"/>
      <c r="J1483" s="25">
        <f t="shared" si="692"/>
        <v>18.59</v>
      </c>
      <c r="M1483" s="25">
        <f>VLOOKUP(B1483,'CMP-SIN-SD-10-2023'!A:D,4,0)</f>
        <v>28.78</v>
      </c>
      <c r="N1483" s="25" t="b">
        <f t="shared" si="693"/>
        <v>1</v>
      </c>
      <c r="O1483" s="377"/>
      <c r="P1483" s="377"/>
    </row>
    <row r="1484" spans="1:16" x14ac:dyDescent="0.25">
      <c r="A1484" s="367">
        <f t="shared" si="691"/>
        <v>94702</v>
      </c>
      <c r="B1484" s="226">
        <v>20080</v>
      </c>
      <c r="C1484" s="227"/>
      <c r="D1484" s="227" t="s">
        <v>7441</v>
      </c>
      <c r="E1484" s="228"/>
      <c r="F1484" s="228" t="s">
        <v>6</v>
      </c>
      <c r="G1484" s="368">
        <v>0.433</v>
      </c>
      <c r="H1484" s="369">
        <f>VLOOKUP(B1484,'INS-SIN-SD-10-2023'!A:D,4,0)</f>
        <v>21.82</v>
      </c>
      <c r="I1484" s="369"/>
      <c r="J1484" s="25">
        <f t="shared" si="692"/>
        <v>9.44</v>
      </c>
      <c r="M1484" s="25">
        <f>VLOOKUP(B1484,'INS-SIN-SD-10-2023'!A:D,4,0)</f>
        <v>21.82</v>
      </c>
      <c r="N1484" s="25" t="b">
        <f t="shared" si="693"/>
        <v>1</v>
      </c>
      <c r="O1484" s="377"/>
      <c r="P1484" s="377" t="s">
        <v>13773</v>
      </c>
    </row>
    <row r="1485" spans="1:16" ht="30" x14ac:dyDescent="0.25">
      <c r="A1485" s="367">
        <f t="shared" si="691"/>
        <v>94702</v>
      </c>
      <c r="B1485" s="226">
        <v>20083</v>
      </c>
      <c r="C1485" s="227"/>
      <c r="D1485" s="227" t="s">
        <v>7774</v>
      </c>
      <c r="E1485" s="228"/>
      <c r="F1485" s="228" t="s">
        <v>6</v>
      </c>
      <c r="G1485" s="368">
        <v>0.114</v>
      </c>
      <c r="H1485" s="369">
        <f>VLOOKUP(B1485,'INS-SIN-SD-10-2023'!A:D,4,0)</f>
        <v>75.75</v>
      </c>
      <c r="I1485" s="369"/>
      <c r="J1485" s="25">
        <f t="shared" si="692"/>
        <v>8.6300000000000008</v>
      </c>
      <c r="M1485" s="25">
        <f>VLOOKUP(B1485,'INS-SIN-SD-10-2023'!A:D,4,0)</f>
        <v>75.75</v>
      </c>
      <c r="N1485" s="25" t="b">
        <f t="shared" si="693"/>
        <v>1</v>
      </c>
      <c r="O1485" s="377"/>
      <c r="P1485" s="377" t="s">
        <v>13773</v>
      </c>
    </row>
    <row r="1486" spans="1:16" ht="30" x14ac:dyDescent="0.25">
      <c r="A1486" s="367">
        <f t="shared" si="691"/>
        <v>94702</v>
      </c>
      <c r="B1486" s="226">
        <v>7106</v>
      </c>
      <c r="C1486" s="227"/>
      <c r="D1486" s="227" t="s">
        <v>7785</v>
      </c>
      <c r="E1486" s="228"/>
      <c r="F1486" s="228" t="s">
        <v>6</v>
      </c>
      <c r="G1486" s="368">
        <v>1</v>
      </c>
      <c r="H1486" s="369">
        <f>VLOOKUP(B1486,'INS-SIN-SD-10-2023'!A:D,4,0)</f>
        <v>144</v>
      </c>
      <c r="I1486" s="369"/>
      <c r="J1486" s="25">
        <f t="shared" si="692"/>
        <v>144</v>
      </c>
      <c r="M1486" s="25">
        <f>VLOOKUP(B1486,'INS-SIN-SD-10-2023'!A:D,4,0)</f>
        <v>144</v>
      </c>
      <c r="N1486" s="25" t="b">
        <f t="shared" si="693"/>
        <v>1</v>
      </c>
      <c r="O1486" s="377"/>
      <c r="P1486" s="377" t="s">
        <v>13773</v>
      </c>
    </row>
    <row r="1487" spans="1:16" x14ac:dyDescent="0.25">
      <c r="A1487" s="378">
        <f t="shared" si="691"/>
        <v>94702</v>
      </c>
      <c r="B1487" s="379">
        <v>38383</v>
      </c>
      <c r="C1487" s="380"/>
      <c r="D1487" s="380" t="s">
        <v>7660</v>
      </c>
      <c r="E1487" s="381"/>
      <c r="F1487" s="381" t="s">
        <v>6</v>
      </c>
      <c r="G1487" s="382">
        <v>9.7000000000000003E-2</v>
      </c>
      <c r="H1487" s="383">
        <f>VLOOKUP(B1487,'INS-SIN-SD-10-2023'!A:D,4,0)</f>
        <v>2.27</v>
      </c>
      <c r="I1487" s="383"/>
      <c r="J1487" s="25">
        <f t="shared" si="692"/>
        <v>0.22</v>
      </c>
      <c r="M1487" s="25">
        <f>VLOOKUP(B1487,'INS-SIN-SD-10-2023'!A:D,4,0)</f>
        <v>2.27</v>
      </c>
      <c r="N1487" s="25" t="b">
        <f t="shared" si="693"/>
        <v>1</v>
      </c>
      <c r="O1487" s="377"/>
      <c r="P1487" s="377" t="s">
        <v>13773</v>
      </c>
    </row>
    <row r="1488" spans="1:16" ht="30" x14ac:dyDescent="0.25">
      <c r="A1488" s="328" t="s">
        <v>6999</v>
      </c>
      <c r="B1488" s="357"/>
      <c r="C1488" s="339" t="s">
        <v>14040</v>
      </c>
      <c r="D1488" s="339"/>
      <c r="E1488" s="334" t="s">
        <v>6</v>
      </c>
      <c r="F1488" s="334"/>
      <c r="G1488" s="358"/>
      <c r="H1488" s="359"/>
      <c r="I1488" s="340">
        <f>SUMIF(A:A,A1488,J:J)</f>
        <v>86.97999999999999</v>
      </c>
      <c r="J1488" s="377"/>
      <c r="K1488" s="377"/>
      <c r="L1488" s="377"/>
      <c r="M1488" s="377"/>
      <c r="N1488" s="377"/>
      <c r="O1488" s="377"/>
      <c r="P1488" s="377"/>
    </row>
    <row r="1489" spans="1:16" ht="30" x14ac:dyDescent="0.25">
      <c r="A1489" s="390" t="str">
        <f t="shared" ref="A1489:A1493" si="694">IF(O1489&lt;&gt;0,O1489,A1488)</f>
        <v>CCU.05.0037</v>
      </c>
      <c r="B1489" s="391">
        <v>88267</v>
      </c>
      <c r="C1489" s="392"/>
      <c r="D1489" s="392" t="s">
        <v>3307</v>
      </c>
      <c r="E1489" s="393"/>
      <c r="F1489" s="393" t="s">
        <v>517</v>
      </c>
      <c r="G1489" s="394">
        <v>0.55000000000000004</v>
      </c>
      <c r="H1489" s="395">
        <f>VLOOKUP(B1489,'CMP-SIN-SD-10-2023'!A:D,4,0)</f>
        <v>28.78</v>
      </c>
      <c r="I1489" s="395"/>
      <c r="J1489" s="25">
        <f t="shared" ref="J1489:J1493" si="695">TRUNC((H1489*G1489),2)</f>
        <v>15.82</v>
      </c>
      <c r="M1489" s="25">
        <f>VLOOKUP(B1489,'CMP-SIN-SD-10-2023'!A:D,4,0)</f>
        <v>28.78</v>
      </c>
      <c r="N1489" s="25" t="b">
        <f t="shared" ref="N1489:N1493" si="696">M1489=H1489</f>
        <v>1</v>
      </c>
      <c r="O1489" s="377"/>
      <c r="P1489" s="377"/>
    </row>
    <row r="1490" spans="1:16" x14ac:dyDescent="0.25">
      <c r="A1490" s="367" t="str">
        <f t="shared" si="694"/>
        <v>CCU.05.0037</v>
      </c>
      <c r="B1490" s="226">
        <v>88316</v>
      </c>
      <c r="C1490" s="227"/>
      <c r="D1490" s="227" t="s">
        <v>3346</v>
      </c>
      <c r="E1490" s="228"/>
      <c r="F1490" s="228" t="s">
        <v>517</v>
      </c>
      <c r="G1490" s="368">
        <v>0.55000000000000004</v>
      </c>
      <c r="H1490" s="369">
        <f>VLOOKUP(B1490,'CMP-SIN-SD-10-2023'!A:D,4,0)</f>
        <v>21.91</v>
      </c>
      <c r="I1490" s="369"/>
      <c r="J1490" s="25">
        <f t="shared" si="695"/>
        <v>12.05</v>
      </c>
      <c r="M1490" s="25">
        <f>VLOOKUP(B1490,'CMP-SIN-SD-10-2023'!A:D,4,0)</f>
        <v>21.91</v>
      </c>
      <c r="N1490" s="25" t="b">
        <f t="shared" si="696"/>
        <v>1</v>
      </c>
      <c r="O1490" s="377"/>
      <c r="P1490" s="377"/>
    </row>
    <row r="1491" spans="1:16" x14ac:dyDescent="0.25">
      <c r="A1491" s="367" t="str">
        <f t="shared" si="694"/>
        <v>CCU.05.0037</v>
      </c>
      <c r="B1491" s="226" t="s">
        <v>14030</v>
      </c>
      <c r="C1491" s="227"/>
      <c r="D1491" s="227" t="s">
        <v>14031</v>
      </c>
      <c r="E1491" s="228"/>
      <c r="F1491" s="228" t="s">
        <v>17</v>
      </c>
      <c r="G1491" s="368">
        <v>7.6999999999999999E-2</v>
      </c>
      <c r="H1491" s="369">
        <v>54.73</v>
      </c>
      <c r="I1491" s="369"/>
      <c r="J1491" s="25">
        <f t="shared" si="695"/>
        <v>4.21</v>
      </c>
      <c r="M1491" s="25" t="e">
        <f>VLOOKUP(B1491,'INS-SIN-SD-10-2023'!A:D,4,0)</f>
        <v>#N/A</v>
      </c>
      <c r="N1491" s="25" t="e">
        <f t="shared" si="696"/>
        <v>#N/A</v>
      </c>
      <c r="O1491" s="377"/>
      <c r="P1491" s="377" t="s">
        <v>13813</v>
      </c>
    </row>
    <row r="1492" spans="1:16" x14ac:dyDescent="0.25">
      <c r="A1492" s="367" t="str">
        <f t="shared" si="694"/>
        <v>CCU.05.0037</v>
      </c>
      <c r="B1492" s="226" t="s">
        <v>14032</v>
      </c>
      <c r="C1492" s="227"/>
      <c r="D1492" s="227" t="s">
        <v>14033</v>
      </c>
      <c r="E1492" s="228"/>
      <c r="F1492" s="228" t="s">
        <v>3012</v>
      </c>
      <c r="G1492" s="368">
        <v>0.11799999999999999</v>
      </c>
      <c r="H1492" s="369">
        <v>40.4</v>
      </c>
      <c r="I1492" s="369"/>
      <c r="J1492" s="25">
        <f t="shared" si="695"/>
        <v>4.76</v>
      </c>
      <c r="M1492" s="25" t="e">
        <f>VLOOKUP(B1492,'INS-SIN-SD-10-2023'!A:D,4,0)</f>
        <v>#N/A</v>
      </c>
      <c r="N1492" s="25" t="e">
        <f t="shared" si="696"/>
        <v>#N/A</v>
      </c>
      <c r="O1492" s="377"/>
      <c r="P1492" s="377" t="s">
        <v>13813</v>
      </c>
    </row>
    <row r="1493" spans="1:16" x14ac:dyDescent="0.25">
      <c r="A1493" s="378" t="str">
        <f t="shared" si="694"/>
        <v>CCU.05.0037</v>
      </c>
      <c r="B1493" s="379" t="s">
        <v>14041</v>
      </c>
      <c r="C1493" s="380"/>
      <c r="D1493" s="380" t="s">
        <v>14042</v>
      </c>
      <c r="E1493" s="381"/>
      <c r="F1493" s="381" t="s">
        <v>6</v>
      </c>
      <c r="G1493" s="382">
        <v>1</v>
      </c>
      <c r="H1493" s="383">
        <v>50.14</v>
      </c>
      <c r="I1493" s="383"/>
      <c r="J1493" s="25">
        <f t="shared" si="695"/>
        <v>50.14</v>
      </c>
      <c r="M1493" s="25" t="e">
        <f>VLOOKUP(B1493,'INS-SIN-SD-10-2023'!A:D,4,0)</f>
        <v>#N/A</v>
      </c>
      <c r="N1493" s="25" t="e">
        <f t="shared" si="696"/>
        <v>#N/A</v>
      </c>
      <c r="O1493" s="377"/>
      <c r="P1493" s="377" t="s">
        <v>13813</v>
      </c>
    </row>
    <row r="1494" spans="1:16" ht="30" x14ac:dyDescent="0.25">
      <c r="A1494" s="328">
        <v>89620</v>
      </c>
      <c r="B1494" s="357"/>
      <c r="C1494" s="339" t="s">
        <v>5987</v>
      </c>
      <c r="D1494" s="339"/>
      <c r="E1494" s="334" t="s">
        <v>6</v>
      </c>
      <c r="F1494" s="334"/>
      <c r="G1494" s="358"/>
      <c r="H1494" s="359"/>
      <c r="I1494" s="340">
        <f>SUMIF(A:A,A1494,J:J)</f>
        <v>11.889999999999999</v>
      </c>
      <c r="J1494" s="377"/>
      <c r="K1494" s="377"/>
      <c r="L1494" s="377"/>
      <c r="M1494" s="377"/>
      <c r="N1494" s="377"/>
      <c r="O1494" s="377"/>
      <c r="P1494" s="377"/>
    </row>
    <row r="1495" spans="1:16" ht="30" x14ac:dyDescent="0.25">
      <c r="A1495" s="390">
        <f t="shared" ref="A1495:A1500" si="697">IF(O1495&lt;&gt;0,O1495,A1494)</f>
        <v>89620</v>
      </c>
      <c r="B1495" s="391">
        <v>88248</v>
      </c>
      <c r="C1495" s="392"/>
      <c r="D1495" s="392" t="s">
        <v>3290</v>
      </c>
      <c r="E1495" s="393"/>
      <c r="F1495" s="393" t="s">
        <v>517</v>
      </c>
      <c r="G1495" s="394">
        <v>0.1153</v>
      </c>
      <c r="H1495" s="395">
        <f>VLOOKUP(B1495,'CMP-SIN-SD-10-2023'!A:D,4,0)</f>
        <v>22.17</v>
      </c>
      <c r="I1495" s="395"/>
      <c r="J1495" s="25">
        <f t="shared" ref="J1495:J1500" si="698">TRUNC((H1495*G1495),2)</f>
        <v>2.5499999999999998</v>
      </c>
      <c r="M1495" s="25">
        <f>VLOOKUP(B1495,'CMP-SIN-SD-10-2023'!A:D,4,0)</f>
        <v>22.17</v>
      </c>
      <c r="N1495" s="25" t="b">
        <f t="shared" ref="N1495:N1500" si="699">M1495=H1495</f>
        <v>1</v>
      </c>
      <c r="O1495" s="377"/>
      <c r="P1495" s="377"/>
    </row>
    <row r="1496" spans="1:16" ht="30" x14ac:dyDescent="0.25">
      <c r="A1496" s="367">
        <f t="shared" si="697"/>
        <v>89620</v>
      </c>
      <c r="B1496" s="226">
        <v>88267</v>
      </c>
      <c r="C1496" s="227"/>
      <c r="D1496" s="227" t="s">
        <v>3307</v>
      </c>
      <c r="E1496" s="228"/>
      <c r="F1496" s="228" t="s">
        <v>517</v>
      </c>
      <c r="G1496" s="368">
        <v>0.1153</v>
      </c>
      <c r="H1496" s="369">
        <f>VLOOKUP(B1496,'CMP-SIN-SD-10-2023'!A:D,4,0)</f>
        <v>28.78</v>
      </c>
      <c r="I1496" s="369"/>
      <c r="J1496" s="25">
        <f t="shared" si="698"/>
        <v>3.31</v>
      </c>
      <c r="M1496" s="25">
        <f>VLOOKUP(B1496,'CMP-SIN-SD-10-2023'!A:D,4,0)</f>
        <v>28.78</v>
      </c>
      <c r="N1496" s="25" t="b">
        <f t="shared" si="699"/>
        <v>1</v>
      </c>
      <c r="O1496" s="377"/>
      <c r="P1496" s="377"/>
    </row>
    <row r="1497" spans="1:16" x14ac:dyDescent="0.25">
      <c r="A1497" s="367">
        <f t="shared" si="697"/>
        <v>89620</v>
      </c>
      <c r="B1497" s="226">
        <v>122</v>
      </c>
      <c r="C1497" s="227"/>
      <c r="D1497" s="227" t="s">
        <v>7440</v>
      </c>
      <c r="E1497" s="228"/>
      <c r="F1497" s="228" t="s">
        <v>6</v>
      </c>
      <c r="G1497" s="368">
        <v>1.41E-2</v>
      </c>
      <c r="H1497" s="369">
        <f>VLOOKUP(B1497,'INS-SIN-SD-10-2023'!A:D,4,0)</f>
        <v>66.86</v>
      </c>
      <c r="I1497" s="369"/>
      <c r="J1497" s="25">
        <f t="shared" si="698"/>
        <v>0.94</v>
      </c>
      <c r="M1497" s="25">
        <f>VLOOKUP(B1497,'INS-SIN-SD-10-2023'!A:D,4,0)</f>
        <v>66.86</v>
      </c>
      <c r="N1497" s="25" t="b">
        <f t="shared" si="699"/>
        <v>1</v>
      </c>
      <c r="O1497" s="377"/>
      <c r="P1497" s="377" t="s">
        <v>13773</v>
      </c>
    </row>
    <row r="1498" spans="1:16" ht="30" x14ac:dyDescent="0.25">
      <c r="A1498" s="367">
        <f t="shared" si="697"/>
        <v>89620</v>
      </c>
      <c r="B1498" s="226">
        <v>20083</v>
      </c>
      <c r="C1498" s="227"/>
      <c r="D1498" s="227" t="s">
        <v>7774</v>
      </c>
      <c r="E1498" s="228"/>
      <c r="F1498" s="228" t="s">
        <v>6</v>
      </c>
      <c r="G1498" s="368">
        <v>1.6500000000000001E-2</v>
      </c>
      <c r="H1498" s="369">
        <f>VLOOKUP(B1498,'INS-SIN-SD-10-2023'!A:D,4,0)</f>
        <v>75.75</v>
      </c>
      <c r="I1498" s="369"/>
      <c r="J1498" s="25">
        <f t="shared" si="698"/>
        <v>1.24</v>
      </c>
      <c r="M1498" s="25">
        <f>VLOOKUP(B1498,'INS-SIN-SD-10-2023'!A:D,4,0)</f>
        <v>75.75</v>
      </c>
      <c r="N1498" s="25" t="b">
        <f t="shared" si="699"/>
        <v>1</v>
      </c>
      <c r="O1498" s="377"/>
      <c r="P1498" s="377" t="s">
        <v>13773</v>
      </c>
    </row>
    <row r="1499" spans="1:16" ht="30" x14ac:dyDescent="0.25">
      <c r="A1499" s="367">
        <f t="shared" si="697"/>
        <v>89620</v>
      </c>
      <c r="B1499" s="226">
        <v>7140</v>
      </c>
      <c r="C1499" s="227"/>
      <c r="D1499" s="227" t="s">
        <v>7798</v>
      </c>
      <c r="E1499" s="228"/>
      <c r="F1499" s="228" t="s">
        <v>6</v>
      </c>
      <c r="G1499" s="368">
        <v>1</v>
      </c>
      <c r="H1499" s="369">
        <f>VLOOKUP(B1499,'INS-SIN-SD-10-2023'!A:D,4,0)</f>
        <v>3.81</v>
      </c>
      <c r="I1499" s="369"/>
      <c r="J1499" s="25">
        <f t="shared" si="698"/>
        <v>3.81</v>
      </c>
      <c r="M1499" s="25">
        <f>VLOOKUP(B1499,'INS-SIN-SD-10-2023'!A:D,4,0)</f>
        <v>3.81</v>
      </c>
      <c r="N1499" s="25" t="b">
        <f t="shared" si="699"/>
        <v>1</v>
      </c>
      <c r="O1499" s="377"/>
      <c r="P1499" s="377" t="s">
        <v>13773</v>
      </c>
    </row>
    <row r="1500" spans="1:16" x14ac:dyDescent="0.25">
      <c r="A1500" s="378">
        <f t="shared" si="697"/>
        <v>89620</v>
      </c>
      <c r="B1500" s="379">
        <v>38383</v>
      </c>
      <c r="C1500" s="380"/>
      <c r="D1500" s="380" t="s">
        <v>7660</v>
      </c>
      <c r="E1500" s="381"/>
      <c r="F1500" s="381" t="s">
        <v>6</v>
      </c>
      <c r="G1500" s="382">
        <v>1.9699999999999999E-2</v>
      </c>
      <c r="H1500" s="383">
        <f>VLOOKUP(B1500,'INS-SIN-SD-10-2023'!A:D,4,0)</f>
        <v>2.27</v>
      </c>
      <c r="I1500" s="383"/>
      <c r="J1500" s="25">
        <f t="shared" si="698"/>
        <v>0.04</v>
      </c>
      <c r="M1500" s="25">
        <f>VLOOKUP(B1500,'INS-SIN-SD-10-2023'!A:D,4,0)</f>
        <v>2.27</v>
      </c>
      <c r="N1500" s="25" t="b">
        <f t="shared" si="699"/>
        <v>1</v>
      </c>
      <c r="O1500" s="377"/>
      <c r="P1500" s="377" t="s">
        <v>13773</v>
      </c>
    </row>
    <row r="1501" spans="1:16" ht="30" x14ac:dyDescent="0.25">
      <c r="A1501" s="328">
        <v>89625</v>
      </c>
      <c r="B1501" s="357"/>
      <c r="C1501" s="339" t="s">
        <v>5991</v>
      </c>
      <c r="D1501" s="339"/>
      <c r="E1501" s="334" t="s">
        <v>6</v>
      </c>
      <c r="F1501" s="334"/>
      <c r="G1501" s="358"/>
      <c r="H1501" s="359"/>
      <c r="I1501" s="340">
        <f>SUMIF(A:A,A1501,J:J)</f>
        <v>22.57</v>
      </c>
      <c r="J1501" s="377"/>
      <c r="K1501" s="377"/>
      <c r="L1501" s="377"/>
      <c r="M1501" s="377"/>
      <c r="N1501" s="377"/>
      <c r="O1501" s="377"/>
      <c r="P1501" s="377"/>
    </row>
    <row r="1502" spans="1:16" ht="30" x14ac:dyDescent="0.25">
      <c r="A1502" s="390">
        <f t="shared" ref="A1502:A1507" si="700">IF(O1502&lt;&gt;0,O1502,A1501)</f>
        <v>89625</v>
      </c>
      <c r="B1502" s="391">
        <v>88248</v>
      </c>
      <c r="C1502" s="392"/>
      <c r="D1502" s="392" t="s">
        <v>3290</v>
      </c>
      <c r="E1502" s="393"/>
      <c r="F1502" s="393" t="s">
        <v>517</v>
      </c>
      <c r="G1502" s="394">
        <v>0.1694</v>
      </c>
      <c r="H1502" s="395">
        <f>VLOOKUP(B1502,'CMP-SIN-SD-10-2023'!A:D,4,0)</f>
        <v>22.17</v>
      </c>
      <c r="I1502" s="395"/>
      <c r="J1502" s="25">
        <f t="shared" ref="J1502:J1507" si="701">TRUNC((H1502*G1502),2)</f>
        <v>3.75</v>
      </c>
      <c r="M1502" s="25">
        <f>VLOOKUP(B1502,'CMP-SIN-SD-10-2023'!A:D,4,0)</f>
        <v>22.17</v>
      </c>
      <c r="N1502" s="25" t="b">
        <f t="shared" ref="N1502:N1507" si="702">M1502=H1502</f>
        <v>1</v>
      </c>
      <c r="O1502" s="377"/>
      <c r="P1502" s="377"/>
    </row>
    <row r="1503" spans="1:16" ht="30" x14ac:dyDescent="0.25">
      <c r="A1503" s="367">
        <f t="shared" si="700"/>
        <v>89625</v>
      </c>
      <c r="B1503" s="226">
        <v>88267</v>
      </c>
      <c r="C1503" s="227"/>
      <c r="D1503" s="227" t="s">
        <v>3307</v>
      </c>
      <c r="E1503" s="228"/>
      <c r="F1503" s="228" t="s">
        <v>517</v>
      </c>
      <c r="G1503" s="368">
        <v>0.1694</v>
      </c>
      <c r="H1503" s="369">
        <f>VLOOKUP(B1503,'CMP-SIN-SD-10-2023'!A:D,4,0)</f>
        <v>28.78</v>
      </c>
      <c r="I1503" s="369"/>
      <c r="J1503" s="25">
        <f t="shared" si="701"/>
        <v>4.87</v>
      </c>
      <c r="M1503" s="25">
        <f>VLOOKUP(B1503,'CMP-SIN-SD-10-2023'!A:D,4,0)</f>
        <v>28.78</v>
      </c>
      <c r="N1503" s="25" t="b">
        <f t="shared" si="702"/>
        <v>1</v>
      </c>
      <c r="O1503" s="377"/>
      <c r="P1503" s="377"/>
    </row>
    <row r="1504" spans="1:16" x14ac:dyDescent="0.25">
      <c r="A1504" s="367">
        <f t="shared" si="700"/>
        <v>89625</v>
      </c>
      <c r="B1504" s="226">
        <v>122</v>
      </c>
      <c r="C1504" s="227"/>
      <c r="D1504" s="227" t="s">
        <v>7440</v>
      </c>
      <c r="E1504" s="228"/>
      <c r="F1504" s="228" t="s">
        <v>6</v>
      </c>
      <c r="G1504" s="368">
        <v>2.47E-2</v>
      </c>
      <c r="H1504" s="369">
        <f>VLOOKUP(B1504,'INS-SIN-SD-10-2023'!A:D,4,0)</f>
        <v>66.86</v>
      </c>
      <c r="I1504" s="369"/>
      <c r="J1504" s="25">
        <f t="shared" si="701"/>
        <v>1.65</v>
      </c>
      <c r="M1504" s="25">
        <f>VLOOKUP(B1504,'INS-SIN-SD-10-2023'!A:D,4,0)</f>
        <v>66.86</v>
      </c>
      <c r="N1504" s="25" t="b">
        <f t="shared" si="702"/>
        <v>1</v>
      </c>
      <c r="O1504" s="377"/>
      <c r="P1504" s="377" t="s">
        <v>13773</v>
      </c>
    </row>
    <row r="1505" spans="1:16" ht="30" x14ac:dyDescent="0.25">
      <c r="A1505" s="367">
        <f t="shared" si="700"/>
        <v>89625</v>
      </c>
      <c r="B1505" s="226">
        <v>20083</v>
      </c>
      <c r="C1505" s="227"/>
      <c r="D1505" s="227" t="s">
        <v>7774</v>
      </c>
      <c r="E1505" s="228"/>
      <c r="F1505" s="228" t="s">
        <v>6</v>
      </c>
      <c r="G1505" s="368">
        <v>3.3000000000000002E-2</v>
      </c>
      <c r="H1505" s="369">
        <f>VLOOKUP(B1505,'INS-SIN-SD-10-2023'!A:D,4,0)</f>
        <v>75.75</v>
      </c>
      <c r="I1505" s="369"/>
      <c r="J1505" s="25">
        <f t="shared" si="701"/>
        <v>2.4900000000000002</v>
      </c>
      <c r="M1505" s="25">
        <f>VLOOKUP(B1505,'INS-SIN-SD-10-2023'!A:D,4,0)</f>
        <v>75.75</v>
      </c>
      <c r="N1505" s="25" t="b">
        <f t="shared" si="702"/>
        <v>1</v>
      </c>
      <c r="O1505" s="377"/>
      <c r="P1505" s="377" t="s">
        <v>13773</v>
      </c>
    </row>
    <row r="1506" spans="1:16" ht="30" x14ac:dyDescent="0.25">
      <c r="A1506" s="367">
        <f t="shared" si="700"/>
        <v>89625</v>
      </c>
      <c r="B1506" s="226">
        <v>7142</v>
      </c>
      <c r="C1506" s="227"/>
      <c r="D1506" s="227" t="s">
        <v>7802</v>
      </c>
      <c r="E1506" s="228"/>
      <c r="F1506" s="228" t="s">
        <v>6</v>
      </c>
      <c r="G1506" s="368">
        <v>1</v>
      </c>
      <c r="H1506" s="369">
        <f>VLOOKUP(B1506,'INS-SIN-SD-10-2023'!A:D,4,0)</f>
        <v>9.75</v>
      </c>
      <c r="I1506" s="369"/>
      <c r="J1506" s="25">
        <f t="shared" si="701"/>
        <v>9.75</v>
      </c>
      <c r="M1506" s="25">
        <f>VLOOKUP(B1506,'INS-SIN-SD-10-2023'!A:D,4,0)</f>
        <v>9.75</v>
      </c>
      <c r="N1506" s="25" t="b">
        <f t="shared" si="702"/>
        <v>1</v>
      </c>
      <c r="O1506" s="377"/>
      <c r="P1506" s="377" t="s">
        <v>13773</v>
      </c>
    </row>
    <row r="1507" spans="1:16" x14ac:dyDescent="0.25">
      <c r="A1507" s="378">
        <f t="shared" si="700"/>
        <v>89625</v>
      </c>
      <c r="B1507" s="379">
        <v>38383</v>
      </c>
      <c r="C1507" s="380"/>
      <c r="D1507" s="380" t="s">
        <v>7660</v>
      </c>
      <c r="E1507" s="381"/>
      <c r="F1507" s="381" t="s">
        <v>6</v>
      </c>
      <c r="G1507" s="382">
        <v>2.8500000000000001E-2</v>
      </c>
      <c r="H1507" s="383">
        <f>VLOOKUP(B1507,'INS-SIN-SD-10-2023'!A:D,4,0)</f>
        <v>2.27</v>
      </c>
      <c r="I1507" s="383"/>
      <c r="J1507" s="25">
        <f t="shared" si="701"/>
        <v>0.06</v>
      </c>
      <c r="M1507" s="25">
        <f>VLOOKUP(B1507,'INS-SIN-SD-10-2023'!A:D,4,0)</f>
        <v>2.27</v>
      </c>
      <c r="N1507" s="25" t="b">
        <f t="shared" si="702"/>
        <v>1</v>
      </c>
      <c r="O1507" s="377"/>
      <c r="P1507" s="377" t="s">
        <v>13773</v>
      </c>
    </row>
    <row r="1508" spans="1:16" ht="30" x14ac:dyDescent="0.25">
      <c r="A1508" s="328">
        <v>89628</v>
      </c>
      <c r="B1508" s="357"/>
      <c r="C1508" s="339" t="s">
        <v>5994</v>
      </c>
      <c r="D1508" s="339"/>
      <c r="E1508" s="334" t="s">
        <v>6</v>
      </c>
      <c r="F1508" s="334"/>
      <c r="G1508" s="358"/>
      <c r="H1508" s="359"/>
      <c r="I1508" s="340">
        <f>SUMIF(A:A,A1508,J:J)</f>
        <v>47.07</v>
      </c>
      <c r="J1508" s="377"/>
      <c r="K1508" s="377"/>
      <c r="L1508" s="377"/>
      <c r="M1508" s="377"/>
      <c r="N1508" s="377"/>
      <c r="O1508" s="377"/>
      <c r="P1508" s="377"/>
    </row>
    <row r="1509" spans="1:16" ht="30" x14ac:dyDescent="0.25">
      <c r="A1509" s="390">
        <f t="shared" ref="A1509:A1514" si="703">IF(O1509&lt;&gt;0,O1509,A1508)</f>
        <v>89628</v>
      </c>
      <c r="B1509" s="391">
        <v>88248</v>
      </c>
      <c r="C1509" s="392"/>
      <c r="D1509" s="392" t="s">
        <v>3290</v>
      </c>
      <c r="E1509" s="393"/>
      <c r="F1509" s="393" t="s">
        <v>517</v>
      </c>
      <c r="G1509" s="394">
        <v>0.2</v>
      </c>
      <c r="H1509" s="395">
        <f>VLOOKUP(B1509,'CMP-SIN-SD-10-2023'!A:D,4,0)</f>
        <v>22.17</v>
      </c>
      <c r="I1509" s="395"/>
      <c r="J1509" s="25">
        <f t="shared" ref="J1509:J1514" si="704">TRUNC((H1509*G1509),2)</f>
        <v>4.43</v>
      </c>
      <c r="M1509" s="25">
        <f>VLOOKUP(B1509,'CMP-SIN-SD-10-2023'!A:D,4,0)</f>
        <v>22.17</v>
      </c>
      <c r="N1509" s="25" t="b">
        <f t="shared" ref="N1509:N1514" si="705">M1509=H1509</f>
        <v>1</v>
      </c>
      <c r="O1509" s="377"/>
      <c r="P1509" s="377"/>
    </row>
    <row r="1510" spans="1:16" ht="30" x14ac:dyDescent="0.25">
      <c r="A1510" s="367">
        <f t="shared" si="703"/>
        <v>89628</v>
      </c>
      <c r="B1510" s="226">
        <v>88267</v>
      </c>
      <c r="C1510" s="227"/>
      <c r="D1510" s="227" t="s">
        <v>3307</v>
      </c>
      <c r="E1510" s="228"/>
      <c r="F1510" s="228" t="s">
        <v>517</v>
      </c>
      <c r="G1510" s="368">
        <v>0.2</v>
      </c>
      <c r="H1510" s="369">
        <f>VLOOKUP(B1510,'CMP-SIN-SD-10-2023'!A:D,4,0)</f>
        <v>28.78</v>
      </c>
      <c r="I1510" s="369"/>
      <c r="J1510" s="25">
        <f t="shared" si="704"/>
        <v>5.75</v>
      </c>
      <c r="M1510" s="25">
        <f>VLOOKUP(B1510,'CMP-SIN-SD-10-2023'!A:D,4,0)</f>
        <v>28.78</v>
      </c>
      <c r="N1510" s="25" t="b">
        <f t="shared" si="705"/>
        <v>1</v>
      </c>
      <c r="O1510" s="377"/>
      <c r="P1510" s="377"/>
    </row>
    <row r="1511" spans="1:16" x14ac:dyDescent="0.25">
      <c r="A1511" s="367">
        <f t="shared" si="703"/>
        <v>89628</v>
      </c>
      <c r="B1511" s="226">
        <v>122</v>
      </c>
      <c r="C1511" s="227"/>
      <c r="D1511" s="227" t="s">
        <v>7440</v>
      </c>
      <c r="E1511" s="228"/>
      <c r="F1511" s="228" t="s">
        <v>6</v>
      </c>
      <c r="G1511" s="368">
        <v>3.1800000000000002E-2</v>
      </c>
      <c r="H1511" s="369">
        <f>VLOOKUP(B1511,'INS-SIN-SD-10-2023'!A:D,4,0)</f>
        <v>66.86</v>
      </c>
      <c r="I1511" s="369"/>
      <c r="J1511" s="25">
        <f t="shared" si="704"/>
        <v>2.12</v>
      </c>
      <c r="M1511" s="25">
        <f>VLOOKUP(B1511,'INS-SIN-SD-10-2023'!A:D,4,0)</f>
        <v>66.86</v>
      </c>
      <c r="N1511" s="25" t="b">
        <f t="shared" si="705"/>
        <v>1</v>
      </c>
      <c r="O1511" s="377"/>
      <c r="P1511" s="377" t="s">
        <v>13773</v>
      </c>
    </row>
    <row r="1512" spans="1:16" ht="30" x14ac:dyDescent="0.25">
      <c r="A1512" s="367">
        <f t="shared" si="703"/>
        <v>89628</v>
      </c>
      <c r="B1512" s="226">
        <v>20083</v>
      </c>
      <c r="C1512" s="227"/>
      <c r="D1512" s="227" t="s">
        <v>7774</v>
      </c>
      <c r="E1512" s="228"/>
      <c r="F1512" s="228" t="s">
        <v>6</v>
      </c>
      <c r="G1512" s="368">
        <v>4.4999999999999998E-2</v>
      </c>
      <c r="H1512" s="369">
        <f>VLOOKUP(B1512,'INS-SIN-SD-10-2023'!A:D,4,0)</f>
        <v>75.75</v>
      </c>
      <c r="I1512" s="369"/>
      <c r="J1512" s="25">
        <f t="shared" si="704"/>
        <v>3.4</v>
      </c>
      <c r="M1512" s="25">
        <f>VLOOKUP(B1512,'INS-SIN-SD-10-2023'!A:D,4,0)</f>
        <v>75.75</v>
      </c>
      <c r="N1512" s="25" t="b">
        <f t="shared" si="705"/>
        <v>1</v>
      </c>
      <c r="O1512" s="377"/>
      <c r="P1512" s="377" t="s">
        <v>13773</v>
      </c>
    </row>
    <row r="1513" spans="1:16" ht="30" x14ac:dyDescent="0.25">
      <c r="A1513" s="367">
        <f t="shared" si="703"/>
        <v>89628</v>
      </c>
      <c r="B1513" s="226">
        <v>7143</v>
      </c>
      <c r="C1513" s="227"/>
      <c r="D1513" s="227" t="s">
        <v>7799</v>
      </c>
      <c r="E1513" s="228"/>
      <c r="F1513" s="228" t="s">
        <v>6</v>
      </c>
      <c r="G1513" s="368">
        <v>1</v>
      </c>
      <c r="H1513" s="369">
        <f>VLOOKUP(B1513,'INS-SIN-SD-10-2023'!A:D,4,0)</f>
        <v>31.3</v>
      </c>
      <c r="I1513" s="369"/>
      <c r="J1513" s="25">
        <f t="shared" si="704"/>
        <v>31.3</v>
      </c>
      <c r="M1513" s="25">
        <f>VLOOKUP(B1513,'INS-SIN-SD-10-2023'!A:D,4,0)</f>
        <v>31.3</v>
      </c>
      <c r="N1513" s="25" t="b">
        <f t="shared" si="705"/>
        <v>1</v>
      </c>
      <c r="O1513" s="377"/>
      <c r="P1513" s="377" t="s">
        <v>13773</v>
      </c>
    </row>
    <row r="1514" spans="1:16" x14ac:dyDescent="0.25">
      <c r="A1514" s="378">
        <f t="shared" si="703"/>
        <v>89628</v>
      </c>
      <c r="B1514" s="379">
        <v>38383</v>
      </c>
      <c r="C1514" s="380"/>
      <c r="D1514" s="380" t="s">
        <v>7660</v>
      </c>
      <c r="E1514" s="381"/>
      <c r="F1514" s="381" t="s">
        <v>6</v>
      </c>
      <c r="G1514" s="382">
        <v>3.3300000000000003E-2</v>
      </c>
      <c r="H1514" s="383">
        <f>VLOOKUP(B1514,'INS-SIN-SD-10-2023'!A:D,4,0)</f>
        <v>2.27</v>
      </c>
      <c r="I1514" s="383"/>
      <c r="J1514" s="25">
        <f t="shared" si="704"/>
        <v>7.0000000000000007E-2</v>
      </c>
      <c r="M1514" s="25">
        <f>VLOOKUP(B1514,'INS-SIN-SD-10-2023'!A:D,4,0)</f>
        <v>2.27</v>
      </c>
      <c r="N1514" s="25" t="b">
        <f t="shared" si="705"/>
        <v>1</v>
      </c>
      <c r="O1514" s="377"/>
      <c r="P1514" s="377" t="s">
        <v>13773</v>
      </c>
    </row>
    <row r="1515" spans="1:16" ht="45" x14ac:dyDescent="0.25">
      <c r="A1515" s="328">
        <v>89622</v>
      </c>
      <c r="B1515" s="357"/>
      <c r="C1515" s="339" t="s">
        <v>5988</v>
      </c>
      <c r="D1515" s="339"/>
      <c r="E1515" s="334" t="s">
        <v>6</v>
      </c>
      <c r="F1515" s="334"/>
      <c r="G1515" s="358"/>
      <c r="H1515" s="359"/>
      <c r="I1515" s="340">
        <f>SUMIF(A:A,A1515,J:J)</f>
        <v>14.03</v>
      </c>
      <c r="J1515" s="377"/>
      <c r="K1515" s="377"/>
      <c r="L1515" s="377"/>
      <c r="M1515" s="377"/>
      <c r="N1515" s="377"/>
      <c r="O1515" s="377"/>
      <c r="P1515" s="377"/>
    </row>
    <row r="1516" spans="1:16" ht="30" x14ac:dyDescent="0.25">
      <c r="A1516" s="390">
        <f t="shared" ref="A1516:A1521" si="706">IF(O1516&lt;&gt;0,O1516,A1515)</f>
        <v>89622</v>
      </c>
      <c r="B1516" s="391">
        <v>88248</v>
      </c>
      <c r="C1516" s="392"/>
      <c r="D1516" s="392" t="s">
        <v>3290</v>
      </c>
      <c r="E1516" s="393"/>
      <c r="F1516" s="393" t="s">
        <v>517</v>
      </c>
      <c r="G1516" s="394">
        <v>0.1047</v>
      </c>
      <c r="H1516" s="395">
        <f>VLOOKUP(B1516,'CMP-SIN-SD-10-2023'!A:D,4,0)</f>
        <v>22.17</v>
      </c>
      <c r="I1516" s="395"/>
      <c r="J1516" s="25">
        <f t="shared" ref="J1516:J1521" si="707">TRUNC((H1516*G1516),2)</f>
        <v>2.3199999999999998</v>
      </c>
      <c r="M1516" s="25">
        <f>VLOOKUP(B1516,'CMP-SIN-SD-10-2023'!A:D,4,0)</f>
        <v>22.17</v>
      </c>
      <c r="N1516" s="25" t="b">
        <f t="shared" ref="N1516:N1521" si="708">M1516=H1516</f>
        <v>1</v>
      </c>
      <c r="O1516" s="377"/>
      <c r="P1516" s="377"/>
    </row>
    <row r="1517" spans="1:16" ht="30" x14ac:dyDescent="0.25">
      <c r="A1517" s="367">
        <f t="shared" si="706"/>
        <v>89622</v>
      </c>
      <c r="B1517" s="226">
        <v>88267</v>
      </c>
      <c r="C1517" s="227"/>
      <c r="D1517" s="227" t="s">
        <v>3307</v>
      </c>
      <c r="E1517" s="228"/>
      <c r="F1517" s="228" t="s">
        <v>517</v>
      </c>
      <c r="G1517" s="368">
        <v>0.1047</v>
      </c>
      <c r="H1517" s="369">
        <f>VLOOKUP(B1517,'CMP-SIN-SD-10-2023'!A:D,4,0)</f>
        <v>28.78</v>
      </c>
      <c r="I1517" s="369"/>
      <c r="J1517" s="25">
        <f t="shared" si="707"/>
        <v>3.01</v>
      </c>
      <c r="M1517" s="25">
        <f>VLOOKUP(B1517,'CMP-SIN-SD-10-2023'!A:D,4,0)</f>
        <v>28.78</v>
      </c>
      <c r="N1517" s="25" t="b">
        <f t="shared" si="708"/>
        <v>1</v>
      </c>
      <c r="O1517" s="377"/>
      <c r="P1517" s="377"/>
    </row>
    <row r="1518" spans="1:16" x14ac:dyDescent="0.25">
      <c r="A1518" s="367">
        <f t="shared" si="706"/>
        <v>89622</v>
      </c>
      <c r="B1518" s="226">
        <v>122</v>
      </c>
      <c r="C1518" s="227"/>
      <c r="D1518" s="227" t="s">
        <v>7440</v>
      </c>
      <c r="E1518" s="228"/>
      <c r="F1518" s="228" t="s">
        <v>6</v>
      </c>
      <c r="G1518" s="368">
        <v>1.24E-2</v>
      </c>
      <c r="H1518" s="369">
        <f>VLOOKUP(B1518,'INS-SIN-SD-10-2023'!A:D,4,0)</f>
        <v>66.86</v>
      </c>
      <c r="I1518" s="369"/>
      <c r="J1518" s="25">
        <f t="shared" si="707"/>
        <v>0.82</v>
      </c>
      <c r="M1518" s="25">
        <f>VLOOKUP(B1518,'INS-SIN-SD-10-2023'!A:D,4,0)</f>
        <v>66.86</v>
      </c>
      <c r="N1518" s="25" t="b">
        <f t="shared" si="708"/>
        <v>1</v>
      </c>
      <c r="O1518" s="377"/>
      <c r="P1518" s="377" t="s">
        <v>13773</v>
      </c>
    </row>
    <row r="1519" spans="1:16" ht="30" x14ac:dyDescent="0.25">
      <c r="A1519" s="367">
        <f t="shared" si="706"/>
        <v>89622</v>
      </c>
      <c r="B1519" s="226">
        <v>20083</v>
      </c>
      <c r="C1519" s="227"/>
      <c r="D1519" s="227" t="s">
        <v>7774</v>
      </c>
      <c r="E1519" s="228"/>
      <c r="F1519" s="228" t="s">
        <v>6</v>
      </c>
      <c r="G1519" s="368">
        <v>1.43E-2</v>
      </c>
      <c r="H1519" s="369">
        <f>VLOOKUP(B1519,'INS-SIN-SD-10-2023'!A:D,4,0)</f>
        <v>75.75</v>
      </c>
      <c r="I1519" s="369"/>
      <c r="J1519" s="25">
        <f t="shared" si="707"/>
        <v>1.08</v>
      </c>
      <c r="M1519" s="25">
        <f>VLOOKUP(B1519,'INS-SIN-SD-10-2023'!A:D,4,0)</f>
        <v>75.75</v>
      </c>
      <c r="N1519" s="25" t="b">
        <f t="shared" si="708"/>
        <v>1</v>
      </c>
      <c r="O1519" s="377"/>
      <c r="P1519" s="377" t="s">
        <v>13773</v>
      </c>
    </row>
    <row r="1520" spans="1:16" ht="30" x14ac:dyDescent="0.25">
      <c r="A1520" s="367">
        <f t="shared" si="706"/>
        <v>89622</v>
      </c>
      <c r="B1520" s="226">
        <v>7136</v>
      </c>
      <c r="C1520" s="227"/>
      <c r="D1520" s="227" t="s">
        <v>7786</v>
      </c>
      <c r="E1520" s="228"/>
      <c r="F1520" s="228" t="s">
        <v>6</v>
      </c>
      <c r="G1520" s="368">
        <v>1</v>
      </c>
      <c r="H1520" s="369">
        <f>VLOOKUP(B1520,'INS-SIN-SD-10-2023'!A:D,4,0)</f>
        <v>6.76</v>
      </c>
      <c r="I1520" s="369"/>
      <c r="J1520" s="25">
        <f t="shared" si="707"/>
        <v>6.76</v>
      </c>
      <c r="M1520" s="25">
        <f>VLOOKUP(B1520,'INS-SIN-SD-10-2023'!A:D,4,0)</f>
        <v>6.76</v>
      </c>
      <c r="N1520" s="25" t="b">
        <f t="shared" si="708"/>
        <v>1</v>
      </c>
      <c r="O1520" s="377"/>
      <c r="P1520" s="377" t="s">
        <v>13773</v>
      </c>
    </row>
    <row r="1521" spans="1:16" x14ac:dyDescent="0.25">
      <c r="A1521" s="378">
        <f t="shared" si="706"/>
        <v>89622</v>
      </c>
      <c r="B1521" s="379">
        <v>38383</v>
      </c>
      <c r="C1521" s="380"/>
      <c r="D1521" s="380" t="s">
        <v>7660</v>
      </c>
      <c r="E1521" s="381"/>
      <c r="F1521" s="381" t="s">
        <v>6</v>
      </c>
      <c r="G1521" s="382">
        <v>1.8499999999999999E-2</v>
      </c>
      <c r="H1521" s="383">
        <f>VLOOKUP(B1521,'INS-SIN-SD-10-2023'!A:D,4,0)</f>
        <v>2.27</v>
      </c>
      <c r="I1521" s="383"/>
      <c r="J1521" s="25">
        <f t="shared" si="707"/>
        <v>0.04</v>
      </c>
      <c r="M1521" s="25">
        <f>VLOOKUP(B1521,'INS-SIN-SD-10-2023'!A:D,4,0)</f>
        <v>2.27</v>
      </c>
      <c r="N1521" s="25" t="b">
        <f t="shared" si="708"/>
        <v>1</v>
      </c>
      <c r="O1521" s="377"/>
      <c r="P1521" s="377" t="s">
        <v>13773</v>
      </c>
    </row>
    <row r="1522" spans="1:16" ht="30" x14ac:dyDescent="0.25">
      <c r="A1522" s="328">
        <v>94498</v>
      </c>
      <c r="B1522" s="357"/>
      <c r="C1522" s="339" t="s">
        <v>4585</v>
      </c>
      <c r="D1522" s="339"/>
      <c r="E1522" s="334" t="s">
        <v>6</v>
      </c>
      <c r="F1522" s="334"/>
      <c r="G1522" s="358"/>
      <c r="H1522" s="359"/>
      <c r="I1522" s="340">
        <f>SUMIF(A:A,A1522,J:J)</f>
        <v>194.41</v>
      </c>
      <c r="J1522" s="377"/>
      <c r="K1522" s="377"/>
      <c r="L1522" s="377"/>
      <c r="M1522" s="377"/>
      <c r="N1522" s="377"/>
      <c r="O1522" s="377"/>
      <c r="P1522" s="377"/>
    </row>
    <row r="1523" spans="1:16" ht="30" x14ac:dyDescent="0.25">
      <c r="A1523" s="390">
        <f t="shared" ref="A1523:A1526" si="709">IF(O1523&lt;&gt;0,O1523,A1522)</f>
        <v>94498</v>
      </c>
      <c r="B1523" s="391">
        <v>88248</v>
      </c>
      <c r="C1523" s="392"/>
      <c r="D1523" s="392" t="s">
        <v>3290</v>
      </c>
      <c r="E1523" s="393"/>
      <c r="F1523" s="393" t="s">
        <v>517</v>
      </c>
      <c r="G1523" s="394">
        <v>0.33979999999999999</v>
      </c>
      <c r="H1523" s="395">
        <f>VLOOKUP(B1523,'CMP-SIN-SD-10-2023'!A:D,4,0)</f>
        <v>22.17</v>
      </c>
      <c r="I1523" s="395"/>
      <c r="J1523" s="25">
        <f t="shared" ref="J1523:J1526" si="710">TRUNC((H1523*G1523),2)</f>
        <v>7.53</v>
      </c>
      <c r="M1523" s="25">
        <f>VLOOKUP(B1523,'CMP-SIN-SD-10-2023'!A:D,4,0)</f>
        <v>22.17</v>
      </c>
      <c r="N1523" s="25" t="b">
        <f t="shared" ref="N1523:N1526" si="711">M1523=H1523</f>
        <v>1</v>
      </c>
      <c r="O1523" s="377"/>
      <c r="P1523" s="377"/>
    </row>
    <row r="1524" spans="1:16" ht="30" x14ac:dyDescent="0.25">
      <c r="A1524" s="367">
        <f t="shared" si="709"/>
        <v>94498</v>
      </c>
      <c r="B1524" s="226">
        <v>88267</v>
      </c>
      <c r="C1524" s="227"/>
      <c r="D1524" s="227" t="s">
        <v>3307</v>
      </c>
      <c r="E1524" s="228"/>
      <c r="F1524" s="228" t="s">
        <v>517</v>
      </c>
      <c r="G1524" s="368">
        <v>0.33979999999999999</v>
      </c>
      <c r="H1524" s="369">
        <f>VLOOKUP(B1524,'CMP-SIN-SD-10-2023'!A:D,4,0)</f>
        <v>28.78</v>
      </c>
      <c r="I1524" s="369"/>
      <c r="J1524" s="25">
        <f t="shared" si="710"/>
        <v>9.77</v>
      </c>
      <c r="M1524" s="25">
        <f>VLOOKUP(B1524,'CMP-SIN-SD-10-2023'!A:D,4,0)</f>
        <v>28.78</v>
      </c>
      <c r="N1524" s="25" t="b">
        <f t="shared" si="711"/>
        <v>1</v>
      </c>
      <c r="O1524" s="377"/>
      <c r="P1524" s="377"/>
    </row>
    <row r="1525" spans="1:16" x14ac:dyDescent="0.25">
      <c r="A1525" s="367">
        <f t="shared" si="709"/>
        <v>94498</v>
      </c>
      <c r="B1525" s="226">
        <v>3148</v>
      </c>
      <c r="C1525" s="227"/>
      <c r="D1525" s="227" t="s">
        <v>7618</v>
      </c>
      <c r="E1525" s="228"/>
      <c r="F1525" s="228" t="s">
        <v>6</v>
      </c>
      <c r="G1525" s="368">
        <v>2.4E-2</v>
      </c>
      <c r="H1525" s="369">
        <f>VLOOKUP(B1525,'INS-SIN-SD-10-2023'!A:D,4,0)</f>
        <v>14.6</v>
      </c>
      <c r="I1525" s="369"/>
      <c r="J1525" s="25">
        <f t="shared" si="710"/>
        <v>0.35</v>
      </c>
      <c r="M1525" s="25">
        <f>VLOOKUP(B1525,'INS-SIN-SD-10-2023'!A:D,4,0)</f>
        <v>14.6</v>
      </c>
      <c r="N1525" s="25" t="b">
        <f t="shared" si="711"/>
        <v>1</v>
      </c>
      <c r="O1525" s="377"/>
      <c r="P1525" s="377" t="s">
        <v>13773</v>
      </c>
    </row>
    <row r="1526" spans="1:16" ht="30" x14ac:dyDescent="0.25">
      <c r="A1526" s="378">
        <f t="shared" si="709"/>
        <v>94498</v>
      </c>
      <c r="B1526" s="379">
        <v>6028</v>
      </c>
      <c r="C1526" s="380"/>
      <c r="D1526" s="380" t="s">
        <v>7747</v>
      </c>
      <c r="E1526" s="381"/>
      <c r="F1526" s="381" t="s">
        <v>6</v>
      </c>
      <c r="G1526" s="382">
        <v>1</v>
      </c>
      <c r="H1526" s="383">
        <f>VLOOKUP(B1526,'INS-SIN-SD-10-2023'!A:D,4,0)</f>
        <v>176.76</v>
      </c>
      <c r="I1526" s="383"/>
      <c r="J1526" s="25">
        <f t="shared" si="710"/>
        <v>176.76</v>
      </c>
      <c r="M1526" s="25">
        <f>VLOOKUP(B1526,'INS-SIN-SD-10-2023'!A:D,4,0)</f>
        <v>176.76</v>
      </c>
      <c r="N1526" s="25" t="b">
        <f t="shared" si="711"/>
        <v>1</v>
      </c>
      <c r="O1526" s="377"/>
      <c r="P1526" s="377" t="s">
        <v>13773</v>
      </c>
    </row>
    <row r="1527" spans="1:16" ht="45" x14ac:dyDescent="0.25">
      <c r="A1527" s="328">
        <v>94794</v>
      </c>
      <c r="B1527" s="357"/>
      <c r="C1527" s="339" t="s">
        <v>4591</v>
      </c>
      <c r="D1527" s="339"/>
      <c r="E1527" s="334" t="s">
        <v>6</v>
      </c>
      <c r="F1527" s="334"/>
      <c r="G1527" s="358"/>
      <c r="H1527" s="359"/>
      <c r="I1527" s="340">
        <f>SUMIF(A:A,A1527,J:J)</f>
        <v>222.26</v>
      </c>
      <c r="J1527" s="377"/>
      <c r="K1527" s="377"/>
      <c r="L1527" s="377"/>
      <c r="M1527" s="377"/>
      <c r="N1527" s="377"/>
      <c r="O1527" s="377"/>
      <c r="P1527" s="377"/>
    </row>
    <row r="1528" spans="1:16" ht="30" x14ac:dyDescent="0.25">
      <c r="A1528" s="390">
        <f t="shared" ref="A1528:A1531" si="712">IF(O1528&lt;&gt;0,O1528,A1527)</f>
        <v>94794</v>
      </c>
      <c r="B1528" s="391">
        <v>88248</v>
      </c>
      <c r="C1528" s="392"/>
      <c r="D1528" s="392" t="s">
        <v>3290</v>
      </c>
      <c r="E1528" s="393"/>
      <c r="F1528" s="393" t="s">
        <v>517</v>
      </c>
      <c r="G1528" s="394">
        <v>0.37430000000000002</v>
      </c>
      <c r="H1528" s="395">
        <f>VLOOKUP(B1528,'CMP-SIN-SD-10-2023'!A:D,4,0)</f>
        <v>22.17</v>
      </c>
      <c r="I1528" s="395"/>
      <c r="J1528" s="25">
        <f t="shared" ref="J1528:J1531" si="713">TRUNC((H1528*G1528),2)</f>
        <v>8.2899999999999991</v>
      </c>
      <c r="M1528" s="25">
        <f>VLOOKUP(B1528,'CMP-SIN-SD-10-2023'!A:D,4,0)</f>
        <v>22.17</v>
      </c>
      <c r="N1528" s="25" t="b">
        <f t="shared" ref="N1528:N1531" si="714">M1528=H1528</f>
        <v>1</v>
      </c>
      <c r="O1528" s="377"/>
      <c r="P1528" s="377"/>
    </row>
    <row r="1529" spans="1:16" ht="30" x14ac:dyDescent="0.25">
      <c r="A1529" s="367">
        <f t="shared" si="712"/>
        <v>94794</v>
      </c>
      <c r="B1529" s="226">
        <v>88267</v>
      </c>
      <c r="C1529" s="227"/>
      <c r="D1529" s="227" t="s">
        <v>3307</v>
      </c>
      <c r="E1529" s="228"/>
      <c r="F1529" s="228" t="s">
        <v>517</v>
      </c>
      <c r="G1529" s="368">
        <v>0.37430000000000002</v>
      </c>
      <c r="H1529" s="369">
        <f>VLOOKUP(B1529,'CMP-SIN-SD-10-2023'!A:D,4,0)</f>
        <v>28.78</v>
      </c>
      <c r="I1529" s="369"/>
      <c r="J1529" s="25">
        <f t="shared" si="713"/>
        <v>10.77</v>
      </c>
      <c r="M1529" s="25">
        <f>VLOOKUP(B1529,'CMP-SIN-SD-10-2023'!A:D,4,0)</f>
        <v>28.78</v>
      </c>
      <c r="N1529" s="25" t="b">
        <f t="shared" si="714"/>
        <v>1</v>
      </c>
      <c r="O1529" s="377"/>
      <c r="P1529" s="377"/>
    </row>
    <row r="1530" spans="1:16" x14ac:dyDescent="0.25">
      <c r="A1530" s="367">
        <f t="shared" si="712"/>
        <v>94794</v>
      </c>
      <c r="B1530" s="226">
        <v>3148</v>
      </c>
      <c r="C1530" s="227"/>
      <c r="D1530" s="227" t="s">
        <v>7618</v>
      </c>
      <c r="E1530" s="228"/>
      <c r="F1530" s="228" t="s">
        <v>6</v>
      </c>
      <c r="G1530" s="368">
        <v>1.9199999999999998E-2</v>
      </c>
      <c r="H1530" s="369">
        <f>VLOOKUP(B1530,'INS-SIN-SD-10-2023'!A:D,4,0)</f>
        <v>14.6</v>
      </c>
      <c r="I1530" s="369"/>
      <c r="J1530" s="25">
        <f t="shared" si="713"/>
        <v>0.28000000000000003</v>
      </c>
      <c r="M1530" s="25">
        <f>VLOOKUP(B1530,'INS-SIN-SD-10-2023'!A:D,4,0)</f>
        <v>14.6</v>
      </c>
      <c r="N1530" s="25" t="b">
        <f t="shared" si="714"/>
        <v>1</v>
      </c>
      <c r="O1530" s="377"/>
      <c r="P1530" s="377" t="s">
        <v>13773</v>
      </c>
    </row>
    <row r="1531" spans="1:16" ht="30" x14ac:dyDescent="0.25">
      <c r="A1531" s="378">
        <f t="shared" si="712"/>
        <v>94794</v>
      </c>
      <c r="B1531" s="379">
        <v>6015</v>
      </c>
      <c r="C1531" s="380"/>
      <c r="D1531" s="380" t="s">
        <v>7752</v>
      </c>
      <c r="E1531" s="381"/>
      <c r="F1531" s="381" t="s">
        <v>6</v>
      </c>
      <c r="G1531" s="382">
        <v>1</v>
      </c>
      <c r="H1531" s="383">
        <f>VLOOKUP(B1531,'INS-SIN-SD-10-2023'!A:D,4,0)</f>
        <v>202.92</v>
      </c>
      <c r="I1531" s="383"/>
      <c r="J1531" s="25">
        <f t="shared" si="713"/>
        <v>202.92</v>
      </c>
      <c r="M1531" s="25">
        <f>VLOOKUP(B1531,'INS-SIN-SD-10-2023'!A:D,4,0)</f>
        <v>202.92</v>
      </c>
      <c r="N1531" s="25" t="b">
        <f t="shared" si="714"/>
        <v>1</v>
      </c>
      <c r="O1531" s="377"/>
      <c r="P1531" s="377" t="s">
        <v>13773</v>
      </c>
    </row>
    <row r="1532" spans="1:16" ht="45" x14ac:dyDescent="0.25">
      <c r="A1532" s="328">
        <v>103018</v>
      </c>
      <c r="B1532" s="357"/>
      <c r="C1532" s="339" t="s">
        <v>4631</v>
      </c>
      <c r="D1532" s="339"/>
      <c r="E1532" s="334" t="s">
        <v>6</v>
      </c>
      <c r="F1532" s="334"/>
      <c r="G1532" s="358"/>
      <c r="H1532" s="359"/>
      <c r="I1532" s="340">
        <f>SUMIF(A:A,A1532,J:J)</f>
        <v>294.55</v>
      </c>
      <c r="J1532" s="377"/>
      <c r="K1532" s="377"/>
      <c r="L1532" s="377"/>
      <c r="M1532" s="377"/>
      <c r="N1532" s="377"/>
      <c r="O1532" s="377"/>
      <c r="P1532" s="377"/>
    </row>
    <row r="1533" spans="1:16" ht="30" x14ac:dyDescent="0.25">
      <c r="A1533" s="390">
        <f t="shared" ref="A1533:A1536" si="715">IF(O1533&lt;&gt;0,O1533,A1532)</f>
        <v>103018</v>
      </c>
      <c r="B1533" s="391">
        <v>88248</v>
      </c>
      <c r="C1533" s="392"/>
      <c r="D1533" s="392" t="s">
        <v>3290</v>
      </c>
      <c r="E1533" s="393"/>
      <c r="F1533" s="393" t="s">
        <v>517</v>
      </c>
      <c r="G1533" s="394">
        <v>0.8024</v>
      </c>
      <c r="H1533" s="395">
        <f>VLOOKUP(B1533,'CMP-SIN-SD-10-2023'!A:D,4,0)</f>
        <v>22.17</v>
      </c>
      <c r="I1533" s="395"/>
      <c r="J1533" s="25">
        <f t="shared" ref="J1533:J1536" si="716">TRUNC((H1533*G1533),2)</f>
        <v>17.78</v>
      </c>
      <c r="M1533" s="25">
        <f>VLOOKUP(B1533,'CMP-SIN-SD-10-2023'!A:D,4,0)</f>
        <v>22.17</v>
      </c>
      <c r="N1533" s="25" t="b">
        <f t="shared" ref="N1533:N1536" si="717">M1533=H1533</f>
        <v>1</v>
      </c>
      <c r="O1533" s="377"/>
      <c r="P1533" s="377"/>
    </row>
    <row r="1534" spans="1:16" ht="30" x14ac:dyDescent="0.25">
      <c r="A1534" s="367">
        <f t="shared" si="715"/>
        <v>103018</v>
      </c>
      <c r="B1534" s="226">
        <v>88267</v>
      </c>
      <c r="C1534" s="227"/>
      <c r="D1534" s="227" t="s">
        <v>3307</v>
      </c>
      <c r="E1534" s="228"/>
      <c r="F1534" s="228" t="s">
        <v>517</v>
      </c>
      <c r="G1534" s="368">
        <v>0.8024</v>
      </c>
      <c r="H1534" s="369">
        <f>VLOOKUP(B1534,'CMP-SIN-SD-10-2023'!A:D,4,0)</f>
        <v>28.78</v>
      </c>
      <c r="I1534" s="369"/>
      <c r="J1534" s="25">
        <f t="shared" si="716"/>
        <v>23.09</v>
      </c>
      <c r="M1534" s="25">
        <f>VLOOKUP(B1534,'CMP-SIN-SD-10-2023'!A:D,4,0)</f>
        <v>28.78</v>
      </c>
      <c r="N1534" s="25" t="b">
        <f t="shared" si="717"/>
        <v>1</v>
      </c>
      <c r="O1534" s="377"/>
      <c r="P1534" s="377"/>
    </row>
    <row r="1535" spans="1:16" x14ac:dyDescent="0.25">
      <c r="A1535" s="367">
        <f t="shared" si="715"/>
        <v>103018</v>
      </c>
      <c r="B1535" s="226">
        <v>3148</v>
      </c>
      <c r="C1535" s="227"/>
      <c r="D1535" s="227" t="s">
        <v>7618</v>
      </c>
      <c r="E1535" s="228"/>
      <c r="F1535" s="228" t="s">
        <v>6</v>
      </c>
      <c r="G1535" s="368">
        <v>1.6799999999999999E-2</v>
      </c>
      <c r="H1535" s="369">
        <f>VLOOKUP(B1535,'INS-SIN-SD-10-2023'!A:D,4,0)</f>
        <v>14.6</v>
      </c>
      <c r="I1535" s="369"/>
      <c r="J1535" s="25">
        <f t="shared" si="716"/>
        <v>0.24</v>
      </c>
      <c r="M1535" s="25">
        <f>VLOOKUP(B1535,'INS-SIN-SD-10-2023'!A:D,4,0)</f>
        <v>14.6</v>
      </c>
      <c r="N1535" s="25" t="b">
        <f t="shared" si="717"/>
        <v>1</v>
      </c>
      <c r="O1535" s="377"/>
      <c r="P1535" s="377" t="s">
        <v>13773</v>
      </c>
    </row>
    <row r="1536" spans="1:16" ht="30" x14ac:dyDescent="0.25">
      <c r="A1536" s="378">
        <f t="shared" si="715"/>
        <v>103018</v>
      </c>
      <c r="B1536" s="379">
        <v>11781</v>
      </c>
      <c r="C1536" s="380"/>
      <c r="D1536" s="380" t="s">
        <v>5050</v>
      </c>
      <c r="E1536" s="381"/>
      <c r="F1536" s="381" t="s">
        <v>6</v>
      </c>
      <c r="G1536" s="382">
        <v>1</v>
      </c>
      <c r="H1536" s="383">
        <f>VLOOKUP(B1536,'INS-SIN-SD-10-2023'!A:D,4,0)</f>
        <v>253.44</v>
      </c>
      <c r="I1536" s="383"/>
      <c r="J1536" s="25">
        <f t="shared" si="716"/>
        <v>253.44</v>
      </c>
      <c r="M1536" s="25">
        <f>VLOOKUP(B1536,'INS-SIN-SD-10-2023'!A:D,4,0)</f>
        <v>253.44</v>
      </c>
      <c r="N1536" s="25" t="b">
        <f t="shared" si="717"/>
        <v>1</v>
      </c>
      <c r="O1536" s="377"/>
      <c r="P1536" s="377" t="s">
        <v>13773</v>
      </c>
    </row>
    <row r="1537" spans="1:16" ht="30" x14ac:dyDescent="0.25">
      <c r="A1537" s="328" t="s">
        <v>7008</v>
      </c>
      <c r="B1537" s="357"/>
      <c r="C1537" s="339" t="s">
        <v>14043</v>
      </c>
      <c r="D1537" s="339"/>
      <c r="E1537" s="334" t="s">
        <v>16</v>
      </c>
      <c r="F1537" s="334"/>
      <c r="G1537" s="358"/>
      <c r="H1537" s="359"/>
      <c r="I1537" s="340">
        <f>SUMIF(A:A,A1537,J:J)</f>
        <v>31.61</v>
      </c>
      <c r="J1537" s="377"/>
      <c r="K1537" s="377"/>
      <c r="L1537" s="377"/>
      <c r="M1537" s="377"/>
      <c r="N1537" s="377"/>
      <c r="O1537" s="377"/>
      <c r="P1537" s="377"/>
    </row>
    <row r="1538" spans="1:16" ht="30" x14ac:dyDescent="0.25">
      <c r="A1538" s="390" t="str">
        <f t="shared" ref="A1538:A1543" si="718">IF(O1538&lt;&gt;0,O1538,A1537)</f>
        <v>CCU.05.0018</v>
      </c>
      <c r="B1538" s="391">
        <v>88248</v>
      </c>
      <c r="C1538" s="392"/>
      <c r="D1538" s="392" t="s">
        <v>3290</v>
      </c>
      <c r="E1538" s="393"/>
      <c r="F1538" s="393" t="s">
        <v>517</v>
      </c>
      <c r="G1538" s="394">
        <v>0.38</v>
      </c>
      <c r="H1538" s="395">
        <f>VLOOKUP(B1538,'CMP-SIN-SD-10-2023'!A:D,4,0)</f>
        <v>22.17</v>
      </c>
      <c r="I1538" s="395"/>
      <c r="J1538" s="25">
        <f t="shared" ref="J1538:J1543" si="719">TRUNC((H1538*G1538),2)</f>
        <v>8.42</v>
      </c>
      <c r="M1538" s="25">
        <f>VLOOKUP(B1538,'CMP-SIN-SD-10-2023'!A:D,4,0)</f>
        <v>22.17</v>
      </c>
      <c r="N1538" s="25" t="b">
        <f t="shared" ref="N1538:N1543" si="720">M1538=H1538</f>
        <v>1</v>
      </c>
      <c r="O1538" s="377"/>
      <c r="P1538" s="377"/>
    </row>
    <row r="1539" spans="1:16" ht="30" x14ac:dyDescent="0.25">
      <c r="A1539" s="367" t="str">
        <f t="shared" si="718"/>
        <v>CCU.05.0018</v>
      </c>
      <c r="B1539" s="226">
        <v>88267</v>
      </c>
      <c r="C1539" s="227"/>
      <c r="D1539" s="227" t="s">
        <v>3307</v>
      </c>
      <c r="E1539" s="228"/>
      <c r="F1539" s="228" t="s">
        <v>517</v>
      </c>
      <c r="G1539" s="368">
        <v>0.38</v>
      </c>
      <c r="H1539" s="369">
        <f>VLOOKUP(B1539,'CMP-SIN-SD-10-2023'!A:D,4,0)</f>
        <v>28.78</v>
      </c>
      <c r="I1539" s="369"/>
      <c r="J1539" s="25">
        <f t="shared" si="719"/>
        <v>10.93</v>
      </c>
      <c r="M1539" s="25">
        <f>VLOOKUP(B1539,'CMP-SIN-SD-10-2023'!A:D,4,0)</f>
        <v>28.78</v>
      </c>
      <c r="N1539" s="25" t="b">
        <f t="shared" si="720"/>
        <v>1</v>
      </c>
      <c r="O1539" s="377"/>
      <c r="P1539" s="377"/>
    </row>
    <row r="1540" spans="1:16" x14ac:dyDescent="0.25">
      <c r="A1540" s="367" t="str">
        <f t="shared" si="718"/>
        <v>CCU.05.0018</v>
      </c>
      <c r="B1540" s="226">
        <v>122</v>
      </c>
      <c r="C1540" s="227"/>
      <c r="D1540" s="227" t="s">
        <v>7440</v>
      </c>
      <c r="E1540" s="228"/>
      <c r="F1540" s="228" t="s">
        <v>6</v>
      </c>
      <c r="G1540" s="368">
        <v>1.0800000000000001E-2</v>
      </c>
      <c r="H1540" s="369">
        <f>VLOOKUP(B1540,'INS-SIN-SD-10-2023'!A:D,4,0)</f>
        <v>66.86</v>
      </c>
      <c r="I1540" s="369"/>
      <c r="J1540" s="25">
        <f t="shared" si="719"/>
        <v>0.72</v>
      </c>
      <c r="M1540" s="25">
        <f>VLOOKUP(B1540,'INS-SIN-SD-10-2023'!A:D,4,0)</f>
        <v>66.86</v>
      </c>
      <c r="N1540" s="25" t="b">
        <f t="shared" si="720"/>
        <v>1</v>
      </c>
      <c r="O1540" s="377"/>
      <c r="P1540" s="377" t="s">
        <v>13773</v>
      </c>
    </row>
    <row r="1541" spans="1:16" ht="30" x14ac:dyDescent="0.25">
      <c r="A1541" s="367" t="str">
        <f t="shared" si="718"/>
        <v>CCU.05.0018</v>
      </c>
      <c r="B1541" s="226">
        <v>20083</v>
      </c>
      <c r="C1541" s="227"/>
      <c r="D1541" s="227" t="s">
        <v>7774</v>
      </c>
      <c r="E1541" s="228"/>
      <c r="F1541" s="228" t="s">
        <v>6</v>
      </c>
      <c r="G1541" s="368">
        <v>1.6299999999999999E-2</v>
      </c>
      <c r="H1541" s="369">
        <f>VLOOKUP(B1541,'INS-SIN-SD-10-2023'!A:D,4,0)</f>
        <v>75.75</v>
      </c>
      <c r="I1541" s="369"/>
      <c r="J1541" s="25">
        <f t="shared" si="719"/>
        <v>1.23</v>
      </c>
      <c r="M1541" s="25">
        <f>VLOOKUP(B1541,'INS-SIN-SD-10-2023'!A:D,4,0)</f>
        <v>75.75</v>
      </c>
      <c r="N1541" s="25" t="b">
        <f t="shared" si="720"/>
        <v>1</v>
      </c>
      <c r="O1541" s="377"/>
      <c r="P1541" s="377" t="s">
        <v>13773</v>
      </c>
    </row>
    <row r="1542" spans="1:16" ht="30" x14ac:dyDescent="0.25">
      <c r="A1542" s="367" t="str">
        <f t="shared" si="718"/>
        <v>CCU.05.0018</v>
      </c>
      <c r="B1542" s="226">
        <v>9838</v>
      </c>
      <c r="C1542" s="227"/>
      <c r="D1542" s="227" t="s">
        <v>7853</v>
      </c>
      <c r="E1542" s="228"/>
      <c r="F1542" s="228" t="s">
        <v>16</v>
      </c>
      <c r="G1542" s="368">
        <v>1.05</v>
      </c>
      <c r="H1542" s="369">
        <f>VLOOKUP(B1542,'INS-SIN-SD-10-2023'!A:D,4,0)</f>
        <v>9.56</v>
      </c>
      <c r="I1542" s="369"/>
      <c r="J1542" s="25">
        <f t="shared" si="719"/>
        <v>10.029999999999999</v>
      </c>
      <c r="M1542" s="25">
        <f>VLOOKUP(B1542,'INS-SIN-SD-10-2023'!A:D,4,0)</f>
        <v>9.56</v>
      </c>
      <c r="N1542" s="25" t="b">
        <f t="shared" si="720"/>
        <v>1</v>
      </c>
      <c r="O1542" s="377"/>
      <c r="P1542" s="377" t="s">
        <v>13773</v>
      </c>
    </row>
    <row r="1543" spans="1:16" x14ac:dyDescent="0.25">
      <c r="A1543" s="378" t="str">
        <f t="shared" si="718"/>
        <v>CCU.05.0018</v>
      </c>
      <c r="B1543" s="379">
        <v>38383</v>
      </c>
      <c r="C1543" s="380"/>
      <c r="D1543" s="380" t="s">
        <v>7660</v>
      </c>
      <c r="E1543" s="381"/>
      <c r="F1543" s="381" t="s">
        <v>6</v>
      </c>
      <c r="G1543" s="382">
        <v>0.127</v>
      </c>
      <c r="H1543" s="383">
        <f>VLOOKUP(B1543,'INS-SIN-SD-10-2023'!A:D,4,0)</f>
        <v>2.27</v>
      </c>
      <c r="I1543" s="383"/>
      <c r="J1543" s="25">
        <f t="shared" si="719"/>
        <v>0.28000000000000003</v>
      </c>
      <c r="M1543" s="25">
        <f>VLOOKUP(B1543,'INS-SIN-SD-10-2023'!A:D,4,0)</f>
        <v>2.27</v>
      </c>
      <c r="N1543" s="25" t="b">
        <f t="shared" si="720"/>
        <v>1</v>
      </c>
      <c r="O1543" s="377"/>
      <c r="P1543" s="377" t="s">
        <v>13773</v>
      </c>
    </row>
    <row r="1544" spans="1:16" ht="30" x14ac:dyDescent="0.25">
      <c r="A1544" s="328" t="s">
        <v>7006</v>
      </c>
      <c r="B1544" s="357"/>
      <c r="C1544" s="339" t="s">
        <v>14044</v>
      </c>
      <c r="D1544" s="339"/>
      <c r="E1544" s="334" t="s">
        <v>16</v>
      </c>
      <c r="F1544" s="334"/>
      <c r="G1544" s="358"/>
      <c r="H1544" s="359"/>
      <c r="I1544" s="340">
        <f>SUMIF(A:A,A1544,J:J)</f>
        <v>59.070000000000007</v>
      </c>
      <c r="J1544" s="377"/>
      <c r="K1544" s="377"/>
      <c r="L1544" s="377"/>
      <c r="M1544" s="377"/>
      <c r="N1544" s="377"/>
      <c r="O1544" s="377"/>
      <c r="P1544" s="377"/>
    </row>
    <row r="1545" spans="1:16" ht="30" x14ac:dyDescent="0.25">
      <c r="A1545" s="390" t="str">
        <f t="shared" ref="A1545:A1550" si="721">IF(O1545&lt;&gt;0,O1545,A1544)</f>
        <v>CCU.05.0020</v>
      </c>
      <c r="B1545" s="391">
        <v>88248</v>
      </c>
      <c r="C1545" s="392"/>
      <c r="D1545" s="392" t="s">
        <v>3290</v>
      </c>
      <c r="E1545" s="393"/>
      <c r="F1545" s="393" t="s">
        <v>517</v>
      </c>
      <c r="G1545" s="394">
        <v>0.74</v>
      </c>
      <c r="H1545" s="395">
        <f>VLOOKUP(B1545,'CMP-SIN-SD-10-2023'!A:D,4,0)</f>
        <v>22.17</v>
      </c>
      <c r="I1545" s="395"/>
      <c r="J1545" s="25">
        <f t="shared" ref="J1545:J1550" si="722">TRUNC((H1545*G1545),2)</f>
        <v>16.399999999999999</v>
      </c>
      <c r="M1545" s="25">
        <f>VLOOKUP(B1545,'CMP-SIN-SD-10-2023'!A:D,4,0)</f>
        <v>22.17</v>
      </c>
      <c r="N1545" s="25" t="b">
        <f t="shared" ref="N1545:N1550" si="723">M1545=H1545</f>
        <v>1</v>
      </c>
      <c r="O1545" s="377"/>
      <c r="P1545" s="377"/>
    </row>
    <row r="1546" spans="1:16" ht="30" x14ac:dyDescent="0.25">
      <c r="A1546" s="367" t="str">
        <f t="shared" si="721"/>
        <v>CCU.05.0020</v>
      </c>
      <c r="B1546" s="226">
        <v>88267</v>
      </c>
      <c r="C1546" s="227"/>
      <c r="D1546" s="227" t="s">
        <v>3307</v>
      </c>
      <c r="E1546" s="228"/>
      <c r="F1546" s="228" t="s">
        <v>517</v>
      </c>
      <c r="G1546" s="368">
        <v>0.74</v>
      </c>
      <c r="H1546" s="369">
        <f>VLOOKUP(B1546,'CMP-SIN-SD-10-2023'!A:D,4,0)</f>
        <v>28.78</v>
      </c>
      <c r="I1546" s="369"/>
      <c r="J1546" s="25">
        <f t="shared" si="722"/>
        <v>21.29</v>
      </c>
      <c r="M1546" s="25">
        <f>VLOOKUP(B1546,'CMP-SIN-SD-10-2023'!A:D,4,0)</f>
        <v>28.78</v>
      </c>
      <c r="N1546" s="25" t="b">
        <f t="shared" si="723"/>
        <v>1</v>
      </c>
      <c r="O1546" s="377"/>
      <c r="P1546" s="377"/>
    </row>
    <row r="1547" spans="1:16" x14ac:dyDescent="0.25">
      <c r="A1547" s="367" t="str">
        <f t="shared" si="721"/>
        <v>CCU.05.0020</v>
      </c>
      <c r="B1547" s="226">
        <v>122</v>
      </c>
      <c r="C1547" s="227"/>
      <c r="D1547" s="227" t="s">
        <v>7440</v>
      </c>
      <c r="E1547" s="228"/>
      <c r="F1547" s="228" t="s">
        <v>6</v>
      </c>
      <c r="G1547" s="368">
        <v>3.6299999999999999E-2</v>
      </c>
      <c r="H1547" s="369">
        <f>VLOOKUP(B1547,'INS-SIN-SD-10-2023'!A:D,4,0)</f>
        <v>66.86</v>
      </c>
      <c r="I1547" s="369"/>
      <c r="J1547" s="25">
        <f t="shared" si="722"/>
        <v>2.42</v>
      </c>
      <c r="M1547" s="25">
        <f>VLOOKUP(B1547,'INS-SIN-SD-10-2023'!A:D,4,0)</f>
        <v>66.86</v>
      </c>
      <c r="N1547" s="25" t="b">
        <f t="shared" si="723"/>
        <v>1</v>
      </c>
      <c r="O1547" s="377"/>
      <c r="P1547" s="377" t="s">
        <v>13773</v>
      </c>
    </row>
    <row r="1548" spans="1:16" ht="30" x14ac:dyDescent="0.25">
      <c r="A1548" s="367" t="str">
        <f t="shared" si="721"/>
        <v>CCU.05.0020</v>
      </c>
      <c r="B1548" s="226">
        <v>20083</v>
      </c>
      <c r="C1548" s="227"/>
      <c r="D1548" s="227" t="s">
        <v>7774</v>
      </c>
      <c r="E1548" s="228"/>
      <c r="F1548" s="228" t="s">
        <v>6</v>
      </c>
      <c r="G1548" s="368">
        <v>5.9299999999999999E-2</v>
      </c>
      <c r="H1548" s="369">
        <f>VLOOKUP(B1548,'INS-SIN-SD-10-2023'!A:D,4,0)</f>
        <v>75.75</v>
      </c>
      <c r="I1548" s="369"/>
      <c r="J1548" s="25">
        <f t="shared" si="722"/>
        <v>4.49</v>
      </c>
      <c r="M1548" s="25">
        <f>VLOOKUP(B1548,'INS-SIN-SD-10-2023'!A:D,4,0)</f>
        <v>75.75</v>
      </c>
      <c r="N1548" s="25" t="b">
        <f t="shared" si="723"/>
        <v>1</v>
      </c>
      <c r="O1548" s="377"/>
      <c r="P1548" s="377" t="s">
        <v>13773</v>
      </c>
    </row>
    <row r="1549" spans="1:16" ht="30" x14ac:dyDescent="0.25">
      <c r="A1549" s="367" t="str">
        <f t="shared" si="721"/>
        <v>CCU.05.0020</v>
      </c>
      <c r="B1549" s="226">
        <v>9836</v>
      </c>
      <c r="C1549" s="227"/>
      <c r="D1549" s="227" t="s">
        <v>7850</v>
      </c>
      <c r="E1549" s="228"/>
      <c r="F1549" s="228" t="s">
        <v>16</v>
      </c>
      <c r="G1549" s="368">
        <v>1.05</v>
      </c>
      <c r="H1549" s="369">
        <f>VLOOKUP(B1549,'INS-SIN-SD-10-2023'!A:D,4,0)</f>
        <v>13.25</v>
      </c>
      <c r="I1549" s="369"/>
      <c r="J1549" s="25">
        <f t="shared" si="722"/>
        <v>13.91</v>
      </c>
      <c r="M1549" s="25">
        <f>VLOOKUP(B1549,'INS-SIN-SD-10-2023'!A:D,4,0)</f>
        <v>13.25</v>
      </c>
      <c r="N1549" s="25" t="b">
        <f t="shared" si="723"/>
        <v>1</v>
      </c>
      <c r="O1549" s="377"/>
      <c r="P1549" s="377" t="s">
        <v>13773</v>
      </c>
    </row>
    <row r="1550" spans="1:16" x14ac:dyDescent="0.25">
      <c r="A1550" s="378" t="str">
        <f t="shared" si="721"/>
        <v>CCU.05.0020</v>
      </c>
      <c r="B1550" s="379">
        <v>38383</v>
      </c>
      <c r="C1550" s="380"/>
      <c r="D1550" s="380" t="s">
        <v>7660</v>
      </c>
      <c r="E1550" s="381"/>
      <c r="F1550" s="381" t="s">
        <v>6</v>
      </c>
      <c r="G1550" s="382">
        <v>0.247</v>
      </c>
      <c r="H1550" s="383">
        <f>VLOOKUP(B1550,'INS-SIN-SD-10-2023'!A:D,4,0)</f>
        <v>2.27</v>
      </c>
      <c r="I1550" s="383"/>
      <c r="J1550" s="25">
        <f t="shared" si="722"/>
        <v>0.56000000000000005</v>
      </c>
      <c r="M1550" s="25">
        <f>VLOOKUP(B1550,'INS-SIN-SD-10-2023'!A:D,4,0)</f>
        <v>2.27</v>
      </c>
      <c r="N1550" s="25" t="b">
        <f t="shared" si="723"/>
        <v>1</v>
      </c>
      <c r="O1550" s="377"/>
      <c r="P1550" s="377" t="s">
        <v>13773</v>
      </c>
    </row>
    <row r="1551" spans="1:16" ht="30" x14ac:dyDescent="0.25">
      <c r="A1551" s="328" t="s">
        <v>7007</v>
      </c>
      <c r="B1551" s="357"/>
      <c r="C1551" s="339" t="s">
        <v>14045</v>
      </c>
      <c r="D1551" s="339"/>
      <c r="E1551" s="334" t="s">
        <v>16</v>
      </c>
      <c r="F1551" s="334"/>
      <c r="G1551" s="358"/>
      <c r="H1551" s="359"/>
      <c r="I1551" s="340">
        <f>SUMIF(A:A,A1551,J:J)</f>
        <v>58.74</v>
      </c>
      <c r="J1551" s="377"/>
      <c r="K1551" s="377"/>
      <c r="L1551" s="377"/>
      <c r="M1551" s="377"/>
      <c r="N1551" s="377"/>
      <c r="O1551" s="377"/>
      <c r="P1551" s="377"/>
    </row>
    <row r="1552" spans="1:16" ht="30" x14ac:dyDescent="0.25">
      <c r="A1552" s="390" t="str">
        <f t="shared" ref="A1552:A1557" si="724">IF(O1552&lt;&gt;0,O1552,A1551)</f>
        <v>CCU.05.0021</v>
      </c>
      <c r="B1552" s="391">
        <v>88248</v>
      </c>
      <c r="C1552" s="392"/>
      <c r="D1552" s="392" t="s">
        <v>3290</v>
      </c>
      <c r="E1552" s="393"/>
      <c r="F1552" s="393" t="s">
        <v>517</v>
      </c>
      <c r="G1552" s="394">
        <v>0.37</v>
      </c>
      <c r="H1552" s="395">
        <f>VLOOKUP(B1552,'CMP-SIN-SD-10-2023'!A:D,4,0)</f>
        <v>22.17</v>
      </c>
      <c r="I1552" s="395"/>
      <c r="J1552" s="25">
        <f t="shared" ref="J1552:J1557" si="725">TRUNC((H1552*G1552),2)</f>
        <v>8.1999999999999993</v>
      </c>
      <c r="M1552" s="25">
        <f>VLOOKUP(B1552,'CMP-SIN-SD-10-2023'!A:D,4,0)</f>
        <v>22.17</v>
      </c>
      <c r="N1552" s="25" t="b">
        <f t="shared" ref="N1552:N1557" si="726">M1552=H1552</f>
        <v>1</v>
      </c>
      <c r="O1552" s="377"/>
      <c r="P1552" s="377"/>
    </row>
    <row r="1553" spans="1:16" ht="30" x14ac:dyDescent="0.25">
      <c r="A1553" s="367" t="str">
        <f t="shared" si="724"/>
        <v>CCU.05.0021</v>
      </c>
      <c r="B1553" s="226">
        <v>88267</v>
      </c>
      <c r="C1553" s="227"/>
      <c r="D1553" s="227" t="s">
        <v>3307</v>
      </c>
      <c r="E1553" s="228"/>
      <c r="F1553" s="228" t="s">
        <v>517</v>
      </c>
      <c r="G1553" s="368">
        <v>0.37</v>
      </c>
      <c r="H1553" s="369">
        <f>VLOOKUP(B1553,'CMP-SIN-SD-10-2023'!A:D,4,0)</f>
        <v>28.78</v>
      </c>
      <c r="I1553" s="369"/>
      <c r="J1553" s="25">
        <f t="shared" si="725"/>
        <v>10.64</v>
      </c>
      <c r="M1553" s="25">
        <f>VLOOKUP(B1553,'CMP-SIN-SD-10-2023'!A:D,4,0)</f>
        <v>28.78</v>
      </c>
      <c r="N1553" s="25" t="b">
        <f t="shared" si="726"/>
        <v>1</v>
      </c>
      <c r="O1553" s="377"/>
      <c r="P1553" s="377"/>
    </row>
    <row r="1554" spans="1:16" x14ac:dyDescent="0.25">
      <c r="A1554" s="367" t="str">
        <f t="shared" si="724"/>
        <v>CCU.05.0021</v>
      </c>
      <c r="B1554" s="226">
        <v>122</v>
      </c>
      <c r="C1554" s="227"/>
      <c r="D1554" s="227" t="s">
        <v>7440</v>
      </c>
      <c r="E1554" s="228"/>
      <c r="F1554" s="228" t="s">
        <v>6</v>
      </c>
      <c r="G1554" s="368">
        <v>1.72E-2</v>
      </c>
      <c r="H1554" s="369">
        <f>VLOOKUP(B1554,'INS-SIN-SD-10-2023'!A:D,4,0)</f>
        <v>66.86</v>
      </c>
      <c r="I1554" s="369"/>
      <c r="J1554" s="25">
        <f t="shared" si="725"/>
        <v>1.1399999999999999</v>
      </c>
      <c r="M1554" s="25">
        <f>VLOOKUP(B1554,'INS-SIN-SD-10-2023'!A:D,4,0)</f>
        <v>66.86</v>
      </c>
      <c r="N1554" s="25" t="b">
        <f t="shared" si="726"/>
        <v>1</v>
      </c>
      <c r="O1554" s="377"/>
      <c r="P1554" s="377" t="s">
        <v>13773</v>
      </c>
    </row>
    <row r="1555" spans="1:16" ht="30" x14ac:dyDescent="0.25">
      <c r="A1555" s="367" t="str">
        <f t="shared" si="724"/>
        <v>CCU.05.0021</v>
      </c>
      <c r="B1555" s="226">
        <v>20083</v>
      </c>
      <c r="C1555" s="227"/>
      <c r="D1555" s="227" t="s">
        <v>7774</v>
      </c>
      <c r="E1555" s="228"/>
      <c r="F1555" s="228" t="s">
        <v>6</v>
      </c>
      <c r="G1555" s="368">
        <v>2.8199999999999999E-2</v>
      </c>
      <c r="H1555" s="369">
        <f>VLOOKUP(B1555,'INS-SIN-SD-10-2023'!A:D,4,0)</f>
        <v>75.75</v>
      </c>
      <c r="I1555" s="369"/>
      <c r="J1555" s="25">
        <f t="shared" si="725"/>
        <v>2.13</v>
      </c>
      <c r="M1555" s="25">
        <f>VLOOKUP(B1555,'INS-SIN-SD-10-2023'!A:D,4,0)</f>
        <v>75.75</v>
      </c>
      <c r="N1555" s="25" t="b">
        <f t="shared" si="726"/>
        <v>1</v>
      </c>
      <c r="O1555" s="377"/>
      <c r="P1555" s="377" t="s">
        <v>13773</v>
      </c>
    </row>
    <row r="1556" spans="1:16" ht="30" x14ac:dyDescent="0.25">
      <c r="A1556" s="367" t="str">
        <f t="shared" si="724"/>
        <v>CCU.05.0021</v>
      </c>
      <c r="B1556" s="226">
        <v>20065</v>
      </c>
      <c r="C1556" s="227"/>
      <c r="D1556" s="227" t="s">
        <v>7851</v>
      </c>
      <c r="E1556" s="228"/>
      <c r="F1556" s="228" t="s">
        <v>16</v>
      </c>
      <c r="G1556" s="368">
        <v>1.05</v>
      </c>
      <c r="H1556" s="369">
        <f>VLOOKUP(B1556,'INS-SIN-SD-10-2023'!A:D,4,0)</f>
        <v>34.630000000000003</v>
      </c>
      <c r="I1556" s="369"/>
      <c r="J1556" s="25">
        <f t="shared" si="725"/>
        <v>36.36</v>
      </c>
      <c r="M1556" s="25">
        <f>VLOOKUP(B1556,'INS-SIN-SD-10-2023'!A:D,4,0)</f>
        <v>34.630000000000003</v>
      </c>
      <c r="N1556" s="25" t="b">
        <f t="shared" si="726"/>
        <v>1</v>
      </c>
      <c r="O1556" s="377"/>
      <c r="P1556" s="377" t="s">
        <v>13773</v>
      </c>
    </row>
    <row r="1557" spans="1:16" x14ac:dyDescent="0.25">
      <c r="A1557" s="378" t="str">
        <f t="shared" si="724"/>
        <v>CCU.05.0021</v>
      </c>
      <c r="B1557" s="379">
        <v>38383</v>
      </c>
      <c r="C1557" s="380"/>
      <c r="D1557" s="380" t="s">
        <v>7660</v>
      </c>
      <c r="E1557" s="381"/>
      <c r="F1557" s="381" t="s">
        <v>6</v>
      </c>
      <c r="G1557" s="382">
        <v>0.123</v>
      </c>
      <c r="H1557" s="383">
        <f>VLOOKUP(B1557,'INS-SIN-SD-10-2023'!A:D,4,0)</f>
        <v>2.27</v>
      </c>
      <c r="I1557" s="383"/>
      <c r="J1557" s="25">
        <f t="shared" si="725"/>
        <v>0.27</v>
      </c>
      <c r="M1557" s="25">
        <f>VLOOKUP(B1557,'INS-SIN-SD-10-2023'!A:D,4,0)</f>
        <v>2.27</v>
      </c>
      <c r="N1557" s="25" t="b">
        <f t="shared" si="726"/>
        <v>1</v>
      </c>
      <c r="O1557" s="377"/>
      <c r="P1557" s="377" t="s">
        <v>13773</v>
      </c>
    </row>
    <row r="1558" spans="1:16" ht="30" x14ac:dyDescent="0.25">
      <c r="A1558" s="328" t="s">
        <v>4735</v>
      </c>
      <c r="B1558" s="357"/>
      <c r="C1558" s="339" t="s">
        <v>4736</v>
      </c>
      <c r="D1558" s="339"/>
      <c r="E1558" s="334" t="s">
        <v>16</v>
      </c>
      <c r="F1558" s="334"/>
      <c r="G1558" s="358"/>
      <c r="H1558" s="359"/>
      <c r="I1558" s="340">
        <f>SUMIF(A:A,A1558,J:J)</f>
        <v>154.65</v>
      </c>
      <c r="J1558" s="377"/>
      <c r="K1558" s="377"/>
      <c r="L1558" s="377"/>
      <c r="M1558" s="377"/>
      <c r="N1558" s="377"/>
      <c r="O1558" s="377"/>
      <c r="P1558" s="377"/>
    </row>
    <row r="1559" spans="1:16" ht="30" x14ac:dyDescent="0.25">
      <c r="A1559" s="390" t="str">
        <f t="shared" ref="A1559:A1564" si="727">IF(O1559&lt;&gt;0,O1559,A1558)</f>
        <v>CCU.05.0002</v>
      </c>
      <c r="B1559" s="391">
        <v>88248</v>
      </c>
      <c r="C1559" s="392"/>
      <c r="D1559" s="392" t="s">
        <v>3290</v>
      </c>
      <c r="E1559" s="393"/>
      <c r="F1559" s="393" t="s">
        <v>517</v>
      </c>
      <c r="G1559" s="394">
        <v>0.49330000000000002</v>
      </c>
      <c r="H1559" s="395">
        <f>VLOOKUP(B1559,'CMP-SIN-SD-10-2023'!A:D,4,0)</f>
        <v>22.17</v>
      </c>
      <c r="I1559" s="395"/>
      <c r="J1559" s="25">
        <f t="shared" ref="J1559:J1564" si="728">TRUNC((H1559*G1559),2)</f>
        <v>10.93</v>
      </c>
      <c r="M1559" s="25">
        <f>VLOOKUP(B1559,'CMP-SIN-SD-10-2023'!A:D,4,0)</f>
        <v>22.17</v>
      </c>
      <c r="N1559" s="25" t="b">
        <f t="shared" ref="N1559:N1564" si="729">M1559=H1559</f>
        <v>1</v>
      </c>
      <c r="O1559" s="377"/>
      <c r="P1559" s="377"/>
    </row>
    <row r="1560" spans="1:16" ht="30" x14ac:dyDescent="0.25">
      <c r="A1560" s="367" t="str">
        <f t="shared" si="727"/>
        <v>CCU.05.0002</v>
      </c>
      <c r="B1560" s="226">
        <v>88267</v>
      </c>
      <c r="C1560" s="227"/>
      <c r="D1560" s="227" t="s">
        <v>3307</v>
      </c>
      <c r="E1560" s="228"/>
      <c r="F1560" s="228" t="s">
        <v>517</v>
      </c>
      <c r="G1560" s="368">
        <v>0.49330000000000002</v>
      </c>
      <c r="H1560" s="369">
        <f>VLOOKUP(B1560,'CMP-SIN-SD-10-2023'!A:D,4,0)</f>
        <v>28.78</v>
      </c>
      <c r="I1560" s="369"/>
      <c r="J1560" s="25">
        <f t="shared" si="728"/>
        <v>14.19</v>
      </c>
      <c r="M1560" s="25">
        <f>VLOOKUP(B1560,'CMP-SIN-SD-10-2023'!A:D,4,0)</f>
        <v>28.78</v>
      </c>
      <c r="N1560" s="25" t="b">
        <f t="shared" si="729"/>
        <v>1</v>
      </c>
      <c r="O1560" s="377"/>
      <c r="P1560" s="377"/>
    </row>
    <row r="1561" spans="1:16" x14ac:dyDescent="0.25">
      <c r="A1561" s="367" t="str">
        <f t="shared" si="727"/>
        <v>CCU.05.0002</v>
      </c>
      <c r="B1561" s="226">
        <v>122</v>
      </c>
      <c r="C1561" s="227"/>
      <c r="D1561" s="227" t="s">
        <v>7440</v>
      </c>
      <c r="E1561" s="228"/>
      <c r="F1561" s="228" t="s">
        <v>6</v>
      </c>
      <c r="G1561" s="368">
        <v>2.29E-2</v>
      </c>
      <c r="H1561" s="369">
        <f>VLOOKUP(B1561,'INS-SIN-SD-10-2023'!A:D,4,0)</f>
        <v>66.86</v>
      </c>
      <c r="I1561" s="369"/>
      <c r="J1561" s="25">
        <f t="shared" si="728"/>
        <v>1.53</v>
      </c>
      <c r="M1561" s="25">
        <f>VLOOKUP(B1561,'INS-SIN-SD-10-2023'!A:D,4,0)</f>
        <v>66.86</v>
      </c>
      <c r="N1561" s="25" t="b">
        <f t="shared" si="729"/>
        <v>1</v>
      </c>
      <c r="O1561" s="377"/>
      <c r="P1561" s="377" t="s">
        <v>13773</v>
      </c>
    </row>
    <row r="1562" spans="1:16" ht="30" x14ac:dyDescent="0.25">
      <c r="A1562" s="367" t="str">
        <f t="shared" si="727"/>
        <v>CCU.05.0002</v>
      </c>
      <c r="B1562" s="226">
        <v>20083</v>
      </c>
      <c r="C1562" s="227"/>
      <c r="D1562" s="227" t="s">
        <v>7774</v>
      </c>
      <c r="E1562" s="228"/>
      <c r="F1562" s="228" t="s">
        <v>6</v>
      </c>
      <c r="G1562" s="368">
        <v>3.7600000000000001E-2</v>
      </c>
      <c r="H1562" s="369">
        <f>VLOOKUP(B1562,'INS-SIN-SD-10-2023'!A:D,4,0)</f>
        <v>75.75</v>
      </c>
      <c r="I1562" s="369"/>
      <c r="J1562" s="25">
        <f t="shared" si="728"/>
        <v>2.84</v>
      </c>
      <c r="M1562" s="25">
        <f>VLOOKUP(B1562,'INS-SIN-SD-10-2023'!A:D,4,0)</f>
        <v>75.75</v>
      </c>
      <c r="N1562" s="25" t="b">
        <f t="shared" si="729"/>
        <v>1</v>
      </c>
      <c r="O1562" s="377"/>
      <c r="P1562" s="377" t="s">
        <v>13773</v>
      </c>
    </row>
    <row r="1563" spans="1:16" x14ac:dyDescent="0.25">
      <c r="A1563" s="367" t="str">
        <f t="shared" si="727"/>
        <v>CCU.05.0002</v>
      </c>
      <c r="B1563" s="226">
        <v>38383</v>
      </c>
      <c r="C1563" s="227"/>
      <c r="D1563" s="227" t="s">
        <v>7660</v>
      </c>
      <c r="E1563" s="228"/>
      <c r="F1563" s="228" t="s">
        <v>6</v>
      </c>
      <c r="G1563" s="368">
        <v>0.16400000000000001</v>
      </c>
      <c r="H1563" s="369">
        <f>VLOOKUP(B1563,'INS-SIN-SD-10-2023'!A:D,4,0)</f>
        <v>2.27</v>
      </c>
      <c r="I1563" s="369"/>
      <c r="J1563" s="25">
        <f t="shared" si="728"/>
        <v>0.37</v>
      </c>
      <c r="M1563" s="25">
        <f>VLOOKUP(B1563,'INS-SIN-SD-10-2023'!A:D,4,0)</f>
        <v>2.27</v>
      </c>
      <c r="N1563" s="25" t="b">
        <f t="shared" si="729"/>
        <v>1</v>
      </c>
      <c r="O1563" s="377"/>
      <c r="P1563" s="377" t="s">
        <v>13773</v>
      </c>
    </row>
    <row r="1564" spans="1:16" x14ac:dyDescent="0.25">
      <c r="A1564" s="378" t="str">
        <f t="shared" si="727"/>
        <v>CCU.05.0002</v>
      </c>
      <c r="B1564" s="379">
        <v>41930</v>
      </c>
      <c r="C1564" s="380"/>
      <c r="D1564" s="380" t="s">
        <v>7841</v>
      </c>
      <c r="E1564" s="381"/>
      <c r="F1564" s="381" t="s">
        <v>16</v>
      </c>
      <c r="G1564" s="382">
        <v>1.05</v>
      </c>
      <c r="H1564" s="383">
        <f>VLOOKUP(B1564,'INS-SIN-SD-10-2023'!A:D,4,0)</f>
        <v>118.85</v>
      </c>
      <c r="I1564" s="383"/>
      <c r="J1564" s="25">
        <f t="shared" si="728"/>
        <v>124.79</v>
      </c>
      <c r="M1564" s="25">
        <f>VLOOKUP(B1564,'INS-SIN-SD-10-2023'!A:D,4,0)</f>
        <v>118.85</v>
      </c>
      <c r="N1564" s="25" t="b">
        <f t="shared" si="729"/>
        <v>1</v>
      </c>
      <c r="O1564" s="377"/>
      <c r="P1564" s="377" t="s">
        <v>13773</v>
      </c>
    </row>
    <row r="1565" spans="1:16" ht="30" x14ac:dyDescent="0.25">
      <c r="A1565" s="328" t="s">
        <v>4737</v>
      </c>
      <c r="B1565" s="357"/>
      <c r="C1565" s="339" t="s">
        <v>4738</v>
      </c>
      <c r="D1565" s="339"/>
      <c r="E1565" s="334" t="s">
        <v>16</v>
      </c>
      <c r="F1565" s="334"/>
      <c r="G1565" s="358"/>
      <c r="H1565" s="359"/>
      <c r="I1565" s="340">
        <f>SUMIF(A:A,A1565,J:J)</f>
        <v>225.31</v>
      </c>
      <c r="J1565" s="377"/>
      <c r="K1565" s="377"/>
      <c r="L1565" s="377"/>
      <c r="M1565" s="377"/>
      <c r="N1565" s="377"/>
      <c r="O1565" s="377"/>
      <c r="P1565" s="377"/>
    </row>
    <row r="1566" spans="1:16" ht="30" x14ac:dyDescent="0.25">
      <c r="A1566" s="390" t="str">
        <f t="shared" ref="A1566:A1571" si="730">IF(O1566&lt;&gt;0,O1566,A1565)</f>
        <v>CCU.05.0003</v>
      </c>
      <c r="B1566" s="391">
        <v>88248</v>
      </c>
      <c r="C1566" s="392"/>
      <c r="D1566" s="392" t="s">
        <v>3290</v>
      </c>
      <c r="E1566" s="393"/>
      <c r="F1566" s="393" t="s">
        <v>517</v>
      </c>
      <c r="G1566" s="394">
        <v>0.49330000000000002</v>
      </c>
      <c r="H1566" s="395">
        <f>VLOOKUP(B1566,'CMP-SIN-SD-10-2023'!A:D,4,0)</f>
        <v>22.17</v>
      </c>
      <c r="I1566" s="395"/>
      <c r="J1566" s="25">
        <f t="shared" ref="J1566:J1571" si="731">TRUNC((H1566*G1566),2)</f>
        <v>10.93</v>
      </c>
      <c r="M1566" s="25">
        <f>VLOOKUP(B1566,'CMP-SIN-SD-10-2023'!A:D,4,0)</f>
        <v>22.17</v>
      </c>
      <c r="N1566" s="25" t="b">
        <f t="shared" ref="N1566:N1571" si="732">M1566=H1566</f>
        <v>1</v>
      </c>
      <c r="O1566" s="377"/>
      <c r="P1566" s="377"/>
    </row>
    <row r="1567" spans="1:16" ht="30" x14ac:dyDescent="0.25">
      <c r="A1567" s="367" t="str">
        <f t="shared" si="730"/>
        <v>CCU.05.0003</v>
      </c>
      <c r="B1567" s="226">
        <v>88267</v>
      </c>
      <c r="C1567" s="227"/>
      <c r="D1567" s="227" t="s">
        <v>3307</v>
      </c>
      <c r="E1567" s="228"/>
      <c r="F1567" s="228" t="s">
        <v>517</v>
      </c>
      <c r="G1567" s="368">
        <v>0.49330000000000002</v>
      </c>
      <c r="H1567" s="369">
        <f>VLOOKUP(B1567,'CMP-SIN-SD-10-2023'!A:D,4,0)</f>
        <v>28.78</v>
      </c>
      <c r="I1567" s="369"/>
      <c r="J1567" s="25">
        <f t="shared" si="731"/>
        <v>14.19</v>
      </c>
      <c r="M1567" s="25">
        <f>VLOOKUP(B1567,'CMP-SIN-SD-10-2023'!A:D,4,0)</f>
        <v>28.78</v>
      </c>
      <c r="N1567" s="25" t="b">
        <f t="shared" si="732"/>
        <v>1</v>
      </c>
      <c r="O1567" s="377"/>
      <c r="P1567" s="377"/>
    </row>
    <row r="1568" spans="1:16" x14ac:dyDescent="0.25">
      <c r="A1568" s="367" t="str">
        <f t="shared" si="730"/>
        <v>CCU.05.0003</v>
      </c>
      <c r="B1568" s="226">
        <v>122</v>
      </c>
      <c r="C1568" s="227"/>
      <c r="D1568" s="227" t="s">
        <v>7440</v>
      </c>
      <c r="E1568" s="228"/>
      <c r="F1568" s="228" t="s">
        <v>6</v>
      </c>
      <c r="G1568" s="368">
        <v>2.29E-2</v>
      </c>
      <c r="H1568" s="369">
        <f>VLOOKUP(B1568,'INS-SIN-SD-10-2023'!A:D,4,0)</f>
        <v>66.86</v>
      </c>
      <c r="I1568" s="369"/>
      <c r="J1568" s="25">
        <f t="shared" si="731"/>
        <v>1.53</v>
      </c>
      <c r="M1568" s="25">
        <f>VLOOKUP(B1568,'INS-SIN-SD-10-2023'!A:D,4,0)</f>
        <v>66.86</v>
      </c>
      <c r="N1568" s="25" t="b">
        <f t="shared" si="732"/>
        <v>1</v>
      </c>
      <c r="O1568" s="377"/>
      <c r="P1568" s="377" t="s">
        <v>13773</v>
      </c>
    </row>
    <row r="1569" spans="1:16" ht="30" x14ac:dyDescent="0.25">
      <c r="A1569" s="367" t="str">
        <f t="shared" si="730"/>
        <v>CCU.05.0003</v>
      </c>
      <c r="B1569" s="226">
        <v>20083</v>
      </c>
      <c r="C1569" s="227"/>
      <c r="D1569" s="227" t="s">
        <v>7774</v>
      </c>
      <c r="E1569" s="228"/>
      <c r="F1569" s="228" t="s">
        <v>6</v>
      </c>
      <c r="G1569" s="368">
        <v>3.7600000000000001E-2</v>
      </c>
      <c r="H1569" s="369">
        <f>VLOOKUP(B1569,'INS-SIN-SD-10-2023'!A:D,4,0)</f>
        <v>75.75</v>
      </c>
      <c r="I1569" s="369"/>
      <c r="J1569" s="25">
        <f t="shared" si="731"/>
        <v>2.84</v>
      </c>
      <c r="M1569" s="25">
        <f>VLOOKUP(B1569,'INS-SIN-SD-10-2023'!A:D,4,0)</f>
        <v>75.75</v>
      </c>
      <c r="N1569" s="25" t="b">
        <f t="shared" si="732"/>
        <v>1</v>
      </c>
      <c r="O1569" s="377"/>
      <c r="P1569" s="377" t="s">
        <v>13773</v>
      </c>
    </row>
    <row r="1570" spans="1:16" x14ac:dyDescent="0.25">
      <c r="A1570" s="367" t="str">
        <f t="shared" si="730"/>
        <v>CCU.05.0003</v>
      </c>
      <c r="B1570" s="226">
        <v>38383</v>
      </c>
      <c r="C1570" s="227"/>
      <c r="D1570" s="227" t="s">
        <v>7660</v>
      </c>
      <c r="E1570" s="228"/>
      <c r="F1570" s="228" t="s">
        <v>6</v>
      </c>
      <c r="G1570" s="368">
        <v>0.16400000000000001</v>
      </c>
      <c r="H1570" s="369">
        <f>VLOOKUP(B1570,'INS-SIN-SD-10-2023'!A:D,4,0)</f>
        <v>2.27</v>
      </c>
      <c r="I1570" s="369"/>
      <c r="J1570" s="25">
        <f t="shared" si="731"/>
        <v>0.37</v>
      </c>
      <c r="M1570" s="25">
        <f>VLOOKUP(B1570,'INS-SIN-SD-10-2023'!A:D,4,0)</f>
        <v>2.27</v>
      </c>
      <c r="N1570" s="25" t="b">
        <f t="shared" si="732"/>
        <v>1</v>
      </c>
      <c r="O1570" s="377"/>
      <c r="P1570" s="377" t="s">
        <v>13773</v>
      </c>
    </row>
    <row r="1571" spans="1:16" x14ac:dyDescent="0.25">
      <c r="A1571" s="378" t="str">
        <f t="shared" si="730"/>
        <v>CCU.05.0003</v>
      </c>
      <c r="B1571" s="379">
        <v>41931</v>
      </c>
      <c r="C1571" s="380"/>
      <c r="D1571" s="380" t="s">
        <v>7842</v>
      </c>
      <c r="E1571" s="381"/>
      <c r="F1571" s="381" t="s">
        <v>16</v>
      </c>
      <c r="G1571" s="382">
        <v>1.05</v>
      </c>
      <c r="H1571" s="383">
        <f>VLOOKUP(B1571,'INS-SIN-SD-10-2023'!A:D,4,0)</f>
        <v>186.15</v>
      </c>
      <c r="I1571" s="383"/>
      <c r="J1571" s="25">
        <f t="shared" si="731"/>
        <v>195.45</v>
      </c>
      <c r="M1571" s="25">
        <f>VLOOKUP(B1571,'INS-SIN-SD-10-2023'!A:D,4,0)</f>
        <v>186.15</v>
      </c>
      <c r="N1571" s="25" t="b">
        <f t="shared" si="732"/>
        <v>1</v>
      </c>
      <c r="O1571" s="377"/>
      <c r="P1571" s="377" t="s">
        <v>13773</v>
      </c>
    </row>
    <row r="1572" spans="1:16" ht="30" x14ac:dyDescent="0.25">
      <c r="A1572" s="328" t="s">
        <v>4739</v>
      </c>
      <c r="B1572" s="357"/>
      <c r="C1572" s="339" t="s">
        <v>4740</v>
      </c>
      <c r="D1572" s="339"/>
      <c r="E1572" s="334" t="s">
        <v>16</v>
      </c>
      <c r="F1572" s="334"/>
      <c r="G1572" s="358"/>
      <c r="H1572" s="359"/>
      <c r="I1572" s="340">
        <f>SUMIF(A:A,A1572,J:J)</f>
        <v>330.7</v>
      </c>
      <c r="J1572" s="377"/>
      <c r="K1572" s="377"/>
      <c r="L1572" s="377"/>
      <c r="M1572" s="377"/>
      <c r="N1572" s="377"/>
      <c r="O1572" s="377"/>
      <c r="P1572" s="377"/>
    </row>
    <row r="1573" spans="1:16" ht="30" x14ac:dyDescent="0.25">
      <c r="A1573" s="390" t="str">
        <f t="shared" ref="A1573:A1578" si="733">IF(O1573&lt;&gt;0,O1573,A1572)</f>
        <v>CCU.05.0004</v>
      </c>
      <c r="B1573" s="391">
        <v>88248</v>
      </c>
      <c r="C1573" s="392"/>
      <c r="D1573" s="392" t="s">
        <v>3290</v>
      </c>
      <c r="E1573" s="393"/>
      <c r="F1573" s="393" t="s">
        <v>517</v>
      </c>
      <c r="G1573" s="394">
        <v>0.49330000000000002</v>
      </c>
      <c r="H1573" s="395">
        <f>VLOOKUP(B1573,'CMP-SIN-SD-10-2023'!A:D,4,0)</f>
        <v>22.17</v>
      </c>
      <c r="I1573" s="395"/>
      <c r="J1573" s="25">
        <f t="shared" ref="J1573:J1578" si="734">TRUNC((H1573*G1573),2)</f>
        <v>10.93</v>
      </c>
      <c r="M1573" s="25">
        <f>VLOOKUP(B1573,'CMP-SIN-SD-10-2023'!A:D,4,0)</f>
        <v>22.17</v>
      </c>
      <c r="N1573" s="25" t="b">
        <f t="shared" ref="N1573:N1578" si="735">M1573=H1573</f>
        <v>1</v>
      </c>
      <c r="O1573" s="377"/>
      <c r="P1573" s="377"/>
    </row>
    <row r="1574" spans="1:16" ht="30" x14ac:dyDescent="0.25">
      <c r="A1574" s="367" t="str">
        <f t="shared" si="733"/>
        <v>CCU.05.0004</v>
      </c>
      <c r="B1574" s="226">
        <v>88267</v>
      </c>
      <c r="C1574" s="227"/>
      <c r="D1574" s="227" t="s">
        <v>3307</v>
      </c>
      <c r="E1574" s="228"/>
      <c r="F1574" s="228" t="s">
        <v>517</v>
      </c>
      <c r="G1574" s="368">
        <v>0.49330000000000002</v>
      </c>
      <c r="H1574" s="369">
        <f>VLOOKUP(B1574,'CMP-SIN-SD-10-2023'!A:D,4,0)</f>
        <v>28.78</v>
      </c>
      <c r="I1574" s="369"/>
      <c r="J1574" s="25">
        <f t="shared" si="734"/>
        <v>14.19</v>
      </c>
      <c r="M1574" s="25">
        <f>VLOOKUP(B1574,'CMP-SIN-SD-10-2023'!A:D,4,0)</f>
        <v>28.78</v>
      </c>
      <c r="N1574" s="25" t="b">
        <f t="shared" si="735"/>
        <v>1</v>
      </c>
      <c r="O1574" s="377"/>
      <c r="P1574" s="377"/>
    </row>
    <row r="1575" spans="1:16" x14ac:dyDescent="0.25">
      <c r="A1575" s="367" t="str">
        <f t="shared" si="733"/>
        <v>CCU.05.0004</v>
      </c>
      <c r="B1575" s="226">
        <v>122</v>
      </c>
      <c r="C1575" s="227"/>
      <c r="D1575" s="227" t="s">
        <v>7440</v>
      </c>
      <c r="E1575" s="228"/>
      <c r="F1575" s="228" t="s">
        <v>6</v>
      </c>
      <c r="G1575" s="368">
        <v>2.29E-2</v>
      </c>
      <c r="H1575" s="369">
        <f>VLOOKUP(B1575,'INS-SIN-SD-10-2023'!A:D,4,0)</f>
        <v>66.86</v>
      </c>
      <c r="I1575" s="369"/>
      <c r="J1575" s="25">
        <f t="shared" si="734"/>
        <v>1.53</v>
      </c>
      <c r="M1575" s="25">
        <f>VLOOKUP(B1575,'INS-SIN-SD-10-2023'!A:D,4,0)</f>
        <v>66.86</v>
      </c>
      <c r="N1575" s="25" t="b">
        <f t="shared" si="735"/>
        <v>1</v>
      </c>
      <c r="O1575" s="377"/>
      <c r="P1575" s="377" t="s">
        <v>13773</v>
      </c>
    </row>
    <row r="1576" spans="1:16" ht="30" x14ac:dyDescent="0.25">
      <c r="A1576" s="367" t="str">
        <f t="shared" si="733"/>
        <v>CCU.05.0004</v>
      </c>
      <c r="B1576" s="226">
        <v>20083</v>
      </c>
      <c r="C1576" s="227"/>
      <c r="D1576" s="227" t="s">
        <v>7774</v>
      </c>
      <c r="E1576" s="228"/>
      <c r="F1576" s="228" t="s">
        <v>6</v>
      </c>
      <c r="G1576" s="368">
        <v>3.7600000000000001E-2</v>
      </c>
      <c r="H1576" s="369">
        <f>VLOOKUP(B1576,'INS-SIN-SD-10-2023'!A:D,4,0)</f>
        <v>75.75</v>
      </c>
      <c r="I1576" s="369"/>
      <c r="J1576" s="25">
        <f t="shared" si="734"/>
        <v>2.84</v>
      </c>
      <c r="M1576" s="25">
        <f>VLOOKUP(B1576,'INS-SIN-SD-10-2023'!A:D,4,0)</f>
        <v>75.75</v>
      </c>
      <c r="N1576" s="25" t="b">
        <f t="shared" si="735"/>
        <v>1</v>
      </c>
      <c r="O1576" s="377"/>
      <c r="P1576" s="377" t="s">
        <v>13773</v>
      </c>
    </row>
    <row r="1577" spans="1:16" x14ac:dyDescent="0.25">
      <c r="A1577" s="367" t="str">
        <f t="shared" si="733"/>
        <v>CCU.05.0004</v>
      </c>
      <c r="B1577" s="226">
        <v>38383</v>
      </c>
      <c r="C1577" s="227"/>
      <c r="D1577" s="227" t="s">
        <v>7660</v>
      </c>
      <c r="E1577" s="228"/>
      <c r="F1577" s="228" t="s">
        <v>6</v>
      </c>
      <c r="G1577" s="368">
        <v>0.16400000000000001</v>
      </c>
      <c r="H1577" s="369">
        <f>VLOOKUP(B1577,'INS-SIN-SD-10-2023'!A:D,4,0)</f>
        <v>2.27</v>
      </c>
      <c r="I1577" s="369"/>
      <c r="J1577" s="25">
        <f t="shared" si="734"/>
        <v>0.37</v>
      </c>
      <c r="M1577" s="25">
        <f>VLOOKUP(B1577,'INS-SIN-SD-10-2023'!A:D,4,0)</f>
        <v>2.27</v>
      </c>
      <c r="N1577" s="25" t="b">
        <f t="shared" si="735"/>
        <v>1</v>
      </c>
      <c r="O1577" s="377"/>
      <c r="P1577" s="377" t="s">
        <v>13773</v>
      </c>
    </row>
    <row r="1578" spans="1:16" x14ac:dyDescent="0.25">
      <c r="A1578" s="378" t="str">
        <f t="shared" si="733"/>
        <v>CCU.05.0004</v>
      </c>
      <c r="B1578" s="379">
        <v>41932</v>
      </c>
      <c r="C1578" s="380"/>
      <c r="D1578" s="380" t="s">
        <v>7843</v>
      </c>
      <c r="E1578" s="381"/>
      <c r="F1578" s="381" t="s">
        <v>16</v>
      </c>
      <c r="G1578" s="382">
        <v>1.05</v>
      </c>
      <c r="H1578" s="383">
        <f>VLOOKUP(B1578,'INS-SIN-SD-10-2023'!A:D,4,0)</f>
        <v>286.52</v>
      </c>
      <c r="I1578" s="383"/>
      <c r="J1578" s="25">
        <f t="shared" si="734"/>
        <v>300.83999999999997</v>
      </c>
      <c r="M1578" s="25">
        <f>VLOOKUP(B1578,'INS-SIN-SD-10-2023'!A:D,4,0)</f>
        <v>286.52</v>
      </c>
      <c r="N1578" s="25" t="b">
        <f t="shared" si="735"/>
        <v>1</v>
      </c>
      <c r="O1578" s="377"/>
      <c r="P1578" s="377" t="s">
        <v>13773</v>
      </c>
    </row>
    <row r="1579" spans="1:16" ht="45" x14ac:dyDescent="0.25">
      <c r="A1579" s="328">
        <v>89578</v>
      </c>
      <c r="B1579" s="357"/>
      <c r="C1579" s="339" t="s">
        <v>5708</v>
      </c>
      <c r="D1579" s="339"/>
      <c r="E1579" s="334" t="s">
        <v>16</v>
      </c>
      <c r="F1579" s="334"/>
      <c r="G1579" s="358"/>
      <c r="H1579" s="359"/>
      <c r="I1579" s="340">
        <f>SUMIF(A:A,A1579,J:J)</f>
        <v>29.779999999999998</v>
      </c>
      <c r="J1579" s="377"/>
      <c r="K1579" s="377"/>
      <c r="L1579" s="377"/>
      <c r="M1579" s="377"/>
      <c r="N1579" s="377"/>
      <c r="O1579" s="377"/>
      <c r="P1579" s="377"/>
    </row>
    <row r="1580" spans="1:16" ht="30" x14ac:dyDescent="0.25">
      <c r="A1580" s="390">
        <f t="shared" ref="A1580:A1583" si="736">IF(O1580&lt;&gt;0,O1580,A1579)</f>
        <v>89578</v>
      </c>
      <c r="B1580" s="391">
        <v>88248</v>
      </c>
      <c r="C1580" s="392"/>
      <c r="D1580" s="392" t="s">
        <v>3290</v>
      </c>
      <c r="E1580" s="393"/>
      <c r="F1580" s="393" t="s">
        <v>517</v>
      </c>
      <c r="G1580" s="394">
        <v>7.5800000000000006E-2</v>
      </c>
      <c r="H1580" s="395">
        <f>VLOOKUP(B1580,'CMP-SIN-SD-10-2023'!A:D,4,0)</f>
        <v>22.17</v>
      </c>
      <c r="I1580" s="395"/>
      <c r="J1580" s="25">
        <f t="shared" ref="J1580:J1583" si="737">TRUNC((H1580*G1580),2)</f>
        <v>1.68</v>
      </c>
      <c r="M1580" s="25">
        <f>VLOOKUP(B1580,'CMP-SIN-SD-10-2023'!A:D,4,0)</f>
        <v>22.17</v>
      </c>
      <c r="N1580" s="25" t="b">
        <f t="shared" ref="N1580:N1583" si="738">M1580=H1580</f>
        <v>1</v>
      </c>
      <c r="O1580" s="377"/>
      <c r="P1580" s="377"/>
    </row>
    <row r="1581" spans="1:16" ht="30" x14ac:dyDescent="0.25">
      <c r="A1581" s="367">
        <f t="shared" si="736"/>
        <v>89578</v>
      </c>
      <c r="B1581" s="226">
        <v>88267</v>
      </c>
      <c r="C1581" s="227"/>
      <c r="D1581" s="227" t="s">
        <v>3307</v>
      </c>
      <c r="E1581" s="228"/>
      <c r="F1581" s="228" t="s">
        <v>517</v>
      </c>
      <c r="G1581" s="368">
        <v>7.5800000000000006E-2</v>
      </c>
      <c r="H1581" s="369">
        <f>VLOOKUP(B1581,'CMP-SIN-SD-10-2023'!A:D,4,0)</f>
        <v>28.78</v>
      </c>
      <c r="I1581" s="369"/>
      <c r="J1581" s="25">
        <f t="shared" si="737"/>
        <v>2.1800000000000002</v>
      </c>
      <c r="M1581" s="25">
        <f>VLOOKUP(B1581,'CMP-SIN-SD-10-2023'!A:D,4,0)</f>
        <v>28.78</v>
      </c>
      <c r="N1581" s="25" t="b">
        <f t="shared" si="738"/>
        <v>1</v>
      </c>
      <c r="O1581" s="377"/>
      <c r="P1581" s="377"/>
    </row>
    <row r="1582" spans="1:16" ht="30" x14ac:dyDescent="0.25">
      <c r="A1582" s="367">
        <f t="shared" si="736"/>
        <v>89578</v>
      </c>
      <c r="B1582" s="226">
        <v>9841</v>
      </c>
      <c r="C1582" s="227"/>
      <c r="D1582" s="227" t="s">
        <v>7855</v>
      </c>
      <c r="E1582" s="228"/>
      <c r="F1582" s="228" t="s">
        <v>16</v>
      </c>
      <c r="G1582" s="368">
        <v>1.0353000000000001</v>
      </c>
      <c r="H1582" s="369">
        <f>VLOOKUP(B1582,'INS-SIN-SD-10-2023'!A:D,4,0)</f>
        <v>24.95</v>
      </c>
      <c r="I1582" s="369"/>
      <c r="J1582" s="25">
        <f t="shared" si="737"/>
        <v>25.83</v>
      </c>
      <c r="M1582" s="25">
        <f>VLOOKUP(B1582,'INS-SIN-SD-10-2023'!A:D,4,0)</f>
        <v>24.95</v>
      </c>
      <c r="N1582" s="25" t="b">
        <f t="shared" si="738"/>
        <v>1</v>
      </c>
      <c r="O1582" s="377"/>
      <c r="P1582" s="377" t="s">
        <v>13773</v>
      </c>
    </row>
    <row r="1583" spans="1:16" x14ac:dyDescent="0.25">
      <c r="A1583" s="378">
        <f t="shared" si="736"/>
        <v>89578</v>
      </c>
      <c r="B1583" s="379">
        <v>38383</v>
      </c>
      <c r="C1583" s="380"/>
      <c r="D1583" s="380" t="s">
        <v>7660</v>
      </c>
      <c r="E1583" s="381"/>
      <c r="F1583" s="381" t="s">
        <v>6</v>
      </c>
      <c r="G1583" s="382">
        <v>4.2000000000000003E-2</v>
      </c>
      <c r="H1583" s="383">
        <f>VLOOKUP(B1583,'INS-SIN-SD-10-2023'!A:D,4,0)</f>
        <v>2.27</v>
      </c>
      <c r="I1583" s="383"/>
      <c r="J1583" s="25">
        <f t="shared" si="737"/>
        <v>0.09</v>
      </c>
      <c r="M1583" s="25">
        <f>VLOOKUP(B1583,'INS-SIN-SD-10-2023'!A:D,4,0)</f>
        <v>2.27</v>
      </c>
      <c r="N1583" s="25" t="b">
        <f t="shared" si="738"/>
        <v>1</v>
      </c>
      <c r="O1583" s="377"/>
      <c r="P1583" s="377" t="s">
        <v>13773</v>
      </c>
    </row>
    <row r="1584" spans="1:16" ht="45" x14ac:dyDescent="0.25">
      <c r="A1584" s="328">
        <v>89580</v>
      </c>
      <c r="B1584" s="357"/>
      <c r="C1584" s="339" t="s">
        <v>5709</v>
      </c>
      <c r="D1584" s="339"/>
      <c r="E1584" s="334" t="s">
        <v>16</v>
      </c>
      <c r="F1584" s="334"/>
      <c r="G1584" s="358"/>
      <c r="H1584" s="359"/>
      <c r="I1584" s="340">
        <f>SUMIF(A:A,A1584,J:J)</f>
        <v>61.39</v>
      </c>
      <c r="J1584" s="377"/>
      <c r="K1584" s="377"/>
      <c r="L1584" s="377"/>
      <c r="M1584" s="377"/>
      <c r="N1584" s="377"/>
      <c r="O1584" s="377"/>
      <c r="P1584" s="377"/>
    </row>
    <row r="1585" spans="1:16" ht="30" x14ac:dyDescent="0.25">
      <c r="A1585" s="390">
        <f t="shared" ref="A1585:A1588" si="739">IF(O1585&lt;&gt;0,O1585,A1584)</f>
        <v>89580</v>
      </c>
      <c r="B1585" s="391">
        <v>88248</v>
      </c>
      <c r="C1585" s="392"/>
      <c r="D1585" s="392" t="s">
        <v>3290</v>
      </c>
      <c r="E1585" s="393"/>
      <c r="F1585" s="393" t="s">
        <v>517</v>
      </c>
      <c r="G1585" s="394">
        <v>0.13089999999999999</v>
      </c>
      <c r="H1585" s="395">
        <f>VLOOKUP(B1585,'CMP-SIN-SD-10-2023'!A:D,4,0)</f>
        <v>22.17</v>
      </c>
      <c r="I1585" s="395"/>
      <c r="J1585" s="25">
        <f t="shared" ref="J1585:J1588" si="740">TRUNC((H1585*G1585),2)</f>
        <v>2.9</v>
      </c>
      <c r="M1585" s="25">
        <f>VLOOKUP(B1585,'CMP-SIN-SD-10-2023'!A:D,4,0)</f>
        <v>22.17</v>
      </c>
      <c r="N1585" s="25" t="b">
        <f t="shared" ref="N1585:N1588" si="741">M1585=H1585</f>
        <v>1</v>
      </c>
      <c r="O1585" s="377"/>
      <c r="P1585" s="377"/>
    </row>
    <row r="1586" spans="1:16" ht="30" x14ac:dyDescent="0.25">
      <c r="A1586" s="367">
        <f t="shared" si="739"/>
        <v>89580</v>
      </c>
      <c r="B1586" s="226">
        <v>88267</v>
      </c>
      <c r="C1586" s="227"/>
      <c r="D1586" s="227" t="s">
        <v>3307</v>
      </c>
      <c r="E1586" s="228"/>
      <c r="F1586" s="228" t="s">
        <v>517</v>
      </c>
      <c r="G1586" s="368">
        <v>0.13089999999999999</v>
      </c>
      <c r="H1586" s="369">
        <f>VLOOKUP(B1586,'CMP-SIN-SD-10-2023'!A:D,4,0)</f>
        <v>28.78</v>
      </c>
      <c r="I1586" s="369"/>
      <c r="J1586" s="25">
        <f t="shared" si="740"/>
        <v>3.76</v>
      </c>
      <c r="M1586" s="25">
        <f>VLOOKUP(B1586,'CMP-SIN-SD-10-2023'!A:D,4,0)</f>
        <v>28.78</v>
      </c>
      <c r="N1586" s="25" t="b">
        <f t="shared" si="741"/>
        <v>1</v>
      </c>
      <c r="O1586" s="377"/>
      <c r="P1586" s="377"/>
    </row>
    <row r="1587" spans="1:16" ht="30" x14ac:dyDescent="0.25">
      <c r="A1587" s="367">
        <f t="shared" si="739"/>
        <v>89580</v>
      </c>
      <c r="B1587" s="226">
        <v>9840</v>
      </c>
      <c r="C1587" s="227"/>
      <c r="D1587" s="227" t="s">
        <v>7856</v>
      </c>
      <c r="E1587" s="228"/>
      <c r="F1587" s="228" t="s">
        <v>16</v>
      </c>
      <c r="G1587" s="368">
        <v>1.0353000000000001</v>
      </c>
      <c r="H1587" s="369">
        <f>VLOOKUP(B1587,'INS-SIN-SD-10-2023'!A:D,4,0)</f>
        <v>52.71</v>
      </c>
      <c r="I1587" s="369"/>
      <c r="J1587" s="25">
        <f t="shared" si="740"/>
        <v>54.57</v>
      </c>
      <c r="M1587" s="25">
        <f>VLOOKUP(B1587,'INS-SIN-SD-10-2023'!A:D,4,0)</f>
        <v>52.71</v>
      </c>
      <c r="N1587" s="25" t="b">
        <f t="shared" si="741"/>
        <v>1</v>
      </c>
      <c r="O1587" s="377"/>
      <c r="P1587" s="377" t="s">
        <v>13773</v>
      </c>
    </row>
    <row r="1588" spans="1:16" x14ac:dyDescent="0.25">
      <c r="A1588" s="378">
        <f t="shared" si="739"/>
        <v>89580</v>
      </c>
      <c r="B1588" s="379">
        <v>38383</v>
      </c>
      <c r="C1588" s="380"/>
      <c r="D1588" s="380" t="s">
        <v>7660</v>
      </c>
      <c r="E1588" s="381"/>
      <c r="F1588" s="381" t="s">
        <v>6</v>
      </c>
      <c r="G1588" s="382">
        <v>7.2999999999999995E-2</v>
      </c>
      <c r="H1588" s="383">
        <f>VLOOKUP(B1588,'INS-SIN-SD-10-2023'!A:D,4,0)</f>
        <v>2.27</v>
      </c>
      <c r="I1588" s="383"/>
      <c r="J1588" s="25">
        <f t="shared" si="740"/>
        <v>0.16</v>
      </c>
      <c r="M1588" s="25">
        <f>VLOOKUP(B1588,'INS-SIN-SD-10-2023'!A:D,4,0)</f>
        <v>2.27</v>
      </c>
      <c r="N1588" s="25" t="b">
        <f t="shared" si="741"/>
        <v>1</v>
      </c>
      <c r="O1588" s="377"/>
      <c r="P1588" s="377" t="s">
        <v>13773</v>
      </c>
    </row>
    <row r="1589" spans="1:16" ht="30" x14ac:dyDescent="0.25">
      <c r="A1589" s="328">
        <v>104063</v>
      </c>
      <c r="B1589" s="357"/>
      <c r="C1589" s="339" t="s">
        <v>6703</v>
      </c>
      <c r="D1589" s="339"/>
      <c r="E1589" s="334" t="s">
        <v>6</v>
      </c>
      <c r="F1589" s="334"/>
      <c r="G1589" s="358"/>
      <c r="H1589" s="359"/>
      <c r="I1589" s="340">
        <f>SUMIF(A:A,A1589,J:J)</f>
        <v>61.65</v>
      </c>
      <c r="J1589" s="377"/>
      <c r="K1589" s="377"/>
      <c r="L1589" s="377"/>
      <c r="M1589" s="377"/>
      <c r="N1589" s="377"/>
      <c r="O1589" s="377"/>
      <c r="P1589" s="377"/>
    </row>
    <row r="1590" spans="1:16" x14ac:dyDescent="0.25">
      <c r="A1590" s="390">
        <f t="shared" ref="A1590:A1594" si="742">IF(O1590&lt;&gt;0,O1590,A1589)</f>
        <v>104063</v>
      </c>
      <c r="B1590" s="391">
        <v>88246</v>
      </c>
      <c r="C1590" s="392"/>
      <c r="D1590" s="392" t="s">
        <v>3288</v>
      </c>
      <c r="E1590" s="393"/>
      <c r="F1590" s="393" t="s">
        <v>517</v>
      </c>
      <c r="G1590" s="394">
        <v>0.25240000000000001</v>
      </c>
      <c r="H1590" s="395">
        <f>VLOOKUP(B1590,'CMP-SIN-SD-10-2023'!A:D,4,0)</f>
        <v>23.82</v>
      </c>
      <c r="I1590" s="395"/>
      <c r="J1590" s="25">
        <f t="shared" ref="J1590:J1594" si="743">TRUNC((H1590*G1590),2)</f>
        <v>6.01</v>
      </c>
      <c r="M1590" s="25">
        <f>VLOOKUP(B1590,'CMP-SIN-SD-10-2023'!A:D,4,0)</f>
        <v>23.82</v>
      </c>
      <c r="N1590" s="25" t="b">
        <f t="shared" ref="N1590:N1594" si="744">M1590=H1590</f>
        <v>1</v>
      </c>
      <c r="O1590" s="377"/>
      <c r="P1590" s="377"/>
    </row>
    <row r="1591" spans="1:16" x14ac:dyDescent="0.25">
      <c r="A1591" s="367">
        <f t="shared" si="742"/>
        <v>104063</v>
      </c>
      <c r="B1591" s="226">
        <v>88316</v>
      </c>
      <c r="C1591" s="227"/>
      <c r="D1591" s="227" t="s">
        <v>3346</v>
      </c>
      <c r="E1591" s="228"/>
      <c r="F1591" s="228" t="s">
        <v>517</v>
      </c>
      <c r="G1591" s="368">
        <v>8.0799999999999997E-2</v>
      </c>
      <c r="H1591" s="369">
        <f>VLOOKUP(B1591,'CMP-SIN-SD-10-2023'!A:D,4,0)</f>
        <v>21.91</v>
      </c>
      <c r="I1591" s="369"/>
      <c r="J1591" s="25">
        <f t="shared" si="743"/>
        <v>1.77</v>
      </c>
      <c r="M1591" s="25">
        <f>VLOOKUP(B1591,'CMP-SIN-SD-10-2023'!A:D,4,0)</f>
        <v>21.91</v>
      </c>
      <c r="N1591" s="25" t="b">
        <f t="shared" si="744"/>
        <v>1</v>
      </c>
      <c r="O1591" s="377"/>
      <c r="P1591" s="377"/>
    </row>
    <row r="1592" spans="1:16" ht="30" x14ac:dyDescent="0.25">
      <c r="A1592" s="367">
        <f t="shared" si="742"/>
        <v>104063</v>
      </c>
      <c r="B1592" s="226">
        <v>303</v>
      </c>
      <c r="C1592" s="227"/>
      <c r="D1592" s="227" t="s">
        <v>7449</v>
      </c>
      <c r="E1592" s="228"/>
      <c r="F1592" s="228" t="s">
        <v>6</v>
      </c>
      <c r="G1592" s="368">
        <v>1</v>
      </c>
      <c r="H1592" s="369">
        <f>VLOOKUP(B1592,'INS-SIN-SD-10-2023'!A:D,4,0)</f>
        <v>3.3</v>
      </c>
      <c r="I1592" s="369"/>
      <c r="J1592" s="25">
        <f t="shared" si="743"/>
        <v>3.3</v>
      </c>
      <c r="M1592" s="25">
        <f>VLOOKUP(B1592,'INS-SIN-SD-10-2023'!A:D,4,0)</f>
        <v>3.3</v>
      </c>
      <c r="N1592" s="25" t="b">
        <f t="shared" si="744"/>
        <v>1</v>
      </c>
      <c r="O1592" s="377"/>
      <c r="P1592" s="377" t="s">
        <v>13773</v>
      </c>
    </row>
    <row r="1593" spans="1:16" ht="30" x14ac:dyDescent="0.25">
      <c r="A1593" s="367">
        <f t="shared" si="742"/>
        <v>104063</v>
      </c>
      <c r="B1593" s="226">
        <v>1858</v>
      </c>
      <c r="C1593" s="227"/>
      <c r="D1593" s="227" t="s">
        <v>7560</v>
      </c>
      <c r="E1593" s="228"/>
      <c r="F1593" s="228" t="s">
        <v>6</v>
      </c>
      <c r="G1593" s="368">
        <v>1</v>
      </c>
      <c r="H1593" s="369">
        <f>VLOOKUP(B1593,'INS-SIN-SD-10-2023'!A:D,4,0)</f>
        <v>48.85</v>
      </c>
      <c r="I1593" s="369"/>
      <c r="J1593" s="25">
        <f t="shared" si="743"/>
        <v>48.85</v>
      </c>
      <c r="M1593" s="25">
        <f>VLOOKUP(B1593,'INS-SIN-SD-10-2023'!A:D,4,0)</f>
        <v>48.85</v>
      </c>
      <c r="N1593" s="25" t="b">
        <f t="shared" si="744"/>
        <v>1</v>
      </c>
      <c r="O1593" s="377"/>
      <c r="P1593" s="377" t="s">
        <v>13773</v>
      </c>
    </row>
    <row r="1594" spans="1:16" ht="45" x14ac:dyDescent="0.25">
      <c r="A1594" s="378">
        <f t="shared" si="742"/>
        <v>104063</v>
      </c>
      <c r="B1594" s="379">
        <v>20078</v>
      </c>
      <c r="C1594" s="380"/>
      <c r="D1594" s="380" t="s">
        <v>7708</v>
      </c>
      <c r="E1594" s="381"/>
      <c r="F1594" s="381" t="s">
        <v>6</v>
      </c>
      <c r="G1594" s="382">
        <v>6.25E-2</v>
      </c>
      <c r="H1594" s="383">
        <f>VLOOKUP(B1594,'INS-SIN-SD-10-2023'!A:D,4,0)</f>
        <v>27.59</v>
      </c>
      <c r="I1594" s="383"/>
      <c r="J1594" s="25">
        <f t="shared" si="743"/>
        <v>1.72</v>
      </c>
      <c r="M1594" s="25">
        <f>VLOOKUP(B1594,'INS-SIN-SD-10-2023'!A:D,4,0)</f>
        <v>27.59</v>
      </c>
      <c r="N1594" s="25" t="b">
        <f t="shared" si="744"/>
        <v>1</v>
      </c>
      <c r="O1594" s="377"/>
      <c r="P1594" s="377" t="s">
        <v>13773</v>
      </c>
    </row>
    <row r="1595" spans="1:16" ht="30" x14ac:dyDescent="0.25">
      <c r="A1595" s="328">
        <v>104065</v>
      </c>
      <c r="B1595" s="357"/>
      <c r="C1595" s="339" t="s">
        <v>6704</v>
      </c>
      <c r="D1595" s="339"/>
      <c r="E1595" s="334" t="s">
        <v>6</v>
      </c>
      <c r="F1595" s="334"/>
      <c r="G1595" s="358"/>
      <c r="H1595" s="359"/>
      <c r="I1595" s="340">
        <f>SUMIF(A:A,A1595,J:J)</f>
        <v>132.76999999999998</v>
      </c>
      <c r="J1595" s="377"/>
      <c r="K1595" s="377"/>
      <c r="L1595" s="377"/>
      <c r="M1595" s="377"/>
      <c r="N1595" s="377"/>
      <c r="O1595" s="377"/>
      <c r="P1595" s="377"/>
    </row>
    <row r="1596" spans="1:16" x14ac:dyDescent="0.25">
      <c r="A1596" s="390">
        <f t="shared" ref="A1596:A1600" si="745">IF(O1596&lt;&gt;0,O1596,A1595)</f>
        <v>104065</v>
      </c>
      <c r="B1596" s="391">
        <v>88246</v>
      </c>
      <c r="C1596" s="392"/>
      <c r="D1596" s="392" t="s">
        <v>3288</v>
      </c>
      <c r="E1596" s="393"/>
      <c r="F1596" s="393" t="s">
        <v>517</v>
      </c>
      <c r="G1596" s="394">
        <v>0.2631</v>
      </c>
      <c r="H1596" s="395">
        <f>VLOOKUP(B1596,'CMP-SIN-SD-10-2023'!A:D,4,0)</f>
        <v>23.82</v>
      </c>
      <c r="I1596" s="395"/>
      <c r="J1596" s="25">
        <f t="shared" ref="J1596:J1600" si="746">TRUNC((H1596*G1596),2)</f>
        <v>6.26</v>
      </c>
      <c r="M1596" s="25">
        <f>VLOOKUP(B1596,'CMP-SIN-SD-10-2023'!A:D,4,0)</f>
        <v>23.82</v>
      </c>
      <c r="N1596" s="25" t="b">
        <f t="shared" ref="N1596:N1600" si="747">M1596=H1596</f>
        <v>1</v>
      </c>
      <c r="O1596" s="377"/>
      <c r="P1596" s="377"/>
    </row>
    <row r="1597" spans="1:16" x14ac:dyDescent="0.25">
      <c r="A1597" s="367">
        <f t="shared" si="745"/>
        <v>104065</v>
      </c>
      <c r="B1597" s="226">
        <v>88316</v>
      </c>
      <c r="C1597" s="227"/>
      <c r="D1597" s="227" t="s">
        <v>3346</v>
      </c>
      <c r="E1597" s="228"/>
      <c r="F1597" s="228" t="s">
        <v>517</v>
      </c>
      <c r="G1597" s="368">
        <v>8.4199999999999997E-2</v>
      </c>
      <c r="H1597" s="369">
        <f>VLOOKUP(B1597,'CMP-SIN-SD-10-2023'!A:D,4,0)</f>
        <v>21.91</v>
      </c>
      <c r="I1597" s="369"/>
      <c r="J1597" s="25">
        <f t="shared" si="746"/>
        <v>1.84</v>
      </c>
      <c r="M1597" s="25">
        <f>VLOOKUP(B1597,'CMP-SIN-SD-10-2023'!A:D,4,0)</f>
        <v>21.91</v>
      </c>
      <c r="N1597" s="25" t="b">
        <f t="shared" si="747"/>
        <v>1</v>
      </c>
      <c r="O1597" s="377"/>
      <c r="P1597" s="377"/>
    </row>
    <row r="1598" spans="1:16" ht="30" x14ac:dyDescent="0.25">
      <c r="A1598" s="367">
        <f t="shared" si="745"/>
        <v>104065</v>
      </c>
      <c r="B1598" s="226">
        <v>305</v>
      </c>
      <c r="C1598" s="227"/>
      <c r="D1598" s="227" t="s">
        <v>7450</v>
      </c>
      <c r="E1598" s="228"/>
      <c r="F1598" s="228" t="s">
        <v>6</v>
      </c>
      <c r="G1598" s="368">
        <v>1</v>
      </c>
      <c r="H1598" s="369">
        <f>VLOOKUP(B1598,'INS-SIN-SD-10-2023'!A:D,4,0)</f>
        <v>10.38</v>
      </c>
      <c r="I1598" s="369"/>
      <c r="J1598" s="25">
        <f t="shared" si="746"/>
        <v>10.38</v>
      </c>
      <c r="M1598" s="25">
        <f>VLOOKUP(B1598,'INS-SIN-SD-10-2023'!A:D,4,0)</f>
        <v>10.38</v>
      </c>
      <c r="N1598" s="25" t="b">
        <f t="shared" si="747"/>
        <v>1</v>
      </c>
      <c r="O1598" s="377"/>
      <c r="P1598" s="377" t="s">
        <v>13773</v>
      </c>
    </row>
    <row r="1599" spans="1:16" ht="30" x14ac:dyDescent="0.25">
      <c r="A1599" s="367">
        <f t="shared" si="745"/>
        <v>104065</v>
      </c>
      <c r="B1599" s="226">
        <v>1844</v>
      </c>
      <c r="C1599" s="227"/>
      <c r="D1599" s="227" t="s">
        <v>7561</v>
      </c>
      <c r="E1599" s="228"/>
      <c r="F1599" s="228" t="s">
        <v>6</v>
      </c>
      <c r="G1599" s="368">
        <v>1</v>
      </c>
      <c r="H1599" s="369">
        <f>VLOOKUP(B1599,'INS-SIN-SD-10-2023'!A:D,4,0)</f>
        <v>111.88</v>
      </c>
      <c r="I1599" s="369"/>
      <c r="J1599" s="25">
        <f t="shared" si="746"/>
        <v>111.88</v>
      </c>
      <c r="M1599" s="25">
        <f>VLOOKUP(B1599,'INS-SIN-SD-10-2023'!A:D,4,0)</f>
        <v>111.88</v>
      </c>
      <c r="N1599" s="25" t="b">
        <f t="shared" si="747"/>
        <v>1</v>
      </c>
      <c r="O1599" s="377"/>
      <c r="P1599" s="377" t="s">
        <v>13773</v>
      </c>
    </row>
    <row r="1600" spans="1:16" ht="45" x14ac:dyDescent="0.25">
      <c r="A1600" s="378">
        <f t="shared" si="745"/>
        <v>104065</v>
      </c>
      <c r="B1600" s="379">
        <v>20078</v>
      </c>
      <c r="C1600" s="380"/>
      <c r="D1600" s="380" t="s">
        <v>7708</v>
      </c>
      <c r="E1600" s="381"/>
      <c r="F1600" s="381" t="s">
        <v>6</v>
      </c>
      <c r="G1600" s="382">
        <v>8.7499999999999994E-2</v>
      </c>
      <c r="H1600" s="383">
        <f>VLOOKUP(B1600,'INS-SIN-SD-10-2023'!A:D,4,0)</f>
        <v>27.59</v>
      </c>
      <c r="I1600" s="383"/>
      <c r="J1600" s="25">
        <f t="shared" si="746"/>
        <v>2.41</v>
      </c>
      <c r="M1600" s="25">
        <f>VLOOKUP(B1600,'INS-SIN-SD-10-2023'!A:D,4,0)</f>
        <v>27.59</v>
      </c>
      <c r="N1600" s="25" t="b">
        <f t="shared" si="747"/>
        <v>1</v>
      </c>
      <c r="O1600" s="377"/>
      <c r="P1600" s="377" t="s">
        <v>13773</v>
      </c>
    </row>
    <row r="1601" spans="1:16" ht="60" x14ac:dyDescent="0.25">
      <c r="A1601" s="328">
        <v>89742</v>
      </c>
      <c r="B1601" s="357"/>
      <c r="C1601" s="339" t="s">
        <v>6086</v>
      </c>
      <c r="D1601" s="339"/>
      <c r="E1601" s="334" t="s">
        <v>6</v>
      </c>
      <c r="F1601" s="334"/>
      <c r="G1601" s="358"/>
      <c r="H1601" s="359"/>
      <c r="I1601" s="340">
        <f>SUMIF(A:A,A1601,J:J)</f>
        <v>36.74</v>
      </c>
      <c r="J1601" s="377"/>
      <c r="K1601" s="377"/>
      <c r="L1601" s="377"/>
      <c r="M1601" s="377"/>
      <c r="N1601" s="377"/>
      <c r="O1601" s="377"/>
      <c r="P1601" s="377"/>
    </row>
    <row r="1602" spans="1:16" ht="30" x14ac:dyDescent="0.25">
      <c r="A1602" s="390">
        <f t="shared" ref="A1602:A1606" si="748">IF(O1602&lt;&gt;0,O1602,A1601)</f>
        <v>89742</v>
      </c>
      <c r="B1602" s="391">
        <v>88248</v>
      </c>
      <c r="C1602" s="392"/>
      <c r="D1602" s="392" t="s">
        <v>3290</v>
      </c>
      <c r="E1602" s="393"/>
      <c r="F1602" s="393" t="s">
        <v>517</v>
      </c>
      <c r="G1602" s="394">
        <v>0.16520000000000001</v>
      </c>
      <c r="H1602" s="395">
        <f>VLOOKUP(B1602,'CMP-SIN-SD-10-2023'!A:D,4,0)</f>
        <v>22.17</v>
      </c>
      <c r="I1602" s="395"/>
      <c r="J1602" s="25">
        <f t="shared" ref="J1602:J1606" si="749">TRUNC((H1602*G1602),2)</f>
        <v>3.66</v>
      </c>
      <c r="M1602" s="25">
        <f>VLOOKUP(B1602,'CMP-SIN-SD-10-2023'!A:D,4,0)</f>
        <v>22.17</v>
      </c>
      <c r="N1602" s="25" t="b">
        <f t="shared" ref="N1602:N1606" si="750">M1602=H1602</f>
        <v>1</v>
      </c>
      <c r="O1602" s="377"/>
      <c r="P1602" s="377"/>
    </row>
    <row r="1603" spans="1:16" ht="30" x14ac:dyDescent="0.25">
      <c r="A1603" s="367">
        <f t="shared" si="748"/>
        <v>89742</v>
      </c>
      <c r="B1603" s="226">
        <v>88267</v>
      </c>
      <c r="C1603" s="227"/>
      <c r="D1603" s="227" t="s">
        <v>3307</v>
      </c>
      <c r="E1603" s="228"/>
      <c r="F1603" s="228" t="s">
        <v>517</v>
      </c>
      <c r="G1603" s="368">
        <v>0.16520000000000001</v>
      </c>
      <c r="H1603" s="369">
        <f>VLOOKUP(B1603,'CMP-SIN-SD-10-2023'!A:D,4,0)</f>
        <v>28.78</v>
      </c>
      <c r="I1603" s="369"/>
      <c r="J1603" s="25">
        <f t="shared" si="749"/>
        <v>4.75</v>
      </c>
      <c r="M1603" s="25">
        <f>VLOOKUP(B1603,'CMP-SIN-SD-10-2023'!A:D,4,0)</f>
        <v>28.78</v>
      </c>
      <c r="N1603" s="25" t="b">
        <f t="shared" si="750"/>
        <v>1</v>
      </c>
      <c r="O1603" s="377"/>
      <c r="P1603" s="377"/>
    </row>
    <row r="1604" spans="1:16" ht="30" x14ac:dyDescent="0.25">
      <c r="A1604" s="367">
        <f t="shared" si="748"/>
        <v>89742</v>
      </c>
      <c r="B1604" s="226">
        <v>297</v>
      </c>
      <c r="C1604" s="227"/>
      <c r="D1604" s="227" t="s">
        <v>7445</v>
      </c>
      <c r="E1604" s="228"/>
      <c r="F1604" s="228" t="s">
        <v>6</v>
      </c>
      <c r="G1604" s="368">
        <v>2</v>
      </c>
      <c r="H1604" s="369">
        <f>VLOOKUP(B1604,'INS-SIN-SD-10-2023'!A:D,4,0)</f>
        <v>2.4700000000000002</v>
      </c>
      <c r="I1604" s="369"/>
      <c r="J1604" s="25">
        <f t="shared" si="749"/>
        <v>4.9400000000000004</v>
      </c>
      <c r="M1604" s="25">
        <f>VLOOKUP(B1604,'INS-SIN-SD-10-2023'!A:D,4,0)</f>
        <v>2.4700000000000002</v>
      </c>
      <c r="N1604" s="25" t="b">
        <f t="shared" si="750"/>
        <v>1</v>
      </c>
      <c r="O1604" s="377"/>
      <c r="P1604" s="377" t="s">
        <v>13773</v>
      </c>
    </row>
    <row r="1605" spans="1:16" x14ac:dyDescent="0.25">
      <c r="A1605" s="367">
        <f t="shared" si="748"/>
        <v>89742</v>
      </c>
      <c r="B1605" s="226">
        <v>1951</v>
      </c>
      <c r="C1605" s="227"/>
      <c r="D1605" s="227" t="s">
        <v>7566</v>
      </c>
      <c r="E1605" s="228"/>
      <c r="F1605" s="228" t="s">
        <v>6</v>
      </c>
      <c r="G1605" s="368">
        <v>1</v>
      </c>
      <c r="H1605" s="369">
        <f>VLOOKUP(B1605,'INS-SIN-SD-10-2023'!A:D,4,0)</f>
        <v>21.33</v>
      </c>
      <c r="I1605" s="369"/>
      <c r="J1605" s="25">
        <f t="shared" si="749"/>
        <v>21.33</v>
      </c>
      <c r="M1605" s="25">
        <f>VLOOKUP(B1605,'INS-SIN-SD-10-2023'!A:D,4,0)</f>
        <v>21.33</v>
      </c>
      <c r="N1605" s="25" t="b">
        <f t="shared" si="750"/>
        <v>1</v>
      </c>
      <c r="O1605" s="377"/>
      <c r="P1605" s="377" t="s">
        <v>13773</v>
      </c>
    </row>
    <row r="1606" spans="1:16" ht="45" x14ac:dyDescent="0.25">
      <c r="A1606" s="378">
        <f t="shared" si="748"/>
        <v>89742</v>
      </c>
      <c r="B1606" s="379">
        <v>20078</v>
      </c>
      <c r="C1606" s="380"/>
      <c r="D1606" s="380" t="s">
        <v>7708</v>
      </c>
      <c r="E1606" s="381"/>
      <c r="F1606" s="381" t="s">
        <v>6</v>
      </c>
      <c r="G1606" s="382">
        <v>7.4999999999999997E-2</v>
      </c>
      <c r="H1606" s="383">
        <f>VLOOKUP(B1606,'INS-SIN-SD-10-2023'!A:D,4,0)</f>
        <v>27.59</v>
      </c>
      <c r="I1606" s="383"/>
      <c r="J1606" s="25">
        <f t="shared" si="749"/>
        <v>2.06</v>
      </c>
      <c r="M1606" s="25">
        <f>VLOOKUP(B1606,'INS-SIN-SD-10-2023'!A:D,4,0)</f>
        <v>27.59</v>
      </c>
      <c r="N1606" s="25" t="b">
        <f t="shared" si="750"/>
        <v>1</v>
      </c>
      <c r="O1606" s="377"/>
      <c r="P1606" s="377" t="s">
        <v>13773</v>
      </c>
    </row>
    <row r="1607" spans="1:16" ht="60" x14ac:dyDescent="0.25">
      <c r="A1607" s="328">
        <v>89748</v>
      </c>
      <c r="B1607" s="357"/>
      <c r="C1607" s="339" t="s">
        <v>5143</v>
      </c>
      <c r="D1607" s="339"/>
      <c r="E1607" s="334" t="s">
        <v>6</v>
      </c>
      <c r="F1607" s="334"/>
      <c r="G1607" s="358"/>
      <c r="H1607" s="359"/>
      <c r="I1607" s="340">
        <f>SUMIF(A:A,A1607,J:J)</f>
        <v>39.660000000000004</v>
      </c>
      <c r="J1607" s="377"/>
      <c r="K1607" s="377"/>
      <c r="L1607" s="377"/>
      <c r="M1607" s="377"/>
      <c r="N1607" s="377"/>
      <c r="O1607" s="377"/>
      <c r="P1607" s="377"/>
    </row>
    <row r="1608" spans="1:16" ht="30" x14ac:dyDescent="0.25">
      <c r="A1608" s="390">
        <f t="shared" ref="A1608:A1612" si="751">IF(O1608&lt;&gt;0,O1608,A1607)</f>
        <v>89748</v>
      </c>
      <c r="B1608" s="391">
        <v>88248</v>
      </c>
      <c r="C1608" s="392"/>
      <c r="D1608" s="392" t="s">
        <v>3290</v>
      </c>
      <c r="E1608" s="393"/>
      <c r="F1608" s="393" t="s">
        <v>517</v>
      </c>
      <c r="G1608" s="394">
        <v>0.19259999999999999</v>
      </c>
      <c r="H1608" s="395">
        <f>VLOOKUP(B1608,'CMP-SIN-SD-10-2023'!A:D,4,0)</f>
        <v>22.17</v>
      </c>
      <c r="I1608" s="395"/>
      <c r="J1608" s="25">
        <f t="shared" ref="J1608:J1612" si="752">TRUNC((H1608*G1608),2)</f>
        <v>4.26</v>
      </c>
      <c r="M1608" s="25">
        <f>VLOOKUP(B1608,'CMP-SIN-SD-10-2023'!A:D,4,0)</f>
        <v>22.17</v>
      </c>
      <c r="N1608" s="25" t="b">
        <f t="shared" ref="N1608:N1612" si="753">M1608=H1608</f>
        <v>1</v>
      </c>
      <c r="O1608" s="377"/>
      <c r="P1608" s="377"/>
    </row>
    <row r="1609" spans="1:16" ht="30" x14ac:dyDescent="0.25">
      <c r="A1609" s="367">
        <f t="shared" si="751"/>
        <v>89748</v>
      </c>
      <c r="B1609" s="226">
        <v>88267</v>
      </c>
      <c r="C1609" s="227"/>
      <c r="D1609" s="227" t="s">
        <v>3307</v>
      </c>
      <c r="E1609" s="228"/>
      <c r="F1609" s="228" t="s">
        <v>517</v>
      </c>
      <c r="G1609" s="368">
        <v>0.19259999999999999</v>
      </c>
      <c r="H1609" s="369">
        <f>VLOOKUP(B1609,'CMP-SIN-SD-10-2023'!A:D,4,0)</f>
        <v>28.78</v>
      </c>
      <c r="I1609" s="369"/>
      <c r="J1609" s="25">
        <f t="shared" si="752"/>
        <v>5.54</v>
      </c>
      <c r="M1609" s="25">
        <f>VLOOKUP(B1609,'CMP-SIN-SD-10-2023'!A:D,4,0)</f>
        <v>28.78</v>
      </c>
      <c r="N1609" s="25" t="b">
        <f t="shared" si="753"/>
        <v>1</v>
      </c>
      <c r="O1609" s="377"/>
      <c r="P1609" s="377"/>
    </row>
    <row r="1610" spans="1:16" ht="30" x14ac:dyDescent="0.25">
      <c r="A1610" s="367">
        <f t="shared" si="751"/>
        <v>89748</v>
      </c>
      <c r="B1610" s="226">
        <v>301</v>
      </c>
      <c r="C1610" s="227"/>
      <c r="D1610" s="227" t="s">
        <v>7443</v>
      </c>
      <c r="E1610" s="228"/>
      <c r="F1610" s="228" t="s">
        <v>6</v>
      </c>
      <c r="G1610" s="368">
        <v>2</v>
      </c>
      <c r="H1610" s="369">
        <f>VLOOKUP(B1610,'INS-SIN-SD-10-2023'!A:D,4,0)</f>
        <v>2.98</v>
      </c>
      <c r="I1610" s="369"/>
      <c r="J1610" s="25">
        <f t="shared" si="752"/>
        <v>5.96</v>
      </c>
      <c r="M1610" s="25">
        <f>VLOOKUP(B1610,'INS-SIN-SD-10-2023'!A:D,4,0)</f>
        <v>2.98</v>
      </c>
      <c r="N1610" s="25" t="b">
        <f t="shared" si="753"/>
        <v>1</v>
      </c>
      <c r="O1610" s="377"/>
      <c r="P1610" s="377" t="s">
        <v>13773</v>
      </c>
    </row>
    <row r="1611" spans="1:16" x14ac:dyDescent="0.25">
      <c r="A1611" s="367">
        <f t="shared" si="751"/>
        <v>89748</v>
      </c>
      <c r="B1611" s="226">
        <v>1966</v>
      </c>
      <c r="C1611" s="227"/>
      <c r="D1611" s="227" t="s">
        <v>7563</v>
      </c>
      <c r="E1611" s="228"/>
      <c r="F1611" s="228" t="s">
        <v>6</v>
      </c>
      <c r="G1611" s="368">
        <v>1</v>
      </c>
      <c r="H1611" s="369">
        <f>VLOOKUP(B1611,'INS-SIN-SD-10-2023'!A:D,4,0)</f>
        <v>20.73</v>
      </c>
      <c r="I1611" s="369"/>
      <c r="J1611" s="25">
        <f t="shared" si="752"/>
        <v>20.73</v>
      </c>
      <c r="M1611" s="25">
        <f>VLOOKUP(B1611,'INS-SIN-SD-10-2023'!A:D,4,0)</f>
        <v>20.73</v>
      </c>
      <c r="N1611" s="25" t="b">
        <f t="shared" si="753"/>
        <v>1</v>
      </c>
      <c r="O1611" s="377"/>
      <c r="P1611" s="377" t="s">
        <v>13773</v>
      </c>
    </row>
    <row r="1612" spans="1:16" ht="45" x14ac:dyDescent="0.25">
      <c r="A1612" s="378">
        <f t="shared" si="751"/>
        <v>89748</v>
      </c>
      <c r="B1612" s="379">
        <v>20078</v>
      </c>
      <c r="C1612" s="380"/>
      <c r="D1612" s="380" t="s">
        <v>7708</v>
      </c>
      <c r="E1612" s="381"/>
      <c r="F1612" s="381" t="s">
        <v>6</v>
      </c>
      <c r="G1612" s="382">
        <v>0.115</v>
      </c>
      <c r="H1612" s="383">
        <f>VLOOKUP(B1612,'INS-SIN-SD-10-2023'!A:D,4,0)</f>
        <v>27.59</v>
      </c>
      <c r="I1612" s="383"/>
      <c r="J1612" s="25">
        <f t="shared" si="752"/>
        <v>3.17</v>
      </c>
      <c r="M1612" s="25">
        <f>VLOOKUP(B1612,'INS-SIN-SD-10-2023'!A:D,4,0)</f>
        <v>27.59</v>
      </c>
      <c r="N1612" s="25" t="b">
        <f t="shared" si="753"/>
        <v>1</v>
      </c>
      <c r="O1612" s="377"/>
      <c r="P1612" s="377" t="s">
        <v>13773</v>
      </c>
    </row>
    <row r="1613" spans="1:16" ht="60" x14ac:dyDescent="0.25">
      <c r="A1613" s="328">
        <v>89750</v>
      </c>
      <c r="B1613" s="357"/>
      <c r="C1613" s="339" t="s">
        <v>6092</v>
      </c>
      <c r="D1613" s="339"/>
      <c r="E1613" s="334" t="s">
        <v>6</v>
      </c>
      <c r="F1613" s="334"/>
      <c r="G1613" s="358"/>
      <c r="H1613" s="359"/>
      <c r="I1613" s="340">
        <f>SUMIF(A:A,A1613,J:J)</f>
        <v>70.75</v>
      </c>
      <c r="J1613" s="377"/>
      <c r="K1613" s="377"/>
      <c r="L1613" s="377"/>
      <c r="M1613" s="377"/>
      <c r="N1613" s="377"/>
      <c r="O1613" s="377"/>
      <c r="P1613" s="377"/>
    </row>
    <row r="1614" spans="1:16" ht="30" x14ac:dyDescent="0.25">
      <c r="A1614" s="390">
        <f t="shared" ref="A1614:A1618" si="754">IF(O1614&lt;&gt;0,O1614,A1613)</f>
        <v>89750</v>
      </c>
      <c r="B1614" s="391">
        <v>88248</v>
      </c>
      <c r="C1614" s="392"/>
      <c r="D1614" s="392" t="s">
        <v>3290</v>
      </c>
      <c r="E1614" s="393"/>
      <c r="F1614" s="393" t="s">
        <v>517</v>
      </c>
      <c r="G1614" s="394">
        <v>0.19259999999999999</v>
      </c>
      <c r="H1614" s="395">
        <f>VLOOKUP(B1614,'CMP-SIN-SD-10-2023'!A:D,4,0)</f>
        <v>22.17</v>
      </c>
      <c r="I1614" s="395"/>
      <c r="J1614" s="25">
        <f t="shared" ref="J1614:J1618" si="755">TRUNC((H1614*G1614),2)</f>
        <v>4.26</v>
      </c>
      <c r="M1614" s="25">
        <f>VLOOKUP(B1614,'CMP-SIN-SD-10-2023'!A:D,4,0)</f>
        <v>22.17</v>
      </c>
      <c r="N1614" s="25" t="b">
        <f t="shared" ref="N1614:N1618" si="756">M1614=H1614</f>
        <v>1</v>
      </c>
      <c r="O1614" s="377"/>
      <c r="P1614" s="377"/>
    </row>
    <row r="1615" spans="1:16" ht="30" x14ac:dyDescent="0.25">
      <c r="A1615" s="367">
        <f t="shared" si="754"/>
        <v>89750</v>
      </c>
      <c r="B1615" s="226">
        <v>88267</v>
      </c>
      <c r="C1615" s="227"/>
      <c r="D1615" s="227" t="s">
        <v>3307</v>
      </c>
      <c r="E1615" s="228"/>
      <c r="F1615" s="228" t="s">
        <v>517</v>
      </c>
      <c r="G1615" s="368">
        <v>0.19259999999999999</v>
      </c>
      <c r="H1615" s="369">
        <f>VLOOKUP(B1615,'CMP-SIN-SD-10-2023'!A:D,4,0)</f>
        <v>28.78</v>
      </c>
      <c r="I1615" s="369"/>
      <c r="J1615" s="25">
        <f t="shared" si="755"/>
        <v>5.54</v>
      </c>
      <c r="M1615" s="25">
        <f>VLOOKUP(B1615,'CMP-SIN-SD-10-2023'!A:D,4,0)</f>
        <v>28.78</v>
      </c>
      <c r="N1615" s="25" t="b">
        <f t="shared" si="756"/>
        <v>1</v>
      </c>
      <c r="O1615" s="377"/>
      <c r="P1615" s="377"/>
    </row>
    <row r="1616" spans="1:16" ht="30" x14ac:dyDescent="0.25">
      <c r="A1616" s="367">
        <f t="shared" si="754"/>
        <v>89750</v>
      </c>
      <c r="B1616" s="226">
        <v>301</v>
      </c>
      <c r="C1616" s="227"/>
      <c r="D1616" s="227" t="s">
        <v>7443</v>
      </c>
      <c r="E1616" s="228"/>
      <c r="F1616" s="228" t="s">
        <v>6</v>
      </c>
      <c r="G1616" s="368">
        <v>2</v>
      </c>
      <c r="H1616" s="369">
        <f>VLOOKUP(B1616,'INS-SIN-SD-10-2023'!A:D,4,0)</f>
        <v>2.98</v>
      </c>
      <c r="I1616" s="369"/>
      <c r="J1616" s="25">
        <f t="shared" si="755"/>
        <v>5.96</v>
      </c>
      <c r="M1616" s="25">
        <f>VLOOKUP(B1616,'INS-SIN-SD-10-2023'!A:D,4,0)</f>
        <v>2.98</v>
      </c>
      <c r="N1616" s="25" t="b">
        <f t="shared" si="756"/>
        <v>1</v>
      </c>
      <c r="O1616" s="377"/>
      <c r="P1616" s="377" t="s">
        <v>13773</v>
      </c>
    </row>
    <row r="1617" spans="1:16" x14ac:dyDescent="0.25">
      <c r="A1617" s="367">
        <f t="shared" si="754"/>
        <v>89750</v>
      </c>
      <c r="B1617" s="226">
        <v>1970</v>
      </c>
      <c r="C1617" s="227"/>
      <c r="D1617" s="227" t="s">
        <v>7567</v>
      </c>
      <c r="E1617" s="228"/>
      <c r="F1617" s="228" t="s">
        <v>6</v>
      </c>
      <c r="G1617" s="368">
        <v>1</v>
      </c>
      <c r="H1617" s="369">
        <f>VLOOKUP(B1617,'INS-SIN-SD-10-2023'!A:D,4,0)</f>
        <v>51.82</v>
      </c>
      <c r="I1617" s="369"/>
      <c r="J1617" s="25">
        <f t="shared" si="755"/>
        <v>51.82</v>
      </c>
      <c r="M1617" s="25">
        <f>VLOOKUP(B1617,'INS-SIN-SD-10-2023'!A:D,4,0)</f>
        <v>51.82</v>
      </c>
      <c r="N1617" s="25" t="b">
        <f t="shared" si="756"/>
        <v>1</v>
      </c>
      <c r="O1617" s="377"/>
      <c r="P1617" s="377" t="s">
        <v>13773</v>
      </c>
    </row>
    <row r="1618" spans="1:16" ht="45" x14ac:dyDescent="0.25">
      <c r="A1618" s="378">
        <f t="shared" si="754"/>
        <v>89750</v>
      </c>
      <c r="B1618" s="379">
        <v>20078</v>
      </c>
      <c r="C1618" s="380"/>
      <c r="D1618" s="380" t="s">
        <v>7708</v>
      </c>
      <c r="E1618" s="381"/>
      <c r="F1618" s="381" t="s">
        <v>6</v>
      </c>
      <c r="G1618" s="382">
        <v>0.115</v>
      </c>
      <c r="H1618" s="383">
        <f>VLOOKUP(B1618,'INS-SIN-SD-10-2023'!A:D,4,0)</f>
        <v>27.59</v>
      </c>
      <c r="I1618" s="383"/>
      <c r="J1618" s="25">
        <f t="shared" si="755"/>
        <v>3.17</v>
      </c>
      <c r="M1618" s="25">
        <f>VLOOKUP(B1618,'INS-SIN-SD-10-2023'!A:D,4,0)</f>
        <v>27.59</v>
      </c>
      <c r="N1618" s="25" t="b">
        <f t="shared" si="756"/>
        <v>1</v>
      </c>
      <c r="O1618" s="377"/>
      <c r="P1618" s="377" t="s">
        <v>13773</v>
      </c>
    </row>
    <row r="1619" spans="1:16" ht="30" x14ac:dyDescent="0.25">
      <c r="A1619" s="328">
        <v>104064</v>
      </c>
      <c r="B1619" s="357"/>
      <c r="C1619" s="339" t="s">
        <v>5160</v>
      </c>
      <c r="D1619" s="339"/>
      <c r="E1619" s="334" t="s">
        <v>6</v>
      </c>
      <c r="F1619" s="334"/>
      <c r="G1619" s="358"/>
      <c r="H1619" s="359"/>
      <c r="I1619" s="340">
        <f>SUMIF(A:A,A1619,J:J)</f>
        <v>156.33999999999997</v>
      </c>
      <c r="J1619" s="377"/>
      <c r="K1619" s="377"/>
      <c r="L1619" s="377"/>
      <c r="M1619" s="377"/>
      <c r="N1619" s="377"/>
      <c r="O1619" s="377"/>
      <c r="P1619" s="377"/>
    </row>
    <row r="1620" spans="1:16" x14ac:dyDescent="0.25">
      <c r="A1620" s="390">
        <f t="shared" ref="A1620:A1624" si="757">IF(O1620&lt;&gt;0,O1620,A1619)</f>
        <v>104064</v>
      </c>
      <c r="B1620" s="391">
        <v>88246</v>
      </c>
      <c r="C1620" s="392"/>
      <c r="D1620" s="392" t="s">
        <v>3288</v>
      </c>
      <c r="E1620" s="393"/>
      <c r="F1620" s="393" t="s">
        <v>517</v>
      </c>
      <c r="G1620" s="394">
        <v>0.2631</v>
      </c>
      <c r="H1620" s="395">
        <f>VLOOKUP(B1620,'CMP-SIN-SD-10-2023'!A:D,4,0)</f>
        <v>23.82</v>
      </c>
      <c r="I1620" s="395"/>
      <c r="J1620" s="25">
        <f t="shared" ref="J1620:J1624" si="758">TRUNC((H1620*G1620),2)</f>
        <v>6.26</v>
      </c>
      <c r="M1620" s="25">
        <f>VLOOKUP(B1620,'CMP-SIN-SD-10-2023'!A:D,4,0)</f>
        <v>23.82</v>
      </c>
      <c r="N1620" s="25" t="b">
        <f t="shared" ref="N1620:N1624" si="759">M1620=H1620</f>
        <v>1</v>
      </c>
      <c r="O1620" s="377"/>
      <c r="P1620" s="377"/>
    </row>
    <row r="1621" spans="1:16" x14ac:dyDescent="0.25">
      <c r="A1621" s="367">
        <f t="shared" si="757"/>
        <v>104064</v>
      </c>
      <c r="B1621" s="226">
        <v>88316</v>
      </c>
      <c r="C1621" s="227"/>
      <c r="D1621" s="227" t="s">
        <v>3346</v>
      </c>
      <c r="E1621" s="228"/>
      <c r="F1621" s="228" t="s">
        <v>517</v>
      </c>
      <c r="G1621" s="368">
        <v>8.4199999999999997E-2</v>
      </c>
      <c r="H1621" s="369">
        <f>VLOOKUP(B1621,'CMP-SIN-SD-10-2023'!A:D,4,0)</f>
        <v>21.91</v>
      </c>
      <c r="I1621" s="369"/>
      <c r="J1621" s="25">
        <f t="shared" si="758"/>
        <v>1.84</v>
      </c>
      <c r="M1621" s="25">
        <f>VLOOKUP(B1621,'CMP-SIN-SD-10-2023'!A:D,4,0)</f>
        <v>21.91</v>
      </c>
      <c r="N1621" s="25" t="b">
        <f t="shared" si="759"/>
        <v>1</v>
      </c>
      <c r="O1621" s="377"/>
      <c r="P1621" s="377"/>
    </row>
    <row r="1622" spans="1:16" ht="30" x14ac:dyDescent="0.25">
      <c r="A1622" s="367">
        <f t="shared" si="757"/>
        <v>104064</v>
      </c>
      <c r="B1622" s="226">
        <v>305</v>
      </c>
      <c r="C1622" s="227"/>
      <c r="D1622" s="227" t="s">
        <v>7450</v>
      </c>
      <c r="E1622" s="228"/>
      <c r="F1622" s="228" t="s">
        <v>6</v>
      </c>
      <c r="G1622" s="368">
        <v>1</v>
      </c>
      <c r="H1622" s="369">
        <f>VLOOKUP(B1622,'INS-SIN-SD-10-2023'!A:D,4,0)</f>
        <v>10.38</v>
      </c>
      <c r="I1622" s="369"/>
      <c r="J1622" s="25">
        <f t="shared" si="758"/>
        <v>10.38</v>
      </c>
      <c r="M1622" s="25">
        <f>VLOOKUP(B1622,'INS-SIN-SD-10-2023'!A:D,4,0)</f>
        <v>10.38</v>
      </c>
      <c r="N1622" s="25" t="b">
        <f t="shared" si="759"/>
        <v>1</v>
      </c>
      <c r="O1622" s="377"/>
      <c r="P1622" s="377" t="s">
        <v>13773</v>
      </c>
    </row>
    <row r="1623" spans="1:16" ht="30" x14ac:dyDescent="0.25">
      <c r="A1623" s="367">
        <f t="shared" si="757"/>
        <v>104064</v>
      </c>
      <c r="B1623" s="226">
        <v>1865</v>
      </c>
      <c r="C1623" s="227"/>
      <c r="D1623" s="227" t="s">
        <v>7562</v>
      </c>
      <c r="E1623" s="228"/>
      <c r="F1623" s="228" t="s">
        <v>6</v>
      </c>
      <c r="G1623" s="368">
        <v>1</v>
      </c>
      <c r="H1623" s="369">
        <f>VLOOKUP(B1623,'INS-SIN-SD-10-2023'!A:D,4,0)</f>
        <v>135.44999999999999</v>
      </c>
      <c r="I1623" s="369"/>
      <c r="J1623" s="25">
        <f t="shared" si="758"/>
        <v>135.44999999999999</v>
      </c>
      <c r="M1623" s="25">
        <f>VLOOKUP(B1623,'INS-SIN-SD-10-2023'!A:D,4,0)</f>
        <v>135.44999999999999</v>
      </c>
      <c r="N1623" s="25" t="b">
        <f t="shared" si="759"/>
        <v>1</v>
      </c>
      <c r="O1623" s="377"/>
      <c r="P1623" s="377" t="s">
        <v>13773</v>
      </c>
    </row>
    <row r="1624" spans="1:16" ht="45" x14ac:dyDescent="0.25">
      <c r="A1624" s="378">
        <f t="shared" si="757"/>
        <v>104064</v>
      </c>
      <c r="B1624" s="379">
        <v>20078</v>
      </c>
      <c r="C1624" s="380"/>
      <c r="D1624" s="380" t="s">
        <v>7708</v>
      </c>
      <c r="E1624" s="381"/>
      <c r="F1624" s="381" t="s">
        <v>6</v>
      </c>
      <c r="G1624" s="382">
        <v>8.7499999999999994E-2</v>
      </c>
      <c r="H1624" s="383">
        <f>VLOOKUP(B1624,'INS-SIN-SD-10-2023'!A:D,4,0)</f>
        <v>27.59</v>
      </c>
      <c r="I1624" s="383"/>
      <c r="J1624" s="25">
        <f t="shared" si="758"/>
        <v>2.41</v>
      </c>
      <c r="M1624" s="25">
        <f>VLOOKUP(B1624,'INS-SIN-SD-10-2023'!A:D,4,0)</f>
        <v>27.59</v>
      </c>
      <c r="N1624" s="25" t="b">
        <f t="shared" si="759"/>
        <v>1</v>
      </c>
      <c r="O1624" s="377"/>
      <c r="P1624" s="377" t="s">
        <v>13773</v>
      </c>
    </row>
    <row r="1625" spans="1:16" ht="45" x14ac:dyDescent="0.25">
      <c r="A1625" s="328">
        <v>89850</v>
      </c>
      <c r="B1625" s="357"/>
      <c r="C1625" s="339" t="s">
        <v>6177</v>
      </c>
      <c r="D1625" s="339"/>
      <c r="E1625" s="334" t="s">
        <v>6</v>
      </c>
      <c r="F1625" s="334"/>
      <c r="G1625" s="358"/>
      <c r="H1625" s="359"/>
      <c r="I1625" s="340">
        <f>SUMIF(A:A,A1625,J:J)</f>
        <v>30.64</v>
      </c>
      <c r="J1625" s="377"/>
      <c r="K1625" s="377"/>
      <c r="L1625" s="377"/>
      <c r="M1625" s="377"/>
      <c r="N1625" s="377"/>
      <c r="O1625" s="377"/>
      <c r="P1625" s="377"/>
    </row>
    <row r="1626" spans="1:16" ht="30" x14ac:dyDescent="0.25">
      <c r="A1626" s="390">
        <f t="shared" ref="A1626:A1630" si="760">IF(O1626&lt;&gt;0,O1626,A1625)</f>
        <v>89850</v>
      </c>
      <c r="B1626" s="391">
        <v>88248</v>
      </c>
      <c r="C1626" s="392"/>
      <c r="D1626" s="392" t="s">
        <v>3290</v>
      </c>
      <c r="E1626" s="393"/>
      <c r="F1626" s="393" t="s">
        <v>517</v>
      </c>
      <c r="G1626" s="394">
        <v>0.27739999999999998</v>
      </c>
      <c r="H1626" s="395">
        <f>VLOOKUP(B1626,'CMP-SIN-SD-10-2023'!A:D,4,0)</f>
        <v>22.17</v>
      </c>
      <c r="I1626" s="395"/>
      <c r="J1626" s="25">
        <f t="shared" ref="J1626:J1630" si="761">TRUNC((H1626*G1626),2)</f>
        <v>6.14</v>
      </c>
      <c r="M1626" s="25">
        <f>VLOOKUP(B1626,'CMP-SIN-SD-10-2023'!A:D,4,0)</f>
        <v>22.17</v>
      </c>
      <c r="N1626" s="25" t="b">
        <f t="shared" ref="N1626:N1630" si="762">M1626=H1626</f>
        <v>1</v>
      </c>
      <c r="O1626" s="377"/>
      <c r="P1626" s="377"/>
    </row>
    <row r="1627" spans="1:16" ht="30" x14ac:dyDescent="0.25">
      <c r="A1627" s="367">
        <f t="shared" si="760"/>
        <v>89850</v>
      </c>
      <c r="B1627" s="226">
        <v>88267</v>
      </c>
      <c r="C1627" s="227"/>
      <c r="D1627" s="227" t="s">
        <v>3307</v>
      </c>
      <c r="E1627" s="228"/>
      <c r="F1627" s="228" t="s">
        <v>517</v>
      </c>
      <c r="G1627" s="368">
        <v>0.27739999999999998</v>
      </c>
      <c r="H1627" s="369">
        <f>VLOOKUP(B1627,'CMP-SIN-SD-10-2023'!A:D,4,0)</f>
        <v>28.78</v>
      </c>
      <c r="I1627" s="369"/>
      <c r="J1627" s="25">
        <f t="shared" si="761"/>
        <v>7.98</v>
      </c>
      <c r="M1627" s="25">
        <f>VLOOKUP(B1627,'CMP-SIN-SD-10-2023'!A:D,4,0)</f>
        <v>28.78</v>
      </c>
      <c r="N1627" s="25" t="b">
        <f t="shared" si="762"/>
        <v>1</v>
      </c>
      <c r="O1627" s="377"/>
      <c r="P1627" s="377"/>
    </row>
    <row r="1628" spans="1:16" ht="30" x14ac:dyDescent="0.25">
      <c r="A1628" s="367">
        <f t="shared" si="760"/>
        <v>89850</v>
      </c>
      <c r="B1628" s="226">
        <v>301</v>
      </c>
      <c r="C1628" s="227"/>
      <c r="D1628" s="227" t="s">
        <v>7443</v>
      </c>
      <c r="E1628" s="228"/>
      <c r="F1628" s="228" t="s">
        <v>6</v>
      </c>
      <c r="G1628" s="368">
        <v>2</v>
      </c>
      <c r="H1628" s="369">
        <f>VLOOKUP(B1628,'INS-SIN-SD-10-2023'!A:D,4,0)</f>
        <v>2.98</v>
      </c>
      <c r="I1628" s="369"/>
      <c r="J1628" s="25">
        <f t="shared" si="761"/>
        <v>5.96</v>
      </c>
      <c r="M1628" s="25">
        <f>VLOOKUP(B1628,'INS-SIN-SD-10-2023'!A:D,4,0)</f>
        <v>2.98</v>
      </c>
      <c r="N1628" s="25" t="b">
        <f t="shared" si="762"/>
        <v>1</v>
      </c>
      <c r="O1628" s="377"/>
      <c r="P1628" s="377" t="s">
        <v>13773</v>
      </c>
    </row>
    <row r="1629" spans="1:16" ht="30" x14ac:dyDescent="0.25">
      <c r="A1629" s="367">
        <f t="shared" si="760"/>
        <v>89850</v>
      </c>
      <c r="B1629" s="226">
        <v>3520</v>
      </c>
      <c r="C1629" s="227"/>
      <c r="D1629" s="227" t="s">
        <v>7639</v>
      </c>
      <c r="E1629" s="228"/>
      <c r="F1629" s="228" t="s">
        <v>6</v>
      </c>
      <c r="G1629" s="368">
        <v>1</v>
      </c>
      <c r="H1629" s="369">
        <f>VLOOKUP(B1629,'INS-SIN-SD-10-2023'!A:D,4,0)</f>
        <v>7.39</v>
      </c>
      <c r="I1629" s="369"/>
      <c r="J1629" s="25">
        <f t="shared" si="761"/>
        <v>7.39</v>
      </c>
      <c r="M1629" s="25">
        <f>VLOOKUP(B1629,'INS-SIN-SD-10-2023'!A:D,4,0)</f>
        <v>7.39</v>
      </c>
      <c r="N1629" s="25" t="b">
        <f t="shared" si="762"/>
        <v>1</v>
      </c>
      <c r="O1629" s="377"/>
      <c r="P1629" s="377" t="s">
        <v>13773</v>
      </c>
    </row>
    <row r="1630" spans="1:16" ht="45" x14ac:dyDescent="0.25">
      <c r="A1630" s="378">
        <f t="shared" si="760"/>
        <v>89850</v>
      </c>
      <c r="B1630" s="379">
        <v>20078</v>
      </c>
      <c r="C1630" s="380"/>
      <c r="D1630" s="380" t="s">
        <v>7708</v>
      </c>
      <c r="E1630" s="381"/>
      <c r="F1630" s="381" t="s">
        <v>6</v>
      </c>
      <c r="G1630" s="382">
        <v>0.115</v>
      </c>
      <c r="H1630" s="383">
        <f>VLOOKUP(B1630,'INS-SIN-SD-10-2023'!A:D,4,0)</f>
        <v>27.59</v>
      </c>
      <c r="I1630" s="383"/>
      <c r="J1630" s="25">
        <f t="shared" si="761"/>
        <v>3.17</v>
      </c>
      <c r="M1630" s="25">
        <f>VLOOKUP(B1630,'INS-SIN-SD-10-2023'!A:D,4,0)</f>
        <v>27.59</v>
      </c>
      <c r="N1630" s="25" t="b">
        <f t="shared" si="762"/>
        <v>1</v>
      </c>
      <c r="O1630" s="377"/>
      <c r="P1630" s="377" t="s">
        <v>13773</v>
      </c>
    </row>
    <row r="1631" spans="1:16" ht="30" x14ac:dyDescent="0.25">
      <c r="A1631" s="328" t="s">
        <v>7010</v>
      </c>
      <c r="B1631" s="357"/>
      <c r="C1631" s="339" t="s">
        <v>14046</v>
      </c>
      <c r="D1631" s="339"/>
      <c r="E1631" s="334" t="s">
        <v>6</v>
      </c>
      <c r="F1631" s="334"/>
      <c r="G1631" s="358"/>
      <c r="H1631" s="359"/>
      <c r="I1631" s="340">
        <f>SUMIF(A:A,A1631,J:J)</f>
        <v>49.7</v>
      </c>
      <c r="J1631" s="377"/>
      <c r="K1631" s="377"/>
      <c r="L1631" s="377"/>
      <c r="M1631" s="377"/>
      <c r="N1631" s="377"/>
      <c r="O1631" s="377"/>
      <c r="P1631" s="377"/>
    </row>
    <row r="1632" spans="1:16" ht="30" x14ac:dyDescent="0.25">
      <c r="A1632" s="390" t="str">
        <f t="shared" ref="A1632:A1634" si="763">IF(O1632&lt;&gt;0,O1632,A1631)</f>
        <v>CCU.05.0023</v>
      </c>
      <c r="B1632" s="391">
        <v>88267</v>
      </c>
      <c r="C1632" s="392"/>
      <c r="D1632" s="392" t="s">
        <v>3307</v>
      </c>
      <c r="E1632" s="393"/>
      <c r="F1632" s="393" t="s">
        <v>517</v>
      </c>
      <c r="G1632" s="394">
        <v>0.5</v>
      </c>
      <c r="H1632" s="395">
        <f>VLOOKUP(B1632,'CMP-SIN-SD-10-2023'!A:D,4,0)</f>
        <v>28.78</v>
      </c>
      <c r="I1632" s="395"/>
      <c r="J1632" s="25">
        <f t="shared" ref="J1632:J1634" si="764">TRUNC((H1632*G1632),2)</f>
        <v>14.39</v>
      </c>
      <c r="M1632" s="25">
        <f>VLOOKUP(B1632,'CMP-SIN-SD-10-2023'!A:D,4,0)</f>
        <v>28.78</v>
      </c>
      <c r="N1632" s="25" t="b">
        <f t="shared" ref="N1632:N1634" si="765">M1632=H1632</f>
        <v>1</v>
      </c>
      <c r="O1632" s="377"/>
      <c r="P1632" s="377"/>
    </row>
    <row r="1633" spans="1:16" x14ac:dyDescent="0.25">
      <c r="A1633" s="367" t="str">
        <f t="shared" si="763"/>
        <v>CCU.05.0023</v>
      </c>
      <c r="B1633" s="226">
        <v>88316</v>
      </c>
      <c r="C1633" s="227"/>
      <c r="D1633" s="227" t="s">
        <v>3346</v>
      </c>
      <c r="E1633" s="228"/>
      <c r="F1633" s="228" t="s">
        <v>517</v>
      </c>
      <c r="G1633" s="368">
        <v>0.5</v>
      </c>
      <c r="H1633" s="369">
        <f>VLOOKUP(B1633,'CMP-SIN-SD-10-2023'!A:D,4,0)</f>
        <v>21.91</v>
      </c>
      <c r="I1633" s="369"/>
      <c r="J1633" s="25">
        <f t="shared" si="764"/>
        <v>10.95</v>
      </c>
      <c r="M1633" s="25">
        <f>VLOOKUP(B1633,'CMP-SIN-SD-10-2023'!A:D,4,0)</f>
        <v>21.91</v>
      </c>
      <c r="N1633" s="25" t="b">
        <f t="shared" si="765"/>
        <v>1</v>
      </c>
      <c r="O1633" s="377"/>
      <c r="P1633" s="377"/>
    </row>
    <row r="1634" spans="1:16" x14ac:dyDescent="0.25">
      <c r="A1634" s="378" t="str">
        <f t="shared" si="763"/>
        <v>CCU.05.0023</v>
      </c>
      <c r="B1634" s="379">
        <v>11708</v>
      </c>
      <c r="C1634" s="380"/>
      <c r="D1634" s="380" t="s">
        <v>7737</v>
      </c>
      <c r="E1634" s="381"/>
      <c r="F1634" s="381" t="s">
        <v>6</v>
      </c>
      <c r="G1634" s="382">
        <v>1</v>
      </c>
      <c r="H1634" s="383">
        <f>VLOOKUP(B1634,'INS-SIN-SD-10-2023'!A:D,4,0)</f>
        <v>24.36</v>
      </c>
      <c r="I1634" s="383"/>
      <c r="J1634" s="25">
        <f t="shared" si="764"/>
        <v>24.36</v>
      </c>
      <c r="M1634" s="25">
        <f>VLOOKUP(B1634,'INS-SIN-SD-10-2023'!A:D,4,0)</f>
        <v>24.36</v>
      </c>
      <c r="N1634" s="25" t="b">
        <f t="shared" si="765"/>
        <v>1</v>
      </c>
      <c r="O1634" s="377"/>
      <c r="P1634" s="377" t="s">
        <v>13773</v>
      </c>
    </row>
    <row r="1635" spans="1:16" ht="30" x14ac:dyDescent="0.25">
      <c r="A1635" s="328" t="s">
        <v>7013</v>
      </c>
      <c r="B1635" s="357"/>
      <c r="C1635" s="339" t="s">
        <v>14047</v>
      </c>
      <c r="D1635" s="339"/>
      <c r="E1635" s="334" t="s">
        <v>6</v>
      </c>
      <c r="F1635" s="334"/>
      <c r="G1635" s="358"/>
      <c r="H1635" s="359"/>
      <c r="I1635" s="340">
        <f>SUMIF(A:A,A1635,J:J)</f>
        <v>82.57</v>
      </c>
      <c r="J1635" s="377"/>
      <c r="K1635" s="377"/>
      <c r="L1635" s="377"/>
      <c r="M1635" s="377"/>
      <c r="N1635" s="377"/>
      <c r="O1635" s="377"/>
      <c r="P1635" s="377"/>
    </row>
    <row r="1636" spans="1:16" ht="30" x14ac:dyDescent="0.25">
      <c r="A1636" s="390" t="str">
        <f t="shared" ref="A1636:A1638" si="766">IF(O1636&lt;&gt;0,O1636,A1635)</f>
        <v>CCU.05.0024</v>
      </c>
      <c r="B1636" s="391">
        <v>88267</v>
      </c>
      <c r="C1636" s="392"/>
      <c r="D1636" s="392" t="s">
        <v>3307</v>
      </c>
      <c r="E1636" s="393"/>
      <c r="F1636" s="393" t="s">
        <v>517</v>
      </c>
      <c r="G1636" s="394">
        <v>0.5</v>
      </c>
      <c r="H1636" s="395">
        <f>VLOOKUP(B1636,'CMP-SIN-SD-10-2023'!A:D,4,0)</f>
        <v>28.78</v>
      </c>
      <c r="I1636" s="395"/>
      <c r="J1636" s="25">
        <f t="shared" ref="J1636:J1638" si="767">TRUNC((H1636*G1636),2)</f>
        <v>14.39</v>
      </c>
      <c r="M1636" s="25">
        <f>VLOOKUP(B1636,'CMP-SIN-SD-10-2023'!A:D,4,0)</f>
        <v>28.78</v>
      </c>
      <c r="N1636" s="25" t="b">
        <f t="shared" ref="N1636:N1638" si="768">M1636=H1636</f>
        <v>1</v>
      </c>
      <c r="O1636" s="377"/>
      <c r="P1636" s="377"/>
    </row>
    <row r="1637" spans="1:16" x14ac:dyDescent="0.25">
      <c r="A1637" s="367" t="str">
        <f t="shared" si="766"/>
        <v>CCU.05.0024</v>
      </c>
      <c r="B1637" s="226">
        <v>88316</v>
      </c>
      <c r="C1637" s="227"/>
      <c r="D1637" s="227" t="s">
        <v>3346</v>
      </c>
      <c r="E1637" s="228"/>
      <c r="F1637" s="228" t="s">
        <v>517</v>
      </c>
      <c r="G1637" s="368">
        <v>0.5</v>
      </c>
      <c r="H1637" s="369">
        <f>VLOOKUP(B1637,'CMP-SIN-SD-10-2023'!A:D,4,0)</f>
        <v>21.91</v>
      </c>
      <c r="I1637" s="369"/>
      <c r="J1637" s="25">
        <f t="shared" si="767"/>
        <v>10.95</v>
      </c>
      <c r="M1637" s="25">
        <f>VLOOKUP(B1637,'CMP-SIN-SD-10-2023'!A:D,4,0)</f>
        <v>21.91</v>
      </c>
      <c r="N1637" s="25" t="b">
        <f t="shared" si="768"/>
        <v>1</v>
      </c>
      <c r="O1637" s="377"/>
      <c r="P1637" s="377"/>
    </row>
    <row r="1638" spans="1:16" x14ac:dyDescent="0.25">
      <c r="A1638" s="378" t="str">
        <f t="shared" si="766"/>
        <v>CCU.05.0024</v>
      </c>
      <c r="B1638" s="379">
        <v>11709</v>
      </c>
      <c r="C1638" s="380"/>
      <c r="D1638" s="380" t="s">
        <v>7738</v>
      </c>
      <c r="E1638" s="381"/>
      <c r="F1638" s="381" t="s">
        <v>6</v>
      </c>
      <c r="G1638" s="382">
        <v>1</v>
      </c>
      <c r="H1638" s="383">
        <f>VLOOKUP(B1638,'INS-SIN-SD-10-2023'!A:D,4,0)</f>
        <v>57.23</v>
      </c>
      <c r="I1638" s="383"/>
      <c r="J1638" s="25">
        <f t="shared" si="767"/>
        <v>57.23</v>
      </c>
      <c r="M1638" s="25">
        <f>VLOOKUP(B1638,'INS-SIN-SD-10-2023'!A:D,4,0)</f>
        <v>57.23</v>
      </c>
      <c r="N1638" s="25" t="b">
        <f t="shared" si="768"/>
        <v>1</v>
      </c>
      <c r="O1638" s="377"/>
      <c r="P1638" s="377" t="s">
        <v>13773</v>
      </c>
    </row>
    <row r="1639" spans="1:16" ht="30" x14ac:dyDescent="0.25">
      <c r="A1639" s="328" t="s">
        <v>7002</v>
      </c>
      <c r="B1639" s="357"/>
      <c r="C1639" s="339" t="s">
        <v>14048</v>
      </c>
      <c r="D1639" s="339"/>
      <c r="E1639" s="334" t="s">
        <v>3</v>
      </c>
      <c r="F1639" s="334"/>
      <c r="G1639" s="358"/>
      <c r="H1639" s="359"/>
      <c r="I1639" s="340">
        <f>SUMIF(A:A,A1639,J:J)</f>
        <v>244.19000000000003</v>
      </c>
      <c r="J1639" s="377"/>
      <c r="K1639" s="377"/>
      <c r="L1639" s="377"/>
      <c r="M1639" s="377"/>
      <c r="N1639" s="377"/>
      <c r="O1639" s="377"/>
      <c r="P1639" s="377"/>
    </row>
    <row r="1640" spans="1:16" x14ac:dyDescent="0.25">
      <c r="A1640" s="390" t="str">
        <f t="shared" ref="A1640:A1664" si="769">IF(O1640&lt;&gt;0,O1640,A1639)</f>
        <v>CCU.05.0038</v>
      </c>
      <c r="B1640" s="391">
        <v>88243</v>
      </c>
      <c r="C1640" s="392"/>
      <c r="D1640" s="392" t="s">
        <v>3286</v>
      </c>
      <c r="E1640" s="393"/>
      <c r="F1640" s="393" t="s">
        <v>517</v>
      </c>
      <c r="G1640" s="394">
        <v>0.17419999999999999</v>
      </c>
      <c r="H1640" s="395">
        <f>VLOOKUP(B1640,'CMP-SIN-SD-10-2023'!A:D,4,0)</f>
        <v>22.52</v>
      </c>
      <c r="I1640" s="395"/>
      <c r="J1640" s="25">
        <f t="shared" ref="J1640:J1664" si="770">TRUNC((H1640*G1640),2)</f>
        <v>3.92</v>
      </c>
      <c r="M1640" s="25">
        <f>VLOOKUP(B1640,'CMP-SIN-SD-10-2023'!A:D,4,0)</f>
        <v>22.52</v>
      </c>
      <c r="N1640" s="25" t="b">
        <f t="shared" ref="N1640:N1664" si="771">M1640=H1640</f>
        <v>1</v>
      </c>
      <c r="O1640" s="377"/>
      <c r="P1640" s="377"/>
    </row>
    <row r="1641" spans="1:16" x14ac:dyDescent="0.25">
      <c r="A1641" s="367" t="str">
        <f t="shared" si="769"/>
        <v>CCU.05.0038</v>
      </c>
      <c r="B1641" s="226">
        <v>88245</v>
      </c>
      <c r="C1641" s="227"/>
      <c r="D1641" s="227" t="s">
        <v>3287</v>
      </c>
      <c r="E1641" s="228"/>
      <c r="F1641" s="228" t="s">
        <v>517</v>
      </c>
      <c r="G1641" s="368">
        <v>0.19739999999999999</v>
      </c>
      <c r="H1641" s="369">
        <f>VLOOKUP(B1641,'CMP-SIN-SD-10-2023'!A:D,4,0)</f>
        <v>29.32</v>
      </c>
      <c r="I1641" s="369"/>
      <c r="J1641" s="25">
        <f t="shared" si="770"/>
        <v>5.78</v>
      </c>
      <c r="M1641" s="25">
        <f>VLOOKUP(B1641,'CMP-SIN-SD-10-2023'!A:D,4,0)</f>
        <v>29.32</v>
      </c>
      <c r="N1641" s="25" t="b">
        <f t="shared" si="771"/>
        <v>1</v>
      </c>
      <c r="O1641" s="377"/>
      <c r="P1641" s="377"/>
    </row>
    <row r="1642" spans="1:16" x14ac:dyDescent="0.25">
      <c r="A1642" s="367" t="str">
        <f t="shared" si="769"/>
        <v>CCU.05.0038</v>
      </c>
      <c r="B1642" s="226">
        <v>88262</v>
      </c>
      <c r="C1642" s="227"/>
      <c r="D1642" s="227" t="s">
        <v>3302</v>
      </c>
      <c r="E1642" s="228"/>
      <c r="F1642" s="228" t="s">
        <v>517</v>
      </c>
      <c r="G1642" s="368">
        <v>0.35070000000000001</v>
      </c>
      <c r="H1642" s="369">
        <f>VLOOKUP(B1642,'CMP-SIN-SD-10-2023'!A:D,4,0)</f>
        <v>29.14</v>
      </c>
      <c r="I1642" s="369"/>
      <c r="J1642" s="25">
        <f t="shared" si="770"/>
        <v>10.210000000000001</v>
      </c>
      <c r="M1642" s="25">
        <f>VLOOKUP(B1642,'CMP-SIN-SD-10-2023'!A:D,4,0)</f>
        <v>29.14</v>
      </c>
      <c r="N1642" s="25" t="b">
        <f t="shared" si="771"/>
        <v>1</v>
      </c>
      <c r="O1642" s="377"/>
      <c r="P1642" s="377"/>
    </row>
    <row r="1643" spans="1:16" x14ac:dyDescent="0.25">
      <c r="A1643" s="367" t="str">
        <f t="shared" si="769"/>
        <v>CCU.05.0038</v>
      </c>
      <c r="B1643" s="226">
        <v>88270</v>
      </c>
      <c r="C1643" s="227"/>
      <c r="D1643" s="227" t="s">
        <v>3309</v>
      </c>
      <c r="E1643" s="228"/>
      <c r="F1643" s="228" t="s">
        <v>517</v>
      </c>
      <c r="G1643" s="368">
        <v>0.86570000000000003</v>
      </c>
      <c r="H1643" s="369">
        <f>VLOOKUP(B1643,'CMP-SIN-SD-10-2023'!A:D,4,0)</f>
        <v>29.53</v>
      </c>
      <c r="I1643" s="369"/>
      <c r="J1643" s="25">
        <f t="shared" si="770"/>
        <v>25.56</v>
      </c>
      <c r="M1643" s="25">
        <f>VLOOKUP(B1643,'CMP-SIN-SD-10-2023'!A:D,4,0)</f>
        <v>29.53</v>
      </c>
      <c r="N1643" s="25" t="b">
        <f t="shared" si="771"/>
        <v>1</v>
      </c>
      <c r="O1643" s="377"/>
      <c r="P1643" s="377"/>
    </row>
    <row r="1644" spans="1:16" x14ac:dyDescent="0.25">
      <c r="A1644" s="367" t="str">
        <f t="shared" si="769"/>
        <v>CCU.05.0038</v>
      </c>
      <c r="B1644" s="226">
        <v>88309</v>
      </c>
      <c r="C1644" s="227"/>
      <c r="D1644" s="227" t="s">
        <v>3339</v>
      </c>
      <c r="E1644" s="228"/>
      <c r="F1644" s="228" t="s">
        <v>517</v>
      </c>
      <c r="G1644" s="368">
        <v>0.92279999999999995</v>
      </c>
      <c r="H1644" s="369">
        <f>VLOOKUP(B1644,'CMP-SIN-SD-10-2023'!A:D,4,0)</f>
        <v>29.53</v>
      </c>
      <c r="I1644" s="369"/>
      <c r="J1644" s="25">
        <f t="shared" si="770"/>
        <v>27.25</v>
      </c>
      <c r="M1644" s="25">
        <f>VLOOKUP(B1644,'CMP-SIN-SD-10-2023'!A:D,4,0)</f>
        <v>29.53</v>
      </c>
      <c r="N1644" s="25" t="b">
        <f t="shared" si="771"/>
        <v>1</v>
      </c>
      <c r="O1644" s="377"/>
      <c r="P1644" s="377"/>
    </row>
    <row r="1645" spans="1:16" x14ac:dyDescent="0.25">
      <c r="A1645" s="367" t="str">
        <f t="shared" si="769"/>
        <v>CCU.05.0038</v>
      </c>
      <c r="B1645" s="226">
        <v>88316</v>
      </c>
      <c r="C1645" s="227"/>
      <c r="D1645" s="227" t="s">
        <v>3346</v>
      </c>
      <c r="E1645" s="228"/>
      <c r="F1645" s="228" t="s">
        <v>517</v>
      </c>
      <c r="G1645" s="368">
        <v>1.4634</v>
      </c>
      <c r="H1645" s="369">
        <f>VLOOKUP(B1645,'CMP-SIN-SD-10-2023'!A:D,4,0)</f>
        <v>21.91</v>
      </c>
      <c r="I1645" s="369"/>
      <c r="J1645" s="25">
        <f t="shared" si="770"/>
        <v>32.06</v>
      </c>
      <c r="M1645" s="25">
        <f>VLOOKUP(B1645,'CMP-SIN-SD-10-2023'!A:D,4,0)</f>
        <v>21.91</v>
      </c>
      <c r="N1645" s="25" t="b">
        <f t="shared" si="771"/>
        <v>1</v>
      </c>
      <c r="O1645" s="377"/>
      <c r="P1645" s="377"/>
    </row>
    <row r="1646" spans="1:16" ht="30" x14ac:dyDescent="0.25">
      <c r="A1646" s="367" t="str">
        <f t="shared" si="769"/>
        <v>CCU.05.0038</v>
      </c>
      <c r="B1646" s="226" t="s">
        <v>13811</v>
      </c>
      <c r="C1646" s="227"/>
      <c r="D1646" s="227" t="s">
        <v>13812</v>
      </c>
      <c r="E1646" s="228"/>
      <c r="F1646" s="228" t="s">
        <v>16</v>
      </c>
      <c r="G1646" s="368">
        <v>0.61319999999999997</v>
      </c>
      <c r="H1646" s="369">
        <v>8.49</v>
      </c>
      <c r="I1646" s="369"/>
      <c r="J1646" s="25">
        <f t="shared" si="770"/>
        <v>5.2</v>
      </c>
      <c r="M1646" s="25" t="e">
        <f>VLOOKUP(B1646,'INS-SIN-SD-10-2023'!A:D,4,0)</f>
        <v>#N/A</v>
      </c>
      <c r="N1646" s="25" t="e">
        <f t="shared" si="771"/>
        <v>#N/A</v>
      </c>
      <c r="O1646" s="377"/>
      <c r="P1646" s="377" t="s">
        <v>13813</v>
      </c>
    </row>
    <row r="1647" spans="1:16" x14ac:dyDescent="0.25">
      <c r="A1647" s="367" t="str">
        <f t="shared" si="769"/>
        <v>CCU.05.0038</v>
      </c>
      <c r="B1647" s="226" t="s">
        <v>14049</v>
      </c>
      <c r="C1647" s="227"/>
      <c r="D1647" s="227" t="s">
        <v>14050</v>
      </c>
      <c r="E1647" s="228"/>
      <c r="F1647" s="228" t="s">
        <v>17</v>
      </c>
      <c r="G1647" s="368">
        <v>2.4</v>
      </c>
      <c r="H1647" s="369">
        <v>5.37</v>
      </c>
      <c r="I1647" s="369"/>
      <c r="J1647" s="25">
        <f t="shared" si="770"/>
        <v>12.88</v>
      </c>
      <c r="M1647" s="25" t="e">
        <f>VLOOKUP(B1647,'INS-SIN-SD-10-2023'!A:D,4,0)</f>
        <v>#N/A</v>
      </c>
      <c r="N1647" s="25" t="e">
        <f t="shared" si="771"/>
        <v>#N/A</v>
      </c>
      <c r="O1647" s="377"/>
      <c r="P1647" s="377" t="s">
        <v>13813</v>
      </c>
    </row>
    <row r="1648" spans="1:16" x14ac:dyDescent="0.25">
      <c r="A1648" s="367" t="str">
        <f t="shared" si="769"/>
        <v>CCU.05.0038</v>
      </c>
      <c r="B1648" s="226" t="s">
        <v>14051</v>
      </c>
      <c r="C1648" s="227"/>
      <c r="D1648" s="227" t="s">
        <v>14052</v>
      </c>
      <c r="E1648" s="228"/>
      <c r="F1648" s="228" t="s">
        <v>3</v>
      </c>
      <c r="G1648" s="368">
        <v>0.1167</v>
      </c>
      <c r="H1648" s="369">
        <v>22.64</v>
      </c>
      <c r="I1648" s="369"/>
      <c r="J1648" s="25">
        <f t="shared" si="770"/>
        <v>2.64</v>
      </c>
      <c r="M1648" s="25" t="e">
        <f>VLOOKUP(B1648,'INS-SIN-SD-10-2023'!A:D,4,0)</f>
        <v>#N/A</v>
      </c>
      <c r="N1648" s="25" t="e">
        <f t="shared" si="771"/>
        <v>#N/A</v>
      </c>
      <c r="O1648" s="377"/>
      <c r="P1648" s="377" t="s">
        <v>13813</v>
      </c>
    </row>
    <row r="1649" spans="1:16" x14ac:dyDescent="0.25">
      <c r="A1649" s="367" t="str">
        <f t="shared" si="769"/>
        <v>CCU.05.0038</v>
      </c>
      <c r="B1649" s="226" t="s">
        <v>14053</v>
      </c>
      <c r="C1649" s="227"/>
      <c r="D1649" s="227" t="s">
        <v>14054</v>
      </c>
      <c r="E1649" s="228"/>
      <c r="F1649" s="228" t="s">
        <v>6</v>
      </c>
      <c r="G1649" s="368">
        <v>40.799999999999997</v>
      </c>
      <c r="H1649" s="369">
        <v>0.35</v>
      </c>
      <c r="I1649" s="369"/>
      <c r="J1649" s="25">
        <f t="shared" si="770"/>
        <v>14.28</v>
      </c>
      <c r="M1649" s="25" t="e">
        <f>VLOOKUP(B1649,'INS-SIN-SD-10-2023'!A:D,4,0)</f>
        <v>#N/A</v>
      </c>
      <c r="N1649" s="25" t="e">
        <f t="shared" si="771"/>
        <v>#N/A</v>
      </c>
      <c r="O1649" s="377"/>
      <c r="P1649" s="377" t="s">
        <v>13813</v>
      </c>
    </row>
    <row r="1650" spans="1:16" x14ac:dyDescent="0.25">
      <c r="A1650" s="367" t="str">
        <f t="shared" si="769"/>
        <v>CCU.05.0038</v>
      </c>
      <c r="B1650" s="226">
        <v>1379</v>
      </c>
      <c r="C1650" s="227"/>
      <c r="D1650" s="227" t="s">
        <v>7529</v>
      </c>
      <c r="E1650" s="228"/>
      <c r="F1650" s="228" t="s">
        <v>17</v>
      </c>
      <c r="G1650" s="368">
        <v>12.2844</v>
      </c>
      <c r="H1650" s="369">
        <f>VLOOKUP(B1650,'INS-SIN-SD-10-2023'!A:D,4,0)</f>
        <v>0.64</v>
      </c>
      <c r="I1650" s="369"/>
      <c r="J1650" s="25">
        <f t="shared" si="770"/>
        <v>7.86</v>
      </c>
      <c r="M1650" s="25">
        <f>VLOOKUP(B1650,'INS-SIN-SD-10-2023'!A:D,4,0)</f>
        <v>0.64</v>
      </c>
      <c r="N1650" s="25" t="b">
        <f t="shared" si="771"/>
        <v>1</v>
      </c>
      <c r="O1650" s="377"/>
      <c r="P1650" s="377" t="s">
        <v>13813</v>
      </c>
    </row>
    <row r="1651" spans="1:16" x14ac:dyDescent="0.25">
      <c r="A1651" s="367" t="str">
        <f t="shared" si="769"/>
        <v>CCU.05.0038</v>
      </c>
      <c r="B1651" s="226">
        <v>367</v>
      </c>
      <c r="C1651" s="227"/>
      <c r="D1651" s="227" t="s">
        <v>14055</v>
      </c>
      <c r="E1651" s="228"/>
      <c r="F1651" s="228" t="s">
        <v>12</v>
      </c>
      <c r="G1651" s="368">
        <v>5.0700000000000002E-2</v>
      </c>
      <c r="H1651" s="369">
        <f>VLOOKUP(B1651,'INS-SIN-SD-10-2023'!A:D,4,0)</f>
        <v>205.63</v>
      </c>
      <c r="I1651" s="369"/>
      <c r="J1651" s="25">
        <f t="shared" si="770"/>
        <v>10.42</v>
      </c>
      <c r="M1651" s="25">
        <f>VLOOKUP(B1651,'INS-SIN-SD-10-2023'!A:D,4,0)</f>
        <v>205.63</v>
      </c>
      <c r="N1651" s="25" t="b">
        <f t="shared" si="771"/>
        <v>1</v>
      </c>
      <c r="O1651" s="377"/>
      <c r="P1651" s="377" t="s">
        <v>13813</v>
      </c>
    </row>
    <row r="1652" spans="1:16" x14ac:dyDescent="0.25">
      <c r="A1652" s="367" t="str">
        <f t="shared" si="769"/>
        <v>CCU.05.0038</v>
      </c>
      <c r="B1652" s="226">
        <v>1106</v>
      </c>
      <c r="C1652" s="227"/>
      <c r="D1652" s="227" t="s">
        <v>14056</v>
      </c>
      <c r="E1652" s="228"/>
      <c r="F1652" s="228" t="s">
        <v>17</v>
      </c>
      <c r="G1652" s="368">
        <v>3.4944000000000002</v>
      </c>
      <c r="H1652" s="369">
        <f>VLOOKUP(B1652,'INS-SIN-SD-10-2023'!A:D,4,0)</f>
        <v>1.4</v>
      </c>
      <c r="I1652" s="369"/>
      <c r="J1652" s="25">
        <f t="shared" si="770"/>
        <v>4.8899999999999997</v>
      </c>
      <c r="M1652" s="25">
        <f>VLOOKUP(B1652,'INS-SIN-SD-10-2023'!A:D,4,0)</f>
        <v>1.4</v>
      </c>
      <c r="N1652" s="25" t="b">
        <f t="shared" si="771"/>
        <v>1</v>
      </c>
      <c r="O1652" s="377"/>
      <c r="P1652" s="377" t="s">
        <v>13813</v>
      </c>
    </row>
    <row r="1653" spans="1:16" ht="30" x14ac:dyDescent="0.25">
      <c r="A1653" s="367" t="str">
        <f t="shared" si="769"/>
        <v>CCU.05.0038</v>
      </c>
      <c r="B1653" s="226">
        <v>4718</v>
      </c>
      <c r="C1653" s="227"/>
      <c r="D1653" s="227" t="s">
        <v>14057</v>
      </c>
      <c r="E1653" s="228"/>
      <c r="F1653" s="228" t="s">
        <v>12</v>
      </c>
      <c r="G1653" s="368">
        <v>1.8800000000000001E-2</v>
      </c>
      <c r="H1653" s="369">
        <f>VLOOKUP(B1653,'INS-SIN-SD-10-2023'!A:D,4,0)</f>
        <v>186.72</v>
      </c>
      <c r="I1653" s="369"/>
      <c r="J1653" s="25">
        <f t="shared" si="770"/>
        <v>3.51</v>
      </c>
      <c r="M1653" s="25">
        <f>VLOOKUP(B1653,'INS-SIN-SD-10-2023'!A:D,4,0)</f>
        <v>186.72</v>
      </c>
      <c r="N1653" s="25" t="b">
        <f t="shared" si="771"/>
        <v>1</v>
      </c>
      <c r="O1653" s="377"/>
      <c r="P1653" s="377" t="s">
        <v>13813</v>
      </c>
    </row>
    <row r="1654" spans="1:16" ht="30" x14ac:dyDescent="0.25">
      <c r="A1654" s="367" t="str">
        <f t="shared" si="769"/>
        <v>CCU.05.0038</v>
      </c>
      <c r="B1654" s="226">
        <v>4721</v>
      </c>
      <c r="C1654" s="227"/>
      <c r="D1654" s="227" t="s">
        <v>14058</v>
      </c>
      <c r="E1654" s="228"/>
      <c r="F1654" s="228" t="s">
        <v>12</v>
      </c>
      <c r="G1654" s="368">
        <v>6.3E-3</v>
      </c>
      <c r="H1654" s="369">
        <f>VLOOKUP(B1654,'INS-SIN-SD-10-2023'!A:D,4,0)</f>
        <v>185.74</v>
      </c>
      <c r="I1654" s="369"/>
      <c r="J1654" s="25">
        <f t="shared" si="770"/>
        <v>1.17</v>
      </c>
      <c r="M1654" s="25">
        <f>VLOOKUP(B1654,'INS-SIN-SD-10-2023'!A:D,4,0)</f>
        <v>185.74</v>
      </c>
      <c r="N1654" s="25" t="b">
        <f t="shared" si="771"/>
        <v>1</v>
      </c>
      <c r="O1654" s="377"/>
      <c r="P1654" s="377" t="s">
        <v>13813</v>
      </c>
    </row>
    <row r="1655" spans="1:16" ht="30" x14ac:dyDescent="0.25">
      <c r="A1655" s="367" t="str">
        <f t="shared" si="769"/>
        <v>CCU.05.0038</v>
      </c>
      <c r="B1655" s="226">
        <v>4014</v>
      </c>
      <c r="C1655" s="227"/>
      <c r="D1655" s="227" t="s">
        <v>14059</v>
      </c>
      <c r="E1655" s="228"/>
      <c r="F1655" s="228" t="s">
        <v>3</v>
      </c>
      <c r="G1655" s="368">
        <v>1.0125</v>
      </c>
      <c r="H1655" s="369">
        <f>VLOOKUP(B1655,'INS-SIN-SD-10-2023'!A:D,4,0)</f>
        <v>59.43</v>
      </c>
      <c r="I1655" s="369"/>
      <c r="J1655" s="25">
        <f t="shared" si="770"/>
        <v>60.17</v>
      </c>
      <c r="M1655" s="25">
        <f>VLOOKUP(B1655,'INS-SIN-SD-10-2023'!A:D,4,0)</f>
        <v>59.43</v>
      </c>
      <c r="N1655" s="25" t="b">
        <f t="shared" si="771"/>
        <v>1</v>
      </c>
      <c r="O1655" s="377"/>
      <c r="P1655" s="377" t="s">
        <v>13813</v>
      </c>
    </row>
    <row r="1656" spans="1:16" x14ac:dyDescent="0.25">
      <c r="A1656" s="367" t="str">
        <f t="shared" si="769"/>
        <v>CCU.05.0038</v>
      </c>
      <c r="B1656" s="226">
        <v>4509</v>
      </c>
      <c r="C1656" s="227"/>
      <c r="D1656" s="227" t="s">
        <v>13817</v>
      </c>
      <c r="E1656" s="228"/>
      <c r="F1656" s="228" t="s">
        <v>16</v>
      </c>
      <c r="G1656" s="368">
        <v>0.54449999999999998</v>
      </c>
      <c r="H1656" s="369">
        <f>VLOOKUP(B1656,'INS-SIN-SD-10-2023'!A:D,4,0)</f>
        <v>4.0199999999999996</v>
      </c>
      <c r="I1656" s="369"/>
      <c r="J1656" s="25">
        <f t="shared" si="770"/>
        <v>2.1800000000000002</v>
      </c>
      <c r="M1656" s="25">
        <f>VLOOKUP(B1656,'INS-SIN-SD-10-2023'!A:D,4,0)</f>
        <v>4.0199999999999996</v>
      </c>
      <c r="N1656" s="25" t="b">
        <f t="shared" si="771"/>
        <v>1</v>
      </c>
      <c r="O1656" s="377"/>
      <c r="P1656" s="377" t="s">
        <v>13813</v>
      </c>
    </row>
    <row r="1657" spans="1:16" x14ac:dyDescent="0.25">
      <c r="A1657" s="367" t="str">
        <f t="shared" si="769"/>
        <v>CCU.05.0038</v>
      </c>
      <c r="B1657" s="226">
        <v>5068</v>
      </c>
      <c r="C1657" s="227"/>
      <c r="D1657" s="227" t="s">
        <v>7727</v>
      </c>
      <c r="E1657" s="228"/>
      <c r="F1657" s="228" t="s">
        <v>17</v>
      </c>
      <c r="G1657" s="368">
        <v>7.4999999999999997E-3</v>
      </c>
      <c r="H1657" s="369">
        <f>VLOOKUP(B1657,'INS-SIN-SD-10-2023'!A:D,4,0)</f>
        <v>20.239999999999998</v>
      </c>
      <c r="I1657" s="369"/>
      <c r="J1657" s="25">
        <f t="shared" si="770"/>
        <v>0.15</v>
      </c>
      <c r="M1657" s="25">
        <f>VLOOKUP(B1657,'INS-SIN-SD-10-2023'!A:D,4,0)</f>
        <v>20.239999999999998</v>
      </c>
      <c r="N1657" s="25" t="b">
        <f t="shared" si="771"/>
        <v>1</v>
      </c>
      <c r="O1657" s="377"/>
      <c r="P1657" s="377" t="s">
        <v>13813</v>
      </c>
    </row>
    <row r="1658" spans="1:16" x14ac:dyDescent="0.25">
      <c r="A1658" s="367" t="str">
        <f t="shared" si="769"/>
        <v>CCU.05.0038</v>
      </c>
      <c r="B1658" s="226">
        <v>5069</v>
      </c>
      <c r="C1658" s="227"/>
      <c r="D1658" s="227" t="s">
        <v>7729</v>
      </c>
      <c r="E1658" s="228"/>
      <c r="F1658" s="228" t="s">
        <v>17</v>
      </c>
      <c r="G1658" s="368">
        <v>0.03</v>
      </c>
      <c r="H1658" s="369">
        <f>VLOOKUP(B1658,'INS-SIN-SD-10-2023'!A:D,4,0)</f>
        <v>20.63</v>
      </c>
      <c r="I1658" s="369"/>
      <c r="J1658" s="25">
        <f t="shared" si="770"/>
        <v>0.61</v>
      </c>
      <c r="M1658" s="25">
        <f>VLOOKUP(B1658,'INS-SIN-SD-10-2023'!A:D,4,0)</f>
        <v>20.63</v>
      </c>
      <c r="N1658" s="25" t="b">
        <f t="shared" si="771"/>
        <v>1</v>
      </c>
      <c r="O1658" s="377"/>
      <c r="P1658" s="377" t="s">
        <v>13813</v>
      </c>
    </row>
    <row r="1659" spans="1:16" ht="30" x14ac:dyDescent="0.25">
      <c r="A1659" s="367" t="str">
        <f t="shared" si="769"/>
        <v>CCU.05.0038</v>
      </c>
      <c r="B1659" s="226">
        <v>6193</v>
      </c>
      <c r="C1659" s="227"/>
      <c r="D1659" s="227" t="s">
        <v>13818</v>
      </c>
      <c r="E1659" s="228"/>
      <c r="F1659" s="228" t="s">
        <v>16</v>
      </c>
      <c r="G1659" s="368">
        <v>6.1199999999999997E-2</v>
      </c>
      <c r="H1659" s="369">
        <f>VLOOKUP(B1659,'INS-SIN-SD-10-2023'!A:D,4,0)</f>
        <v>21.82</v>
      </c>
      <c r="I1659" s="369"/>
      <c r="J1659" s="25">
        <f t="shared" si="770"/>
        <v>1.33</v>
      </c>
      <c r="M1659" s="25">
        <f>VLOOKUP(B1659,'INS-SIN-SD-10-2023'!A:D,4,0)</f>
        <v>21.82</v>
      </c>
      <c r="N1659" s="25" t="b">
        <f t="shared" si="771"/>
        <v>1</v>
      </c>
      <c r="O1659" s="377"/>
      <c r="P1659" s="377" t="s">
        <v>13813</v>
      </c>
    </row>
    <row r="1660" spans="1:16" ht="30" x14ac:dyDescent="0.25">
      <c r="A1660" s="367" t="str">
        <f t="shared" si="769"/>
        <v>CCU.05.0038</v>
      </c>
      <c r="B1660" s="226">
        <v>511</v>
      </c>
      <c r="C1660" s="227"/>
      <c r="D1660" s="227" t="s">
        <v>7732</v>
      </c>
      <c r="E1660" s="228"/>
      <c r="F1660" s="228" t="s">
        <v>3012</v>
      </c>
      <c r="G1660" s="368">
        <v>0.55349999999999999</v>
      </c>
      <c r="H1660" s="369">
        <f>VLOOKUP(B1660,'INS-SIN-SD-10-2023'!A:D,4,0)</f>
        <v>18.13</v>
      </c>
      <c r="I1660" s="369"/>
      <c r="J1660" s="25">
        <f t="shared" si="770"/>
        <v>10.029999999999999</v>
      </c>
      <c r="M1660" s="25">
        <f>VLOOKUP(B1660,'INS-SIN-SD-10-2023'!A:D,4,0)</f>
        <v>18.13</v>
      </c>
      <c r="N1660" s="25" t="b">
        <f t="shared" si="771"/>
        <v>1</v>
      </c>
      <c r="O1660" s="377"/>
      <c r="P1660" s="377" t="s">
        <v>13813</v>
      </c>
    </row>
    <row r="1661" spans="1:16" ht="30" x14ac:dyDescent="0.25">
      <c r="A1661" s="367" t="str">
        <f t="shared" si="769"/>
        <v>CCU.05.0038</v>
      </c>
      <c r="B1661" s="226">
        <v>39017</v>
      </c>
      <c r="C1661" s="227"/>
      <c r="D1661" s="227" t="s">
        <v>14060</v>
      </c>
      <c r="E1661" s="228"/>
      <c r="F1661" s="228" t="s">
        <v>6</v>
      </c>
      <c r="G1661" s="368">
        <v>0.96</v>
      </c>
      <c r="H1661" s="369">
        <f>VLOOKUP(B1661,'INS-SIN-SD-10-2023'!A:D,4,0)</f>
        <v>0.22</v>
      </c>
      <c r="I1661" s="369"/>
      <c r="J1661" s="25">
        <f t="shared" si="770"/>
        <v>0.21</v>
      </c>
      <c r="M1661" s="25">
        <f>VLOOKUP(B1661,'INS-SIN-SD-10-2023'!A:D,4,0)</f>
        <v>0.22</v>
      </c>
      <c r="N1661" s="25" t="b">
        <f t="shared" si="771"/>
        <v>1</v>
      </c>
      <c r="O1661" s="377"/>
      <c r="P1661" s="377" t="s">
        <v>13813</v>
      </c>
    </row>
    <row r="1662" spans="1:16" ht="30" x14ac:dyDescent="0.25">
      <c r="A1662" s="367" t="str">
        <f t="shared" si="769"/>
        <v>CCU.05.0038</v>
      </c>
      <c r="B1662" s="226">
        <v>39315</v>
      </c>
      <c r="C1662" s="227"/>
      <c r="D1662" s="227" t="s">
        <v>14061</v>
      </c>
      <c r="E1662" s="228"/>
      <c r="F1662" s="228" t="s">
        <v>6</v>
      </c>
      <c r="G1662" s="368">
        <v>0.96</v>
      </c>
      <c r="H1662" s="369">
        <f>VLOOKUP(B1662,'INS-SIN-SD-10-2023'!A:D,4,0)</f>
        <v>0.35</v>
      </c>
      <c r="I1662" s="369"/>
      <c r="J1662" s="25">
        <f t="shared" si="770"/>
        <v>0.33</v>
      </c>
      <c r="M1662" s="25">
        <f>VLOOKUP(B1662,'INS-SIN-SD-10-2023'!A:D,4,0)</f>
        <v>0.35</v>
      </c>
      <c r="N1662" s="25" t="b">
        <f t="shared" si="771"/>
        <v>1</v>
      </c>
      <c r="O1662" s="377"/>
      <c r="P1662" s="377" t="s">
        <v>13813</v>
      </c>
    </row>
    <row r="1663" spans="1:16" ht="30" x14ac:dyDescent="0.25">
      <c r="A1663" s="367" t="str">
        <f t="shared" si="769"/>
        <v>CCU.05.0038</v>
      </c>
      <c r="B1663" s="226">
        <v>43132</v>
      </c>
      <c r="C1663" s="227"/>
      <c r="D1663" s="227" t="s">
        <v>14062</v>
      </c>
      <c r="E1663" s="228"/>
      <c r="F1663" s="228" t="s">
        <v>17</v>
      </c>
      <c r="G1663" s="368">
        <v>4.8000000000000001E-2</v>
      </c>
      <c r="H1663" s="369">
        <f>VLOOKUP(B1663,'INS-SIN-SD-10-2023'!A:D,4,0)</f>
        <v>16.7</v>
      </c>
      <c r="I1663" s="369"/>
      <c r="J1663" s="25">
        <f t="shared" si="770"/>
        <v>0.8</v>
      </c>
      <c r="M1663" s="25">
        <f>VLOOKUP(B1663,'INS-SIN-SD-10-2023'!A:D,4,0)</f>
        <v>16.7</v>
      </c>
      <c r="N1663" s="25" t="b">
        <f t="shared" si="771"/>
        <v>1</v>
      </c>
      <c r="O1663" s="377"/>
      <c r="P1663" s="377" t="s">
        <v>13813</v>
      </c>
    </row>
    <row r="1664" spans="1:16" ht="30" x14ac:dyDescent="0.25">
      <c r="A1664" s="378" t="str">
        <f t="shared" si="769"/>
        <v>CCU.05.0038</v>
      </c>
      <c r="B1664" s="379">
        <v>43130</v>
      </c>
      <c r="C1664" s="380"/>
      <c r="D1664" s="380" t="s">
        <v>7452</v>
      </c>
      <c r="E1664" s="381"/>
      <c r="F1664" s="381" t="s">
        <v>17</v>
      </c>
      <c r="G1664" s="382">
        <v>4.4999999999999998E-2</v>
      </c>
      <c r="H1664" s="383">
        <f>VLOOKUP(B1664,'INS-SIN-SD-10-2023'!A:D,4,0)</f>
        <v>16.7</v>
      </c>
      <c r="I1664" s="383"/>
      <c r="J1664" s="25">
        <f t="shared" si="770"/>
        <v>0.75</v>
      </c>
      <c r="M1664" s="25">
        <f>VLOOKUP(B1664,'INS-SIN-SD-10-2023'!A:D,4,0)</f>
        <v>16.7</v>
      </c>
      <c r="N1664" s="25" t="b">
        <f t="shared" si="771"/>
        <v>1</v>
      </c>
      <c r="O1664" s="377"/>
      <c r="P1664" s="377" t="s">
        <v>13813</v>
      </c>
    </row>
    <row r="1665" spans="1:16" ht="45" x14ac:dyDescent="0.25">
      <c r="A1665" s="328">
        <v>99253</v>
      </c>
      <c r="B1665" s="357"/>
      <c r="C1665" s="339" t="s">
        <v>4236</v>
      </c>
      <c r="D1665" s="339"/>
      <c r="E1665" s="334" t="s">
        <v>6</v>
      </c>
      <c r="F1665" s="334"/>
      <c r="G1665" s="358"/>
      <c r="H1665" s="359"/>
      <c r="I1665" s="340">
        <f>SUMIF(A:A,A1665,J:J)</f>
        <v>577.42999999999995</v>
      </c>
      <c r="J1665" s="377"/>
      <c r="K1665" s="377"/>
      <c r="L1665" s="377"/>
      <c r="M1665" s="377"/>
      <c r="N1665" s="377"/>
      <c r="O1665" s="377"/>
      <c r="P1665" s="377"/>
    </row>
    <row r="1666" spans="1:16" ht="45" x14ac:dyDescent="0.25">
      <c r="A1666" s="390">
        <f t="shared" ref="A1666:A1680" si="772">IF(O1666&lt;&gt;0,O1666,A1665)</f>
        <v>99253</v>
      </c>
      <c r="B1666" s="391">
        <v>94970</v>
      </c>
      <c r="C1666" s="392"/>
      <c r="D1666" s="392" t="s">
        <v>4156</v>
      </c>
      <c r="E1666" s="393"/>
      <c r="F1666" s="393" t="s">
        <v>12</v>
      </c>
      <c r="G1666" s="394">
        <v>7.4399999999999994E-2</v>
      </c>
      <c r="H1666" s="395">
        <f>VLOOKUP(B1666,'CMP-SIN-SD-10-2023'!A:D,4,0)</f>
        <v>552.27</v>
      </c>
      <c r="I1666" s="395"/>
      <c r="J1666" s="25">
        <f t="shared" ref="J1666:J1680" si="773">TRUNC((H1666*G1666),2)</f>
        <v>41.08</v>
      </c>
      <c r="M1666" s="25">
        <f>VLOOKUP(B1666,'CMP-SIN-SD-10-2023'!A:D,4,0)</f>
        <v>552.27</v>
      </c>
      <c r="N1666" s="25" t="b">
        <f t="shared" ref="N1666:N1680" si="774">M1666=H1666</f>
        <v>1</v>
      </c>
      <c r="O1666" s="377"/>
      <c r="P1666" s="377"/>
    </row>
    <row r="1667" spans="1:16" ht="45" x14ac:dyDescent="0.25">
      <c r="A1667" s="367">
        <f t="shared" si="772"/>
        <v>99253</v>
      </c>
      <c r="B1667" s="226">
        <v>97735</v>
      </c>
      <c r="C1667" s="227"/>
      <c r="D1667" s="227" t="s">
        <v>1597</v>
      </c>
      <c r="E1667" s="228"/>
      <c r="F1667" s="228" t="s">
        <v>12</v>
      </c>
      <c r="G1667" s="368">
        <v>4.48E-2</v>
      </c>
      <c r="H1667" s="369">
        <f>VLOOKUP(B1667,'CMP-SIN-SD-10-2023'!A:D,4,0)</f>
        <v>2593.69</v>
      </c>
      <c r="I1667" s="369"/>
      <c r="J1667" s="25">
        <f t="shared" si="773"/>
        <v>116.19</v>
      </c>
      <c r="M1667" s="25">
        <f>VLOOKUP(B1667,'CMP-SIN-SD-10-2023'!A:D,4,0)</f>
        <v>2593.69</v>
      </c>
      <c r="N1667" s="25" t="b">
        <f t="shared" si="774"/>
        <v>1</v>
      </c>
      <c r="O1667" s="377"/>
      <c r="P1667" s="377"/>
    </row>
    <row r="1668" spans="1:16" ht="75" x14ac:dyDescent="0.25">
      <c r="A1668" s="367">
        <f t="shared" si="772"/>
        <v>99253</v>
      </c>
      <c r="B1668" s="226">
        <v>5678</v>
      </c>
      <c r="C1668" s="227"/>
      <c r="D1668" s="227" t="s">
        <v>274</v>
      </c>
      <c r="E1668" s="228"/>
      <c r="F1668" s="228" t="s">
        <v>273</v>
      </c>
      <c r="G1668" s="368">
        <v>8.6999999999999994E-3</v>
      </c>
      <c r="H1668" s="369">
        <f>VLOOKUP(B1668,'CMP-SIN-SD-10-2023'!A:D,4,0)</f>
        <v>140.52000000000001</v>
      </c>
      <c r="I1668" s="369"/>
      <c r="J1668" s="25">
        <f t="shared" si="773"/>
        <v>1.22</v>
      </c>
      <c r="M1668" s="25">
        <f>VLOOKUP(B1668,'CMP-SIN-SD-10-2023'!A:D,4,0)</f>
        <v>140.52000000000001</v>
      </c>
      <c r="N1668" s="25" t="b">
        <f t="shared" si="774"/>
        <v>1</v>
      </c>
      <c r="O1668" s="377"/>
      <c r="P1668" s="377"/>
    </row>
    <row r="1669" spans="1:16" ht="75" x14ac:dyDescent="0.25">
      <c r="A1669" s="367">
        <f t="shared" si="772"/>
        <v>99253</v>
      </c>
      <c r="B1669" s="226">
        <v>5679</v>
      </c>
      <c r="C1669" s="227"/>
      <c r="D1669" s="227" t="s">
        <v>396</v>
      </c>
      <c r="E1669" s="228"/>
      <c r="F1669" s="228" t="s">
        <v>395</v>
      </c>
      <c r="G1669" s="368">
        <v>1.78E-2</v>
      </c>
      <c r="H1669" s="369">
        <f>VLOOKUP(B1669,'CMP-SIN-SD-10-2023'!A:D,4,0)</f>
        <v>58.96</v>
      </c>
      <c r="I1669" s="369"/>
      <c r="J1669" s="25">
        <f t="shared" si="773"/>
        <v>1.04</v>
      </c>
      <c r="M1669" s="25">
        <f>VLOOKUP(B1669,'CMP-SIN-SD-10-2023'!A:D,4,0)</f>
        <v>58.96</v>
      </c>
      <c r="N1669" s="25" t="b">
        <f t="shared" si="774"/>
        <v>1</v>
      </c>
      <c r="O1669" s="377"/>
      <c r="P1669" s="377"/>
    </row>
    <row r="1670" spans="1:16" ht="45" x14ac:dyDescent="0.25">
      <c r="A1670" s="367">
        <f t="shared" si="772"/>
        <v>99253</v>
      </c>
      <c r="B1670" s="226">
        <v>87316</v>
      </c>
      <c r="C1670" s="227"/>
      <c r="D1670" s="227" t="s">
        <v>2843</v>
      </c>
      <c r="E1670" s="228"/>
      <c r="F1670" s="228" t="s">
        <v>12</v>
      </c>
      <c r="G1670" s="368">
        <v>1.4800000000000001E-2</v>
      </c>
      <c r="H1670" s="369">
        <f>VLOOKUP(B1670,'CMP-SIN-SD-10-2023'!A:D,4,0)</f>
        <v>545.85</v>
      </c>
      <c r="I1670" s="369"/>
      <c r="J1670" s="25">
        <f t="shared" si="773"/>
        <v>8.07</v>
      </c>
      <c r="M1670" s="25">
        <f>VLOOKUP(B1670,'CMP-SIN-SD-10-2023'!A:D,4,0)</f>
        <v>545.85</v>
      </c>
      <c r="N1670" s="25" t="b">
        <f t="shared" si="774"/>
        <v>1</v>
      </c>
      <c r="O1670" s="377"/>
      <c r="P1670" s="377"/>
    </row>
    <row r="1671" spans="1:16" x14ac:dyDescent="0.25">
      <c r="A1671" s="367">
        <f t="shared" si="772"/>
        <v>99253</v>
      </c>
      <c r="B1671" s="226">
        <v>88309</v>
      </c>
      <c r="C1671" s="227"/>
      <c r="D1671" s="227" t="s">
        <v>3339</v>
      </c>
      <c r="E1671" s="228"/>
      <c r="F1671" s="228" t="s">
        <v>517</v>
      </c>
      <c r="G1671" s="368">
        <v>5.0944000000000003</v>
      </c>
      <c r="H1671" s="369">
        <f>VLOOKUP(B1671,'CMP-SIN-SD-10-2023'!A:D,4,0)</f>
        <v>29.53</v>
      </c>
      <c r="I1671" s="369"/>
      <c r="J1671" s="25">
        <f t="shared" si="773"/>
        <v>150.43</v>
      </c>
      <c r="M1671" s="25">
        <f>VLOOKUP(B1671,'CMP-SIN-SD-10-2023'!A:D,4,0)</f>
        <v>29.53</v>
      </c>
      <c r="N1671" s="25" t="b">
        <f t="shared" si="774"/>
        <v>1</v>
      </c>
      <c r="O1671" s="377"/>
      <c r="P1671" s="377"/>
    </row>
    <row r="1672" spans="1:16" x14ac:dyDescent="0.25">
      <c r="A1672" s="367">
        <f t="shared" si="772"/>
        <v>99253</v>
      </c>
      <c r="B1672" s="226">
        <v>88316</v>
      </c>
      <c r="C1672" s="227"/>
      <c r="D1672" s="227" t="s">
        <v>3346</v>
      </c>
      <c r="E1672" s="228"/>
      <c r="F1672" s="228" t="s">
        <v>517</v>
      </c>
      <c r="G1672" s="368">
        <v>4.0027999999999997</v>
      </c>
      <c r="H1672" s="369">
        <f>VLOOKUP(B1672,'CMP-SIN-SD-10-2023'!A:D,4,0)</f>
        <v>21.91</v>
      </c>
      <c r="I1672" s="369"/>
      <c r="J1672" s="25">
        <f t="shared" si="773"/>
        <v>87.7</v>
      </c>
      <c r="M1672" s="25">
        <f>VLOOKUP(B1672,'CMP-SIN-SD-10-2023'!A:D,4,0)</f>
        <v>21.91</v>
      </c>
      <c r="N1672" s="25" t="b">
        <f t="shared" si="774"/>
        <v>1</v>
      </c>
      <c r="O1672" s="377"/>
      <c r="P1672" s="377"/>
    </row>
    <row r="1673" spans="1:16" ht="30" x14ac:dyDescent="0.25">
      <c r="A1673" s="367">
        <f t="shared" si="772"/>
        <v>99253</v>
      </c>
      <c r="B1673" s="226">
        <v>88628</v>
      </c>
      <c r="C1673" s="227"/>
      <c r="D1673" s="227" t="s">
        <v>2932</v>
      </c>
      <c r="E1673" s="228"/>
      <c r="F1673" s="228" t="s">
        <v>12</v>
      </c>
      <c r="G1673" s="368">
        <v>0.11559999999999999</v>
      </c>
      <c r="H1673" s="369">
        <f>VLOOKUP(B1673,'CMP-SIN-SD-10-2023'!A:D,4,0)</f>
        <v>612.42999999999995</v>
      </c>
      <c r="I1673" s="369"/>
      <c r="J1673" s="25">
        <f t="shared" si="773"/>
        <v>70.790000000000006</v>
      </c>
      <c r="M1673" s="25">
        <f>VLOOKUP(B1673,'CMP-SIN-SD-10-2023'!A:D,4,0)</f>
        <v>612.42999999999995</v>
      </c>
      <c r="N1673" s="25" t="b">
        <f t="shared" si="774"/>
        <v>1</v>
      </c>
      <c r="O1673" s="377"/>
      <c r="P1673" s="377"/>
    </row>
    <row r="1674" spans="1:16" ht="30" x14ac:dyDescent="0.25">
      <c r="A1674" s="367">
        <f t="shared" si="772"/>
        <v>99253</v>
      </c>
      <c r="B1674" s="226">
        <v>101616</v>
      </c>
      <c r="C1674" s="227"/>
      <c r="D1674" s="227" t="s">
        <v>2609</v>
      </c>
      <c r="E1674" s="228"/>
      <c r="F1674" s="228" t="s">
        <v>3</v>
      </c>
      <c r="G1674" s="368">
        <v>0.81</v>
      </c>
      <c r="H1674" s="369">
        <f>VLOOKUP(B1674,'CMP-SIN-SD-10-2023'!A:D,4,0)</f>
        <v>6.56</v>
      </c>
      <c r="I1674" s="369"/>
      <c r="J1674" s="25">
        <f t="shared" si="773"/>
        <v>5.31</v>
      </c>
      <c r="M1674" s="25">
        <f>VLOOKUP(B1674,'CMP-SIN-SD-10-2023'!A:D,4,0)</f>
        <v>6.56</v>
      </c>
      <c r="N1674" s="25" t="b">
        <f t="shared" si="774"/>
        <v>1</v>
      </c>
      <c r="O1674" s="377"/>
      <c r="P1674" s="377"/>
    </row>
    <row r="1675" spans="1:16" ht="30" x14ac:dyDescent="0.25">
      <c r="A1675" s="367">
        <f t="shared" si="772"/>
        <v>99253</v>
      </c>
      <c r="B1675" s="226">
        <v>2692</v>
      </c>
      <c r="C1675" s="227"/>
      <c r="D1675" s="227" t="s">
        <v>7570</v>
      </c>
      <c r="E1675" s="228"/>
      <c r="F1675" s="228" t="s">
        <v>3012</v>
      </c>
      <c r="G1675" s="368">
        <v>5.4000000000000003E-3</v>
      </c>
      <c r="H1675" s="369">
        <f>VLOOKUP(B1675,'INS-SIN-SD-10-2023'!A:D,4,0)</f>
        <v>7.71</v>
      </c>
      <c r="I1675" s="369"/>
      <c r="J1675" s="25">
        <f t="shared" si="773"/>
        <v>0.04</v>
      </c>
      <c r="M1675" s="25">
        <f>VLOOKUP(B1675,'INS-SIN-SD-10-2023'!A:D,4,0)</f>
        <v>7.71</v>
      </c>
      <c r="N1675" s="25" t="b">
        <f t="shared" si="774"/>
        <v>1</v>
      </c>
      <c r="O1675" s="377"/>
      <c r="P1675" s="377" t="s">
        <v>13773</v>
      </c>
    </row>
    <row r="1676" spans="1:16" ht="30" x14ac:dyDescent="0.25">
      <c r="A1676" s="367">
        <f t="shared" si="772"/>
        <v>99253</v>
      </c>
      <c r="B1676" s="226">
        <v>4517</v>
      </c>
      <c r="C1676" s="227"/>
      <c r="D1676" s="227" t="s">
        <v>7764</v>
      </c>
      <c r="E1676" s="228"/>
      <c r="F1676" s="228" t="s">
        <v>16</v>
      </c>
      <c r="G1676" s="368">
        <v>0.14080000000000001</v>
      </c>
      <c r="H1676" s="369">
        <f>VLOOKUP(B1676,'INS-SIN-SD-10-2023'!A:D,4,0)</f>
        <v>2.77</v>
      </c>
      <c r="I1676" s="369"/>
      <c r="J1676" s="25">
        <f t="shared" si="773"/>
        <v>0.39</v>
      </c>
      <c r="M1676" s="25">
        <f>VLOOKUP(B1676,'INS-SIN-SD-10-2023'!A:D,4,0)</f>
        <v>2.77</v>
      </c>
      <c r="N1676" s="25" t="b">
        <f t="shared" si="774"/>
        <v>1</v>
      </c>
      <c r="O1676" s="377"/>
      <c r="P1676" s="377" t="s">
        <v>13773</v>
      </c>
    </row>
    <row r="1677" spans="1:16" ht="30" x14ac:dyDescent="0.25">
      <c r="A1677" s="367">
        <f t="shared" si="772"/>
        <v>99253</v>
      </c>
      <c r="B1677" s="226">
        <v>4491</v>
      </c>
      <c r="C1677" s="227"/>
      <c r="D1677" s="227" t="s">
        <v>7718</v>
      </c>
      <c r="E1677" s="228"/>
      <c r="F1677" s="228" t="s">
        <v>16</v>
      </c>
      <c r="G1677" s="368">
        <v>0.11840000000000001</v>
      </c>
      <c r="H1677" s="369">
        <f>VLOOKUP(B1677,'INS-SIN-SD-10-2023'!A:D,4,0)</f>
        <v>7.92</v>
      </c>
      <c r="I1677" s="369"/>
      <c r="J1677" s="25">
        <f t="shared" si="773"/>
        <v>0.93</v>
      </c>
      <c r="M1677" s="25">
        <f>VLOOKUP(B1677,'INS-SIN-SD-10-2023'!A:D,4,0)</f>
        <v>7.92</v>
      </c>
      <c r="N1677" s="25" t="b">
        <f t="shared" si="774"/>
        <v>1</v>
      </c>
      <c r="O1677" s="377"/>
      <c r="P1677" s="377" t="s">
        <v>13773</v>
      </c>
    </row>
    <row r="1678" spans="1:16" x14ac:dyDescent="0.25">
      <c r="A1678" s="367">
        <f t="shared" si="772"/>
        <v>99253</v>
      </c>
      <c r="B1678" s="226">
        <v>5069</v>
      </c>
      <c r="C1678" s="227"/>
      <c r="D1678" s="227" t="s">
        <v>7729</v>
      </c>
      <c r="E1678" s="228"/>
      <c r="F1678" s="228" t="s">
        <v>17</v>
      </c>
      <c r="G1678" s="368">
        <v>1.2500000000000001E-2</v>
      </c>
      <c r="H1678" s="369">
        <f>VLOOKUP(B1678,'INS-SIN-SD-10-2023'!A:D,4,0)</f>
        <v>20.63</v>
      </c>
      <c r="I1678" s="369"/>
      <c r="J1678" s="25">
        <f t="shared" si="773"/>
        <v>0.25</v>
      </c>
      <c r="M1678" s="25">
        <f>VLOOKUP(B1678,'INS-SIN-SD-10-2023'!A:D,4,0)</f>
        <v>20.63</v>
      </c>
      <c r="N1678" s="25" t="b">
        <f t="shared" si="774"/>
        <v>1</v>
      </c>
      <c r="O1678" s="377"/>
      <c r="P1678" s="377" t="s">
        <v>13773</v>
      </c>
    </row>
    <row r="1679" spans="1:16" ht="30" x14ac:dyDescent="0.25">
      <c r="A1679" s="367">
        <f t="shared" si="772"/>
        <v>99253</v>
      </c>
      <c r="B1679" s="226">
        <v>6193</v>
      </c>
      <c r="C1679" s="227"/>
      <c r="D1679" s="227" t="s">
        <v>7776</v>
      </c>
      <c r="E1679" s="228"/>
      <c r="F1679" s="228" t="s">
        <v>16</v>
      </c>
      <c r="G1679" s="368">
        <v>0.44159999999999999</v>
      </c>
      <c r="H1679" s="369">
        <f>VLOOKUP(B1679,'INS-SIN-SD-10-2023'!A:D,4,0)</f>
        <v>21.82</v>
      </c>
      <c r="I1679" s="369"/>
      <c r="J1679" s="25">
        <f t="shared" si="773"/>
        <v>9.6300000000000008</v>
      </c>
      <c r="M1679" s="25">
        <f>VLOOKUP(B1679,'INS-SIN-SD-10-2023'!A:D,4,0)</f>
        <v>21.82</v>
      </c>
      <c r="N1679" s="25" t="b">
        <f t="shared" si="774"/>
        <v>1</v>
      </c>
      <c r="O1679" s="377"/>
      <c r="P1679" s="377" t="s">
        <v>13773</v>
      </c>
    </row>
    <row r="1680" spans="1:16" x14ac:dyDescent="0.25">
      <c r="A1680" s="378">
        <f t="shared" si="772"/>
        <v>99253</v>
      </c>
      <c r="B1680" s="379">
        <v>7258</v>
      </c>
      <c r="C1680" s="380"/>
      <c r="D1680" s="380" t="s">
        <v>7816</v>
      </c>
      <c r="E1680" s="381"/>
      <c r="F1680" s="381" t="s">
        <v>6</v>
      </c>
      <c r="G1680" s="382">
        <v>131.81880000000001</v>
      </c>
      <c r="H1680" s="383">
        <f>VLOOKUP(B1680,'INS-SIN-SD-10-2023'!A:D,4,0)</f>
        <v>0.64</v>
      </c>
      <c r="I1680" s="383"/>
      <c r="J1680" s="25">
        <f t="shared" si="773"/>
        <v>84.36</v>
      </c>
      <c r="M1680" s="25">
        <f>VLOOKUP(B1680,'INS-SIN-SD-10-2023'!A:D,4,0)</f>
        <v>0.64</v>
      </c>
      <c r="N1680" s="25" t="b">
        <f t="shared" si="774"/>
        <v>1</v>
      </c>
      <c r="O1680" s="377"/>
      <c r="P1680" s="377" t="s">
        <v>13773</v>
      </c>
    </row>
    <row r="1681" spans="1:16" ht="60" x14ac:dyDescent="0.25">
      <c r="A1681" s="328">
        <v>97994</v>
      </c>
      <c r="B1681" s="357"/>
      <c r="C1681" s="339" t="s">
        <v>5311</v>
      </c>
      <c r="D1681" s="339"/>
      <c r="E1681" s="334" t="s">
        <v>6</v>
      </c>
      <c r="F1681" s="334"/>
      <c r="G1681" s="358"/>
      <c r="H1681" s="359"/>
      <c r="I1681" s="340">
        <f>SUMIF(A:A,A1681,J:J)</f>
        <v>2898.86</v>
      </c>
      <c r="J1681" s="377"/>
      <c r="K1681" s="377"/>
      <c r="L1681" s="377"/>
      <c r="M1681" s="377"/>
      <c r="N1681" s="377"/>
      <c r="O1681" s="377"/>
      <c r="P1681" s="377"/>
    </row>
    <row r="1682" spans="1:16" ht="30" x14ac:dyDescent="0.25">
      <c r="A1682" s="390">
        <f t="shared" ref="A1682:A1703" si="775">IF(O1682&lt;&gt;0,O1682,A1681)</f>
        <v>97994</v>
      </c>
      <c r="B1682" s="391">
        <v>89996</v>
      </c>
      <c r="C1682" s="392"/>
      <c r="D1682" s="392" t="s">
        <v>14063</v>
      </c>
      <c r="E1682" s="393"/>
      <c r="F1682" s="393" t="s">
        <v>17</v>
      </c>
      <c r="G1682" s="394">
        <v>1.9743999999999999</v>
      </c>
      <c r="H1682" s="395">
        <f>VLOOKUP(B1682,'CMP-SIN-SD-10-2023'!A:D,4,0)</f>
        <v>12.05</v>
      </c>
      <c r="I1682" s="395"/>
      <c r="J1682" s="25">
        <f t="shared" ref="J1682:J1703" si="776">TRUNC((H1682*G1682),2)</f>
        <v>23.79</v>
      </c>
      <c r="M1682" s="25">
        <f>VLOOKUP(B1682,'CMP-SIN-SD-10-2023'!A:D,4,0)</f>
        <v>12.05</v>
      </c>
      <c r="N1682" s="25" t="b">
        <f t="shared" ref="N1682:N1703" si="777">M1682=H1682</f>
        <v>1</v>
      </c>
      <c r="O1682" s="377"/>
      <c r="P1682" s="377"/>
    </row>
    <row r="1683" spans="1:16" ht="30" x14ac:dyDescent="0.25">
      <c r="A1683" s="367">
        <f t="shared" si="775"/>
        <v>97994</v>
      </c>
      <c r="B1683" s="226">
        <v>89998</v>
      </c>
      <c r="C1683" s="227"/>
      <c r="D1683" s="227" t="s">
        <v>14064</v>
      </c>
      <c r="E1683" s="228"/>
      <c r="F1683" s="228" t="s">
        <v>17</v>
      </c>
      <c r="G1683" s="368">
        <v>2.9615999999999998</v>
      </c>
      <c r="H1683" s="369">
        <f>VLOOKUP(B1683,'CMP-SIN-SD-10-2023'!A:D,4,0)</f>
        <v>11.48</v>
      </c>
      <c r="I1683" s="369"/>
      <c r="J1683" s="25">
        <f t="shared" si="776"/>
        <v>33.99</v>
      </c>
      <c r="M1683" s="25">
        <f>VLOOKUP(B1683,'CMP-SIN-SD-10-2023'!A:D,4,0)</f>
        <v>11.48</v>
      </c>
      <c r="N1683" s="25" t="b">
        <f t="shared" si="777"/>
        <v>1</v>
      </c>
      <c r="O1683" s="377"/>
      <c r="P1683" s="377"/>
    </row>
    <row r="1684" spans="1:16" ht="30" x14ac:dyDescent="0.25">
      <c r="A1684" s="367">
        <f t="shared" si="775"/>
        <v>97994</v>
      </c>
      <c r="B1684" s="226">
        <v>89993</v>
      </c>
      <c r="C1684" s="227"/>
      <c r="D1684" s="227" t="s">
        <v>4918</v>
      </c>
      <c r="E1684" s="228"/>
      <c r="F1684" s="228" t="s">
        <v>12</v>
      </c>
      <c r="G1684" s="368">
        <v>5.9799999999999999E-2</v>
      </c>
      <c r="H1684" s="369">
        <f>VLOOKUP(B1684,'CMP-SIN-SD-10-2023'!A:D,4,0)</f>
        <v>1139.48</v>
      </c>
      <c r="I1684" s="369"/>
      <c r="J1684" s="25">
        <f t="shared" si="776"/>
        <v>68.14</v>
      </c>
      <c r="M1684" s="25">
        <f>VLOOKUP(B1684,'CMP-SIN-SD-10-2023'!A:D,4,0)</f>
        <v>1139.48</v>
      </c>
      <c r="N1684" s="25" t="b">
        <f t="shared" si="777"/>
        <v>1</v>
      </c>
      <c r="O1684" s="377"/>
      <c r="P1684" s="377"/>
    </row>
    <row r="1685" spans="1:16" ht="30" x14ac:dyDescent="0.25">
      <c r="A1685" s="367">
        <f t="shared" si="775"/>
        <v>97994</v>
      </c>
      <c r="B1685" s="226">
        <v>89995</v>
      </c>
      <c r="C1685" s="227"/>
      <c r="D1685" s="227" t="s">
        <v>4920</v>
      </c>
      <c r="E1685" s="228"/>
      <c r="F1685" s="228" t="s">
        <v>12</v>
      </c>
      <c r="G1685" s="368">
        <v>7.3800000000000004E-2</v>
      </c>
      <c r="H1685" s="369">
        <f>VLOOKUP(B1685,'CMP-SIN-SD-10-2023'!A:D,4,0)</f>
        <v>1100.53</v>
      </c>
      <c r="I1685" s="369"/>
      <c r="J1685" s="25">
        <f t="shared" si="776"/>
        <v>81.209999999999994</v>
      </c>
      <c r="M1685" s="25">
        <f>VLOOKUP(B1685,'CMP-SIN-SD-10-2023'!A:D,4,0)</f>
        <v>1100.53</v>
      </c>
      <c r="N1685" s="25" t="b">
        <f t="shared" si="777"/>
        <v>1</v>
      </c>
      <c r="O1685" s="377"/>
      <c r="P1685" s="377"/>
    </row>
    <row r="1686" spans="1:16" ht="45" x14ac:dyDescent="0.25">
      <c r="A1686" s="367">
        <f t="shared" si="775"/>
        <v>97994</v>
      </c>
      <c r="B1686" s="226">
        <v>92767</v>
      </c>
      <c r="C1686" s="227"/>
      <c r="D1686" s="227" t="s">
        <v>5423</v>
      </c>
      <c r="E1686" s="228"/>
      <c r="F1686" s="228" t="s">
        <v>17</v>
      </c>
      <c r="G1686" s="368">
        <v>12.6004</v>
      </c>
      <c r="H1686" s="369">
        <f>VLOOKUP(B1686,'CMP-SIN-SD-10-2023'!A:D,4,0)</f>
        <v>17</v>
      </c>
      <c r="I1686" s="369"/>
      <c r="J1686" s="25">
        <f t="shared" si="776"/>
        <v>214.2</v>
      </c>
      <c r="M1686" s="25">
        <f>VLOOKUP(B1686,'CMP-SIN-SD-10-2023'!A:D,4,0)</f>
        <v>17</v>
      </c>
      <c r="N1686" s="25" t="b">
        <f t="shared" si="777"/>
        <v>1</v>
      </c>
      <c r="O1686" s="377"/>
      <c r="P1686" s="377"/>
    </row>
    <row r="1687" spans="1:16" ht="45" x14ac:dyDescent="0.25">
      <c r="A1687" s="367">
        <f t="shared" si="775"/>
        <v>97994</v>
      </c>
      <c r="B1687" s="226">
        <v>94970</v>
      </c>
      <c r="C1687" s="227"/>
      <c r="D1687" s="227" t="s">
        <v>4156</v>
      </c>
      <c r="E1687" s="228"/>
      <c r="F1687" s="228" t="s">
        <v>12</v>
      </c>
      <c r="G1687" s="368">
        <v>0.47470000000000001</v>
      </c>
      <c r="H1687" s="369">
        <f>VLOOKUP(B1687,'CMP-SIN-SD-10-2023'!A:D,4,0)</f>
        <v>552.27</v>
      </c>
      <c r="I1687" s="369"/>
      <c r="J1687" s="25">
        <f t="shared" si="776"/>
        <v>262.16000000000003</v>
      </c>
      <c r="M1687" s="25">
        <f>VLOOKUP(B1687,'CMP-SIN-SD-10-2023'!A:D,4,0)</f>
        <v>552.27</v>
      </c>
      <c r="N1687" s="25" t="b">
        <f t="shared" si="777"/>
        <v>1</v>
      </c>
      <c r="O1687" s="377"/>
      <c r="P1687" s="377"/>
    </row>
    <row r="1688" spans="1:16" ht="45" x14ac:dyDescent="0.25">
      <c r="A1688" s="367">
        <f t="shared" si="775"/>
        <v>97994</v>
      </c>
      <c r="B1688" s="226">
        <v>97736</v>
      </c>
      <c r="C1688" s="227"/>
      <c r="D1688" s="227" t="s">
        <v>1598</v>
      </c>
      <c r="E1688" s="228"/>
      <c r="F1688" s="228" t="s">
        <v>12</v>
      </c>
      <c r="G1688" s="368">
        <v>0.25159999999999999</v>
      </c>
      <c r="H1688" s="369">
        <f>VLOOKUP(B1688,'CMP-SIN-SD-10-2023'!A:D,4,0)</f>
        <v>1652.58</v>
      </c>
      <c r="I1688" s="369"/>
      <c r="J1688" s="25">
        <f t="shared" si="776"/>
        <v>415.78</v>
      </c>
      <c r="M1688" s="25">
        <f>VLOOKUP(B1688,'CMP-SIN-SD-10-2023'!A:D,4,0)</f>
        <v>1652.58</v>
      </c>
      <c r="N1688" s="25" t="b">
        <f t="shared" si="777"/>
        <v>1</v>
      </c>
      <c r="O1688" s="377"/>
      <c r="P1688" s="377"/>
    </row>
    <row r="1689" spans="1:16" ht="45" x14ac:dyDescent="0.25">
      <c r="A1689" s="367">
        <f t="shared" si="775"/>
        <v>97994</v>
      </c>
      <c r="B1689" s="226">
        <v>97738</v>
      </c>
      <c r="C1689" s="227"/>
      <c r="D1689" s="227" t="s">
        <v>5479</v>
      </c>
      <c r="E1689" s="228"/>
      <c r="F1689" s="228" t="s">
        <v>12</v>
      </c>
      <c r="G1689" s="368">
        <v>2.2100000000000002E-2</v>
      </c>
      <c r="H1689" s="369">
        <f>VLOOKUP(B1689,'CMP-SIN-SD-10-2023'!A:D,4,0)</f>
        <v>4986.8599999999997</v>
      </c>
      <c r="I1689" s="369"/>
      <c r="J1689" s="25">
        <f t="shared" si="776"/>
        <v>110.2</v>
      </c>
      <c r="M1689" s="25">
        <f>VLOOKUP(B1689,'CMP-SIN-SD-10-2023'!A:D,4,0)</f>
        <v>4986.8599999999997</v>
      </c>
      <c r="N1689" s="25" t="b">
        <f t="shared" si="777"/>
        <v>1</v>
      </c>
      <c r="O1689" s="377"/>
      <c r="P1689" s="377"/>
    </row>
    <row r="1690" spans="1:16" ht="75" x14ac:dyDescent="0.25">
      <c r="A1690" s="367">
        <f t="shared" si="775"/>
        <v>97994</v>
      </c>
      <c r="B1690" s="226">
        <v>5678</v>
      </c>
      <c r="C1690" s="227"/>
      <c r="D1690" s="227" t="s">
        <v>274</v>
      </c>
      <c r="E1690" s="228"/>
      <c r="F1690" s="228" t="s">
        <v>273</v>
      </c>
      <c r="G1690" s="368">
        <v>9.9299999999999999E-2</v>
      </c>
      <c r="H1690" s="369">
        <f>VLOOKUP(B1690,'CMP-SIN-SD-10-2023'!A:D,4,0)</f>
        <v>140.52000000000001</v>
      </c>
      <c r="I1690" s="369"/>
      <c r="J1690" s="25">
        <f t="shared" si="776"/>
        <v>13.95</v>
      </c>
      <c r="M1690" s="25">
        <f>VLOOKUP(B1690,'CMP-SIN-SD-10-2023'!A:D,4,0)</f>
        <v>140.52000000000001</v>
      </c>
      <c r="N1690" s="25" t="b">
        <f t="shared" si="777"/>
        <v>1</v>
      </c>
      <c r="O1690" s="377"/>
      <c r="P1690" s="377"/>
    </row>
    <row r="1691" spans="1:16" ht="75" x14ac:dyDescent="0.25">
      <c r="A1691" s="367">
        <f t="shared" si="775"/>
        <v>97994</v>
      </c>
      <c r="B1691" s="226">
        <v>5679</v>
      </c>
      <c r="C1691" s="227"/>
      <c r="D1691" s="227" t="s">
        <v>396</v>
      </c>
      <c r="E1691" s="228"/>
      <c r="F1691" s="228" t="s">
        <v>395</v>
      </c>
      <c r="G1691" s="368">
        <v>0.2024</v>
      </c>
      <c r="H1691" s="369">
        <f>VLOOKUP(B1691,'CMP-SIN-SD-10-2023'!A:D,4,0)</f>
        <v>58.96</v>
      </c>
      <c r="I1691" s="369"/>
      <c r="J1691" s="25">
        <f t="shared" si="776"/>
        <v>11.93</v>
      </c>
      <c r="M1691" s="25">
        <f>VLOOKUP(B1691,'CMP-SIN-SD-10-2023'!A:D,4,0)</f>
        <v>58.96</v>
      </c>
      <c r="N1691" s="25" t="b">
        <f t="shared" si="777"/>
        <v>1</v>
      </c>
      <c r="O1691" s="377"/>
      <c r="P1691" s="377"/>
    </row>
    <row r="1692" spans="1:16" ht="45" x14ac:dyDescent="0.25">
      <c r="A1692" s="367">
        <f t="shared" si="775"/>
        <v>97994</v>
      </c>
      <c r="B1692" s="226">
        <v>87316</v>
      </c>
      <c r="C1692" s="227"/>
      <c r="D1692" s="227" t="s">
        <v>2843</v>
      </c>
      <c r="E1692" s="228"/>
      <c r="F1692" s="228" t="s">
        <v>12</v>
      </c>
      <c r="G1692" s="368">
        <v>3.7199999999999997E-2</v>
      </c>
      <c r="H1692" s="369">
        <f>VLOOKUP(B1692,'CMP-SIN-SD-10-2023'!A:D,4,0)</f>
        <v>545.85</v>
      </c>
      <c r="I1692" s="369"/>
      <c r="J1692" s="25">
        <f t="shared" si="776"/>
        <v>20.3</v>
      </c>
      <c r="M1692" s="25">
        <f>VLOOKUP(B1692,'CMP-SIN-SD-10-2023'!A:D,4,0)</f>
        <v>545.85</v>
      </c>
      <c r="N1692" s="25" t="b">
        <f t="shared" si="777"/>
        <v>1</v>
      </c>
      <c r="O1692" s="377"/>
      <c r="P1692" s="377"/>
    </row>
    <row r="1693" spans="1:16" x14ac:dyDescent="0.25">
      <c r="A1693" s="367">
        <f t="shared" si="775"/>
        <v>97994</v>
      </c>
      <c r="B1693" s="226">
        <v>88309</v>
      </c>
      <c r="C1693" s="227"/>
      <c r="D1693" s="227" t="s">
        <v>3339</v>
      </c>
      <c r="E1693" s="228"/>
      <c r="F1693" s="228" t="s">
        <v>517</v>
      </c>
      <c r="G1693" s="368">
        <v>14.9453</v>
      </c>
      <c r="H1693" s="369">
        <f>VLOOKUP(B1693,'CMP-SIN-SD-10-2023'!A:D,4,0)</f>
        <v>29.53</v>
      </c>
      <c r="I1693" s="369"/>
      <c r="J1693" s="25">
        <f t="shared" si="776"/>
        <v>441.33</v>
      </c>
      <c r="M1693" s="25">
        <f>VLOOKUP(B1693,'CMP-SIN-SD-10-2023'!A:D,4,0)</f>
        <v>29.53</v>
      </c>
      <c r="N1693" s="25" t="b">
        <f t="shared" si="777"/>
        <v>1</v>
      </c>
      <c r="O1693" s="377"/>
      <c r="P1693" s="377"/>
    </row>
    <row r="1694" spans="1:16" x14ac:dyDescent="0.25">
      <c r="A1694" s="367">
        <f t="shared" si="775"/>
        <v>97994</v>
      </c>
      <c r="B1694" s="226">
        <v>88316</v>
      </c>
      <c r="C1694" s="227"/>
      <c r="D1694" s="227" t="s">
        <v>3346</v>
      </c>
      <c r="E1694" s="228"/>
      <c r="F1694" s="228" t="s">
        <v>517</v>
      </c>
      <c r="G1694" s="368">
        <v>11.742800000000001</v>
      </c>
      <c r="H1694" s="369">
        <f>VLOOKUP(B1694,'CMP-SIN-SD-10-2023'!A:D,4,0)</f>
        <v>21.91</v>
      </c>
      <c r="I1694" s="369"/>
      <c r="J1694" s="25">
        <f t="shared" si="776"/>
        <v>257.27999999999997</v>
      </c>
      <c r="M1694" s="25">
        <f>VLOOKUP(B1694,'CMP-SIN-SD-10-2023'!A:D,4,0)</f>
        <v>21.91</v>
      </c>
      <c r="N1694" s="25" t="b">
        <f t="shared" si="777"/>
        <v>1</v>
      </c>
      <c r="O1694" s="377"/>
      <c r="P1694" s="377"/>
    </row>
    <row r="1695" spans="1:16" ht="45" x14ac:dyDescent="0.25">
      <c r="A1695" s="367">
        <f t="shared" si="775"/>
        <v>97994</v>
      </c>
      <c r="B1695" s="226">
        <v>100475</v>
      </c>
      <c r="C1695" s="227"/>
      <c r="D1695" s="227" t="s">
        <v>2947</v>
      </c>
      <c r="E1695" s="228"/>
      <c r="F1695" s="228" t="s">
        <v>12</v>
      </c>
      <c r="G1695" s="368">
        <v>0.40570000000000001</v>
      </c>
      <c r="H1695" s="369">
        <f>VLOOKUP(B1695,'CMP-SIN-SD-10-2023'!A:D,4,0)</f>
        <v>780.1</v>
      </c>
      <c r="I1695" s="369"/>
      <c r="J1695" s="25">
        <f t="shared" si="776"/>
        <v>316.48</v>
      </c>
      <c r="M1695" s="25">
        <f>VLOOKUP(B1695,'CMP-SIN-SD-10-2023'!A:D,4,0)</f>
        <v>780.1</v>
      </c>
      <c r="N1695" s="25" t="b">
        <f t="shared" si="777"/>
        <v>1</v>
      </c>
      <c r="O1695" s="377"/>
      <c r="P1695" s="377"/>
    </row>
    <row r="1696" spans="1:16" ht="45" x14ac:dyDescent="0.25">
      <c r="A1696" s="367">
        <f t="shared" si="775"/>
        <v>97994</v>
      </c>
      <c r="B1696" s="226">
        <v>101624</v>
      </c>
      <c r="C1696" s="227"/>
      <c r="D1696" s="227" t="s">
        <v>2617</v>
      </c>
      <c r="E1696" s="228"/>
      <c r="F1696" s="228" t="s">
        <v>12</v>
      </c>
      <c r="G1696" s="368">
        <v>0.63480000000000003</v>
      </c>
      <c r="H1696" s="369">
        <f>VLOOKUP(B1696,'CMP-SIN-SD-10-2023'!A:D,4,0)</f>
        <v>307.92</v>
      </c>
      <c r="I1696" s="369"/>
      <c r="J1696" s="25">
        <f t="shared" si="776"/>
        <v>195.46</v>
      </c>
      <c r="M1696" s="25">
        <f>VLOOKUP(B1696,'CMP-SIN-SD-10-2023'!A:D,4,0)</f>
        <v>307.92</v>
      </c>
      <c r="N1696" s="25" t="b">
        <f t="shared" si="777"/>
        <v>1</v>
      </c>
      <c r="O1696" s="377"/>
      <c r="P1696" s="377"/>
    </row>
    <row r="1697" spans="1:16" ht="30" x14ac:dyDescent="0.25">
      <c r="A1697" s="367">
        <f t="shared" si="775"/>
        <v>97994</v>
      </c>
      <c r="B1697" s="226">
        <v>25067</v>
      </c>
      <c r="C1697" s="227"/>
      <c r="D1697" s="227" t="s">
        <v>7469</v>
      </c>
      <c r="E1697" s="228"/>
      <c r="F1697" s="228" t="s">
        <v>6</v>
      </c>
      <c r="G1697" s="368">
        <v>54.323300000000003</v>
      </c>
      <c r="H1697" s="369">
        <f>VLOOKUP(B1697,'INS-SIN-SD-10-2023'!A:D,4,0)</f>
        <v>5.76</v>
      </c>
      <c r="I1697" s="369"/>
      <c r="J1697" s="25">
        <f t="shared" si="776"/>
        <v>312.89999999999998</v>
      </c>
      <c r="M1697" s="25">
        <f>VLOOKUP(B1697,'INS-SIN-SD-10-2023'!A:D,4,0)</f>
        <v>5.76</v>
      </c>
      <c r="N1697" s="25" t="b">
        <f t="shared" si="777"/>
        <v>1</v>
      </c>
      <c r="O1697" s="377"/>
      <c r="P1697" s="377" t="s">
        <v>13773</v>
      </c>
    </row>
    <row r="1698" spans="1:16" x14ac:dyDescent="0.25">
      <c r="A1698" s="367">
        <f t="shared" si="775"/>
        <v>97994</v>
      </c>
      <c r="B1698" s="226">
        <v>660</v>
      </c>
      <c r="C1698" s="227"/>
      <c r="D1698" s="227" t="s">
        <v>7515</v>
      </c>
      <c r="E1698" s="228"/>
      <c r="F1698" s="228" t="s">
        <v>6</v>
      </c>
      <c r="G1698" s="368">
        <v>25.2</v>
      </c>
      <c r="H1698" s="369">
        <f>VLOOKUP(B1698,'INS-SIN-SD-10-2023'!A:D,4,0)</f>
        <v>3.58</v>
      </c>
      <c r="I1698" s="369"/>
      <c r="J1698" s="25">
        <f t="shared" si="776"/>
        <v>90.21</v>
      </c>
      <c r="M1698" s="25">
        <f>VLOOKUP(B1698,'INS-SIN-SD-10-2023'!A:D,4,0)</f>
        <v>3.58</v>
      </c>
      <c r="N1698" s="25" t="b">
        <f t="shared" si="777"/>
        <v>1</v>
      </c>
      <c r="O1698" s="377"/>
      <c r="P1698" s="377" t="s">
        <v>13773</v>
      </c>
    </row>
    <row r="1699" spans="1:16" ht="30" x14ac:dyDescent="0.25">
      <c r="A1699" s="367">
        <f t="shared" si="775"/>
        <v>97994</v>
      </c>
      <c r="B1699" s="226">
        <v>2692</v>
      </c>
      <c r="C1699" s="227"/>
      <c r="D1699" s="227" t="s">
        <v>7570</v>
      </c>
      <c r="E1699" s="228"/>
      <c r="F1699" s="228" t="s">
        <v>3012</v>
      </c>
      <c r="G1699" s="368">
        <v>1.43E-2</v>
      </c>
      <c r="H1699" s="369">
        <f>VLOOKUP(B1699,'INS-SIN-SD-10-2023'!A:D,4,0)</f>
        <v>7.71</v>
      </c>
      <c r="I1699" s="369"/>
      <c r="J1699" s="25">
        <f t="shared" si="776"/>
        <v>0.11</v>
      </c>
      <c r="M1699" s="25">
        <f>VLOOKUP(B1699,'INS-SIN-SD-10-2023'!A:D,4,0)</f>
        <v>7.71</v>
      </c>
      <c r="N1699" s="25" t="b">
        <f t="shared" si="777"/>
        <v>1</v>
      </c>
      <c r="O1699" s="377"/>
      <c r="P1699" s="377" t="s">
        <v>13773</v>
      </c>
    </row>
    <row r="1700" spans="1:16" ht="30" x14ac:dyDescent="0.25">
      <c r="A1700" s="367">
        <f t="shared" si="775"/>
        <v>97994</v>
      </c>
      <c r="B1700" s="226">
        <v>4517</v>
      </c>
      <c r="C1700" s="227"/>
      <c r="D1700" s="227" t="s">
        <v>7764</v>
      </c>
      <c r="E1700" s="228"/>
      <c r="F1700" s="228" t="s">
        <v>16</v>
      </c>
      <c r="G1700" s="368">
        <v>0.36959999999999998</v>
      </c>
      <c r="H1700" s="369">
        <f>VLOOKUP(B1700,'INS-SIN-SD-10-2023'!A:D,4,0)</f>
        <v>2.77</v>
      </c>
      <c r="I1700" s="369"/>
      <c r="J1700" s="25">
        <f t="shared" si="776"/>
        <v>1.02</v>
      </c>
      <c r="M1700" s="25">
        <f>VLOOKUP(B1700,'INS-SIN-SD-10-2023'!A:D,4,0)</f>
        <v>2.77</v>
      </c>
      <c r="N1700" s="25" t="b">
        <f t="shared" si="777"/>
        <v>1</v>
      </c>
      <c r="O1700" s="377"/>
      <c r="P1700" s="377" t="s">
        <v>13773</v>
      </c>
    </row>
    <row r="1701" spans="1:16" ht="30" x14ac:dyDescent="0.25">
      <c r="A1701" s="367">
        <f t="shared" si="775"/>
        <v>97994</v>
      </c>
      <c r="B1701" s="226">
        <v>4491</v>
      </c>
      <c r="C1701" s="227"/>
      <c r="D1701" s="227" t="s">
        <v>7718</v>
      </c>
      <c r="E1701" s="228"/>
      <c r="F1701" s="228" t="s">
        <v>16</v>
      </c>
      <c r="G1701" s="368">
        <v>0.31080000000000002</v>
      </c>
      <c r="H1701" s="369">
        <f>VLOOKUP(B1701,'INS-SIN-SD-10-2023'!A:D,4,0)</f>
        <v>7.92</v>
      </c>
      <c r="I1701" s="369"/>
      <c r="J1701" s="25">
        <f t="shared" si="776"/>
        <v>2.46</v>
      </c>
      <c r="M1701" s="25">
        <f>VLOOKUP(B1701,'INS-SIN-SD-10-2023'!A:D,4,0)</f>
        <v>7.92</v>
      </c>
      <c r="N1701" s="25" t="b">
        <f t="shared" si="777"/>
        <v>1</v>
      </c>
      <c r="O1701" s="377"/>
      <c r="P1701" s="377" t="s">
        <v>13773</v>
      </c>
    </row>
    <row r="1702" spans="1:16" x14ac:dyDescent="0.25">
      <c r="A1702" s="367">
        <f t="shared" si="775"/>
        <v>97994</v>
      </c>
      <c r="B1702" s="226">
        <v>5069</v>
      </c>
      <c r="C1702" s="227"/>
      <c r="D1702" s="227" t="s">
        <v>7729</v>
      </c>
      <c r="E1702" s="228"/>
      <c r="F1702" s="228" t="s">
        <v>17</v>
      </c>
      <c r="G1702" s="368">
        <v>3.2800000000000003E-2</v>
      </c>
      <c r="H1702" s="369">
        <f>VLOOKUP(B1702,'INS-SIN-SD-10-2023'!A:D,4,0)</f>
        <v>20.63</v>
      </c>
      <c r="I1702" s="369"/>
      <c r="J1702" s="25">
        <f t="shared" si="776"/>
        <v>0.67</v>
      </c>
      <c r="M1702" s="25">
        <f>VLOOKUP(B1702,'INS-SIN-SD-10-2023'!A:D,4,0)</f>
        <v>20.63</v>
      </c>
      <c r="N1702" s="25" t="b">
        <f t="shared" si="777"/>
        <v>1</v>
      </c>
      <c r="O1702" s="377"/>
      <c r="P1702" s="377" t="s">
        <v>13773</v>
      </c>
    </row>
    <row r="1703" spans="1:16" ht="30" x14ac:dyDescent="0.25">
      <c r="A1703" s="378">
        <f t="shared" si="775"/>
        <v>97994</v>
      </c>
      <c r="B1703" s="379">
        <v>6193</v>
      </c>
      <c r="C1703" s="380"/>
      <c r="D1703" s="380" t="s">
        <v>7776</v>
      </c>
      <c r="E1703" s="381"/>
      <c r="F1703" s="381" t="s">
        <v>16</v>
      </c>
      <c r="G1703" s="382">
        <v>1.1592</v>
      </c>
      <c r="H1703" s="383">
        <f>VLOOKUP(B1703,'INS-SIN-SD-10-2023'!A:D,4,0)</f>
        <v>21.82</v>
      </c>
      <c r="I1703" s="383"/>
      <c r="J1703" s="25">
        <f t="shared" si="776"/>
        <v>25.29</v>
      </c>
      <c r="M1703" s="25">
        <f>VLOOKUP(B1703,'INS-SIN-SD-10-2023'!A:D,4,0)</f>
        <v>21.82</v>
      </c>
      <c r="N1703" s="25" t="b">
        <f t="shared" si="777"/>
        <v>1</v>
      </c>
      <c r="O1703" s="377"/>
      <c r="P1703" s="377" t="s">
        <v>13773</v>
      </c>
    </row>
    <row r="1704" spans="1:16" ht="30" x14ac:dyDescent="0.25">
      <c r="A1704" s="328" t="s">
        <v>7179</v>
      </c>
      <c r="B1704" s="357"/>
      <c r="C1704" s="339" t="s">
        <v>14065</v>
      </c>
      <c r="D1704" s="339"/>
      <c r="E1704" s="334" t="s">
        <v>6</v>
      </c>
      <c r="F1704" s="334"/>
      <c r="G1704" s="358"/>
      <c r="H1704" s="359"/>
      <c r="I1704" s="340">
        <f>SUMIF(A:A,A1704,J:J)</f>
        <v>159.41</v>
      </c>
      <c r="J1704" s="377"/>
      <c r="K1704" s="377"/>
      <c r="L1704" s="377"/>
      <c r="M1704" s="377"/>
      <c r="N1704" s="377"/>
      <c r="O1704" s="377"/>
      <c r="P1704" s="377"/>
    </row>
    <row r="1705" spans="1:16" x14ac:dyDescent="0.25">
      <c r="A1705" s="390" t="str">
        <f t="shared" ref="A1705:A1719" si="778">IF(O1705&lt;&gt;0,O1705,A1704)</f>
        <v>CCU.05.0033</v>
      </c>
      <c r="B1705" s="391">
        <v>88245</v>
      </c>
      <c r="C1705" s="392"/>
      <c r="D1705" s="392" t="s">
        <v>3287</v>
      </c>
      <c r="E1705" s="393"/>
      <c r="F1705" s="393" t="s">
        <v>517</v>
      </c>
      <c r="G1705" s="394">
        <v>0.13880000000000001</v>
      </c>
      <c r="H1705" s="395">
        <f>VLOOKUP(B1705,'CMP-SIN-SD-10-2023'!A:D,4,0)</f>
        <v>29.32</v>
      </c>
      <c r="I1705" s="395"/>
      <c r="J1705" s="25">
        <f t="shared" ref="J1705:J1719" si="779">TRUNC((H1705*G1705),2)</f>
        <v>4.0599999999999996</v>
      </c>
      <c r="M1705" s="25">
        <f>VLOOKUP(B1705,'CMP-SIN-SD-10-2023'!A:D,4,0)</f>
        <v>29.32</v>
      </c>
      <c r="N1705" s="25" t="b">
        <f t="shared" ref="N1705:N1719" si="780">M1705=H1705</f>
        <v>1</v>
      </c>
      <c r="O1705" s="377"/>
      <c r="P1705" s="377"/>
    </row>
    <row r="1706" spans="1:16" x14ac:dyDescent="0.25">
      <c r="A1706" s="367" t="str">
        <f t="shared" si="778"/>
        <v>CCU.05.0033</v>
      </c>
      <c r="B1706" s="226">
        <v>88262</v>
      </c>
      <c r="C1706" s="227"/>
      <c r="D1706" s="227" t="s">
        <v>3302</v>
      </c>
      <c r="E1706" s="228"/>
      <c r="F1706" s="228" t="s">
        <v>517</v>
      </c>
      <c r="G1706" s="368">
        <v>3.7400000000000003E-2</v>
      </c>
      <c r="H1706" s="369">
        <f>VLOOKUP(B1706,'CMP-SIN-SD-10-2023'!A:D,4,0)</f>
        <v>29.14</v>
      </c>
      <c r="I1706" s="369"/>
      <c r="J1706" s="25">
        <f t="shared" si="779"/>
        <v>1.08</v>
      </c>
      <c r="M1706" s="25">
        <f>VLOOKUP(B1706,'CMP-SIN-SD-10-2023'!A:D,4,0)</f>
        <v>29.14</v>
      </c>
      <c r="N1706" s="25" t="b">
        <f t="shared" si="780"/>
        <v>1</v>
      </c>
      <c r="O1706" s="377"/>
      <c r="P1706" s="377"/>
    </row>
    <row r="1707" spans="1:16" x14ac:dyDescent="0.25">
      <c r="A1707" s="367" t="str">
        <f t="shared" si="778"/>
        <v>CCU.05.0033</v>
      </c>
      <c r="B1707" s="226">
        <v>88309</v>
      </c>
      <c r="C1707" s="227"/>
      <c r="D1707" s="227" t="s">
        <v>3339</v>
      </c>
      <c r="E1707" s="228"/>
      <c r="F1707" s="228" t="s">
        <v>517</v>
      </c>
      <c r="G1707" s="368">
        <v>0.5181</v>
      </c>
      <c r="H1707" s="369">
        <f>VLOOKUP(B1707,'CMP-SIN-SD-10-2023'!A:D,4,0)</f>
        <v>29.53</v>
      </c>
      <c r="I1707" s="369"/>
      <c r="J1707" s="25">
        <f t="shared" si="779"/>
        <v>15.29</v>
      </c>
      <c r="M1707" s="25">
        <f>VLOOKUP(B1707,'CMP-SIN-SD-10-2023'!A:D,4,0)</f>
        <v>29.53</v>
      </c>
      <c r="N1707" s="25" t="b">
        <f t="shared" si="780"/>
        <v>1</v>
      </c>
      <c r="O1707" s="377"/>
      <c r="P1707" s="377"/>
    </row>
    <row r="1708" spans="1:16" ht="30" x14ac:dyDescent="0.25">
      <c r="A1708" s="367" t="str">
        <f t="shared" si="778"/>
        <v>CCU.05.0033</v>
      </c>
      <c r="B1708" s="226">
        <v>88377</v>
      </c>
      <c r="C1708" s="227"/>
      <c r="D1708" s="227" t="s">
        <v>3356</v>
      </c>
      <c r="E1708" s="228"/>
      <c r="F1708" s="228" t="s">
        <v>517</v>
      </c>
      <c r="G1708" s="368">
        <v>1.8100000000000002E-2</v>
      </c>
      <c r="H1708" s="369">
        <f>VLOOKUP(B1708,'CMP-SIN-SD-10-2023'!A:D,4,0)</f>
        <v>24.34</v>
      </c>
      <c r="I1708" s="369"/>
      <c r="J1708" s="25">
        <f t="shared" si="779"/>
        <v>0.44</v>
      </c>
      <c r="M1708" s="25">
        <f>VLOOKUP(B1708,'CMP-SIN-SD-10-2023'!A:D,4,0)</f>
        <v>24.34</v>
      </c>
      <c r="N1708" s="25" t="b">
        <f t="shared" si="780"/>
        <v>1</v>
      </c>
      <c r="O1708" s="377"/>
      <c r="P1708" s="377"/>
    </row>
    <row r="1709" spans="1:16" x14ac:dyDescent="0.25">
      <c r="A1709" s="367" t="str">
        <f t="shared" si="778"/>
        <v>CCU.05.0033</v>
      </c>
      <c r="B1709" s="226">
        <v>88316</v>
      </c>
      <c r="C1709" s="227"/>
      <c r="D1709" s="227" t="s">
        <v>3346</v>
      </c>
      <c r="E1709" s="228"/>
      <c r="F1709" s="228" t="s">
        <v>517</v>
      </c>
      <c r="G1709" s="368">
        <v>0.62739999999999996</v>
      </c>
      <c r="H1709" s="369">
        <f>VLOOKUP(B1709,'CMP-SIN-SD-10-2023'!A:D,4,0)</f>
        <v>21.91</v>
      </c>
      <c r="I1709" s="369"/>
      <c r="J1709" s="25">
        <f t="shared" si="779"/>
        <v>13.74</v>
      </c>
      <c r="M1709" s="25">
        <f>VLOOKUP(B1709,'CMP-SIN-SD-10-2023'!A:D,4,0)</f>
        <v>21.91</v>
      </c>
      <c r="N1709" s="25" t="b">
        <f t="shared" si="780"/>
        <v>1</v>
      </c>
      <c r="O1709" s="377"/>
      <c r="P1709" s="377"/>
    </row>
    <row r="1710" spans="1:16" x14ac:dyDescent="0.25">
      <c r="A1710" s="367" t="str">
        <f t="shared" si="778"/>
        <v>CCU.05.0033</v>
      </c>
      <c r="B1710" s="226">
        <v>1215</v>
      </c>
      <c r="C1710" s="227"/>
      <c r="D1710" s="227" t="s">
        <v>13840</v>
      </c>
      <c r="E1710" s="228"/>
      <c r="F1710" s="228" t="s">
        <v>13841</v>
      </c>
      <c r="G1710" s="368">
        <v>9.0068000000000001</v>
      </c>
      <c r="H1710" s="369">
        <v>0.68</v>
      </c>
      <c r="I1710" s="369"/>
      <c r="J1710" s="25">
        <f t="shared" si="779"/>
        <v>6.12</v>
      </c>
      <c r="M1710" s="25" t="e">
        <f>VLOOKUP(B1710,'CMP-SIN-SD-10-2023'!A:D,4,0)</f>
        <v>#N/A</v>
      </c>
      <c r="N1710" s="25" t="e">
        <f t="shared" si="780"/>
        <v>#N/A</v>
      </c>
      <c r="O1710" s="377"/>
      <c r="P1710" s="377" t="s">
        <v>13837</v>
      </c>
    </row>
    <row r="1711" spans="1:16" x14ac:dyDescent="0.25">
      <c r="A1711" s="367" t="str">
        <f t="shared" si="778"/>
        <v>CCU.05.0033</v>
      </c>
      <c r="B1711" s="226">
        <v>2023</v>
      </c>
      <c r="C1711" s="227"/>
      <c r="D1711" s="227" t="s">
        <v>13924</v>
      </c>
      <c r="E1711" s="228"/>
      <c r="F1711" s="228" t="s">
        <v>13923</v>
      </c>
      <c r="G1711" s="368">
        <v>0.1426</v>
      </c>
      <c r="H1711" s="369">
        <v>5.63</v>
      </c>
      <c r="I1711" s="369"/>
      <c r="J1711" s="25">
        <f t="shared" si="779"/>
        <v>0.8</v>
      </c>
      <c r="M1711" s="25" t="e">
        <f>VLOOKUP(B1711,'CMP-SIN-SD-10-2023'!A:D,4,0)</f>
        <v>#N/A</v>
      </c>
      <c r="N1711" s="25" t="e">
        <f t="shared" si="780"/>
        <v>#N/A</v>
      </c>
      <c r="O1711" s="377"/>
      <c r="P1711" s="377" t="s">
        <v>13837</v>
      </c>
    </row>
    <row r="1712" spans="1:16" x14ac:dyDescent="0.25">
      <c r="A1712" s="367" t="str">
        <f t="shared" si="778"/>
        <v>CCU.05.0033</v>
      </c>
      <c r="B1712" s="226">
        <v>2386</v>
      </c>
      <c r="C1712" s="227"/>
      <c r="D1712" s="227" t="s">
        <v>13925</v>
      </c>
      <c r="E1712" s="228"/>
      <c r="F1712" s="228" t="s">
        <v>13839</v>
      </c>
      <c r="G1712" s="368">
        <v>5.8999999999999999E-3</v>
      </c>
      <c r="H1712" s="369">
        <v>85.36</v>
      </c>
      <c r="I1712" s="369"/>
      <c r="J1712" s="25">
        <f t="shared" si="779"/>
        <v>0.5</v>
      </c>
      <c r="M1712" s="25" t="e">
        <f>VLOOKUP(B1712,'CMP-SIN-SD-10-2023'!A:D,4,0)</f>
        <v>#N/A</v>
      </c>
      <c r="N1712" s="25" t="e">
        <f t="shared" si="780"/>
        <v>#N/A</v>
      </c>
      <c r="O1712" s="377"/>
      <c r="P1712" s="377" t="s">
        <v>13837</v>
      </c>
    </row>
    <row r="1713" spans="1:16" x14ac:dyDescent="0.25">
      <c r="A1713" s="367" t="str">
        <f t="shared" si="778"/>
        <v>CCU.05.0033</v>
      </c>
      <c r="B1713" s="226">
        <v>1861</v>
      </c>
      <c r="C1713" s="227"/>
      <c r="D1713" s="227" t="s">
        <v>13926</v>
      </c>
      <c r="E1713" s="228"/>
      <c r="F1713" s="228" t="s">
        <v>13841</v>
      </c>
      <c r="G1713" s="368">
        <v>7.0000000000000001E-3</v>
      </c>
      <c r="H1713" s="369">
        <v>5.99</v>
      </c>
      <c r="I1713" s="369"/>
      <c r="J1713" s="25">
        <f t="shared" si="779"/>
        <v>0.04</v>
      </c>
      <c r="M1713" s="25" t="e">
        <f>VLOOKUP(B1713,'CMP-SIN-SD-10-2023'!A:D,4,0)</f>
        <v>#N/A</v>
      </c>
      <c r="N1713" s="25" t="e">
        <f t="shared" si="780"/>
        <v>#N/A</v>
      </c>
      <c r="O1713" s="377"/>
      <c r="P1713" s="377" t="s">
        <v>13837</v>
      </c>
    </row>
    <row r="1714" spans="1:16" x14ac:dyDescent="0.25">
      <c r="A1714" s="367" t="str">
        <f t="shared" si="778"/>
        <v>CCU.05.0033</v>
      </c>
      <c r="B1714" s="226">
        <v>102</v>
      </c>
      <c r="C1714" s="227"/>
      <c r="D1714" s="227" t="s">
        <v>14066</v>
      </c>
      <c r="E1714" s="228"/>
      <c r="F1714" s="228" t="s">
        <v>13841</v>
      </c>
      <c r="G1714" s="368">
        <v>4.3299999999999998E-2</v>
      </c>
      <c r="H1714" s="369">
        <v>6.75</v>
      </c>
      <c r="I1714" s="369"/>
      <c r="J1714" s="25">
        <f t="shared" si="779"/>
        <v>0.28999999999999998</v>
      </c>
      <c r="M1714" s="25" t="e">
        <f>VLOOKUP(B1714,'CMP-SIN-SD-10-2023'!A:D,4,0)</f>
        <v>#N/A</v>
      </c>
      <c r="N1714" s="25" t="e">
        <f t="shared" si="780"/>
        <v>#N/A</v>
      </c>
      <c r="O1714" s="377"/>
      <c r="P1714" s="377" t="s">
        <v>13837</v>
      </c>
    </row>
    <row r="1715" spans="1:16" x14ac:dyDescent="0.25">
      <c r="A1715" s="367" t="str">
        <f t="shared" si="778"/>
        <v>CCU.05.0033</v>
      </c>
      <c r="B1715" s="226">
        <v>2448</v>
      </c>
      <c r="C1715" s="227"/>
      <c r="D1715" s="227" t="s">
        <v>14067</v>
      </c>
      <c r="E1715" s="228"/>
      <c r="F1715" s="228" t="s">
        <v>13841</v>
      </c>
      <c r="G1715" s="368">
        <v>2.2019000000000002</v>
      </c>
      <c r="H1715" s="369">
        <v>4.45</v>
      </c>
      <c r="I1715" s="369"/>
      <c r="J1715" s="25">
        <f t="shared" si="779"/>
        <v>9.7899999999999991</v>
      </c>
      <c r="M1715" s="25" t="e">
        <f>VLOOKUP(B1715,'CMP-SIN-SD-10-2023'!A:D,4,0)</f>
        <v>#N/A</v>
      </c>
      <c r="N1715" s="25" t="e">
        <f t="shared" si="780"/>
        <v>#N/A</v>
      </c>
      <c r="O1715" s="377"/>
      <c r="P1715" s="377" t="s">
        <v>13837</v>
      </c>
    </row>
    <row r="1716" spans="1:16" x14ac:dyDescent="0.25">
      <c r="A1716" s="367" t="str">
        <f t="shared" si="778"/>
        <v>CCU.05.0033</v>
      </c>
      <c r="B1716" s="226">
        <v>2804</v>
      </c>
      <c r="C1716" s="227"/>
      <c r="D1716" s="227" t="s">
        <v>14068</v>
      </c>
      <c r="E1716" s="228"/>
      <c r="F1716" s="228" t="s">
        <v>13839</v>
      </c>
      <c r="G1716" s="368">
        <v>2.2800000000000001E-2</v>
      </c>
      <c r="H1716" s="369">
        <v>90</v>
      </c>
      <c r="I1716" s="369"/>
      <c r="J1716" s="25">
        <f t="shared" si="779"/>
        <v>2.0499999999999998</v>
      </c>
      <c r="M1716" s="25" t="e">
        <f>VLOOKUP(B1716,'CMP-SIN-SD-10-2023'!A:D,4,0)</f>
        <v>#N/A</v>
      </c>
      <c r="N1716" s="25" t="e">
        <f t="shared" si="780"/>
        <v>#N/A</v>
      </c>
      <c r="O1716" s="377"/>
      <c r="P1716" s="377" t="s">
        <v>13837</v>
      </c>
    </row>
    <row r="1717" spans="1:16" x14ac:dyDescent="0.25">
      <c r="A1717" s="367" t="str">
        <f t="shared" si="778"/>
        <v>CCU.05.0033</v>
      </c>
      <c r="B1717" s="226">
        <v>2497</v>
      </c>
      <c r="C1717" s="227"/>
      <c r="D1717" s="227" t="s">
        <v>14069</v>
      </c>
      <c r="E1717" s="228"/>
      <c r="F1717" s="228" t="s">
        <v>13839</v>
      </c>
      <c r="G1717" s="368">
        <v>1.77E-2</v>
      </c>
      <c r="H1717" s="369">
        <v>74.900000000000006</v>
      </c>
      <c r="I1717" s="369"/>
      <c r="J1717" s="25">
        <f t="shared" si="779"/>
        <v>1.32</v>
      </c>
      <c r="M1717" s="25" t="e">
        <f>VLOOKUP(B1717,'CMP-SIN-SD-10-2023'!A:D,4,0)</f>
        <v>#N/A</v>
      </c>
      <c r="N1717" s="25" t="e">
        <f t="shared" si="780"/>
        <v>#N/A</v>
      </c>
      <c r="O1717" s="377"/>
      <c r="P1717" s="377" t="s">
        <v>13837</v>
      </c>
    </row>
    <row r="1718" spans="1:16" x14ac:dyDescent="0.25">
      <c r="A1718" s="367" t="str">
        <f t="shared" si="778"/>
        <v>CCU.05.0033</v>
      </c>
      <c r="B1718" s="226">
        <v>1696</v>
      </c>
      <c r="C1718" s="227"/>
      <c r="D1718" s="227" t="s">
        <v>14070</v>
      </c>
      <c r="E1718" s="228"/>
      <c r="F1718" s="228" t="s">
        <v>13882</v>
      </c>
      <c r="G1718" s="368">
        <v>0.12089999999999999</v>
      </c>
      <c r="H1718" s="369">
        <v>15.7</v>
      </c>
      <c r="I1718" s="369"/>
      <c r="J1718" s="25">
        <f t="shared" si="779"/>
        <v>1.89</v>
      </c>
      <c r="M1718" s="25" t="e">
        <f>VLOOKUP(B1718,'CMP-SIN-SD-10-2023'!A:D,4,0)</f>
        <v>#N/A</v>
      </c>
      <c r="N1718" s="25" t="e">
        <f t="shared" si="780"/>
        <v>#N/A</v>
      </c>
      <c r="O1718" s="377"/>
      <c r="P1718" s="377" t="s">
        <v>13837</v>
      </c>
    </row>
    <row r="1719" spans="1:16" x14ac:dyDescent="0.25">
      <c r="A1719" s="378" t="str">
        <f t="shared" si="778"/>
        <v>CCU.05.0033</v>
      </c>
      <c r="B1719" s="379" t="s">
        <v>14071</v>
      </c>
      <c r="C1719" s="380"/>
      <c r="D1719" s="380" t="s">
        <v>14072</v>
      </c>
      <c r="E1719" s="381"/>
      <c r="F1719" s="381" t="s">
        <v>13836</v>
      </c>
      <c r="G1719" s="382">
        <v>1</v>
      </c>
      <c r="H1719" s="383">
        <v>102</v>
      </c>
      <c r="I1719" s="383"/>
      <c r="J1719" s="25">
        <f t="shared" si="779"/>
        <v>102</v>
      </c>
      <c r="M1719" s="25" t="e">
        <f>VLOOKUP(B1719,'CMP-SIN-SD-10-2023'!A:D,4,0)</f>
        <v>#N/A</v>
      </c>
      <c r="N1719" s="25" t="e">
        <f t="shared" si="780"/>
        <v>#N/A</v>
      </c>
      <c r="O1719" s="377"/>
      <c r="P1719" s="377" t="s">
        <v>13837</v>
      </c>
    </row>
    <row r="1720" spans="1:16" ht="45" x14ac:dyDescent="0.25">
      <c r="A1720" s="328">
        <v>89711</v>
      </c>
      <c r="B1720" s="357"/>
      <c r="C1720" s="339" t="s">
        <v>5137</v>
      </c>
      <c r="D1720" s="339"/>
      <c r="E1720" s="334" t="s">
        <v>16</v>
      </c>
      <c r="F1720" s="334"/>
      <c r="G1720" s="358"/>
      <c r="H1720" s="359"/>
      <c r="I1720" s="340">
        <f>SUMIF(A:A,A1720,J:J)</f>
        <v>21.05</v>
      </c>
      <c r="J1720" s="377"/>
      <c r="K1720" s="377"/>
      <c r="L1720" s="377"/>
      <c r="M1720" s="377"/>
      <c r="N1720" s="377"/>
      <c r="O1720" s="377"/>
      <c r="P1720" s="377"/>
    </row>
    <row r="1721" spans="1:16" ht="30" x14ac:dyDescent="0.25">
      <c r="A1721" s="390">
        <f t="shared" ref="A1721:A1724" si="781">IF(O1721&lt;&gt;0,O1721,A1720)</f>
        <v>89711</v>
      </c>
      <c r="B1721" s="391">
        <v>88248</v>
      </c>
      <c r="C1721" s="392"/>
      <c r="D1721" s="392" t="s">
        <v>3290</v>
      </c>
      <c r="E1721" s="393"/>
      <c r="F1721" s="393" t="s">
        <v>517</v>
      </c>
      <c r="G1721" s="394">
        <v>0.29299999999999998</v>
      </c>
      <c r="H1721" s="395">
        <f>VLOOKUP(B1721,'CMP-SIN-SD-10-2023'!A:D,4,0)</f>
        <v>22.17</v>
      </c>
      <c r="I1721" s="395"/>
      <c r="J1721" s="25">
        <f t="shared" ref="J1721:J1724" si="782">TRUNC((H1721*G1721),2)</f>
        <v>6.49</v>
      </c>
      <c r="M1721" s="25">
        <f>VLOOKUP(B1721,'CMP-SIN-SD-10-2023'!A:D,4,0)</f>
        <v>22.17</v>
      </c>
      <c r="N1721" s="25" t="b">
        <f t="shared" ref="N1721:N1724" si="783">M1721=H1721</f>
        <v>1</v>
      </c>
      <c r="O1721" s="377"/>
      <c r="P1721" s="377"/>
    </row>
    <row r="1722" spans="1:16" ht="30" x14ac:dyDescent="0.25">
      <c r="A1722" s="367">
        <f t="shared" si="781"/>
        <v>89711</v>
      </c>
      <c r="B1722" s="226">
        <v>88267</v>
      </c>
      <c r="C1722" s="227"/>
      <c r="D1722" s="227" t="s">
        <v>3307</v>
      </c>
      <c r="E1722" s="228"/>
      <c r="F1722" s="228" t="s">
        <v>517</v>
      </c>
      <c r="G1722" s="368">
        <v>0.29299999999999998</v>
      </c>
      <c r="H1722" s="369">
        <f>VLOOKUP(B1722,'CMP-SIN-SD-10-2023'!A:D,4,0)</f>
        <v>28.78</v>
      </c>
      <c r="I1722" s="369"/>
      <c r="J1722" s="25">
        <f t="shared" si="782"/>
        <v>8.43</v>
      </c>
      <c r="M1722" s="25">
        <f>VLOOKUP(B1722,'CMP-SIN-SD-10-2023'!A:D,4,0)</f>
        <v>28.78</v>
      </c>
      <c r="N1722" s="25" t="b">
        <f t="shared" si="783"/>
        <v>1</v>
      </c>
      <c r="O1722" s="377"/>
      <c r="P1722" s="377"/>
    </row>
    <row r="1723" spans="1:16" ht="30" x14ac:dyDescent="0.25">
      <c r="A1723" s="367">
        <f t="shared" si="781"/>
        <v>89711</v>
      </c>
      <c r="B1723" s="226">
        <v>9835</v>
      </c>
      <c r="C1723" s="227"/>
      <c r="D1723" s="227" t="s">
        <v>7852</v>
      </c>
      <c r="E1723" s="228"/>
      <c r="F1723" s="228" t="s">
        <v>16</v>
      </c>
      <c r="G1723" s="368">
        <v>1.0548999999999999</v>
      </c>
      <c r="H1723" s="369">
        <f>VLOOKUP(B1723,'INS-SIN-SD-10-2023'!A:D,4,0)</f>
        <v>5.79</v>
      </c>
      <c r="I1723" s="369"/>
      <c r="J1723" s="25">
        <f t="shared" si="782"/>
        <v>6.1</v>
      </c>
      <c r="M1723" s="25">
        <f>VLOOKUP(B1723,'INS-SIN-SD-10-2023'!A:D,4,0)</f>
        <v>5.79</v>
      </c>
      <c r="N1723" s="25" t="b">
        <f t="shared" si="783"/>
        <v>1</v>
      </c>
      <c r="O1723" s="377"/>
      <c r="P1723" s="377" t="s">
        <v>13773</v>
      </c>
    </row>
    <row r="1724" spans="1:16" x14ac:dyDescent="0.25">
      <c r="A1724" s="378">
        <f t="shared" si="781"/>
        <v>89711</v>
      </c>
      <c r="B1724" s="379">
        <v>38383</v>
      </c>
      <c r="C1724" s="380"/>
      <c r="D1724" s="380" t="s">
        <v>7660</v>
      </c>
      <c r="E1724" s="381"/>
      <c r="F1724" s="381" t="s">
        <v>6</v>
      </c>
      <c r="G1724" s="382">
        <v>1.6299999999999999E-2</v>
      </c>
      <c r="H1724" s="383">
        <f>VLOOKUP(B1724,'INS-SIN-SD-10-2023'!A:D,4,0)</f>
        <v>2.27</v>
      </c>
      <c r="I1724" s="383"/>
      <c r="J1724" s="25">
        <f t="shared" si="782"/>
        <v>0.03</v>
      </c>
      <c r="M1724" s="25">
        <f>VLOOKUP(B1724,'INS-SIN-SD-10-2023'!A:D,4,0)</f>
        <v>2.27</v>
      </c>
      <c r="N1724" s="25" t="b">
        <f t="shared" si="783"/>
        <v>1</v>
      </c>
      <c r="O1724" s="377"/>
      <c r="P1724" s="377" t="s">
        <v>13773</v>
      </c>
    </row>
    <row r="1725" spans="1:16" ht="45" x14ac:dyDescent="0.25">
      <c r="A1725" s="328">
        <v>89712</v>
      </c>
      <c r="B1725" s="357"/>
      <c r="C1725" s="339" t="s">
        <v>5138</v>
      </c>
      <c r="D1725" s="339"/>
      <c r="E1725" s="334" t="s">
        <v>16</v>
      </c>
      <c r="F1725" s="334"/>
      <c r="G1725" s="358"/>
      <c r="H1725" s="359"/>
      <c r="I1725" s="340">
        <f>SUMIF(A:A,A1725,J:J)</f>
        <v>26.32</v>
      </c>
      <c r="J1725" s="377"/>
      <c r="K1725" s="377"/>
      <c r="L1725" s="377"/>
      <c r="M1725" s="377"/>
      <c r="N1725" s="377"/>
      <c r="O1725" s="377"/>
      <c r="P1725" s="377"/>
    </row>
    <row r="1726" spans="1:16" ht="30" x14ac:dyDescent="0.25">
      <c r="A1726" s="390">
        <f t="shared" ref="A1726:A1729" si="784">IF(O1726&lt;&gt;0,O1726,A1725)</f>
        <v>89712</v>
      </c>
      <c r="B1726" s="391">
        <v>88248</v>
      </c>
      <c r="C1726" s="392"/>
      <c r="D1726" s="392" t="s">
        <v>3290</v>
      </c>
      <c r="E1726" s="393"/>
      <c r="F1726" s="393" t="s">
        <v>517</v>
      </c>
      <c r="G1726" s="394">
        <v>0.31819999999999998</v>
      </c>
      <c r="H1726" s="395">
        <f>VLOOKUP(B1726,'CMP-SIN-SD-10-2023'!A:D,4,0)</f>
        <v>22.17</v>
      </c>
      <c r="I1726" s="395"/>
      <c r="J1726" s="25">
        <f t="shared" ref="J1726:J1729" si="785">TRUNC((H1726*G1726),2)</f>
        <v>7.05</v>
      </c>
      <c r="M1726" s="25">
        <f>VLOOKUP(B1726,'CMP-SIN-SD-10-2023'!A:D,4,0)</f>
        <v>22.17</v>
      </c>
      <c r="N1726" s="25" t="b">
        <f t="shared" ref="N1726:N1729" si="786">M1726=H1726</f>
        <v>1</v>
      </c>
      <c r="O1726" s="377"/>
      <c r="P1726" s="377"/>
    </row>
    <row r="1727" spans="1:16" ht="30" x14ac:dyDescent="0.25">
      <c r="A1727" s="367">
        <f t="shared" si="784"/>
        <v>89712</v>
      </c>
      <c r="B1727" s="226">
        <v>88267</v>
      </c>
      <c r="C1727" s="227"/>
      <c r="D1727" s="227" t="s">
        <v>3307</v>
      </c>
      <c r="E1727" s="228"/>
      <c r="F1727" s="228" t="s">
        <v>517</v>
      </c>
      <c r="G1727" s="368">
        <v>0.31819999999999998</v>
      </c>
      <c r="H1727" s="369">
        <f>VLOOKUP(B1727,'CMP-SIN-SD-10-2023'!A:D,4,0)</f>
        <v>28.78</v>
      </c>
      <c r="I1727" s="369"/>
      <c r="J1727" s="25">
        <f t="shared" si="785"/>
        <v>9.15</v>
      </c>
      <c r="M1727" s="25">
        <f>VLOOKUP(B1727,'CMP-SIN-SD-10-2023'!A:D,4,0)</f>
        <v>28.78</v>
      </c>
      <c r="N1727" s="25" t="b">
        <f t="shared" si="786"/>
        <v>1</v>
      </c>
      <c r="O1727" s="377"/>
      <c r="P1727" s="377"/>
    </row>
    <row r="1728" spans="1:16" ht="30" x14ac:dyDescent="0.25">
      <c r="A1728" s="367">
        <f t="shared" si="784"/>
        <v>89712</v>
      </c>
      <c r="B1728" s="226">
        <v>9838</v>
      </c>
      <c r="C1728" s="227"/>
      <c r="D1728" s="227" t="s">
        <v>7853</v>
      </c>
      <c r="E1728" s="228"/>
      <c r="F1728" s="228" t="s">
        <v>16</v>
      </c>
      <c r="G1728" s="368">
        <v>1.0548999999999999</v>
      </c>
      <c r="H1728" s="369">
        <f>VLOOKUP(B1728,'INS-SIN-SD-10-2023'!A:D,4,0)</f>
        <v>9.56</v>
      </c>
      <c r="I1728" s="369"/>
      <c r="J1728" s="25">
        <f t="shared" si="785"/>
        <v>10.08</v>
      </c>
      <c r="M1728" s="25">
        <f>VLOOKUP(B1728,'INS-SIN-SD-10-2023'!A:D,4,0)</f>
        <v>9.56</v>
      </c>
      <c r="N1728" s="25" t="b">
        <f t="shared" si="786"/>
        <v>1</v>
      </c>
      <c r="O1728" s="377"/>
      <c r="P1728" s="377" t="s">
        <v>13773</v>
      </c>
    </row>
    <row r="1729" spans="1:16" x14ac:dyDescent="0.25">
      <c r="A1729" s="378">
        <f t="shared" si="784"/>
        <v>89712</v>
      </c>
      <c r="B1729" s="379">
        <v>38383</v>
      </c>
      <c r="C1729" s="380"/>
      <c r="D1729" s="380" t="s">
        <v>7660</v>
      </c>
      <c r="E1729" s="381"/>
      <c r="F1729" s="381" t="s">
        <v>6</v>
      </c>
      <c r="G1729" s="382">
        <v>1.77E-2</v>
      </c>
      <c r="H1729" s="383">
        <f>VLOOKUP(B1729,'INS-SIN-SD-10-2023'!A:D,4,0)</f>
        <v>2.27</v>
      </c>
      <c r="I1729" s="383"/>
      <c r="J1729" s="25">
        <f t="shared" si="785"/>
        <v>0.04</v>
      </c>
      <c r="M1729" s="25">
        <f>VLOOKUP(B1729,'INS-SIN-SD-10-2023'!A:D,4,0)</f>
        <v>2.27</v>
      </c>
      <c r="N1729" s="25" t="b">
        <f t="shared" si="786"/>
        <v>1</v>
      </c>
      <c r="O1729" s="377"/>
      <c r="P1729" s="377" t="s">
        <v>13773</v>
      </c>
    </row>
    <row r="1730" spans="1:16" ht="45" x14ac:dyDescent="0.25">
      <c r="A1730" s="328">
        <v>89713</v>
      </c>
      <c r="B1730" s="357"/>
      <c r="C1730" s="339" t="s">
        <v>5714</v>
      </c>
      <c r="D1730" s="339"/>
      <c r="E1730" s="334" t="s">
        <v>16</v>
      </c>
      <c r="F1730" s="334"/>
      <c r="G1730" s="358"/>
      <c r="H1730" s="359"/>
      <c r="I1730" s="340">
        <f>SUMIF(A:A,A1730,J:J)</f>
        <v>32.68</v>
      </c>
      <c r="J1730" s="377"/>
      <c r="K1730" s="377"/>
      <c r="L1730" s="377"/>
      <c r="M1730" s="377"/>
      <c r="N1730" s="377"/>
      <c r="O1730" s="377"/>
      <c r="P1730" s="377"/>
    </row>
    <row r="1731" spans="1:16" ht="30" x14ac:dyDescent="0.25">
      <c r="A1731" s="390">
        <f t="shared" ref="A1731:A1734" si="787">IF(O1731&lt;&gt;0,O1731,A1730)</f>
        <v>89713</v>
      </c>
      <c r="B1731" s="391">
        <v>88248</v>
      </c>
      <c r="C1731" s="392"/>
      <c r="D1731" s="392" t="s">
        <v>3290</v>
      </c>
      <c r="E1731" s="393"/>
      <c r="F1731" s="393" t="s">
        <v>517</v>
      </c>
      <c r="G1731" s="394">
        <v>0.38129999999999997</v>
      </c>
      <c r="H1731" s="395">
        <f>VLOOKUP(B1731,'CMP-SIN-SD-10-2023'!A:D,4,0)</f>
        <v>22.17</v>
      </c>
      <c r="I1731" s="395"/>
      <c r="J1731" s="25">
        <f t="shared" ref="J1731:J1734" si="788">TRUNC((H1731*G1731),2)</f>
        <v>8.4499999999999993</v>
      </c>
      <c r="M1731" s="25">
        <f>VLOOKUP(B1731,'CMP-SIN-SD-10-2023'!A:D,4,0)</f>
        <v>22.17</v>
      </c>
      <c r="N1731" s="25" t="b">
        <f t="shared" ref="N1731:N1734" si="789">M1731=H1731</f>
        <v>1</v>
      </c>
      <c r="O1731" s="377"/>
      <c r="P1731" s="377"/>
    </row>
    <row r="1732" spans="1:16" ht="30" x14ac:dyDescent="0.25">
      <c r="A1732" s="367">
        <f t="shared" si="787"/>
        <v>89713</v>
      </c>
      <c r="B1732" s="226">
        <v>88267</v>
      </c>
      <c r="C1732" s="227"/>
      <c r="D1732" s="227" t="s">
        <v>3307</v>
      </c>
      <c r="E1732" s="228"/>
      <c r="F1732" s="228" t="s">
        <v>517</v>
      </c>
      <c r="G1732" s="368">
        <v>0.38129999999999997</v>
      </c>
      <c r="H1732" s="369">
        <f>VLOOKUP(B1732,'CMP-SIN-SD-10-2023'!A:D,4,0)</f>
        <v>28.78</v>
      </c>
      <c r="I1732" s="369"/>
      <c r="J1732" s="25">
        <f t="shared" si="788"/>
        <v>10.97</v>
      </c>
      <c r="M1732" s="25">
        <f>VLOOKUP(B1732,'CMP-SIN-SD-10-2023'!A:D,4,0)</f>
        <v>28.78</v>
      </c>
      <c r="N1732" s="25" t="b">
        <f t="shared" si="789"/>
        <v>1</v>
      </c>
      <c r="O1732" s="377"/>
      <c r="P1732" s="377"/>
    </row>
    <row r="1733" spans="1:16" ht="30" x14ac:dyDescent="0.25">
      <c r="A1733" s="367">
        <f t="shared" si="787"/>
        <v>89713</v>
      </c>
      <c r="B1733" s="226">
        <v>9837</v>
      </c>
      <c r="C1733" s="227"/>
      <c r="D1733" s="227" t="s">
        <v>7854</v>
      </c>
      <c r="E1733" s="228"/>
      <c r="F1733" s="228" t="s">
        <v>16</v>
      </c>
      <c r="G1733" s="368">
        <v>1.0548999999999999</v>
      </c>
      <c r="H1733" s="369">
        <f>VLOOKUP(B1733,'INS-SIN-SD-10-2023'!A:D,4,0)</f>
        <v>12.54</v>
      </c>
      <c r="I1733" s="369"/>
      <c r="J1733" s="25">
        <f t="shared" si="788"/>
        <v>13.22</v>
      </c>
      <c r="M1733" s="25">
        <f>VLOOKUP(B1733,'INS-SIN-SD-10-2023'!A:D,4,0)</f>
        <v>12.54</v>
      </c>
      <c r="N1733" s="25" t="b">
        <f t="shared" si="789"/>
        <v>1</v>
      </c>
      <c r="O1733" s="377"/>
      <c r="P1733" s="377" t="s">
        <v>13773</v>
      </c>
    </row>
    <row r="1734" spans="1:16" x14ac:dyDescent="0.25">
      <c r="A1734" s="378">
        <f t="shared" si="787"/>
        <v>89713</v>
      </c>
      <c r="B1734" s="379">
        <v>38383</v>
      </c>
      <c r="C1734" s="380"/>
      <c r="D1734" s="380" t="s">
        <v>7660</v>
      </c>
      <c r="E1734" s="381"/>
      <c r="F1734" s="381" t="s">
        <v>6</v>
      </c>
      <c r="G1734" s="382">
        <v>2.12E-2</v>
      </c>
      <c r="H1734" s="383">
        <f>VLOOKUP(B1734,'INS-SIN-SD-10-2023'!A:D,4,0)</f>
        <v>2.27</v>
      </c>
      <c r="I1734" s="383"/>
      <c r="J1734" s="25">
        <f t="shared" si="788"/>
        <v>0.04</v>
      </c>
      <c r="M1734" s="25">
        <f>VLOOKUP(B1734,'INS-SIN-SD-10-2023'!A:D,4,0)</f>
        <v>2.27</v>
      </c>
      <c r="N1734" s="25" t="b">
        <f t="shared" si="789"/>
        <v>1</v>
      </c>
      <c r="O1734" s="377"/>
      <c r="P1734" s="377" t="s">
        <v>13773</v>
      </c>
    </row>
    <row r="1735" spans="1:16" ht="45" x14ac:dyDescent="0.25">
      <c r="A1735" s="328">
        <v>89714</v>
      </c>
      <c r="B1735" s="357"/>
      <c r="C1735" s="339" t="s">
        <v>5139</v>
      </c>
      <c r="D1735" s="339"/>
      <c r="E1735" s="334" t="s">
        <v>16</v>
      </c>
      <c r="F1735" s="334"/>
      <c r="G1735" s="358"/>
      <c r="H1735" s="359"/>
      <c r="I1735" s="340">
        <f>SUMIF(A:A,A1735,J:J)</f>
        <v>36.65</v>
      </c>
      <c r="J1735" s="377"/>
      <c r="K1735" s="377"/>
      <c r="L1735" s="377"/>
      <c r="M1735" s="377"/>
      <c r="N1735" s="377"/>
      <c r="O1735" s="377"/>
      <c r="P1735" s="377"/>
    </row>
    <row r="1736" spans="1:16" ht="30" x14ac:dyDescent="0.25">
      <c r="A1736" s="390">
        <f t="shared" ref="A1736:A1739" si="790">IF(O1736&lt;&gt;0,O1736,A1735)</f>
        <v>89714</v>
      </c>
      <c r="B1736" s="391">
        <v>88248</v>
      </c>
      <c r="C1736" s="392"/>
      <c r="D1736" s="392" t="s">
        <v>3290</v>
      </c>
      <c r="E1736" s="393"/>
      <c r="F1736" s="393" t="s">
        <v>517</v>
      </c>
      <c r="G1736" s="394">
        <v>0.44440000000000002</v>
      </c>
      <c r="H1736" s="395">
        <f>VLOOKUP(B1736,'CMP-SIN-SD-10-2023'!A:D,4,0)</f>
        <v>22.17</v>
      </c>
      <c r="I1736" s="395"/>
      <c r="J1736" s="25">
        <f t="shared" ref="J1736:J1739" si="791">TRUNC((H1736*G1736),2)</f>
        <v>9.85</v>
      </c>
      <c r="M1736" s="25">
        <f>VLOOKUP(B1736,'CMP-SIN-SD-10-2023'!A:D,4,0)</f>
        <v>22.17</v>
      </c>
      <c r="N1736" s="25" t="b">
        <f t="shared" ref="N1736:N1739" si="792">M1736=H1736</f>
        <v>1</v>
      </c>
      <c r="O1736" s="377"/>
      <c r="P1736" s="377"/>
    </row>
    <row r="1737" spans="1:16" ht="30" x14ac:dyDescent="0.25">
      <c r="A1737" s="367">
        <f t="shared" si="790"/>
        <v>89714</v>
      </c>
      <c r="B1737" s="226">
        <v>88267</v>
      </c>
      <c r="C1737" s="227"/>
      <c r="D1737" s="227" t="s">
        <v>3307</v>
      </c>
      <c r="E1737" s="228"/>
      <c r="F1737" s="228" t="s">
        <v>517</v>
      </c>
      <c r="G1737" s="368">
        <v>0.44440000000000002</v>
      </c>
      <c r="H1737" s="369">
        <f>VLOOKUP(B1737,'CMP-SIN-SD-10-2023'!A:D,4,0)</f>
        <v>28.78</v>
      </c>
      <c r="I1737" s="369"/>
      <c r="J1737" s="25">
        <f t="shared" si="791"/>
        <v>12.78</v>
      </c>
      <c r="M1737" s="25">
        <f>VLOOKUP(B1737,'CMP-SIN-SD-10-2023'!A:D,4,0)</f>
        <v>28.78</v>
      </c>
      <c r="N1737" s="25" t="b">
        <f t="shared" si="792"/>
        <v>1</v>
      </c>
      <c r="O1737" s="377"/>
      <c r="P1737" s="377"/>
    </row>
    <row r="1738" spans="1:16" ht="30" x14ac:dyDescent="0.25">
      <c r="A1738" s="367">
        <f t="shared" si="790"/>
        <v>89714</v>
      </c>
      <c r="B1738" s="226">
        <v>9836</v>
      </c>
      <c r="C1738" s="227"/>
      <c r="D1738" s="227" t="s">
        <v>7850</v>
      </c>
      <c r="E1738" s="228"/>
      <c r="F1738" s="228" t="s">
        <v>16</v>
      </c>
      <c r="G1738" s="368">
        <v>1.0548999999999999</v>
      </c>
      <c r="H1738" s="369">
        <f>VLOOKUP(B1738,'INS-SIN-SD-10-2023'!A:D,4,0)</f>
        <v>13.25</v>
      </c>
      <c r="I1738" s="369"/>
      <c r="J1738" s="25">
        <f t="shared" si="791"/>
        <v>13.97</v>
      </c>
      <c r="M1738" s="25">
        <f>VLOOKUP(B1738,'INS-SIN-SD-10-2023'!A:D,4,0)</f>
        <v>13.25</v>
      </c>
      <c r="N1738" s="25" t="b">
        <f t="shared" si="792"/>
        <v>1</v>
      </c>
      <c r="O1738" s="377"/>
      <c r="P1738" s="377" t="s">
        <v>13773</v>
      </c>
    </row>
    <row r="1739" spans="1:16" x14ac:dyDescent="0.25">
      <c r="A1739" s="378">
        <f t="shared" si="790"/>
        <v>89714</v>
      </c>
      <c r="B1739" s="379">
        <v>38383</v>
      </c>
      <c r="C1739" s="380"/>
      <c r="D1739" s="380" t="s">
        <v>7660</v>
      </c>
      <c r="E1739" s="381"/>
      <c r="F1739" s="381" t="s">
        <v>6</v>
      </c>
      <c r="G1739" s="382">
        <v>2.47E-2</v>
      </c>
      <c r="H1739" s="383">
        <f>VLOOKUP(B1739,'INS-SIN-SD-10-2023'!A:D,4,0)</f>
        <v>2.27</v>
      </c>
      <c r="I1739" s="383"/>
      <c r="J1739" s="25">
        <f t="shared" si="791"/>
        <v>0.05</v>
      </c>
      <c r="M1739" s="25">
        <f>VLOOKUP(B1739,'INS-SIN-SD-10-2023'!A:D,4,0)</f>
        <v>2.27</v>
      </c>
      <c r="N1739" s="25" t="b">
        <f t="shared" si="792"/>
        <v>1</v>
      </c>
      <c r="O1739" s="377"/>
      <c r="P1739" s="377" t="s">
        <v>13773</v>
      </c>
    </row>
    <row r="1740" spans="1:16" ht="45" x14ac:dyDescent="0.25">
      <c r="A1740" s="328">
        <v>89849</v>
      </c>
      <c r="B1740" s="357"/>
      <c r="C1740" s="339" t="s">
        <v>5725</v>
      </c>
      <c r="D1740" s="339"/>
      <c r="E1740" s="334" t="s">
        <v>16</v>
      </c>
      <c r="F1740" s="334"/>
      <c r="G1740" s="358"/>
      <c r="H1740" s="359"/>
      <c r="I1740" s="340">
        <f>SUMIF(A:A,A1740,J:J)</f>
        <v>52.42</v>
      </c>
      <c r="J1740" s="377"/>
      <c r="K1740" s="377"/>
      <c r="L1740" s="377"/>
      <c r="M1740" s="377"/>
      <c r="N1740" s="377"/>
      <c r="O1740" s="377"/>
      <c r="P1740" s="377"/>
    </row>
    <row r="1741" spans="1:16" ht="30" x14ac:dyDescent="0.25">
      <c r="A1741" s="390">
        <f t="shared" ref="A1741:A1744" si="793">IF(O1741&lt;&gt;0,O1741,A1740)</f>
        <v>89849</v>
      </c>
      <c r="B1741" s="391">
        <v>88248</v>
      </c>
      <c r="C1741" s="392"/>
      <c r="D1741" s="392" t="s">
        <v>3290</v>
      </c>
      <c r="E1741" s="393"/>
      <c r="F1741" s="393" t="s">
        <v>517</v>
      </c>
      <c r="G1741" s="394">
        <v>0.31140000000000001</v>
      </c>
      <c r="H1741" s="395">
        <f>VLOOKUP(B1741,'CMP-SIN-SD-10-2023'!A:D,4,0)</f>
        <v>22.17</v>
      </c>
      <c r="I1741" s="395"/>
      <c r="J1741" s="25">
        <f t="shared" ref="J1741:J1744" si="794">TRUNC((H1741*G1741),2)</f>
        <v>6.9</v>
      </c>
      <c r="M1741" s="25">
        <f>VLOOKUP(B1741,'CMP-SIN-SD-10-2023'!A:D,4,0)</f>
        <v>22.17</v>
      </c>
      <c r="N1741" s="25" t="b">
        <f t="shared" ref="N1741:N1744" si="795">M1741=H1741</f>
        <v>1</v>
      </c>
      <c r="O1741" s="377"/>
      <c r="P1741" s="377"/>
    </row>
    <row r="1742" spans="1:16" ht="30" x14ac:dyDescent="0.25">
      <c r="A1742" s="367">
        <f t="shared" si="793"/>
        <v>89849</v>
      </c>
      <c r="B1742" s="226">
        <v>88267</v>
      </c>
      <c r="C1742" s="227"/>
      <c r="D1742" s="227" t="s">
        <v>3307</v>
      </c>
      <c r="E1742" s="228"/>
      <c r="F1742" s="228" t="s">
        <v>517</v>
      </c>
      <c r="G1742" s="368">
        <v>0.31140000000000001</v>
      </c>
      <c r="H1742" s="369">
        <f>VLOOKUP(B1742,'CMP-SIN-SD-10-2023'!A:D,4,0)</f>
        <v>28.78</v>
      </c>
      <c r="I1742" s="369"/>
      <c r="J1742" s="25">
        <f t="shared" si="794"/>
        <v>8.9600000000000009</v>
      </c>
      <c r="M1742" s="25">
        <f>VLOOKUP(B1742,'CMP-SIN-SD-10-2023'!A:D,4,0)</f>
        <v>28.78</v>
      </c>
      <c r="N1742" s="25" t="b">
        <f t="shared" si="795"/>
        <v>1</v>
      </c>
      <c r="O1742" s="377"/>
      <c r="P1742" s="377"/>
    </row>
    <row r="1743" spans="1:16" ht="30" x14ac:dyDescent="0.25">
      <c r="A1743" s="367">
        <f t="shared" si="793"/>
        <v>89849</v>
      </c>
      <c r="B1743" s="226">
        <v>20065</v>
      </c>
      <c r="C1743" s="227"/>
      <c r="D1743" s="227" t="s">
        <v>7851</v>
      </c>
      <c r="E1743" s="228"/>
      <c r="F1743" s="228" t="s">
        <v>16</v>
      </c>
      <c r="G1743" s="368">
        <v>1.0548999999999999</v>
      </c>
      <c r="H1743" s="369">
        <f>VLOOKUP(B1743,'INS-SIN-SD-10-2023'!A:D,4,0)</f>
        <v>34.630000000000003</v>
      </c>
      <c r="I1743" s="369"/>
      <c r="J1743" s="25">
        <f t="shared" si="794"/>
        <v>36.53</v>
      </c>
      <c r="M1743" s="25">
        <f>VLOOKUP(B1743,'INS-SIN-SD-10-2023'!A:D,4,0)</f>
        <v>34.630000000000003</v>
      </c>
      <c r="N1743" s="25" t="b">
        <f t="shared" si="795"/>
        <v>1</v>
      </c>
      <c r="O1743" s="377"/>
      <c r="P1743" s="377" t="s">
        <v>13773</v>
      </c>
    </row>
    <row r="1744" spans="1:16" x14ac:dyDescent="0.25">
      <c r="A1744" s="378">
        <f t="shared" si="793"/>
        <v>89849</v>
      </c>
      <c r="B1744" s="379">
        <v>38383</v>
      </c>
      <c r="C1744" s="380"/>
      <c r="D1744" s="380" t="s">
        <v>7660</v>
      </c>
      <c r="E1744" s="381"/>
      <c r="F1744" s="381" t="s">
        <v>6</v>
      </c>
      <c r="G1744" s="382">
        <v>1.7299999999999999E-2</v>
      </c>
      <c r="H1744" s="383">
        <f>VLOOKUP(B1744,'INS-SIN-SD-10-2023'!A:D,4,0)</f>
        <v>2.27</v>
      </c>
      <c r="I1744" s="383"/>
      <c r="J1744" s="25">
        <f t="shared" si="794"/>
        <v>0.03</v>
      </c>
      <c r="M1744" s="25">
        <f>VLOOKUP(B1744,'INS-SIN-SD-10-2023'!A:D,4,0)</f>
        <v>2.27</v>
      </c>
      <c r="N1744" s="25" t="b">
        <f t="shared" si="795"/>
        <v>1</v>
      </c>
      <c r="O1744" s="377"/>
      <c r="P1744" s="377" t="s">
        <v>13773</v>
      </c>
    </row>
    <row r="1745" spans="1:16" ht="60" x14ac:dyDescent="0.25">
      <c r="A1745" s="328">
        <v>89728</v>
      </c>
      <c r="B1745" s="357"/>
      <c r="C1745" s="339" t="s">
        <v>6074</v>
      </c>
      <c r="D1745" s="339"/>
      <c r="E1745" s="334" t="s">
        <v>6</v>
      </c>
      <c r="F1745" s="334"/>
      <c r="G1745" s="358"/>
      <c r="H1745" s="359"/>
      <c r="I1745" s="340">
        <f>SUMIF(A:A,A1745,J:J)</f>
        <v>12.729999999999999</v>
      </c>
      <c r="J1745" s="377"/>
      <c r="K1745" s="377"/>
      <c r="L1745" s="377"/>
      <c r="M1745" s="377"/>
      <c r="N1745" s="377"/>
      <c r="O1745" s="377"/>
      <c r="P1745" s="377"/>
    </row>
    <row r="1746" spans="1:16" ht="30" x14ac:dyDescent="0.25">
      <c r="A1746" s="390">
        <f t="shared" ref="A1746:A1751" si="796">IF(O1746&lt;&gt;0,O1746,A1745)</f>
        <v>89728</v>
      </c>
      <c r="B1746" s="391">
        <v>88248</v>
      </c>
      <c r="C1746" s="392"/>
      <c r="D1746" s="392" t="s">
        <v>3290</v>
      </c>
      <c r="E1746" s="393"/>
      <c r="F1746" s="393" t="s">
        <v>517</v>
      </c>
      <c r="G1746" s="394">
        <v>0.127</v>
      </c>
      <c r="H1746" s="395">
        <f>VLOOKUP(B1746,'CMP-SIN-SD-10-2023'!A:D,4,0)</f>
        <v>22.17</v>
      </c>
      <c r="I1746" s="395"/>
      <c r="J1746" s="25">
        <f t="shared" ref="J1746:J1751" si="797">TRUNC((H1746*G1746),2)</f>
        <v>2.81</v>
      </c>
      <c r="M1746" s="25">
        <f>VLOOKUP(B1746,'CMP-SIN-SD-10-2023'!A:D,4,0)</f>
        <v>22.17</v>
      </c>
      <c r="N1746" s="25" t="b">
        <f t="shared" ref="N1746:N1751" si="798">M1746=H1746</f>
        <v>1</v>
      </c>
      <c r="O1746" s="377"/>
      <c r="P1746" s="377"/>
    </row>
    <row r="1747" spans="1:16" ht="30" x14ac:dyDescent="0.25">
      <c r="A1747" s="367">
        <f t="shared" si="796"/>
        <v>89728</v>
      </c>
      <c r="B1747" s="226">
        <v>88267</v>
      </c>
      <c r="C1747" s="227"/>
      <c r="D1747" s="227" t="s">
        <v>3307</v>
      </c>
      <c r="E1747" s="228"/>
      <c r="F1747" s="228" t="s">
        <v>517</v>
      </c>
      <c r="G1747" s="368">
        <v>0.127</v>
      </c>
      <c r="H1747" s="369">
        <f>VLOOKUP(B1747,'CMP-SIN-SD-10-2023'!A:D,4,0)</f>
        <v>28.78</v>
      </c>
      <c r="I1747" s="369"/>
      <c r="J1747" s="25">
        <f t="shared" si="797"/>
        <v>3.65</v>
      </c>
      <c r="M1747" s="25">
        <f>VLOOKUP(B1747,'CMP-SIN-SD-10-2023'!A:D,4,0)</f>
        <v>28.78</v>
      </c>
      <c r="N1747" s="25" t="b">
        <f t="shared" si="798"/>
        <v>1</v>
      </c>
      <c r="O1747" s="377"/>
      <c r="P1747" s="377"/>
    </row>
    <row r="1748" spans="1:16" x14ac:dyDescent="0.25">
      <c r="A1748" s="367">
        <f t="shared" si="796"/>
        <v>89728</v>
      </c>
      <c r="B1748" s="226">
        <v>122</v>
      </c>
      <c r="C1748" s="227"/>
      <c r="D1748" s="227" t="s">
        <v>7440</v>
      </c>
      <c r="E1748" s="228"/>
      <c r="F1748" s="228" t="s">
        <v>6</v>
      </c>
      <c r="G1748" s="368">
        <v>9.9000000000000008E-3</v>
      </c>
      <c r="H1748" s="369">
        <f>VLOOKUP(B1748,'INS-SIN-SD-10-2023'!A:D,4,0)</f>
        <v>66.86</v>
      </c>
      <c r="I1748" s="369"/>
      <c r="J1748" s="25">
        <f t="shared" si="797"/>
        <v>0.66</v>
      </c>
      <c r="M1748" s="25">
        <f>VLOOKUP(B1748,'INS-SIN-SD-10-2023'!A:D,4,0)</f>
        <v>66.86</v>
      </c>
      <c r="N1748" s="25" t="b">
        <f t="shared" si="798"/>
        <v>1</v>
      </c>
      <c r="O1748" s="377"/>
      <c r="P1748" s="377" t="s">
        <v>13773</v>
      </c>
    </row>
    <row r="1749" spans="1:16" x14ac:dyDescent="0.25">
      <c r="A1749" s="367">
        <f t="shared" si="796"/>
        <v>89728</v>
      </c>
      <c r="B1749" s="226">
        <v>1933</v>
      </c>
      <c r="C1749" s="227"/>
      <c r="D1749" s="227" t="s">
        <v>7564</v>
      </c>
      <c r="E1749" s="228"/>
      <c r="F1749" s="228" t="s">
        <v>6</v>
      </c>
      <c r="G1749" s="368">
        <v>1</v>
      </c>
      <c r="H1749" s="369">
        <f>VLOOKUP(B1749,'INS-SIN-SD-10-2023'!A:D,4,0)</f>
        <v>4.47</v>
      </c>
      <c r="I1749" s="369"/>
      <c r="J1749" s="25">
        <f t="shared" si="797"/>
        <v>4.47</v>
      </c>
      <c r="M1749" s="25">
        <f>VLOOKUP(B1749,'INS-SIN-SD-10-2023'!A:D,4,0)</f>
        <v>4.47</v>
      </c>
      <c r="N1749" s="25" t="b">
        <f t="shared" si="798"/>
        <v>1</v>
      </c>
      <c r="O1749" s="377"/>
      <c r="P1749" s="377" t="s">
        <v>13773</v>
      </c>
    </row>
    <row r="1750" spans="1:16" ht="30" x14ac:dyDescent="0.25">
      <c r="A1750" s="367">
        <f t="shared" si="796"/>
        <v>89728</v>
      </c>
      <c r="B1750" s="226">
        <v>20083</v>
      </c>
      <c r="C1750" s="227"/>
      <c r="D1750" s="227" t="s">
        <v>7774</v>
      </c>
      <c r="E1750" s="228"/>
      <c r="F1750" s="228" t="s">
        <v>6</v>
      </c>
      <c r="G1750" s="368">
        <v>1.4999999999999999E-2</v>
      </c>
      <c r="H1750" s="369">
        <f>VLOOKUP(B1750,'INS-SIN-SD-10-2023'!A:D,4,0)</f>
        <v>75.75</v>
      </c>
      <c r="I1750" s="369"/>
      <c r="J1750" s="25">
        <f t="shared" si="797"/>
        <v>1.1299999999999999</v>
      </c>
      <c r="M1750" s="25">
        <f>VLOOKUP(B1750,'INS-SIN-SD-10-2023'!A:D,4,0)</f>
        <v>75.75</v>
      </c>
      <c r="N1750" s="25" t="b">
        <f t="shared" si="798"/>
        <v>1</v>
      </c>
      <c r="O1750" s="377"/>
      <c r="P1750" s="377" t="s">
        <v>13773</v>
      </c>
    </row>
    <row r="1751" spans="1:16" x14ac:dyDescent="0.25">
      <c r="A1751" s="378">
        <f t="shared" si="796"/>
        <v>89728</v>
      </c>
      <c r="B1751" s="379">
        <v>38383</v>
      </c>
      <c r="C1751" s="380"/>
      <c r="D1751" s="380" t="s">
        <v>7660</v>
      </c>
      <c r="E1751" s="381"/>
      <c r="F1751" s="381" t="s">
        <v>6</v>
      </c>
      <c r="G1751" s="382">
        <v>7.1000000000000004E-3</v>
      </c>
      <c r="H1751" s="383">
        <f>VLOOKUP(B1751,'INS-SIN-SD-10-2023'!A:D,4,0)</f>
        <v>2.27</v>
      </c>
      <c r="I1751" s="383"/>
      <c r="J1751" s="25">
        <f t="shared" si="797"/>
        <v>0.01</v>
      </c>
      <c r="M1751" s="25">
        <f>VLOOKUP(B1751,'INS-SIN-SD-10-2023'!A:D,4,0)</f>
        <v>2.27</v>
      </c>
      <c r="N1751" s="25" t="b">
        <f t="shared" si="798"/>
        <v>1</v>
      </c>
      <c r="O1751" s="377"/>
      <c r="P1751" s="377" t="s">
        <v>13773</v>
      </c>
    </row>
    <row r="1752" spans="1:16" ht="60" x14ac:dyDescent="0.25">
      <c r="A1752" s="328">
        <v>89733</v>
      </c>
      <c r="B1752" s="357"/>
      <c r="C1752" s="339" t="s">
        <v>6078</v>
      </c>
      <c r="D1752" s="339"/>
      <c r="E1752" s="334" t="s">
        <v>6</v>
      </c>
      <c r="F1752" s="334"/>
      <c r="G1752" s="358"/>
      <c r="H1752" s="359"/>
      <c r="I1752" s="340">
        <f>SUMIF(A:A,A1752,J:J)</f>
        <v>21.96</v>
      </c>
      <c r="J1752" s="377"/>
      <c r="K1752" s="377"/>
      <c r="L1752" s="377"/>
      <c r="M1752" s="377"/>
      <c r="N1752" s="377"/>
      <c r="O1752" s="377"/>
      <c r="P1752" s="377"/>
    </row>
    <row r="1753" spans="1:16" ht="30" x14ac:dyDescent="0.25">
      <c r="A1753" s="390">
        <f t="shared" ref="A1753:A1757" si="799">IF(O1753&lt;&gt;0,O1753,A1752)</f>
        <v>89733</v>
      </c>
      <c r="B1753" s="391">
        <v>88248</v>
      </c>
      <c r="C1753" s="392"/>
      <c r="D1753" s="392" t="s">
        <v>3290</v>
      </c>
      <c r="E1753" s="393"/>
      <c r="F1753" s="393" t="s">
        <v>517</v>
      </c>
      <c r="G1753" s="394">
        <v>0.13789999999999999</v>
      </c>
      <c r="H1753" s="395">
        <f>VLOOKUP(B1753,'CMP-SIN-SD-10-2023'!A:D,4,0)</f>
        <v>22.17</v>
      </c>
      <c r="I1753" s="395"/>
      <c r="J1753" s="25">
        <f t="shared" ref="J1753:J1757" si="800">TRUNC((H1753*G1753),2)</f>
        <v>3.05</v>
      </c>
      <c r="M1753" s="25">
        <f>VLOOKUP(B1753,'CMP-SIN-SD-10-2023'!A:D,4,0)</f>
        <v>22.17</v>
      </c>
      <c r="N1753" s="25" t="b">
        <f t="shared" ref="N1753:N1757" si="801">M1753=H1753</f>
        <v>1</v>
      </c>
      <c r="O1753" s="377"/>
      <c r="P1753" s="377"/>
    </row>
    <row r="1754" spans="1:16" ht="30" x14ac:dyDescent="0.25">
      <c r="A1754" s="367">
        <f t="shared" si="799"/>
        <v>89733</v>
      </c>
      <c r="B1754" s="226">
        <v>88267</v>
      </c>
      <c r="C1754" s="227"/>
      <c r="D1754" s="227" t="s">
        <v>3307</v>
      </c>
      <c r="E1754" s="228"/>
      <c r="F1754" s="228" t="s">
        <v>517</v>
      </c>
      <c r="G1754" s="368">
        <v>0.13789999999999999</v>
      </c>
      <c r="H1754" s="369">
        <f>VLOOKUP(B1754,'CMP-SIN-SD-10-2023'!A:D,4,0)</f>
        <v>28.78</v>
      </c>
      <c r="I1754" s="369"/>
      <c r="J1754" s="25">
        <f t="shared" si="800"/>
        <v>3.96</v>
      </c>
      <c r="M1754" s="25">
        <f>VLOOKUP(B1754,'CMP-SIN-SD-10-2023'!A:D,4,0)</f>
        <v>28.78</v>
      </c>
      <c r="N1754" s="25" t="b">
        <f t="shared" si="801"/>
        <v>1</v>
      </c>
      <c r="O1754" s="377"/>
      <c r="P1754" s="377"/>
    </row>
    <row r="1755" spans="1:16" ht="30" x14ac:dyDescent="0.25">
      <c r="A1755" s="367">
        <f t="shared" si="799"/>
        <v>89733</v>
      </c>
      <c r="B1755" s="226">
        <v>296</v>
      </c>
      <c r="C1755" s="227"/>
      <c r="D1755" s="227" t="s">
        <v>7444</v>
      </c>
      <c r="E1755" s="228"/>
      <c r="F1755" s="228" t="s">
        <v>6</v>
      </c>
      <c r="G1755" s="368">
        <v>2</v>
      </c>
      <c r="H1755" s="369">
        <f>VLOOKUP(B1755,'INS-SIN-SD-10-2023'!A:D,4,0)</f>
        <v>1.68</v>
      </c>
      <c r="I1755" s="369"/>
      <c r="J1755" s="25">
        <f t="shared" si="800"/>
        <v>3.36</v>
      </c>
      <c r="M1755" s="25">
        <f>VLOOKUP(B1755,'INS-SIN-SD-10-2023'!A:D,4,0)</f>
        <v>1.68</v>
      </c>
      <c r="N1755" s="25" t="b">
        <f t="shared" si="801"/>
        <v>1</v>
      </c>
      <c r="O1755" s="377"/>
      <c r="P1755" s="377" t="s">
        <v>13773</v>
      </c>
    </row>
    <row r="1756" spans="1:16" x14ac:dyDescent="0.25">
      <c r="A1756" s="367">
        <f t="shared" si="799"/>
        <v>89733</v>
      </c>
      <c r="B1756" s="226">
        <v>1932</v>
      </c>
      <c r="C1756" s="227"/>
      <c r="D1756" s="227" t="s">
        <v>7565</v>
      </c>
      <c r="E1756" s="228"/>
      <c r="F1756" s="228" t="s">
        <v>6</v>
      </c>
      <c r="G1756" s="368">
        <v>1</v>
      </c>
      <c r="H1756" s="369">
        <f>VLOOKUP(B1756,'INS-SIN-SD-10-2023'!A:D,4,0)</f>
        <v>10.220000000000001</v>
      </c>
      <c r="I1756" s="369"/>
      <c r="J1756" s="25">
        <f t="shared" si="800"/>
        <v>10.220000000000001</v>
      </c>
      <c r="M1756" s="25">
        <f>VLOOKUP(B1756,'INS-SIN-SD-10-2023'!A:D,4,0)</f>
        <v>10.220000000000001</v>
      </c>
      <c r="N1756" s="25" t="b">
        <f t="shared" si="801"/>
        <v>1</v>
      </c>
      <c r="O1756" s="377"/>
      <c r="P1756" s="377" t="s">
        <v>13773</v>
      </c>
    </row>
    <row r="1757" spans="1:16" ht="45" x14ac:dyDescent="0.25">
      <c r="A1757" s="378">
        <f t="shared" si="799"/>
        <v>89733</v>
      </c>
      <c r="B1757" s="379">
        <v>20078</v>
      </c>
      <c r="C1757" s="380"/>
      <c r="D1757" s="380" t="s">
        <v>7708</v>
      </c>
      <c r="E1757" s="381"/>
      <c r="F1757" s="381" t="s">
        <v>6</v>
      </c>
      <c r="G1757" s="382">
        <v>0.05</v>
      </c>
      <c r="H1757" s="383">
        <f>VLOOKUP(B1757,'INS-SIN-SD-10-2023'!A:D,4,0)</f>
        <v>27.59</v>
      </c>
      <c r="I1757" s="383"/>
      <c r="J1757" s="25">
        <f t="shared" si="800"/>
        <v>1.37</v>
      </c>
      <c r="M1757" s="25">
        <f>VLOOKUP(B1757,'INS-SIN-SD-10-2023'!A:D,4,0)</f>
        <v>27.59</v>
      </c>
      <c r="N1757" s="25" t="b">
        <f t="shared" si="801"/>
        <v>1</v>
      </c>
      <c r="O1757" s="377"/>
      <c r="P1757" s="377" t="s">
        <v>13773</v>
      </c>
    </row>
    <row r="1758" spans="1:16" ht="60" x14ac:dyDescent="0.25">
      <c r="A1758" s="328">
        <v>89735</v>
      </c>
      <c r="B1758" s="357"/>
      <c r="C1758" s="339" t="s">
        <v>6080</v>
      </c>
      <c r="D1758" s="339"/>
      <c r="E1758" s="334" t="s">
        <v>6</v>
      </c>
      <c r="F1758" s="334"/>
      <c r="G1758" s="358"/>
      <c r="H1758" s="359"/>
      <c r="I1758" s="340">
        <f>SUMIF(A:A,A1758,J:J)</f>
        <v>23.900000000000002</v>
      </c>
      <c r="J1758" s="377"/>
      <c r="K1758" s="377"/>
      <c r="L1758" s="377"/>
      <c r="M1758" s="377"/>
      <c r="N1758" s="377"/>
      <c r="O1758" s="377"/>
      <c r="P1758" s="377"/>
    </row>
    <row r="1759" spans="1:16" ht="30" x14ac:dyDescent="0.25">
      <c r="A1759" s="390">
        <f t="shared" ref="A1759:A1763" si="802">IF(O1759&lt;&gt;0,O1759,A1758)</f>
        <v>89735</v>
      </c>
      <c r="B1759" s="391">
        <v>88248</v>
      </c>
      <c r="C1759" s="392"/>
      <c r="D1759" s="392" t="s">
        <v>3290</v>
      </c>
      <c r="E1759" s="393"/>
      <c r="F1759" s="393" t="s">
        <v>517</v>
      </c>
      <c r="G1759" s="394">
        <v>0.13789999999999999</v>
      </c>
      <c r="H1759" s="395">
        <f>VLOOKUP(B1759,'CMP-SIN-SD-10-2023'!A:D,4,0)</f>
        <v>22.17</v>
      </c>
      <c r="I1759" s="395"/>
      <c r="J1759" s="25">
        <f t="shared" ref="J1759:J1763" si="803">TRUNC((H1759*G1759),2)</f>
        <v>3.05</v>
      </c>
      <c r="M1759" s="25">
        <f>VLOOKUP(B1759,'CMP-SIN-SD-10-2023'!A:D,4,0)</f>
        <v>22.17</v>
      </c>
      <c r="N1759" s="25" t="b">
        <f t="shared" ref="N1759:N1763" si="804">M1759=H1759</f>
        <v>1</v>
      </c>
      <c r="O1759" s="377"/>
      <c r="P1759" s="377"/>
    </row>
    <row r="1760" spans="1:16" ht="30" x14ac:dyDescent="0.25">
      <c r="A1760" s="367">
        <f t="shared" si="802"/>
        <v>89735</v>
      </c>
      <c r="B1760" s="226">
        <v>88267</v>
      </c>
      <c r="C1760" s="227"/>
      <c r="D1760" s="227" t="s">
        <v>3307</v>
      </c>
      <c r="E1760" s="228"/>
      <c r="F1760" s="228" t="s">
        <v>517</v>
      </c>
      <c r="G1760" s="368">
        <v>0.13789999999999999</v>
      </c>
      <c r="H1760" s="369">
        <f>VLOOKUP(B1760,'CMP-SIN-SD-10-2023'!A:D,4,0)</f>
        <v>28.78</v>
      </c>
      <c r="I1760" s="369"/>
      <c r="J1760" s="25">
        <f t="shared" si="803"/>
        <v>3.96</v>
      </c>
      <c r="M1760" s="25">
        <f>VLOOKUP(B1760,'CMP-SIN-SD-10-2023'!A:D,4,0)</f>
        <v>28.78</v>
      </c>
      <c r="N1760" s="25" t="b">
        <f t="shared" si="804"/>
        <v>1</v>
      </c>
      <c r="O1760" s="377"/>
      <c r="P1760" s="377"/>
    </row>
    <row r="1761" spans="1:16" ht="30" x14ac:dyDescent="0.25">
      <c r="A1761" s="367">
        <f t="shared" si="802"/>
        <v>89735</v>
      </c>
      <c r="B1761" s="226">
        <v>296</v>
      </c>
      <c r="C1761" s="227"/>
      <c r="D1761" s="227" t="s">
        <v>7444</v>
      </c>
      <c r="E1761" s="228"/>
      <c r="F1761" s="228" t="s">
        <v>6</v>
      </c>
      <c r="G1761" s="368">
        <v>2</v>
      </c>
      <c r="H1761" s="369">
        <f>VLOOKUP(B1761,'INS-SIN-SD-10-2023'!A:D,4,0)</f>
        <v>1.68</v>
      </c>
      <c r="I1761" s="369"/>
      <c r="J1761" s="25">
        <f t="shared" si="803"/>
        <v>3.36</v>
      </c>
      <c r="M1761" s="25">
        <f>VLOOKUP(B1761,'INS-SIN-SD-10-2023'!A:D,4,0)</f>
        <v>1.68</v>
      </c>
      <c r="N1761" s="25" t="b">
        <f t="shared" si="804"/>
        <v>1</v>
      </c>
      <c r="O1761" s="377"/>
      <c r="P1761" s="377" t="s">
        <v>13773</v>
      </c>
    </row>
    <row r="1762" spans="1:16" x14ac:dyDescent="0.25">
      <c r="A1762" s="367">
        <f t="shared" si="802"/>
        <v>89735</v>
      </c>
      <c r="B1762" s="226">
        <v>1968</v>
      </c>
      <c r="C1762" s="227"/>
      <c r="D1762" s="227" t="s">
        <v>7568</v>
      </c>
      <c r="E1762" s="228"/>
      <c r="F1762" s="228" t="s">
        <v>6</v>
      </c>
      <c r="G1762" s="368">
        <v>1</v>
      </c>
      <c r="H1762" s="369">
        <f>VLOOKUP(B1762,'INS-SIN-SD-10-2023'!A:D,4,0)</f>
        <v>12.16</v>
      </c>
      <c r="I1762" s="369"/>
      <c r="J1762" s="25">
        <f t="shared" si="803"/>
        <v>12.16</v>
      </c>
      <c r="M1762" s="25">
        <f>VLOOKUP(B1762,'INS-SIN-SD-10-2023'!A:D,4,0)</f>
        <v>12.16</v>
      </c>
      <c r="N1762" s="25" t="b">
        <f t="shared" si="804"/>
        <v>1</v>
      </c>
      <c r="O1762" s="377"/>
      <c r="P1762" s="377" t="s">
        <v>13773</v>
      </c>
    </row>
    <row r="1763" spans="1:16" ht="45" x14ac:dyDescent="0.25">
      <c r="A1763" s="378">
        <f t="shared" si="802"/>
        <v>89735</v>
      </c>
      <c r="B1763" s="379">
        <v>20078</v>
      </c>
      <c r="C1763" s="380"/>
      <c r="D1763" s="380" t="s">
        <v>7708</v>
      </c>
      <c r="E1763" s="381"/>
      <c r="F1763" s="381" t="s">
        <v>6</v>
      </c>
      <c r="G1763" s="382">
        <v>0.05</v>
      </c>
      <c r="H1763" s="383">
        <f>VLOOKUP(B1763,'INS-SIN-SD-10-2023'!A:D,4,0)</f>
        <v>27.59</v>
      </c>
      <c r="I1763" s="383"/>
      <c r="J1763" s="25">
        <f t="shared" si="803"/>
        <v>1.37</v>
      </c>
      <c r="M1763" s="25">
        <f>VLOOKUP(B1763,'INS-SIN-SD-10-2023'!A:D,4,0)</f>
        <v>27.59</v>
      </c>
      <c r="N1763" s="25" t="b">
        <f t="shared" si="804"/>
        <v>1</v>
      </c>
      <c r="O1763" s="377"/>
      <c r="P1763" s="377" t="s">
        <v>13773</v>
      </c>
    </row>
    <row r="1764" spans="1:16" ht="60" x14ac:dyDescent="0.25">
      <c r="A1764" s="328">
        <v>104331</v>
      </c>
      <c r="B1764" s="357"/>
      <c r="C1764" s="339" t="s">
        <v>14073</v>
      </c>
      <c r="D1764" s="339"/>
      <c r="E1764" s="334" t="s">
        <v>6</v>
      </c>
      <c r="F1764" s="334"/>
      <c r="G1764" s="358"/>
      <c r="H1764" s="359"/>
      <c r="I1764" s="340">
        <f>SUMIF(A:A,A1764,J:J)</f>
        <v>25.45</v>
      </c>
      <c r="J1764" s="377"/>
      <c r="K1764" s="377"/>
      <c r="L1764" s="377"/>
      <c r="M1764" s="377"/>
      <c r="N1764" s="377"/>
      <c r="O1764" s="377"/>
      <c r="P1764" s="377"/>
    </row>
    <row r="1765" spans="1:16" ht="30" x14ac:dyDescent="0.25">
      <c r="A1765" s="390">
        <f t="shared" ref="A1765:A1769" si="805">IF(O1765&lt;&gt;0,O1765,A1764)</f>
        <v>104331</v>
      </c>
      <c r="B1765" s="391">
        <v>88248</v>
      </c>
      <c r="C1765" s="392"/>
      <c r="D1765" s="392" t="s">
        <v>3290</v>
      </c>
      <c r="E1765" s="393"/>
      <c r="F1765" s="393" t="s">
        <v>517</v>
      </c>
      <c r="G1765" s="394">
        <v>0.13789999999999999</v>
      </c>
      <c r="H1765" s="395">
        <f>VLOOKUP(B1765,'CMP-SIN-SD-10-2023'!A:D,4,0)</f>
        <v>22.17</v>
      </c>
      <c r="I1765" s="395"/>
      <c r="J1765" s="25">
        <f t="shared" ref="J1765:J1769" si="806">TRUNC((H1765*G1765),2)</f>
        <v>3.05</v>
      </c>
      <c r="M1765" s="25">
        <f>VLOOKUP(B1765,'CMP-SIN-SD-10-2023'!A:D,4,0)</f>
        <v>22.17</v>
      </c>
      <c r="N1765" s="25" t="b">
        <f t="shared" ref="N1765:N1769" si="807">M1765=H1765</f>
        <v>1</v>
      </c>
      <c r="O1765" s="377"/>
      <c r="P1765" s="377"/>
    </row>
    <row r="1766" spans="1:16" ht="30" x14ac:dyDescent="0.25">
      <c r="A1766" s="367">
        <f t="shared" si="805"/>
        <v>104331</v>
      </c>
      <c r="B1766" s="226">
        <v>88267</v>
      </c>
      <c r="C1766" s="227"/>
      <c r="D1766" s="227" t="s">
        <v>3307</v>
      </c>
      <c r="E1766" s="228"/>
      <c r="F1766" s="228" t="s">
        <v>517</v>
      </c>
      <c r="G1766" s="368">
        <v>0.13789999999999999</v>
      </c>
      <c r="H1766" s="369">
        <f>VLOOKUP(B1766,'CMP-SIN-SD-10-2023'!A:D,4,0)</f>
        <v>28.78</v>
      </c>
      <c r="I1766" s="369"/>
      <c r="J1766" s="25">
        <f t="shared" si="806"/>
        <v>3.96</v>
      </c>
      <c r="M1766" s="25">
        <f>VLOOKUP(B1766,'CMP-SIN-SD-10-2023'!A:D,4,0)</f>
        <v>28.78</v>
      </c>
      <c r="N1766" s="25" t="b">
        <f t="shared" si="807"/>
        <v>1</v>
      </c>
      <c r="O1766" s="377"/>
      <c r="P1766" s="377"/>
    </row>
    <row r="1767" spans="1:16" ht="30" x14ac:dyDescent="0.25">
      <c r="A1767" s="367">
        <f t="shared" si="805"/>
        <v>104331</v>
      </c>
      <c r="B1767" s="226">
        <v>296</v>
      </c>
      <c r="C1767" s="227"/>
      <c r="D1767" s="227" t="s">
        <v>7444</v>
      </c>
      <c r="E1767" s="228"/>
      <c r="F1767" s="228" t="s">
        <v>6</v>
      </c>
      <c r="G1767" s="368">
        <v>2</v>
      </c>
      <c r="H1767" s="369">
        <f>VLOOKUP(B1767,'INS-SIN-SD-10-2023'!A:D,4,0)</f>
        <v>1.68</v>
      </c>
      <c r="I1767" s="369"/>
      <c r="J1767" s="25">
        <f t="shared" si="806"/>
        <v>3.36</v>
      </c>
      <c r="M1767" s="25">
        <f>VLOOKUP(B1767,'INS-SIN-SD-10-2023'!A:D,4,0)</f>
        <v>1.68</v>
      </c>
      <c r="N1767" s="25" t="b">
        <f t="shared" si="807"/>
        <v>1</v>
      </c>
      <c r="O1767" s="377"/>
      <c r="P1767" s="377" t="s">
        <v>13773</v>
      </c>
    </row>
    <row r="1768" spans="1:16" x14ac:dyDescent="0.25">
      <c r="A1768" s="367">
        <f t="shared" si="805"/>
        <v>104331</v>
      </c>
      <c r="B1768" s="226">
        <v>10765</v>
      </c>
      <c r="C1768" s="227"/>
      <c r="D1768" s="227" t="s">
        <v>14074</v>
      </c>
      <c r="E1768" s="228"/>
      <c r="F1768" s="228" t="s">
        <v>6</v>
      </c>
      <c r="G1768" s="368">
        <v>1</v>
      </c>
      <c r="H1768" s="369">
        <v>13.71</v>
      </c>
      <c r="I1768" s="369"/>
      <c r="J1768" s="25">
        <f t="shared" si="806"/>
        <v>13.71</v>
      </c>
      <c r="M1768" s="25" t="e">
        <f>VLOOKUP(B1768,'INS-SIN-SD-10-2023'!A:D,4,0)</f>
        <v>#N/A</v>
      </c>
      <c r="N1768" s="25" t="e">
        <f t="shared" si="807"/>
        <v>#N/A</v>
      </c>
      <c r="O1768" s="377"/>
      <c r="P1768" s="377" t="s">
        <v>13773</v>
      </c>
    </row>
    <row r="1769" spans="1:16" ht="45" x14ac:dyDescent="0.25">
      <c r="A1769" s="378">
        <f t="shared" si="805"/>
        <v>104331</v>
      </c>
      <c r="B1769" s="379">
        <v>20078</v>
      </c>
      <c r="C1769" s="380"/>
      <c r="D1769" s="380" t="s">
        <v>7708</v>
      </c>
      <c r="E1769" s="381"/>
      <c r="F1769" s="381" t="s">
        <v>6</v>
      </c>
      <c r="G1769" s="382">
        <v>0.05</v>
      </c>
      <c r="H1769" s="383">
        <f>VLOOKUP(B1769,'INS-SIN-SD-10-2023'!A:D,4,0)</f>
        <v>27.59</v>
      </c>
      <c r="I1769" s="383"/>
      <c r="J1769" s="25">
        <f t="shared" si="806"/>
        <v>1.37</v>
      </c>
      <c r="M1769" s="25">
        <f>VLOOKUP(B1769,'INS-SIN-SD-10-2023'!A:D,4,0)</f>
        <v>27.59</v>
      </c>
      <c r="N1769" s="25" t="b">
        <f t="shared" si="807"/>
        <v>1</v>
      </c>
      <c r="O1769" s="377"/>
      <c r="P1769" s="377" t="s">
        <v>13773</v>
      </c>
    </row>
    <row r="1770" spans="1:16" ht="60" x14ac:dyDescent="0.25">
      <c r="A1770" s="328">
        <v>104334</v>
      </c>
      <c r="B1770" s="357"/>
      <c r="C1770" s="339" t="s">
        <v>14075</v>
      </c>
      <c r="D1770" s="339"/>
      <c r="E1770" s="334" t="s">
        <v>6</v>
      </c>
      <c r="F1770" s="334"/>
      <c r="G1770" s="358"/>
      <c r="H1770" s="359"/>
      <c r="I1770" s="340">
        <f>SUMIF(A:A,A1770,J:J)</f>
        <v>51.100000000000009</v>
      </c>
      <c r="J1770" s="377"/>
      <c r="K1770" s="377"/>
      <c r="L1770" s="377"/>
      <c r="M1770" s="377"/>
      <c r="N1770" s="377"/>
      <c r="O1770" s="377"/>
      <c r="P1770" s="377"/>
    </row>
    <row r="1771" spans="1:16" ht="30" x14ac:dyDescent="0.25">
      <c r="A1771" s="390">
        <f t="shared" ref="A1771:A1775" si="808">IF(O1771&lt;&gt;0,O1771,A1770)</f>
        <v>104334</v>
      </c>
      <c r="B1771" s="391">
        <v>88248</v>
      </c>
      <c r="C1771" s="392"/>
      <c r="D1771" s="392" t="s">
        <v>3290</v>
      </c>
      <c r="E1771" s="393"/>
      <c r="F1771" s="393" t="s">
        <v>517</v>
      </c>
      <c r="G1771" s="394">
        <v>0.19259999999999999</v>
      </c>
      <c r="H1771" s="395">
        <f>VLOOKUP(B1771,'CMP-SIN-SD-10-2023'!A:D,4,0)</f>
        <v>22.17</v>
      </c>
      <c r="I1771" s="395"/>
      <c r="J1771" s="25">
        <f t="shared" ref="J1771:J1775" si="809">TRUNC((H1771*G1771),2)</f>
        <v>4.26</v>
      </c>
      <c r="M1771" s="25">
        <f>VLOOKUP(B1771,'CMP-SIN-SD-10-2023'!A:D,4,0)</f>
        <v>22.17</v>
      </c>
      <c r="N1771" s="25" t="b">
        <f t="shared" ref="N1771:N1775" si="810">M1771=H1771</f>
        <v>1</v>
      </c>
      <c r="O1771" s="377"/>
      <c r="P1771" s="377"/>
    </row>
    <row r="1772" spans="1:16" ht="30" x14ac:dyDescent="0.25">
      <c r="A1772" s="367">
        <f t="shared" si="808"/>
        <v>104334</v>
      </c>
      <c r="B1772" s="226">
        <v>88267</v>
      </c>
      <c r="C1772" s="227"/>
      <c r="D1772" s="227" t="s">
        <v>3307</v>
      </c>
      <c r="E1772" s="228"/>
      <c r="F1772" s="228" t="s">
        <v>517</v>
      </c>
      <c r="G1772" s="368">
        <v>0.19259999999999999</v>
      </c>
      <c r="H1772" s="369">
        <f>VLOOKUP(B1772,'CMP-SIN-SD-10-2023'!A:D,4,0)</f>
        <v>28.78</v>
      </c>
      <c r="I1772" s="369"/>
      <c r="J1772" s="25">
        <f t="shared" si="809"/>
        <v>5.54</v>
      </c>
      <c r="M1772" s="25">
        <f>VLOOKUP(B1772,'CMP-SIN-SD-10-2023'!A:D,4,0)</f>
        <v>28.78</v>
      </c>
      <c r="N1772" s="25" t="b">
        <f t="shared" si="810"/>
        <v>1</v>
      </c>
      <c r="O1772" s="377"/>
      <c r="P1772" s="377"/>
    </row>
    <row r="1773" spans="1:16" ht="30" x14ac:dyDescent="0.25">
      <c r="A1773" s="367">
        <f t="shared" si="808"/>
        <v>104334</v>
      </c>
      <c r="B1773" s="226">
        <v>301</v>
      </c>
      <c r="C1773" s="227"/>
      <c r="D1773" s="227" t="s">
        <v>7443</v>
      </c>
      <c r="E1773" s="228"/>
      <c r="F1773" s="228" t="s">
        <v>6</v>
      </c>
      <c r="G1773" s="368">
        <v>2</v>
      </c>
      <c r="H1773" s="369">
        <f>VLOOKUP(B1773,'INS-SIN-SD-10-2023'!A:D,4,0)</f>
        <v>2.98</v>
      </c>
      <c r="I1773" s="369"/>
      <c r="J1773" s="25">
        <f t="shared" si="809"/>
        <v>5.96</v>
      </c>
      <c r="M1773" s="25">
        <f>VLOOKUP(B1773,'INS-SIN-SD-10-2023'!A:D,4,0)</f>
        <v>2.98</v>
      </c>
      <c r="N1773" s="25" t="b">
        <f t="shared" si="810"/>
        <v>1</v>
      </c>
      <c r="O1773" s="377"/>
      <c r="P1773" s="377" t="s">
        <v>13773</v>
      </c>
    </row>
    <row r="1774" spans="1:16" ht="30" x14ac:dyDescent="0.25">
      <c r="A1774" s="367">
        <f t="shared" si="808"/>
        <v>104334</v>
      </c>
      <c r="B1774" s="226">
        <v>1964</v>
      </c>
      <c r="C1774" s="227"/>
      <c r="D1774" s="227" t="s">
        <v>14076</v>
      </c>
      <c r="E1774" s="228"/>
      <c r="F1774" s="228" t="s">
        <v>6</v>
      </c>
      <c r="G1774" s="368">
        <v>1</v>
      </c>
      <c r="H1774" s="369">
        <v>32.17</v>
      </c>
      <c r="I1774" s="369"/>
      <c r="J1774" s="25">
        <f t="shared" si="809"/>
        <v>32.17</v>
      </c>
      <c r="M1774" s="25" t="e">
        <f>VLOOKUP(B1774,'INS-SIN-SD-10-2023'!A:D,4,0)</f>
        <v>#N/A</v>
      </c>
      <c r="N1774" s="25" t="e">
        <f t="shared" si="810"/>
        <v>#N/A</v>
      </c>
      <c r="O1774" s="377"/>
      <c r="P1774" s="377" t="s">
        <v>13773</v>
      </c>
    </row>
    <row r="1775" spans="1:16" ht="45" x14ac:dyDescent="0.25">
      <c r="A1775" s="378">
        <f t="shared" si="808"/>
        <v>104334</v>
      </c>
      <c r="B1775" s="379">
        <v>20078</v>
      </c>
      <c r="C1775" s="380"/>
      <c r="D1775" s="380" t="s">
        <v>7708</v>
      </c>
      <c r="E1775" s="381"/>
      <c r="F1775" s="381" t="s">
        <v>6</v>
      </c>
      <c r="G1775" s="382">
        <v>0.115</v>
      </c>
      <c r="H1775" s="383">
        <f>VLOOKUP(B1775,'INS-SIN-SD-10-2023'!A:D,4,0)</f>
        <v>27.59</v>
      </c>
      <c r="I1775" s="383"/>
      <c r="J1775" s="25">
        <f t="shared" si="809"/>
        <v>3.17</v>
      </c>
      <c r="M1775" s="25">
        <f>VLOOKUP(B1775,'INS-SIN-SD-10-2023'!A:D,4,0)</f>
        <v>27.59</v>
      </c>
      <c r="N1775" s="25" t="b">
        <f t="shared" si="810"/>
        <v>1</v>
      </c>
      <c r="O1775" s="377"/>
      <c r="P1775" s="377" t="s">
        <v>13773</v>
      </c>
    </row>
    <row r="1776" spans="1:16" ht="60" x14ac:dyDescent="0.25">
      <c r="A1776" s="328">
        <v>104332</v>
      </c>
      <c r="B1776" s="357"/>
      <c r="C1776" s="339" t="s">
        <v>14077</v>
      </c>
      <c r="D1776" s="339"/>
      <c r="E1776" s="334" t="s">
        <v>6</v>
      </c>
      <c r="F1776" s="334"/>
      <c r="G1776" s="358"/>
      <c r="H1776" s="359"/>
      <c r="I1776" s="340">
        <f>SUMIF(A:A,A1776,J:J)</f>
        <v>60.34</v>
      </c>
      <c r="J1776" s="377"/>
      <c r="K1776" s="377"/>
      <c r="L1776" s="377"/>
      <c r="M1776" s="377"/>
      <c r="N1776" s="377"/>
      <c r="O1776" s="377"/>
      <c r="P1776" s="377"/>
    </row>
    <row r="1777" spans="1:16" ht="30" x14ac:dyDescent="0.25">
      <c r="A1777" s="390">
        <f t="shared" ref="A1777:A1781" si="811">IF(O1777&lt;&gt;0,O1777,A1776)</f>
        <v>104332</v>
      </c>
      <c r="B1777" s="391">
        <v>88248</v>
      </c>
      <c r="C1777" s="392"/>
      <c r="D1777" s="392" t="s">
        <v>3290</v>
      </c>
      <c r="E1777" s="393"/>
      <c r="F1777" s="393" t="s">
        <v>517</v>
      </c>
      <c r="G1777" s="394">
        <v>0.16520000000000001</v>
      </c>
      <c r="H1777" s="395">
        <f>VLOOKUP(B1777,'CMP-SIN-SD-10-2023'!A:D,4,0)</f>
        <v>22.17</v>
      </c>
      <c r="I1777" s="395"/>
      <c r="J1777" s="25">
        <f t="shared" ref="J1777:J1781" si="812">TRUNC((H1777*G1777),2)</f>
        <v>3.66</v>
      </c>
      <c r="M1777" s="25">
        <f>VLOOKUP(B1777,'CMP-SIN-SD-10-2023'!A:D,4,0)</f>
        <v>22.17</v>
      </c>
      <c r="N1777" s="25" t="b">
        <f t="shared" ref="N1777:N1781" si="813">M1777=H1777</f>
        <v>1</v>
      </c>
      <c r="O1777" s="377"/>
      <c r="P1777" s="377"/>
    </row>
    <row r="1778" spans="1:16" ht="30" x14ac:dyDescent="0.25">
      <c r="A1778" s="367">
        <f t="shared" si="811"/>
        <v>104332</v>
      </c>
      <c r="B1778" s="226">
        <v>88267</v>
      </c>
      <c r="C1778" s="227"/>
      <c r="D1778" s="227" t="s">
        <v>3307</v>
      </c>
      <c r="E1778" s="228"/>
      <c r="F1778" s="228" t="s">
        <v>517</v>
      </c>
      <c r="G1778" s="368">
        <v>0.16520000000000001</v>
      </c>
      <c r="H1778" s="369">
        <f>VLOOKUP(B1778,'CMP-SIN-SD-10-2023'!A:D,4,0)</f>
        <v>28.78</v>
      </c>
      <c r="I1778" s="369"/>
      <c r="J1778" s="25">
        <f t="shared" si="812"/>
        <v>4.75</v>
      </c>
      <c r="M1778" s="25">
        <f>VLOOKUP(B1778,'CMP-SIN-SD-10-2023'!A:D,4,0)</f>
        <v>28.78</v>
      </c>
      <c r="N1778" s="25" t="b">
        <f t="shared" si="813"/>
        <v>1</v>
      </c>
      <c r="O1778" s="377"/>
      <c r="P1778" s="377"/>
    </row>
    <row r="1779" spans="1:16" ht="30" x14ac:dyDescent="0.25">
      <c r="A1779" s="367">
        <f t="shared" si="811"/>
        <v>104332</v>
      </c>
      <c r="B1779" s="226">
        <v>297</v>
      </c>
      <c r="C1779" s="227"/>
      <c r="D1779" s="227" t="s">
        <v>7445</v>
      </c>
      <c r="E1779" s="228"/>
      <c r="F1779" s="228" t="s">
        <v>6</v>
      </c>
      <c r="G1779" s="368">
        <v>2</v>
      </c>
      <c r="H1779" s="369">
        <f>VLOOKUP(B1779,'INS-SIN-SD-10-2023'!A:D,4,0)</f>
        <v>2.4700000000000002</v>
      </c>
      <c r="I1779" s="369"/>
      <c r="J1779" s="25">
        <f t="shared" si="812"/>
        <v>4.9400000000000004</v>
      </c>
      <c r="M1779" s="25">
        <f>VLOOKUP(B1779,'INS-SIN-SD-10-2023'!A:D,4,0)</f>
        <v>2.4700000000000002</v>
      </c>
      <c r="N1779" s="25" t="b">
        <f t="shared" si="813"/>
        <v>1</v>
      </c>
      <c r="O1779" s="377"/>
      <c r="P1779" s="377" t="s">
        <v>13773</v>
      </c>
    </row>
    <row r="1780" spans="1:16" x14ac:dyDescent="0.25">
      <c r="A1780" s="367">
        <f t="shared" si="811"/>
        <v>104332</v>
      </c>
      <c r="B1780" s="226">
        <v>10767</v>
      </c>
      <c r="C1780" s="227"/>
      <c r="D1780" s="227" t="s">
        <v>14078</v>
      </c>
      <c r="E1780" s="228"/>
      <c r="F1780" s="228" t="s">
        <v>6</v>
      </c>
      <c r="G1780" s="368">
        <v>1</v>
      </c>
      <c r="H1780" s="369">
        <v>44.93</v>
      </c>
      <c r="I1780" s="369"/>
      <c r="J1780" s="25">
        <f t="shared" si="812"/>
        <v>44.93</v>
      </c>
      <c r="M1780" s="25" t="e">
        <f>VLOOKUP(B1780,'INS-SIN-SD-10-2023'!A:D,4,0)</f>
        <v>#N/A</v>
      </c>
      <c r="N1780" s="25" t="e">
        <f t="shared" si="813"/>
        <v>#N/A</v>
      </c>
      <c r="O1780" s="377"/>
      <c r="P1780" s="377" t="s">
        <v>13773</v>
      </c>
    </row>
    <row r="1781" spans="1:16" ht="45" x14ac:dyDescent="0.25">
      <c r="A1781" s="378">
        <f t="shared" si="811"/>
        <v>104332</v>
      </c>
      <c r="B1781" s="379">
        <v>20078</v>
      </c>
      <c r="C1781" s="380"/>
      <c r="D1781" s="380" t="s">
        <v>7708</v>
      </c>
      <c r="E1781" s="381"/>
      <c r="F1781" s="381" t="s">
        <v>6</v>
      </c>
      <c r="G1781" s="382">
        <v>7.4999999999999997E-2</v>
      </c>
      <c r="H1781" s="383">
        <f>VLOOKUP(B1781,'INS-SIN-SD-10-2023'!A:D,4,0)</f>
        <v>27.59</v>
      </c>
      <c r="I1781" s="383"/>
      <c r="J1781" s="25">
        <f t="shared" si="812"/>
        <v>2.06</v>
      </c>
      <c r="M1781" s="25">
        <f>VLOOKUP(B1781,'INS-SIN-SD-10-2023'!A:D,4,0)</f>
        <v>27.59</v>
      </c>
      <c r="N1781" s="25" t="b">
        <f t="shared" si="813"/>
        <v>1</v>
      </c>
      <c r="O1781" s="377"/>
      <c r="P1781" s="377" t="s">
        <v>13773</v>
      </c>
    </row>
    <row r="1782" spans="1:16" ht="60" x14ac:dyDescent="0.25">
      <c r="A1782" s="328">
        <v>104333</v>
      </c>
      <c r="B1782" s="357"/>
      <c r="C1782" s="339" t="s">
        <v>14079</v>
      </c>
      <c r="D1782" s="339"/>
      <c r="E1782" s="334" t="s">
        <v>6</v>
      </c>
      <c r="F1782" s="334"/>
      <c r="G1782" s="358"/>
      <c r="H1782" s="359"/>
      <c r="I1782" s="340">
        <f>SUMIF(A:A,A1782,J:J)</f>
        <v>73.180000000000007</v>
      </c>
      <c r="J1782" s="377"/>
      <c r="K1782" s="377"/>
      <c r="L1782" s="377"/>
      <c r="M1782" s="377"/>
      <c r="N1782" s="377"/>
      <c r="O1782" s="377"/>
      <c r="P1782" s="377"/>
    </row>
    <row r="1783" spans="1:16" ht="30" x14ac:dyDescent="0.25">
      <c r="A1783" s="390">
        <f t="shared" ref="A1783:A1787" si="814">IF(O1783&lt;&gt;0,O1783,A1782)</f>
        <v>104333</v>
      </c>
      <c r="B1783" s="391">
        <v>88248</v>
      </c>
      <c r="C1783" s="392"/>
      <c r="D1783" s="392" t="s">
        <v>3290</v>
      </c>
      <c r="E1783" s="393"/>
      <c r="F1783" s="393" t="s">
        <v>517</v>
      </c>
      <c r="G1783" s="394">
        <v>0.19259999999999999</v>
      </c>
      <c r="H1783" s="395">
        <f>VLOOKUP(B1783,'CMP-SIN-SD-10-2023'!A:D,4,0)</f>
        <v>22.17</v>
      </c>
      <c r="I1783" s="395"/>
      <c r="J1783" s="25">
        <f t="shared" ref="J1783:J1787" si="815">TRUNC((H1783*G1783),2)</f>
        <v>4.26</v>
      </c>
      <c r="M1783" s="25">
        <f>VLOOKUP(B1783,'CMP-SIN-SD-10-2023'!A:D,4,0)</f>
        <v>22.17</v>
      </c>
      <c r="N1783" s="25" t="b">
        <f t="shared" ref="N1783:N1787" si="816">M1783=H1783</f>
        <v>1</v>
      </c>
      <c r="O1783" s="377"/>
      <c r="P1783" s="377"/>
    </row>
    <row r="1784" spans="1:16" ht="30" x14ac:dyDescent="0.25">
      <c r="A1784" s="367">
        <f t="shared" si="814"/>
        <v>104333</v>
      </c>
      <c r="B1784" s="226">
        <v>88267</v>
      </c>
      <c r="C1784" s="227"/>
      <c r="D1784" s="227" t="s">
        <v>3307</v>
      </c>
      <c r="E1784" s="228"/>
      <c r="F1784" s="228" t="s">
        <v>517</v>
      </c>
      <c r="G1784" s="368">
        <v>0.19259999999999999</v>
      </c>
      <c r="H1784" s="369">
        <f>VLOOKUP(B1784,'CMP-SIN-SD-10-2023'!A:D,4,0)</f>
        <v>28.78</v>
      </c>
      <c r="I1784" s="369"/>
      <c r="J1784" s="25">
        <f t="shared" si="815"/>
        <v>5.54</v>
      </c>
      <c r="M1784" s="25">
        <f>VLOOKUP(B1784,'CMP-SIN-SD-10-2023'!A:D,4,0)</f>
        <v>28.78</v>
      </c>
      <c r="N1784" s="25" t="b">
        <f t="shared" si="816"/>
        <v>1</v>
      </c>
      <c r="O1784" s="377"/>
      <c r="P1784" s="377"/>
    </row>
    <row r="1785" spans="1:16" ht="30" x14ac:dyDescent="0.25">
      <c r="A1785" s="367">
        <f t="shared" si="814"/>
        <v>104333</v>
      </c>
      <c r="B1785" s="226">
        <v>301</v>
      </c>
      <c r="C1785" s="227"/>
      <c r="D1785" s="227" t="s">
        <v>7443</v>
      </c>
      <c r="E1785" s="228"/>
      <c r="F1785" s="228" t="s">
        <v>6</v>
      </c>
      <c r="G1785" s="368">
        <v>2</v>
      </c>
      <c r="H1785" s="369">
        <f>VLOOKUP(B1785,'INS-SIN-SD-10-2023'!A:D,4,0)</f>
        <v>2.98</v>
      </c>
      <c r="I1785" s="369"/>
      <c r="J1785" s="25">
        <f t="shared" si="815"/>
        <v>5.96</v>
      </c>
      <c r="M1785" s="25">
        <f>VLOOKUP(B1785,'INS-SIN-SD-10-2023'!A:D,4,0)</f>
        <v>2.98</v>
      </c>
      <c r="N1785" s="25" t="b">
        <f t="shared" si="816"/>
        <v>1</v>
      </c>
      <c r="O1785" s="377"/>
      <c r="P1785" s="377" t="s">
        <v>13773</v>
      </c>
    </row>
    <row r="1786" spans="1:16" x14ac:dyDescent="0.25">
      <c r="A1786" s="367">
        <f t="shared" si="814"/>
        <v>104333</v>
      </c>
      <c r="B1786" s="226">
        <v>1965</v>
      </c>
      <c r="C1786" s="227"/>
      <c r="D1786" s="227" t="s">
        <v>14080</v>
      </c>
      <c r="E1786" s="228"/>
      <c r="F1786" s="228" t="s">
        <v>6</v>
      </c>
      <c r="G1786" s="368">
        <v>1</v>
      </c>
      <c r="H1786" s="369">
        <v>54.25</v>
      </c>
      <c r="I1786" s="369"/>
      <c r="J1786" s="25">
        <f t="shared" si="815"/>
        <v>54.25</v>
      </c>
      <c r="M1786" s="25" t="e">
        <f>VLOOKUP(B1786,'INS-SIN-SD-10-2023'!A:D,4,0)</f>
        <v>#N/A</v>
      </c>
      <c r="N1786" s="25" t="e">
        <f t="shared" si="816"/>
        <v>#N/A</v>
      </c>
      <c r="O1786" s="377"/>
      <c r="P1786" s="377" t="s">
        <v>13773</v>
      </c>
    </row>
    <row r="1787" spans="1:16" ht="45" x14ac:dyDescent="0.25">
      <c r="A1787" s="378">
        <f t="shared" si="814"/>
        <v>104333</v>
      </c>
      <c r="B1787" s="379">
        <v>20078</v>
      </c>
      <c r="C1787" s="380"/>
      <c r="D1787" s="380" t="s">
        <v>7708</v>
      </c>
      <c r="E1787" s="381"/>
      <c r="F1787" s="381" t="s">
        <v>6</v>
      </c>
      <c r="G1787" s="382">
        <v>0.115</v>
      </c>
      <c r="H1787" s="383">
        <f>VLOOKUP(B1787,'INS-SIN-SD-10-2023'!A:D,4,0)</f>
        <v>27.59</v>
      </c>
      <c r="I1787" s="383"/>
      <c r="J1787" s="25">
        <f t="shared" si="815"/>
        <v>3.17</v>
      </c>
      <c r="M1787" s="25">
        <f>VLOOKUP(B1787,'INS-SIN-SD-10-2023'!A:D,4,0)</f>
        <v>27.59</v>
      </c>
      <c r="N1787" s="25" t="b">
        <f t="shared" si="816"/>
        <v>1</v>
      </c>
      <c r="O1787" s="377"/>
      <c r="P1787" s="377" t="s">
        <v>13773</v>
      </c>
    </row>
    <row r="1788" spans="1:16" ht="45" x14ac:dyDescent="0.25">
      <c r="A1788" s="328">
        <v>89744</v>
      </c>
      <c r="B1788" s="357"/>
      <c r="C1788" s="339" t="s">
        <v>6088</v>
      </c>
      <c r="D1788" s="339"/>
      <c r="E1788" s="334" t="s">
        <v>6</v>
      </c>
      <c r="F1788" s="334"/>
      <c r="G1788" s="358"/>
      <c r="H1788" s="359"/>
      <c r="I1788" s="340">
        <f>SUMIF(A:A,A1788,J:J)</f>
        <v>26.32</v>
      </c>
      <c r="J1788" s="377"/>
      <c r="K1788" s="377"/>
      <c r="L1788" s="377"/>
      <c r="M1788" s="377"/>
      <c r="N1788" s="377"/>
      <c r="O1788" s="377"/>
      <c r="P1788" s="377"/>
    </row>
    <row r="1789" spans="1:16" ht="30" x14ac:dyDescent="0.25">
      <c r="A1789" s="390">
        <f t="shared" ref="A1789:A1793" si="817">IF(O1789&lt;&gt;0,O1789,A1788)</f>
        <v>89744</v>
      </c>
      <c r="B1789" s="391">
        <v>88248</v>
      </c>
      <c r="C1789" s="392"/>
      <c r="D1789" s="392" t="s">
        <v>3290</v>
      </c>
      <c r="E1789" s="393"/>
      <c r="F1789" s="393" t="s">
        <v>517</v>
      </c>
      <c r="G1789" s="394">
        <v>0.19259999999999999</v>
      </c>
      <c r="H1789" s="395">
        <f>VLOOKUP(B1789,'CMP-SIN-SD-10-2023'!A:D,4,0)</f>
        <v>22.17</v>
      </c>
      <c r="I1789" s="395"/>
      <c r="J1789" s="25">
        <f t="shared" ref="J1789:J1793" si="818">TRUNC((H1789*G1789),2)</f>
        <v>4.26</v>
      </c>
      <c r="M1789" s="25">
        <f>VLOOKUP(B1789,'CMP-SIN-SD-10-2023'!A:D,4,0)</f>
        <v>22.17</v>
      </c>
      <c r="N1789" s="25" t="b">
        <f t="shared" ref="N1789:N1793" si="819">M1789=H1789</f>
        <v>1</v>
      </c>
      <c r="O1789" s="377"/>
      <c r="P1789" s="377"/>
    </row>
    <row r="1790" spans="1:16" ht="30" x14ac:dyDescent="0.25">
      <c r="A1790" s="367">
        <f t="shared" si="817"/>
        <v>89744</v>
      </c>
      <c r="B1790" s="226">
        <v>88267</v>
      </c>
      <c r="C1790" s="227"/>
      <c r="D1790" s="227" t="s">
        <v>3307</v>
      </c>
      <c r="E1790" s="228"/>
      <c r="F1790" s="228" t="s">
        <v>517</v>
      </c>
      <c r="G1790" s="368">
        <v>0.19259999999999999</v>
      </c>
      <c r="H1790" s="369">
        <f>VLOOKUP(B1790,'CMP-SIN-SD-10-2023'!A:D,4,0)</f>
        <v>28.78</v>
      </c>
      <c r="I1790" s="369"/>
      <c r="J1790" s="25">
        <f t="shared" si="818"/>
        <v>5.54</v>
      </c>
      <c r="M1790" s="25">
        <f>VLOOKUP(B1790,'CMP-SIN-SD-10-2023'!A:D,4,0)</f>
        <v>28.78</v>
      </c>
      <c r="N1790" s="25" t="b">
        <f t="shared" si="819"/>
        <v>1</v>
      </c>
      <c r="O1790" s="377"/>
      <c r="P1790" s="377"/>
    </row>
    <row r="1791" spans="1:16" ht="30" x14ac:dyDescent="0.25">
      <c r="A1791" s="367">
        <f t="shared" si="817"/>
        <v>89744</v>
      </c>
      <c r="B1791" s="226">
        <v>301</v>
      </c>
      <c r="C1791" s="227"/>
      <c r="D1791" s="227" t="s">
        <v>7443</v>
      </c>
      <c r="E1791" s="228"/>
      <c r="F1791" s="228" t="s">
        <v>6</v>
      </c>
      <c r="G1791" s="368">
        <v>2</v>
      </c>
      <c r="H1791" s="369">
        <f>VLOOKUP(B1791,'INS-SIN-SD-10-2023'!A:D,4,0)</f>
        <v>2.98</v>
      </c>
      <c r="I1791" s="369"/>
      <c r="J1791" s="25">
        <f t="shared" si="818"/>
        <v>5.96</v>
      </c>
      <c r="M1791" s="25">
        <f>VLOOKUP(B1791,'INS-SIN-SD-10-2023'!A:D,4,0)</f>
        <v>2.98</v>
      </c>
      <c r="N1791" s="25" t="b">
        <f t="shared" si="819"/>
        <v>1</v>
      </c>
      <c r="O1791" s="377"/>
      <c r="P1791" s="377" t="s">
        <v>13773</v>
      </c>
    </row>
    <row r="1792" spans="1:16" ht="30" x14ac:dyDescent="0.25">
      <c r="A1792" s="367">
        <f t="shared" si="817"/>
        <v>89744</v>
      </c>
      <c r="B1792" s="226">
        <v>3520</v>
      </c>
      <c r="C1792" s="227"/>
      <c r="D1792" s="227" t="s">
        <v>7639</v>
      </c>
      <c r="E1792" s="228"/>
      <c r="F1792" s="228" t="s">
        <v>6</v>
      </c>
      <c r="G1792" s="368">
        <v>1</v>
      </c>
      <c r="H1792" s="369">
        <f>VLOOKUP(B1792,'INS-SIN-SD-10-2023'!A:D,4,0)</f>
        <v>7.39</v>
      </c>
      <c r="I1792" s="369"/>
      <c r="J1792" s="25">
        <f t="shared" si="818"/>
        <v>7.39</v>
      </c>
      <c r="M1792" s="25">
        <f>VLOOKUP(B1792,'INS-SIN-SD-10-2023'!A:D,4,0)</f>
        <v>7.39</v>
      </c>
      <c r="N1792" s="25" t="b">
        <f t="shared" si="819"/>
        <v>1</v>
      </c>
      <c r="O1792" s="377"/>
      <c r="P1792" s="377" t="s">
        <v>13773</v>
      </c>
    </row>
    <row r="1793" spans="1:16" ht="45" x14ac:dyDescent="0.25">
      <c r="A1793" s="378">
        <f t="shared" si="817"/>
        <v>89744</v>
      </c>
      <c r="B1793" s="379">
        <v>20078</v>
      </c>
      <c r="C1793" s="380"/>
      <c r="D1793" s="380" t="s">
        <v>7708</v>
      </c>
      <c r="E1793" s="381"/>
      <c r="F1793" s="381" t="s">
        <v>6</v>
      </c>
      <c r="G1793" s="382">
        <v>0.115</v>
      </c>
      <c r="H1793" s="383">
        <f>VLOOKUP(B1793,'INS-SIN-SD-10-2023'!A:D,4,0)</f>
        <v>27.59</v>
      </c>
      <c r="I1793" s="383"/>
      <c r="J1793" s="25">
        <f t="shared" si="818"/>
        <v>3.17</v>
      </c>
      <c r="M1793" s="25">
        <f>VLOOKUP(B1793,'INS-SIN-SD-10-2023'!A:D,4,0)</f>
        <v>27.59</v>
      </c>
      <c r="N1793" s="25" t="b">
        <f t="shared" si="819"/>
        <v>1</v>
      </c>
      <c r="O1793" s="377"/>
      <c r="P1793" s="377" t="s">
        <v>13773</v>
      </c>
    </row>
    <row r="1794" spans="1:16" ht="45" x14ac:dyDescent="0.25">
      <c r="A1794" s="328">
        <v>89724</v>
      </c>
      <c r="B1794" s="357"/>
      <c r="C1794" s="339" t="s">
        <v>5140</v>
      </c>
      <c r="D1794" s="339"/>
      <c r="E1794" s="334" t="s">
        <v>6</v>
      </c>
      <c r="F1794" s="334"/>
      <c r="G1794" s="358"/>
      <c r="H1794" s="359"/>
      <c r="I1794" s="340">
        <f>SUMIF(A:A,A1794,J:J)</f>
        <v>10.139999999999999</v>
      </c>
      <c r="J1794" s="377"/>
      <c r="K1794" s="377"/>
      <c r="L1794" s="377"/>
      <c r="M1794" s="377"/>
      <c r="N1794" s="377"/>
      <c r="O1794" s="377"/>
      <c r="P1794" s="377"/>
    </row>
    <row r="1795" spans="1:16" ht="30" x14ac:dyDescent="0.25">
      <c r="A1795" s="390">
        <f t="shared" ref="A1795:A1800" si="820">IF(O1795&lt;&gt;0,O1795,A1794)</f>
        <v>89724</v>
      </c>
      <c r="B1795" s="391">
        <v>88248</v>
      </c>
      <c r="C1795" s="392"/>
      <c r="D1795" s="392" t="s">
        <v>3290</v>
      </c>
      <c r="E1795" s="393"/>
      <c r="F1795" s="393" t="s">
        <v>517</v>
      </c>
      <c r="G1795" s="394">
        <v>0.127</v>
      </c>
      <c r="H1795" s="395">
        <f>VLOOKUP(B1795,'CMP-SIN-SD-10-2023'!A:D,4,0)</f>
        <v>22.17</v>
      </c>
      <c r="I1795" s="395"/>
      <c r="J1795" s="25">
        <f t="shared" ref="J1795:J1800" si="821">TRUNC((H1795*G1795),2)</f>
        <v>2.81</v>
      </c>
      <c r="M1795" s="25">
        <f>VLOOKUP(B1795,'CMP-SIN-SD-10-2023'!A:D,4,0)</f>
        <v>22.17</v>
      </c>
      <c r="N1795" s="25" t="b">
        <f t="shared" ref="N1795:N1800" si="822">M1795=H1795</f>
        <v>1</v>
      </c>
      <c r="O1795" s="377"/>
      <c r="P1795" s="377"/>
    </row>
    <row r="1796" spans="1:16" ht="30" x14ac:dyDescent="0.25">
      <c r="A1796" s="367">
        <f t="shared" si="820"/>
        <v>89724</v>
      </c>
      <c r="B1796" s="226">
        <v>88267</v>
      </c>
      <c r="C1796" s="227"/>
      <c r="D1796" s="227" t="s">
        <v>3307</v>
      </c>
      <c r="E1796" s="228"/>
      <c r="F1796" s="228" t="s">
        <v>517</v>
      </c>
      <c r="G1796" s="368">
        <v>0.127</v>
      </c>
      <c r="H1796" s="369">
        <f>VLOOKUP(B1796,'CMP-SIN-SD-10-2023'!A:D,4,0)</f>
        <v>28.78</v>
      </c>
      <c r="I1796" s="369"/>
      <c r="J1796" s="25">
        <f t="shared" si="821"/>
        <v>3.65</v>
      </c>
      <c r="M1796" s="25">
        <f>VLOOKUP(B1796,'CMP-SIN-SD-10-2023'!A:D,4,0)</f>
        <v>28.78</v>
      </c>
      <c r="N1796" s="25" t="b">
        <f t="shared" si="822"/>
        <v>1</v>
      </c>
      <c r="O1796" s="377"/>
      <c r="P1796" s="377"/>
    </row>
    <row r="1797" spans="1:16" x14ac:dyDescent="0.25">
      <c r="A1797" s="367">
        <f t="shared" si="820"/>
        <v>89724</v>
      </c>
      <c r="B1797" s="226">
        <v>122</v>
      </c>
      <c r="C1797" s="227"/>
      <c r="D1797" s="227" t="s">
        <v>7440</v>
      </c>
      <c r="E1797" s="228"/>
      <c r="F1797" s="228" t="s">
        <v>6</v>
      </c>
      <c r="G1797" s="368">
        <v>9.9000000000000008E-3</v>
      </c>
      <c r="H1797" s="369">
        <f>VLOOKUP(B1797,'INS-SIN-SD-10-2023'!A:D,4,0)</f>
        <v>66.86</v>
      </c>
      <c r="I1797" s="369"/>
      <c r="J1797" s="25">
        <f t="shared" si="821"/>
        <v>0.66</v>
      </c>
      <c r="M1797" s="25">
        <f>VLOOKUP(B1797,'INS-SIN-SD-10-2023'!A:D,4,0)</f>
        <v>66.86</v>
      </c>
      <c r="N1797" s="25" t="b">
        <f t="shared" si="822"/>
        <v>1</v>
      </c>
      <c r="O1797" s="377"/>
      <c r="P1797" s="377" t="s">
        <v>13773</v>
      </c>
    </row>
    <row r="1798" spans="1:16" ht="30" x14ac:dyDescent="0.25">
      <c r="A1798" s="367">
        <f t="shared" si="820"/>
        <v>89724</v>
      </c>
      <c r="B1798" s="226">
        <v>3517</v>
      </c>
      <c r="C1798" s="227"/>
      <c r="D1798" s="227" t="s">
        <v>7634</v>
      </c>
      <c r="E1798" s="228"/>
      <c r="F1798" s="228" t="s">
        <v>6</v>
      </c>
      <c r="G1798" s="368">
        <v>1</v>
      </c>
      <c r="H1798" s="369">
        <f>VLOOKUP(B1798,'INS-SIN-SD-10-2023'!A:D,4,0)</f>
        <v>1.88</v>
      </c>
      <c r="I1798" s="369"/>
      <c r="J1798" s="25">
        <f t="shared" si="821"/>
        <v>1.88</v>
      </c>
      <c r="M1798" s="25">
        <f>VLOOKUP(B1798,'INS-SIN-SD-10-2023'!A:D,4,0)</f>
        <v>1.88</v>
      </c>
      <c r="N1798" s="25" t="b">
        <f t="shared" si="822"/>
        <v>1</v>
      </c>
      <c r="O1798" s="377"/>
      <c r="P1798" s="377" t="s">
        <v>13773</v>
      </c>
    </row>
    <row r="1799" spans="1:16" ht="30" x14ac:dyDescent="0.25">
      <c r="A1799" s="367">
        <f t="shared" si="820"/>
        <v>89724</v>
      </c>
      <c r="B1799" s="226">
        <v>20083</v>
      </c>
      <c r="C1799" s="227"/>
      <c r="D1799" s="227" t="s">
        <v>7774</v>
      </c>
      <c r="E1799" s="228"/>
      <c r="F1799" s="228" t="s">
        <v>6</v>
      </c>
      <c r="G1799" s="368">
        <v>1.4999999999999999E-2</v>
      </c>
      <c r="H1799" s="369">
        <f>VLOOKUP(B1799,'INS-SIN-SD-10-2023'!A:D,4,0)</f>
        <v>75.75</v>
      </c>
      <c r="I1799" s="369"/>
      <c r="J1799" s="25">
        <f t="shared" si="821"/>
        <v>1.1299999999999999</v>
      </c>
      <c r="M1799" s="25">
        <f>VLOOKUP(B1799,'INS-SIN-SD-10-2023'!A:D,4,0)</f>
        <v>75.75</v>
      </c>
      <c r="N1799" s="25" t="b">
        <f t="shared" si="822"/>
        <v>1</v>
      </c>
      <c r="O1799" s="377"/>
      <c r="P1799" s="377" t="s">
        <v>13773</v>
      </c>
    </row>
    <row r="1800" spans="1:16" x14ac:dyDescent="0.25">
      <c r="A1800" s="378">
        <f t="shared" si="820"/>
        <v>89724</v>
      </c>
      <c r="B1800" s="379">
        <v>38383</v>
      </c>
      <c r="C1800" s="380"/>
      <c r="D1800" s="380" t="s">
        <v>7660</v>
      </c>
      <c r="E1800" s="381"/>
      <c r="F1800" s="381" t="s">
        <v>6</v>
      </c>
      <c r="G1800" s="382">
        <v>7.1000000000000004E-3</v>
      </c>
      <c r="H1800" s="383">
        <f>VLOOKUP(B1800,'INS-SIN-SD-10-2023'!A:D,4,0)</f>
        <v>2.27</v>
      </c>
      <c r="I1800" s="383"/>
      <c r="J1800" s="25">
        <f t="shared" si="821"/>
        <v>0.01</v>
      </c>
      <c r="M1800" s="25">
        <f>VLOOKUP(B1800,'INS-SIN-SD-10-2023'!A:D,4,0)</f>
        <v>2.27</v>
      </c>
      <c r="N1800" s="25" t="b">
        <f t="shared" si="822"/>
        <v>1</v>
      </c>
      <c r="O1800" s="377"/>
      <c r="P1800" s="377" t="s">
        <v>13773</v>
      </c>
    </row>
    <row r="1801" spans="1:16" ht="45" x14ac:dyDescent="0.25">
      <c r="A1801" s="328">
        <v>89731</v>
      </c>
      <c r="B1801" s="357"/>
      <c r="C1801" s="339" t="s">
        <v>5142</v>
      </c>
      <c r="D1801" s="339"/>
      <c r="E1801" s="334" t="s">
        <v>6</v>
      </c>
      <c r="F1801" s="334"/>
      <c r="G1801" s="358"/>
      <c r="H1801" s="359"/>
      <c r="I1801" s="340">
        <f>SUMIF(A:A,A1801,J:J)</f>
        <v>14.46</v>
      </c>
      <c r="J1801" s="377"/>
      <c r="K1801" s="377"/>
      <c r="L1801" s="377"/>
      <c r="M1801" s="377"/>
      <c r="N1801" s="377"/>
      <c r="O1801" s="377"/>
      <c r="P1801" s="377"/>
    </row>
    <row r="1802" spans="1:16" ht="30" x14ac:dyDescent="0.25">
      <c r="A1802" s="390">
        <f t="shared" ref="A1802:A1806" si="823">IF(O1802&lt;&gt;0,O1802,A1801)</f>
        <v>89731</v>
      </c>
      <c r="B1802" s="391">
        <v>88248</v>
      </c>
      <c r="C1802" s="392"/>
      <c r="D1802" s="392" t="s">
        <v>3290</v>
      </c>
      <c r="E1802" s="393"/>
      <c r="F1802" s="393" t="s">
        <v>517</v>
      </c>
      <c r="G1802" s="394">
        <v>0.13789999999999999</v>
      </c>
      <c r="H1802" s="395">
        <f>VLOOKUP(B1802,'CMP-SIN-SD-10-2023'!A:D,4,0)</f>
        <v>22.17</v>
      </c>
      <c r="I1802" s="395"/>
      <c r="J1802" s="25">
        <f t="shared" ref="J1802:J1806" si="824">TRUNC((H1802*G1802),2)</f>
        <v>3.05</v>
      </c>
      <c r="M1802" s="25">
        <f>VLOOKUP(B1802,'CMP-SIN-SD-10-2023'!A:D,4,0)</f>
        <v>22.17</v>
      </c>
      <c r="N1802" s="25" t="b">
        <f t="shared" ref="N1802:N1806" si="825">M1802=H1802</f>
        <v>1</v>
      </c>
      <c r="O1802" s="377"/>
      <c r="P1802" s="377"/>
    </row>
    <row r="1803" spans="1:16" ht="30" x14ac:dyDescent="0.25">
      <c r="A1803" s="367">
        <f t="shared" si="823"/>
        <v>89731</v>
      </c>
      <c r="B1803" s="226">
        <v>88267</v>
      </c>
      <c r="C1803" s="227"/>
      <c r="D1803" s="227" t="s">
        <v>3307</v>
      </c>
      <c r="E1803" s="228"/>
      <c r="F1803" s="228" t="s">
        <v>517</v>
      </c>
      <c r="G1803" s="368">
        <v>0.13789999999999999</v>
      </c>
      <c r="H1803" s="369">
        <f>VLOOKUP(B1803,'CMP-SIN-SD-10-2023'!A:D,4,0)</f>
        <v>28.78</v>
      </c>
      <c r="I1803" s="369"/>
      <c r="J1803" s="25">
        <f t="shared" si="824"/>
        <v>3.96</v>
      </c>
      <c r="M1803" s="25">
        <f>VLOOKUP(B1803,'CMP-SIN-SD-10-2023'!A:D,4,0)</f>
        <v>28.78</v>
      </c>
      <c r="N1803" s="25" t="b">
        <f t="shared" si="825"/>
        <v>1</v>
      </c>
      <c r="O1803" s="377"/>
      <c r="P1803" s="377"/>
    </row>
    <row r="1804" spans="1:16" ht="30" x14ac:dyDescent="0.25">
      <c r="A1804" s="367">
        <f t="shared" si="823"/>
        <v>89731</v>
      </c>
      <c r="B1804" s="226">
        <v>296</v>
      </c>
      <c r="C1804" s="227"/>
      <c r="D1804" s="227" t="s">
        <v>7444</v>
      </c>
      <c r="E1804" s="228"/>
      <c r="F1804" s="228" t="s">
        <v>6</v>
      </c>
      <c r="G1804" s="368">
        <v>2</v>
      </c>
      <c r="H1804" s="369">
        <f>VLOOKUP(B1804,'INS-SIN-SD-10-2023'!A:D,4,0)</f>
        <v>1.68</v>
      </c>
      <c r="I1804" s="369"/>
      <c r="J1804" s="25">
        <f t="shared" si="824"/>
        <v>3.36</v>
      </c>
      <c r="M1804" s="25">
        <f>VLOOKUP(B1804,'INS-SIN-SD-10-2023'!A:D,4,0)</f>
        <v>1.68</v>
      </c>
      <c r="N1804" s="25" t="b">
        <f t="shared" si="825"/>
        <v>1</v>
      </c>
      <c r="O1804" s="377"/>
      <c r="P1804" s="377" t="s">
        <v>13773</v>
      </c>
    </row>
    <row r="1805" spans="1:16" ht="30" x14ac:dyDescent="0.25">
      <c r="A1805" s="367">
        <f t="shared" si="823"/>
        <v>89731</v>
      </c>
      <c r="B1805" s="226">
        <v>3526</v>
      </c>
      <c r="C1805" s="227"/>
      <c r="D1805" s="227" t="s">
        <v>7640</v>
      </c>
      <c r="E1805" s="228"/>
      <c r="F1805" s="228" t="s">
        <v>6</v>
      </c>
      <c r="G1805" s="368">
        <v>1</v>
      </c>
      <c r="H1805" s="369">
        <f>VLOOKUP(B1805,'INS-SIN-SD-10-2023'!A:D,4,0)</f>
        <v>2.72</v>
      </c>
      <c r="I1805" s="369"/>
      <c r="J1805" s="25">
        <f t="shared" si="824"/>
        <v>2.72</v>
      </c>
      <c r="M1805" s="25">
        <f>VLOOKUP(B1805,'INS-SIN-SD-10-2023'!A:D,4,0)</f>
        <v>2.72</v>
      </c>
      <c r="N1805" s="25" t="b">
        <f t="shared" si="825"/>
        <v>1</v>
      </c>
      <c r="O1805" s="377"/>
      <c r="P1805" s="377" t="s">
        <v>13773</v>
      </c>
    </row>
    <row r="1806" spans="1:16" ht="45" x14ac:dyDescent="0.25">
      <c r="A1806" s="378">
        <f t="shared" si="823"/>
        <v>89731</v>
      </c>
      <c r="B1806" s="379">
        <v>20078</v>
      </c>
      <c r="C1806" s="380"/>
      <c r="D1806" s="380" t="s">
        <v>7708</v>
      </c>
      <c r="E1806" s="381"/>
      <c r="F1806" s="381" t="s">
        <v>6</v>
      </c>
      <c r="G1806" s="382">
        <v>0.05</v>
      </c>
      <c r="H1806" s="383">
        <f>VLOOKUP(B1806,'INS-SIN-SD-10-2023'!A:D,4,0)</f>
        <v>27.59</v>
      </c>
      <c r="I1806" s="383"/>
      <c r="J1806" s="25">
        <f t="shared" si="824"/>
        <v>1.37</v>
      </c>
      <c r="M1806" s="25">
        <f>VLOOKUP(B1806,'INS-SIN-SD-10-2023'!A:D,4,0)</f>
        <v>27.59</v>
      </c>
      <c r="N1806" s="25" t="b">
        <f t="shared" si="825"/>
        <v>1</v>
      </c>
      <c r="O1806" s="377"/>
      <c r="P1806" s="377" t="s">
        <v>13773</v>
      </c>
    </row>
    <row r="1807" spans="1:16" ht="30" x14ac:dyDescent="0.25">
      <c r="A1807" s="328" t="s">
        <v>7004</v>
      </c>
      <c r="B1807" s="357"/>
      <c r="C1807" s="339" t="s">
        <v>14081</v>
      </c>
      <c r="D1807" s="339"/>
      <c r="E1807" s="334" t="s">
        <v>6</v>
      </c>
      <c r="F1807" s="334"/>
      <c r="G1807" s="358"/>
      <c r="H1807" s="359"/>
      <c r="I1807" s="340">
        <f>SUMIF(A:A,A1807,J:J)</f>
        <v>9.6999999999999993</v>
      </c>
      <c r="J1807" s="377"/>
      <c r="K1807" s="377"/>
      <c r="L1807" s="377"/>
      <c r="M1807" s="377"/>
      <c r="N1807" s="377"/>
      <c r="O1807" s="377"/>
      <c r="P1807" s="377"/>
    </row>
    <row r="1808" spans="1:16" ht="30" x14ac:dyDescent="0.25">
      <c r="A1808" s="390" t="str">
        <f t="shared" ref="A1808:A1812" si="826">IF(O1808&lt;&gt;0,O1808,A1807)</f>
        <v>CCU.05.0041</v>
      </c>
      <c r="B1808" s="391">
        <v>88267</v>
      </c>
      <c r="C1808" s="392"/>
      <c r="D1808" s="392" t="s">
        <v>3307</v>
      </c>
      <c r="E1808" s="393"/>
      <c r="F1808" s="393" t="s">
        <v>517</v>
      </c>
      <c r="G1808" s="394">
        <v>0.12</v>
      </c>
      <c r="H1808" s="395">
        <f>VLOOKUP(B1808,'CMP-SIN-SD-10-2023'!A:D,4,0)</f>
        <v>28.78</v>
      </c>
      <c r="I1808" s="395"/>
      <c r="J1808" s="25">
        <f t="shared" ref="J1808:J1812" si="827">TRUNC((H1808*G1808),2)</f>
        <v>3.45</v>
      </c>
      <c r="M1808" s="25">
        <f>VLOOKUP(B1808,'CMP-SIN-SD-10-2023'!A:D,4,0)</f>
        <v>28.78</v>
      </c>
      <c r="N1808" s="25" t="b">
        <f t="shared" ref="N1808:N1812" si="828">M1808=H1808</f>
        <v>1</v>
      </c>
      <c r="O1808" s="377"/>
      <c r="P1808" s="377"/>
    </row>
    <row r="1809" spans="1:16" x14ac:dyDescent="0.25">
      <c r="A1809" s="367" t="str">
        <f t="shared" si="826"/>
        <v>CCU.05.0041</v>
      </c>
      <c r="B1809" s="226">
        <v>88316</v>
      </c>
      <c r="C1809" s="227"/>
      <c r="D1809" s="227" t="s">
        <v>3346</v>
      </c>
      <c r="E1809" s="228"/>
      <c r="F1809" s="228" t="s">
        <v>517</v>
      </c>
      <c r="G1809" s="368">
        <v>0.12</v>
      </c>
      <c r="H1809" s="369">
        <f>VLOOKUP(B1809,'CMP-SIN-SD-10-2023'!A:D,4,0)</f>
        <v>21.91</v>
      </c>
      <c r="I1809" s="369"/>
      <c r="J1809" s="25">
        <f t="shared" si="827"/>
        <v>2.62</v>
      </c>
      <c r="M1809" s="25">
        <f>VLOOKUP(B1809,'CMP-SIN-SD-10-2023'!A:D,4,0)</f>
        <v>21.91</v>
      </c>
      <c r="N1809" s="25" t="b">
        <f t="shared" si="828"/>
        <v>1</v>
      </c>
      <c r="O1809" s="377"/>
      <c r="P1809" s="377"/>
    </row>
    <row r="1810" spans="1:16" x14ac:dyDescent="0.25">
      <c r="A1810" s="367" t="str">
        <f t="shared" si="826"/>
        <v>CCU.05.0041</v>
      </c>
      <c r="B1810" s="226" t="s">
        <v>14030</v>
      </c>
      <c r="C1810" s="227"/>
      <c r="D1810" s="227" t="s">
        <v>14031</v>
      </c>
      <c r="E1810" s="228"/>
      <c r="F1810" s="228" t="s">
        <v>17</v>
      </c>
      <c r="G1810" s="368">
        <v>1.6E-2</v>
      </c>
      <c r="H1810" s="369">
        <v>54.73</v>
      </c>
      <c r="I1810" s="369"/>
      <c r="J1810" s="25">
        <f t="shared" si="827"/>
        <v>0.87</v>
      </c>
      <c r="M1810" s="25" t="e">
        <f>VLOOKUP(B1810,'INS-SIN-SD-10-2023'!A:D,4,0)</f>
        <v>#N/A</v>
      </c>
      <c r="N1810" s="25" t="e">
        <f t="shared" si="828"/>
        <v>#N/A</v>
      </c>
      <c r="O1810" s="377"/>
      <c r="P1810" s="377" t="s">
        <v>13813</v>
      </c>
    </row>
    <row r="1811" spans="1:16" x14ac:dyDescent="0.25">
      <c r="A1811" s="367" t="str">
        <f t="shared" si="826"/>
        <v>CCU.05.0041</v>
      </c>
      <c r="B1811" s="226" t="s">
        <v>14032</v>
      </c>
      <c r="C1811" s="227"/>
      <c r="D1811" s="227" t="s">
        <v>14033</v>
      </c>
      <c r="E1811" s="228"/>
      <c r="F1811" s="228" t="s">
        <v>3012</v>
      </c>
      <c r="G1811" s="368">
        <v>2.1999999999999999E-2</v>
      </c>
      <c r="H1811" s="369">
        <v>40.4</v>
      </c>
      <c r="I1811" s="369"/>
      <c r="J1811" s="25">
        <f t="shared" si="827"/>
        <v>0.88</v>
      </c>
      <c r="M1811" s="25" t="e">
        <f>VLOOKUP(B1811,'INS-SIN-SD-10-2023'!A:D,4,0)</f>
        <v>#N/A</v>
      </c>
      <c r="N1811" s="25" t="e">
        <f t="shared" si="828"/>
        <v>#N/A</v>
      </c>
      <c r="O1811" s="377"/>
      <c r="P1811" s="377" t="s">
        <v>13813</v>
      </c>
    </row>
    <row r="1812" spans="1:16" x14ac:dyDescent="0.25">
      <c r="A1812" s="378" t="str">
        <f t="shared" si="826"/>
        <v>CCU.05.0041</v>
      </c>
      <c r="B1812" s="379">
        <v>3517</v>
      </c>
      <c r="C1812" s="380"/>
      <c r="D1812" s="380" t="s">
        <v>14082</v>
      </c>
      <c r="E1812" s="381"/>
      <c r="F1812" s="381" t="s">
        <v>6</v>
      </c>
      <c r="G1812" s="382">
        <v>1</v>
      </c>
      <c r="H1812" s="383">
        <f>VLOOKUP(B1812,'INS-SIN-SD-10-2023'!A:D,4,0)</f>
        <v>1.88</v>
      </c>
      <c r="I1812" s="383"/>
      <c r="J1812" s="25">
        <f t="shared" si="827"/>
        <v>1.88</v>
      </c>
      <c r="M1812" s="25">
        <f>VLOOKUP(B1812,'INS-SIN-SD-10-2023'!A:D,4,0)</f>
        <v>1.88</v>
      </c>
      <c r="N1812" s="25" t="b">
        <f t="shared" si="828"/>
        <v>1</v>
      </c>
      <c r="O1812" s="377"/>
      <c r="P1812" s="377" t="s">
        <v>13813</v>
      </c>
    </row>
    <row r="1813" spans="1:16" ht="45" x14ac:dyDescent="0.25">
      <c r="A1813" s="328">
        <v>89726</v>
      </c>
      <c r="B1813" s="357"/>
      <c r="C1813" s="339" t="s">
        <v>5141</v>
      </c>
      <c r="D1813" s="339"/>
      <c r="E1813" s="334" t="s">
        <v>6</v>
      </c>
      <c r="F1813" s="334"/>
      <c r="G1813" s="358"/>
      <c r="H1813" s="359"/>
      <c r="I1813" s="340">
        <f>SUMIF(A:A,A1813,J:J)</f>
        <v>10.339999999999998</v>
      </c>
      <c r="J1813" s="377"/>
      <c r="K1813" s="377"/>
      <c r="L1813" s="377"/>
      <c r="M1813" s="377"/>
      <c r="N1813" s="377"/>
      <c r="O1813" s="377"/>
      <c r="P1813" s="377"/>
    </row>
    <row r="1814" spans="1:16" ht="30" x14ac:dyDescent="0.25">
      <c r="A1814" s="390">
        <f t="shared" ref="A1814:A1819" si="829">IF(O1814&lt;&gt;0,O1814,A1813)</f>
        <v>89726</v>
      </c>
      <c r="B1814" s="391">
        <v>88248</v>
      </c>
      <c r="C1814" s="392"/>
      <c r="D1814" s="392" t="s">
        <v>3290</v>
      </c>
      <c r="E1814" s="393"/>
      <c r="F1814" s="393" t="s">
        <v>517</v>
      </c>
      <c r="G1814" s="394">
        <v>0.127</v>
      </c>
      <c r="H1814" s="395">
        <f>VLOOKUP(B1814,'CMP-SIN-SD-10-2023'!A:D,4,0)</f>
        <v>22.17</v>
      </c>
      <c r="I1814" s="395"/>
      <c r="J1814" s="25">
        <f t="shared" ref="J1814:J1819" si="830">TRUNC((H1814*G1814),2)</f>
        <v>2.81</v>
      </c>
      <c r="M1814" s="25">
        <f>VLOOKUP(B1814,'CMP-SIN-SD-10-2023'!A:D,4,0)</f>
        <v>22.17</v>
      </c>
      <c r="N1814" s="25" t="b">
        <f t="shared" ref="N1814:N1819" si="831">M1814=H1814</f>
        <v>1</v>
      </c>
      <c r="O1814" s="377"/>
      <c r="P1814" s="377"/>
    </row>
    <row r="1815" spans="1:16" ht="30" x14ac:dyDescent="0.25">
      <c r="A1815" s="367">
        <f t="shared" si="829"/>
        <v>89726</v>
      </c>
      <c r="B1815" s="226">
        <v>88267</v>
      </c>
      <c r="C1815" s="227"/>
      <c r="D1815" s="227" t="s">
        <v>3307</v>
      </c>
      <c r="E1815" s="228"/>
      <c r="F1815" s="228" t="s">
        <v>517</v>
      </c>
      <c r="G1815" s="368">
        <v>0.127</v>
      </c>
      <c r="H1815" s="369">
        <f>VLOOKUP(B1815,'CMP-SIN-SD-10-2023'!A:D,4,0)</f>
        <v>28.78</v>
      </c>
      <c r="I1815" s="369"/>
      <c r="J1815" s="25">
        <f t="shared" si="830"/>
        <v>3.65</v>
      </c>
      <c r="M1815" s="25">
        <f>VLOOKUP(B1815,'CMP-SIN-SD-10-2023'!A:D,4,0)</f>
        <v>28.78</v>
      </c>
      <c r="N1815" s="25" t="b">
        <f t="shared" si="831"/>
        <v>1</v>
      </c>
      <c r="O1815" s="377"/>
      <c r="P1815" s="377"/>
    </row>
    <row r="1816" spans="1:16" x14ac:dyDescent="0.25">
      <c r="A1816" s="367">
        <f t="shared" si="829"/>
        <v>89726</v>
      </c>
      <c r="B1816" s="226">
        <v>122</v>
      </c>
      <c r="C1816" s="227"/>
      <c r="D1816" s="227" t="s">
        <v>7440</v>
      </c>
      <c r="E1816" s="228"/>
      <c r="F1816" s="228" t="s">
        <v>6</v>
      </c>
      <c r="G1816" s="368">
        <v>9.9000000000000008E-3</v>
      </c>
      <c r="H1816" s="369">
        <f>VLOOKUP(B1816,'INS-SIN-SD-10-2023'!A:D,4,0)</f>
        <v>66.86</v>
      </c>
      <c r="I1816" s="369"/>
      <c r="J1816" s="25">
        <f t="shared" si="830"/>
        <v>0.66</v>
      </c>
      <c r="M1816" s="25">
        <f>VLOOKUP(B1816,'INS-SIN-SD-10-2023'!A:D,4,0)</f>
        <v>66.86</v>
      </c>
      <c r="N1816" s="25" t="b">
        <f t="shared" si="831"/>
        <v>1</v>
      </c>
      <c r="O1816" s="377"/>
      <c r="P1816" s="377" t="s">
        <v>13773</v>
      </c>
    </row>
    <row r="1817" spans="1:16" ht="30" x14ac:dyDescent="0.25">
      <c r="A1817" s="367">
        <f t="shared" si="829"/>
        <v>89726</v>
      </c>
      <c r="B1817" s="226">
        <v>3516</v>
      </c>
      <c r="C1817" s="227"/>
      <c r="D1817" s="227" t="s">
        <v>7633</v>
      </c>
      <c r="E1817" s="228"/>
      <c r="F1817" s="228" t="s">
        <v>6</v>
      </c>
      <c r="G1817" s="368">
        <v>1</v>
      </c>
      <c r="H1817" s="369">
        <f>VLOOKUP(B1817,'INS-SIN-SD-10-2023'!A:D,4,0)</f>
        <v>2.08</v>
      </c>
      <c r="I1817" s="369"/>
      <c r="J1817" s="25">
        <f t="shared" si="830"/>
        <v>2.08</v>
      </c>
      <c r="M1817" s="25">
        <f>VLOOKUP(B1817,'INS-SIN-SD-10-2023'!A:D,4,0)</f>
        <v>2.08</v>
      </c>
      <c r="N1817" s="25" t="b">
        <f t="shared" si="831"/>
        <v>1</v>
      </c>
      <c r="O1817" s="377"/>
      <c r="P1817" s="377" t="s">
        <v>13773</v>
      </c>
    </row>
    <row r="1818" spans="1:16" ht="30" x14ac:dyDescent="0.25">
      <c r="A1818" s="367">
        <f t="shared" si="829"/>
        <v>89726</v>
      </c>
      <c r="B1818" s="226">
        <v>20083</v>
      </c>
      <c r="C1818" s="227"/>
      <c r="D1818" s="227" t="s">
        <v>7774</v>
      </c>
      <c r="E1818" s="228"/>
      <c r="F1818" s="228" t="s">
        <v>6</v>
      </c>
      <c r="G1818" s="368">
        <v>1.4999999999999999E-2</v>
      </c>
      <c r="H1818" s="369">
        <f>VLOOKUP(B1818,'INS-SIN-SD-10-2023'!A:D,4,0)</f>
        <v>75.75</v>
      </c>
      <c r="I1818" s="369"/>
      <c r="J1818" s="25">
        <f t="shared" si="830"/>
        <v>1.1299999999999999</v>
      </c>
      <c r="M1818" s="25">
        <f>VLOOKUP(B1818,'INS-SIN-SD-10-2023'!A:D,4,0)</f>
        <v>75.75</v>
      </c>
      <c r="N1818" s="25" t="b">
        <f t="shared" si="831"/>
        <v>1</v>
      </c>
      <c r="O1818" s="377"/>
      <c r="P1818" s="377" t="s">
        <v>13773</v>
      </c>
    </row>
    <row r="1819" spans="1:16" x14ac:dyDescent="0.25">
      <c r="A1819" s="378">
        <f t="shared" si="829"/>
        <v>89726</v>
      </c>
      <c r="B1819" s="379">
        <v>38383</v>
      </c>
      <c r="C1819" s="380"/>
      <c r="D1819" s="380" t="s">
        <v>7660</v>
      </c>
      <c r="E1819" s="381"/>
      <c r="F1819" s="381" t="s">
        <v>6</v>
      </c>
      <c r="G1819" s="382">
        <v>7.1000000000000004E-3</v>
      </c>
      <c r="H1819" s="383">
        <f>VLOOKUP(B1819,'INS-SIN-SD-10-2023'!A:D,4,0)</f>
        <v>2.27</v>
      </c>
      <c r="I1819" s="383"/>
      <c r="J1819" s="25">
        <f t="shared" si="830"/>
        <v>0.01</v>
      </c>
      <c r="M1819" s="25">
        <f>VLOOKUP(B1819,'INS-SIN-SD-10-2023'!A:D,4,0)</f>
        <v>2.27</v>
      </c>
      <c r="N1819" s="25" t="b">
        <f t="shared" si="831"/>
        <v>1</v>
      </c>
      <c r="O1819" s="377"/>
      <c r="P1819" s="377" t="s">
        <v>13773</v>
      </c>
    </row>
    <row r="1820" spans="1:16" ht="45" x14ac:dyDescent="0.25">
      <c r="A1820" s="328">
        <v>89732</v>
      </c>
      <c r="B1820" s="357"/>
      <c r="C1820" s="339" t="s">
        <v>6077</v>
      </c>
      <c r="D1820" s="339"/>
      <c r="E1820" s="334" t="s">
        <v>6</v>
      </c>
      <c r="F1820" s="334"/>
      <c r="G1820" s="358"/>
      <c r="H1820" s="359"/>
      <c r="I1820" s="340">
        <f>SUMIF(A:A,A1820,J:J)</f>
        <v>15.11</v>
      </c>
      <c r="J1820" s="377"/>
      <c r="K1820" s="377"/>
      <c r="L1820" s="377"/>
      <c r="M1820" s="377"/>
      <c r="N1820" s="377"/>
      <c r="O1820" s="377"/>
      <c r="P1820" s="377"/>
    </row>
    <row r="1821" spans="1:16" ht="30" x14ac:dyDescent="0.25">
      <c r="A1821" s="390">
        <f t="shared" ref="A1821:A1825" si="832">IF(O1821&lt;&gt;0,O1821,A1820)</f>
        <v>89732</v>
      </c>
      <c r="B1821" s="391">
        <v>88248</v>
      </c>
      <c r="C1821" s="392"/>
      <c r="D1821" s="392" t="s">
        <v>3290</v>
      </c>
      <c r="E1821" s="393"/>
      <c r="F1821" s="393" t="s">
        <v>517</v>
      </c>
      <c r="G1821" s="394">
        <v>0.13789999999999999</v>
      </c>
      <c r="H1821" s="395">
        <f>VLOOKUP(B1821,'CMP-SIN-SD-10-2023'!A:D,4,0)</f>
        <v>22.17</v>
      </c>
      <c r="I1821" s="395"/>
      <c r="J1821" s="25">
        <f t="shared" ref="J1821:J1825" si="833">TRUNC((H1821*G1821),2)</f>
        <v>3.05</v>
      </c>
      <c r="M1821" s="25">
        <f>VLOOKUP(B1821,'CMP-SIN-SD-10-2023'!A:D,4,0)</f>
        <v>22.17</v>
      </c>
      <c r="N1821" s="25" t="b">
        <f t="shared" ref="N1821:N1825" si="834">M1821=H1821</f>
        <v>1</v>
      </c>
      <c r="O1821" s="377"/>
      <c r="P1821" s="377"/>
    </row>
    <row r="1822" spans="1:16" ht="30" x14ac:dyDescent="0.25">
      <c r="A1822" s="367">
        <f t="shared" si="832"/>
        <v>89732</v>
      </c>
      <c r="B1822" s="226">
        <v>88267</v>
      </c>
      <c r="C1822" s="227"/>
      <c r="D1822" s="227" t="s">
        <v>3307</v>
      </c>
      <c r="E1822" s="228"/>
      <c r="F1822" s="228" t="s">
        <v>517</v>
      </c>
      <c r="G1822" s="368">
        <v>0.13789999999999999</v>
      </c>
      <c r="H1822" s="369">
        <f>VLOOKUP(B1822,'CMP-SIN-SD-10-2023'!A:D,4,0)</f>
        <v>28.78</v>
      </c>
      <c r="I1822" s="369"/>
      <c r="J1822" s="25">
        <f t="shared" si="833"/>
        <v>3.96</v>
      </c>
      <c r="M1822" s="25">
        <f>VLOOKUP(B1822,'CMP-SIN-SD-10-2023'!A:D,4,0)</f>
        <v>28.78</v>
      </c>
      <c r="N1822" s="25" t="b">
        <f t="shared" si="834"/>
        <v>1</v>
      </c>
      <c r="O1822" s="377"/>
      <c r="P1822" s="377"/>
    </row>
    <row r="1823" spans="1:16" ht="30" x14ac:dyDescent="0.25">
      <c r="A1823" s="367">
        <f t="shared" si="832"/>
        <v>89732</v>
      </c>
      <c r="B1823" s="226">
        <v>296</v>
      </c>
      <c r="C1823" s="227"/>
      <c r="D1823" s="227" t="s">
        <v>7444</v>
      </c>
      <c r="E1823" s="228"/>
      <c r="F1823" s="228" t="s">
        <v>6</v>
      </c>
      <c r="G1823" s="368">
        <v>2</v>
      </c>
      <c r="H1823" s="369">
        <f>VLOOKUP(B1823,'INS-SIN-SD-10-2023'!A:D,4,0)</f>
        <v>1.68</v>
      </c>
      <c r="I1823" s="369"/>
      <c r="J1823" s="25">
        <f t="shared" si="833"/>
        <v>3.36</v>
      </c>
      <c r="M1823" s="25">
        <f>VLOOKUP(B1823,'INS-SIN-SD-10-2023'!A:D,4,0)</f>
        <v>1.68</v>
      </c>
      <c r="N1823" s="25" t="b">
        <f t="shared" si="834"/>
        <v>1</v>
      </c>
      <c r="O1823" s="377"/>
      <c r="P1823" s="377" t="s">
        <v>13773</v>
      </c>
    </row>
    <row r="1824" spans="1:16" ht="30" x14ac:dyDescent="0.25">
      <c r="A1824" s="367">
        <f t="shared" si="832"/>
        <v>89732</v>
      </c>
      <c r="B1824" s="226">
        <v>3518</v>
      </c>
      <c r="C1824" s="227"/>
      <c r="D1824" s="227" t="s">
        <v>7637</v>
      </c>
      <c r="E1824" s="228"/>
      <c r="F1824" s="228" t="s">
        <v>6</v>
      </c>
      <c r="G1824" s="368">
        <v>1</v>
      </c>
      <c r="H1824" s="369">
        <f>VLOOKUP(B1824,'INS-SIN-SD-10-2023'!A:D,4,0)</f>
        <v>3.37</v>
      </c>
      <c r="I1824" s="369"/>
      <c r="J1824" s="25">
        <f t="shared" si="833"/>
        <v>3.37</v>
      </c>
      <c r="M1824" s="25">
        <f>VLOOKUP(B1824,'INS-SIN-SD-10-2023'!A:D,4,0)</f>
        <v>3.37</v>
      </c>
      <c r="N1824" s="25" t="b">
        <f t="shared" si="834"/>
        <v>1</v>
      </c>
      <c r="O1824" s="377"/>
      <c r="P1824" s="377" t="s">
        <v>13773</v>
      </c>
    </row>
    <row r="1825" spans="1:16" ht="45" x14ac:dyDescent="0.25">
      <c r="A1825" s="378">
        <f t="shared" si="832"/>
        <v>89732</v>
      </c>
      <c r="B1825" s="379">
        <v>20078</v>
      </c>
      <c r="C1825" s="380"/>
      <c r="D1825" s="380" t="s">
        <v>7708</v>
      </c>
      <c r="E1825" s="381"/>
      <c r="F1825" s="381" t="s">
        <v>6</v>
      </c>
      <c r="G1825" s="382">
        <v>0.05</v>
      </c>
      <c r="H1825" s="383">
        <f>VLOOKUP(B1825,'INS-SIN-SD-10-2023'!A:D,4,0)</f>
        <v>27.59</v>
      </c>
      <c r="I1825" s="383"/>
      <c r="J1825" s="25">
        <f t="shared" si="833"/>
        <v>1.37</v>
      </c>
      <c r="M1825" s="25">
        <f>VLOOKUP(B1825,'INS-SIN-SD-10-2023'!A:D,4,0)</f>
        <v>27.59</v>
      </c>
      <c r="N1825" s="25" t="b">
        <f t="shared" si="834"/>
        <v>1</v>
      </c>
      <c r="O1825" s="377"/>
      <c r="P1825" s="377" t="s">
        <v>13773</v>
      </c>
    </row>
    <row r="1826" spans="1:16" ht="45" x14ac:dyDescent="0.25">
      <c r="A1826" s="328">
        <v>89785</v>
      </c>
      <c r="B1826" s="357"/>
      <c r="C1826" s="339" t="s">
        <v>6120</v>
      </c>
      <c r="D1826" s="339"/>
      <c r="E1826" s="334" t="s">
        <v>6</v>
      </c>
      <c r="F1826" s="334"/>
      <c r="G1826" s="358"/>
      <c r="H1826" s="359"/>
      <c r="I1826" s="340">
        <f>SUMIF(A:A,A1826,J:J)</f>
        <v>25.219999999999995</v>
      </c>
      <c r="J1826" s="377"/>
      <c r="K1826" s="377"/>
      <c r="L1826" s="377"/>
      <c r="M1826" s="377"/>
      <c r="N1826" s="377"/>
      <c r="O1826" s="377"/>
      <c r="P1826" s="377"/>
    </row>
    <row r="1827" spans="1:16" ht="30" x14ac:dyDescent="0.25">
      <c r="A1827" s="390">
        <f t="shared" ref="A1827:A1831" si="835">IF(O1827&lt;&gt;0,O1827,A1826)</f>
        <v>89785</v>
      </c>
      <c r="B1827" s="391">
        <v>88248</v>
      </c>
      <c r="C1827" s="392"/>
      <c r="D1827" s="392" t="s">
        <v>3290</v>
      </c>
      <c r="E1827" s="393"/>
      <c r="F1827" s="393" t="s">
        <v>517</v>
      </c>
      <c r="G1827" s="394">
        <v>0.18390000000000001</v>
      </c>
      <c r="H1827" s="395">
        <f>VLOOKUP(B1827,'CMP-SIN-SD-10-2023'!A:D,4,0)</f>
        <v>22.17</v>
      </c>
      <c r="I1827" s="395"/>
      <c r="J1827" s="25">
        <f t="shared" ref="J1827:J1831" si="836">TRUNC((H1827*G1827),2)</f>
        <v>4.07</v>
      </c>
      <c r="M1827" s="25">
        <f>VLOOKUP(B1827,'CMP-SIN-SD-10-2023'!A:D,4,0)</f>
        <v>22.17</v>
      </c>
      <c r="N1827" s="25" t="b">
        <f t="shared" ref="N1827:N1831" si="837">M1827=H1827</f>
        <v>1</v>
      </c>
      <c r="O1827" s="377"/>
      <c r="P1827" s="377"/>
    </row>
    <row r="1828" spans="1:16" ht="30" x14ac:dyDescent="0.25">
      <c r="A1828" s="367">
        <f t="shared" si="835"/>
        <v>89785</v>
      </c>
      <c r="B1828" s="226">
        <v>88267</v>
      </c>
      <c r="C1828" s="227"/>
      <c r="D1828" s="227" t="s">
        <v>3307</v>
      </c>
      <c r="E1828" s="228"/>
      <c r="F1828" s="228" t="s">
        <v>517</v>
      </c>
      <c r="G1828" s="368">
        <v>0.18390000000000001</v>
      </c>
      <c r="H1828" s="369">
        <f>VLOOKUP(B1828,'CMP-SIN-SD-10-2023'!A:D,4,0)</f>
        <v>28.78</v>
      </c>
      <c r="I1828" s="369"/>
      <c r="J1828" s="25">
        <f t="shared" si="836"/>
        <v>5.29</v>
      </c>
      <c r="M1828" s="25">
        <f>VLOOKUP(B1828,'CMP-SIN-SD-10-2023'!A:D,4,0)</f>
        <v>28.78</v>
      </c>
      <c r="N1828" s="25" t="b">
        <f t="shared" si="837"/>
        <v>1</v>
      </c>
      <c r="O1828" s="377"/>
      <c r="P1828" s="377"/>
    </row>
    <row r="1829" spans="1:16" ht="30" x14ac:dyDescent="0.25">
      <c r="A1829" s="367">
        <f t="shared" si="835"/>
        <v>89785</v>
      </c>
      <c r="B1829" s="226">
        <v>296</v>
      </c>
      <c r="C1829" s="227"/>
      <c r="D1829" s="227" t="s">
        <v>7444</v>
      </c>
      <c r="E1829" s="228"/>
      <c r="F1829" s="228" t="s">
        <v>6</v>
      </c>
      <c r="G1829" s="368">
        <v>3</v>
      </c>
      <c r="H1829" s="369">
        <f>VLOOKUP(B1829,'INS-SIN-SD-10-2023'!A:D,4,0)</f>
        <v>1.68</v>
      </c>
      <c r="I1829" s="369"/>
      <c r="J1829" s="25">
        <f t="shared" si="836"/>
        <v>5.04</v>
      </c>
      <c r="M1829" s="25">
        <f>VLOOKUP(B1829,'INS-SIN-SD-10-2023'!A:D,4,0)</f>
        <v>1.68</v>
      </c>
      <c r="N1829" s="25" t="b">
        <f t="shared" si="837"/>
        <v>1</v>
      </c>
      <c r="O1829" s="377"/>
      <c r="P1829" s="377" t="s">
        <v>13773</v>
      </c>
    </row>
    <row r="1830" spans="1:16" ht="30" x14ac:dyDescent="0.25">
      <c r="A1830" s="367">
        <f t="shared" si="835"/>
        <v>89785</v>
      </c>
      <c r="B1830" s="226">
        <v>3662</v>
      </c>
      <c r="C1830" s="227"/>
      <c r="D1830" s="227" t="s">
        <v>7654</v>
      </c>
      <c r="E1830" s="228"/>
      <c r="F1830" s="228" t="s">
        <v>6</v>
      </c>
      <c r="G1830" s="368">
        <v>1</v>
      </c>
      <c r="H1830" s="369">
        <f>VLOOKUP(B1830,'INS-SIN-SD-10-2023'!A:D,4,0)</f>
        <v>8.76</v>
      </c>
      <c r="I1830" s="369"/>
      <c r="J1830" s="25">
        <f t="shared" si="836"/>
        <v>8.76</v>
      </c>
      <c r="M1830" s="25">
        <f>VLOOKUP(B1830,'INS-SIN-SD-10-2023'!A:D,4,0)</f>
        <v>8.76</v>
      </c>
      <c r="N1830" s="25" t="b">
        <f t="shared" si="837"/>
        <v>1</v>
      </c>
      <c r="O1830" s="377"/>
      <c r="P1830" s="377" t="s">
        <v>13773</v>
      </c>
    </row>
    <row r="1831" spans="1:16" ht="45" x14ac:dyDescent="0.25">
      <c r="A1831" s="378">
        <f t="shared" si="835"/>
        <v>89785</v>
      </c>
      <c r="B1831" s="379">
        <v>20078</v>
      </c>
      <c r="C1831" s="380"/>
      <c r="D1831" s="380" t="s">
        <v>7708</v>
      </c>
      <c r="E1831" s="381"/>
      <c r="F1831" s="381" t="s">
        <v>6</v>
      </c>
      <c r="G1831" s="382">
        <v>7.4999999999999997E-2</v>
      </c>
      <c r="H1831" s="383">
        <f>VLOOKUP(B1831,'INS-SIN-SD-10-2023'!A:D,4,0)</f>
        <v>27.59</v>
      </c>
      <c r="I1831" s="383"/>
      <c r="J1831" s="25">
        <f t="shared" si="836"/>
        <v>2.06</v>
      </c>
      <c r="M1831" s="25">
        <f>VLOOKUP(B1831,'INS-SIN-SD-10-2023'!A:D,4,0)</f>
        <v>27.59</v>
      </c>
      <c r="N1831" s="25" t="b">
        <f t="shared" si="837"/>
        <v>1</v>
      </c>
      <c r="O1831" s="377"/>
      <c r="P1831" s="377" t="s">
        <v>13773</v>
      </c>
    </row>
    <row r="1832" spans="1:16" ht="60" x14ac:dyDescent="0.25">
      <c r="A1832" s="328">
        <v>104343</v>
      </c>
      <c r="B1832" s="357"/>
      <c r="C1832" s="339" t="s">
        <v>6581</v>
      </c>
      <c r="D1832" s="339"/>
      <c r="E1832" s="334" t="s">
        <v>6</v>
      </c>
      <c r="F1832" s="334"/>
      <c r="G1832" s="358"/>
      <c r="H1832" s="359"/>
      <c r="I1832" s="340">
        <f>SUMIF(A:A,A1832,J:J)</f>
        <v>32.090000000000003</v>
      </c>
      <c r="J1832" s="377"/>
      <c r="K1832" s="377"/>
      <c r="L1832" s="377"/>
      <c r="M1832" s="377"/>
      <c r="N1832" s="377"/>
      <c r="O1832" s="377"/>
      <c r="P1832" s="377"/>
    </row>
    <row r="1833" spans="1:16" ht="30" x14ac:dyDescent="0.25">
      <c r="A1833" s="390">
        <f t="shared" ref="A1833:A1838" si="838">IF(O1833&lt;&gt;0,O1833,A1832)</f>
        <v>104343</v>
      </c>
      <c r="B1833" s="391">
        <v>88248</v>
      </c>
      <c r="C1833" s="392"/>
      <c r="D1833" s="392" t="s">
        <v>3290</v>
      </c>
      <c r="E1833" s="393"/>
      <c r="F1833" s="393" t="s">
        <v>517</v>
      </c>
      <c r="G1833" s="394">
        <v>0.2082</v>
      </c>
      <c r="H1833" s="395">
        <f>VLOOKUP(B1833,'CMP-SIN-SD-10-2023'!A:D,4,0)</f>
        <v>22.17</v>
      </c>
      <c r="I1833" s="395"/>
      <c r="J1833" s="25">
        <f t="shared" ref="J1833:J1838" si="839">TRUNC((H1833*G1833),2)</f>
        <v>4.6100000000000003</v>
      </c>
      <c r="M1833" s="25">
        <f>VLOOKUP(B1833,'CMP-SIN-SD-10-2023'!A:D,4,0)</f>
        <v>22.17</v>
      </c>
      <c r="N1833" s="25" t="b">
        <f t="shared" ref="N1833:N1838" si="840">M1833=H1833</f>
        <v>1</v>
      </c>
      <c r="O1833" s="377"/>
      <c r="P1833" s="377"/>
    </row>
    <row r="1834" spans="1:16" ht="30" x14ac:dyDescent="0.25">
      <c r="A1834" s="367">
        <f t="shared" si="838"/>
        <v>104343</v>
      </c>
      <c r="B1834" s="226">
        <v>88267</v>
      </c>
      <c r="C1834" s="227"/>
      <c r="D1834" s="227" t="s">
        <v>3307</v>
      </c>
      <c r="E1834" s="228"/>
      <c r="F1834" s="228" t="s">
        <v>517</v>
      </c>
      <c r="G1834" s="368">
        <v>0.2082</v>
      </c>
      <c r="H1834" s="369">
        <f>VLOOKUP(B1834,'CMP-SIN-SD-10-2023'!A:D,4,0)</f>
        <v>28.78</v>
      </c>
      <c r="I1834" s="369"/>
      <c r="J1834" s="25">
        <f t="shared" si="839"/>
        <v>5.99</v>
      </c>
      <c r="M1834" s="25">
        <f>VLOOKUP(B1834,'CMP-SIN-SD-10-2023'!A:D,4,0)</f>
        <v>28.78</v>
      </c>
      <c r="N1834" s="25" t="b">
        <f t="shared" si="840"/>
        <v>1</v>
      </c>
      <c r="O1834" s="377"/>
      <c r="P1834" s="377"/>
    </row>
    <row r="1835" spans="1:16" ht="30" x14ac:dyDescent="0.25">
      <c r="A1835" s="367">
        <f t="shared" si="838"/>
        <v>104343</v>
      </c>
      <c r="B1835" s="226">
        <v>296</v>
      </c>
      <c r="C1835" s="227"/>
      <c r="D1835" s="227" t="s">
        <v>7444</v>
      </c>
      <c r="E1835" s="228"/>
      <c r="F1835" s="228" t="s">
        <v>6</v>
      </c>
      <c r="G1835" s="368">
        <v>1</v>
      </c>
      <c r="H1835" s="369">
        <f>VLOOKUP(B1835,'INS-SIN-SD-10-2023'!A:D,4,0)</f>
        <v>1.68</v>
      </c>
      <c r="I1835" s="369"/>
      <c r="J1835" s="25">
        <f t="shared" si="839"/>
        <v>1.68</v>
      </c>
      <c r="M1835" s="25">
        <f>VLOOKUP(B1835,'INS-SIN-SD-10-2023'!A:D,4,0)</f>
        <v>1.68</v>
      </c>
      <c r="N1835" s="25" t="b">
        <f t="shared" si="840"/>
        <v>1</v>
      </c>
      <c r="O1835" s="377"/>
      <c r="P1835" s="377" t="s">
        <v>13773</v>
      </c>
    </row>
    <row r="1836" spans="1:16" ht="30" x14ac:dyDescent="0.25">
      <c r="A1836" s="367">
        <f t="shared" si="838"/>
        <v>104343</v>
      </c>
      <c r="B1836" s="226">
        <v>297</v>
      </c>
      <c r="C1836" s="227"/>
      <c r="D1836" s="227" t="s">
        <v>7445</v>
      </c>
      <c r="E1836" s="228"/>
      <c r="F1836" s="228" t="s">
        <v>6</v>
      </c>
      <c r="G1836" s="368">
        <v>2</v>
      </c>
      <c r="H1836" s="369">
        <f>VLOOKUP(B1836,'INS-SIN-SD-10-2023'!A:D,4,0)</f>
        <v>2.4700000000000002</v>
      </c>
      <c r="I1836" s="369"/>
      <c r="J1836" s="25">
        <f t="shared" si="839"/>
        <v>4.9400000000000004</v>
      </c>
      <c r="M1836" s="25">
        <f>VLOOKUP(B1836,'INS-SIN-SD-10-2023'!A:D,4,0)</f>
        <v>2.4700000000000002</v>
      </c>
      <c r="N1836" s="25" t="b">
        <f t="shared" si="840"/>
        <v>1</v>
      </c>
      <c r="O1836" s="377"/>
      <c r="P1836" s="377" t="s">
        <v>13773</v>
      </c>
    </row>
    <row r="1837" spans="1:16" ht="30" x14ac:dyDescent="0.25">
      <c r="A1837" s="367">
        <f t="shared" si="838"/>
        <v>104343</v>
      </c>
      <c r="B1837" s="226">
        <v>3669</v>
      </c>
      <c r="C1837" s="227"/>
      <c r="D1837" s="227" t="s">
        <v>7651</v>
      </c>
      <c r="E1837" s="228"/>
      <c r="F1837" s="228" t="s">
        <v>6</v>
      </c>
      <c r="G1837" s="368">
        <v>1</v>
      </c>
      <c r="H1837" s="369">
        <f>VLOOKUP(B1837,'INS-SIN-SD-10-2023'!A:D,4,0)</f>
        <v>12.12</v>
      </c>
      <c r="I1837" s="369"/>
      <c r="J1837" s="25">
        <f t="shared" si="839"/>
        <v>12.12</v>
      </c>
      <c r="M1837" s="25">
        <f>VLOOKUP(B1837,'INS-SIN-SD-10-2023'!A:D,4,0)</f>
        <v>12.12</v>
      </c>
      <c r="N1837" s="25" t="b">
        <f t="shared" si="840"/>
        <v>1</v>
      </c>
      <c r="O1837" s="377"/>
      <c r="P1837" s="377" t="s">
        <v>13773</v>
      </c>
    </row>
    <row r="1838" spans="1:16" ht="45" x14ac:dyDescent="0.25">
      <c r="A1838" s="378">
        <f t="shared" si="838"/>
        <v>104343</v>
      </c>
      <c r="B1838" s="379">
        <v>20078</v>
      </c>
      <c r="C1838" s="380"/>
      <c r="D1838" s="380" t="s">
        <v>7708</v>
      </c>
      <c r="E1838" s="381"/>
      <c r="F1838" s="381" t="s">
        <v>6</v>
      </c>
      <c r="G1838" s="382">
        <v>0.1</v>
      </c>
      <c r="H1838" s="383">
        <f>VLOOKUP(B1838,'INS-SIN-SD-10-2023'!A:D,4,0)</f>
        <v>27.59</v>
      </c>
      <c r="I1838" s="383"/>
      <c r="J1838" s="25">
        <f t="shared" si="839"/>
        <v>2.75</v>
      </c>
      <c r="M1838" s="25">
        <f>VLOOKUP(B1838,'INS-SIN-SD-10-2023'!A:D,4,0)</f>
        <v>27.59</v>
      </c>
      <c r="N1838" s="25" t="b">
        <f t="shared" si="840"/>
        <v>1</v>
      </c>
      <c r="O1838" s="377"/>
      <c r="P1838" s="377" t="s">
        <v>13773</v>
      </c>
    </row>
    <row r="1839" spans="1:16" ht="60" x14ac:dyDescent="0.25">
      <c r="A1839" s="328" t="s">
        <v>7181</v>
      </c>
      <c r="B1839" s="357"/>
      <c r="C1839" s="339" t="s">
        <v>14083</v>
      </c>
      <c r="D1839" s="339"/>
      <c r="E1839" s="334" t="s">
        <v>6</v>
      </c>
      <c r="F1839" s="334"/>
      <c r="G1839" s="358"/>
      <c r="H1839" s="359"/>
      <c r="I1839" s="340">
        <f>SUMIF(A:A,A1839,J:J)</f>
        <v>42.25</v>
      </c>
      <c r="J1839" s="377"/>
      <c r="K1839" s="377"/>
      <c r="L1839" s="377"/>
      <c r="M1839" s="377"/>
      <c r="N1839" s="377"/>
      <c r="O1839" s="377"/>
      <c r="P1839" s="377"/>
    </row>
    <row r="1840" spans="1:16" ht="30" x14ac:dyDescent="0.25">
      <c r="A1840" s="390" t="str">
        <f t="shared" ref="A1840:A1844" si="841">IF(O1840&lt;&gt;0,O1840,A1839)</f>
        <v>CCU.05.0027</v>
      </c>
      <c r="B1840" s="391">
        <v>88248</v>
      </c>
      <c r="C1840" s="392"/>
      <c r="D1840" s="392" t="s">
        <v>3290</v>
      </c>
      <c r="E1840" s="393"/>
      <c r="F1840" s="393" t="s">
        <v>517</v>
      </c>
      <c r="G1840" s="394">
        <v>0.33</v>
      </c>
      <c r="H1840" s="395">
        <f>VLOOKUP(B1840,'CMP-SIN-SD-10-2023'!A:D,4,0)</f>
        <v>22.17</v>
      </c>
      <c r="I1840" s="395"/>
      <c r="J1840" s="25">
        <f t="shared" ref="J1840:J1844" si="842">TRUNC((H1840*G1840),2)</f>
        <v>7.31</v>
      </c>
      <c r="M1840" s="25">
        <f>VLOOKUP(B1840,'CMP-SIN-SD-10-2023'!A:D,4,0)</f>
        <v>22.17</v>
      </c>
      <c r="N1840" s="25" t="b">
        <f t="shared" ref="N1840:N1844" si="843">M1840=H1840</f>
        <v>1</v>
      </c>
      <c r="O1840" s="377"/>
      <c r="P1840" s="377"/>
    </row>
    <row r="1841" spans="1:16" ht="30" x14ac:dyDescent="0.25">
      <c r="A1841" s="367" t="str">
        <f t="shared" si="841"/>
        <v>CCU.05.0027</v>
      </c>
      <c r="B1841" s="226">
        <v>88267</v>
      </c>
      <c r="C1841" s="227"/>
      <c r="D1841" s="227" t="s">
        <v>3307</v>
      </c>
      <c r="E1841" s="228"/>
      <c r="F1841" s="228" t="s">
        <v>517</v>
      </c>
      <c r="G1841" s="368">
        <v>0.33</v>
      </c>
      <c r="H1841" s="369">
        <f>VLOOKUP(B1841,'CMP-SIN-SD-10-2023'!A:D,4,0)</f>
        <v>28.78</v>
      </c>
      <c r="I1841" s="369"/>
      <c r="J1841" s="25">
        <f t="shared" si="842"/>
        <v>9.49</v>
      </c>
      <c r="M1841" s="25">
        <f>VLOOKUP(B1841,'CMP-SIN-SD-10-2023'!A:D,4,0)</f>
        <v>28.78</v>
      </c>
      <c r="N1841" s="25" t="b">
        <f t="shared" si="843"/>
        <v>1</v>
      </c>
      <c r="O1841" s="377"/>
      <c r="P1841" s="377"/>
    </row>
    <row r="1842" spans="1:16" ht="30" x14ac:dyDescent="0.25">
      <c r="A1842" s="367" t="str">
        <f t="shared" si="841"/>
        <v>CCU.05.0027</v>
      </c>
      <c r="B1842" s="226">
        <v>301</v>
      </c>
      <c r="C1842" s="227"/>
      <c r="D1842" s="227" t="s">
        <v>7443</v>
      </c>
      <c r="E1842" s="228"/>
      <c r="F1842" s="228" t="s">
        <v>6</v>
      </c>
      <c r="G1842" s="368">
        <v>2</v>
      </c>
      <c r="H1842" s="369">
        <f>VLOOKUP(B1842,'INS-SIN-SD-10-2023'!A:D,4,0)</f>
        <v>2.98</v>
      </c>
      <c r="I1842" s="369"/>
      <c r="J1842" s="25">
        <f t="shared" si="842"/>
        <v>5.96</v>
      </c>
      <c r="M1842" s="25">
        <f>VLOOKUP(B1842,'INS-SIN-SD-10-2023'!A:D,4,0)</f>
        <v>2.98</v>
      </c>
      <c r="N1842" s="25" t="b">
        <f t="shared" si="843"/>
        <v>1</v>
      </c>
      <c r="O1842" s="377"/>
      <c r="P1842" s="377" t="s">
        <v>13773</v>
      </c>
    </row>
    <row r="1843" spans="1:16" ht="30" x14ac:dyDescent="0.25">
      <c r="A1843" s="367" t="str">
        <f t="shared" si="841"/>
        <v>CCU.05.0027</v>
      </c>
      <c r="B1843" s="226">
        <v>10908</v>
      </c>
      <c r="C1843" s="227"/>
      <c r="D1843" s="227" t="s">
        <v>7649</v>
      </c>
      <c r="E1843" s="228"/>
      <c r="F1843" s="228" t="s">
        <v>6</v>
      </c>
      <c r="G1843" s="368">
        <v>1</v>
      </c>
      <c r="H1843" s="369">
        <f>VLOOKUP(B1843,'INS-SIN-SD-10-2023'!A:D,4,0)</f>
        <v>16.96</v>
      </c>
      <c r="I1843" s="369"/>
      <c r="J1843" s="25">
        <f t="shared" si="842"/>
        <v>16.96</v>
      </c>
      <c r="M1843" s="25">
        <f>VLOOKUP(B1843,'INS-SIN-SD-10-2023'!A:D,4,0)</f>
        <v>16.96</v>
      </c>
      <c r="N1843" s="25" t="b">
        <f t="shared" si="843"/>
        <v>1</v>
      </c>
      <c r="O1843" s="377"/>
      <c r="P1843" s="377" t="s">
        <v>13773</v>
      </c>
    </row>
    <row r="1844" spans="1:16" ht="45" x14ac:dyDescent="0.25">
      <c r="A1844" s="378" t="str">
        <f t="shared" si="841"/>
        <v>CCU.05.0027</v>
      </c>
      <c r="B1844" s="379">
        <v>20078</v>
      </c>
      <c r="C1844" s="380"/>
      <c r="D1844" s="380" t="s">
        <v>7708</v>
      </c>
      <c r="E1844" s="381"/>
      <c r="F1844" s="381" t="s">
        <v>6</v>
      </c>
      <c r="G1844" s="382">
        <v>9.1999999999999998E-2</v>
      </c>
      <c r="H1844" s="383">
        <f>VLOOKUP(B1844,'INS-SIN-SD-10-2023'!A:D,4,0)</f>
        <v>27.59</v>
      </c>
      <c r="I1844" s="383"/>
      <c r="J1844" s="25">
        <f t="shared" si="842"/>
        <v>2.5299999999999998</v>
      </c>
      <c r="M1844" s="25">
        <f>VLOOKUP(B1844,'INS-SIN-SD-10-2023'!A:D,4,0)</f>
        <v>27.59</v>
      </c>
      <c r="N1844" s="25" t="b">
        <f t="shared" si="843"/>
        <v>1</v>
      </c>
      <c r="O1844" s="377"/>
      <c r="P1844" s="377" t="s">
        <v>13773</v>
      </c>
    </row>
    <row r="1845" spans="1:16" ht="60" x14ac:dyDescent="0.25">
      <c r="A1845" s="328">
        <v>104347</v>
      </c>
      <c r="B1845" s="357"/>
      <c r="C1845" s="339" t="s">
        <v>6585</v>
      </c>
      <c r="D1845" s="339"/>
      <c r="E1845" s="334" t="s">
        <v>6</v>
      </c>
      <c r="F1845" s="334"/>
      <c r="G1845" s="358"/>
      <c r="H1845" s="359"/>
      <c r="I1845" s="340">
        <f>SUMIF(A:A,A1845,J:J)</f>
        <v>44.81</v>
      </c>
      <c r="J1845" s="377"/>
      <c r="K1845" s="377"/>
      <c r="L1845" s="377"/>
      <c r="M1845" s="377"/>
      <c r="N1845" s="377"/>
      <c r="O1845" s="377"/>
      <c r="P1845" s="377"/>
    </row>
    <row r="1846" spans="1:16" ht="30" x14ac:dyDescent="0.25">
      <c r="A1846" s="390">
        <f t="shared" ref="A1846:A1851" si="844">IF(O1846&lt;&gt;0,O1846,A1845)</f>
        <v>104347</v>
      </c>
      <c r="B1846" s="391">
        <v>88248</v>
      </c>
      <c r="C1846" s="392"/>
      <c r="D1846" s="392" t="s">
        <v>3290</v>
      </c>
      <c r="E1846" s="393"/>
      <c r="F1846" s="393" t="s">
        <v>517</v>
      </c>
      <c r="G1846" s="394">
        <v>0.24460000000000001</v>
      </c>
      <c r="H1846" s="395">
        <f>VLOOKUP(B1846,'CMP-SIN-SD-10-2023'!A:D,4,0)</f>
        <v>22.17</v>
      </c>
      <c r="I1846" s="395"/>
      <c r="J1846" s="25">
        <f t="shared" ref="J1846:J1851" si="845">TRUNC((H1846*G1846),2)</f>
        <v>5.42</v>
      </c>
      <c r="M1846" s="25">
        <f>VLOOKUP(B1846,'CMP-SIN-SD-10-2023'!A:D,4,0)</f>
        <v>22.17</v>
      </c>
      <c r="N1846" s="25" t="b">
        <f t="shared" ref="N1846:N1851" si="846">M1846=H1846</f>
        <v>1</v>
      </c>
      <c r="O1846" s="377"/>
      <c r="P1846" s="377"/>
    </row>
    <row r="1847" spans="1:16" ht="30" x14ac:dyDescent="0.25">
      <c r="A1847" s="367">
        <f t="shared" si="844"/>
        <v>104347</v>
      </c>
      <c r="B1847" s="226">
        <v>88267</v>
      </c>
      <c r="C1847" s="227"/>
      <c r="D1847" s="227" t="s">
        <v>3307</v>
      </c>
      <c r="E1847" s="228"/>
      <c r="F1847" s="228" t="s">
        <v>517</v>
      </c>
      <c r="G1847" s="368">
        <v>0.24460000000000001</v>
      </c>
      <c r="H1847" s="369">
        <f>VLOOKUP(B1847,'CMP-SIN-SD-10-2023'!A:D,4,0)</f>
        <v>28.78</v>
      </c>
      <c r="I1847" s="369"/>
      <c r="J1847" s="25">
        <f t="shared" si="845"/>
        <v>7.03</v>
      </c>
      <c r="M1847" s="25">
        <f>VLOOKUP(B1847,'CMP-SIN-SD-10-2023'!A:D,4,0)</f>
        <v>28.78</v>
      </c>
      <c r="N1847" s="25" t="b">
        <f t="shared" si="846"/>
        <v>1</v>
      </c>
      <c r="O1847" s="377"/>
      <c r="P1847" s="377"/>
    </row>
    <row r="1848" spans="1:16" ht="30" x14ac:dyDescent="0.25">
      <c r="A1848" s="367">
        <f t="shared" si="844"/>
        <v>104347</v>
      </c>
      <c r="B1848" s="226">
        <v>301</v>
      </c>
      <c r="C1848" s="227"/>
      <c r="D1848" s="227" t="s">
        <v>7443</v>
      </c>
      <c r="E1848" s="228"/>
      <c r="F1848" s="228" t="s">
        <v>6</v>
      </c>
      <c r="G1848" s="368">
        <v>2</v>
      </c>
      <c r="H1848" s="369">
        <f>VLOOKUP(B1848,'INS-SIN-SD-10-2023'!A:D,4,0)</f>
        <v>2.98</v>
      </c>
      <c r="I1848" s="369"/>
      <c r="J1848" s="25">
        <f t="shared" si="845"/>
        <v>5.96</v>
      </c>
      <c r="M1848" s="25">
        <f>VLOOKUP(B1848,'INS-SIN-SD-10-2023'!A:D,4,0)</f>
        <v>2.98</v>
      </c>
      <c r="N1848" s="25" t="b">
        <f t="shared" si="846"/>
        <v>1</v>
      </c>
      <c r="O1848" s="377"/>
      <c r="P1848" s="377" t="s">
        <v>13773</v>
      </c>
    </row>
    <row r="1849" spans="1:16" ht="30" x14ac:dyDescent="0.25">
      <c r="A1849" s="367">
        <f t="shared" si="844"/>
        <v>104347</v>
      </c>
      <c r="B1849" s="226">
        <v>297</v>
      </c>
      <c r="C1849" s="227"/>
      <c r="D1849" s="227" t="s">
        <v>7445</v>
      </c>
      <c r="E1849" s="228"/>
      <c r="F1849" s="228" t="s">
        <v>6</v>
      </c>
      <c r="G1849" s="368">
        <v>1</v>
      </c>
      <c r="H1849" s="369">
        <f>VLOOKUP(B1849,'INS-SIN-SD-10-2023'!A:D,4,0)</f>
        <v>2.4700000000000002</v>
      </c>
      <c r="I1849" s="369"/>
      <c r="J1849" s="25">
        <f t="shared" si="845"/>
        <v>2.4700000000000002</v>
      </c>
      <c r="M1849" s="25">
        <f>VLOOKUP(B1849,'INS-SIN-SD-10-2023'!A:D,4,0)</f>
        <v>2.4700000000000002</v>
      </c>
      <c r="N1849" s="25" t="b">
        <f t="shared" si="846"/>
        <v>1</v>
      </c>
      <c r="O1849" s="377"/>
      <c r="P1849" s="377" t="s">
        <v>13773</v>
      </c>
    </row>
    <row r="1850" spans="1:16" ht="30" x14ac:dyDescent="0.25">
      <c r="A1850" s="367">
        <f t="shared" si="844"/>
        <v>104347</v>
      </c>
      <c r="B1850" s="226">
        <v>10909</v>
      </c>
      <c r="C1850" s="227"/>
      <c r="D1850" s="227" t="s">
        <v>7650</v>
      </c>
      <c r="E1850" s="228"/>
      <c r="F1850" s="228" t="s">
        <v>6</v>
      </c>
      <c r="G1850" s="368">
        <v>1</v>
      </c>
      <c r="H1850" s="369">
        <f>VLOOKUP(B1850,'INS-SIN-SD-10-2023'!A:D,4,0)</f>
        <v>19.73</v>
      </c>
      <c r="I1850" s="369"/>
      <c r="J1850" s="25">
        <f t="shared" si="845"/>
        <v>19.73</v>
      </c>
      <c r="M1850" s="25">
        <f>VLOOKUP(B1850,'INS-SIN-SD-10-2023'!A:D,4,0)</f>
        <v>19.73</v>
      </c>
      <c r="N1850" s="25" t="b">
        <f t="shared" si="846"/>
        <v>1</v>
      </c>
      <c r="O1850" s="377"/>
      <c r="P1850" s="377" t="s">
        <v>13773</v>
      </c>
    </row>
    <row r="1851" spans="1:16" ht="45" x14ac:dyDescent="0.25">
      <c r="A1851" s="378">
        <f t="shared" si="844"/>
        <v>104347</v>
      </c>
      <c r="B1851" s="379">
        <v>20078</v>
      </c>
      <c r="C1851" s="380"/>
      <c r="D1851" s="380" t="s">
        <v>7708</v>
      </c>
      <c r="E1851" s="381"/>
      <c r="F1851" s="381" t="s">
        <v>6</v>
      </c>
      <c r="G1851" s="382">
        <v>0.1525</v>
      </c>
      <c r="H1851" s="383">
        <f>VLOOKUP(B1851,'INS-SIN-SD-10-2023'!A:D,4,0)</f>
        <v>27.59</v>
      </c>
      <c r="I1851" s="383"/>
      <c r="J1851" s="25">
        <f t="shared" si="845"/>
        <v>4.2</v>
      </c>
      <c r="M1851" s="25">
        <f>VLOOKUP(B1851,'INS-SIN-SD-10-2023'!A:D,4,0)</f>
        <v>27.59</v>
      </c>
      <c r="N1851" s="25" t="b">
        <f t="shared" si="846"/>
        <v>1</v>
      </c>
      <c r="O1851" s="377"/>
      <c r="P1851" s="377" t="s">
        <v>13773</v>
      </c>
    </row>
    <row r="1852" spans="1:16" ht="45" x14ac:dyDescent="0.25">
      <c r="A1852" s="328">
        <v>89797</v>
      </c>
      <c r="B1852" s="357"/>
      <c r="C1852" s="339" t="s">
        <v>6131</v>
      </c>
      <c r="D1852" s="339"/>
      <c r="E1852" s="334" t="s">
        <v>6</v>
      </c>
      <c r="F1852" s="334"/>
      <c r="G1852" s="358"/>
      <c r="H1852" s="359"/>
      <c r="I1852" s="340">
        <f>SUMIF(A:A,A1852,J:J)</f>
        <v>48.120000000000005</v>
      </c>
      <c r="J1852" s="377"/>
      <c r="K1852" s="377"/>
      <c r="L1852" s="377"/>
      <c r="M1852" s="377"/>
      <c r="N1852" s="377"/>
      <c r="O1852" s="377"/>
      <c r="P1852" s="377"/>
    </row>
    <row r="1853" spans="1:16" ht="30" x14ac:dyDescent="0.25">
      <c r="A1853" s="390">
        <f t="shared" ref="A1853:A1857" si="847">IF(O1853&lt;&gt;0,O1853,A1852)</f>
        <v>89797</v>
      </c>
      <c r="B1853" s="391">
        <v>88248</v>
      </c>
      <c r="C1853" s="392"/>
      <c r="D1853" s="392" t="s">
        <v>3290</v>
      </c>
      <c r="E1853" s="393"/>
      <c r="F1853" s="393" t="s">
        <v>517</v>
      </c>
      <c r="G1853" s="394">
        <v>0.25679999999999997</v>
      </c>
      <c r="H1853" s="395">
        <f>VLOOKUP(B1853,'CMP-SIN-SD-10-2023'!A:D,4,0)</f>
        <v>22.17</v>
      </c>
      <c r="I1853" s="395"/>
      <c r="J1853" s="25">
        <f t="shared" ref="J1853:J1857" si="848">TRUNC((H1853*G1853),2)</f>
        <v>5.69</v>
      </c>
      <c r="M1853" s="25">
        <f>VLOOKUP(B1853,'CMP-SIN-SD-10-2023'!A:D,4,0)</f>
        <v>22.17</v>
      </c>
      <c r="N1853" s="25" t="b">
        <f t="shared" ref="N1853:N1857" si="849">M1853=H1853</f>
        <v>1</v>
      </c>
      <c r="O1853" s="377"/>
      <c r="P1853" s="377"/>
    </row>
    <row r="1854" spans="1:16" ht="30" x14ac:dyDescent="0.25">
      <c r="A1854" s="367">
        <f t="shared" si="847"/>
        <v>89797</v>
      </c>
      <c r="B1854" s="226">
        <v>88267</v>
      </c>
      <c r="C1854" s="227"/>
      <c r="D1854" s="227" t="s">
        <v>3307</v>
      </c>
      <c r="E1854" s="228"/>
      <c r="F1854" s="228" t="s">
        <v>517</v>
      </c>
      <c r="G1854" s="368">
        <v>0.25679999999999997</v>
      </c>
      <c r="H1854" s="369">
        <f>VLOOKUP(B1854,'CMP-SIN-SD-10-2023'!A:D,4,0)</f>
        <v>28.78</v>
      </c>
      <c r="I1854" s="369"/>
      <c r="J1854" s="25">
        <f t="shared" si="848"/>
        <v>7.39</v>
      </c>
      <c r="M1854" s="25">
        <f>VLOOKUP(B1854,'CMP-SIN-SD-10-2023'!A:D,4,0)</f>
        <v>28.78</v>
      </c>
      <c r="N1854" s="25" t="b">
        <f t="shared" si="849"/>
        <v>1</v>
      </c>
      <c r="O1854" s="377"/>
      <c r="P1854" s="377"/>
    </row>
    <row r="1855" spans="1:16" ht="30" x14ac:dyDescent="0.25">
      <c r="A1855" s="367">
        <f t="shared" si="847"/>
        <v>89797</v>
      </c>
      <c r="B1855" s="226">
        <v>301</v>
      </c>
      <c r="C1855" s="227"/>
      <c r="D1855" s="227" t="s">
        <v>7443</v>
      </c>
      <c r="E1855" s="228"/>
      <c r="F1855" s="228" t="s">
        <v>6</v>
      </c>
      <c r="G1855" s="368">
        <v>3</v>
      </c>
      <c r="H1855" s="369">
        <f>VLOOKUP(B1855,'INS-SIN-SD-10-2023'!A:D,4,0)</f>
        <v>2.98</v>
      </c>
      <c r="I1855" s="369"/>
      <c r="J1855" s="25">
        <f t="shared" si="848"/>
        <v>8.94</v>
      </c>
      <c r="M1855" s="25">
        <f>VLOOKUP(B1855,'INS-SIN-SD-10-2023'!A:D,4,0)</f>
        <v>2.98</v>
      </c>
      <c r="N1855" s="25" t="b">
        <f t="shared" si="849"/>
        <v>1</v>
      </c>
      <c r="O1855" s="377"/>
      <c r="P1855" s="377" t="s">
        <v>13773</v>
      </c>
    </row>
    <row r="1856" spans="1:16" ht="30" x14ac:dyDescent="0.25">
      <c r="A1856" s="367">
        <f t="shared" si="847"/>
        <v>89797</v>
      </c>
      <c r="B1856" s="226">
        <v>3670</v>
      </c>
      <c r="C1856" s="227"/>
      <c r="D1856" s="227" t="s">
        <v>7653</v>
      </c>
      <c r="E1856" s="228"/>
      <c r="F1856" s="228" t="s">
        <v>6</v>
      </c>
      <c r="G1856" s="368">
        <v>1</v>
      </c>
      <c r="H1856" s="369">
        <f>VLOOKUP(B1856,'INS-SIN-SD-10-2023'!A:D,4,0)</f>
        <v>21.35</v>
      </c>
      <c r="I1856" s="369"/>
      <c r="J1856" s="25">
        <f t="shared" si="848"/>
        <v>21.35</v>
      </c>
      <c r="M1856" s="25">
        <f>VLOOKUP(B1856,'INS-SIN-SD-10-2023'!A:D,4,0)</f>
        <v>21.35</v>
      </c>
      <c r="N1856" s="25" t="b">
        <f t="shared" si="849"/>
        <v>1</v>
      </c>
      <c r="O1856" s="377"/>
      <c r="P1856" s="377" t="s">
        <v>13773</v>
      </c>
    </row>
    <row r="1857" spans="1:16" ht="45" x14ac:dyDescent="0.25">
      <c r="A1857" s="378">
        <f t="shared" si="847"/>
        <v>89797</v>
      </c>
      <c r="B1857" s="379">
        <v>20078</v>
      </c>
      <c r="C1857" s="380"/>
      <c r="D1857" s="380" t="s">
        <v>7708</v>
      </c>
      <c r="E1857" s="381"/>
      <c r="F1857" s="381" t="s">
        <v>6</v>
      </c>
      <c r="G1857" s="382">
        <v>0.17249999999999999</v>
      </c>
      <c r="H1857" s="383">
        <f>VLOOKUP(B1857,'INS-SIN-SD-10-2023'!A:D,4,0)</f>
        <v>27.59</v>
      </c>
      <c r="I1857" s="383"/>
      <c r="J1857" s="25">
        <f t="shared" si="848"/>
        <v>4.75</v>
      </c>
      <c r="M1857" s="25">
        <f>VLOOKUP(B1857,'INS-SIN-SD-10-2023'!A:D,4,0)</f>
        <v>27.59</v>
      </c>
      <c r="N1857" s="25" t="b">
        <f t="shared" si="849"/>
        <v>1</v>
      </c>
      <c r="O1857" s="377"/>
      <c r="P1857" s="377" t="s">
        <v>13773</v>
      </c>
    </row>
    <row r="1858" spans="1:16" ht="45" x14ac:dyDescent="0.25">
      <c r="A1858" s="328">
        <v>89549</v>
      </c>
      <c r="B1858" s="357"/>
      <c r="C1858" s="339" t="s">
        <v>5932</v>
      </c>
      <c r="D1858" s="339"/>
      <c r="E1858" s="334" t="s">
        <v>6</v>
      </c>
      <c r="F1858" s="334"/>
      <c r="G1858" s="358"/>
      <c r="H1858" s="359"/>
      <c r="I1858" s="340">
        <f>SUMIF(A:A,A1858,J:J)</f>
        <v>17.53</v>
      </c>
      <c r="J1858" s="377"/>
      <c r="K1858" s="377"/>
      <c r="L1858" s="377"/>
      <c r="M1858" s="377"/>
      <c r="N1858" s="377"/>
      <c r="O1858" s="377"/>
      <c r="P1858" s="377"/>
    </row>
    <row r="1859" spans="1:16" ht="30" x14ac:dyDescent="0.25">
      <c r="A1859" s="390">
        <f t="shared" ref="A1859:A1864" si="850">IF(O1859&lt;&gt;0,O1859,A1858)</f>
        <v>89549</v>
      </c>
      <c r="B1859" s="391">
        <v>88248</v>
      </c>
      <c r="C1859" s="392"/>
      <c r="D1859" s="392" t="s">
        <v>3290</v>
      </c>
      <c r="E1859" s="393"/>
      <c r="F1859" s="393" t="s">
        <v>517</v>
      </c>
      <c r="G1859" s="394">
        <v>5.16E-2</v>
      </c>
      <c r="H1859" s="395">
        <f>VLOOKUP(B1859,'CMP-SIN-SD-10-2023'!A:D,4,0)</f>
        <v>22.17</v>
      </c>
      <c r="I1859" s="395"/>
      <c r="J1859" s="25">
        <f t="shared" ref="J1859:J1864" si="851">TRUNC((H1859*G1859),2)</f>
        <v>1.1399999999999999</v>
      </c>
      <c r="M1859" s="25">
        <f>VLOOKUP(B1859,'CMP-SIN-SD-10-2023'!A:D,4,0)</f>
        <v>22.17</v>
      </c>
      <c r="N1859" s="25" t="b">
        <f t="shared" ref="N1859:N1864" si="852">M1859=H1859</f>
        <v>1</v>
      </c>
      <c r="O1859" s="377"/>
      <c r="P1859" s="377"/>
    </row>
    <row r="1860" spans="1:16" ht="30" x14ac:dyDescent="0.25">
      <c r="A1860" s="367">
        <f t="shared" si="850"/>
        <v>89549</v>
      </c>
      <c r="B1860" s="226">
        <v>88267</v>
      </c>
      <c r="C1860" s="227"/>
      <c r="D1860" s="227" t="s">
        <v>3307</v>
      </c>
      <c r="E1860" s="228"/>
      <c r="F1860" s="228" t="s">
        <v>517</v>
      </c>
      <c r="G1860" s="368">
        <v>5.16E-2</v>
      </c>
      <c r="H1860" s="369">
        <f>VLOOKUP(B1860,'CMP-SIN-SD-10-2023'!A:D,4,0)</f>
        <v>28.78</v>
      </c>
      <c r="I1860" s="369"/>
      <c r="J1860" s="25">
        <f t="shared" si="851"/>
        <v>1.48</v>
      </c>
      <c r="M1860" s="25">
        <f>VLOOKUP(B1860,'CMP-SIN-SD-10-2023'!A:D,4,0)</f>
        <v>28.78</v>
      </c>
      <c r="N1860" s="25" t="b">
        <f t="shared" si="852"/>
        <v>1</v>
      </c>
      <c r="O1860" s="377"/>
      <c r="P1860" s="377"/>
    </row>
    <row r="1861" spans="1:16" ht="30" x14ac:dyDescent="0.25">
      <c r="A1861" s="367">
        <f t="shared" si="850"/>
        <v>89549</v>
      </c>
      <c r="B1861" s="226">
        <v>20085</v>
      </c>
      <c r="C1861" s="227"/>
      <c r="D1861" s="227" t="s">
        <v>7447</v>
      </c>
      <c r="E1861" s="228"/>
      <c r="F1861" s="228" t="s">
        <v>6</v>
      </c>
      <c r="G1861" s="368">
        <v>1</v>
      </c>
      <c r="H1861" s="369">
        <f>VLOOKUP(B1861,'INS-SIN-SD-10-2023'!A:D,4,0)</f>
        <v>2.21</v>
      </c>
      <c r="I1861" s="369"/>
      <c r="J1861" s="25">
        <f t="shared" si="851"/>
        <v>2.21</v>
      </c>
      <c r="M1861" s="25">
        <f>VLOOKUP(B1861,'INS-SIN-SD-10-2023'!A:D,4,0)</f>
        <v>2.21</v>
      </c>
      <c r="N1861" s="25" t="b">
        <f t="shared" si="852"/>
        <v>1</v>
      </c>
      <c r="O1861" s="377"/>
      <c r="P1861" s="377" t="s">
        <v>13773</v>
      </c>
    </row>
    <row r="1862" spans="1:16" ht="30" x14ac:dyDescent="0.25">
      <c r="A1862" s="367">
        <f t="shared" si="850"/>
        <v>89549</v>
      </c>
      <c r="B1862" s="226">
        <v>298</v>
      </c>
      <c r="C1862" s="227"/>
      <c r="D1862" s="227" t="s">
        <v>7448</v>
      </c>
      <c r="E1862" s="228"/>
      <c r="F1862" s="228" t="s">
        <v>6</v>
      </c>
      <c r="G1862" s="368">
        <v>1</v>
      </c>
      <c r="H1862" s="369">
        <f>VLOOKUP(B1862,'INS-SIN-SD-10-2023'!A:D,4,0)</f>
        <v>2.69</v>
      </c>
      <c r="I1862" s="369"/>
      <c r="J1862" s="25">
        <f t="shared" si="851"/>
        <v>2.69</v>
      </c>
      <c r="M1862" s="25">
        <f>VLOOKUP(B1862,'INS-SIN-SD-10-2023'!A:D,4,0)</f>
        <v>2.69</v>
      </c>
      <c r="N1862" s="25" t="b">
        <f t="shared" si="852"/>
        <v>1</v>
      </c>
      <c r="O1862" s="377"/>
      <c r="P1862" s="377" t="s">
        <v>13773</v>
      </c>
    </row>
    <row r="1863" spans="1:16" ht="45" x14ac:dyDescent="0.25">
      <c r="A1863" s="367">
        <f t="shared" si="850"/>
        <v>89549</v>
      </c>
      <c r="B1863" s="226">
        <v>20078</v>
      </c>
      <c r="C1863" s="227"/>
      <c r="D1863" s="227" t="s">
        <v>7708</v>
      </c>
      <c r="E1863" s="228"/>
      <c r="F1863" s="228" t="s">
        <v>6</v>
      </c>
      <c r="G1863" s="368">
        <v>6.25E-2</v>
      </c>
      <c r="H1863" s="369">
        <f>VLOOKUP(B1863,'INS-SIN-SD-10-2023'!A:D,4,0)</f>
        <v>27.59</v>
      </c>
      <c r="I1863" s="369"/>
      <c r="J1863" s="25">
        <f t="shared" si="851"/>
        <v>1.72</v>
      </c>
      <c r="M1863" s="25">
        <f>VLOOKUP(B1863,'INS-SIN-SD-10-2023'!A:D,4,0)</f>
        <v>27.59</v>
      </c>
      <c r="N1863" s="25" t="b">
        <f t="shared" si="852"/>
        <v>1</v>
      </c>
      <c r="O1863" s="377"/>
      <c r="P1863" s="377" t="s">
        <v>13773</v>
      </c>
    </row>
    <row r="1864" spans="1:16" ht="30" x14ac:dyDescent="0.25">
      <c r="A1864" s="378">
        <f t="shared" si="850"/>
        <v>89549</v>
      </c>
      <c r="B1864" s="379">
        <v>20045</v>
      </c>
      <c r="C1864" s="380"/>
      <c r="D1864" s="380" t="s">
        <v>7742</v>
      </c>
      <c r="E1864" s="381"/>
      <c r="F1864" s="381" t="s">
        <v>6</v>
      </c>
      <c r="G1864" s="382">
        <v>1</v>
      </c>
      <c r="H1864" s="383">
        <f>VLOOKUP(B1864,'INS-SIN-SD-10-2023'!A:D,4,0)</f>
        <v>8.2899999999999991</v>
      </c>
      <c r="I1864" s="383"/>
      <c r="J1864" s="25">
        <f t="shared" si="851"/>
        <v>8.2899999999999991</v>
      </c>
      <c r="M1864" s="25">
        <f>VLOOKUP(B1864,'INS-SIN-SD-10-2023'!A:D,4,0)</f>
        <v>8.2899999999999991</v>
      </c>
      <c r="N1864" s="25" t="b">
        <f t="shared" si="852"/>
        <v>1</v>
      </c>
      <c r="O1864" s="377"/>
      <c r="P1864" s="377" t="s">
        <v>13773</v>
      </c>
    </row>
    <row r="1865" spans="1:16" ht="45" x14ac:dyDescent="0.25">
      <c r="A1865" s="328">
        <v>89557</v>
      </c>
      <c r="B1865" s="357"/>
      <c r="C1865" s="339" t="s">
        <v>5940</v>
      </c>
      <c r="D1865" s="339"/>
      <c r="E1865" s="334" t="s">
        <v>6</v>
      </c>
      <c r="F1865" s="334"/>
      <c r="G1865" s="358"/>
      <c r="H1865" s="359"/>
      <c r="I1865" s="340">
        <f>SUMIF(A:A,A1865,J:J)</f>
        <v>28.95</v>
      </c>
      <c r="J1865" s="377"/>
      <c r="K1865" s="377"/>
      <c r="L1865" s="377"/>
      <c r="M1865" s="377"/>
      <c r="N1865" s="377"/>
      <c r="O1865" s="377"/>
      <c r="P1865" s="377"/>
    </row>
    <row r="1866" spans="1:16" ht="30" x14ac:dyDescent="0.25">
      <c r="A1866" s="390">
        <f t="shared" ref="A1866:A1871" si="853">IF(O1866&lt;&gt;0,O1866,A1865)</f>
        <v>89557</v>
      </c>
      <c r="B1866" s="391">
        <v>88248</v>
      </c>
      <c r="C1866" s="392"/>
      <c r="D1866" s="392" t="s">
        <v>3290</v>
      </c>
      <c r="E1866" s="393"/>
      <c r="F1866" s="393" t="s">
        <v>517</v>
      </c>
      <c r="G1866" s="394">
        <v>7.4300000000000005E-2</v>
      </c>
      <c r="H1866" s="395">
        <f>VLOOKUP(B1866,'CMP-SIN-SD-10-2023'!A:D,4,0)</f>
        <v>22.17</v>
      </c>
      <c r="I1866" s="395"/>
      <c r="J1866" s="25">
        <f t="shared" ref="J1866:J1871" si="854">TRUNC((H1866*G1866),2)</f>
        <v>1.64</v>
      </c>
      <c r="M1866" s="25">
        <f>VLOOKUP(B1866,'CMP-SIN-SD-10-2023'!A:D,4,0)</f>
        <v>22.17</v>
      </c>
      <c r="N1866" s="25" t="b">
        <f t="shared" ref="N1866:N1871" si="855">M1866=H1866</f>
        <v>1</v>
      </c>
      <c r="O1866" s="377"/>
      <c r="P1866" s="377"/>
    </row>
    <row r="1867" spans="1:16" ht="30" x14ac:dyDescent="0.25">
      <c r="A1867" s="367">
        <f t="shared" si="853"/>
        <v>89557</v>
      </c>
      <c r="B1867" s="226">
        <v>88267</v>
      </c>
      <c r="C1867" s="227"/>
      <c r="D1867" s="227" t="s">
        <v>3307</v>
      </c>
      <c r="E1867" s="228"/>
      <c r="F1867" s="228" t="s">
        <v>517</v>
      </c>
      <c r="G1867" s="368">
        <v>7.4300000000000005E-2</v>
      </c>
      <c r="H1867" s="369">
        <f>VLOOKUP(B1867,'CMP-SIN-SD-10-2023'!A:D,4,0)</f>
        <v>28.78</v>
      </c>
      <c r="I1867" s="369"/>
      <c r="J1867" s="25">
        <f t="shared" si="854"/>
        <v>2.13</v>
      </c>
      <c r="M1867" s="25">
        <f>VLOOKUP(B1867,'CMP-SIN-SD-10-2023'!A:D,4,0)</f>
        <v>28.78</v>
      </c>
      <c r="N1867" s="25" t="b">
        <f t="shared" si="855"/>
        <v>1</v>
      </c>
      <c r="O1867" s="377"/>
      <c r="P1867" s="377"/>
    </row>
    <row r="1868" spans="1:16" ht="30" x14ac:dyDescent="0.25">
      <c r="A1868" s="367">
        <f t="shared" si="853"/>
        <v>89557</v>
      </c>
      <c r="B1868" s="226">
        <v>299</v>
      </c>
      <c r="C1868" s="227"/>
      <c r="D1868" s="227" t="s">
        <v>7446</v>
      </c>
      <c r="E1868" s="228"/>
      <c r="F1868" s="228" t="s">
        <v>6</v>
      </c>
      <c r="G1868" s="368">
        <v>1</v>
      </c>
      <c r="H1868" s="369">
        <f>VLOOKUP(B1868,'INS-SIN-SD-10-2023'!A:D,4,0)</f>
        <v>3.49</v>
      </c>
      <c r="I1868" s="369"/>
      <c r="J1868" s="25">
        <f t="shared" si="854"/>
        <v>3.49</v>
      </c>
      <c r="M1868" s="25">
        <f>VLOOKUP(B1868,'INS-SIN-SD-10-2023'!A:D,4,0)</f>
        <v>3.49</v>
      </c>
      <c r="N1868" s="25" t="b">
        <f t="shared" si="855"/>
        <v>1</v>
      </c>
      <c r="O1868" s="377"/>
      <c r="P1868" s="377" t="s">
        <v>13773</v>
      </c>
    </row>
    <row r="1869" spans="1:16" ht="30" x14ac:dyDescent="0.25">
      <c r="A1869" s="367">
        <f t="shared" si="853"/>
        <v>89557</v>
      </c>
      <c r="B1869" s="226">
        <v>298</v>
      </c>
      <c r="C1869" s="227"/>
      <c r="D1869" s="227" t="s">
        <v>7448</v>
      </c>
      <c r="E1869" s="228"/>
      <c r="F1869" s="228" t="s">
        <v>6</v>
      </c>
      <c r="G1869" s="368">
        <v>1</v>
      </c>
      <c r="H1869" s="369">
        <f>VLOOKUP(B1869,'INS-SIN-SD-10-2023'!A:D,4,0)</f>
        <v>2.69</v>
      </c>
      <c r="I1869" s="369"/>
      <c r="J1869" s="25">
        <f t="shared" si="854"/>
        <v>2.69</v>
      </c>
      <c r="M1869" s="25">
        <f>VLOOKUP(B1869,'INS-SIN-SD-10-2023'!A:D,4,0)</f>
        <v>2.69</v>
      </c>
      <c r="N1869" s="25" t="b">
        <f t="shared" si="855"/>
        <v>1</v>
      </c>
      <c r="O1869" s="377"/>
      <c r="P1869" s="377" t="s">
        <v>13773</v>
      </c>
    </row>
    <row r="1870" spans="1:16" ht="45" x14ac:dyDescent="0.25">
      <c r="A1870" s="367">
        <f t="shared" si="853"/>
        <v>89557</v>
      </c>
      <c r="B1870" s="226">
        <v>20078</v>
      </c>
      <c r="C1870" s="227"/>
      <c r="D1870" s="227" t="s">
        <v>7708</v>
      </c>
      <c r="E1870" s="228"/>
      <c r="F1870" s="228" t="s">
        <v>6</v>
      </c>
      <c r="G1870" s="368">
        <v>9.5000000000000001E-2</v>
      </c>
      <c r="H1870" s="369">
        <f>VLOOKUP(B1870,'INS-SIN-SD-10-2023'!A:D,4,0)</f>
        <v>27.59</v>
      </c>
      <c r="I1870" s="369"/>
      <c r="J1870" s="25">
        <f t="shared" si="854"/>
        <v>2.62</v>
      </c>
      <c r="M1870" s="25">
        <f>VLOOKUP(B1870,'INS-SIN-SD-10-2023'!A:D,4,0)</f>
        <v>27.59</v>
      </c>
      <c r="N1870" s="25" t="b">
        <f t="shared" si="855"/>
        <v>1</v>
      </c>
      <c r="O1870" s="377"/>
      <c r="P1870" s="377" t="s">
        <v>13773</v>
      </c>
    </row>
    <row r="1871" spans="1:16" ht="30" x14ac:dyDescent="0.25">
      <c r="A1871" s="378">
        <f t="shared" si="853"/>
        <v>89557</v>
      </c>
      <c r="B1871" s="379">
        <v>20046</v>
      </c>
      <c r="C1871" s="380"/>
      <c r="D1871" s="380" t="s">
        <v>7741</v>
      </c>
      <c r="E1871" s="381"/>
      <c r="F1871" s="381" t="s">
        <v>6</v>
      </c>
      <c r="G1871" s="382">
        <v>1</v>
      </c>
      <c r="H1871" s="383">
        <f>VLOOKUP(B1871,'INS-SIN-SD-10-2023'!A:D,4,0)</f>
        <v>16.38</v>
      </c>
      <c r="I1871" s="383"/>
      <c r="J1871" s="25">
        <f t="shared" si="854"/>
        <v>16.38</v>
      </c>
      <c r="M1871" s="25">
        <f>VLOOKUP(B1871,'INS-SIN-SD-10-2023'!A:D,4,0)</f>
        <v>16.38</v>
      </c>
      <c r="N1871" s="25" t="b">
        <f t="shared" si="855"/>
        <v>1</v>
      </c>
      <c r="O1871" s="377"/>
      <c r="P1871" s="377" t="s">
        <v>13773</v>
      </c>
    </row>
    <row r="1872" spans="1:16" ht="45" x14ac:dyDescent="0.25">
      <c r="A1872" s="328">
        <v>89784</v>
      </c>
      <c r="B1872" s="357"/>
      <c r="C1872" s="339" t="s">
        <v>5144</v>
      </c>
      <c r="D1872" s="339"/>
      <c r="E1872" s="334" t="s">
        <v>6</v>
      </c>
      <c r="F1872" s="334"/>
      <c r="G1872" s="358"/>
      <c r="H1872" s="359"/>
      <c r="I1872" s="340">
        <f>SUMIF(A:A,A1872,J:J)</f>
        <v>23.139999999999997</v>
      </c>
      <c r="J1872" s="377"/>
      <c r="K1872" s="377"/>
      <c r="L1872" s="377"/>
      <c r="M1872" s="377"/>
      <c r="N1872" s="377"/>
      <c r="O1872" s="377"/>
      <c r="P1872" s="377"/>
    </row>
    <row r="1873" spans="1:16" ht="30" x14ac:dyDescent="0.25">
      <c r="A1873" s="390">
        <f t="shared" ref="A1873:A1877" si="856">IF(O1873&lt;&gt;0,O1873,A1872)</f>
        <v>89784</v>
      </c>
      <c r="B1873" s="391">
        <v>88248</v>
      </c>
      <c r="C1873" s="392"/>
      <c r="D1873" s="392" t="s">
        <v>3290</v>
      </c>
      <c r="E1873" s="393"/>
      <c r="F1873" s="393" t="s">
        <v>517</v>
      </c>
      <c r="G1873" s="394">
        <v>0.18390000000000001</v>
      </c>
      <c r="H1873" s="395">
        <f>VLOOKUP(B1873,'CMP-SIN-SD-10-2023'!A:D,4,0)</f>
        <v>22.17</v>
      </c>
      <c r="I1873" s="395"/>
      <c r="J1873" s="25">
        <f t="shared" ref="J1873:J1877" si="857">TRUNC((H1873*G1873),2)</f>
        <v>4.07</v>
      </c>
      <c r="M1873" s="25">
        <f>VLOOKUP(B1873,'CMP-SIN-SD-10-2023'!A:D,4,0)</f>
        <v>22.17</v>
      </c>
      <c r="N1873" s="25" t="b">
        <f t="shared" ref="N1873:N1877" si="858">M1873=H1873</f>
        <v>1</v>
      </c>
      <c r="O1873" s="377"/>
      <c r="P1873" s="377"/>
    </row>
    <row r="1874" spans="1:16" ht="30" x14ac:dyDescent="0.25">
      <c r="A1874" s="367">
        <f t="shared" si="856"/>
        <v>89784</v>
      </c>
      <c r="B1874" s="226">
        <v>88267</v>
      </c>
      <c r="C1874" s="227"/>
      <c r="D1874" s="227" t="s">
        <v>3307</v>
      </c>
      <c r="E1874" s="228"/>
      <c r="F1874" s="228" t="s">
        <v>517</v>
      </c>
      <c r="G1874" s="368">
        <v>0.18390000000000001</v>
      </c>
      <c r="H1874" s="369">
        <f>VLOOKUP(B1874,'CMP-SIN-SD-10-2023'!A:D,4,0)</f>
        <v>28.78</v>
      </c>
      <c r="I1874" s="369"/>
      <c r="J1874" s="25">
        <f t="shared" si="857"/>
        <v>5.29</v>
      </c>
      <c r="M1874" s="25">
        <f>VLOOKUP(B1874,'CMP-SIN-SD-10-2023'!A:D,4,0)</f>
        <v>28.78</v>
      </c>
      <c r="N1874" s="25" t="b">
        <f t="shared" si="858"/>
        <v>1</v>
      </c>
      <c r="O1874" s="377"/>
      <c r="P1874" s="377"/>
    </row>
    <row r="1875" spans="1:16" ht="30" x14ac:dyDescent="0.25">
      <c r="A1875" s="367">
        <f t="shared" si="856"/>
        <v>89784</v>
      </c>
      <c r="B1875" s="226">
        <v>296</v>
      </c>
      <c r="C1875" s="227"/>
      <c r="D1875" s="227" t="s">
        <v>7444</v>
      </c>
      <c r="E1875" s="228"/>
      <c r="F1875" s="228" t="s">
        <v>6</v>
      </c>
      <c r="G1875" s="368">
        <v>3</v>
      </c>
      <c r="H1875" s="369">
        <f>VLOOKUP(B1875,'INS-SIN-SD-10-2023'!A:D,4,0)</f>
        <v>1.68</v>
      </c>
      <c r="I1875" s="369"/>
      <c r="J1875" s="25">
        <f t="shared" si="857"/>
        <v>5.04</v>
      </c>
      <c r="M1875" s="25">
        <f>VLOOKUP(B1875,'INS-SIN-SD-10-2023'!A:D,4,0)</f>
        <v>1.68</v>
      </c>
      <c r="N1875" s="25" t="b">
        <f t="shared" si="858"/>
        <v>1</v>
      </c>
      <c r="O1875" s="377"/>
      <c r="P1875" s="377" t="s">
        <v>13773</v>
      </c>
    </row>
    <row r="1876" spans="1:16" ht="45" x14ac:dyDescent="0.25">
      <c r="A1876" s="367">
        <f t="shared" si="856"/>
        <v>89784</v>
      </c>
      <c r="B1876" s="226">
        <v>20078</v>
      </c>
      <c r="C1876" s="227"/>
      <c r="D1876" s="227" t="s">
        <v>7708</v>
      </c>
      <c r="E1876" s="228"/>
      <c r="F1876" s="228" t="s">
        <v>6</v>
      </c>
      <c r="G1876" s="368">
        <v>7.4999999999999997E-2</v>
      </c>
      <c r="H1876" s="369">
        <f>VLOOKUP(B1876,'INS-SIN-SD-10-2023'!A:D,4,0)</f>
        <v>27.59</v>
      </c>
      <c r="I1876" s="369"/>
      <c r="J1876" s="25">
        <f t="shared" si="857"/>
        <v>2.06</v>
      </c>
      <c r="M1876" s="25">
        <f>VLOOKUP(B1876,'INS-SIN-SD-10-2023'!A:D,4,0)</f>
        <v>27.59</v>
      </c>
      <c r="N1876" s="25" t="b">
        <f t="shared" si="858"/>
        <v>1</v>
      </c>
      <c r="O1876" s="377"/>
      <c r="P1876" s="377" t="s">
        <v>13773</v>
      </c>
    </row>
    <row r="1877" spans="1:16" ht="30" x14ac:dyDescent="0.25">
      <c r="A1877" s="378">
        <f t="shared" si="856"/>
        <v>89784</v>
      </c>
      <c r="B1877" s="379">
        <v>7097</v>
      </c>
      <c r="C1877" s="380"/>
      <c r="D1877" s="380" t="s">
        <v>7794</v>
      </c>
      <c r="E1877" s="381"/>
      <c r="F1877" s="381" t="s">
        <v>6</v>
      </c>
      <c r="G1877" s="382">
        <v>1</v>
      </c>
      <c r="H1877" s="383">
        <f>VLOOKUP(B1877,'INS-SIN-SD-10-2023'!A:D,4,0)</f>
        <v>6.68</v>
      </c>
      <c r="I1877" s="383"/>
      <c r="J1877" s="25">
        <f t="shared" si="857"/>
        <v>6.68</v>
      </c>
      <c r="M1877" s="25">
        <f>VLOOKUP(B1877,'INS-SIN-SD-10-2023'!A:D,4,0)</f>
        <v>6.68</v>
      </c>
      <c r="N1877" s="25" t="b">
        <f t="shared" si="858"/>
        <v>1</v>
      </c>
      <c r="O1877" s="377"/>
      <c r="P1877" s="377" t="s">
        <v>13773</v>
      </c>
    </row>
    <row r="1878" spans="1:16" ht="45" x14ac:dyDescent="0.25">
      <c r="A1878" s="328">
        <v>104342</v>
      </c>
      <c r="B1878" s="357"/>
      <c r="C1878" s="339" t="s">
        <v>14084</v>
      </c>
      <c r="D1878" s="339"/>
      <c r="E1878" s="334" t="s">
        <v>6</v>
      </c>
      <c r="F1878" s="334"/>
      <c r="G1878" s="358"/>
      <c r="H1878" s="359"/>
      <c r="I1878" s="340">
        <f>SUMIF(A:A,A1878,J:J)</f>
        <v>36.880000000000003</v>
      </c>
      <c r="J1878" s="377"/>
      <c r="K1878" s="377"/>
      <c r="L1878" s="377"/>
      <c r="M1878" s="377"/>
      <c r="N1878" s="377"/>
      <c r="O1878" s="377"/>
      <c r="P1878" s="377"/>
    </row>
    <row r="1879" spans="1:16" ht="30" x14ac:dyDescent="0.25">
      <c r="A1879" s="390">
        <f t="shared" ref="A1879:A1884" si="859">IF(O1879&lt;&gt;0,O1879,A1878)</f>
        <v>104342</v>
      </c>
      <c r="B1879" s="391">
        <v>88248</v>
      </c>
      <c r="C1879" s="392"/>
      <c r="D1879" s="392" t="s">
        <v>3290</v>
      </c>
      <c r="E1879" s="393"/>
      <c r="F1879" s="393" t="s">
        <v>517</v>
      </c>
      <c r="G1879" s="394">
        <v>0.2082</v>
      </c>
      <c r="H1879" s="395">
        <f>VLOOKUP(B1879,'CMP-SIN-SD-10-2023'!A:D,4,0)</f>
        <v>22.17</v>
      </c>
      <c r="I1879" s="395"/>
      <c r="J1879" s="25">
        <f t="shared" ref="J1879:J1884" si="860">TRUNC((H1879*G1879),2)</f>
        <v>4.6100000000000003</v>
      </c>
      <c r="M1879" s="25">
        <f>VLOOKUP(B1879,'CMP-SIN-SD-10-2023'!A:D,4,0)</f>
        <v>22.17</v>
      </c>
      <c r="N1879" s="25" t="b">
        <f t="shared" ref="N1879:N1884" si="861">M1879=H1879</f>
        <v>1</v>
      </c>
      <c r="O1879" s="377"/>
      <c r="P1879" s="377"/>
    </row>
    <row r="1880" spans="1:16" ht="30" x14ac:dyDescent="0.25">
      <c r="A1880" s="367">
        <f t="shared" si="859"/>
        <v>104342</v>
      </c>
      <c r="B1880" s="226">
        <v>88267</v>
      </c>
      <c r="C1880" s="227"/>
      <c r="D1880" s="227" t="s">
        <v>3307</v>
      </c>
      <c r="E1880" s="228"/>
      <c r="F1880" s="228" t="s">
        <v>517</v>
      </c>
      <c r="G1880" s="368">
        <v>0.2082</v>
      </c>
      <c r="H1880" s="369">
        <f>VLOOKUP(B1880,'CMP-SIN-SD-10-2023'!A:D,4,0)</f>
        <v>28.78</v>
      </c>
      <c r="I1880" s="369"/>
      <c r="J1880" s="25">
        <f t="shared" si="860"/>
        <v>5.99</v>
      </c>
      <c r="M1880" s="25">
        <f>VLOOKUP(B1880,'CMP-SIN-SD-10-2023'!A:D,4,0)</f>
        <v>28.78</v>
      </c>
      <c r="N1880" s="25" t="b">
        <f t="shared" si="861"/>
        <v>1</v>
      </c>
      <c r="O1880" s="377"/>
      <c r="P1880" s="377"/>
    </row>
    <row r="1881" spans="1:16" ht="30" x14ac:dyDescent="0.25">
      <c r="A1881" s="367">
        <f t="shared" si="859"/>
        <v>104342</v>
      </c>
      <c r="B1881" s="226">
        <v>296</v>
      </c>
      <c r="C1881" s="227"/>
      <c r="D1881" s="227" t="s">
        <v>7444</v>
      </c>
      <c r="E1881" s="228"/>
      <c r="F1881" s="228" t="s">
        <v>6</v>
      </c>
      <c r="G1881" s="368">
        <v>1</v>
      </c>
      <c r="H1881" s="369">
        <f>VLOOKUP(B1881,'INS-SIN-SD-10-2023'!A:D,4,0)</f>
        <v>1.68</v>
      </c>
      <c r="I1881" s="369"/>
      <c r="J1881" s="25">
        <f t="shared" si="860"/>
        <v>1.68</v>
      </c>
      <c r="M1881" s="25">
        <f>VLOOKUP(B1881,'INS-SIN-SD-10-2023'!A:D,4,0)</f>
        <v>1.68</v>
      </c>
      <c r="N1881" s="25" t="b">
        <f t="shared" si="861"/>
        <v>1</v>
      </c>
      <c r="O1881" s="377"/>
      <c r="P1881" s="377" t="s">
        <v>13773</v>
      </c>
    </row>
    <row r="1882" spans="1:16" ht="30" x14ac:dyDescent="0.25">
      <c r="A1882" s="367">
        <f t="shared" si="859"/>
        <v>104342</v>
      </c>
      <c r="B1882" s="226">
        <v>297</v>
      </c>
      <c r="C1882" s="227"/>
      <c r="D1882" s="227" t="s">
        <v>7445</v>
      </c>
      <c r="E1882" s="228"/>
      <c r="F1882" s="228" t="s">
        <v>6</v>
      </c>
      <c r="G1882" s="368">
        <v>2</v>
      </c>
      <c r="H1882" s="369">
        <f>VLOOKUP(B1882,'INS-SIN-SD-10-2023'!A:D,4,0)</f>
        <v>2.4700000000000002</v>
      </c>
      <c r="I1882" s="369"/>
      <c r="J1882" s="25">
        <f t="shared" si="860"/>
        <v>4.9400000000000004</v>
      </c>
      <c r="M1882" s="25">
        <f>VLOOKUP(B1882,'INS-SIN-SD-10-2023'!A:D,4,0)</f>
        <v>2.4700000000000002</v>
      </c>
      <c r="N1882" s="25" t="b">
        <f t="shared" si="861"/>
        <v>1</v>
      </c>
      <c r="O1882" s="377"/>
      <c r="P1882" s="377" t="s">
        <v>13773</v>
      </c>
    </row>
    <row r="1883" spans="1:16" ht="45" x14ac:dyDescent="0.25">
      <c r="A1883" s="367">
        <f t="shared" si="859"/>
        <v>104342</v>
      </c>
      <c r="B1883" s="226">
        <v>20078</v>
      </c>
      <c r="C1883" s="227"/>
      <c r="D1883" s="227" t="s">
        <v>7708</v>
      </c>
      <c r="E1883" s="228"/>
      <c r="F1883" s="228" t="s">
        <v>6</v>
      </c>
      <c r="G1883" s="368">
        <v>0.1</v>
      </c>
      <c r="H1883" s="369">
        <f>VLOOKUP(B1883,'INS-SIN-SD-10-2023'!A:D,4,0)</f>
        <v>27.59</v>
      </c>
      <c r="I1883" s="369"/>
      <c r="J1883" s="25">
        <f t="shared" si="860"/>
        <v>2.75</v>
      </c>
      <c r="M1883" s="25">
        <f>VLOOKUP(B1883,'INS-SIN-SD-10-2023'!A:D,4,0)</f>
        <v>27.59</v>
      </c>
      <c r="N1883" s="25" t="b">
        <f t="shared" si="861"/>
        <v>1</v>
      </c>
      <c r="O1883" s="377"/>
      <c r="P1883" s="377" t="s">
        <v>13773</v>
      </c>
    </row>
    <row r="1884" spans="1:16" ht="30" x14ac:dyDescent="0.25">
      <c r="A1884" s="378">
        <f t="shared" si="859"/>
        <v>104342</v>
      </c>
      <c r="B1884" s="379">
        <v>11657</v>
      </c>
      <c r="C1884" s="380"/>
      <c r="D1884" s="380" t="s">
        <v>14085</v>
      </c>
      <c r="E1884" s="381"/>
      <c r="F1884" s="381" t="s">
        <v>6</v>
      </c>
      <c r="G1884" s="382">
        <v>1</v>
      </c>
      <c r="H1884" s="383">
        <v>16.91</v>
      </c>
      <c r="I1884" s="383"/>
      <c r="J1884" s="25">
        <f t="shared" si="860"/>
        <v>16.91</v>
      </c>
      <c r="M1884" s="25" t="e">
        <f>VLOOKUP(B1884,'INS-SIN-SD-10-2023'!A:D,4,0)</f>
        <v>#N/A</v>
      </c>
      <c r="N1884" s="25" t="e">
        <f t="shared" si="861"/>
        <v>#N/A</v>
      </c>
      <c r="O1884" s="377"/>
      <c r="P1884" s="377" t="s">
        <v>13773</v>
      </c>
    </row>
    <row r="1885" spans="1:16" ht="45" x14ac:dyDescent="0.25">
      <c r="A1885" s="328">
        <v>89786</v>
      </c>
      <c r="B1885" s="357"/>
      <c r="C1885" s="339" t="s">
        <v>6121</v>
      </c>
      <c r="D1885" s="339"/>
      <c r="E1885" s="334" t="s">
        <v>6</v>
      </c>
      <c r="F1885" s="334"/>
      <c r="G1885" s="358"/>
      <c r="H1885" s="359"/>
      <c r="I1885" s="340">
        <f>SUMIF(A:A,A1885,J:J)</f>
        <v>36.49</v>
      </c>
      <c r="J1885" s="377"/>
      <c r="K1885" s="377"/>
      <c r="L1885" s="377"/>
      <c r="M1885" s="377"/>
      <c r="N1885" s="377"/>
      <c r="O1885" s="377"/>
      <c r="P1885" s="377"/>
    </row>
    <row r="1886" spans="1:16" ht="30" x14ac:dyDescent="0.25">
      <c r="A1886" s="390">
        <f t="shared" ref="A1886:A1890" si="862">IF(O1886&lt;&gt;0,O1886,A1885)</f>
        <v>89786</v>
      </c>
      <c r="B1886" s="391">
        <v>88248</v>
      </c>
      <c r="C1886" s="392"/>
      <c r="D1886" s="392" t="s">
        <v>3290</v>
      </c>
      <c r="E1886" s="393"/>
      <c r="F1886" s="393" t="s">
        <v>517</v>
      </c>
      <c r="G1886" s="394">
        <v>0.2203</v>
      </c>
      <c r="H1886" s="395">
        <f>VLOOKUP(B1886,'CMP-SIN-SD-10-2023'!A:D,4,0)</f>
        <v>22.17</v>
      </c>
      <c r="I1886" s="395"/>
      <c r="J1886" s="25">
        <f t="shared" ref="J1886:J1890" si="863">TRUNC((H1886*G1886),2)</f>
        <v>4.88</v>
      </c>
      <c r="M1886" s="25">
        <f>VLOOKUP(B1886,'CMP-SIN-SD-10-2023'!A:D,4,0)</f>
        <v>22.17</v>
      </c>
      <c r="N1886" s="25" t="b">
        <f t="shared" ref="N1886:N1890" si="864">M1886=H1886</f>
        <v>1</v>
      </c>
      <c r="O1886" s="377"/>
      <c r="P1886" s="377"/>
    </row>
    <row r="1887" spans="1:16" ht="30" x14ac:dyDescent="0.25">
      <c r="A1887" s="367">
        <f t="shared" si="862"/>
        <v>89786</v>
      </c>
      <c r="B1887" s="226">
        <v>88267</v>
      </c>
      <c r="C1887" s="227"/>
      <c r="D1887" s="227" t="s">
        <v>3307</v>
      </c>
      <c r="E1887" s="228"/>
      <c r="F1887" s="228" t="s">
        <v>517</v>
      </c>
      <c r="G1887" s="368">
        <v>0.2203</v>
      </c>
      <c r="H1887" s="369">
        <f>VLOOKUP(B1887,'CMP-SIN-SD-10-2023'!A:D,4,0)</f>
        <v>28.78</v>
      </c>
      <c r="I1887" s="369"/>
      <c r="J1887" s="25">
        <f t="shared" si="863"/>
        <v>6.34</v>
      </c>
      <c r="M1887" s="25">
        <f>VLOOKUP(B1887,'CMP-SIN-SD-10-2023'!A:D,4,0)</f>
        <v>28.78</v>
      </c>
      <c r="N1887" s="25" t="b">
        <f t="shared" si="864"/>
        <v>1</v>
      </c>
      <c r="O1887" s="377"/>
      <c r="P1887" s="377"/>
    </row>
    <row r="1888" spans="1:16" ht="30" x14ac:dyDescent="0.25">
      <c r="A1888" s="367">
        <f t="shared" si="862"/>
        <v>89786</v>
      </c>
      <c r="B1888" s="226">
        <v>297</v>
      </c>
      <c r="C1888" s="227"/>
      <c r="D1888" s="227" t="s">
        <v>7445</v>
      </c>
      <c r="E1888" s="228"/>
      <c r="F1888" s="228" t="s">
        <v>6</v>
      </c>
      <c r="G1888" s="368">
        <v>3</v>
      </c>
      <c r="H1888" s="369">
        <f>VLOOKUP(B1888,'INS-SIN-SD-10-2023'!A:D,4,0)</f>
        <v>2.4700000000000002</v>
      </c>
      <c r="I1888" s="369"/>
      <c r="J1888" s="25">
        <f t="shared" si="863"/>
        <v>7.41</v>
      </c>
      <c r="M1888" s="25">
        <f>VLOOKUP(B1888,'INS-SIN-SD-10-2023'!A:D,4,0)</f>
        <v>2.4700000000000002</v>
      </c>
      <c r="N1888" s="25" t="b">
        <f t="shared" si="864"/>
        <v>1</v>
      </c>
      <c r="O1888" s="377"/>
      <c r="P1888" s="377" t="s">
        <v>13773</v>
      </c>
    </row>
    <row r="1889" spans="1:16" ht="45" x14ac:dyDescent="0.25">
      <c r="A1889" s="367">
        <f t="shared" si="862"/>
        <v>89786</v>
      </c>
      <c r="B1889" s="226">
        <v>20078</v>
      </c>
      <c r="C1889" s="227"/>
      <c r="D1889" s="227" t="s">
        <v>7708</v>
      </c>
      <c r="E1889" s="228"/>
      <c r="F1889" s="228" t="s">
        <v>6</v>
      </c>
      <c r="G1889" s="368">
        <v>0.1125</v>
      </c>
      <c r="H1889" s="369">
        <f>VLOOKUP(B1889,'INS-SIN-SD-10-2023'!A:D,4,0)</f>
        <v>27.59</v>
      </c>
      <c r="I1889" s="369"/>
      <c r="J1889" s="25">
        <f t="shared" si="863"/>
        <v>3.1</v>
      </c>
      <c r="M1889" s="25">
        <f>VLOOKUP(B1889,'INS-SIN-SD-10-2023'!A:D,4,0)</f>
        <v>27.59</v>
      </c>
      <c r="N1889" s="25" t="b">
        <f t="shared" si="864"/>
        <v>1</v>
      </c>
      <c r="O1889" s="377"/>
      <c r="P1889" s="377" t="s">
        <v>13773</v>
      </c>
    </row>
    <row r="1890" spans="1:16" ht="30" x14ac:dyDescent="0.25">
      <c r="A1890" s="378">
        <f t="shared" si="862"/>
        <v>89786</v>
      </c>
      <c r="B1890" s="379">
        <v>11658</v>
      </c>
      <c r="C1890" s="380"/>
      <c r="D1890" s="380" t="s">
        <v>7795</v>
      </c>
      <c r="E1890" s="381"/>
      <c r="F1890" s="381" t="s">
        <v>6</v>
      </c>
      <c r="G1890" s="382">
        <v>1</v>
      </c>
      <c r="H1890" s="383">
        <f>VLOOKUP(B1890,'INS-SIN-SD-10-2023'!A:D,4,0)</f>
        <v>14.76</v>
      </c>
      <c r="I1890" s="383"/>
      <c r="J1890" s="25">
        <f t="shared" si="863"/>
        <v>14.76</v>
      </c>
      <c r="M1890" s="25">
        <f>VLOOKUP(B1890,'INS-SIN-SD-10-2023'!A:D,4,0)</f>
        <v>14.76</v>
      </c>
      <c r="N1890" s="25" t="b">
        <f t="shared" si="864"/>
        <v>1</v>
      </c>
      <c r="O1890" s="377"/>
      <c r="P1890" s="377" t="s">
        <v>13773</v>
      </c>
    </row>
    <row r="1891" spans="1:16" ht="45" x14ac:dyDescent="0.25">
      <c r="A1891" s="328" t="s">
        <v>7182</v>
      </c>
      <c r="B1891" s="357"/>
      <c r="C1891" s="339" t="s">
        <v>14086</v>
      </c>
      <c r="D1891" s="339"/>
      <c r="E1891" s="334" t="s">
        <v>6</v>
      </c>
      <c r="F1891" s="334"/>
      <c r="G1891" s="358"/>
      <c r="H1891" s="359"/>
      <c r="I1891" s="340">
        <f>SUMIF(A:A,A1891,J:J)</f>
        <v>47.36</v>
      </c>
      <c r="J1891" s="377"/>
      <c r="K1891" s="377"/>
      <c r="L1891" s="377"/>
      <c r="M1891" s="377"/>
      <c r="N1891" s="377"/>
      <c r="O1891" s="377"/>
      <c r="P1891" s="377"/>
    </row>
    <row r="1892" spans="1:16" ht="30" x14ac:dyDescent="0.25">
      <c r="A1892" s="390" t="str">
        <f t="shared" ref="A1892:A1896" si="865">IF(O1892&lt;&gt;0,O1892,A1891)</f>
        <v>CCU.05.0028</v>
      </c>
      <c r="B1892" s="391">
        <v>88267</v>
      </c>
      <c r="C1892" s="392"/>
      <c r="D1892" s="392" t="s">
        <v>3307</v>
      </c>
      <c r="E1892" s="393"/>
      <c r="F1892" s="393" t="s">
        <v>517</v>
      </c>
      <c r="G1892" s="394">
        <v>0.46</v>
      </c>
      <c r="H1892" s="395">
        <f>VLOOKUP(B1892,'CMP-SIN-SD-10-2023'!A:D,4,0)</f>
        <v>28.78</v>
      </c>
      <c r="I1892" s="395"/>
      <c r="J1892" s="25">
        <f t="shared" ref="J1892:J1896" si="866">TRUNC((H1892*G1892),2)</f>
        <v>13.23</v>
      </c>
      <c r="M1892" s="25">
        <f>VLOOKUP(B1892,'CMP-SIN-SD-10-2023'!A:D,4,0)</f>
        <v>28.78</v>
      </c>
      <c r="N1892" s="25" t="b">
        <f t="shared" ref="N1892:N1896" si="867">M1892=H1892</f>
        <v>1</v>
      </c>
      <c r="O1892" s="377"/>
      <c r="P1892" s="377"/>
    </row>
    <row r="1893" spans="1:16" x14ac:dyDescent="0.25">
      <c r="A1893" s="367" t="str">
        <f t="shared" si="865"/>
        <v>CCU.05.0028</v>
      </c>
      <c r="B1893" s="226">
        <v>88316</v>
      </c>
      <c r="C1893" s="227"/>
      <c r="D1893" s="227" t="s">
        <v>3346</v>
      </c>
      <c r="E1893" s="228"/>
      <c r="F1893" s="228" t="s">
        <v>517</v>
      </c>
      <c r="G1893" s="368">
        <v>0.46</v>
      </c>
      <c r="H1893" s="369">
        <f>VLOOKUP(B1893,'CMP-SIN-SD-10-2023'!A:D,4,0)</f>
        <v>21.91</v>
      </c>
      <c r="I1893" s="369"/>
      <c r="J1893" s="25">
        <f t="shared" si="866"/>
        <v>10.07</v>
      </c>
      <c r="M1893" s="25">
        <f>VLOOKUP(B1893,'CMP-SIN-SD-10-2023'!A:D,4,0)</f>
        <v>21.91</v>
      </c>
      <c r="N1893" s="25" t="b">
        <f t="shared" si="867"/>
        <v>1</v>
      </c>
      <c r="O1893" s="377"/>
      <c r="P1893" s="377"/>
    </row>
    <row r="1894" spans="1:16" ht="30" x14ac:dyDescent="0.25">
      <c r="A1894" s="367" t="str">
        <f t="shared" si="865"/>
        <v>CCU.05.0028</v>
      </c>
      <c r="B1894" s="226">
        <v>11655</v>
      </c>
      <c r="C1894" s="227"/>
      <c r="D1894" s="227" t="s">
        <v>7793</v>
      </c>
      <c r="E1894" s="228"/>
      <c r="F1894" s="228" t="s">
        <v>6</v>
      </c>
      <c r="G1894" s="368">
        <v>1</v>
      </c>
      <c r="H1894" s="369">
        <f>VLOOKUP(B1894,'INS-SIN-SD-10-2023'!A:D,4,0)</f>
        <v>15.12</v>
      </c>
      <c r="I1894" s="369"/>
      <c r="J1894" s="25">
        <f t="shared" si="866"/>
        <v>15.12</v>
      </c>
      <c r="M1894" s="25">
        <f>VLOOKUP(B1894,'INS-SIN-SD-10-2023'!A:D,4,0)</f>
        <v>15.12</v>
      </c>
      <c r="N1894" s="25" t="b">
        <f t="shared" si="867"/>
        <v>1</v>
      </c>
      <c r="O1894" s="377"/>
      <c r="P1894" s="377" t="s">
        <v>13773</v>
      </c>
    </row>
    <row r="1895" spans="1:16" x14ac:dyDescent="0.25">
      <c r="A1895" s="367" t="str">
        <f t="shared" si="865"/>
        <v>CCU.05.0028</v>
      </c>
      <c r="B1895" s="226" t="s">
        <v>14030</v>
      </c>
      <c r="C1895" s="227"/>
      <c r="D1895" s="227" t="s">
        <v>14031</v>
      </c>
      <c r="E1895" s="228"/>
      <c r="F1895" s="228" t="s">
        <v>17</v>
      </c>
      <c r="G1895" s="368">
        <v>7.4999999999999997E-2</v>
      </c>
      <c r="H1895" s="369">
        <v>54.73</v>
      </c>
      <c r="I1895" s="369"/>
      <c r="J1895" s="25">
        <f t="shared" si="866"/>
        <v>4.0999999999999996</v>
      </c>
      <c r="M1895" s="25" t="e">
        <f>VLOOKUP(B1895,'INS-SIN-SD-10-2023'!A:D,4,0)</f>
        <v>#N/A</v>
      </c>
      <c r="N1895" s="25" t="e">
        <f t="shared" si="867"/>
        <v>#N/A</v>
      </c>
      <c r="O1895" s="377"/>
      <c r="P1895" s="377" t="s">
        <v>13813</v>
      </c>
    </row>
    <row r="1896" spans="1:16" x14ac:dyDescent="0.25">
      <c r="A1896" s="378" t="str">
        <f t="shared" si="865"/>
        <v>CCU.05.0028</v>
      </c>
      <c r="B1896" s="379" t="s">
        <v>14032</v>
      </c>
      <c r="C1896" s="380"/>
      <c r="D1896" s="380" t="s">
        <v>14033</v>
      </c>
      <c r="E1896" s="381"/>
      <c r="F1896" s="381" t="s">
        <v>3012</v>
      </c>
      <c r="G1896" s="382">
        <v>0.12</v>
      </c>
      <c r="H1896" s="383">
        <v>40.4</v>
      </c>
      <c r="I1896" s="383"/>
      <c r="J1896" s="25">
        <f t="shared" si="866"/>
        <v>4.84</v>
      </c>
      <c r="M1896" s="25" t="e">
        <f>VLOOKUP(B1896,'INS-SIN-SD-10-2023'!A:D,4,0)</f>
        <v>#N/A</v>
      </c>
      <c r="N1896" s="25" t="e">
        <f t="shared" si="867"/>
        <v>#N/A</v>
      </c>
      <c r="O1896" s="377"/>
      <c r="P1896" s="377" t="s">
        <v>13813</v>
      </c>
    </row>
    <row r="1897" spans="1:16" ht="60" x14ac:dyDescent="0.25">
      <c r="A1897" s="328" t="s">
        <v>7012</v>
      </c>
      <c r="B1897" s="357"/>
      <c r="C1897" s="339" t="s">
        <v>14087</v>
      </c>
      <c r="D1897" s="339"/>
      <c r="E1897" s="334" t="s">
        <v>6</v>
      </c>
      <c r="F1897" s="334"/>
      <c r="G1897" s="358"/>
      <c r="H1897" s="359"/>
      <c r="I1897" s="340">
        <f>SUMIF(A:A,A1897,J:J)</f>
        <v>8.36</v>
      </c>
      <c r="J1897" s="377"/>
      <c r="K1897" s="377"/>
      <c r="L1897" s="377"/>
      <c r="M1897" s="377"/>
      <c r="N1897" s="377"/>
      <c r="O1897" s="377"/>
      <c r="P1897" s="377"/>
    </row>
    <row r="1898" spans="1:16" ht="30" x14ac:dyDescent="0.25">
      <c r="A1898" s="390" t="str">
        <f t="shared" ref="A1898:A1905" si="868">IF(O1898&lt;&gt;0,O1898,A1897)</f>
        <v>CCU.05.0029</v>
      </c>
      <c r="B1898" s="391">
        <v>88248</v>
      </c>
      <c r="C1898" s="392"/>
      <c r="D1898" s="392" t="s">
        <v>3290</v>
      </c>
      <c r="E1898" s="393"/>
      <c r="F1898" s="393" t="s">
        <v>517</v>
      </c>
      <c r="G1898" s="394">
        <v>3.61E-2</v>
      </c>
      <c r="H1898" s="395">
        <f>VLOOKUP(B1898,'CMP-SIN-SD-10-2023'!A:D,4,0)</f>
        <v>22.17</v>
      </c>
      <c r="I1898" s="395"/>
      <c r="J1898" s="25">
        <f t="shared" ref="J1898:J1905" si="869">TRUNC((H1898*G1898),2)</f>
        <v>0.8</v>
      </c>
      <c r="M1898" s="25">
        <f>VLOOKUP(B1898,'CMP-SIN-SD-10-2023'!A:D,4,0)</f>
        <v>22.17</v>
      </c>
      <c r="N1898" s="25" t="b">
        <f t="shared" ref="N1898:N1905" si="870">M1898=H1898</f>
        <v>1</v>
      </c>
      <c r="O1898" s="377"/>
      <c r="P1898" s="377"/>
    </row>
    <row r="1899" spans="1:16" ht="30" x14ac:dyDescent="0.25">
      <c r="A1899" s="367" t="str">
        <f t="shared" si="868"/>
        <v>CCU.05.0029</v>
      </c>
      <c r="B1899" s="226">
        <v>88267</v>
      </c>
      <c r="C1899" s="227"/>
      <c r="D1899" s="227" t="s">
        <v>3307</v>
      </c>
      <c r="E1899" s="228"/>
      <c r="F1899" s="228" t="s">
        <v>517</v>
      </c>
      <c r="G1899" s="368">
        <v>3.61E-2</v>
      </c>
      <c r="H1899" s="369">
        <f>VLOOKUP(B1899,'CMP-SIN-SD-10-2023'!A:D,4,0)</f>
        <v>28.78</v>
      </c>
      <c r="I1899" s="369"/>
      <c r="J1899" s="25">
        <f t="shared" si="869"/>
        <v>1.03</v>
      </c>
      <c r="M1899" s="25">
        <f>VLOOKUP(B1899,'CMP-SIN-SD-10-2023'!A:D,4,0)</f>
        <v>28.78</v>
      </c>
      <c r="N1899" s="25" t="b">
        <f t="shared" si="870"/>
        <v>1</v>
      </c>
      <c r="O1899" s="377"/>
      <c r="P1899" s="377"/>
    </row>
    <row r="1900" spans="1:16" x14ac:dyDescent="0.25">
      <c r="A1900" s="367" t="str">
        <f t="shared" si="868"/>
        <v>CCU.05.0029</v>
      </c>
      <c r="B1900" s="226">
        <v>122</v>
      </c>
      <c r="C1900" s="227"/>
      <c r="D1900" s="227" t="s">
        <v>7440</v>
      </c>
      <c r="E1900" s="228"/>
      <c r="F1900" s="228" t="s">
        <v>6</v>
      </c>
      <c r="G1900" s="368">
        <v>4.8999999999999998E-3</v>
      </c>
      <c r="H1900" s="369">
        <f>VLOOKUP(B1900,'INS-SIN-SD-10-2023'!A:D,4,0)</f>
        <v>66.86</v>
      </c>
      <c r="I1900" s="369"/>
      <c r="J1900" s="25">
        <f t="shared" si="869"/>
        <v>0.32</v>
      </c>
      <c r="M1900" s="25">
        <f>VLOOKUP(B1900,'INS-SIN-SD-10-2023'!A:D,4,0)</f>
        <v>66.86</v>
      </c>
      <c r="N1900" s="25" t="b">
        <f t="shared" si="870"/>
        <v>1</v>
      </c>
      <c r="O1900" s="377"/>
      <c r="P1900" s="377" t="s">
        <v>13773</v>
      </c>
    </row>
    <row r="1901" spans="1:16" ht="30" x14ac:dyDescent="0.25">
      <c r="A1901" s="367" t="str">
        <f t="shared" si="868"/>
        <v>CCU.05.0029</v>
      </c>
      <c r="B1901" s="226">
        <v>20085</v>
      </c>
      <c r="C1901" s="227"/>
      <c r="D1901" s="227" t="s">
        <v>7447</v>
      </c>
      <c r="E1901" s="228"/>
      <c r="F1901" s="228" t="s">
        <v>6</v>
      </c>
      <c r="G1901" s="368">
        <v>1</v>
      </c>
      <c r="H1901" s="369">
        <f>VLOOKUP(B1901,'INS-SIN-SD-10-2023'!A:D,4,0)</f>
        <v>2.21</v>
      </c>
      <c r="I1901" s="369"/>
      <c r="J1901" s="25">
        <f t="shared" si="869"/>
        <v>2.21</v>
      </c>
      <c r="M1901" s="25">
        <f>VLOOKUP(B1901,'INS-SIN-SD-10-2023'!A:D,4,0)</f>
        <v>2.21</v>
      </c>
      <c r="N1901" s="25" t="b">
        <f t="shared" si="870"/>
        <v>1</v>
      </c>
      <c r="O1901" s="377"/>
      <c r="P1901" s="377" t="s">
        <v>13773</v>
      </c>
    </row>
    <row r="1902" spans="1:16" ht="30" x14ac:dyDescent="0.25">
      <c r="A1902" s="367" t="str">
        <f t="shared" si="868"/>
        <v>CCU.05.0029</v>
      </c>
      <c r="B1902" s="226">
        <v>20086</v>
      </c>
      <c r="C1902" s="227"/>
      <c r="D1902" s="227" t="s">
        <v>7486</v>
      </c>
      <c r="E1902" s="228"/>
      <c r="F1902" s="228" t="s">
        <v>6</v>
      </c>
      <c r="G1902" s="368">
        <v>1</v>
      </c>
      <c r="H1902" s="369">
        <f>VLOOKUP(B1902,'INS-SIN-SD-10-2023'!A:D,4,0)</f>
        <v>2.74</v>
      </c>
      <c r="I1902" s="369"/>
      <c r="J1902" s="25">
        <f t="shared" si="869"/>
        <v>2.74</v>
      </c>
      <c r="M1902" s="25">
        <f>VLOOKUP(B1902,'INS-SIN-SD-10-2023'!A:D,4,0)</f>
        <v>2.74</v>
      </c>
      <c r="N1902" s="25" t="b">
        <f t="shared" si="870"/>
        <v>1</v>
      </c>
      <c r="O1902" s="377"/>
      <c r="P1902" s="377" t="s">
        <v>13773</v>
      </c>
    </row>
    <row r="1903" spans="1:16" ht="45" x14ac:dyDescent="0.25">
      <c r="A1903" s="367" t="str">
        <f t="shared" si="868"/>
        <v>CCU.05.0029</v>
      </c>
      <c r="B1903" s="226">
        <v>20078</v>
      </c>
      <c r="C1903" s="227"/>
      <c r="D1903" s="227" t="s">
        <v>7708</v>
      </c>
      <c r="E1903" s="228"/>
      <c r="F1903" s="228" t="s">
        <v>6</v>
      </c>
      <c r="G1903" s="368">
        <v>2.5000000000000001E-2</v>
      </c>
      <c r="H1903" s="369">
        <f>VLOOKUP(B1903,'INS-SIN-SD-10-2023'!A:D,4,0)</f>
        <v>27.59</v>
      </c>
      <c r="I1903" s="369"/>
      <c r="J1903" s="25">
        <f t="shared" si="869"/>
        <v>0.68</v>
      </c>
      <c r="M1903" s="25">
        <f>VLOOKUP(B1903,'INS-SIN-SD-10-2023'!A:D,4,0)</f>
        <v>27.59</v>
      </c>
      <c r="N1903" s="25" t="b">
        <f t="shared" si="870"/>
        <v>1</v>
      </c>
      <c r="O1903" s="377"/>
      <c r="P1903" s="377" t="s">
        <v>13773</v>
      </c>
    </row>
    <row r="1904" spans="1:16" ht="30" x14ac:dyDescent="0.25">
      <c r="A1904" s="367" t="str">
        <f t="shared" si="868"/>
        <v>CCU.05.0029</v>
      </c>
      <c r="B1904" s="226">
        <v>20083</v>
      </c>
      <c r="C1904" s="227"/>
      <c r="D1904" s="227" t="s">
        <v>7774</v>
      </c>
      <c r="E1904" s="228"/>
      <c r="F1904" s="228" t="s">
        <v>6</v>
      </c>
      <c r="G1904" s="368">
        <v>7.4999999999999997E-3</v>
      </c>
      <c r="H1904" s="369">
        <f>VLOOKUP(B1904,'INS-SIN-SD-10-2023'!A:D,4,0)</f>
        <v>75.75</v>
      </c>
      <c r="I1904" s="369"/>
      <c r="J1904" s="25">
        <f t="shared" si="869"/>
        <v>0.56000000000000005</v>
      </c>
      <c r="M1904" s="25">
        <f>VLOOKUP(B1904,'INS-SIN-SD-10-2023'!A:D,4,0)</f>
        <v>75.75</v>
      </c>
      <c r="N1904" s="25" t="b">
        <f t="shared" si="870"/>
        <v>1</v>
      </c>
      <c r="O1904" s="377"/>
      <c r="P1904" s="377" t="s">
        <v>13773</v>
      </c>
    </row>
    <row r="1905" spans="1:16" x14ac:dyDescent="0.25">
      <c r="A1905" s="378" t="str">
        <f t="shared" si="868"/>
        <v>CCU.05.0029</v>
      </c>
      <c r="B1905" s="379">
        <v>38383</v>
      </c>
      <c r="C1905" s="380"/>
      <c r="D1905" s="380" t="s">
        <v>7660</v>
      </c>
      <c r="E1905" s="381"/>
      <c r="F1905" s="381" t="s">
        <v>6</v>
      </c>
      <c r="G1905" s="382">
        <v>1.2999999999999999E-2</v>
      </c>
      <c r="H1905" s="383">
        <f>VLOOKUP(B1905,'INS-SIN-SD-10-2023'!A:D,4,0)</f>
        <v>2.27</v>
      </c>
      <c r="I1905" s="383"/>
      <c r="J1905" s="25">
        <f t="shared" si="869"/>
        <v>0.02</v>
      </c>
      <c r="M1905" s="25">
        <f>VLOOKUP(B1905,'INS-SIN-SD-10-2023'!A:D,4,0)</f>
        <v>2.27</v>
      </c>
      <c r="N1905" s="25" t="b">
        <f t="shared" si="870"/>
        <v>1</v>
      </c>
      <c r="O1905" s="377"/>
      <c r="P1905" s="377" t="s">
        <v>13773</v>
      </c>
    </row>
    <row r="1906" spans="1:16" ht="60" x14ac:dyDescent="0.25">
      <c r="A1906" s="328">
        <v>104348</v>
      </c>
      <c r="B1906" s="357"/>
      <c r="C1906" s="339" t="s">
        <v>6586</v>
      </c>
      <c r="D1906" s="339"/>
      <c r="E1906" s="334" t="s">
        <v>6</v>
      </c>
      <c r="F1906" s="334"/>
      <c r="G1906" s="358"/>
      <c r="H1906" s="359"/>
      <c r="I1906" s="340">
        <f>SUMIF(A:A,A1906,J:J)</f>
        <v>9.9999999999999982</v>
      </c>
      <c r="J1906" s="377"/>
      <c r="K1906" s="377"/>
      <c r="L1906" s="377"/>
      <c r="M1906" s="377"/>
      <c r="N1906" s="377"/>
      <c r="O1906" s="377"/>
      <c r="P1906" s="377"/>
    </row>
    <row r="1907" spans="1:16" ht="30" x14ac:dyDescent="0.25">
      <c r="A1907" s="390">
        <f t="shared" ref="A1907:A1912" si="871">IF(O1907&lt;&gt;0,O1907,A1906)</f>
        <v>104348</v>
      </c>
      <c r="B1907" s="391">
        <v>88248</v>
      </c>
      <c r="C1907" s="392"/>
      <c r="D1907" s="392" t="s">
        <v>3290</v>
      </c>
      <c r="E1907" s="393"/>
      <c r="F1907" s="393" t="s">
        <v>517</v>
      </c>
      <c r="G1907" s="394">
        <v>1.14E-2</v>
      </c>
      <c r="H1907" s="395">
        <f>VLOOKUP(B1907,'CMP-SIN-SD-10-2023'!A:D,4,0)</f>
        <v>22.17</v>
      </c>
      <c r="I1907" s="395"/>
      <c r="J1907" s="25">
        <f t="shared" ref="J1907:J1912" si="872">TRUNC((H1907*G1907),2)</f>
        <v>0.25</v>
      </c>
      <c r="M1907" s="25">
        <f>VLOOKUP(B1907,'CMP-SIN-SD-10-2023'!A:D,4,0)</f>
        <v>22.17</v>
      </c>
      <c r="N1907" s="25" t="b">
        <f t="shared" ref="N1907:N1912" si="873">M1907=H1907</f>
        <v>1</v>
      </c>
      <c r="O1907" s="377"/>
      <c r="P1907" s="377"/>
    </row>
    <row r="1908" spans="1:16" ht="30" x14ac:dyDescent="0.25">
      <c r="A1908" s="367">
        <f t="shared" si="871"/>
        <v>104348</v>
      </c>
      <c r="B1908" s="226">
        <v>88267</v>
      </c>
      <c r="C1908" s="227"/>
      <c r="D1908" s="227" t="s">
        <v>3307</v>
      </c>
      <c r="E1908" s="228"/>
      <c r="F1908" s="228" t="s">
        <v>517</v>
      </c>
      <c r="G1908" s="368">
        <v>1.14E-2</v>
      </c>
      <c r="H1908" s="369">
        <f>VLOOKUP(B1908,'CMP-SIN-SD-10-2023'!A:D,4,0)</f>
        <v>28.78</v>
      </c>
      <c r="I1908" s="369"/>
      <c r="J1908" s="25">
        <f t="shared" si="872"/>
        <v>0.32</v>
      </c>
      <c r="M1908" s="25">
        <f>VLOOKUP(B1908,'CMP-SIN-SD-10-2023'!A:D,4,0)</f>
        <v>28.78</v>
      </c>
      <c r="N1908" s="25" t="b">
        <f t="shared" si="873"/>
        <v>1</v>
      </c>
      <c r="O1908" s="377"/>
      <c r="P1908" s="377"/>
    </row>
    <row r="1909" spans="1:16" x14ac:dyDescent="0.25">
      <c r="A1909" s="367">
        <f t="shared" si="871"/>
        <v>104348</v>
      </c>
      <c r="B1909" s="226">
        <v>122</v>
      </c>
      <c r="C1909" s="227"/>
      <c r="D1909" s="227" t="s">
        <v>7440</v>
      </c>
      <c r="E1909" s="228"/>
      <c r="F1909" s="228" t="s">
        <v>6</v>
      </c>
      <c r="G1909" s="368">
        <v>7.3000000000000001E-3</v>
      </c>
      <c r="H1909" s="369">
        <f>VLOOKUP(B1909,'INS-SIN-SD-10-2023'!A:D,4,0)</f>
        <v>66.86</v>
      </c>
      <c r="I1909" s="369"/>
      <c r="J1909" s="25">
        <f t="shared" si="872"/>
        <v>0.48</v>
      </c>
      <c r="M1909" s="25">
        <f>VLOOKUP(B1909,'INS-SIN-SD-10-2023'!A:D,4,0)</f>
        <v>66.86</v>
      </c>
      <c r="N1909" s="25" t="b">
        <f t="shared" si="873"/>
        <v>1</v>
      </c>
      <c r="O1909" s="377"/>
      <c r="P1909" s="377" t="s">
        <v>13773</v>
      </c>
    </row>
    <row r="1910" spans="1:16" ht="30" x14ac:dyDescent="0.25">
      <c r="A1910" s="367">
        <f t="shared" si="871"/>
        <v>104348</v>
      </c>
      <c r="B1910" s="226">
        <v>20083</v>
      </c>
      <c r="C1910" s="227"/>
      <c r="D1910" s="227" t="s">
        <v>7774</v>
      </c>
      <c r="E1910" s="228"/>
      <c r="F1910" s="228" t="s">
        <v>6</v>
      </c>
      <c r="G1910" s="368">
        <v>1.0999999999999999E-2</v>
      </c>
      <c r="H1910" s="369">
        <f>VLOOKUP(B1910,'INS-SIN-SD-10-2023'!A:D,4,0)</f>
        <v>75.75</v>
      </c>
      <c r="I1910" s="369"/>
      <c r="J1910" s="25">
        <f t="shared" si="872"/>
        <v>0.83</v>
      </c>
      <c r="M1910" s="25">
        <f>VLOOKUP(B1910,'INS-SIN-SD-10-2023'!A:D,4,0)</f>
        <v>75.75</v>
      </c>
      <c r="N1910" s="25" t="b">
        <f t="shared" si="873"/>
        <v>1</v>
      </c>
      <c r="O1910" s="377"/>
      <c r="P1910" s="377" t="s">
        <v>13773</v>
      </c>
    </row>
    <row r="1911" spans="1:16" ht="30" x14ac:dyDescent="0.25">
      <c r="A1911" s="367">
        <f t="shared" si="871"/>
        <v>104348</v>
      </c>
      <c r="B1911" s="226">
        <v>39319</v>
      </c>
      <c r="C1911" s="227"/>
      <c r="D1911" s="227" t="s">
        <v>7814</v>
      </c>
      <c r="E1911" s="228"/>
      <c r="F1911" s="228" t="s">
        <v>6</v>
      </c>
      <c r="G1911" s="368">
        <v>1</v>
      </c>
      <c r="H1911" s="369">
        <f>VLOOKUP(B1911,'INS-SIN-SD-10-2023'!A:D,4,0)</f>
        <v>8.11</v>
      </c>
      <c r="I1911" s="369"/>
      <c r="J1911" s="25">
        <f t="shared" si="872"/>
        <v>8.11</v>
      </c>
      <c r="M1911" s="25">
        <f>VLOOKUP(B1911,'INS-SIN-SD-10-2023'!A:D,4,0)</f>
        <v>8.11</v>
      </c>
      <c r="N1911" s="25" t="b">
        <f t="shared" si="873"/>
        <v>1</v>
      </c>
      <c r="O1911" s="377"/>
      <c r="P1911" s="377" t="s">
        <v>13773</v>
      </c>
    </row>
    <row r="1912" spans="1:16" x14ac:dyDescent="0.25">
      <c r="A1912" s="378">
        <f t="shared" si="871"/>
        <v>104348</v>
      </c>
      <c r="B1912" s="379">
        <v>38383</v>
      </c>
      <c r="C1912" s="380"/>
      <c r="D1912" s="380" t="s">
        <v>7660</v>
      </c>
      <c r="E1912" s="381"/>
      <c r="F1912" s="381" t="s">
        <v>6</v>
      </c>
      <c r="G1912" s="382">
        <v>8.0000000000000002E-3</v>
      </c>
      <c r="H1912" s="383">
        <f>VLOOKUP(B1912,'INS-SIN-SD-10-2023'!A:D,4,0)</f>
        <v>2.27</v>
      </c>
      <c r="I1912" s="383"/>
      <c r="J1912" s="25">
        <f t="shared" si="872"/>
        <v>0.01</v>
      </c>
      <c r="M1912" s="25">
        <f>VLOOKUP(B1912,'INS-SIN-SD-10-2023'!A:D,4,0)</f>
        <v>2.27</v>
      </c>
      <c r="N1912" s="25" t="b">
        <f t="shared" si="873"/>
        <v>1</v>
      </c>
      <c r="O1912" s="377"/>
      <c r="P1912" s="377" t="s">
        <v>13773</v>
      </c>
    </row>
    <row r="1913" spans="1:16" ht="60" x14ac:dyDescent="0.25">
      <c r="A1913" s="328">
        <v>104351</v>
      </c>
      <c r="B1913" s="357"/>
      <c r="C1913" s="339" t="s">
        <v>6588</v>
      </c>
      <c r="D1913" s="339"/>
      <c r="E1913" s="334" t="s">
        <v>6</v>
      </c>
      <c r="F1913" s="334"/>
      <c r="G1913" s="358"/>
      <c r="H1913" s="359"/>
      <c r="I1913" s="340">
        <f>SUMIF(A:A,A1913,J:J)</f>
        <v>20.86</v>
      </c>
      <c r="J1913" s="377"/>
      <c r="K1913" s="377"/>
      <c r="L1913" s="377"/>
      <c r="M1913" s="377"/>
      <c r="N1913" s="377"/>
      <c r="O1913" s="377"/>
      <c r="P1913" s="377"/>
    </row>
    <row r="1914" spans="1:16" ht="30" x14ac:dyDescent="0.25">
      <c r="A1914" s="390">
        <f t="shared" ref="A1914:A1919" si="874">IF(O1914&lt;&gt;0,O1914,A1913)</f>
        <v>104351</v>
      </c>
      <c r="B1914" s="391">
        <v>88248</v>
      </c>
      <c r="C1914" s="392"/>
      <c r="D1914" s="392" t="s">
        <v>3290</v>
      </c>
      <c r="E1914" s="393"/>
      <c r="F1914" s="393" t="s">
        <v>517</v>
      </c>
      <c r="G1914" s="394">
        <v>4.19E-2</v>
      </c>
      <c r="H1914" s="395">
        <f>VLOOKUP(B1914,'CMP-SIN-SD-10-2023'!A:D,4,0)</f>
        <v>22.17</v>
      </c>
      <c r="I1914" s="395"/>
      <c r="J1914" s="25">
        <f t="shared" ref="J1914:J1919" si="875">TRUNC((H1914*G1914),2)</f>
        <v>0.92</v>
      </c>
      <c r="M1914" s="25">
        <f>VLOOKUP(B1914,'CMP-SIN-SD-10-2023'!A:D,4,0)</f>
        <v>22.17</v>
      </c>
      <c r="N1914" s="25" t="b">
        <f t="shared" ref="N1914:N1919" si="876">M1914=H1914</f>
        <v>1</v>
      </c>
      <c r="O1914" s="377"/>
      <c r="P1914" s="377"/>
    </row>
    <row r="1915" spans="1:16" ht="30" x14ac:dyDescent="0.25">
      <c r="A1915" s="367">
        <f t="shared" si="874"/>
        <v>104351</v>
      </c>
      <c r="B1915" s="226">
        <v>88267</v>
      </c>
      <c r="C1915" s="227"/>
      <c r="D1915" s="227" t="s">
        <v>3307</v>
      </c>
      <c r="E1915" s="228"/>
      <c r="F1915" s="228" t="s">
        <v>517</v>
      </c>
      <c r="G1915" s="368">
        <v>4.19E-2</v>
      </c>
      <c r="H1915" s="369">
        <f>VLOOKUP(B1915,'CMP-SIN-SD-10-2023'!A:D,4,0)</f>
        <v>28.78</v>
      </c>
      <c r="I1915" s="369"/>
      <c r="J1915" s="25">
        <f t="shared" si="875"/>
        <v>1.2</v>
      </c>
      <c r="M1915" s="25">
        <f>VLOOKUP(B1915,'CMP-SIN-SD-10-2023'!A:D,4,0)</f>
        <v>28.78</v>
      </c>
      <c r="N1915" s="25" t="b">
        <f t="shared" si="876"/>
        <v>1</v>
      </c>
      <c r="O1915" s="377"/>
      <c r="P1915" s="377"/>
    </row>
    <row r="1916" spans="1:16" x14ac:dyDescent="0.25">
      <c r="A1916" s="367">
        <f t="shared" si="874"/>
        <v>104351</v>
      </c>
      <c r="B1916" s="226">
        <v>122</v>
      </c>
      <c r="C1916" s="227"/>
      <c r="D1916" s="227" t="s">
        <v>7440</v>
      </c>
      <c r="E1916" s="228"/>
      <c r="F1916" s="228" t="s">
        <v>6</v>
      </c>
      <c r="G1916" s="368">
        <v>1.67E-2</v>
      </c>
      <c r="H1916" s="369">
        <f>VLOOKUP(B1916,'INS-SIN-SD-10-2023'!A:D,4,0)</f>
        <v>66.86</v>
      </c>
      <c r="I1916" s="369"/>
      <c r="J1916" s="25">
        <f t="shared" si="875"/>
        <v>1.1100000000000001</v>
      </c>
      <c r="M1916" s="25">
        <f>VLOOKUP(B1916,'INS-SIN-SD-10-2023'!A:D,4,0)</f>
        <v>66.86</v>
      </c>
      <c r="N1916" s="25" t="b">
        <f t="shared" si="876"/>
        <v>1</v>
      </c>
      <c r="O1916" s="377"/>
      <c r="P1916" s="377" t="s">
        <v>13773</v>
      </c>
    </row>
    <row r="1917" spans="1:16" ht="30" x14ac:dyDescent="0.25">
      <c r="A1917" s="367">
        <f t="shared" si="874"/>
        <v>104351</v>
      </c>
      <c r="B1917" s="226">
        <v>20083</v>
      </c>
      <c r="C1917" s="227"/>
      <c r="D1917" s="227" t="s">
        <v>7774</v>
      </c>
      <c r="E1917" s="228"/>
      <c r="F1917" s="228" t="s">
        <v>6</v>
      </c>
      <c r="G1917" s="368">
        <v>2.5999999999999999E-2</v>
      </c>
      <c r="H1917" s="369">
        <f>VLOOKUP(B1917,'INS-SIN-SD-10-2023'!A:D,4,0)</f>
        <v>75.75</v>
      </c>
      <c r="I1917" s="369"/>
      <c r="J1917" s="25">
        <f t="shared" si="875"/>
        <v>1.96</v>
      </c>
      <c r="M1917" s="25">
        <f>VLOOKUP(B1917,'INS-SIN-SD-10-2023'!A:D,4,0)</f>
        <v>75.75</v>
      </c>
      <c r="N1917" s="25" t="b">
        <f t="shared" si="876"/>
        <v>1</v>
      </c>
      <c r="O1917" s="377"/>
      <c r="P1917" s="377" t="s">
        <v>13773</v>
      </c>
    </row>
    <row r="1918" spans="1:16" ht="30" x14ac:dyDescent="0.25">
      <c r="A1918" s="367">
        <f t="shared" si="874"/>
        <v>104351</v>
      </c>
      <c r="B1918" s="226">
        <v>39320</v>
      </c>
      <c r="C1918" s="227"/>
      <c r="D1918" s="227" t="s">
        <v>7815</v>
      </c>
      <c r="E1918" s="228"/>
      <c r="F1918" s="228" t="s">
        <v>6</v>
      </c>
      <c r="G1918" s="368">
        <v>1</v>
      </c>
      <c r="H1918" s="369">
        <f>VLOOKUP(B1918,'INS-SIN-SD-10-2023'!A:D,4,0)</f>
        <v>15.6</v>
      </c>
      <c r="I1918" s="369"/>
      <c r="J1918" s="25">
        <f t="shared" si="875"/>
        <v>15.6</v>
      </c>
      <c r="M1918" s="25">
        <f>VLOOKUP(B1918,'INS-SIN-SD-10-2023'!A:D,4,0)</f>
        <v>15.6</v>
      </c>
      <c r="N1918" s="25" t="b">
        <f t="shared" si="876"/>
        <v>1</v>
      </c>
      <c r="O1918" s="377"/>
      <c r="P1918" s="377" t="s">
        <v>13773</v>
      </c>
    </row>
    <row r="1919" spans="1:16" x14ac:dyDescent="0.25">
      <c r="A1919" s="378">
        <f t="shared" si="874"/>
        <v>104351</v>
      </c>
      <c r="B1919" s="379">
        <v>38383</v>
      </c>
      <c r="C1919" s="380"/>
      <c r="D1919" s="380" t="s">
        <v>7660</v>
      </c>
      <c r="E1919" s="381"/>
      <c r="F1919" s="381" t="s">
        <v>6</v>
      </c>
      <c r="G1919" s="382">
        <v>3.1E-2</v>
      </c>
      <c r="H1919" s="383">
        <f>VLOOKUP(B1919,'INS-SIN-SD-10-2023'!A:D,4,0)</f>
        <v>2.27</v>
      </c>
      <c r="I1919" s="383"/>
      <c r="J1919" s="25">
        <f t="shared" si="875"/>
        <v>7.0000000000000007E-2</v>
      </c>
      <c r="M1919" s="25">
        <f>VLOOKUP(B1919,'INS-SIN-SD-10-2023'!A:D,4,0)</f>
        <v>2.27</v>
      </c>
      <c r="N1919" s="25" t="b">
        <f t="shared" si="876"/>
        <v>1</v>
      </c>
      <c r="O1919" s="377"/>
      <c r="P1919" s="377" t="s">
        <v>13773</v>
      </c>
    </row>
    <row r="1920" spans="1:16" ht="45" x14ac:dyDescent="0.25">
      <c r="A1920" s="328">
        <v>89495</v>
      </c>
      <c r="B1920" s="357"/>
      <c r="C1920" s="339" t="s">
        <v>6596</v>
      </c>
      <c r="D1920" s="339"/>
      <c r="E1920" s="334" t="s">
        <v>6</v>
      </c>
      <c r="F1920" s="334"/>
      <c r="G1920" s="358"/>
      <c r="H1920" s="359"/>
      <c r="I1920" s="340">
        <f>SUMIF(A:A,A1920,J:J)</f>
        <v>22.38</v>
      </c>
      <c r="J1920" s="377"/>
      <c r="K1920" s="377"/>
      <c r="L1920" s="377"/>
      <c r="M1920" s="377"/>
      <c r="N1920" s="377"/>
      <c r="O1920" s="377"/>
      <c r="P1920" s="377"/>
    </row>
    <row r="1921" spans="1:16" ht="30" x14ac:dyDescent="0.25">
      <c r="A1921" s="390">
        <f t="shared" ref="A1921:A1926" si="877">IF(O1921&lt;&gt;0,O1921,A1920)</f>
        <v>89495</v>
      </c>
      <c r="B1921" s="391">
        <v>88248</v>
      </c>
      <c r="C1921" s="392"/>
      <c r="D1921" s="392" t="s">
        <v>3290</v>
      </c>
      <c r="E1921" s="393"/>
      <c r="F1921" s="393" t="s">
        <v>517</v>
      </c>
      <c r="G1921" s="394">
        <v>0.1119</v>
      </c>
      <c r="H1921" s="395">
        <f>VLOOKUP(B1921,'CMP-SIN-SD-10-2023'!A:D,4,0)</f>
        <v>22.17</v>
      </c>
      <c r="I1921" s="395"/>
      <c r="J1921" s="25">
        <f t="shared" ref="J1921:J1926" si="878">TRUNC((H1921*G1921),2)</f>
        <v>2.48</v>
      </c>
      <c r="M1921" s="25">
        <f>VLOOKUP(B1921,'CMP-SIN-SD-10-2023'!A:D,4,0)</f>
        <v>22.17</v>
      </c>
      <c r="N1921" s="25" t="b">
        <f t="shared" ref="N1921:N1926" si="879">M1921=H1921</f>
        <v>1</v>
      </c>
      <c r="O1921" s="377"/>
      <c r="P1921" s="377"/>
    </row>
    <row r="1922" spans="1:16" ht="30" x14ac:dyDescent="0.25">
      <c r="A1922" s="367">
        <f t="shared" si="877"/>
        <v>89495</v>
      </c>
      <c r="B1922" s="226">
        <v>88267</v>
      </c>
      <c r="C1922" s="227"/>
      <c r="D1922" s="227" t="s">
        <v>3307</v>
      </c>
      <c r="E1922" s="228"/>
      <c r="F1922" s="228" t="s">
        <v>517</v>
      </c>
      <c r="G1922" s="368">
        <v>0.1119</v>
      </c>
      <c r="H1922" s="369">
        <f>VLOOKUP(B1922,'CMP-SIN-SD-10-2023'!A:D,4,0)</f>
        <v>28.78</v>
      </c>
      <c r="I1922" s="369"/>
      <c r="J1922" s="25">
        <f t="shared" si="878"/>
        <v>3.22</v>
      </c>
      <c r="M1922" s="25">
        <f>VLOOKUP(B1922,'CMP-SIN-SD-10-2023'!A:D,4,0)</f>
        <v>28.78</v>
      </c>
      <c r="N1922" s="25" t="b">
        <f t="shared" si="879"/>
        <v>1</v>
      </c>
      <c r="O1922" s="377"/>
      <c r="P1922" s="377"/>
    </row>
    <row r="1923" spans="1:16" x14ac:dyDescent="0.25">
      <c r="A1923" s="367">
        <f t="shared" si="877"/>
        <v>89495</v>
      </c>
      <c r="B1923" s="226">
        <v>122</v>
      </c>
      <c r="C1923" s="227"/>
      <c r="D1923" s="227" t="s">
        <v>7440</v>
      </c>
      <c r="E1923" s="228"/>
      <c r="F1923" s="228" t="s">
        <v>6</v>
      </c>
      <c r="G1923" s="368">
        <v>4.8999999999999998E-3</v>
      </c>
      <c r="H1923" s="369">
        <f>VLOOKUP(B1923,'INS-SIN-SD-10-2023'!A:D,4,0)</f>
        <v>66.86</v>
      </c>
      <c r="I1923" s="369"/>
      <c r="J1923" s="25">
        <f t="shared" si="878"/>
        <v>0.32</v>
      </c>
      <c r="M1923" s="25">
        <f>VLOOKUP(B1923,'INS-SIN-SD-10-2023'!A:D,4,0)</f>
        <v>66.86</v>
      </c>
      <c r="N1923" s="25" t="b">
        <f t="shared" si="879"/>
        <v>1</v>
      </c>
      <c r="O1923" s="377"/>
      <c r="P1923" s="377" t="s">
        <v>13773</v>
      </c>
    </row>
    <row r="1924" spans="1:16" ht="30" x14ac:dyDescent="0.25">
      <c r="A1924" s="367">
        <f t="shared" si="877"/>
        <v>89495</v>
      </c>
      <c r="B1924" s="226">
        <v>11741</v>
      </c>
      <c r="C1924" s="227"/>
      <c r="D1924" s="227" t="s">
        <v>7739</v>
      </c>
      <c r="E1924" s="228"/>
      <c r="F1924" s="228" t="s">
        <v>6</v>
      </c>
      <c r="G1924" s="368">
        <v>1</v>
      </c>
      <c r="H1924" s="369">
        <f>VLOOKUP(B1924,'INS-SIN-SD-10-2023'!A:D,4,0)</f>
        <v>15.78</v>
      </c>
      <c r="I1924" s="369"/>
      <c r="J1924" s="25">
        <f t="shared" si="878"/>
        <v>15.78</v>
      </c>
      <c r="M1924" s="25">
        <f>VLOOKUP(B1924,'INS-SIN-SD-10-2023'!A:D,4,0)</f>
        <v>15.78</v>
      </c>
      <c r="N1924" s="25" t="b">
        <f t="shared" si="879"/>
        <v>1</v>
      </c>
      <c r="O1924" s="377"/>
      <c r="P1924" s="377" t="s">
        <v>13773</v>
      </c>
    </row>
    <row r="1925" spans="1:16" ht="30" x14ac:dyDescent="0.25">
      <c r="A1925" s="367">
        <f t="shared" si="877"/>
        <v>89495</v>
      </c>
      <c r="B1925" s="226">
        <v>20083</v>
      </c>
      <c r="C1925" s="227"/>
      <c r="D1925" s="227" t="s">
        <v>7774</v>
      </c>
      <c r="E1925" s="228"/>
      <c r="F1925" s="228" t="s">
        <v>6</v>
      </c>
      <c r="G1925" s="368">
        <v>7.4999999999999997E-3</v>
      </c>
      <c r="H1925" s="369">
        <f>VLOOKUP(B1925,'INS-SIN-SD-10-2023'!A:D,4,0)</f>
        <v>75.75</v>
      </c>
      <c r="I1925" s="369"/>
      <c r="J1925" s="25">
        <f t="shared" si="878"/>
        <v>0.56000000000000005</v>
      </c>
      <c r="M1925" s="25">
        <f>VLOOKUP(B1925,'INS-SIN-SD-10-2023'!A:D,4,0)</f>
        <v>75.75</v>
      </c>
      <c r="N1925" s="25" t="b">
        <f t="shared" si="879"/>
        <v>1</v>
      </c>
      <c r="O1925" s="377"/>
      <c r="P1925" s="377" t="s">
        <v>13773</v>
      </c>
    </row>
    <row r="1926" spans="1:16" x14ac:dyDescent="0.25">
      <c r="A1926" s="378">
        <f t="shared" si="877"/>
        <v>89495</v>
      </c>
      <c r="B1926" s="379">
        <v>38383</v>
      </c>
      <c r="C1926" s="380"/>
      <c r="D1926" s="380" t="s">
        <v>7660</v>
      </c>
      <c r="E1926" s="381"/>
      <c r="F1926" s="381" t="s">
        <v>6</v>
      </c>
      <c r="G1926" s="382">
        <v>1.2999999999999999E-2</v>
      </c>
      <c r="H1926" s="383">
        <f>VLOOKUP(B1926,'INS-SIN-SD-10-2023'!A:D,4,0)</f>
        <v>2.27</v>
      </c>
      <c r="I1926" s="383"/>
      <c r="J1926" s="25">
        <f t="shared" si="878"/>
        <v>0.02</v>
      </c>
      <c r="M1926" s="25">
        <f>VLOOKUP(B1926,'INS-SIN-SD-10-2023'!A:D,4,0)</f>
        <v>2.27</v>
      </c>
      <c r="N1926" s="25" t="b">
        <f t="shared" si="879"/>
        <v>1</v>
      </c>
      <c r="O1926" s="377"/>
      <c r="P1926" s="377" t="s">
        <v>13773</v>
      </c>
    </row>
    <row r="1927" spans="1:16" ht="45" x14ac:dyDescent="0.25">
      <c r="A1927" s="328" t="s">
        <v>7180</v>
      </c>
      <c r="B1927" s="357"/>
      <c r="C1927" s="339" t="s">
        <v>14088</v>
      </c>
      <c r="D1927" s="339"/>
      <c r="E1927" s="334" t="s">
        <v>6</v>
      </c>
      <c r="F1927" s="334"/>
      <c r="G1927" s="358"/>
      <c r="H1927" s="359"/>
      <c r="I1927" s="340">
        <f>SUMIF(A:A,A1927,J:J)</f>
        <v>64.52</v>
      </c>
      <c r="J1927" s="377"/>
      <c r="K1927" s="377"/>
      <c r="L1927" s="377"/>
      <c r="M1927" s="377"/>
      <c r="N1927" s="377"/>
      <c r="O1927" s="377"/>
      <c r="P1927" s="377"/>
    </row>
    <row r="1928" spans="1:16" ht="30" x14ac:dyDescent="0.25">
      <c r="A1928" s="390" t="str">
        <f t="shared" ref="A1928:A1935" si="880">IF(O1928&lt;&gt;0,O1928,A1927)</f>
        <v>CCU.05.0030</v>
      </c>
      <c r="B1928" s="391">
        <v>88248</v>
      </c>
      <c r="C1928" s="392"/>
      <c r="D1928" s="392" t="s">
        <v>3290</v>
      </c>
      <c r="E1928" s="393"/>
      <c r="F1928" s="393" t="s">
        <v>517</v>
      </c>
      <c r="G1928" s="394">
        <v>0.38</v>
      </c>
      <c r="H1928" s="395">
        <f>VLOOKUP(B1928,'CMP-SIN-SD-10-2023'!A:D,4,0)</f>
        <v>22.17</v>
      </c>
      <c r="I1928" s="395"/>
      <c r="J1928" s="25">
        <f t="shared" ref="J1928:J1935" si="881">TRUNC((H1928*G1928),2)</f>
        <v>8.42</v>
      </c>
      <c r="M1928" s="25">
        <f>VLOOKUP(B1928,'CMP-SIN-SD-10-2023'!A:D,4,0)</f>
        <v>22.17</v>
      </c>
      <c r="N1928" s="25" t="b">
        <f t="shared" ref="N1928:N1935" si="882">M1928=H1928</f>
        <v>1</v>
      </c>
      <c r="O1928" s="377"/>
      <c r="P1928" s="377"/>
    </row>
    <row r="1929" spans="1:16" ht="30" x14ac:dyDescent="0.25">
      <c r="A1929" s="367" t="str">
        <f t="shared" si="880"/>
        <v>CCU.05.0030</v>
      </c>
      <c r="B1929" s="226">
        <v>88267</v>
      </c>
      <c r="C1929" s="227"/>
      <c r="D1929" s="227" t="s">
        <v>3307</v>
      </c>
      <c r="E1929" s="228"/>
      <c r="F1929" s="228" t="s">
        <v>517</v>
      </c>
      <c r="G1929" s="368">
        <v>0.38</v>
      </c>
      <c r="H1929" s="369">
        <f>VLOOKUP(B1929,'CMP-SIN-SD-10-2023'!A:D,4,0)</f>
        <v>28.78</v>
      </c>
      <c r="I1929" s="369"/>
      <c r="J1929" s="25">
        <f t="shared" si="881"/>
        <v>10.93</v>
      </c>
      <c r="M1929" s="25">
        <f>VLOOKUP(B1929,'CMP-SIN-SD-10-2023'!A:D,4,0)</f>
        <v>28.78</v>
      </c>
      <c r="N1929" s="25" t="b">
        <f t="shared" si="882"/>
        <v>1</v>
      </c>
      <c r="O1929" s="377"/>
      <c r="P1929" s="377"/>
    </row>
    <row r="1930" spans="1:16" x14ac:dyDescent="0.25">
      <c r="A1930" s="367" t="str">
        <f t="shared" si="880"/>
        <v>CCU.05.0030</v>
      </c>
      <c r="B1930" s="226">
        <v>122</v>
      </c>
      <c r="C1930" s="227"/>
      <c r="D1930" s="227" t="s">
        <v>7440</v>
      </c>
      <c r="E1930" s="228"/>
      <c r="F1930" s="228" t="s">
        <v>6</v>
      </c>
      <c r="G1930" s="368">
        <v>1.4800000000000001E-2</v>
      </c>
      <c r="H1930" s="369">
        <f>VLOOKUP(B1930,'INS-SIN-SD-10-2023'!A:D,4,0)</f>
        <v>66.86</v>
      </c>
      <c r="I1930" s="369"/>
      <c r="J1930" s="25">
        <f t="shared" si="881"/>
        <v>0.98</v>
      </c>
      <c r="M1930" s="25">
        <f>VLOOKUP(B1930,'INS-SIN-SD-10-2023'!A:D,4,0)</f>
        <v>66.86</v>
      </c>
      <c r="N1930" s="25" t="b">
        <f t="shared" si="882"/>
        <v>1</v>
      </c>
      <c r="O1930" s="377"/>
      <c r="P1930" s="377" t="s">
        <v>13773</v>
      </c>
    </row>
    <row r="1931" spans="1:16" ht="30" x14ac:dyDescent="0.25">
      <c r="A1931" s="367" t="str">
        <f t="shared" si="880"/>
        <v>CCU.05.0030</v>
      </c>
      <c r="B1931" s="226">
        <v>297</v>
      </c>
      <c r="C1931" s="227"/>
      <c r="D1931" s="227" t="s">
        <v>7445</v>
      </c>
      <c r="E1931" s="228"/>
      <c r="F1931" s="228" t="s">
        <v>6</v>
      </c>
      <c r="G1931" s="368">
        <v>1</v>
      </c>
      <c r="H1931" s="369">
        <f>VLOOKUP(B1931,'INS-SIN-SD-10-2023'!A:D,4,0)</f>
        <v>2.4700000000000002</v>
      </c>
      <c r="I1931" s="369"/>
      <c r="J1931" s="25">
        <f t="shared" si="881"/>
        <v>2.4700000000000002</v>
      </c>
      <c r="M1931" s="25">
        <f>VLOOKUP(B1931,'INS-SIN-SD-10-2023'!A:D,4,0)</f>
        <v>2.4700000000000002</v>
      </c>
      <c r="N1931" s="25" t="b">
        <f t="shared" si="882"/>
        <v>1</v>
      </c>
      <c r="O1931" s="377"/>
      <c r="P1931" s="377" t="s">
        <v>13773</v>
      </c>
    </row>
    <row r="1932" spans="1:16" ht="30" x14ac:dyDescent="0.25">
      <c r="A1932" s="367" t="str">
        <f t="shared" si="880"/>
        <v>CCU.05.0030</v>
      </c>
      <c r="B1932" s="226">
        <v>11713</v>
      </c>
      <c r="C1932" s="227"/>
      <c r="D1932" s="227" t="s">
        <v>14089</v>
      </c>
      <c r="E1932" s="228"/>
      <c r="F1932" s="228" t="s">
        <v>6</v>
      </c>
      <c r="G1932" s="368">
        <v>1</v>
      </c>
      <c r="H1932" s="369">
        <v>39.08</v>
      </c>
      <c r="I1932" s="369"/>
      <c r="J1932" s="25">
        <f t="shared" si="881"/>
        <v>39.08</v>
      </c>
      <c r="M1932" s="25" t="e">
        <f>VLOOKUP(B1932,'INS-SIN-SD-10-2023'!A:D,4,0)</f>
        <v>#N/A</v>
      </c>
      <c r="N1932" s="25" t="e">
        <f t="shared" si="882"/>
        <v>#N/A</v>
      </c>
      <c r="O1932" s="377"/>
      <c r="P1932" s="377" t="s">
        <v>13773</v>
      </c>
    </row>
    <row r="1933" spans="1:16" ht="45" x14ac:dyDescent="0.25">
      <c r="A1933" s="367" t="str">
        <f t="shared" si="880"/>
        <v>CCU.05.0030</v>
      </c>
      <c r="B1933" s="226">
        <v>20078</v>
      </c>
      <c r="C1933" s="227"/>
      <c r="D1933" s="227" t="s">
        <v>7708</v>
      </c>
      <c r="E1933" s="228"/>
      <c r="F1933" s="228" t="s">
        <v>6</v>
      </c>
      <c r="G1933" s="368">
        <v>0.03</v>
      </c>
      <c r="H1933" s="369">
        <f>VLOOKUP(B1933,'INS-SIN-SD-10-2023'!A:D,4,0)</f>
        <v>27.59</v>
      </c>
      <c r="I1933" s="369"/>
      <c r="J1933" s="25">
        <f t="shared" si="881"/>
        <v>0.82</v>
      </c>
      <c r="M1933" s="25">
        <f>VLOOKUP(B1933,'INS-SIN-SD-10-2023'!A:D,4,0)</f>
        <v>27.59</v>
      </c>
      <c r="N1933" s="25" t="b">
        <f t="shared" si="882"/>
        <v>1</v>
      </c>
      <c r="O1933" s="377"/>
      <c r="P1933" s="377" t="s">
        <v>13773</v>
      </c>
    </row>
    <row r="1934" spans="1:16" ht="30" x14ac:dyDescent="0.25">
      <c r="A1934" s="367" t="str">
        <f t="shared" si="880"/>
        <v>CCU.05.0030</v>
      </c>
      <c r="B1934" s="226">
        <v>20083</v>
      </c>
      <c r="C1934" s="227"/>
      <c r="D1934" s="227" t="s">
        <v>7774</v>
      </c>
      <c r="E1934" s="228"/>
      <c r="F1934" s="228" t="s">
        <v>6</v>
      </c>
      <c r="G1934" s="368">
        <v>2.2499999999999999E-2</v>
      </c>
      <c r="H1934" s="369">
        <f>VLOOKUP(B1934,'INS-SIN-SD-10-2023'!A:D,4,0)</f>
        <v>75.75</v>
      </c>
      <c r="I1934" s="369"/>
      <c r="J1934" s="25">
        <f t="shared" si="881"/>
        <v>1.7</v>
      </c>
      <c r="M1934" s="25">
        <f>VLOOKUP(B1934,'INS-SIN-SD-10-2023'!A:D,4,0)</f>
        <v>75.75</v>
      </c>
      <c r="N1934" s="25" t="b">
        <f t="shared" si="882"/>
        <v>1</v>
      </c>
      <c r="O1934" s="377"/>
      <c r="P1934" s="377" t="s">
        <v>13773</v>
      </c>
    </row>
    <row r="1935" spans="1:16" x14ac:dyDescent="0.25">
      <c r="A1935" s="378" t="str">
        <f t="shared" si="880"/>
        <v>CCU.05.0030</v>
      </c>
      <c r="B1935" s="379">
        <v>38383</v>
      </c>
      <c r="C1935" s="380"/>
      <c r="D1935" s="380" t="s">
        <v>7660</v>
      </c>
      <c r="E1935" s="381"/>
      <c r="F1935" s="381" t="s">
        <v>6</v>
      </c>
      <c r="G1935" s="382">
        <v>5.7000000000000002E-2</v>
      </c>
      <c r="H1935" s="383">
        <f>VLOOKUP(B1935,'INS-SIN-SD-10-2023'!A:D,4,0)</f>
        <v>2.27</v>
      </c>
      <c r="I1935" s="383"/>
      <c r="J1935" s="25">
        <f t="shared" si="881"/>
        <v>0.12</v>
      </c>
      <c r="M1935" s="25">
        <f>VLOOKUP(B1935,'INS-SIN-SD-10-2023'!A:D,4,0)</f>
        <v>2.27</v>
      </c>
      <c r="N1935" s="25" t="b">
        <f t="shared" si="882"/>
        <v>1</v>
      </c>
      <c r="O1935" s="377"/>
      <c r="P1935" s="377" t="s">
        <v>13773</v>
      </c>
    </row>
    <row r="1936" spans="1:16" ht="30" x14ac:dyDescent="0.25">
      <c r="A1936" s="328" t="s">
        <v>7009</v>
      </c>
      <c r="B1936" s="357"/>
      <c r="C1936" s="339" t="s">
        <v>14090</v>
      </c>
      <c r="D1936" s="339"/>
      <c r="E1936" s="334" t="s">
        <v>6</v>
      </c>
      <c r="F1936" s="334"/>
      <c r="G1936" s="358"/>
      <c r="H1936" s="359"/>
      <c r="I1936" s="340">
        <f>SUMIF(A:A,A1936,J:J)</f>
        <v>420.98999999999995</v>
      </c>
      <c r="J1936" s="377"/>
      <c r="K1936" s="377"/>
      <c r="L1936" s="377"/>
      <c r="M1936" s="377"/>
      <c r="N1936" s="377"/>
      <c r="O1936" s="377"/>
      <c r="P1936" s="377"/>
    </row>
    <row r="1937" spans="1:16" x14ac:dyDescent="0.25">
      <c r="A1937" s="390" t="str">
        <f t="shared" ref="A1937:A1949" si="883">IF(O1937&lt;&gt;0,O1937,A1936)</f>
        <v>CCU.05.0031</v>
      </c>
      <c r="B1937" s="391">
        <v>88239</v>
      </c>
      <c r="C1937" s="392"/>
      <c r="D1937" s="392" t="s">
        <v>3282</v>
      </c>
      <c r="E1937" s="393"/>
      <c r="F1937" s="393" t="s">
        <v>517</v>
      </c>
      <c r="G1937" s="394">
        <v>0.60499999999999998</v>
      </c>
      <c r="H1937" s="395">
        <f>VLOOKUP(B1937,'CMP-SIN-SD-10-2023'!A:D,4,0)</f>
        <v>22.62</v>
      </c>
      <c r="I1937" s="395"/>
      <c r="J1937" s="25">
        <f t="shared" ref="J1937:J1949" si="884">TRUNC((H1937*G1937),2)</f>
        <v>13.68</v>
      </c>
      <c r="M1937" s="25">
        <f>VLOOKUP(B1937,'CMP-SIN-SD-10-2023'!A:D,4,0)</f>
        <v>22.62</v>
      </c>
      <c r="N1937" s="25" t="b">
        <f t="shared" ref="N1937:N1949" si="885">M1937=H1937</f>
        <v>1</v>
      </c>
      <c r="O1937" s="377"/>
      <c r="P1937" s="377"/>
    </row>
    <row r="1938" spans="1:16" x14ac:dyDescent="0.25">
      <c r="A1938" s="367" t="str">
        <f t="shared" si="883"/>
        <v>CCU.05.0031</v>
      </c>
      <c r="B1938" s="226">
        <v>88262</v>
      </c>
      <c r="C1938" s="227"/>
      <c r="D1938" s="227" t="s">
        <v>3302</v>
      </c>
      <c r="E1938" s="228"/>
      <c r="F1938" s="228" t="s">
        <v>517</v>
      </c>
      <c r="G1938" s="368">
        <v>0.60499999999999998</v>
      </c>
      <c r="H1938" s="369">
        <f>VLOOKUP(B1938,'CMP-SIN-SD-10-2023'!A:D,4,0)</f>
        <v>29.14</v>
      </c>
      <c r="I1938" s="369"/>
      <c r="J1938" s="25">
        <f t="shared" si="884"/>
        <v>17.62</v>
      </c>
      <c r="M1938" s="25">
        <f>VLOOKUP(B1938,'CMP-SIN-SD-10-2023'!A:D,4,0)</f>
        <v>29.14</v>
      </c>
      <c r="N1938" s="25" t="b">
        <f t="shared" si="885"/>
        <v>1</v>
      </c>
      <c r="O1938" s="377"/>
      <c r="P1938" s="377"/>
    </row>
    <row r="1939" spans="1:16" x14ac:dyDescent="0.25">
      <c r="A1939" s="367" t="str">
        <f t="shared" si="883"/>
        <v>CCU.05.0031</v>
      </c>
      <c r="B1939" s="226">
        <v>88309</v>
      </c>
      <c r="C1939" s="227"/>
      <c r="D1939" s="227" t="s">
        <v>3339</v>
      </c>
      <c r="E1939" s="228"/>
      <c r="F1939" s="228" t="s">
        <v>517</v>
      </c>
      <c r="G1939" s="368">
        <v>3.2</v>
      </c>
      <c r="H1939" s="369">
        <f>VLOOKUP(B1939,'CMP-SIN-SD-10-2023'!A:D,4,0)</f>
        <v>29.53</v>
      </c>
      <c r="I1939" s="369"/>
      <c r="J1939" s="25">
        <f t="shared" si="884"/>
        <v>94.49</v>
      </c>
      <c r="M1939" s="25">
        <f>VLOOKUP(B1939,'CMP-SIN-SD-10-2023'!A:D,4,0)</f>
        <v>29.53</v>
      </c>
      <c r="N1939" s="25" t="b">
        <f t="shared" si="885"/>
        <v>1</v>
      </c>
      <c r="O1939" s="377"/>
      <c r="P1939" s="377"/>
    </row>
    <row r="1940" spans="1:16" x14ac:dyDescent="0.25">
      <c r="A1940" s="367" t="str">
        <f t="shared" si="883"/>
        <v>CCU.05.0031</v>
      </c>
      <c r="B1940" s="226">
        <v>88316</v>
      </c>
      <c r="C1940" s="227"/>
      <c r="D1940" s="227" t="s">
        <v>3346</v>
      </c>
      <c r="E1940" s="228"/>
      <c r="F1940" s="228" t="s">
        <v>517</v>
      </c>
      <c r="G1940" s="368">
        <v>5.85</v>
      </c>
      <c r="H1940" s="369">
        <f>VLOOKUP(B1940,'CMP-SIN-SD-10-2023'!A:D,4,0)</f>
        <v>21.91</v>
      </c>
      <c r="I1940" s="369"/>
      <c r="J1940" s="25">
        <f t="shared" si="884"/>
        <v>128.16999999999999</v>
      </c>
      <c r="M1940" s="25">
        <f>VLOOKUP(B1940,'CMP-SIN-SD-10-2023'!A:D,4,0)</f>
        <v>21.91</v>
      </c>
      <c r="N1940" s="25" t="b">
        <f t="shared" si="885"/>
        <v>1</v>
      </c>
      <c r="O1940" s="377"/>
      <c r="P1940" s="377"/>
    </row>
    <row r="1941" spans="1:16" ht="30" x14ac:dyDescent="0.25">
      <c r="A1941" s="367" t="str">
        <f t="shared" si="883"/>
        <v>CCU.05.0031</v>
      </c>
      <c r="B1941" s="226">
        <v>370</v>
      </c>
      <c r="C1941" s="227"/>
      <c r="D1941" s="227" t="s">
        <v>7455</v>
      </c>
      <c r="E1941" s="228"/>
      <c r="F1941" s="228" t="s">
        <v>12</v>
      </c>
      <c r="G1941" s="368">
        <v>0.105</v>
      </c>
      <c r="H1941" s="369">
        <f>VLOOKUP(B1941,'INS-SIN-SD-10-2023'!A:D,4,0)</f>
        <v>202.98</v>
      </c>
      <c r="I1941" s="369"/>
      <c r="J1941" s="25">
        <f t="shared" si="884"/>
        <v>21.31</v>
      </c>
      <c r="M1941" s="25">
        <f>VLOOKUP(B1941,'INS-SIN-SD-10-2023'!A:D,4,0)</f>
        <v>202.98</v>
      </c>
      <c r="N1941" s="25" t="b">
        <f t="shared" si="885"/>
        <v>1</v>
      </c>
      <c r="O1941" s="377"/>
      <c r="P1941" s="377" t="s">
        <v>13773</v>
      </c>
    </row>
    <row r="1942" spans="1:16" x14ac:dyDescent="0.25">
      <c r="A1942" s="367" t="str">
        <f t="shared" si="883"/>
        <v>CCU.05.0031</v>
      </c>
      <c r="B1942" s="226">
        <v>1106</v>
      </c>
      <c r="C1942" s="227"/>
      <c r="D1942" s="227" t="s">
        <v>7514</v>
      </c>
      <c r="E1942" s="228"/>
      <c r="F1942" s="228" t="s">
        <v>17</v>
      </c>
      <c r="G1942" s="368">
        <v>5.46</v>
      </c>
      <c r="H1942" s="369">
        <f>VLOOKUP(B1942,'INS-SIN-SD-10-2023'!A:D,4,0)</f>
        <v>1.4</v>
      </c>
      <c r="I1942" s="369"/>
      <c r="J1942" s="25">
        <f t="shared" si="884"/>
        <v>7.64</v>
      </c>
      <c r="M1942" s="25">
        <f>VLOOKUP(B1942,'INS-SIN-SD-10-2023'!A:D,4,0)</f>
        <v>1.4</v>
      </c>
      <c r="N1942" s="25" t="b">
        <f t="shared" si="885"/>
        <v>1</v>
      </c>
      <c r="O1942" s="377"/>
      <c r="P1942" s="377" t="s">
        <v>13773</v>
      </c>
    </row>
    <row r="1943" spans="1:16" ht="30" x14ac:dyDescent="0.25">
      <c r="A1943" s="367" t="str">
        <f t="shared" si="883"/>
        <v>CCU.05.0031</v>
      </c>
      <c r="B1943" s="226">
        <v>11135</v>
      </c>
      <c r="C1943" s="227"/>
      <c r="D1943" s="227" t="s">
        <v>7532</v>
      </c>
      <c r="E1943" s="228"/>
      <c r="F1943" s="228" t="s">
        <v>3</v>
      </c>
      <c r="G1943" s="368">
        <v>0.105</v>
      </c>
      <c r="H1943" s="369">
        <f>VLOOKUP(B1943,'INS-SIN-SD-10-2023'!A:D,4,0)</f>
        <v>66.08</v>
      </c>
      <c r="I1943" s="369"/>
      <c r="J1943" s="25">
        <f t="shared" si="884"/>
        <v>6.93</v>
      </c>
      <c r="M1943" s="25">
        <f>VLOOKUP(B1943,'INS-SIN-SD-10-2023'!A:D,4,0)</f>
        <v>66.08</v>
      </c>
      <c r="N1943" s="25" t="b">
        <f t="shared" si="885"/>
        <v>1</v>
      </c>
      <c r="O1943" s="377"/>
      <c r="P1943" s="377" t="s">
        <v>13773</v>
      </c>
    </row>
    <row r="1944" spans="1:16" x14ac:dyDescent="0.25">
      <c r="A1944" s="367" t="str">
        <f t="shared" si="883"/>
        <v>CCU.05.0031</v>
      </c>
      <c r="B1944" s="226">
        <v>1379</v>
      </c>
      <c r="C1944" s="227"/>
      <c r="D1944" s="227" t="s">
        <v>7529</v>
      </c>
      <c r="E1944" s="228"/>
      <c r="F1944" s="228" t="s">
        <v>17</v>
      </c>
      <c r="G1944" s="368">
        <v>28.5</v>
      </c>
      <c r="H1944" s="369">
        <f>VLOOKUP(B1944,'INS-SIN-SD-10-2023'!A:D,4,0)</f>
        <v>0.64</v>
      </c>
      <c r="I1944" s="369"/>
      <c r="J1944" s="25">
        <f t="shared" si="884"/>
        <v>18.239999999999998</v>
      </c>
      <c r="M1944" s="25">
        <f>VLOOKUP(B1944,'INS-SIN-SD-10-2023'!A:D,4,0)</f>
        <v>0.64</v>
      </c>
      <c r="N1944" s="25" t="b">
        <f t="shared" si="885"/>
        <v>1</v>
      </c>
      <c r="O1944" s="377"/>
      <c r="P1944" s="377" t="s">
        <v>13773</v>
      </c>
    </row>
    <row r="1945" spans="1:16" ht="30" x14ac:dyDescent="0.25">
      <c r="A1945" s="367" t="str">
        <f t="shared" si="883"/>
        <v>CCU.05.0031</v>
      </c>
      <c r="B1945" s="226">
        <v>4720</v>
      </c>
      <c r="C1945" s="227"/>
      <c r="D1945" s="227" t="s">
        <v>7710</v>
      </c>
      <c r="E1945" s="228"/>
      <c r="F1945" s="228" t="s">
        <v>12</v>
      </c>
      <c r="G1945" s="368">
        <v>4.2000000000000003E-2</v>
      </c>
      <c r="H1945" s="369">
        <f>VLOOKUP(B1945,'INS-SIN-SD-10-2023'!A:D,4,0)</f>
        <v>214.44</v>
      </c>
      <c r="I1945" s="369"/>
      <c r="J1945" s="25">
        <f t="shared" si="884"/>
        <v>9</v>
      </c>
      <c r="M1945" s="25">
        <f>VLOOKUP(B1945,'INS-SIN-SD-10-2023'!A:D,4,0)</f>
        <v>214.44</v>
      </c>
      <c r="N1945" s="25" t="b">
        <f t="shared" si="885"/>
        <v>1</v>
      </c>
      <c r="O1945" s="377"/>
      <c r="P1945" s="377" t="s">
        <v>13773</v>
      </c>
    </row>
    <row r="1946" spans="1:16" x14ac:dyDescent="0.25">
      <c r="A1946" s="367" t="str">
        <f t="shared" si="883"/>
        <v>CCU.05.0031</v>
      </c>
      <c r="B1946" s="226">
        <v>7258</v>
      </c>
      <c r="C1946" s="227"/>
      <c r="D1946" s="227" t="s">
        <v>7816</v>
      </c>
      <c r="E1946" s="228"/>
      <c r="F1946" s="228" t="s">
        <v>6</v>
      </c>
      <c r="G1946" s="368">
        <v>108.5</v>
      </c>
      <c r="H1946" s="369">
        <f>VLOOKUP(B1946,'INS-SIN-SD-10-2023'!A:D,4,0)</f>
        <v>0.64</v>
      </c>
      <c r="I1946" s="369"/>
      <c r="J1946" s="25">
        <f t="shared" si="884"/>
        <v>69.44</v>
      </c>
      <c r="M1946" s="25">
        <f>VLOOKUP(B1946,'INS-SIN-SD-10-2023'!A:D,4,0)</f>
        <v>0.64</v>
      </c>
      <c r="N1946" s="25" t="b">
        <f t="shared" si="885"/>
        <v>1</v>
      </c>
      <c r="O1946" s="377"/>
      <c r="P1946" s="377" t="s">
        <v>13773</v>
      </c>
    </row>
    <row r="1947" spans="1:16" x14ac:dyDescent="0.25">
      <c r="A1947" s="367" t="str">
        <f t="shared" si="883"/>
        <v>CCU.05.0031</v>
      </c>
      <c r="B1947" s="226">
        <v>9871</v>
      </c>
      <c r="C1947" s="227"/>
      <c r="D1947" s="227" t="s">
        <v>7864</v>
      </c>
      <c r="E1947" s="228"/>
      <c r="F1947" s="228" t="s">
        <v>16</v>
      </c>
      <c r="G1947" s="368">
        <v>0.4</v>
      </c>
      <c r="H1947" s="369">
        <f>VLOOKUP(B1947,'INS-SIN-SD-10-2023'!A:D,4,0)</f>
        <v>42.56</v>
      </c>
      <c r="I1947" s="369"/>
      <c r="J1947" s="25">
        <f t="shared" si="884"/>
        <v>17.02</v>
      </c>
      <c r="M1947" s="25">
        <f>VLOOKUP(B1947,'INS-SIN-SD-10-2023'!A:D,4,0)</f>
        <v>42.56</v>
      </c>
      <c r="N1947" s="25" t="b">
        <f t="shared" si="885"/>
        <v>1</v>
      </c>
      <c r="O1947" s="377"/>
      <c r="P1947" s="377" t="s">
        <v>13773</v>
      </c>
    </row>
    <row r="1948" spans="1:16" x14ac:dyDescent="0.25">
      <c r="A1948" s="367" t="str">
        <f t="shared" si="883"/>
        <v>CCU.05.0031</v>
      </c>
      <c r="B1948" s="226">
        <v>43062</v>
      </c>
      <c r="C1948" s="227"/>
      <c r="D1948" s="227" t="s">
        <v>7429</v>
      </c>
      <c r="E1948" s="228"/>
      <c r="F1948" s="228" t="s">
        <v>17</v>
      </c>
      <c r="G1948" s="368">
        <v>1.75</v>
      </c>
      <c r="H1948" s="369">
        <f>VLOOKUP(B1948,'INS-SIN-SD-10-2023'!A:D,4,0)</f>
        <v>9.77</v>
      </c>
      <c r="I1948" s="369"/>
      <c r="J1948" s="25">
        <f t="shared" si="884"/>
        <v>17.09</v>
      </c>
      <c r="M1948" s="25">
        <f>VLOOKUP(B1948,'INS-SIN-SD-10-2023'!A:D,4,0)</f>
        <v>9.77</v>
      </c>
      <c r="N1948" s="25" t="b">
        <f t="shared" si="885"/>
        <v>1</v>
      </c>
      <c r="O1948" s="377"/>
      <c r="P1948" s="377" t="s">
        <v>13773</v>
      </c>
    </row>
    <row r="1949" spans="1:16" ht="30" x14ac:dyDescent="0.25">
      <c r="A1949" s="378" t="str">
        <f t="shared" si="883"/>
        <v>CCU.05.0031</v>
      </c>
      <c r="B1949" s="379">
        <v>43132</v>
      </c>
      <c r="C1949" s="380"/>
      <c r="D1949" s="380" t="s">
        <v>7454</v>
      </c>
      <c r="E1949" s="381"/>
      <c r="F1949" s="381" t="s">
        <v>17</v>
      </c>
      <c r="G1949" s="382">
        <v>2.1999999999999999E-2</v>
      </c>
      <c r="H1949" s="383">
        <f>VLOOKUP(B1949,'INS-SIN-SD-10-2023'!A:D,4,0)</f>
        <v>16.7</v>
      </c>
      <c r="I1949" s="383"/>
      <c r="J1949" s="25">
        <f t="shared" si="884"/>
        <v>0.36</v>
      </c>
      <c r="M1949" s="25">
        <f>VLOOKUP(B1949,'INS-SIN-SD-10-2023'!A:D,4,0)</f>
        <v>16.7</v>
      </c>
      <c r="N1949" s="25" t="b">
        <f t="shared" si="885"/>
        <v>1</v>
      </c>
      <c r="O1949" s="377"/>
      <c r="P1949" s="377" t="s">
        <v>13773</v>
      </c>
    </row>
    <row r="1950" spans="1:16" ht="45" x14ac:dyDescent="0.25">
      <c r="A1950" s="328">
        <v>97902</v>
      </c>
      <c r="B1950" s="357"/>
      <c r="C1950" s="339" t="s">
        <v>4221</v>
      </c>
      <c r="D1950" s="339"/>
      <c r="E1950" s="334" t="s">
        <v>6</v>
      </c>
      <c r="F1950" s="334"/>
      <c r="G1950" s="358"/>
      <c r="H1950" s="359"/>
      <c r="I1950" s="340">
        <f>SUMIF(A:A,A1950,J:J)</f>
        <v>596.81000000000006</v>
      </c>
      <c r="J1950" s="377"/>
      <c r="K1950" s="377"/>
      <c r="L1950" s="377"/>
      <c r="M1950" s="377"/>
      <c r="N1950" s="377"/>
      <c r="O1950" s="377"/>
      <c r="P1950" s="377"/>
    </row>
    <row r="1951" spans="1:16" ht="45" x14ac:dyDescent="0.25">
      <c r="A1951" s="390">
        <f t="shared" ref="A1951:A1965" si="886">IF(O1951&lt;&gt;0,O1951,A1950)</f>
        <v>97902</v>
      </c>
      <c r="B1951" s="391">
        <v>94970</v>
      </c>
      <c r="C1951" s="392"/>
      <c r="D1951" s="392" t="s">
        <v>4156</v>
      </c>
      <c r="E1951" s="393"/>
      <c r="F1951" s="393" t="s">
        <v>12</v>
      </c>
      <c r="G1951" s="394">
        <v>7.4399999999999994E-2</v>
      </c>
      <c r="H1951" s="395">
        <f>VLOOKUP(B1951,'CMP-SIN-SD-10-2023'!A:D,4,0)</f>
        <v>552.27</v>
      </c>
      <c r="I1951" s="395"/>
      <c r="J1951" s="25">
        <f t="shared" ref="J1951:J1965" si="887">TRUNC((H1951*G1951),2)</f>
        <v>41.08</v>
      </c>
      <c r="M1951" s="25">
        <f>VLOOKUP(B1951,'CMP-SIN-SD-10-2023'!A:D,4,0)</f>
        <v>552.27</v>
      </c>
      <c r="N1951" s="25" t="b">
        <f t="shared" ref="N1951:N1965" si="888">M1951=H1951</f>
        <v>1</v>
      </c>
      <c r="O1951" s="377"/>
      <c r="P1951" s="377"/>
    </row>
    <row r="1952" spans="1:16" ht="45" x14ac:dyDescent="0.25">
      <c r="A1952" s="367">
        <f t="shared" si="886"/>
        <v>97902</v>
      </c>
      <c r="B1952" s="226">
        <v>97735</v>
      </c>
      <c r="C1952" s="227"/>
      <c r="D1952" s="227" t="s">
        <v>1597</v>
      </c>
      <c r="E1952" s="228"/>
      <c r="F1952" s="228" t="s">
        <v>12</v>
      </c>
      <c r="G1952" s="368">
        <v>4.48E-2</v>
      </c>
      <c r="H1952" s="369">
        <f>VLOOKUP(B1952,'CMP-SIN-SD-10-2023'!A:D,4,0)</f>
        <v>2593.69</v>
      </c>
      <c r="I1952" s="369"/>
      <c r="J1952" s="25">
        <f t="shared" si="887"/>
        <v>116.19</v>
      </c>
      <c r="M1952" s="25">
        <f>VLOOKUP(B1952,'CMP-SIN-SD-10-2023'!A:D,4,0)</f>
        <v>2593.69</v>
      </c>
      <c r="N1952" s="25" t="b">
        <f t="shared" si="888"/>
        <v>1</v>
      </c>
      <c r="O1952" s="377"/>
      <c r="P1952" s="377"/>
    </row>
    <row r="1953" spans="1:16" ht="75" x14ac:dyDescent="0.25">
      <c r="A1953" s="367">
        <f t="shared" si="886"/>
        <v>97902</v>
      </c>
      <c r="B1953" s="226">
        <v>5678</v>
      </c>
      <c r="C1953" s="227"/>
      <c r="D1953" s="227" t="s">
        <v>274</v>
      </c>
      <c r="E1953" s="228"/>
      <c r="F1953" s="228" t="s">
        <v>273</v>
      </c>
      <c r="G1953" s="368">
        <v>8.6999999999999994E-3</v>
      </c>
      <c r="H1953" s="369">
        <f>VLOOKUP(B1953,'CMP-SIN-SD-10-2023'!A:D,4,0)</f>
        <v>140.52000000000001</v>
      </c>
      <c r="I1953" s="369"/>
      <c r="J1953" s="25">
        <f t="shared" si="887"/>
        <v>1.22</v>
      </c>
      <c r="M1953" s="25">
        <f>VLOOKUP(B1953,'CMP-SIN-SD-10-2023'!A:D,4,0)</f>
        <v>140.52000000000001</v>
      </c>
      <c r="N1953" s="25" t="b">
        <f t="shared" si="888"/>
        <v>1</v>
      </c>
      <c r="O1953" s="377"/>
      <c r="P1953" s="377"/>
    </row>
    <row r="1954" spans="1:16" ht="75" x14ac:dyDescent="0.25">
      <c r="A1954" s="367">
        <f t="shared" si="886"/>
        <v>97902</v>
      </c>
      <c r="B1954" s="226">
        <v>5679</v>
      </c>
      <c r="C1954" s="227"/>
      <c r="D1954" s="227" t="s">
        <v>396</v>
      </c>
      <c r="E1954" s="228"/>
      <c r="F1954" s="228" t="s">
        <v>395</v>
      </c>
      <c r="G1954" s="368">
        <v>1.78E-2</v>
      </c>
      <c r="H1954" s="369">
        <f>VLOOKUP(B1954,'CMP-SIN-SD-10-2023'!A:D,4,0)</f>
        <v>58.96</v>
      </c>
      <c r="I1954" s="369"/>
      <c r="J1954" s="25">
        <f t="shared" si="887"/>
        <v>1.04</v>
      </c>
      <c r="M1954" s="25">
        <f>VLOOKUP(B1954,'CMP-SIN-SD-10-2023'!A:D,4,0)</f>
        <v>58.96</v>
      </c>
      <c r="N1954" s="25" t="b">
        <f t="shared" si="888"/>
        <v>1</v>
      </c>
      <c r="O1954" s="377"/>
      <c r="P1954" s="377"/>
    </row>
    <row r="1955" spans="1:16" ht="45" x14ac:dyDescent="0.25">
      <c r="A1955" s="367">
        <f t="shared" si="886"/>
        <v>97902</v>
      </c>
      <c r="B1955" s="226">
        <v>87316</v>
      </c>
      <c r="C1955" s="227"/>
      <c r="D1955" s="227" t="s">
        <v>2843</v>
      </c>
      <c r="E1955" s="228"/>
      <c r="F1955" s="228" t="s">
        <v>12</v>
      </c>
      <c r="G1955" s="368">
        <v>1.4800000000000001E-2</v>
      </c>
      <c r="H1955" s="369">
        <f>VLOOKUP(B1955,'CMP-SIN-SD-10-2023'!A:D,4,0)</f>
        <v>545.85</v>
      </c>
      <c r="I1955" s="369"/>
      <c r="J1955" s="25">
        <f t="shared" si="887"/>
        <v>8.07</v>
      </c>
      <c r="M1955" s="25">
        <f>VLOOKUP(B1955,'CMP-SIN-SD-10-2023'!A:D,4,0)</f>
        <v>545.85</v>
      </c>
      <c r="N1955" s="25" t="b">
        <f t="shared" si="888"/>
        <v>1</v>
      </c>
      <c r="O1955" s="377"/>
      <c r="P1955" s="377"/>
    </row>
    <row r="1956" spans="1:16" x14ac:dyDescent="0.25">
      <c r="A1956" s="367">
        <f t="shared" si="886"/>
        <v>97902</v>
      </c>
      <c r="B1956" s="226">
        <v>88309</v>
      </c>
      <c r="C1956" s="227"/>
      <c r="D1956" s="227" t="s">
        <v>3339</v>
      </c>
      <c r="E1956" s="228"/>
      <c r="F1956" s="228" t="s">
        <v>517</v>
      </c>
      <c r="G1956" s="368">
        <v>5.0944000000000003</v>
      </c>
      <c r="H1956" s="369">
        <f>VLOOKUP(B1956,'CMP-SIN-SD-10-2023'!A:D,4,0)</f>
        <v>29.53</v>
      </c>
      <c r="I1956" s="369"/>
      <c r="J1956" s="25">
        <f t="shared" si="887"/>
        <v>150.43</v>
      </c>
      <c r="M1956" s="25">
        <f>VLOOKUP(B1956,'CMP-SIN-SD-10-2023'!A:D,4,0)</f>
        <v>29.53</v>
      </c>
      <c r="N1956" s="25" t="b">
        <f t="shared" si="888"/>
        <v>1</v>
      </c>
      <c r="O1956" s="377"/>
      <c r="P1956" s="377"/>
    </row>
    <row r="1957" spans="1:16" x14ac:dyDescent="0.25">
      <c r="A1957" s="367">
        <f t="shared" si="886"/>
        <v>97902</v>
      </c>
      <c r="B1957" s="226">
        <v>88316</v>
      </c>
      <c r="C1957" s="227"/>
      <c r="D1957" s="227" t="s">
        <v>3346</v>
      </c>
      <c r="E1957" s="228"/>
      <c r="F1957" s="228" t="s">
        <v>517</v>
      </c>
      <c r="G1957" s="368">
        <v>4.0027999999999997</v>
      </c>
      <c r="H1957" s="369">
        <f>VLOOKUP(B1957,'CMP-SIN-SD-10-2023'!A:D,4,0)</f>
        <v>21.91</v>
      </c>
      <c r="I1957" s="369"/>
      <c r="J1957" s="25">
        <f t="shared" si="887"/>
        <v>87.7</v>
      </c>
      <c r="M1957" s="25">
        <f>VLOOKUP(B1957,'CMP-SIN-SD-10-2023'!A:D,4,0)</f>
        <v>21.91</v>
      </c>
      <c r="N1957" s="25" t="b">
        <f t="shared" si="888"/>
        <v>1</v>
      </c>
      <c r="O1957" s="377"/>
      <c r="P1957" s="377"/>
    </row>
    <row r="1958" spans="1:16" ht="45" x14ac:dyDescent="0.25">
      <c r="A1958" s="367">
        <f t="shared" si="886"/>
        <v>97902</v>
      </c>
      <c r="B1958" s="226">
        <v>100475</v>
      </c>
      <c r="C1958" s="227"/>
      <c r="D1958" s="227" t="s">
        <v>2947</v>
      </c>
      <c r="E1958" s="228"/>
      <c r="F1958" s="228" t="s">
        <v>12</v>
      </c>
      <c r="G1958" s="368">
        <v>0.11559999999999999</v>
      </c>
      <c r="H1958" s="369">
        <f>VLOOKUP(B1958,'CMP-SIN-SD-10-2023'!A:D,4,0)</f>
        <v>780.1</v>
      </c>
      <c r="I1958" s="369"/>
      <c r="J1958" s="25">
        <f t="shared" si="887"/>
        <v>90.17</v>
      </c>
      <c r="M1958" s="25">
        <f>VLOOKUP(B1958,'CMP-SIN-SD-10-2023'!A:D,4,0)</f>
        <v>780.1</v>
      </c>
      <c r="N1958" s="25" t="b">
        <f t="shared" si="888"/>
        <v>1</v>
      </c>
      <c r="O1958" s="377"/>
      <c r="P1958" s="377"/>
    </row>
    <row r="1959" spans="1:16" ht="30" x14ac:dyDescent="0.25">
      <c r="A1959" s="367">
        <f t="shared" si="886"/>
        <v>97902</v>
      </c>
      <c r="B1959" s="226">
        <v>101616</v>
      </c>
      <c r="C1959" s="227"/>
      <c r="D1959" s="227" t="s">
        <v>2609</v>
      </c>
      <c r="E1959" s="228"/>
      <c r="F1959" s="228" t="s">
        <v>3</v>
      </c>
      <c r="G1959" s="368">
        <v>0.81</v>
      </c>
      <c r="H1959" s="369">
        <f>VLOOKUP(B1959,'CMP-SIN-SD-10-2023'!A:D,4,0)</f>
        <v>6.56</v>
      </c>
      <c r="I1959" s="369"/>
      <c r="J1959" s="25">
        <f t="shared" si="887"/>
        <v>5.31</v>
      </c>
      <c r="M1959" s="25">
        <f>VLOOKUP(B1959,'CMP-SIN-SD-10-2023'!A:D,4,0)</f>
        <v>6.56</v>
      </c>
      <c r="N1959" s="25" t="b">
        <f t="shared" si="888"/>
        <v>1</v>
      </c>
      <c r="O1959" s="377"/>
      <c r="P1959" s="377"/>
    </row>
    <row r="1960" spans="1:16" ht="30" x14ac:dyDescent="0.25">
      <c r="A1960" s="367">
        <f t="shared" si="886"/>
        <v>97902</v>
      </c>
      <c r="B1960" s="226">
        <v>2692</v>
      </c>
      <c r="C1960" s="227"/>
      <c r="D1960" s="227" t="s">
        <v>7570</v>
      </c>
      <c r="E1960" s="228"/>
      <c r="F1960" s="228" t="s">
        <v>3012</v>
      </c>
      <c r="G1960" s="368">
        <v>5.4000000000000003E-3</v>
      </c>
      <c r="H1960" s="369">
        <f>VLOOKUP(B1960,'INS-SIN-SD-10-2023'!A:D,4,0)</f>
        <v>7.71</v>
      </c>
      <c r="I1960" s="369"/>
      <c r="J1960" s="25">
        <f t="shared" si="887"/>
        <v>0.04</v>
      </c>
      <c r="M1960" s="25">
        <f>VLOOKUP(B1960,'INS-SIN-SD-10-2023'!A:D,4,0)</f>
        <v>7.71</v>
      </c>
      <c r="N1960" s="25" t="b">
        <f t="shared" si="888"/>
        <v>1</v>
      </c>
      <c r="O1960" s="377"/>
      <c r="P1960" s="377" t="s">
        <v>13773</v>
      </c>
    </row>
    <row r="1961" spans="1:16" ht="30" x14ac:dyDescent="0.25">
      <c r="A1961" s="367">
        <f t="shared" si="886"/>
        <v>97902</v>
      </c>
      <c r="B1961" s="226">
        <v>4517</v>
      </c>
      <c r="C1961" s="227"/>
      <c r="D1961" s="227" t="s">
        <v>7764</v>
      </c>
      <c r="E1961" s="228"/>
      <c r="F1961" s="228" t="s">
        <v>16</v>
      </c>
      <c r="G1961" s="368">
        <v>0.14080000000000001</v>
      </c>
      <c r="H1961" s="369">
        <f>VLOOKUP(B1961,'INS-SIN-SD-10-2023'!A:D,4,0)</f>
        <v>2.77</v>
      </c>
      <c r="I1961" s="369"/>
      <c r="J1961" s="25">
        <f t="shared" si="887"/>
        <v>0.39</v>
      </c>
      <c r="M1961" s="25">
        <f>VLOOKUP(B1961,'INS-SIN-SD-10-2023'!A:D,4,0)</f>
        <v>2.77</v>
      </c>
      <c r="N1961" s="25" t="b">
        <f t="shared" si="888"/>
        <v>1</v>
      </c>
      <c r="O1961" s="377"/>
      <c r="P1961" s="377" t="s">
        <v>13773</v>
      </c>
    </row>
    <row r="1962" spans="1:16" ht="30" x14ac:dyDescent="0.25">
      <c r="A1962" s="367">
        <f t="shared" si="886"/>
        <v>97902</v>
      </c>
      <c r="B1962" s="226">
        <v>4491</v>
      </c>
      <c r="C1962" s="227"/>
      <c r="D1962" s="227" t="s">
        <v>7718</v>
      </c>
      <c r="E1962" s="228"/>
      <c r="F1962" s="228" t="s">
        <v>16</v>
      </c>
      <c r="G1962" s="368">
        <v>0.11840000000000001</v>
      </c>
      <c r="H1962" s="369">
        <f>VLOOKUP(B1962,'INS-SIN-SD-10-2023'!A:D,4,0)</f>
        <v>7.92</v>
      </c>
      <c r="I1962" s="369"/>
      <c r="J1962" s="25">
        <f t="shared" si="887"/>
        <v>0.93</v>
      </c>
      <c r="M1962" s="25">
        <f>VLOOKUP(B1962,'INS-SIN-SD-10-2023'!A:D,4,0)</f>
        <v>7.92</v>
      </c>
      <c r="N1962" s="25" t="b">
        <f t="shared" si="888"/>
        <v>1</v>
      </c>
      <c r="O1962" s="377"/>
      <c r="P1962" s="377" t="s">
        <v>13773</v>
      </c>
    </row>
    <row r="1963" spans="1:16" x14ac:dyDescent="0.25">
      <c r="A1963" s="367">
        <f t="shared" si="886"/>
        <v>97902</v>
      </c>
      <c r="B1963" s="226">
        <v>5069</v>
      </c>
      <c r="C1963" s="227"/>
      <c r="D1963" s="227" t="s">
        <v>7729</v>
      </c>
      <c r="E1963" s="228"/>
      <c r="F1963" s="228" t="s">
        <v>17</v>
      </c>
      <c r="G1963" s="368">
        <v>1.2500000000000001E-2</v>
      </c>
      <c r="H1963" s="369">
        <f>VLOOKUP(B1963,'INS-SIN-SD-10-2023'!A:D,4,0)</f>
        <v>20.63</v>
      </c>
      <c r="I1963" s="369"/>
      <c r="J1963" s="25">
        <f t="shared" si="887"/>
        <v>0.25</v>
      </c>
      <c r="M1963" s="25">
        <f>VLOOKUP(B1963,'INS-SIN-SD-10-2023'!A:D,4,0)</f>
        <v>20.63</v>
      </c>
      <c r="N1963" s="25" t="b">
        <f t="shared" si="888"/>
        <v>1</v>
      </c>
      <c r="O1963" s="377"/>
      <c r="P1963" s="377" t="s">
        <v>13773</v>
      </c>
    </row>
    <row r="1964" spans="1:16" ht="30" x14ac:dyDescent="0.25">
      <c r="A1964" s="367">
        <f t="shared" si="886"/>
        <v>97902</v>
      </c>
      <c r="B1964" s="226">
        <v>6193</v>
      </c>
      <c r="C1964" s="227"/>
      <c r="D1964" s="227" t="s">
        <v>7776</v>
      </c>
      <c r="E1964" s="228"/>
      <c r="F1964" s="228" t="s">
        <v>16</v>
      </c>
      <c r="G1964" s="368">
        <v>0.44159999999999999</v>
      </c>
      <c r="H1964" s="369">
        <f>VLOOKUP(B1964,'INS-SIN-SD-10-2023'!A:D,4,0)</f>
        <v>21.82</v>
      </c>
      <c r="I1964" s="369"/>
      <c r="J1964" s="25">
        <f t="shared" si="887"/>
        <v>9.6300000000000008</v>
      </c>
      <c r="M1964" s="25">
        <f>VLOOKUP(B1964,'INS-SIN-SD-10-2023'!A:D,4,0)</f>
        <v>21.82</v>
      </c>
      <c r="N1964" s="25" t="b">
        <f t="shared" si="888"/>
        <v>1</v>
      </c>
      <c r="O1964" s="377"/>
      <c r="P1964" s="377" t="s">
        <v>13773</v>
      </c>
    </row>
    <row r="1965" spans="1:16" x14ac:dyDescent="0.25">
      <c r="A1965" s="378">
        <f t="shared" si="886"/>
        <v>97902</v>
      </c>
      <c r="B1965" s="379">
        <v>7258</v>
      </c>
      <c r="C1965" s="380"/>
      <c r="D1965" s="380" t="s">
        <v>7816</v>
      </c>
      <c r="E1965" s="381"/>
      <c r="F1965" s="381" t="s">
        <v>6</v>
      </c>
      <c r="G1965" s="382">
        <v>131.81880000000001</v>
      </c>
      <c r="H1965" s="383">
        <f>VLOOKUP(B1965,'INS-SIN-SD-10-2023'!A:D,4,0)</f>
        <v>0.64</v>
      </c>
      <c r="I1965" s="383"/>
      <c r="J1965" s="25">
        <f t="shared" si="887"/>
        <v>84.36</v>
      </c>
      <c r="M1965" s="25">
        <f>VLOOKUP(B1965,'INS-SIN-SD-10-2023'!A:D,4,0)</f>
        <v>0.64</v>
      </c>
      <c r="N1965" s="25" t="b">
        <f t="shared" si="888"/>
        <v>1</v>
      </c>
      <c r="O1965" s="377"/>
      <c r="P1965" s="377" t="s">
        <v>13773</v>
      </c>
    </row>
    <row r="1966" spans="1:16" ht="45" x14ac:dyDescent="0.25">
      <c r="A1966" s="328">
        <v>97903</v>
      </c>
      <c r="B1966" s="357"/>
      <c r="C1966" s="339" t="s">
        <v>4222</v>
      </c>
      <c r="D1966" s="339"/>
      <c r="E1966" s="334" t="s">
        <v>6</v>
      </c>
      <c r="F1966" s="334"/>
      <c r="G1966" s="358"/>
      <c r="H1966" s="359"/>
      <c r="I1966" s="340">
        <f>SUMIF(A:A,A1966,J:J)</f>
        <v>831.78999999999985</v>
      </c>
      <c r="J1966" s="377"/>
      <c r="K1966" s="377"/>
      <c r="L1966" s="377"/>
      <c r="M1966" s="377"/>
      <c r="N1966" s="377"/>
      <c r="O1966" s="377"/>
      <c r="P1966" s="377"/>
    </row>
    <row r="1967" spans="1:16" ht="45" x14ac:dyDescent="0.25">
      <c r="A1967" s="390">
        <f t="shared" ref="A1967:A1981" si="889">IF(O1967&lt;&gt;0,O1967,A1966)</f>
        <v>97903</v>
      </c>
      <c r="B1967" s="391">
        <v>94970</v>
      </c>
      <c r="C1967" s="392"/>
      <c r="D1967" s="392" t="s">
        <v>4156</v>
      </c>
      <c r="E1967" s="393"/>
      <c r="F1967" s="393" t="s">
        <v>12</v>
      </c>
      <c r="G1967" s="394">
        <v>0.1163</v>
      </c>
      <c r="H1967" s="395">
        <f>VLOOKUP(B1967,'CMP-SIN-SD-10-2023'!A:D,4,0)</f>
        <v>552.27</v>
      </c>
      <c r="I1967" s="395"/>
      <c r="J1967" s="25">
        <f t="shared" ref="J1967:J1981" si="890">TRUNC((H1967*G1967),2)</f>
        <v>64.22</v>
      </c>
      <c r="M1967" s="25">
        <f>VLOOKUP(B1967,'CMP-SIN-SD-10-2023'!A:D,4,0)</f>
        <v>552.27</v>
      </c>
      <c r="N1967" s="25" t="b">
        <f t="shared" ref="N1967:N1981" si="891">M1967=H1967</f>
        <v>1</v>
      </c>
      <c r="O1967" s="377"/>
      <c r="P1967" s="377"/>
    </row>
    <row r="1968" spans="1:16" ht="45" x14ac:dyDescent="0.25">
      <c r="A1968" s="367">
        <f t="shared" si="889"/>
        <v>97903</v>
      </c>
      <c r="B1968" s="226">
        <v>97735</v>
      </c>
      <c r="C1968" s="227"/>
      <c r="D1968" s="227" t="s">
        <v>1597</v>
      </c>
      <c r="E1968" s="228"/>
      <c r="F1968" s="228" t="s">
        <v>12</v>
      </c>
      <c r="G1968" s="368">
        <v>7.0000000000000007E-2</v>
      </c>
      <c r="H1968" s="369">
        <f>VLOOKUP(B1968,'CMP-SIN-SD-10-2023'!A:D,4,0)</f>
        <v>2593.69</v>
      </c>
      <c r="I1968" s="369"/>
      <c r="J1968" s="25">
        <f t="shared" si="890"/>
        <v>181.55</v>
      </c>
      <c r="M1968" s="25">
        <f>VLOOKUP(B1968,'CMP-SIN-SD-10-2023'!A:D,4,0)</f>
        <v>2593.69</v>
      </c>
      <c r="N1968" s="25" t="b">
        <f t="shared" si="891"/>
        <v>1</v>
      </c>
      <c r="O1968" s="377"/>
      <c r="P1968" s="377"/>
    </row>
    <row r="1969" spans="1:16" ht="75" x14ac:dyDescent="0.25">
      <c r="A1969" s="367">
        <f t="shared" si="889"/>
        <v>97903</v>
      </c>
      <c r="B1969" s="226">
        <v>5678</v>
      </c>
      <c r="C1969" s="227"/>
      <c r="D1969" s="227" t="s">
        <v>274</v>
      </c>
      <c r="E1969" s="228"/>
      <c r="F1969" s="228" t="s">
        <v>273</v>
      </c>
      <c r="G1969" s="368">
        <v>1.3599999999999999E-2</v>
      </c>
      <c r="H1969" s="369">
        <f>VLOOKUP(B1969,'CMP-SIN-SD-10-2023'!A:D,4,0)</f>
        <v>140.52000000000001</v>
      </c>
      <c r="I1969" s="369"/>
      <c r="J1969" s="25">
        <f t="shared" si="890"/>
        <v>1.91</v>
      </c>
      <c r="M1969" s="25">
        <f>VLOOKUP(B1969,'CMP-SIN-SD-10-2023'!A:D,4,0)</f>
        <v>140.52000000000001</v>
      </c>
      <c r="N1969" s="25" t="b">
        <f t="shared" si="891"/>
        <v>1</v>
      </c>
      <c r="O1969" s="377"/>
      <c r="P1969" s="377"/>
    </row>
    <row r="1970" spans="1:16" ht="75" x14ac:dyDescent="0.25">
      <c r="A1970" s="367">
        <f t="shared" si="889"/>
        <v>97903</v>
      </c>
      <c r="B1970" s="226">
        <v>5679</v>
      </c>
      <c r="C1970" s="227"/>
      <c r="D1970" s="227" t="s">
        <v>396</v>
      </c>
      <c r="E1970" s="228"/>
      <c r="F1970" s="228" t="s">
        <v>395</v>
      </c>
      <c r="G1970" s="368">
        <v>2.76E-2</v>
      </c>
      <c r="H1970" s="369">
        <f>VLOOKUP(B1970,'CMP-SIN-SD-10-2023'!A:D,4,0)</f>
        <v>58.96</v>
      </c>
      <c r="I1970" s="369"/>
      <c r="J1970" s="25">
        <f t="shared" si="890"/>
        <v>1.62</v>
      </c>
      <c r="M1970" s="25">
        <f>VLOOKUP(B1970,'CMP-SIN-SD-10-2023'!A:D,4,0)</f>
        <v>58.96</v>
      </c>
      <c r="N1970" s="25" t="b">
        <f t="shared" si="891"/>
        <v>1</v>
      </c>
      <c r="O1970" s="377"/>
      <c r="P1970" s="377"/>
    </row>
    <row r="1971" spans="1:16" ht="45" x14ac:dyDescent="0.25">
      <c r="A1971" s="367">
        <f t="shared" si="889"/>
        <v>97903</v>
      </c>
      <c r="B1971" s="226">
        <v>87316</v>
      </c>
      <c r="C1971" s="227"/>
      <c r="D1971" s="227" t="s">
        <v>2843</v>
      </c>
      <c r="E1971" s="228"/>
      <c r="F1971" s="228" t="s">
        <v>12</v>
      </c>
      <c r="G1971" s="368">
        <v>1.9599999999999999E-2</v>
      </c>
      <c r="H1971" s="369">
        <f>VLOOKUP(B1971,'CMP-SIN-SD-10-2023'!A:D,4,0)</f>
        <v>545.85</v>
      </c>
      <c r="I1971" s="369"/>
      <c r="J1971" s="25">
        <f t="shared" si="890"/>
        <v>10.69</v>
      </c>
      <c r="M1971" s="25">
        <f>VLOOKUP(B1971,'CMP-SIN-SD-10-2023'!A:D,4,0)</f>
        <v>545.85</v>
      </c>
      <c r="N1971" s="25" t="b">
        <f t="shared" si="891"/>
        <v>1</v>
      </c>
      <c r="O1971" s="377"/>
      <c r="P1971" s="377"/>
    </row>
    <row r="1972" spans="1:16" x14ac:dyDescent="0.25">
      <c r="A1972" s="367">
        <f t="shared" si="889"/>
        <v>97903</v>
      </c>
      <c r="B1972" s="226">
        <v>88309</v>
      </c>
      <c r="C1972" s="227"/>
      <c r="D1972" s="227" t="s">
        <v>3339</v>
      </c>
      <c r="E1972" s="228"/>
      <c r="F1972" s="228" t="s">
        <v>517</v>
      </c>
      <c r="G1972" s="368">
        <v>6.8139000000000003</v>
      </c>
      <c r="H1972" s="369">
        <f>VLOOKUP(B1972,'CMP-SIN-SD-10-2023'!A:D,4,0)</f>
        <v>29.53</v>
      </c>
      <c r="I1972" s="369"/>
      <c r="J1972" s="25">
        <f t="shared" si="890"/>
        <v>201.21</v>
      </c>
      <c r="M1972" s="25">
        <f>VLOOKUP(B1972,'CMP-SIN-SD-10-2023'!A:D,4,0)</f>
        <v>29.53</v>
      </c>
      <c r="N1972" s="25" t="b">
        <f t="shared" si="891"/>
        <v>1</v>
      </c>
      <c r="O1972" s="377"/>
      <c r="P1972" s="377"/>
    </row>
    <row r="1973" spans="1:16" x14ac:dyDescent="0.25">
      <c r="A1973" s="367">
        <f t="shared" si="889"/>
        <v>97903</v>
      </c>
      <c r="B1973" s="226">
        <v>88316</v>
      </c>
      <c r="C1973" s="227"/>
      <c r="D1973" s="227" t="s">
        <v>3346</v>
      </c>
      <c r="E1973" s="228"/>
      <c r="F1973" s="228" t="s">
        <v>517</v>
      </c>
      <c r="G1973" s="368">
        <v>5.3537999999999997</v>
      </c>
      <c r="H1973" s="369">
        <f>VLOOKUP(B1973,'CMP-SIN-SD-10-2023'!A:D,4,0)</f>
        <v>21.91</v>
      </c>
      <c r="I1973" s="369"/>
      <c r="J1973" s="25">
        <f t="shared" si="890"/>
        <v>117.3</v>
      </c>
      <c r="M1973" s="25">
        <f>VLOOKUP(B1973,'CMP-SIN-SD-10-2023'!A:D,4,0)</f>
        <v>21.91</v>
      </c>
      <c r="N1973" s="25" t="b">
        <f t="shared" si="891"/>
        <v>1</v>
      </c>
      <c r="O1973" s="377"/>
      <c r="P1973" s="377"/>
    </row>
    <row r="1974" spans="1:16" ht="45" x14ac:dyDescent="0.25">
      <c r="A1974" s="367">
        <f t="shared" si="889"/>
        <v>97903</v>
      </c>
      <c r="B1974" s="226">
        <v>100475</v>
      </c>
      <c r="C1974" s="227"/>
      <c r="D1974" s="227" t="s">
        <v>2947</v>
      </c>
      <c r="E1974" s="228"/>
      <c r="F1974" s="228" t="s">
        <v>12</v>
      </c>
      <c r="G1974" s="368">
        <v>0.1585</v>
      </c>
      <c r="H1974" s="369">
        <f>VLOOKUP(B1974,'CMP-SIN-SD-10-2023'!A:D,4,0)</f>
        <v>780.1</v>
      </c>
      <c r="I1974" s="369"/>
      <c r="J1974" s="25">
        <f t="shared" si="890"/>
        <v>123.64</v>
      </c>
      <c r="M1974" s="25">
        <f>VLOOKUP(B1974,'CMP-SIN-SD-10-2023'!A:D,4,0)</f>
        <v>780.1</v>
      </c>
      <c r="N1974" s="25" t="b">
        <f t="shared" si="891"/>
        <v>1</v>
      </c>
      <c r="O1974" s="377"/>
      <c r="P1974" s="377"/>
    </row>
    <row r="1975" spans="1:16" ht="30" x14ac:dyDescent="0.25">
      <c r="A1975" s="367">
        <f t="shared" si="889"/>
        <v>97903</v>
      </c>
      <c r="B1975" s="226">
        <v>101616</v>
      </c>
      <c r="C1975" s="227"/>
      <c r="D1975" s="227" t="s">
        <v>2609</v>
      </c>
      <c r="E1975" s="228"/>
      <c r="F1975" s="228" t="s">
        <v>3</v>
      </c>
      <c r="G1975" s="368">
        <v>1.21</v>
      </c>
      <c r="H1975" s="369">
        <f>VLOOKUP(B1975,'CMP-SIN-SD-10-2023'!A:D,4,0)</f>
        <v>6.56</v>
      </c>
      <c r="I1975" s="369"/>
      <c r="J1975" s="25">
        <f t="shared" si="890"/>
        <v>7.93</v>
      </c>
      <c r="M1975" s="25">
        <f>VLOOKUP(B1975,'CMP-SIN-SD-10-2023'!A:D,4,0)</f>
        <v>6.56</v>
      </c>
      <c r="N1975" s="25" t="b">
        <f t="shared" si="891"/>
        <v>1</v>
      </c>
      <c r="O1975" s="377"/>
      <c r="P1975" s="377"/>
    </row>
    <row r="1976" spans="1:16" ht="30" x14ac:dyDescent="0.25">
      <c r="A1976" s="367">
        <f t="shared" si="889"/>
        <v>97903</v>
      </c>
      <c r="B1976" s="226">
        <v>2692</v>
      </c>
      <c r="C1976" s="227"/>
      <c r="D1976" s="227" t="s">
        <v>7570</v>
      </c>
      <c r="E1976" s="228"/>
      <c r="F1976" s="228" t="s">
        <v>3012</v>
      </c>
      <c r="G1976" s="368">
        <v>6.7999999999999996E-3</v>
      </c>
      <c r="H1976" s="369">
        <f>VLOOKUP(B1976,'INS-SIN-SD-10-2023'!A:D,4,0)</f>
        <v>7.71</v>
      </c>
      <c r="I1976" s="369"/>
      <c r="J1976" s="25">
        <f t="shared" si="890"/>
        <v>0.05</v>
      </c>
      <c r="M1976" s="25">
        <f>VLOOKUP(B1976,'INS-SIN-SD-10-2023'!A:D,4,0)</f>
        <v>7.71</v>
      </c>
      <c r="N1976" s="25" t="b">
        <f t="shared" si="891"/>
        <v>1</v>
      </c>
      <c r="O1976" s="377"/>
      <c r="P1976" s="377" t="s">
        <v>13773</v>
      </c>
    </row>
    <row r="1977" spans="1:16" ht="30" x14ac:dyDescent="0.25">
      <c r="A1977" s="367">
        <f t="shared" si="889"/>
        <v>97903</v>
      </c>
      <c r="B1977" s="226">
        <v>4517</v>
      </c>
      <c r="C1977" s="227"/>
      <c r="D1977" s="227" t="s">
        <v>7764</v>
      </c>
      <c r="E1977" s="228"/>
      <c r="F1977" s="228" t="s">
        <v>16</v>
      </c>
      <c r="G1977" s="368">
        <v>0.17599999999999999</v>
      </c>
      <c r="H1977" s="369">
        <f>VLOOKUP(B1977,'INS-SIN-SD-10-2023'!A:D,4,0)</f>
        <v>2.77</v>
      </c>
      <c r="I1977" s="369"/>
      <c r="J1977" s="25">
        <f t="shared" si="890"/>
        <v>0.48</v>
      </c>
      <c r="M1977" s="25">
        <f>VLOOKUP(B1977,'INS-SIN-SD-10-2023'!A:D,4,0)</f>
        <v>2.77</v>
      </c>
      <c r="N1977" s="25" t="b">
        <f t="shared" si="891"/>
        <v>1</v>
      </c>
      <c r="O1977" s="377"/>
      <c r="P1977" s="377" t="s">
        <v>13773</v>
      </c>
    </row>
    <row r="1978" spans="1:16" ht="30" x14ac:dyDescent="0.25">
      <c r="A1978" s="367">
        <f t="shared" si="889"/>
        <v>97903</v>
      </c>
      <c r="B1978" s="226">
        <v>4491</v>
      </c>
      <c r="C1978" s="227"/>
      <c r="D1978" s="227" t="s">
        <v>7718</v>
      </c>
      <c r="E1978" s="228"/>
      <c r="F1978" s="228" t="s">
        <v>16</v>
      </c>
      <c r="G1978" s="368">
        <v>0.14799999999999999</v>
      </c>
      <c r="H1978" s="369">
        <f>VLOOKUP(B1978,'INS-SIN-SD-10-2023'!A:D,4,0)</f>
        <v>7.92</v>
      </c>
      <c r="I1978" s="369"/>
      <c r="J1978" s="25">
        <f t="shared" si="890"/>
        <v>1.17</v>
      </c>
      <c r="M1978" s="25">
        <f>VLOOKUP(B1978,'INS-SIN-SD-10-2023'!A:D,4,0)</f>
        <v>7.92</v>
      </c>
      <c r="N1978" s="25" t="b">
        <f t="shared" si="891"/>
        <v>1</v>
      </c>
      <c r="O1978" s="377"/>
      <c r="P1978" s="377" t="s">
        <v>13773</v>
      </c>
    </row>
    <row r="1979" spans="1:16" x14ac:dyDescent="0.25">
      <c r="A1979" s="367">
        <f t="shared" si="889"/>
        <v>97903</v>
      </c>
      <c r="B1979" s="226">
        <v>5069</v>
      </c>
      <c r="C1979" s="227"/>
      <c r="D1979" s="227" t="s">
        <v>7729</v>
      </c>
      <c r="E1979" s="228"/>
      <c r="F1979" s="228" t="s">
        <v>17</v>
      </c>
      <c r="G1979" s="368">
        <v>1.5599999999999999E-2</v>
      </c>
      <c r="H1979" s="369">
        <f>VLOOKUP(B1979,'INS-SIN-SD-10-2023'!A:D,4,0)</f>
        <v>20.63</v>
      </c>
      <c r="I1979" s="369"/>
      <c r="J1979" s="25">
        <f t="shared" si="890"/>
        <v>0.32</v>
      </c>
      <c r="M1979" s="25">
        <f>VLOOKUP(B1979,'INS-SIN-SD-10-2023'!A:D,4,0)</f>
        <v>20.63</v>
      </c>
      <c r="N1979" s="25" t="b">
        <f t="shared" si="891"/>
        <v>1</v>
      </c>
      <c r="O1979" s="377"/>
      <c r="P1979" s="377" t="s">
        <v>13773</v>
      </c>
    </row>
    <row r="1980" spans="1:16" ht="30" x14ac:dyDescent="0.25">
      <c r="A1980" s="367">
        <f t="shared" si="889"/>
        <v>97903</v>
      </c>
      <c r="B1980" s="226">
        <v>6193</v>
      </c>
      <c r="C1980" s="227"/>
      <c r="D1980" s="227" t="s">
        <v>7776</v>
      </c>
      <c r="E1980" s="228"/>
      <c r="F1980" s="228" t="s">
        <v>16</v>
      </c>
      <c r="G1980" s="368">
        <v>0.55200000000000005</v>
      </c>
      <c r="H1980" s="369">
        <f>VLOOKUP(B1980,'INS-SIN-SD-10-2023'!A:D,4,0)</f>
        <v>21.82</v>
      </c>
      <c r="I1980" s="369"/>
      <c r="J1980" s="25">
        <f t="shared" si="890"/>
        <v>12.04</v>
      </c>
      <c r="M1980" s="25">
        <f>VLOOKUP(B1980,'INS-SIN-SD-10-2023'!A:D,4,0)</f>
        <v>21.82</v>
      </c>
      <c r="N1980" s="25" t="b">
        <f t="shared" si="891"/>
        <v>1</v>
      </c>
      <c r="O1980" s="377"/>
      <c r="P1980" s="377" t="s">
        <v>13773</v>
      </c>
    </row>
    <row r="1981" spans="1:16" x14ac:dyDescent="0.25">
      <c r="A1981" s="378">
        <f t="shared" si="889"/>
        <v>97903</v>
      </c>
      <c r="B1981" s="379">
        <v>7258</v>
      </c>
      <c r="C1981" s="380"/>
      <c r="D1981" s="380" t="s">
        <v>7816</v>
      </c>
      <c r="E1981" s="381"/>
      <c r="F1981" s="381" t="s">
        <v>6</v>
      </c>
      <c r="G1981" s="382">
        <v>168.21899999999999</v>
      </c>
      <c r="H1981" s="383">
        <f>VLOOKUP(B1981,'INS-SIN-SD-10-2023'!A:D,4,0)</f>
        <v>0.64</v>
      </c>
      <c r="I1981" s="383"/>
      <c r="J1981" s="25">
        <f t="shared" si="890"/>
        <v>107.66</v>
      </c>
      <c r="M1981" s="25">
        <f>VLOOKUP(B1981,'INS-SIN-SD-10-2023'!A:D,4,0)</f>
        <v>0.64</v>
      </c>
      <c r="N1981" s="25" t="b">
        <f t="shared" si="891"/>
        <v>1</v>
      </c>
      <c r="O1981" s="377"/>
      <c r="P1981" s="377" t="s">
        <v>13773</v>
      </c>
    </row>
    <row r="1982" spans="1:16" ht="60" x14ac:dyDescent="0.25">
      <c r="A1982" s="328" t="s">
        <v>14091</v>
      </c>
      <c r="B1982" s="357"/>
      <c r="C1982" s="339" t="s">
        <v>14092</v>
      </c>
      <c r="D1982" s="339"/>
      <c r="E1982" s="334" t="s">
        <v>6</v>
      </c>
      <c r="F1982" s="334"/>
      <c r="G1982" s="358"/>
      <c r="H1982" s="359"/>
      <c r="I1982" s="340">
        <f>SUMIF(A:A,A1982,J:J)</f>
        <v>507.48</v>
      </c>
      <c r="J1982" s="377"/>
      <c r="K1982" s="377"/>
      <c r="L1982" s="377"/>
      <c r="M1982" s="377"/>
      <c r="N1982" s="377"/>
      <c r="O1982" s="377"/>
      <c r="P1982" s="377"/>
    </row>
    <row r="1983" spans="1:16" x14ac:dyDescent="0.25">
      <c r="A1983" s="390" t="str">
        <f t="shared" ref="A1983:A1985" si="892">IF(O1983&lt;&gt;0,O1983,A1982)</f>
        <v>74131/004</v>
      </c>
      <c r="B1983" s="391">
        <v>88247</v>
      </c>
      <c r="C1983" s="392"/>
      <c r="D1983" s="392" t="s">
        <v>3289</v>
      </c>
      <c r="E1983" s="393"/>
      <c r="F1983" s="393" t="s">
        <v>517</v>
      </c>
      <c r="G1983" s="394">
        <v>2.5</v>
      </c>
      <c r="H1983" s="395">
        <f>VLOOKUP(B1983,'CMP-SIN-SD-10-2023'!A:D,4,0)</f>
        <v>23.14</v>
      </c>
      <c r="I1983" s="395"/>
      <c r="J1983" s="25">
        <f t="shared" ref="J1983:J1985" si="893">TRUNC((H1983*G1983),2)</f>
        <v>57.85</v>
      </c>
      <c r="M1983" s="25">
        <f>VLOOKUP(B1983,'CMP-SIN-SD-10-2023'!A:D,4,0)</f>
        <v>23.14</v>
      </c>
      <c r="N1983" s="25" t="b">
        <f t="shared" ref="N1983:N1985" si="894">M1983=H1983</f>
        <v>1</v>
      </c>
      <c r="O1983" s="377"/>
      <c r="P1983" s="377"/>
    </row>
    <row r="1984" spans="1:16" x14ac:dyDescent="0.25">
      <c r="A1984" s="367" t="str">
        <f t="shared" si="892"/>
        <v>74131/004</v>
      </c>
      <c r="B1984" s="226">
        <v>88264</v>
      </c>
      <c r="C1984" s="227"/>
      <c r="D1984" s="227" t="s">
        <v>3304</v>
      </c>
      <c r="E1984" s="228"/>
      <c r="F1984" s="228" t="s">
        <v>517</v>
      </c>
      <c r="G1984" s="368">
        <v>2.5</v>
      </c>
      <c r="H1984" s="369">
        <f>VLOOKUP(B1984,'CMP-SIN-SD-10-2023'!A:D,4,0)</f>
        <v>29.88</v>
      </c>
      <c r="I1984" s="369"/>
      <c r="J1984" s="25">
        <f t="shared" si="893"/>
        <v>74.7</v>
      </c>
      <c r="M1984" s="25">
        <f>VLOOKUP(B1984,'CMP-SIN-SD-10-2023'!A:D,4,0)</f>
        <v>29.88</v>
      </c>
      <c r="N1984" s="25" t="b">
        <f t="shared" si="894"/>
        <v>1</v>
      </c>
      <c r="O1984" s="377"/>
      <c r="P1984" s="377"/>
    </row>
    <row r="1985" spans="1:16" ht="45" x14ac:dyDescent="0.25">
      <c r="A1985" s="378" t="str">
        <f t="shared" si="892"/>
        <v>74131/004</v>
      </c>
      <c r="B1985" s="379">
        <v>12038</v>
      </c>
      <c r="C1985" s="380"/>
      <c r="D1985" s="380" t="s">
        <v>7736</v>
      </c>
      <c r="E1985" s="381"/>
      <c r="F1985" s="381" t="s">
        <v>6</v>
      </c>
      <c r="G1985" s="382">
        <v>1</v>
      </c>
      <c r="H1985" s="383">
        <f>VLOOKUP(B1985,'INS-SIN-SD-10-2023'!A:D,4,0)</f>
        <v>374.93</v>
      </c>
      <c r="I1985" s="383"/>
      <c r="J1985" s="25">
        <f t="shared" si="893"/>
        <v>374.93</v>
      </c>
      <c r="M1985" s="25">
        <f>VLOOKUP(B1985,'INS-SIN-SD-10-2023'!A:D,4,0)</f>
        <v>374.93</v>
      </c>
      <c r="N1985" s="25" t="b">
        <f t="shared" si="894"/>
        <v>1</v>
      </c>
      <c r="O1985" s="377"/>
      <c r="P1985" s="377" t="s">
        <v>13773</v>
      </c>
    </row>
    <row r="1986" spans="1:16" ht="60" x14ac:dyDescent="0.25">
      <c r="A1986" s="328" t="s">
        <v>14093</v>
      </c>
      <c r="B1986" s="357"/>
      <c r="C1986" s="339" t="s">
        <v>14094</v>
      </c>
      <c r="D1986" s="339"/>
      <c r="E1986" s="334" t="s">
        <v>6</v>
      </c>
      <c r="F1986" s="334"/>
      <c r="G1986" s="358"/>
      <c r="H1986" s="359"/>
      <c r="I1986" s="340">
        <f>SUMIF(A:A,A1986,J:J)</f>
        <v>584.78</v>
      </c>
      <c r="J1986" s="377"/>
      <c r="K1986" s="377"/>
      <c r="L1986" s="377"/>
      <c r="M1986" s="377"/>
      <c r="N1986" s="377"/>
      <c r="O1986" s="377"/>
      <c r="P1986" s="377"/>
    </row>
    <row r="1987" spans="1:16" x14ac:dyDescent="0.25">
      <c r="A1987" s="390" t="str">
        <f t="shared" ref="A1987:A1989" si="895">IF(O1987&lt;&gt;0,O1987,A1986)</f>
        <v>74131/005</v>
      </c>
      <c r="B1987" s="391">
        <v>88247</v>
      </c>
      <c r="C1987" s="392"/>
      <c r="D1987" s="392" t="s">
        <v>3289</v>
      </c>
      <c r="E1987" s="393"/>
      <c r="F1987" s="393" t="s">
        <v>517</v>
      </c>
      <c r="G1987" s="394">
        <v>3</v>
      </c>
      <c r="H1987" s="395">
        <f>VLOOKUP(B1987,'CMP-SIN-SD-10-2023'!A:D,4,0)</f>
        <v>23.14</v>
      </c>
      <c r="I1987" s="395"/>
      <c r="J1987" s="25">
        <f t="shared" ref="J1987:J1989" si="896">TRUNC((H1987*G1987),2)</f>
        <v>69.42</v>
      </c>
      <c r="M1987" s="25">
        <f>VLOOKUP(B1987,'CMP-SIN-SD-10-2023'!A:D,4,0)</f>
        <v>23.14</v>
      </c>
      <c r="N1987" s="25" t="b">
        <f t="shared" ref="N1987:N1989" si="897">M1987=H1987</f>
        <v>1</v>
      </c>
      <c r="O1987" s="377"/>
      <c r="P1987" s="377"/>
    </row>
    <row r="1988" spans="1:16" x14ac:dyDescent="0.25">
      <c r="A1988" s="367" t="str">
        <f t="shared" si="895"/>
        <v>74131/005</v>
      </c>
      <c r="B1988" s="226">
        <v>88264</v>
      </c>
      <c r="C1988" s="227"/>
      <c r="D1988" s="227" t="s">
        <v>3304</v>
      </c>
      <c r="E1988" s="228"/>
      <c r="F1988" s="228" t="s">
        <v>517</v>
      </c>
      <c r="G1988" s="368">
        <v>3</v>
      </c>
      <c r="H1988" s="369">
        <f>VLOOKUP(B1988,'CMP-SIN-SD-10-2023'!A:D,4,0)</f>
        <v>29.88</v>
      </c>
      <c r="I1988" s="369"/>
      <c r="J1988" s="25">
        <f t="shared" si="896"/>
        <v>89.64</v>
      </c>
      <c r="M1988" s="25">
        <f>VLOOKUP(B1988,'CMP-SIN-SD-10-2023'!A:D,4,0)</f>
        <v>29.88</v>
      </c>
      <c r="N1988" s="25" t="b">
        <f t="shared" si="897"/>
        <v>1</v>
      </c>
      <c r="O1988" s="377"/>
      <c r="P1988" s="377"/>
    </row>
    <row r="1989" spans="1:16" ht="45" x14ac:dyDescent="0.25">
      <c r="A1989" s="378" t="str">
        <f t="shared" si="895"/>
        <v>74131/005</v>
      </c>
      <c r="B1989" s="379">
        <v>12039</v>
      </c>
      <c r="C1989" s="380"/>
      <c r="D1989" s="380" t="s">
        <v>7734</v>
      </c>
      <c r="E1989" s="381"/>
      <c r="F1989" s="381" t="s">
        <v>6</v>
      </c>
      <c r="G1989" s="382">
        <v>1</v>
      </c>
      <c r="H1989" s="383">
        <f>VLOOKUP(B1989,'INS-SIN-SD-10-2023'!A:D,4,0)</f>
        <v>425.72</v>
      </c>
      <c r="I1989" s="383"/>
      <c r="J1989" s="25">
        <f t="shared" si="896"/>
        <v>425.72</v>
      </c>
      <c r="M1989" s="25">
        <f>VLOOKUP(B1989,'INS-SIN-SD-10-2023'!A:D,4,0)</f>
        <v>425.72</v>
      </c>
      <c r="N1989" s="25" t="b">
        <f t="shared" si="897"/>
        <v>1</v>
      </c>
      <c r="O1989" s="377"/>
      <c r="P1989" s="377" t="s">
        <v>13773</v>
      </c>
    </row>
    <row r="1990" spans="1:16" ht="60" x14ac:dyDescent="0.25">
      <c r="A1990" s="328" t="s">
        <v>14095</v>
      </c>
      <c r="B1990" s="357"/>
      <c r="C1990" s="339" t="s">
        <v>14096</v>
      </c>
      <c r="D1990" s="339"/>
      <c r="E1990" s="334" t="s">
        <v>6</v>
      </c>
      <c r="F1990" s="334"/>
      <c r="G1990" s="358"/>
      <c r="H1990" s="359"/>
      <c r="I1990" s="340">
        <f>SUMIF(A:A,A1990,J:J)</f>
        <v>1348.92</v>
      </c>
      <c r="J1990" s="377"/>
      <c r="K1990" s="377"/>
      <c r="L1990" s="377"/>
      <c r="M1990" s="377"/>
      <c r="N1990" s="377"/>
      <c r="O1990" s="377"/>
      <c r="P1990" s="377"/>
    </row>
    <row r="1991" spans="1:16" x14ac:dyDescent="0.25">
      <c r="A1991" s="390" t="str">
        <f t="shared" ref="A1991:A1993" si="898">IF(O1991&lt;&gt;0,O1991,A1990)</f>
        <v>74131/008</v>
      </c>
      <c r="B1991" s="391">
        <v>88247</v>
      </c>
      <c r="C1991" s="392"/>
      <c r="D1991" s="392" t="s">
        <v>3289</v>
      </c>
      <c r="E1991" s="393"/>
      <c r="F1991" s="393" t="s">
        <v>517</v>
      </c>
      <c r="G1991" s="394">
        <v>6</v>
      </c>
      <c r="H1991" s="395">
        <f>VLOOKUP(B1991,'CMP-SIN-SD-10-2023'!A:D,4,0)</f>
        <v>23.14</v>
      </c>
      <c r="I1991" s="395"/>
      <c r="J1991" s="25">
        <f t="shared" ref="J1991:J1993" si="899">TRUNC((H1991*G1991),2)</f>
        <v>138.84</v>
      </c>
      <c r="M1991" s="25">
        <f>VLOOKUP(B1991,'CMP-SIN-SD-10-2023'!A:D,4,0)</f>
        <v>23.14</v>
      </c>
      <c r="N1991" s="25" t="b">
        <f t="shared" ref="N1991:N1993" si="900">M1991=H1991</f>
        <v>1</v>
      </c>
      <c r="O1991" s="377"/>
      <c r="P1991" s="377"/>
    </row>
    <row r="1992" spans="1:16" x14ac:dyDescent="0.25">
      <c r="A1992" s="367" t="str">
        <f t="shared" si="898"/>
        <v>74131/008</v>
      </c>
      <c r="B1992" s="226">
        <v>88264</v>
      </c>
      <c r="C1992" s="227"/>
      <c r="D1992" s="227" t="s">
        <v>3304</v>
      </c>
      <c r="E1992" s="228"/>
      <c r="F1992" s="228" t="s">
        <v>517</v>
      </c>
      <c r="G1992" s="368">
        <v>6</v>
      </c>
      <c r="H1992" s="369">
        <f>VLOOKUP(B1992,'CMP-SIN-SD-10-2023'!A:D,4,0)</f>
        <v>29.88</v>
      </c>
      <c r="I1992" s="369"/>
      <c r="J1992" s="25">
        <f t="shared" si="899"/>
        <v>179.28</v>
      </c>
      <c r="M1992" s="25">
        <f>VLOOKUP(B1992,'CMP-SIN-SD-10-2023'!A:D,4,0)</f>
        <v>29.88</v>
      </c>
      <c r="N1992" s="25" t="b">
        <f t="shared" si="900"/>
        <v>1</v>
      </c>
      <c r="O1992" s="377"/>
      <c r="P1992" s="377"/>
    </row>
    <row r="1993" spans="1:16" ht="45" x14ac:dyDescent="0.25">
      <c r="A1993" s="378" t="str">
        <f t="shared" si="898"/>
        <v>74131/008</v>
      </c>
      <c r="B1993" s="379">
        <v>12043</v>
      </c>
      <c r="C1993" s="380"/>
      <c r="D1993" s="380" t="s">
        <v>7735</v>
      </c>
      <c r="E1993" s="381"/>
      <c r="F1993" s="381" t="s">
        <v>6</v>
      </c>
      <c r="G1993" s="382">
        <v>1</v>
      </c>
      <c r="H1993" s="383">
        <f>VLOOKUP(B1993,'INS-SIN-SD-10-2023'!A:D,4,0)</f>
        <v>1030.8</v>
      </c>
      <c r="I1993" s="383"/>
      <c r="J1993" s="25">
        <f t="shared" si="899"/>
        <v>1030.8</v>
      </c>
      <c r="M1993" s="25">
        <f>VLOOKUP(B1993,'INS-SIN-SD-10-2023'!A:D,4,0)</f>
        <v>1030.8</v>
      </c>
      <c r="N1993" s="25" t="b">
        <f t="shared" si="900"/>
        <v>1</v>
      </c>
      <c r="O1993" s="377"/>
      <c r="P1993" s="377" t="s">
        <v>13773</v>
      </c>
    </row>
    <row r="1994" spans="1:16" ht="30" x14ac:dyDescent="0.25">
      <c r="A1994" s="328">
        <v>93653</v>
      </c>
      <c r="B1994" s="357"/>
      <c r="C1994" s="339" t="s">
        <v>1659</v>
      </c>
      <c r="D1994" s="339"/>
      <c r="E1994" s="334" t="s">
        <v>6</v>
      </c>
      <c r="F1994" s="334"/>
      <c r="G1994" s="358"/>
      <c r="H1994" s="359"/>
      <c r="I1994" s="340">
        <f>SUMIF(A:A,A1994,J:J)</f>
        <v>16.03</v>
      </c>
      <c r="J1994" s="377"/>
      <c r="K1994" s="377"/>
      <c r="L1994" s="377"/>
      <c r="M1994" s="377"/>
      <c r="N1994" s="377"/>
      <c r="O1994" s="377"/>
      <c r="P1994" s="377"/>
    </row>
    <row r="1995" spans="1:16" x14ac:dyDescent="0.25">
      <c r="A1995" s="390">
        <f t="shared" ref="A1995:A1998" si="901">IF(O1995&lt;&gt;0,O1995,A1994)</f>
        <v>93653</v>
      </c>
      <c r="B1995" s="391">
        <v>88247</v>
      </c>
      <c r="C1995" s="392"/>
      <c r="D1995" s="392" t="s">
        <v>3289</v>
      </c>
      <c r="E1995" s="393"/>
      <c r="F1995" s="393" t="s">
        <v>517</v>
      </c>
      <c r="G1995" s="394">
        <v>3.5200000000000002E-2</v>
      </c>
      <c r="H1995" s="395">
        <f>VLOOKUP(B1995,'CMP-SIN-SD-10-2023'!A:D,4,0)</f>
        <v>23.14</v>
      </c>
      <c r="I1995" s="395"/>
      <c r="J1995" s="25">
        <f t="shared" ref="J1995:J1998" si="902">TRUNC((H1995*G1995),2)</f>
        <v>0.81</v>
      </c>
      <c r="M1995" s="25">
        <f>VLOOKUP(B1995,'CMP-SIN-SD-10-2023'!A:D,4,0)</f>
        <v>23.14</v>
      </c>
      <c r="N1995" s="25" t="b">
        <f t="shared" ref="N1995:N1998" si="903">M1995=H1995</f>
        <v>1</v>
      </c>
      <c r="O1995" s="377"/>
      <c r="P1995" s="377"/>
    </row>
    <row r="1996" spans="1:16" x14ac:dyDescent="0.25">
      <c r="A1996" s="367">
        <f t="shared" si="901"/>
        <v>93653</v>
      </c>
      <c r="B1996" s="226">
        <v>88264</v>
      </c>
      <c r="C1996" s="227"/>
      <c r="D1996" s="227" t="s">
        <v>3304</v>
      </c>
      <c r="E1996" s="228"/>
      <c r="F1996" s="228" t="s">
        <v>517</v>
      </c>
      <c r="G1996" s="368">
        <v>3.5200000000000002E-2</v>
      </c>
      <c r="H1996" s="369">
        <f>VLOOKUP(B1996,'CMP-SIN-SD-10-2023'!A:D,4,0)</f>
        <v>29.88</v>
      </c>
      <c r="I1996" s="369"/>
      <c r="J1996" s="25">
        <f t="shared" si="902"/>
        <v>1.05</v>
      </c>
      <c r="M1996" s="25">
        <f>VLOOKUP(B1996,'CMP-SIN-SD-10-2023'!A:D,4,0)</f>
        <v>29.88</v>
      </c>
      <c r="N1996" s="25" t="b">
        <f t="shared" si="903"/>
        <v>1</v>
      </c>
      <c r="O1996" s="377"/>
      <c r="P1996" s="377"/>
    </row>
    <row r="1997" spans="1:16" ht="30" x14ac:dyDescent="0.25">
      <c r="A1997" s="367">
        <f t="shared" si="901"/>
        <v>93653</v>
      </c>
      <c r="B1997" s="226">
        <v>1570</v>
      </c>
      <c r="C1997" s="227"/>
      <c r="D1997" s="227" t="s">
        <v>7809</v>
      </c>
      <c r="E1997" s="228"/>
      <c r="F1997" s="228" t="s">
        <v>6</v>
      </c>
      <c r="G1997" s="368">
        <v>1</v>
      </c>
      <c r="H1997" s="369">
        <f>VLOOKUP(B1997,'INS-SIN-SD-10-2023'!A:D,4,0)</f>
        <v>1.05</v>
      </c>
      <c r="I1997" s="369"/>
      <c r="J1997" s="25">
        <f t="shared" si="902"/>
        <v>1.05</v>
      </c>
      <c r="M1997" s="25">
        <f>VLOOKUP(B1997,'INS-SIN-SD-10-2023'!A:D,4,0)</f>
        <v>1.05</v>
      </c>
      <c r="N1997" s="25" t="b">
        <f t="shared" si="903"/>
        <v>1</v>
      </c>
      <c r="O1997" s="377"/>
      <c r="P1997" s="377" t="s">
        <v>13773</v>
      </c>
    </row>
    <row r="1998" spans="1:16" x14ac:dyDescent="0.25">
      <c r="A1998" s="378">
        <f t="shared" si="901"/>
        <v>93653</v>
      </c>
      <c r="B1998" s="379">
        <v>34653</v>
      </c>
      <c r="C1998" s="380"/>
      <c r="D1998" s="380" t="s">
        <v>7575</v>
      </c>
      <c r="E1998" s="381"/>
      <c r="F1998" s="381" t="s">
        <v>6</v>
      </c>
      <c r="G1998" s="382">
        <v>1</v>
      </c>
      <c r="H1998" s="383">
        <f>VLOOKUP(B1998,'INS-SIN-SD-10-2023'!A:D,4,0)</f>
        <v>13.12</v>
      </c>
      <c r="I1998" s="383"/>
      <c r="J1998" s="25">
        <f t="shared" si="902"/>
        <v>13.12</v>
      </c>
      <c r="M1998" s="25">
        <f>VLOOKUP(B1998,'INS-SIN-SD-10-2023'!A:D,4,0)</f>
        <v>13.12</v>
      </c>
      <c r="N1998" s="25" t="b">
        <f t="shared" si="903"/>
        <v>1</v>
      </c>
      <c r="O1998" s="377"/>
      <c r="P1998" s="377" t="s">
        <v>13773</v>
      </c>
    </row>
    <row r="1999" spans="1:16" ht="30" x14ac:dyDescent="0.25">
      <c r="A1999" s="328">
        <v>93654</v>
      </c>
      <c r="B1999" s="357"/>
      <c r="C1999" s="339" t="s">
        <v>1660</v>
      </c>
      <c r="D1999" s="339"/>
      <c r="E1999" s="334" t="s">
        <v>6</v>
      </c>
      <c r="F1999" s="334"/>
      <c r="G1999" s="358"/>
      <c r="H1999" s="359"/>
      <c r="I1999" s="340">
        <f>SUMIF(A:A,A1999,J:J)</f>
        <v>16.689999999999998</v>
      </c>
      <c r="J1999" s="377"/>
      <c r="K1999" s="377"/>
      <c r="L1999" s="377"/>
      <c r="M1999" s="377"/>
      <c r="N1999" s="377"/>
      <c r="O1999" s="377"/>
      <c r="P1999" s="377"/>
    </row>
    <row r="2000" spans="1:16" x14ac:dyDescent="0.25">
      <c r="A2000" s="390">
        <f t="shared" ref="A2000:A2003" si="904">IF(O2000&lt;&gt;0,O2000,A1999)</f>
        <v>93654</v>
      </c>
      <c r="B2000" s="391">
        <v>88247</v>
      </c>
      <c r="C2000" s="392"/>
      <c r="D2000" s="392" t="s">
        <v>3289</v>
      </c>
      <c r="E2000" s="393"/>
      <c r="F2000" s="393" t="s">
        <v>517</v>
      </c>
      <c r="G2000" s="394">
        <v>4.7600000000000003E-2</v>
      </c>
      <c r="H2000" s="395">
        <f>VLOOKUP(B2000,'CMP-SIN-SD-10-2023'!A:D,4,0)</f>
        <v>23.14</v>
      </c>
      <c r="I2000" s="395"/>
      <c r="J2000" s="25">
        <f t="shared" ref="J2000:J2003" si="905">TRUNC((H2000*G2000),2)</f>
        <v>1.1000000000000001</v>
      </c>
      <c r="M2000" s="25">
        <f>VLOOKUP(B2000,'CMP-SIN-SD-10-2023'!A:D,4,0)</f>
        <v>23.14</v>
      </c>
      <c r="N2000" s="25" t="b">
        <f t="shared" ref="N2000:N2003" si="906">M2000=H2000</f>
        <v>1</v>
      </c>
      <c r="O2000" s="377"/>
      <c r="P2000" s="377"/>
    </row>
    <row r="2001" spans="1:16" x14ac:dyDescent="0.25">
      <c r="A2001" s="367">
        <f t="shared" si="904"/>
        <v>93654</v>
      </c>
      <c r="B2001" s="226">
        <v>88264</v>
      </c>
      <c r="C2001" s="227"/>
      <c r="D2001" s="227" t="s">
        <v>3304</v>
      </c>
      <c r="E2001" s="228"/>
      <c r="F2001" s="228" t="s">
        <v>517</v>
      </c>
      <c r="G2001" s="368">
        <v>4.7600000000000003E-2</v>
      </c>
      <c r="H2001" s="369">
        <f>VLOOKUP(B2001,'CMP-SIN-SD-10-2023'!A:D,4,0)</f>
        <v>29.88</v>
      </c>
      <c r="I2001" s="369"/>
      <c r="J2001" s="25">
        <f t="shared" si="905"/>
        <v>1.42</v>
      </c>
      <c r="M2001" s="25">
        <f>VLOOKUP(B2001,'CMP-SIN-SD-10-2023'!A:D,4,0)</f>
        <v>29.88</v>
      </c>
      <c r="N2001" s="25" t="b">
        <f t="shared" si="906"/>
        <v>1</v>
      </c>
      <c r="O2001" s="377"/>
      <c r="P2001" s="377"/>
    </row>
    <row r="2002" spans="1:16" ht="30" x14ac:dyDescent="0.25">
      <c r="A2002" s="367">
        <f t="shared" si="904"/>
        <v>93654</v>
      </c>
      <c r="B2002" s="226">
        <v>1570</v>
      </c>
      <c r="C2002" s="227"/>
      <c r="D2002" s="227" t="s">
        <v>7809</v>
      </c>
      <c r="E2002" s="228"/>
      <c r="F2002" s="228" t="s">
        <v>6</v>
      </c>
      <c r="G2002" s="368">
        <v>1</v>
      </c>
      <c r="H2002" s="369">
        <f>VLOOKUP(B2002,'INS-SIN-SD-10-2023'!A:D,4,0)</f>
        <v>1.05</v>
      </c>
      <c r="I2002" s="369"/>
      <c r="J2002" s="25">
        <f t="shared" si="905"/>
        <v>1.05</v>
      </c>
      <c r="M2002" s="25">
        <f>VLOOKUP(B2002,'INS-SIN-SD-10-2023'!A:D,4,0)</f>
        <v>1.05</v>
      </c>
      <c r="N2002" s="25" t="b">
        <f t="shared" si="906"/>
        <v>1</v>
      </c>
      <c r="O2002" s="377"/>
      <c r="P2002" s="377" t="s">
        <v>13773</v>
      </c>
    </row>
    <row r="2003" spans="1:16" x14ac:dyDescent="0.25">
      <c r="A2003" s="378">
        <f t="shared" si="904"/>
        <v>93654</v>
      </c>
      <c r="B2003" s="379">
        <v>34653</v>
      </c>
      <c r="C2003" s="380"/>
      <c r="D2003" s="380" t="s">
        <v>7575</v>
      </c>
      <c r="E2003" s="381"/>
      <c r="F2003" s="381" t="s">
        <v>6</v>
      </c>
      <c r="G2003" s="382">
        <v>1</v>
      </c>
      <c r="H2003" s="383">
        <f>VLOOKUP(B2003,'INS-SIN-SD-10-2023'!A:D,4,0)</f>
        <v>13.12</v>
      </c>
      <c r="I2003" s="383"/>
      <c r="J2003" s="25">
        <f t="shared" si="905"/>
        <v>13.12</v>
      </c>
      <c r="M2003" s="25">
        <f>VLOOKUP(B2003,'INS-SIN-SD-10-2023'!A:D,4,0)</f>
        <v>13.12</v>
      </c>
      <c r="N2003" s="25" t="b">
        <f t="shared" si="906"/>
        <v>1</v>
      </c>
      <c r="O2003" s="377"/>
      <c r="P2003" s="377" t="s">
        <v>13773</v>
      </c>
    </row>
    <row r="2004" spans="1:16" ht="30" x14ac:dyDescent="0.25">
      <c r="A2004" s="328">
        <v>93655</v>
      </c>
      <c r="B2004" s="357"/>
      <c r="C2004" s="339" t="s">
        <v>1661</v>
      </c>
      <c r="D2004" s="339"/>
      <c r="E2004" s="334" t="s">
        <v>6</v>
      </c>
      <c r="F2004" s="334"/>
      <c r="G2004" s="358"/>
      <c r="H2004" s="359"/>
      <c r="I2004" s="340">
        <f>SUMIF(A:A,A2004,J:J)</f>
        <v>17.989999999999998</v>
      </c>
      <c r="J2004" s="377"/>
      <c r="K2004" s="377"/>
      <c r="L2004" s="377"/>
      <c r="M2004" s="377"/>
      <c r="N2004" s="377"/>
      <c r="O2004" s="377"/>
      <c r="P2004" s="377"/>
    </row>
    <row r="2005" spans="1:16" x14ac:dyDescent="0.25">
      <c r="A2005" s="390">
        <f t="shared" ref="A2005:A2008" si="907">IF(O2005&lt;&gt;0,O2005,A2004)</f>
        <v>93655</v>
      </c>
      <c r="B2005" s="391">
        <v>88247</v>
      </c>
      <c r="C2005" s="392"/>
      <c r="D2005" s="392" t="s">
        <v>3289</v>
      </c>
      <c r="E2005" s="393"/>
      <c r="F2005" s="393" t="s">
        <v>517</v>
      </c>
      <c r="G2005" s="394">
        <v>6.6299999999999998E-2</v>
      </c>
      <c r="H2005" s="395">
        <f>VLOOKUP(B2005,'CMP-SIN-SD-10-2023'!A:D,4,0)</f>
        <v>23.14</v>
      </c>
      <c r="I2005" s="395"/>
      <c r="J2005" s="25">
        <f t="shared" ref="J2005:J2008" si="908">TRUNC((H2005*G2005),2)</f>
        <v>1.53</v>
      </c>
      <c r="M2005" s="25">
        <f>VLOOKUP(B2005,'CMP-SIN-SD-10-2023'!A:D,4,0)</f>
        <v>23.14</v>
      </c>
      <c r="N2005" s="25" t="b">
        <f t="shared" ref="N2005:N2008" si="909">M2005=H2005</f>
        <v>1</v>
      </c>
      <c r="O2005" s="377"/>
      <c r="P2005" s="377"/>
    </row>
    <row r="2006" spans="1:16" x14ac:dyDescent="0.25">
      <c r="A2006" s="367">
        <f t="shared" si="907"/>
        <v>93655</v>
      </c>
      <c r="B2006" s="226">
        <v>88264</v>
      </c>
      <c r="C2006" s="227"/>
      <c r="D2006" s="227" t="s">
        <v>3304</v>
      </c>
      <c r="E2006" s="228"/>
      <c r="F2006" s="228" t="s">
        <v>517</v>
      </c>
      <c r="G2006" s="368">
        <v>6.6299999999999998E-2</v>
      </c>
      <c r="H2006" s="369">
        <f>VLOOKUP(B2006,'CMP-SIN-SD-10-2023'!A:D,4,0)</f>
        <v>29.88</v>
      </c>
      <c r="I2006" s="369"/>
      <c r="J2006" s="25">
        <f t="shared" si="908"/>
        <v>1.98</v>
      </c>
      <c r="M2006" s="25">
        <f>VLOOKUP(B2006,'CMP-SIN-SD-10-2023'!A:D,4,0)</f>
        <v>29.88</v>
      </c>
      <c r="N2006" s="25" t="b">
        <f t="shared" si="909"/>
        <v>1</v>
      </c>
      <c r="O2006" s="377"/>
      <c r="P2006" s="377"/>
    </row>
    <row r="2007" spans="1:16" ht="30" x14ac:dyDescent="0.25">
      <c r="A2007" s="367">
        <f t="shared" si="907"/>
        <v>93655</v>
      </c>
      <c r="B2007" s="226">
        <v>1571</v>
      </c>
      <c r="C2007" s="227"/>
      <c r="D2007" s="227" t="s">
        <v>7811</v>
      </c>
      <c r="E2007" s="228"/>
      <c r="F2007" s="228" t="s">
        <v>6</v>
      </c>
      <c r="G2007" s="368">
        <v>1</v>
      </c>
      <c r="H2007" s="369">
        <f>VLOOKUP(B2007,'INS-SIN-SD-10-2023'!A:D,4,0)</f>
        <v>1.36</v>
      </c>
      <c r="I2007" s="369"/>
      <c r="J2007" s="25">
        <f t="shared" si="908"/>
        <v>1.36</v>
      </c>
      <c r="M2007" s="25">
        <f>VLOOKUP(B2007,'INS-SIN-SD-10-2023'!A:D,4,0)</f>
        <v>1.36</v>
      </c>
      <c r="N2007" s="25" t="b">
        <f t="shared" si="909"/>
        <v>1</v>
      </c>
      <c r="O2007" s="377"/>
      <c r="P2007" s="377" t="s">
        <v>13773</v>
      </c>
    </row>
    <row r="2008" spans="1:16" x14ac:dyDescent="0.25">
      <c r="A2008" s="378">
        <f t="shared" si="907"/>
        <v>93655</v>
      </c>
      <c r="B2008" s="379">
        <v>34653</v>
      </c>
      <c r="C2008" s="380"/>
      <c r="D2008" s="380" t="s">
        <v>7575</v>
      </c>
      <c r="E2008" s="381"/>
      <c r="F2008" s="381" t="s">
        <v>6</v>
      </c>
      <c r="G2008" s="382">
        <v>1</v>
      </c>
      <c r="H2008" s="383">
        <f>VLOOKUP(B2008,'INS-SIN-SD-10-2023'!A:D,4,0)</f>
        <v>13.12</v>
      </c>
      <c r="I2008" s="383"/>
      <c r="J2008" s="25">
        <f t="shared" si="908"/>
        <v>13.12</v>
      </c>
      <c r="M2008" s="25">
        <f>VLOOKUP(B2008,'INS-SIN-SD-10-2023'!A:D,4,0)</f>
        <v>13.12</v>
      </c>
      <c r="N2008" s="25" t="b">
        <f t="shared" si="909"/>
        <v>1</v>
      </c>
      <c r="O2008" s="377"/>
      <c r="P2008" s="377" t="s">
        <v>13773</v>
      </c>
    </row>
    <row r="2009" spans="1:16" ht="30" x14ac:dyDescent="0.25">
      <c r="A2009" s="328">
        <v>93656</v>
      </c>
      <c r="B2009" s="357"/>
      <c r="C2009" s="339" t="s">
        <v>1662</v>
      </c>
      <c r="D2009" s="339"/>
      <c r="E2009" s="334" t="s">
        <v>6</v>
      </c>
      <c r="F2009" s="334"/>
      <c r="G2009" s="358"/>
      <c r="H2009" s="359"/>
      <c r="I2009" s="340">
        <f>SUMIF(A:A,A2009,J:J)</f>
        <v>17.989999999999998</v>
      </c>
      <c r="J2009" s="377"/>
      <c r="K2009" s="377"/>
      <c r="L2009" s="377"/>
      <c r="M2009" s="377"/>
      <c r="N2009" s="377"/>
      <c r="O2009" s="377"/>
      <c r="P2009" s="377"/>
    </row>
    <row r="2010" spans="1:16" x14ac:dyDescent="0.25">
      <c r="A2010" s="390">
        <f t="shared" ref="A2010:A2013" si="910">IF(O2010&lt;&gt;0,O2010,A2009)</f>
        <v>93656</v>
      </c>
      <c r="B2010" s="391">
        <v>88247</v>
      </c>
      <c r="C2010" s="392"/>
      <c r="D2010" s="392" t="s">
        <v>3289</v>
      </c>
      <c r="E2010" s="393"/>
      <c r="F2010" s="393" t="s">
        <v>517</v>
      </c>
      <c r="G2010" s="394">
        <v>6.6299999999999998E-2</v>
      </c>
      <c r="H2010" s="395">
        <f>VLOOKUP(B2010,'CMP-SIN-SD-10-2023'!A:D,4,0)</f>
        <v>23.14</v>
      </c>
      <c r="I2010" s="395"/>
      <c r="J2010" s="25">
        <f t="shared" ref="J2010:J2013" si="911">TRUNC((H2010*G2010),2)</f>
        <v>1.53</v>
      </c>
      <c r="M2010" s="25">
        <f>VLOOKUP(B2010,'CMP-SIN-SD-10-2023'!A:D,4,0)</f>
        <v>23.14</v>
      </c>
      <c r="N2010" s="25" t="b">
        <f t="shared" ref="N2010:N2013" si="912">M2010=H2010</f>
        <v>1</v>
      </c>
      <c r="O2010" s="377"/>
      <c r="P2010" s="377"/>
    </row>
    <row r="2011" spans="1:16" x14ac:dyDescent="0.25">
      <c r="A2011" s="367">
        <f t="shared" si="910"/>
        <v>93656</v>
      </c>
      <c r="B2011" s="226">
        <v>88264</v>
      </c>
      <c r="C2011" s="227"/>
      <c r="D2011" s="227" t="s">
        <v>3304</v>
      </c>
      <c r="E2011" s="228"/>
      <c r="F2011" s="228" t="s">
        <v>517</v>
      </c>
      <c r="G2011" s="368">
        <v>6.6299999999999998E-2</v>
      </c>
      <c r="H2011" s="369">
        <f>VLOOKUP(B2011,'CMP-SIN-SD-10-2023'!A:D,4,0)</f>
        <v>29.88</v>
      </c>
      <c r="I2011" s="369"/>
      <c r="J2011" s="25">
        <f t="shared" si="911"/>
        <v>1.98</v>
      </c>
      <c r="M2011" s="25">
        <f>VLOOKUP(B2011,'CMP-SIN-SD-10-2023'!A:D,4,0)</f>
        <v>29.88</v>
      </c>
      <c r="N2011" s="25" t="b">
        <f t="shared" si="912"/>
        <v>1</v>
      </c>
      <c r="O2011" s="377"/>
      <c r="P2011" s="377"/>
    </row>
    <row r="2012" spans="1:16" ht="30" x14ac:dyDescent="0.25">
      <c r="A2012" s="367">
        <f t="shared" si="910"/>
        <v>93656</v>
      </c>
      <c r="B2012" s="226">
        <v>1571</v>
      </c>
      <c r="C2012" s="227"/>
      <c r="D2012" s="227" t="s">
        <v>7811</v>
      </c>
      <c r="E2012" s="228"/>
      <c r="F2012" s="228" t="s">
        <v>6</v>
      </c>
      <c r="G2012" s="368">
        <v>1</v>
      </c>
      <c r="H2012" s="369">
        <f>VLOOKUP(B2012,'INS-SIN-SD-10-2023'!A:D,4,0)</f>
        <v>1.36</v>
      </c>
      <c r="I2012" s="369"/>
      <c r="J2012" s="25">
        <f t="shared" si="911"/>
        <v>1.36</v>
      </c>
      <c r="M2012" s="25">
        <f>VLOOKUP(B2012,'INS-SIN-SD-10-2023'!A:D,4,0)</f>
        <v>1.36</v>
      </c>
      <c r="N2012" s="25" t="b">
        <f t="shared" si="912"/>
        <v>1</v>
      </c>
      <c r="O2012" s="377"/>
      <c r="P2012" s="377" t="s">
        <v>13773</v>
      </c>
    </row>
    <row r="2013" spans="1:16" x14ac:dyDescent="0.25">
      <c r="A2013" s="378">
        <f t="shared" si="910"/>
        <v>93656</v>
      </c>
      <c r="B2013" s="379">
        <v>34653</v>
      </c>
      <c r="C2013" s="380"/>
      <c r="D2013" s="380" t="s">
        <v>7575</v>
      </c>
      <c r="E2013" s="381"/>
      <c r="F2013" s="381" t="s">
        <v>6</v>
      </c>
      <c r="G2013" s="382">
        <v>1</v>
      </c>
      <c r="H2013" s="383">
        <f>VLOOKUP(B2013,'INS-SIN-SD-10-2023'!A:D,4,0)</f>
        <v>13.12</v>
      </c>
      <c r="I2013" s="383"/>
      <c r="J2013" s="25">
        <f t="shared" si="911"/>
        <v>13.12</v>
      </c>
      <c r="M2013" s="25">
        <f>VLOOKUP(B2013,'INS-SIN-SD-10-2023'!A:D,4,0)</f>
        <v>13.12</v>
      </c>
      <c r="N2013" s="25" t="b">
        <f t="shared" si="912"/>
        <v>1</v>
      </c>
      <c r="O2013" s="377"/>
      <c r="P2013" s="377" t="s">
        <v>13773</v>
      </c>
    </row>
    <row r="2014" spans="1:16" ht="30" x14ac:dyDescent="0.25">
      <c r="A2014" s="328">
        <v>93657</v>
      </c>
      <c r="B2014" s="357"/>
      <c r="C2014" s="339" t="s">
        <v>1663</v>
      </c>
      <c r="D2014" s="339"/>
      <c r="E2014" s="334" t="s">
        <v>6</v>
      </c>
      <c r="F2014" s="334"/>
      <c r="G2014" s="358"/>
      <c r="H2014" s="359"/>
      <c r="I2014" s="340">
        <f>SUMIF(A:A,A2014,J:J)</f>
        <v>19.559999999999999</v>
      </c>
      <c r="J2014" s="377"/>
      <c r="K2014" s="377"/>
      <c r="L2014" s="377"/>
      <c r="M2014" s="377"/>
      <c r="N2014" s="377"/>
      <c r="O2014" s="377"/>
      <c r="P2014" s="377"/>
    </row>
    <row r="2015" spans="1:16" x14ac:dyDescent="0.25">
      <c r="A2015" s="390">
        <f t="shared" ref="A2015:A2018" si="913">IF(O2015&lt;&gt;0,O2015,A2014)</f>
        <v>93657</v>
      </c>
      <c r="B2015" s="391">
        <v>88247</v>
      </c>
      <c r="C2015" s="392"/>
      <c r="D2015" s="392" t="s">
        <v>3289</v>
      </c>
      <c r="E2015" s="393"/>
      <c r="F2015" s="393" t="s">
        <v>517</v>
      </c>
      <c r="G2015" s="394">
        <v>9.11E-2</v>
      </c>
      <c r="H2015" s="395">
        <f>VLOOKUP(B2015,'CMP-SIN-SD-10-2023'!A:D,4,0)</f>
        <v>23.14</v>
      </c>
      <c r="I2015" s="395"/>
      <c r="J2015" s="25">
        <f t="shared" ref="J2015:J2018" si="914">TRUNC((H2015*G2015),2)</f>
        <v>2.1</v>
      </c>
      <c r="M2015" s="25">
        <f>VLOOKUP(B2015,'CMP-SIN-SD-10-2023'!A:D,4,0)</f>
        <v>23.14</v>
      </c>
      <c r="N2015" s="25" t="b">
        <f t="shared" ref="N2015:N2018" si="915">M2015=H2015</f>
        <v>1</v>
      </c>
      <c r="O2015" s="377"/>
      <c r="P2015" s="377"/>
    </row>
    <row r="2016" spans="1:16" x14ac:dyDescent="0.25">
      <c r="A2016" s="367">
        <f t="shared" si="913"/>
        <v>93657</v>
      </c>
      <c r="B2016" s="226">
        <v>88264</v>
      </c>
      <c r="C2016" s="227"/>
      <c r="D2016" s="227" t="s">
        <v>3304</v>
      </c>
      <c r="E2016" s="228"/>
      <c r="F2016" s="228" t="s">
        <v>517</v>
      </c>
      <c r="G2016" s="368">
        <v>9.11E-2</v>
      </c>
      <c r="H2016" s="369">
        <f>VLOOKUP(B2016,'CMP-SIN-SD-10-2023'!A:D,4,0)</f>
        <v>29.88</v>
      </c>
      <c r="I2016" s="369"/>
      <c r="J2016" s="25">
        <f t="shared" si="914"/>
        <v>2.72</v>
      </c>
      <c r="M2016" s="25">
        <f>VLOOKUP(B2016,'CMP-SIN-SD-10-2023'!A:D,4,0)</f>
        <v>29.88</v>
      </c>
      <c r="N2016" s="25" t="b">
        <f t="shared" si="915"/>
        <v>1</v>
      </c>
      <c r="O2016" s="377"/>
      <c r="P2016" s="377"/>
    </row>
    <row r="2017" spans="1:16" ht="30" x14ac:dyDescent="0.25">
      <c r="A2017" s="367">
        <f t="shared" si="913"/>
        <v>93657</v>
      </c>
      <c r="B2017" s="226">
        <v>1573</v>
      </c>
      <c r="C2017" s="227"/>
      <c r="D2017" s="227" t="s">
        <v>7813</v>
      </c>
      <c r="E2017" s="228"/>
      <c r="F2017" s="228" t="s">
        <v>6</v>
      </c>
      <c r="G2017" s="368">
        <v>1</v>
      </c>
      <c r="H2017" s="369">
        <f>VLOOKUP(B2017,'INS-SIN-SD-10-2023'!A:D,4,0)</f>
        <v>1.62</v>
      </c>
      <c r="I2017" s="369"/>
      <c r="J2017" s="25">
        <f t="shared" si="914"/>
        <v>1.62</v>
      </c>
      <c r="M2017" s="25">
        <f>VLOOKUP(B2017,'INS-SIN-SD-10-2023'!A:D,4,0)</f>
        <v>1.62</v>
      </c>
      <c r="N2017" s="25" t="b">
        <f t="shared" si="915"/>
        <v>1</v>
      </c>
      <c r="O2017" s="377"/>
      <c r="P2017" s="377" t="s">
        <v>13773</v>
      </c>
    </row>
    <row r="2018" spans="1:16" x14ac:dyDescent="0.25">
      <c r="A2018" s="378">
        <f t="shared" si="913"/>
        <v>93657</v>
      </c>
      <c r="B2018" s="379">
        <v>34653</v>
      </c>
      <c r="C2018" s="380"/>
      <c r="D2018" s="380" t="s">
        <v>7575</v>
      </c>
      <c r="E2018" s="381"/>
      <c r="F2018" s="381" t="s">
        <v>6</v>
      </c>
      <c r="G2018" s="382">
        <v>1</v>
      </c>
      <c r="H2018" s="383">
        <f>VLOOKUP(B2018,'INS-SIN-SD-10-2023'!A:D,4,0)</f>
        <v>13.12</v>
      </c>
      <c r="I2018" s="383"/>
      <c r="J2018" s="25">
        <f t="shared" si="914"/>
        <v>13.12</v>
      </c>
      <c r="M2018" s="25">
        <f>VLOOKUP(B2018,'INS-SIN-SD-10-2023'!A:D,4,0)</f>
        <v>13.12</v>
      </c>
      <c r="N2018" s="25" t="b">
        <f t="shared" si="915"/>
        <v>1</v>
      </c>
      <c r="O2018" s="377"/>
      <c r="P2018" s="377" t="s">
        <v>13773</v>
      </c>
    </row>
    <row r="2019" spans="1:16" ht="30" x14ac:dyDescent="0.25">
      <c r="A2019" s="328" t="s">
        <v>14097</v>
      </c>
      <c r="B2019" s="357"/>
      <c r="C2019" s="339" t="s">
        <v>14098</v>
      </c>
      <c r="D2019" s="339"/>
      <c r="E2019" s="334" t="s">
        <v>6</v>
      </c>
      <c r="F2019" s="334"/>
      <c r="G2019" s="358"/>
      <c r="H2019" s="359"/>
      <c r="I2019" s="340">
        <f>SUMIF(A:A,A2019,J:J)</f>
        <v>135.32</v>
      </c>
      <c r="J2019" s="377"/>
      <c r="K2019" s="377"/>
      <c r="L2019" s="377"/>
      <c r="M2019" s="377"/>
      <c r="N2019" s="377"/>
      <c r="O2019" s="377"/>
      <c r="P2019" s="377"/>
    </row>
    <row r="2020" spans="1:16" x14ac:dyDescent="0.25">
      <c r="A2020" s="390" t="str">
        <f t="shared" ref="A2020:A2022" si="916">IF(O2020&lt;&gt;0,O2020,A2019)</f>
        <v>74130/004</v>
      </c>
      <c r="B2020" s="391">
        <v>88247</v>
      </c>
      <c r="C2020" s="392"/>
      <c r="D2020" s="392" t="s">
        <v>3289</v>
      </c>
      <c r="E2020" s="393"/>
      <c r="F2020" s="393" t="s">
        <v>517</v>
      </c>
      <c r="G2020" s="394">
        <v>0.4</v>
      </c>
      <c r="H2020" s="395">
        <f>VLOOKUP(B2020,'CMP-SIN-SD-10-2023'!A:D,4,0)</f>
        <v>23.14</v>
      </c>
      <c r="I2020" s="395"/>
      <c r="J2020" s="25">
        <f t="shared" ref="J2020:J2022" si="917">TRUNC((H2020*G2020),2)</f>
        <v>9.25</v>
      </c>
      <c r="M2020" s="25">
        <f>VLOOKUP(B2020,'CMP-SIN-SD-10-2023'!A:D,4,0)</f>
        <v>23.14</v>
      </c>
      <c r="N2020" s="25" t="b">
        <f t="shared" ref="N2020:N2022" si="918">M2020=H2020</f>
        <v>1</v>
      </c>
      <c r="O2020" s="377"/>
      <c r="P2020" s="377"/>
    </row>
    <row r="2021" spans="1:16" x14ac:dyDescent="0.25">
      <c r="A2021" s="367" t="str">
        <f t="shared" si="916"/>
        <v>74130/004</v>
      </c>
      <c r="B2021" s="226">
        <v>88264</v>
      </c>
      <c r="C2021" s="227"/>
      <c r="D2021" s="227" t="s">
        <v>3304</v>
      </c>
      <c r="E2021" s="228"/>
      <c r="F2021" s="228" t="s">
        <v>517</v>
      </c>
      <c r="G2021" s="368">
        <v>0.4</v>
      </c>
      <c r="H2021" s="369">
        <f>VLOOKUP(B2021,'CMP-SIN-SD-10-2023'!A:D,4,0)</f>
        <v>29.88</v>
      </c>
      <c r="I2021" s="369"/>
      <c r="J2021" s="25">
        <f t="shared" si="917"/>
        <v>11.95</v>
      </c>
      <c r="M2021" s="25">
        <f>VLOOKUP(B2021,'CMP-SIN-SD-10-2023'!A:D,4,0)</f>
        <v>29.88</v>
      </c>
      <c r="N2021" s="25" t="b">
        <f t="shared" si="918"/>
        <v>1</v>
      </c>
      <c r="O2021" s="377"/>
      <c r="P2021" s="377"/>
    </row>
    <row r="2022" spans="1:16" ht="30" x14ac:dyDescent="0.25">
      <c r="A2022" s="378" t="str">
        <f t="shared" si="916"/>
        <v>74130/004</v>
      </c>
      <c r="B2022" s="379">
        <v>2392</v>
      </c>
      <c r="C2022" s="380"/>
      <c r="D2022" s="380" t="s">
        <v>7576</v>
      </c>
      <c r="E2022" s="381"/>
      <c r="F2022" s="381" t="s">
        <v>6</v>
      </c>
      <c r="G2022" s="382">
        <v>1</v>
      </c>
      <c r="H2022" s="383">
        <f>VLOOKUP(B2022,'INS-SIN-SD-10-2023'!A:D,4,0)</f>
        <v>114.12</v>
      </c>
      <c r="I2022" s="383"/>
      <c r="J2022" s="25">
        <f t="shared" si="917"/>
        <v>114.12</v>
      </c>
      <c r="M2022" s="25">
        <f>VLOOKUP(B2022,'INS-SIN-SD-10-2023'!A:D,4,0)</f>
        <v>114.12</v>
      </c>
      <c r="N2022" s="25" t="b">
        <f t="shared" si="918"/>
        <v>1</v>
      </c>
      <c r="O2022" s="377"/>
      <c r="P2022" s="377" t="s">
        <v>13773</v>
      </c>
    </row>
    <row r="2023" spans="1:16" ht="30" x14ac:dyDescent="0.25">
      <c r="A2023" s="328" t="s">
        <v>14099</v>
      </c>
      <c r="B2023" s="357"/>
      <c r="C2023" s="339" t="s">
        <v>14100</v>
      </c>
      <c r="D2023" s="339"/>
      <c r="E2023" s="334" t="s">
        <v>6</v>
      </c>
      <c r="F2023" s="334"/>
      <c r="G2023" s="358"/>
      <c r="H2023" s="359"/>
      <c r="I2023" s="340">
        <f>SUMIF(A:A,A2023,J:J)</f>
        <v>181.98</v>
      </c>
      <c r="J2023" s="377"/>
      <c r="K2023" s="377"/>
      <c r="L2023" s="377"/>
      <c r="M2023" s="377"/>
      <c r="N2023" s="377"/>
      <c r="O2023" s="377"/>
      <c r="P2023" s="377"/>
    </row>
    <row r="2024" spans="1:16" x14ac:dyDescent="0.25">
      <c r="A2024" s="390" t="str">
        <f t="shared" ref="A2024:A2026" si="919">IF(O2024&lt;&gt;0,O2024,A2023)</f>
        <v>74130/005</v>
      </c>
      <c r="B2024" s="391">
        <v>88247</v>
      </c>
      <c r="C2024" s="392"/>
      <c r="D2024" s="392" t="s">
        <v>3289</v>
      </c>
      <c r="E2024" s="393"/>
      <c r="F2024" s="393" t="s">
        <v>517</v>
      </c>
      <c r="G2024" s="394">
        <v>0.4</v>
      </c>
      <c r="H2024" s="395">
        <f>VLOOKUP(B2024,'CMP-SIN-SD-10-2023'!A:D,4,0)</f>
        <v>23.14</v>
      </c>
      <c r="I2024" s="395"/>
      <c r="J2024" s="25">
        <f t="shared" ref="J2024:J2026" si="920">TRUNC((H2024*G2024),2)</f>
        <v>9.25</v>
      </c>
      <c r="M2024" s="25">
        <f>VLOOKUP(B2024,'CMP-SIN-SD-10-2023'!A:D,4,0)</f>
        <v>23.14</v>
      </c>
      <c r="N2024" s="25" t="b">
        <f t="shared" ref="N2024:N2026" si="921">M2024=H2024</f>
        <v>1</v>
      </c>
      <c r="O2024" s="377"/>
      <c r="P2024" s="377"/>
    </row>
    <row r="2025" spans="1:16" x14ac:dyDescent="0.25">
      <c r="A2025" s="367" t="str">
        <f t="shared" si="919"/>
        <v>74130/005</v>
      </c>
      <c r="B2025" s="226">
        <v>88264</v>
      </c>
      <c r="C2025" s="227"/>
      <c r="D2025" s="227" t="s">
        <v>3304</v>
      </c>
      <c r="E2025" s="228"/>
      <c r="F2025" s="228" t="s">
        <v>517</v>
      </c>
      <c r="G2025" s="368">
        <v>0.4</v>
      </c>
      <c r="H2025" s="369">
        <f>VLOOKUP(B2025,'CMP-SIN-SD-10-2023'!A:D,4,0)</f>
        <v>29.88</v>
      </c>
      <c r="I2025" s="369"/>
      <c r="J2025" s="25">
        <f t="shared" si="920"/>
        <v>11.95</v>
      </c>
      <c r="M2025" s="25">
        <f>VLOOKUP(B2025,'CMP-SIN-SD-10-2023'!A:D,4,0)</f>
        <v>29.88</v>
      </c>
      <c r="N2025" s="25" t="b">
        <f t="shared" si="921"/>
        <v>1</v>
      </c>
      <c r="O2025" s="377"/>
      <c r="P2025" s="377"/>
    </row>
    <row r="2026" spans="1:16" ht="30" x14ac:dyDescent="0.25">
      <c r="A2026" s="378" t="str">
        <f t="shared" si="919"/>
        <v>74130/005</v>
      </c>
      <c r="B2026" s="379">
        <v>2373</v>
      </c>
      <c r="C2026" s="380"/>
      <c r="D2026" s="380" t="s">
        <v>7577</v>
      </c>
      <c r="E2026" s="381"/>
      <c r="F2026" s="381" t="s">
        <v>6</v>
      </c>
      <c r="G2026" s="382">
        <v>1</v>
      </c>
      <c r="H2026" s="383">
        <f>VLOOKUP(B2026,'INS-SIN-SD-10-2023'!A:D,4,0)</f>
        <v>160.78</v>
      </c>
      <c r="I2026" s="383"/>
      <c r="J2026" s="25">
        <f t="shared" si="920"/>
        <v>160.78</v>
      </c>
      <c r="M2026" s="25">
        <f>VLOOKUP(B2026,'INS-SIN-SD-10-2023'!A:D,4,0)</f>
        <v>160.78</v>
      </c>
      <c r="N2026" s="25" t="b">
        <f t="shared" si="921"/>
        <v>1</v>
      </c>
      <c r="O2026" s="377"/>
      <c r="P2026" s="377" t="s">
        <v>13773</v>
      </c>
    </row>
    <row r="2027" spans="1:16" ht="30" x14ac:dyDescent="0.25">
      <c r="A2027" s="328" t="s">
        <v>14101</v>
      </c>
      <c r="B2027" s="357"/>
      <c r="C2027" s="339" t="s">
        <v>14102</v>
      </c>
      <c r="D2027" s="339"/>
      <c r="E2027" s="334" t="s">
        <v>6</v>
      </c>
      <c r="F2027" s="334"/>
      <c r="G2027" s="358"/>
      <c r="H2027" s="359"/>
      <c r="I2027" s="340">
        <f>SUMIF(A:A,A2027,J:J)</f>
        <v>1862.72</v>
      </c>
      <c r="J2027" s="377"/>
      <c r="K2027" s="377"/>
      <c r="L2027" s="377"/>
      <c r="M2027" s="377"/>
      <c r="N2027" s="377"/>
      <c r="O2027" s="377"/>
      <c r="P2027" s="377"/>
    </row>
    <row r="2028" spans="1:16" x14ac:dyDescent="0.25">
      <c r="A2028" s="390" t="str">
        <f t="shared" ref="A2028:A2030" si="922">IF(O2028&lt;&gt;0,O2028,A2027)</f>
        <v>74130/008</v>
      </c>
      <c r="B2028" s="391">
        <v>88247</v>
      </c>
      <c r="C2028" s="392"/>
      <c r="D2028" s="392" t="s">
        <v>3289</v>
      </c>
      <c r="E2028" s="393"/>
      <c r="F2028" s="393" t="s">
        <v>517</v>
      </c>
      <c r="G2028" s="394">
        <v>0.4</v>
      </c>
      <c r="H2028" s="395">
        <f>VLOOKUP(B2028,'CMP-SIN-SD-10-2023'!A:D,4,0)</f>
        <v>23.14</v>
      </c>
      <c r="I2028" s="395"/>
      <c r="J2028" s="25">
        <f t="shared" ref="J2028:J2030" si="923">TRUNC((H2028*G2028),2)</f>
        <v>9.25</v>
      </c>
      <c r="M2028" s="25">
        <f>VLOOKUP(B2028,'CMP-SIN-SD-10-2023'!A:D,4,0)</f>
        <v>23.14</v>
      </c>
      <c r="N2028" s="25" t="b">
        <f t="shared" ref="N2028:N2030" si="924">M2028=H2028</f>
        <v>1</v>
      </c>
      <c r="O2028" s="377"/>
      <c r="P2028" s="377"/>
    </row>
    <row r="2029" spans="1:16" x14ac:dyDescent="0.25">
      <c r="A2029" s="367" t="str">
        <f t="shared" si="922"/>
        <v>74130/008</v>
      </c>
      <c r="B2029" s="226">
        <v>88264</v>
      </c>
      <c r="C2029" s="227"/>
      <c r="D2029" s="227" t="s">
        <v>3304</v>
      </c>
      <c r="E2029" s="228"/>
      <c r="F2029" s="228" t="s">
        <v>517</v>
      </c>
      <c r="G2029" s="368">
        <v>0.4</v>
      </c>
      <c r="H2029" s="369">
        <f>VLOOKUP(B2029,'CMP-SIN-SD-10-2023'!A:D,4,0)</f>
        <v>29.88</v>
      </c>
      <c r="I2029" s="369"/>
      <c r="J2029" s="25">
        <f t="shared" si="923"/>
        <v>11.95</v>
      </c>
      <c r="M2029" s="25">
        <f>VLOOKUP(B2029,'CMP-SIN-SD-10-2023'!A:D,4,0)</f>
        <v>29.88</v>
      </c>
      <c r="N2029" s="25" t="b">
        <f t="shared" si="924"/>
        <v>1</v>
      </c>
      <c r="O2029" s="377"/>
      <c r="P2029" s="377"/>
    </row>
    <row r="2030" spans="1:16" ht="30" x14ac:dyDescent="0.25">
      <c r="A2030" s="378" t="str">
        <f t="shared" si="922"/>
        <v>74130/008</v>
      </c>
      <c r="B2030" s="379">
        <v>2379</v>
      </c>
      <c r="C2030" s="380"/>
      <c r="D2030" s="380" t="s">
        <v>7574</v>
      </c>
      <c r="E2030" s="381"/>
      <c r="F2030" s="381" t="s">
        <v>6</v>
      </c>
      <c r="G2030" s="382">
        <v>1</v>
      </c>
      <c r="H2030" s="383">
        <f>VLOOKUP(B2030,'INS-SIN-SD-10-2023'!A:D,4,0)</f>
        <v>1841.52</v>
      </c>
      <c r="I2030" s="383"/>
      <c r="J2030" s="25">
        <f t="shared" si="923"/>
        <v>1841.52</v>
      </c>
      <c r="M2030" s="25">
        <f>VLOOKUP(B2030,'INS-SIN-SD-10-2023'!A:D,4,0)</f>
        <v>1841.52</v>
      </c>
      <c r="N2030" s="25" t="b">
        <f t="shared" si="924"/>
        <v>1</v>
      </c>
      <c r="O2030" s="377"/>
      <c r="P2030" s="377" t="s">
        <v>13773</v>
      </c>
    </row>
    <row r="2031" spans="1:16" ht="30" x14ac:dyDescent="0.25">
      <c r="A2031" s="328" t="s">
        <v>7015</v>
      </c>
      <c r="B2031" s="357"/>
      <c r="C2031" s="339" t="s">
        <v>14103</v>
      </c>
      <c r="D2031" s="339"/>
      <c r="E2031" s="334" t="s">
        <v>6</v>
      </c>
      <c r="F2031" s="334"/>
      <c r="G2031" s="358"/>
      <c r="H2031" s="359"/>
      <c r="I2031" s="340">
        <f>SUMIF(A:A,A2031,J:J)</f>
        <v>202.11</v>
      </c>
      <c r="J2031" s="377"/>
      <c r="K2031" s="377"/>
      <c r="L2031" s="377"/>
      <c r="M2031" s="377"/>
      <c r="N2031" s="377"/>
      <c r="O2031" s="377"/>
      <c r="P2031" s="377"/>
    </row>
    <row r="2032" spans="1:16" ht="30" x14ac:dyDescent="0.25">
      <c r="A2032" s="384" t="str">
        <f t="shared" ref="A2032" si="925">IF(O2032&lt;&gt;0,O2032,A2031)</f>
        <v>CCU.06.0054</v>
      </c>
      <c r="B2032" s="385">
        <v>39445</v>
      </c>
      <c r="C2032" s="386"/>
      <c r="D2032" s="386" t="s">
        <v>7580</v>
      </c>
      <c r="E2032" s="387"/>
      <c r="F2032" s="387" t="s">
        <v>6</v>
      </c>
      <c r="G2032" s="388">
        <v>1</v>
      </c>
      <c r="H2032" s="389">
        <f>VLOOKUP(B2032,'INS-SIN-SD-10-2023'!A:D,4,0)</f>
        <v>202.11</v>
      </c>
      <c r="I2032" s="389"/>
      <c r="J2032" s="25">
        <f t="shared" ref="J2032" si="926">TRUNC((H2032*G2032),2)</f>
        <v>202.11</v>
      </c>
      <c r="M2032" s="25">
        <f>VLOOKUP(B2032,'INS-SIN-SD-10-2023'!A:D,4,0)</f>
        <v>202.11</v>
      </c>
      <c r="N2032" s="25" t="b">
        <f t="shared" ref="N2032" si="927">M2032=H2032</f>
        <v>1</v>
      </c>
      <c r="O2032" s="377"/>
      <c r="P2032" s="377" t="s">
        <v>13773</v>
      </c>
    </row>
    <row r="2033" spans="1:16" ht="30" x14ac:dyDescent="0.25">
      <c r="A2033" s="328" t="s">
        <v>7186</v>
      </c>
      <c r="B2033" s="357"/>
      <c r="C2033" s="339" t="s">
        <v>14104</v>
      </c>
      <c r="D2033" s="339"/>
      <c r="E2033" s="334" t="s">
        <v>6</v>
      </c>
      <c r="F2033" s="334"/>
      <c r="G2033" s="358"/>
      <c r="H2033" s="359"/>
      <c r="I2033" s="340">
        <f>SUMIF(A:A,A2033,J:J)</f>
        <v>102.34</v>
      </c>
      <c r="J2033" s="377"/>
      <c r="K2033" s="377"/>
      <c r="L2033" s="377"/>
      <c r="M2033" s="377"/>
      <c r="N2033" s="377"/>
      <c r="O2033" s="377"/>
      <c r="P2033" s="377"/>
    </row>
    <row r="2034" spans="1:16" ht="30" x14ac:dyDescent="0.25">
      <c r="A2034" s="384" t="str">
        <f t="shared" ref="A2034" si="928">IF(O2034&lt;&gt;0,O2034,A2033)</f>
        <v>CCU.06.0055</v>
      </c>
      <c r="B2034" s="385">
        <v>39469</v>
      </c>
      <c r="C2034" s="386"/>
      <c r="D2034" s="386" t="s">
        <v>7578</v>
      </c>
      <c r="E2034" s="387"/>
      <c r="F2034" s="387" t="s">
        <v>6</v>
      </c>
      <c r="G2034" s="388">
        <v>1</v>
      </c>
      <c r="H2034" s="389">
        <f>VLOOKUP(B2034,'INS-SIN-SD-10-2023'!A:D,4,0)</f>
        <v>102.34</v>
      </c>
      <c r="I2034" s="389"/>
      <c r="J2034" s="25">
        <f t="shared" ref="J2034" si="929">TRUNC((H2034*G2034),2)</f>
        <v>102.34</v>
      </c>
      <c r="M2034" s="25">
        <f>VLOOKUP(B2034,'INS-SIN-SD-10-2023'!A:D,4,0)</f>
        <v>102.34</v>
      </c>
      <c r="N2034" s="25" t="b">
        <f t="shared" ref="N2034" si="930">M2034=H2034</f>
        <v>1</v>
      </c>
      <c r="O2034" s="377"/>
      <c r="P2034" s="377" t="s">
        <v>13773</v>
      </c>
    </row>
    <row r="2035" spans="1:16" ht="30" x14ac:dyDescent="0.25">
      <c r="A2035" s="328" t="s">
        <v>7187</v>
      </c>
      <c r="B2035" s="357"/>
      <c r="C2035" s="339" t="s">
        <v>14105</v>
      </c>
      <c r="D2035" s="339"/>
      <c r="E2035" s="334" t="s">
        <v>6</v>
      </c>
      <c r="F2035" s="334"/>
      <c r="G2035" s="358"/>
      <c r="H2035" s="359"/>
      <c r="I2035" s="340">
        <f>SUMIF(A:A,A2035,J:J)</f>
        <v>151.11000000000001</v>
      </c>
      <c r="J2035" s="377"/>
      <c r="K2035" s="377"/>
      <c r="L2035" s="377"/>
      <c r="M2035" s="377"/>
      <c r="N2035" s="377"/>
      <c r="O2035" s="377"/>
      <c r="P2035" s="377"/>
    </row>
    <row r="2036" spans="1:16" ht="30" x14ac:dyDescent="0.25">
      <c r="A2036" s="384" t="str">
        <f t="shared" ref="A2036" si="931">IF(O2036&lt;&gt;0,O2036,A2035)</f>
        <v>CCU.06.0056</v>
      </c>
      <c r="B2036" s="385">
        <v>39471</v>
      </c>
      <c r="C2036" s="386"/>
      <c r="D2036" s="386" t="s">
        <v>7579</v>
      </c>
      <c r="E2036" s="387"/>
      <c r="F2036" s="387" t="s">
        <v>6</v>
      </c>
      <c r="G2036" s="388">
        <v>1</v>
      </c>
      <c r="H2036" s="389">
        <f>VLOOKUP(B2036,'INS-SIN-SD-10-2023'!A:D,4,0)</f>
        <v>151.11000000000001</v>
      </c>
      <c r="I2036" s="389"/>
      <c r="J2036" s="25">
        <f t="shared" ref="J2036" si="932">TRUNC((H2036*G2036),2)</f>
        <v>151.11000000000001</v>
      </c>
      <c r="M2036" s="25">
        <f>VLOOKUP(B2036,'INS-SIN-SD-10-2023'!A:D,4,0)</f>
        <v>151.11000000000001</v>
      </c>
      <c r="N2036" s="25" t="b">
        <f t="shared" ref="N2036" si="933">M2036=H2036</f>
        <v>1</v>
      </c>
      <c r="O2036" s="377"/>
      <c r="P2036" s="377" t="s">
        <v>13773</v>
      </c>
    </row>
    <row r="2037" spans="1:16" ht="45" x14ac:dyDescent="0.25">
      <c r="A2037" s="328">
        <v>91834</v>
      </c>
      <c r="B2037" s="357"/>
      <c r="C2037" s="339" t="s">
        <v>57</v>
      </c>
      <c r="D2037" s="339"/>
      <c r="E2037" s="334" t="s">
        <v>16</v>
      </c>
      <c r="F2037" s="334"/>
      <c r="G2037" s="358"/>
      <c r="H2037" s="359"/>
      <c r="I2037" s="340">
        <f>SUMIF(A:A,A2037,J:J)</f>
        <v>18.39</v>
      </c>
      <c r="J2037" s="377"/>
      <c r="K2037" s="377"/>
      <c r="L2037" s="377"/>
      <c r="M2037" s="377"/>
      <c r="N2037" s="377"/>
      <c r="O2037" s="377"/>
      <c r="P2037" s="377"/>
    </row>
    <row r="2038" spans="1:16" ht="60" x14ac:dyDescent="0.25">
      <c r="A2038" s="390">
        <f t="shared" ref="A2038:A2041" si="934">IF(O2038&lt;&gt;0,O2038,A2037)</f>
        <v>91834</v>
      </c>
      <c r="B2038" s="391">
        <v>91170</v>
      </c>
      <c r="C2038" s="392"/>
      <c r="D2038" s="392" t="s">
        <v>14106</v>
      </c>
      <c r="E2038" s="393"/>
      <c r="F2038" s="393" t="s">
        <v>16</v>
      </c>
      <c r="G2038" s="394">
        <v>1</v>
      </c>
      <c r="H2038" s="395">
        <f>VLOOKUP(B2038,'CMP-SIN-SD-10-2023'!A:D,4,0)</f>
        <v>10.26</v>
      </c>
      <c r="I2038" s="395"/>
      <c r="J2038" s="25">
        <f t="shared" ref="J2038:J2041" si="935">TRUNC((H2038*G2038),2)</f>
        <v>10.26</v>
      </c>
      <c r="M2038" s="25">
        <f>VLOOKUP(B2038,'CMP-SIN-SD-10-2023'!A:D,4,0)</f>
        <v>10.26</v>
      </c>
      <c r="N2038" s="25" t="b">
        <f t="shared" ref="N2038:N2041" si="936">M2038=H2038</f>
        <v>1</v>
      </c>
      <c r="O2038" s="377"/>
      <c r="P2038" s="377"/>
    </row>
    <row r="2039" spans="1:16" x14ac:dyDescent="0.25">
      <c r="A2039" s="367">
        <f t="shared" si="934"/>
        <v>91834</v>
      </c>
      <c r="B2039" s="226">
        <v>88247</v>
      </c>
      <c r="C2039" s="227"/>
      <c r="D2039" s="227" t="s">
        <v>3289</v>
      </c>
      <c r="E2039" s="228"/>
      <c r="F2039" s="228" t="s">
        <v>517</v>
      </c>
      <c r="G2039" s="368">
        <v>9.0999999999999998E-2</v>
      </c>
      <c r="H2039" s="369">
        <f>VLOOKUP(B2039,'CMP-SIN-SD-10-2023'!A:D,4,0)</f>
        <v>23.14</v>
      </c>
      <c r="I2039" s="369"/>
      <c r="J2039" s="25">
        <f t="shared" si="935"/>
        <v>2.1</v>
      </c>
      <c r="M2039" s="25">
        <f>VLOOKUP(B2039,'CMP-SIN-SD-10-2023'!A:D,4,0)</f>
        <v>23.14</v>
      </c>
      <c r="N2039" s="25" t="b">
        <f t="shared" si="936"/>
        <v>1</v>
      </c>
      <c r="O2039" s="377"/>
      <c r="P2039" s="377"/>
    </row>
    <row r="2040" spans="1:16" x14ac:dyDescent="0.25">
      <c r="A2040" s="367">
        <f t="shared" si="934"/>
        <v>91834</v>
      </c>
      <c r="B2040" s="226">
        <v>88264</v>
      </c>
      <c r="C2040" s="227"/>
      <c r="D2040" s="227" t="s">
        <v>3304</v>
      </c>
      <c r="E2040" s="228"/>
      <c r="F2040" s="228" t="s">
        <v>517</v>
      </c>
      <c r="G2040" s="368">
        <v>9.0999999999999998E-2</v>
      </c>
      <c r="H2040" s="369">
        <f>VLOOKUP(B2040,'CMP-SIN-SD-10-2023'!A:D,4,0)</f>
        <v>29.88</v>
      </c>
      <c r="I2040" s="369"/>
      <c r="J2040" s="25">
        <f t="shared" si="935"/>
        <v>2.71</v>
      </c>
      <c r="M2040" s="25">
        <f>VLOOKUP(B2040,'CMP-SIN-SD-10-2023'!A:D,4,0)</f>
        <v>29.88</v>
      </c>
      <c r="N2040" s="25" t="b">
        <f t="shared" si="936"/>
        <v>1</v>
      </c>
      <c r="O2040" s="377"/>
      <c r="P2040" s="377"/>
    </row>
    <row r="2041" spans="1:16" ht="30" x14ac:dyDescent="0.25">
      <c r="A2041" s="378">
        <f t="shared" si="934"/>
        <v>91834</v>
      </c>
      <c r="B2041" s="379">
        <v>2688</v>
      </c>
      <c r="C2041" s="380"/>
      <c r="D2041" s="380" t="s">
        <v>7592</v>
      </c>
      <c r="E2041" s="381"/>
      <c r="F2041" s="381" t="s">
        <v>16</v>
      </c>
      <c r="G2041" s="382">
        <v>1.1000000000000001</v>
      </c>
      <c r="H2041" s="383">
        <f>VLOOKUP(B2041,'INS-SIN-SD-10-2023'!A:D,4,0)</f>
        <v>3.02</v>
      </c>
      <c r="I2041" s="383"/>
      <c r="J2041" s="25">
        <f t="shared" si="935"/>
        <v>3.32</v>
      </c>
      <c r="M2041" s="25">
        <f>VLOOKUP(B2041,'INS-SIN-SD-10-2023'!A:D,4,0)</f>
        <v>3.02</v>
      </c>
      <c r="N2041" s="25" t="b">
        <f t="shared" si="936"/>
        <v>1</v>
      </c>
      <c r="O2041" s="377"/>
      <c r="P2041" s="377" t="s">
        <v>13773</v>
      </c>
    </row>
    <row r="2042" spans="1:16" ht="45" x14ac:dyDescent="0.25">
      <c r="A2042" s="328">
        <v>91836</v>
      </c>
      <c r="B2042" s="357"/>
      <c r="C2042" s="339" t="s">
        <v>58</v>
      </c>
      <c r="D2042" s="339"/>
      <c r="E2042" s="334" t="s">
        <v>16</v>
      </c>
      <c r="F2042" s="334"/>
      <c r="G2042" s="358"/>
      <c r="H2042" s="359"/>
      <c r="I2042" s="340">
        <f>SUMIF(A:A,A2042,J:J)</f>
        <v>21.49</v>
      </c>
      <c r="J2042" s="377"/>
      <c r="K2042" s="377"/>
      <c r="L2042" s="377"/>
      <c r="M2042" s="377"/>
      <c r="N2042" s="377"/>
      <c r="O2042" s="377"/>
      <c r="P2042" s="377"/>
    </row>
    <row r="2043" spans="1:16" ht="60" x14ac:dyDescent="0.25">
      <c r="A2043" s="390">
        <f t="shared" ref="A2043:A2046" si="937">IF(O2043&lt;&gt;0,O2043,A2042)</f>
        <v>91836</v>
      </c>
      <c r="B2043" s="391">
        <v>91170</v>
      </c>
      <c r="C2043" s="392"/>
      <c r="D2043" s="392" t="s">
        <v>14106</v>
      </c>
      <c r="E2043" s="393"/>
      <c r="F2043" s="393" t="s">
        <v>16</v>
      </c>
      <c r="G2043" s="394">
        <v>1</v>
      </c>
      <c r="H2043" s="395">
        <f>VLOOKUP(B2043,'CMP-SIN-SD-10-2023'!A:D,4,0)</f>
        <v>10.26</v>
      </c>
      <c r="I2043" s="395"/>
      <c r="J2043" s="25">
        <f t="shared" ref="J2043:J2046" si="938">TRUNC((H2043*G2043),2)</f>
        <v>10.26</v>
      </c>
      <c r="M2043" s="25">
        <f>VLOOKUP(B2043,'CMP-SIN-SD-10-2023'!A:D,4,0)</f>
        <v>10.26</v>
      </c>
      <c r="N2043" s="25" t="b">
        <f t="shared" ref="N2043:N2046" si="939">M2043=H2043</f>
        <v>1</v>
      </c>
      <c r="O2043" s="377"/>
      <c r="P2043" s="377"/>
    </row>
    <row r="2044" spans="1:16" x14ac:dyDescent="0.25">
      <c r="A2044" s="367">
        <f t="shared" si="937"/>
        <v>91836</v>
      </c>
      <c r="B2044" s="226">
        <v>88247</v>
      </c>
      <c r="C2044" s="227"/>
      <c r="D2044" s="227" t="s">
        <v>3289</v>
      </c>
      <c r="E2044" s="228"/>
      <c r="F2044" s="228" t="s">
        <v>517</v>
      </c>
      <c r="G2044" s="368">
        <v>0.105</v>
      </c>
      <c r="H2044" s="369">
        <f>VLOOKUP(B2044,'CMP-SIN-SD-10-2023'!A:D,4,0)</f>
        <v>23.14</v>
      </c>
      <c r="I2044" s="369"/>
      <c r="J2044" s="25">
        <f t="shared" si="938"/>
        <v>2.42</v>
      </c>
      <c r="M2044" s="25">
        <f>VLOOKUP(B2044,'CMP-SIN-SD-10-2023'!A:D,4,0)</f>
        <v>23.14</v>
      </c>
      <c r="N2044" s="25" t="b">
        <f t="shared" si="939"/>
        <v>1</v>
      </c>
      <c r="O2044" s="377"/>
      <c r="P2044" s="377"/>
    </row>
    <row r="2045" spans="1:16" x14ac:dyDescent="0.25">
      <c r="A2045" s="367">
        <f t="shared" si="937"/>
        <v>91836</v>
      </c>
      <c r="B2045" s="226">
        <v>88264</v>
      </c>
      <c r="C2045" s="227"/>
      <c r="D2045" s="227" t="s">
        <v>3304</v>
      </c>
      <c r="E2045" s="228"/>
      <c r="F2045" s="228" t="s">
        <v>517</v>
      </c>
      <c r="G2045" s="368">
        <v>0.105</v>
      </c>
      <c r="H2045" s="369">
        <f>VLOOKUP(B2045,'CMP-SIN-SD-10-2023'!A:D,4,0)</f>
        <v>29.88</v>
      </c>
      <c r="I2045" s="369"/>
      <c r="J2045" s="25">
        <f t="shared" si="938"/>
        <v>3.13</v>
      </c>
      <c r="M2045" s="25">
        <f>VLOOKUP(B2045,'CMP-SIN-SD-10-2023'!A:D,4,0)</f>
        <v>29.88</v>
      </c>
      <c r="N2045" s="25" t="b">
        <f t="shared" si="939"/>
        <v>1</v>
      </c>
      <c r="O2045" s="377"/>
      <c r="P2045" s="377"/>
    </row>
    <row r="2046" spans="1:16" ht="30" x14ac:dyDescent="0.25">
      <c r="A2046" s="378">
        <f t="shared" si="937"/>
        <v>91836</v>
      </c>
      <c r="B2046" s="379">
        <v>2690</v>
      </c>
      <c r="C2046" s="380"/>
      <c r="D2046" s="380" t="s">
        <v>7593</v>
      </c>
      <c r="E2046" s="381"/>
      <c r="F2046" s="381" t="s">
        <v>16</v>
      </c>
      <c r="G2046" s="382">
        <v>1.1000000000000001</v>
      </c>
      <c r="H2046" s="383">
        <f>VLOOKUP(B2046,'INS-SIN-SD-10-2023'!A:D,4,0)</f>
        <v>5.17</v>
      </c>
      <c r="I2046" s="383"/>
      <c r="J2046" s="25">
        <f t="shared" si="938"/>
        <v>5.68</v>
      </c>
      <c r="M2046" s="25">
        <f>VLOOKUP(B2046,'INS-SIN-SD-10-2023'!A:D,4,0)</f>
        <v>5.17</v>
      </c>
      <c r="N2046" s="25" t="b">
        <f t="shared" si="939"/>
        <v>1</v>
      </c>
      <c r="O2046" s="377"/>
      <c r="P2046" s="377" t="s">
        <v>13773</v>
      </c>
    </row>
    <row r="2047" spans="1:16" ht="45" x14ac:dyDescent="0.25">
      <c r="A2047" s="328">
        <v>97668</v>
      </c>
      <c r="B2047" s="357"/>
      <c r="C2047" s="339" t="s">
        <v>5514</v>
      </c>
      <c r="D2047" s="339"/>
      <c r="E2047" s="334" t="s">
        <v>16</v>
      </c>
      <c r="F2047" s="334"/>
      <c r="G2047" s="358"/>
      <c r="H2047" s="359"/>
      <c r="I2047" s="340">
        <f>SUMIF(A:A,A2047,J:J)</f>
        <v>12.49</v>
      </c>
      <c r="J2047" s="377"/>
      <c r="K2047" s="377"/>
      <c r="L2047" s="377"/>
      <c r="M2047" s="377"/>
      <c r="N2047" s="377"/>
      <c r="O2047" s="377"/>
      <c r="P2047" s="377"/>
    </row>
    <row r="2048" spans="1:16" x14ac:dyDescent="0.25">
      <c r="A2048" s="390">
        <f t="shared" ref="A2048:A2050" si="940">IF(O2048&lt;&gt;0,O2048,A2047)</f>
        <v>97668</v>
      </c>
      <c r="B2048" s="391">
        <v>88247</v>
      </c>
      <c r="C2048" s="392"/>
      <c r="D2048" s="392" t="s">
        <v>3289</v>
      </c>
      <c r="E2048" s="393"/>
      <c r="F2048" s="393" t="s">
        <v>517</v>
      </c>
      <c r="G2048" s="394">
        <v>9.4500000000000001E-2</v>
      </c>
      <c r="H2048" s="395">
        <f>VLOOKUP(B2048,'CMP-SIN-SD-10-2023'!A:D,4,0)</f>
        <v>23.14</v>
      </c>
      <c r="I2048" s="395"/>
      <c r="J2048" s="25">
        <f t="shared" ref="J2048:J2050" si="941">TRUNC((H2048*G2048),2)</f>
        <v>2.1800000000000002</v>
      </c>
      <c r="M2048" s="25">
        <f>VLOOKUP(B2048,'CMP-SIN-SD-10-2023'!A:D,4,0)</f>
        <v>23.14</v>
      </c>
      <c r="N2048" s="25" t="b">
        <f t="shared" ref="N2048:N2050" si="942">M2048=H2048</f>
        <v>1</v>
      </c>
      <c r="O2048" s="377"/>
      <c r="P2048" s="377"/>
    </row>
    <row r="2049" spans="1:16" x14ac:dyDescent="0.25">
      <c r="A2049" s="367">
        <f t="shared" si="940"/>
        <v>97668</v>
      </c>
      <c r="B2049" s="226">
        <v>88264</v>
      </c>
      <c r="C2049" s="227"/>
      <c r="D2049" s="227" t="s">
        <v>3304</v>
      </c>
      <c r="E2049" s="228"/>
      <c r="F2049" s="228" t="s">
        <v>517</v>
      </c>
      <c r="G2049" s="368">
        <v>9.4500000000000001E-2</v>
      </c>
      <c r="H2049" s="369">
        <f>VLOOKUP(B2049,'CMP-SIN-SD-10-2023'!A:D,4,0)</f>
        <v>29.88</v>
      </c>
      <c r="I2049" s="369"/>
      <c r="J2049" s="25">
        <f t="shared" si="941"/>
        <v>2.82</v>
      </c>
      <c r="M2049" s="25">
        <f>VLOOKUP(B2049,'CMP-SIN-SD-10-2023'!A:D,4,0)</f>
        <v>29.88</v>
      </c>
      <c r="N2049" s="25" t="b">
        <f t="shared" si="942"/>
        <v>1</v>
      </c>
      <c r="O2049" s="377"/>
      <c r="P2049" s="377"/>
    </row>
    <row r="2050" spans="1:16" ht="45" x14ac:dyDescent="0.25">
      <c r="A2050" s="378">
        <f t="shared" si="940"/>
        <v>97668</v>
      </c>
      <c r="B2050" s="379">
        <v>2446</v>
      </c>
      <c r="C2050" s="380"/>
      <c r="D2050" s="380" t="s">
        <v>7596</v>
      </c>
      <c r="E2050" s="381"/>
      <c r="F2050" s="381" t="s">
        <v>16</v>
      </c>
      <c r="G2050" s="382">
        <v>1.1000000000000001</v>
      </c>
      <c r="H2050" s="383">
        <f>VLOOKUP(B2050,'INS-SIN-SD-10-2023'!A:D,4,0)</f>
        <v>6.81</v>
      </c>
      <c r="I2050" s="383"/>
      <c r="J2050" s="25">
        <f t="shared" si="941"/>
        <v>7.49</v>
      </c>
      <c r="M2050" s="25">
        <f>VLOOKUP(B2050,'INS-SIN-SD-10-2023'!A:D,4,0)</f>
        <v>6.81</v>
      </c>
      <c r="N2050" s="25" t="b">
        <f t="shared" si="942"/>
        <v>1</v>
      </c>
      <c r="O2050" s="377"/>
      <c r="P2050" s="377" t="s">
        <v>13773</v>
      </c>
    </row>
    <row r="2051" spans="1:16" ht="45" x14ac:dyDescent="0.25">
      <c r="A2051" s="328">
        <v>91864</v>
      </c>
      <c r="B2051" s="357"/>
      <c r="C2051" s="339" t="s">
        <v>1631</v>
      </c>
      <c r="D2051" s="339"/>
      <c r="E2051" s="334" t="s">
        <v>16</v>
      </c>
      <c r="F2051" s="334"/>
      <c r="G2051" s="358"/>
      <c r="H2051" s="359"/>
      <c r="I2051" s="340">
        <f>SUMIF(A:A,A2051,J:J)</f>
        <v>16.5</v>
      </c>
      <c r="J2051" s="377"/>
      <c r="K2051" s="377"/>
      <c r="L2051" s="377"/>
      <c r="M2051" s="377"/>
      <c r="N2051" s="377"/>
      <c r="O2051" s="377"/>
      <c r="P2051" s="377"/>
    </row>
    <row r="2052" spans="1:16" x14ac:dyDescent="0.25">
      <c r="A2052" s="390">
        <f t="shared" ref="A2052:A2054" si="943">IF(O2052&lt;&gt;0,O2052,A2051)</f>
        <v>91864</v>
      </c>
      <c r="B2052" s="391">
        <v>88247</v>
      </c>
      <c r="C2052" s="392"/>
      <c r="D2052" s="392" t="s">
        <v>3289</v>
      </c>
      <c r="E2052" s="393"/>
      <c r="F2052" s="393" t="s">
        <v>517</v>
      </c>
      <c r="G2052" s="394">
        <v>0.13900000000000001</v>
      </c>
      <c r="H2052" s="395">
        <f>VLOOKUP(B2052,'CMP-SIN-SD-10-2023'!A:D,4,0)</f>
        <v>23.14</v>
      </c>
      <c r="I2052" s="395"/>
      <c r="J2052" s="25">
        <f t="shared" ref="J2052:J2054" si="944">TRUNC((H2052*G2052),2)</f>
        <v>3.21</v>
      </c>
      <c r="M2052" s="25">
        <f>VLOOKUP(B2052,'CMP-SIN-SD-10-2023'!A:D,4,0)</f>
        <v>23.14</v>
      </c>
      <c r="N2052" s="25" t="b">
        <f t="shared" ref="N2052:N2054" si="945">M2052=H2052</f>
        <v>1</v>
      </c>
      <c r="O2052" s="377"/>
      <c r="P2052" s="377"/>
    </row>
    <row r="2053" spans="1:16" x14ac:dyDescent="0.25">
      <c r="A2053" s="367">
        <f t="shared" si="943"/>
        <v>91864</v>
      </c>
      <c r="B2053" s="226">
        <v>88264</v>
      </c>
      <c r="C2053" s="227"/>
      <c r="D2053" s="227" t="s">
        <v>3304</v>
      </c>
      <c r="E2053" s="228"/>
      <c r="F2053" s="228" t="s">
        <v>517</v>
      </c>
      <c r="G2053" s="368">
        <v>0.13900000000000001</v>
      </c>
      <c r="H2053" s="369">
        <f>VLOOKUP(B2053,'CMP-SIN-SD-10-2023'!A:D,4,0)</f>
        <v>29.88</v>
      </c>
      <c r="I2053" s="369"/>
      <c r="J2053" s="25">
        <f t="shared" si="944"/>
        <v>4.1500000000000004</v>
      </c>
      <c r="M2053" s="25">
        <f>VLOOKUP(B2053,'CMP-SIN-SD-10-2023'!A:D,4,0)</f>
        <v>29.88</v>
      </c>
      <c r="N2053" s="25" t="b">
        <f t="shared" si="945"/>
        <v>1</v>
      </c>
      <c r="O2053" s="377"/>
      <c r="P2053" s="377"/>
    </row>
    <row r="2054" spans="1:16" x14ac:dyDescent="0.25">
      <c r="A2054" s="378">
        <f t="shared" si="943"/>
        <v>91864</v>
      </c>
      <c r="B2054" s="379">
        <v>2685</v>
      </c>
      <c r="C2054" s="380"/>
      <c r="D2054" s="380" t="s">
        <v>7586</v>
      </c>
      <c r="E2054" s="381"/>
      <c r="F2054" s="381" t="s">
        <v>16</v>
      </c>
      <c r="G2054" s="382">
        <v>1.0169999999999999</v>
      </c>
      <c r="H2054" s="383">
        <f>VLOOKUP(B2054,'INS-SIN-SD-10-2023'!A:D,4,0)</f>
        <v>8.99</v>
      </c>
      <c r="I2054" s="383"/>
      <c r="J2054" s="25">
        <f t="shared" si="944"/>
        <v>9.14</v>
      </c>
      <c r="M2054" s="25">
        <f>VLOOKUP(B2054,'INS-SIN-SD-10-2023'!A:D,4,0)</f>
        <v>8.99</v>
      </c>
      <c r="N2054" s="25" t="b">
        <f t="shared" si="945"/>
        <v>1</v>
      </c>
      <c r="O2054" s="377"/>
      <c r="P2054" s="377" t="s">
        <v>13773</v>
      </c>
    </row>
    <row r="2055" spans="1:16" ht="45" x14ac:dyDescent="0.25">
      <c r="A2055" s="328">
        <v>95746</v>
      </c>
      <c r="B2055" s="357"/>
      <c r="C2055" s="339" t="s">
        <v>4727</v>
      </c>
      <c r="D2055" s="339"/>
      <c r="E2055" s="334" t="s">
        <v>16</v>
      </c>
      <c r="F2055" s="334"/>
      <c r="G2055" s="358"/>
      <c r="H2055" s="359"/>
      <c r="I2055" s="340">
        <f>SUMIF(A:A,A2055,J:J)</f>
        <v>33.090000000000003</v>
      </c>
      <c r="J2055" s="377"/>
      <c r="K2055" s="377"/>
      <c r="L2055" s="377"/>
      <c r="M2055" s="377"/>
      <c r="N2055" s="377"/>
      <c r="O2055" s="377"/>
      <c r="P2055" s="377"/>
    </row>
    <row r="2056" spans="1:16" ht="45" x14ac:dyDescent="0.25">
      <c r="A2056" s="390">
        <f t="shared" ref="A2056:A2060" si="946">IF(O2056&lt;&gt;0,O2056,A2055)</f>
        <v>95746</v>
      </c>
      <c r="B2056" s="391">
        <v>95754</v>
      </c>
      <c r="C2056" s="392"/>
      <c r="D2056" s="392" t="s">
        <v>70</v>
      </c>
      <c r="E2056" s="393"/>
      <c r="F2056" s="393" t="s">
        <v>6</v>
      </c>
      <c r="G2056" s="394">
        <v>0.33329999999999999</v>
      </c>
      <c r="H2056" s="395">
        <v>8.76</v>
      </c>
      <c r="I2056" s="395"/>
      <c r="J2056" s="25">
        <f t="shared" ref="J2056:J2060" si="947">TRUNC((H2056*G2056),2)</f>
        <v>2.91</v>
      </c>
      <c r="M2056" s="25" t="e">
        <f>VLOOKUP(B2056,'CMP-SIN-SD-10-2023'!A:D,4,0)</f>
        <v>#N/A</v>
      </c>
      <c r="N2056" s="25" t="e">
        <f t="shared" ref="N2056:N2060" si="948">M2056=H2056</f>
        <v>#N/A</v>
      </c>
      <c r="O2056" s="377"/>
      <c r="P2056" s="377"/>
    </row>
    <row r="2057" spans="1:16" ht="60" x14ac:dyDescent="0.25">
      <c r="A2057" s="367">
        <f t="shared" si="946"/>
        <v>95746</v>
      </c>
      <c r="B2057" s="226">
        <v>91170</v>
      </c>
      <c r="C2057" s="227"/>
      <c r="D2057" s="227" t="s">
        <v>14106</v>
      </c>
      <c r="E2057" s="228"/>
      <c r="F2057" s="228" t="s">
        <v>16</v>
      </c>
      <c r="G2057" s="368">
        <v>1</v>
      </c>
      <c r="H2057" s="369">
        <f>VLOOKUP(B2057,'CMP-SIN-SD-10-2023'!A:D,4,0)</f>
        <v>10.26</v>
      </c>
      <c r="I2057" s="369"/>
      <c r="J2057" s="25">
        <f t="shared" si="947"/>
        <v>10.26</v>
      </c>
      <c r="M2057" s="25">
        <f>VLOOKUP(B2057,'CMP-SIN-SD-10-2023'!A:D,4,0)</f>
        <v>10.26</v>
      </c>
      <c r="N2057" s="25" t="b">
        <f t="shared" si="948"/>
        <v>1</v>
      </c>
      <c r="O2057" s="377"/>
      <c r="P2057" s="377"/>
    </row>
    <row r="2058" spans="1:16" x14ac:dyDescent="0.25">
      <c r="A2058" s="367">
        <f t="shared" si="946"/>
        <v>95746</v>
      </c>
      <c r="B2058" s="226">
        <v>88247</v>
      </c>
      <c r="C2058" s="227"/>
      <c r="D2058" s="227" t="s">
        <v>3289</v>
      </c>
      <c r="E2058" s="228"/>
      <c r="F2058" s="228" t="s">
        <v>517</v>
      </c>
      <c r="G2058" s="368">
        <v>0.10440000000000001</v>
      </c>
      <c r="H2058" s="369">
        <f>VLOOKUP(B2058,'CMP-SIN-SD-10-2023'!A:D,4,0)</f>
        <v>23.14</v>
      </c>
      <c r="I2058" s="369"/>
      <c r="J2058" s="25">
        <f t="shared" si="947"/>
        <v>2.41</v>
      </c>
      <c r="M2058" s="25">
        <f>VLOOKUP(B2058,'CMP-SIN-SD-10-2023'!A:D,4,0)</f>
        <v>23.14</v>
      </c>
      <c r="N2058" s="25" t="b">
        <f t="shared" si="948"/>
        <v>1</v>
      </c>
      <c r="O2058" s="377"/>
      <c r="P2058" s="377"/>
    </row>
    <row r="2059" spans="1:16" x14ac:dyDescent="0.25">
      <c r="A2059" s="367">
        <f t="shared" si="946"/>
        <v>95746</v>
      </c>
      <c r="B2059" s="226">
        <v>88264</v>
      </c>
      <c r="C2059" s="227"/>
      <c r="D2059" s="227" t="s">
        <v>3304</v>
      </c>
      <c r="E2059" s="228"/>
      <c r="F2059" s="228" t="s">
        <v>517</v>
      </c>
      <c r="G2059" s="368">
        <v>0.10440000000000001</v>
      </c>
      <c r="H2059" s="369">
        <f>VLOOKUP(B2059,'CMP-SIN-SD-10-2023'!A:D,4,0)</f>
        <v>29.88</v>
      </c>
      <c r="I2059" s="369"/>
      <c r="J2059" s="25">
        <f t="shared" si="947"/>
        <v>3.11</v>
      </c>
      <c r="M2059" s="25">
        <f>VLOOKUP(B2059,'CMP-SIN-SD-10-2023'!A:D,4,0)</f>
        <v>29.88</v>
      </c>
      <c r="N2059" s="25" t="b">
        <f t="shared" si="948"/>
        <v>1</v>
      </c>
      <c r="O2059" s="377"/>
      <c r="P2059" s="377"/>
    </row>
    <row r="2060" spans="1:16" ht="30" x14ac:dyDescent="0.25">
      <c r="A2060" s="378">
        <f t="shared" si="946"/>
        <v>95746</v>
      </c>
      <c r="B2060" s="379">
        <v>21136</v>
      </c>
      <c r="C2060" s="380"/>
      <c r="D2060" s="380" t="s">
        <v>7589</v>
      </c>
      <c r="E2060" s="381"/>
      <c r="F2060" s="381" t="s">
        <v>16</v>
      </c>
      <c r="G2060" s="382">
        <v>1.05</v>
      </c>
      <c r="H2060" s="383">
        <f>VLOOKUP(B2060,'INS-SIN-SD-10-2023'!A:D,4,0)</f>
        <v>13.72</v>
      </c>
      <c r="I2060" s="383"/>
      <c r="J2060" s="25">
        <f t="shared" si="947"/>
        <v>14.4</v>
      </c>
      <c r="M2060" s="25">
        <f>VLOOKUP(B2060,'INS-SIN-SD-10-2023'!A:D,4,0)</f>
        <v>13.72</v>
      </c>
      <c r="N2060" s="25" t="b">
        <f t="shared" si="948"/>
        <v>1</v>
      </c>
      <c r="O2060" s="377"/>
      <c r="P2060" s="377" t="s">
        <v>13773</v>
      </c>
    </row>
    <row r="2061" spans="1:16" ht="45" x14ac:dyDescent="0.25">
      <c r="A2061" s="328">
        <v>91926</v>
      </c>
      <c r="B2061" s="357"/>
      <c r="C2061" s="339" t="s">
        <v>60</v>
      </c>
      <c r="D2061" s="339"/>
      <c r="E2061" s="334" t="s">
        <v>16</v>
      </c>
      <c r="F2061" s="334"/>
      <c r="G2061" s="358"/>
      <c r="H2061" s="359"/>
      <c r="I2061" s="340">
        <f>SUMIF(A:A,A2061,J:J)</f>
        <v>4.57</v>
      </c>
      <c r="J2061" s="377"/>
      <c r="K2061" s="377"/>
      <c r="L2061" s="377"/>
      <c r="M2061" s="377"/>
      <c r="N2061" s="377"/>
      <c r="O2061" s="377"/>
      <c r="P2061" s="377"/>
    </row>
    <row r="2062" spans="1:16" x14ac:dyDescent="0.25">
      <c r="A2062" s="390">
        <f t="shared" ref="A2062:A2065" si="949">IF(O2062&lt;&gt;0,O2062,A2061)</f>
        <v>91926</v>
      </c>
      <c r="B2062" s="391">
        <v>88247</v>
      </c>
      <c r="C2062" s="392"/>
      <c r="D2062" s="392" t="s">
        <v>3289</v>
      </c>
      <c r="E2062" s="393"/>
      <c r="F2062" s="393" t="s">
        <v>517</v>
      </c>
      <c r="G2062" s="394">
        <v>2.9000000000000001E-2</v>
      </c>
      <c r="H2062" s="395">
        <f>VLOOKUP(B2062,'CMP-SIN-SD-10-2023'!A:D,4,0)</f>
        <v>23.14</v>
      </c>
      <c r="I2062" s="395"/>
      <c r="J2062" s="25">
        <f t="shared" ref="J2062:J2065" si="950">TRUNC((H2062*G2062),2)</f>
        <v>0.67</v>
      </c>
      <c r="M2062" s="25">
        <f>VLOOKUP(B2062,'CMP-SIN-SD-10-2023'!A:D,4,0)</f>
        <v>23.14</v>
      </c>
      <c r="N2062" s="25" t="b">
        <f t="shared" ref="N2062:N2065" si="951">M2062=H2062</f>
        <v>1</v>
      </c>
      <c r="O2062" s="377"/>
      <c r="P2062" s="377"/>
    </row>
    <row r="2063" spans="1:16" x14ac:dyDescent="0.25">
      <c r="A2063" s="367">
        <f t="shared" si="949"/>
        <v>91926</v>
      </c>
      <c r="B2063" s="226">
        <v>88264</v>
      </c>
      <c r="C2063" s="227"/>
      <c r="D2063" s="227" t="s">
        <v>3304</v>
      </c>
      <c r="E2063" s="228"/>
      <c r="F2063" s="228" t="s">
        <v>517</v>
      </c>
      <c r="G2063" s="368">
        <v>2.9000000000000001E-2</v>
      </c>
      <c r="H2063" s="369">
        <f>VLOOKUP(B2063,'CMP-SIN-SD-10-2023'!A:D,4,0)</f>
        <v>29.88</v>
      </c>
      <c r="I2063" s="369"/>
      <c r="J2063" s="25">
        <f t="shared" si="950"/>
        <v>0.86</v>
      </c>
      <c r="M2063" s="25">
        <f>VLOOKUP(B2063,'CMP-SIN-SD-10-2023'!A:D,4,0)</f>
        <v>29.88</v>
      </c>
      <c r="N2063" s="25" t="b">
        <f t="shared" si="951"/>
        <v>1</v>
      </c>
      <c r="O2063" s="377"/>
      <c r="P2063" s="377"/>
    </row>
    <row r="2064" spans="1:16" ht="45" x14ac:dyDescent="0.25">
      <c r="A2064" s="367">
        <f t="shared" si="949"/>
        <v>91926</v>
      </c>
      <c r="B2064" s="226">
        <v>1014</v>
      </c>
      <c r="C2064" s="227"/>
      <c r="D2064" s="227" t="s">
        <v>7495</v>
      </c>
      <c r="E2064" s="228"/>
      <c r="F2064" s="228" t="s">
        <v>16</v>
      </c>
      <c r="G2064" s="368">
        <v>1.2434000000000001</v>
      </c>
      <c r="H2064" s="369">
        <f>VLOOKUP(B2064,'INS-SIN-SD-10-2023'!A:D,4,0)</f>
        <v>2.42</v>
      </c>
      <c r="I2064" s="369"/>
      <c r="J2064" s="25">
        <f t="shared" si="950"/>
        <v>3</v>
      </c>
      <c r="M2064" s="25">
        <f>VLOOKUP(B2064,'INS-SIN-SD-10-2023'!A:D,4,0)</f>
        <v>2.42</v>
      </c>
      <c r="N2064" s="25" t="b">
        <f t="shared" si="951"/>
        <v>1</v>
      </c>
      <c r="O2064" s="377"/>
      <c r="P2064" s="377" t="s">
        <v>13773</v>
      </c>
    </row>
    <row r="2065" spans="1:16" ht="30" x14ac:dyDescent="0.25">
      <c r="A2065" s="378">
        <f t="shared" si="949"/>
        <v>91926</v>
      </c>
      <c r="B2065" s="379">
        <v>21127</v>
      </c>
      <c r="C2065" s="380"/>
      <c r="D2065" s="380" t="s">
        <v>7615</v>
      </c>
      <c r="E2065" s="381"/>
      <c r="F2065" s="381" t="s">
        <v>6</v>
      </c>
      <c r="G2065" s="382">
        <v>9.4000000000000004E-3</v>
      </c>
      <c r="H2065" s="383">
        <f>VLOOKUP(B2065,'INS-SIN-SD-10-2023'!A:D,4,0)</f>
        <v>4.72</v>
      </c>
      <c r="I2065" s="383"/>
      <c r="J2065" s="25">
        <f t="shared" si="950"/>
        <v>0.04</v>
      </c>
      <c r="M2065" s="25">
        <f>VLOOKUP(B2065,'INS-SIN-SD-10-2023'!A:D,4,0)</f>
        <v>4.72</v>
      </c>
      <c r="N2065" s="25" t="b">
        <f t="shared" si="951"/>
        <v>1</v>
      </c>
      <c r="O2065" s="377"/>
      <c r="P2065" s="377" t="s">
        <v>13773</v>
      </c>
    </row>
    <row r="2066" spans="1:16" ht="45" x14ac:dyDescent="0.25">
      <c r="A2066" s="328">
        <v>91928</v>
      </c>
      <c r="B2066" s="357"/>
      <c r="C2066" s="339" t="s">
        <v>61</v>
      </c>
      <c r="D2066" s="339"/>
      <c r="E2066" s="334" t="s">
        <v>16</v>
      </c>
      <c r="F2066" s="334"/>
      <c r="G2066" s="358"/>
      <c r="H2066" s="359"/>
      <c r="I2066" s="340">
        <f>SUMIF(A:A,A2066,J:J)</f>
        <v>7.080000000000001</v>
      </c>
      <c r="J2066" s="377"/>
      <c r="K2066" s="377"/>
      <c r="L2066" s="377"/>
      <c r="M2066" s="377"/>
      <c r="N2066" s="377"/>
      <c r="O2066" s="377"/>
      <c r="P2066" s="377"/>
    </row>
    <row r="2067" spans="1:16" x14ac:dyDescent="0.25">
      <c r="A2067" s="390">
        <f t="shared" ref="A2067:A2070" si="952">IF(O2067&lt;&gt;0,O2067,A2066)</f>
        <v>91928</v>
      </c>
      <c r="B2067" s="391">
        <v>88247</v>
      </c>
      <c r="C2067" s="392"/>
      <c r="D2067" s="392" t="s">
        <v>3289</v>
      </c>
      <c r="E2067" s="393"/>
      <c r="F2067" s="393" t="s">
        <v>517</v>
      </c>
      <c r="G2067" s="394">
        <v>3.9E-2</v>
      </c>
      <c r="H2067" s="395">
        <f>VLOOKUP(B2067,'CMP-SIN-SD-10-2023'!A:D,4,0)</f>
        <v>23.14</v>
      </c>
      <c r="I2067" s="395"/>
      <c r="J2067" s="25">
        <f t="shared" ref="J2067:J2070" si="953">TRUNC((H2067*G2067),2)</f>
        <v>0.9</v>
      </c>
      <c r="M2067" s="25">
        <f>VLOOKUP(B2067,'CMP-SIN-SD-10-2023'!A:D,4,0)</f>
        <v>23.14</v>
      </c>
      <c r="N2067" s="25" t="b">
        <f t="shared" ref="N2067:N2070" si="954">M2067=H2067</f>
        <v>1</v>
      </c>
      <c r="O2067" s="377"/>
      <c r="P2067" s="377"/>
    </row>
    <row r="2068" spans="1:16" x14ac:dyDescent="0.25">
      <c r="A2068" s="367">
        <f t="shared" si="952"/>
        <v>91928</v>
      </c>
      <c r="B2068" s="226">
        <v>88264</v>
      </c>
      <c r="C2068" s="227"/>
      <c r="D2068" s="227" t="s">
        <v>3304</v>
      </c>
      <c r="E2068" s="228"/>
      <c r="F2068" s="228" t="s">
        <v>517</v>
      </c>
      <c r="G2068" s="368">
        <v>3.9E-2</v>
      </c>
      <c r="H2068" s="369">
        <f>VLOOKUP(B2068,'CMP-SIN-SD-10-2023'!A:D,4,0)</f>
        <v>29.88</v>
      </c>
      <c r="I2068" s="369"/>
      <c r="J2068" s="25">
        <f t="shared" si="953"/>
        <v>1.1599999999999999</v>
      </c>
      <c r="M2068" s="25">
        <f>VLOOKUP(B2068,'CMP-SIN-SD-10-2023'!A:D,4,0)</f>
        <v>29.88</v>
      </c>
      <c r="N2068" s="25" t="b">
        <f t="shared" si="954"/>
        <v>1</v>
      </c>
      <c r="O2068" s="377"/>
      <c r="P2068" s="377"/>
    </row>
    <row r="2069" spans="1:16" ht="45" x14ac:dyDescent="0.25">
      <c r="A2069" s="367">
        <f t="shared" si="952"/>
        <v>91928</v>
      </c>
      <c r="B2069" s="226">
        <v>981</v>
      </c>
      <c r="C2069" s="227"/>
      <c r="D2069" s="227" t="s">
        <v>7497</v>
      </c>
      <c r="E2069" s="228"/>
      <c r="F2069" s="228" t="s">
        <v>16</v>
      </c>
      <c r="G2069" s="368">
        <v>1.2434000000000001</v>
      </c>
      <c r="H2069" s="369">
        <f>VLOOKUP(B2069,'INS-SIN-SD-10-2023'!A:D,4,0)</f>
        <v>4.01</v>
      </c>
      <c r="I2069" s="369"/>
      <c r="J2069" s="25">
        <f t="shared" si="953"/>
        <v>4.9800000000000004</v>
      </c>
      <c r="M2069" s="25">
        <f>VLOOKUP(B2069,'INS-SIN-SD-10-2023'!A:D,4,0)</f>
        <v>4.01</v>
      </c>
      <c r="N2069" s="25" t="b">
        <f t="shared" si="954"/>
        <v>1</v>
      </c>
      <c r="O2069" s="377"/>
      <c r="P2069" s="377" t="s">
        <v>13773</v>
      </c>
    </row>
    <row r="2070" spans="1:16" ht="30" x14ac:dyDescent="0.25">
      <c r="A2070" s="378">
        <f t="shared" si="952"/>
        <v>91928</v>
      </c>
      <c r="B2070" s="379">
        <v>21127</v>
      </c>
      <c r="C2070" s="380"/>
      <c r="D2070" s="380" t="s">
        <v>7615</v>
      </c>
      <c r="E2070" s="381"/>
      <c r="F2070" s="381" t="s">
        <v>6</v>
      </c>
      <c r="G2070" s="382">
        <v>9.4000000000000004E-3</v>
      </c>
      <c r="H2070" s="383">
        <f>VLOOKUP(B2070,'INS-SIN-SD-10-2023'!A:D,4,0)</f>
        <v>4.72</v>
      </c>
      <c r="I2070" s="383"/>
      <c r="J2070" s="25">
        <f t="shared" si="953"/>
        <v>0.04</v>
      </c>
      <c r="M2070" s="25">
        <f>VLOOKUP(B2070,'INS-SIN-SD-10-2023'!A:D,4,0)</f>
        <v>4.72</v>
      </c>
      <c r="N2070" s="25" t="b">
        <f t="shared" si="954"/>
        <v>1</v>
      </c>
      <c r="O2070" s="377"/>
      <c r="P2070" s="377" t="s">
        <v>13773</v>
      </c>
    </row>
    <row r="2071" spans="1:16" ht="45" x14ac:dyDescent="0.25">
      <c r="A2071" s="328">
        <v>91930</v>
      </c>
      <c r="B2071" s="357"/>
      <c r="C2071" s="339" t="s">
        <v>62</v>
      </c>
      <c r="D2071" s="339"/>
      <c r="E2071" s="334" t="s">
        <v>16</v>
      </c>
      <c r="F2071" s="334"/>
      <c r="G2071" s="358"/>
      <c r="H2071" s="359"/>
      <c r="I2071" s="340">
        <f>SUMIF(A:A,A2071,J:J)</f>
        <v>9.8999999999999986</v>
      </c>
      <c r="J2071" s="377"/>
      <c r="K2071" s="377"/>
      <c r="L2071" s="377"/>
      <c r="M2071" s="377"/>
      <c r="N2071" s="377"/>
      <c r="O2071" s="377"/>
      <c r="P2071" s="377"/>
    </row>
    <row r="2072" spans="1:16" x14ac:dyDescent="0.25">
      <c r="A2072" s="390">
        <f t="shared" ref="A2072:A2075" si="955">IF(O2072&lt;&gt;0,O2072,A2071)</f>
        <v>91930</v>
      </c>
      <c r="B2072" s="391">
        <v>88247</v>
      </c>
      <c r="C2072" s="392"/>
      <c r="D2072" s="392" t="s">
        <v>3289</v>
      </c>
      <c r="E2072" s="393"/>
      <c r="F2072" s="393" t="s">
        <v>517</v>
      </c>
      <c r="G2072" s="394">
        <v>5.0999999999999997E-2</v>
      </c>
      <c r="H2072" s="395">
        <f>VLOOKUP(B2072,'CMP-SIN-SD-10-2023'!A:D,4,0)</f>
        <v>23.14</v>
      </c>
      <c r="I2072" s="395"/>
      <c r="J2072" s="25">
        <f t="shared" ref="J2072:J2075" si="956">TRUNC((H2072*G2072),2)</f>
        <v>1.18</v>
      </c>
      <c r="M2072" s="25">
        <f>VLOOKUP(B2072,'CMP-SIN-SD-10-2023'!A:D,4,0)</f>
        <v>23.14</v>
      </c>
      <c r="N2072" s="25" t="b">
        <f t="shared" ref="N2072:N2075" si="957">M2072=H2072</f>
        <v>1</v>
      </c>
      <c r="O2072" s="377"/>
      <c r="P2072" s="377"/>
    </row>
    <row r="2073" spans="1:16" x14ac:dyDescent="0.25">
      <c r="A2073" s="367">
        <f t="shared" si="955"/>
        <v>91930</v>
      </c>
      <c r="B2073" s="226">
        <v>88264</v>
      </c>
      <c r="C2073" s="227"/>
      <c r="D2073" s="227" t="s">
        <v>3304</v>
      </c>
      <c r="E2073" s="228"/>
      <c r="F2073" s="228" t="s">
        <v>517</v>
      </c>
      <c r="G2073" s="368">
        <v>5.0999999999999997E-2</v>
      </c>
      <c r="H2073" s="369">
        <f>VLOOKUP(B2073,'CMP-SIN-SD-10-2023'!A:D,4,0)</f>
        <v>29.88</v>
      </c>
      <c r="I2073" s="369"/>
      <c r="J2073" s="25">
        <f t="shared" si="956"/>
        <v>1.52</v>
      </c>
      <c r="M2073" s="25">
        <f>VLOOKUP(B2073,'CMP-SIN-SD-10-2023'!A:D,4,0)</f>
        <v>29.88</v>
      </c>
      <c r="N2073" s="25" t="b">
        <f t="shared" si="957"/>
        <v>1</v>
      </c>
      <c r="O2073" s="377"/>
      <c r="P2073" s="377"/>
    </row>
    <row r="2074" spans="1:16" ht="45" x14ac:dyDescent="0.25">
      <c r="A2074" s="367">
        <f t="shared" si="955"/>
        <v>91930</v>
      </c>
      <c r="B2074" s="226">
        <v>982</v>
      </c>
      <c r="C2074" s="227"/>
      <c r="D2074" s="227" t="s">
        <v>7498</v>
      </c>
      <c r="E2074" s="228"/>
      <c r="F2074" s="228" t="s">
        <v>16</v>
      </c>
      <c r="G2074" s="368">
        <v>1.2434000000000001</v>
      </c>
      <c r="H2074" s="369">
        <f>VLOOKUP(B2074,'INS-SIN-SD-10-2023'!A:D,4,0)</f>
        <v>5.76</v>
      </c>
      <c r="I2074" s="369"/>
      <c r="J2074" s="25">
        <f t="shared" si="956"/>
        <v>7.16</v>
      </c>
      <c r="M2074" s="25">
        <f>VLOOKUP(B2074,'INS-SIN-SD-10-2023'!A:D,4,0)</f>
        <v>5.76</v>
      </c>
      <c r="N2074" s="25" t="b">
        <f t="shared" si="957"/>
        <v>1</v>
      </c>
      <c r="O2074" s="377"/>
      <c r="P2074" s="377" t="s">
        <v>13773</v>
      </c>
    </row>
    <row r="2075" spans="1:16" ht="30" x14ac:dyDescent="0.25">
      <c r="A2075" s="378">
        <f t="shared" si="955"/>
        <v>91930</v>
      </c>
      <c r="B2075" s="379">
        <v>21127</v>
      </c>
      <c r="C2075" s="380"/>
      <c r="D2075" s="380" t="s">
        <v>7615</v>
      </c>
      <c r="E2075" s="381"/>
      <c r="F2075" s="381" t="s">
        <v>6</v>
      </c>
      <c r="G2075" s="382">
        <v>9.4000000000000004E-3</v>
      </c>
      <c r="H2075" s="383">
        <f>VLOOKUP(B2075,'INS-SIN-SD-10-2023'!A:D,4,0)</f>
        <v>4.72</v>
      </c>
      <c r="I2075" s="383"/>
      <c r="J2075" s="25">
        <f t="shared" si="956"/>
        <v>0.04</v>
      </c>
      <c r="M2075" s="25">
        <f>VLOOKUP(B2075,'INS-SIN-SD-10-2023'!A:D,4,0)</f>
        <v>4.72</v>
      </c>
      <c r="N2075" s="25" t="b">
        <f t="shared" si="957"/>
        <v>1</v>
      </c>
      <c r="O2075" s="377"/>
      <c r="P2075" s="377" t="s">
        <v>13773</v>
      </c>
    </row>
    <row r="2076" spans="1:16" ht="45" x14ac:dyDescent="0.25">
      <c r="A2076" s="328">
        <v>91929</v>
      </c>
      <c r="B2076" s="357"/>
      <c r="C2076" s="339" t="s">
        <v>1644</v>
      </c>
      <c r="D2076" s="339"/>
      <c r="E2076" s="334" t="s">
        <v>16</v>
      </c>
      <c r="F2076" s="334"/>
      <c r="G2076" s="358"/>
      <c r="H2076" s="359"/>
      <c r="I2076" s="340">
        <f>SUMIF(A:A,A2076,J:J)</f>
        <v>7.580000000000001</v>
      </c>
      <c r="J2076" s="377"/>
      <c r="K2076" s="377"/>
      <c r="L2076" s="377"/>
      <c r="M2076" s="377"/>
      <c r="N2076" s="377"/>
      <c r="O2076" s="377"/>
      <c r="P2076" s="377"/>
    </row>
    <row r="2077" spans="1:16" x14ac:dyDescent="0.25">
      <c r="A2077" s="390">
        <f t="shared" ref="A2077:A2080" si="958">IF(O2077&lt;&gt;0,O2077,A2076)</f>
        <v>91929</v>
      </c>
      <c r="B2077" s="391">
        <v>88247</v>
      </c>
      <c r="C2077" s="392"/>
      <c r="D2077" s="392" t="s">
        <v>3289</v>
      </c>
      <c r="E2077" s="393"/>
      <c r="F2077" s="393" t="s">
        <v>517</v>
      </c>
      <c r="G2077" s="394">
        <v>3.9E-2</v>
      </c>
      <c r="H2077" s="395">
        <f>VLOOKUP(B2077,'CMP-SIN-SD-10-2023'!A:D,4,0)</f>
        <v>23.14</v>
      </c>
      <c r="I2077" s="395"/>
      <c r="J2077" s="25">
        <f t="shared" ref="J2077:J2080" si="959">TRUNC((H2077*G2077),2)</f>
        <v>0.9</v>
      </c>
      <c r="M2077" s="25">
        <f>VLOOKUP(B2077,'CMP-SIN-SD-10-2023'!A:D,4,0)</f>
        <v>23.14</v>
      </c>
      <c r="N2077" s="25" t="b">
        <f t="shared" ref="N2077:N2080" si="960">M2077=H2077</f>
        <v>1</v>
      </c>
      <c r="O2077" s="377"/>
      <c r="P2077" s="377"/>
    </row>
    <row r="2078" spans="1:16" x14ac:dyDescent="0.25">
      <c r="A2078" s="367">
        <f t="shared" si="958"/>
        <v>91929</v>
      </c>
      <c r="B2078" s="226">
        <v>88264</v>
      </c>
      <c r="C2078" s="227"/>
      <c r="D2078" s="227" t="s">
        <v>3304</v>
      </c>
      <c r="E2078" s="228"/>
      <c r="F2078" s="228" t="s">
        <v>517</v>
      </c>
      <c r="G2078" s="368">
        <v>3.9E-2</v>
      </c>
      <c r="H2078" s="369">
        <f>VLOOKUP(B2078,'CMP-SIN-SD-10-2023'!A:D,4,0)</f>
        <v>29.88</v>
      </c>
      <c r="I2078" s="369"/>
      <c r="J2078" s="25">
        <f t="shared" si="959"/>
        <v>1.1599999999999999</v>
      </c>
      <c r="M2078" s="25">
        <f>VLOOKUP(B2078,'CMP-SIN-SD-10-2023'!A:D,4,0)</f>
        <v>29.88</v>
      </c>
      <c r="N2078" s="25" t="b">
        <f t="shared" si="960"/>
        <v>1</v>
      </c>
      <c r="O2078" s="377"/>
      <c r="P2078" s="377"/>
    </row>
    <row r="2079" spans="1:16" ht="45" x14ac:dyDescent="0.25">
      <c r="A2079" s="367">
        <f t="shared" si="958"/>
        <v>91929</v>
      </c>
      <c r="B2079" s="226">
        <v>1021</v>
      </c>
      <c r="C2079" s="227"/>
      <c r="D2079" s="227" t="s">
        <v>7491</v>
      </c>
      <c r="E2079" s="228"/>
      <c r="F2079" s="228" t="s">
        <v>16</v>
      </c>
      <c r="G2079" s="368">
        <v>1.2434000000000001</v>
      </c>
      <c r="H2079" s="369">
        <f>VLOOKUP(B2079,'INS-SIN-SD-10-2023'!A:D,4,0)</f>
        <v>4.41</v>
      </c>
      <c r="I2079" s="369"/>
      <c r="J2079" s="25">
        <f t="shared" si="959"/>
        <v>5.48</v>
      </c>
      <c r="M2079" s="25">
        <f>VLOOKUP(B2079,'INS-SIN-SD-10-2023'!A:D,4,0)</f>
        <v>4.41</v>
      </c>
      <c r="N2079" s="25" t="b">
        <f t="shared" si="960"/>
        <v>1</v>
      </c>
      <c r="O2079" s="377"/>
      <c r="P2079" s="377" t="s">
        <v>13773</v>
      </c>
    </row>
    <row r="2080" spans="1:16" ht="30" x14ac:dyDescent="0.25">
      <c r="A2080" s="378">
        <f t="shared" si="958"/>
        <v>91929</v>
      </c>
      <c r="B2080" s="379">
        <v>21127</v>
      </c>
      <c r="C2080" s="380"/>
      <c r="D2080" s="380" t="s">
        <v>7615</v>
      </c>
      <c r="E2080" s="381"/>
      <c r="F2080" s="381" t="s">
        <v>6</v>
      </c>
      <c r="G2080" s="382">
        <v>9.4000000000000004E-3</v>
      </c>
      <c r="H2080" s="383">
        <f>VLOOKUP(B2080,'INS-SIN-SD-10-2023'!A:D,4,0)</f>
        <v>4.72</v>
      </c>
      <c r="I2080" s="383"/>
      <c r="J2080" s="25">
        <f t="shared" si="959"/>
        <v>0.04</v>
      </c>
      <c r="M2080" s="25">
        <f>VLOOKUP(B2080,'INS-SIN-SD-10-2023'!A:D,4,0)</f>
        <v>4.72</v>
      </c>
      <c r="N2080" s="25" t="b">
        <f t="shared" si="960"/>
        <v>1</v>
      </c>
      <c r="O2080" s="377"/>
      <c r="P2080" s="377" t="s">
        <v>13773</v>
      </c>
    </row>
    <row r="2081" spans="1:16" ht="45" x14ac:dyDescent="0.25">
      <c r="A2081" s="328">
        <v>91931</v>
      </c>
      <c r="B2081" s="357"/>
      <c r="C2081" s="339" t="s">
        <v>64</v>
      </c>
      <c r="D2081" s="339"/>
      <c r="E2081" s="334" t="s">
        <v>16</v>
      </c>
      <c r="F2081" s="334"/>
      <c r="G2081" s="358"/>
      <c r="H2081" s="359"/>
      <c r="I2081" s="340">
        <f>SUMIF(A:A,A2081,J:J)</f>
        <v>10.709999999999999</v>
      </c>
      <c r="J2081" s="377"/>
      <c r="K2081" s="377"/>
      <c r="L2081" s="377"/>
      <c r="M2081" s="377"/>
      <c r="N2081" s="377"/>
      <c r="O2081" s="377"/>
      <c r="P2081" s="377"/>
    </row>
    <row r="2082" spans="1:16" x14ac:dyDescent="0.25">
      <c r="A2082" s="390">
        <f t="shared" ref="A2082:A2085" si="961">IF(O2082&lt;&gt;0,O2082,A2081)</f>
        <v>91931</v>
      </c>
      <c r="B2082" s="391">
        <v>88247</v>
      </c>
      <c r="C2082" s="392"/>
      <c r="D2082" s="392" t="s">
        <v>3289</v>
      </c>
      <c r="E2082" s="393"/>
      <c r="F2082" s="393" t="s">
        <v>517</v>
      </c>
      <c r="G2082" s="394">
        <v>5.0999999999999997E-2</v>
      </c>
      <c r="H2082" s="395">
        <f>VLOOKUP(B2082,'CMP-SIN-SD-10-2023'!A:D,4,0)</f>
        <v>23.14</v>
      </c>
      <c r="I2082" s="395"/>
      <c r="J2082" s="25">
        <f t="shared" ref="J2082:J2085" si="962">TRUNC((H2082*G2082),2)</f>
        <v>1.18</v>
      </c>
      <c r="M2082" s="25">
        <f>VLOOKUP(B2082,'CMP-SIN-SD-10-2023'!A:D,4,0)</f>
        <v>23.14</v>
      </c>
      <c r="N2082" s="25" t="b">
        <f t="shared" ref="N2082:N2085" si="963">M2082=H2082</f>
        <v>1</v>
      </c>
      <c r="O2082" s="377"/>
      <c r="P2082" s="377"/>
    </row>
    <row r="2083" spans="1:16" x14ac:dyDescent="0.25">
      <c r="A2083" s="367">
        <f t="shared" si="961"/>
        <v>91931</v>
      </c>
      <c r="B2083" s="226">
        <v>88264</v>
      </c>
      <c r="C2083" s="227"/>
      <c r="D2083" s="227" t="s">
        <v>3304</v>
      </c>
      <c r="E2083" s="228"/>
      <c r="F2083" s="228" t="s">
        <v>517</v>
      </c>
      <c r="G2083" s="368">
        <v>5.0999999999999997E-2</v>
      </c>
      <c r="H2083" s="369">
        <f>VLOOKUP(B2083,'CMP-SIN-SD-10-2023'!A:D,4,0)</f>
        <v>29.88</v>
      </c>
      <c r="I2083" s="369"/>
      <c r="J2083" s="25">
        <f t="shared" si="962"/>
        <v>1.52</v>
      </c>
      <c r="M2083" s="25">
        <f>VLOOKUP(B2083,'CMP-SIN-SD-10-2023'!A:D,4,0)</f>
        <v>29.88</v>
      </c>
      <c r="N2083" s="25" t="b">
        <f t="shared" si="963"/>
        <v>1</v>
      </c>
      <c r="O2083" s="377"/>
      <c r="P2083" s="377"/>
    </row>
    <row r="2084" spans="1:16" ht="45" x14ac:dyDescent="0.25">
      <c r="A2084" s="367">
        <f t="shared" si="961"/>
        <v>91931</v>
      </c>
      <c r="B2084" s="226">
        <v>994</v>
      </c>
      <c r="C2084" s="227"/>
      <c r="D2084" s="227" t="s">
        <v>7493</v>
      </c>
      <c r="E2084" s="228"/>
      <c r="F2084" s="228" t="s">
        <v>16</v>
      </c>
      <c r="G2084" s="368">
        <v>1.2434000000000001</v>
      </c>
      <c r="H2084" s="369">
        <f>VLOOKUP(B2084,'INS-SIN-SD-10-2023'!A:D,4,0)</f>
        <v>6.41</v>
      </c>
      <c r="I2084" s="369"/>
      <c r="J2084" s="25">
        <f t="shared" si="962"/>
        <v>7.97</v>
      </c>
      <c r="M2084" s="25">
        <f>VLOOKUP(B2084,'INS-SIN-SD-10-2023'!A:D,4,0)</f>
        <v>6.41</v>
      </c>
      <c r="N2084" s="25" t="b">
        <f t="shared" si="963"/>
        <v>1</v>
      </c>
      <c r="O2084" s="377"/>
      <c r="P2084" s="377" t="s">
        <v>13773</v>
      </c>
    </row>
    <row r="2085" spans="1:16" ht="30" x14ac:dyDescent="0.25">
      <c r="A2085" s="378">
        <f t="shared" si="961"/>
        <v>91931</v>
      </c>
      <c r="B2085" s="379">
        <v>21127</v>
      </c>
      <c r="C2085" s="380"/>
      <c r="D2085" s="380" t="s">
        <v>7615</v>
      </c>
      <c r="E2085" s="381"/>
      <c r="F2085" s="381" t="s">
        <v>6</v>
      </c>
      <c r="G2085" s="382">
        <v>9.4000000000000004E-3</v>
      </c>
      <c r="H2085" s="383">
        <f>VLOOKUP(B2085,'INS-SIN-SD-10-2023'!A:D,4,0)</f>
        <v>4.72</v>
      </c>
      <c r="I2085" s="383"/>
      <c r="J2085" s="25">
        <f t="shared" si="962"/>
        <v>0.04</v>
      </c>
      <c r="M2085" s="25">
        <f>VLOOKUP(B2085,'INS-SIN-SD-10-2023'!A:D,4,0)</f>
        <v>4.72</v>
      </c>
      <c r="N2085" s="25" t="b">
        <f t="shared" si="963"/>
        <v>1</v>
      </c>
      <c r="O2085" s="377"/>
      <c r="P2085" s="377" t="s">
        <v>13773</v>
      </c>
    </row>
    <row r="2086" spans="1:16" ht="45" x14ac:dyDescent="0.25">
      <c r="A2086" s="328">
        <v>91935</v>
      </c>
      <c r="B2086" s="357"/>
      <c r="C2086" s="339" t="s">
        <v>1645</v>
      </c>
      <c r="D2086" s="339"/>
      <c r="E2086" s="334" t="s">
        <v>16</v>
      </c>
      <c r="F2086" s="334"/>
      <c r="G2086" s="358"/>
      <c r="H2086" s="359"/>
      <c r="I2086" s="340">
        <f>SUMIF(A:A,A2086,J:J)</f>
        <v>26.869999999999997</v>
      </c>
      <c r="J2086" s="377"/>
      <c r="K2086" s="377"/>
      <c r="L2086" s="377"/>
      <c r="M2086" s="377"/>
      <c r="N2086" s="377"/>
      <c r="O2086" s="377"/>
      <c r="P2086" s="377"/>
    </row>
    <row r="2087" spans="1:16" x14ac:dyDescent="0.25">
      <c r="A2087" s="390">
        <f t="shared" ref="A2087:A2090" si="964">IF(O2087&lt;&gt;0,O2087,A2086)</f>
        <v>91935</v>
      </c>
      <c r="B2087" s="391">
        <v>88247</v>
      </c>
      <c r="C2087" s="392"/>
      <c r="D2087" s="392" t="s">
        <v>3289</v>
      </c>
      <c r="E2087" s="393"/>
      <c r="F2087" s="393" t="s">
        <v>517</v>
      </c>
      <c r="G2087" s="394">
        <v>0.114</v>
      </c>
      <c r="H2087" s="395">
        <f>VLOOKUP(B2087,'CMP-SIN-SD-10-2023'!A:D,4,0)</f>
        <v>23.14</v>
      </c>
      <c r="I2087" s="395"/>
      <c r="J2087" s="25">
        <f t="shared" ref="J2087:J2090" si="965">TRUNC((H2087*G2087),2)</f>
        <v>2.63</v>
      </c>
      <c r="M2087" s="25">
        <f>VLOOKUP(B2087,'CMP-SIN-SD-10-2023'!A:D,4,0)</f>
        <v>23.14</v>
      </c>
      <c r="N2087" s="25" t="b">
        <f t="shared" ref="N2087:N2090" si="966">M2087=H2087</f>
        <v>1</v>
      </c>
      <c r="O2087" s="377"/>
      <c r="P2087" s="377"/>
    </row>
    <row r="2088" spans="1:16" x14ac:dyDescent="0.25">
      <c r="A2088" s="367">
        <f t="shared" si="964"/>
        <v>91935</v>
      </c>
      <c r="B2088" s="226">
        <v>88264</v>
      </c>
      <c r="C2088" s="227"/>
      <c r="D2088" s="227" t="s">
        <v>3304</v>
      </c>
      <c r="E2088" s="228"/>
      <c r="F2088" s="228" t="s">
        <v>517</v>
      </c>
      <c r="G2088" s="368">
        <v>0.114</v>
      </c>
      <c r="H2088" s="369">
        <f>VLOOKUP(B2088,'CMP-SIN-SD-10-2023'!A:D,4,0)</f>
        <v>29.88</v>
      </c>
      <c r="I2088" s="369"/>
      <c r="J2088" s="25">
        <f t="shared" si="965"/>
        <v>3.4</v>
      </c>
      <c r="M2088" s="25">
        <f>VLOOKUP(B2088,'CMP-SIN-SD-10-2023'!A:D,4,0)</f>
        <v>29.88</v>
      </c>
      <c r="N2088" s="25" t="b">
        <f t="shared" si="966"/>
        <v>1</v>
      </c>
      <c r="O2088" s="377"/>
      <c r="P2088" s="377"/>
    </row>
    <row r="2089" spans="1:16" ht="45" x14ac:dyDescent="0.25">
      <c r="A2089" s="367">
        <f t="shared" si="964"/>
        <v>91935</v>
      </c>
      <c r="B2089" s="226">
        <v>995</v>
      </c>
      <c r="C2089" s="227"/>
      <c r="D2089" s="227" t="s">
        <v>7489</v>
      </c>
      <c r="E2089" s="228"/>
      <c r="F2089" s="228" t="s">
        <v>16</v>
      </c>
      <c r="G2089" s="368">
        <v>1.2434000000000001</v>
      </c>
      <c r="H2089" s="369">
        <f>VLOOKUP(B2089,'INS-SIN-SD-10-2023'!A:D,4,0)</f>
        <v>16.73</v>
      </c>
      <c r="I2089" s="369"/>
      <c r="J2089" s="25">
        <f t="shared" si="965"/>
        <v>20.8</v>
      </c>
      <c r="M2089" s="25">
        <f>VLOOKUP(B2089,'INS-SIN-SD-10-2023'!A:D,4,0)</f>
        <v>16.73</v>
      </c>
      <c r="N2089" s="25" t="b">
        <f t="shared" si="966"/>
        <v>1</v>
      </c>
      <c r="O2089" s="377"/>
      <c r="P2089" s="377" t="s">
        <v>13773</v>
      </c>
    </row>
    <row r="2090" spans="1:16" ht="30" x14ac:dyDescent="0.25">
      <c r="A2090" s="378">
        <f t="shared" si="964"/>
        <v>91935</v>
      </c>
      <c r="B2090" s="379">
        <v>21127</v>
      </c>
      <c r="C2090" s="380"/>
      <c r="D2090" s="380" t="s">
        <v>7615</v>
      </c>
      <c r="E2090" s="381"/>
      <c r="F2090" s="381" t="s">
        <v>6</v>
      </c>
      <c r="G2090" s="382">
        <v>9.4000000000000004E-3</v>
      </c>
      <c r="H2090" s="383">
        <f>VLOOKUP(B2090,'INS-SIN-SD-10-2023'!A:D,4,0)</f>
        <v>4.72</v>
      </c>
      <c r="I2090" s="383"/>
      <c r="J2090" s="25">
        <f t="shared" si="965"/>
        <v>0.04</v>
      </c>
      <c r="M2090" s="25">
        <f>VLOOKUP(B2090,'INS-SIN-SD-10-2023'!A:D,4,0)</f>
        <v>4.72</v>
      </c>
      <c r="N2090" s="25" t="b">
        <f t="shared" si="966"/>
        <v>1</v>
      </c>
      <c r="O2090" s="377"/>
      <c r="P2090" s="377" t="s">
        <v>13773</v>
      </c>
    </row>
    <row r="2091" spans="1:16" ht="45" x14ac:dyDescent="0.25">
      <c r="A2091" s="328">
        <v>92984</v>
      </c>
      <c r="B2091" s="357"/>
      <c r="C2091" s="339" t="s">
        <v>5528</v>
      </c>
      <c r="D2091" s="339"/>
      <c r="E2091" s="334" t="s">
        <v>16</v>
      </c>
      <c r="F2091" s="334"/>
      <c r="G2091" s="358"/>
      <c r="H2091" s="359"/>
      <c r="I2091" s="340">
        <f>SUMIF(A:A,A2091,J:J)</f>
        <v>29.57</v>
      </c>
      <c r="J2091" s="377"/>
      <c r="K2091" s="377"/>
      <c r="L2091" s="377"/>
      <c r="M2091" s="377"/>
      <c r="N2091" s="377"/>
      <c r="O2091" s="377"/>
      <c r="P2091" s="377"/>
    </row>
    <row r="2092" spans="1:16" x14ac:dyDescent="0.25">
      <c r="A2092" s="390">
        <f t="shared" ref="A2092:A2095" si="967">IF(O2092&lt;&gt;0,O2092,A2091)</f>
        <v>92984</v>
      </c>
      <c r="B2092" s="391">
        <v>88247</v>
      </c>
      <c r="C2092" s="392"/>
      <c r="D2092" s="392" t="s">
        <v>3289</v>
      </c>
      <c r="E2092" s="393"/>
      <c r="F2092" s="393" t="s">
        <v>517</v>
      </c>
      <c r="G2092" s="394">
        <v>6.08E-2</v>
      </c>
      <c r="H2092" s="395">
        <f>VLOOKUP(B2092,'CMP-SIN-SD-10-2023'!A:D,4,0)</f>
        <v>23.14</v>
      </c>
      <c r="I2092" s="395"/>
      <c r="J2092" s="25">
        <f t="shared" ref="J2092:J2095" si="968">TRUNC((H2092*G2092),2)</f>
        <v>1.4</v>
      </c>
      <c r="M2092" s="25">
        <f>VLOOKUP(B2092,'CMP-SIN-SD-10-2023'!A:D,4,0)</f>
        <v>23.14</v>
      </c>
      <c r="N2092" s="25" t="b">
        <f t="shared" ref="N2092:N2095" si="969">M2092=H2092</f>
        <v>1</v>
      </c>
      <c r="O2092" s="377"/>
      <c r="P2092" s="377"/>
    </row>
    <row r="2093" spans="1:16" x14ac:dyDescent="0.25">
      <c r="A2093" s="367">
        <f t="shared" si="967"/>
        <v>92984</v>
      </c>
      <c r="B2093" s="226">
        <v>88264</v>
      </c>
      <c r="C2093" s="227"/>
      <c r="D2093" s="227" t="s">
        <v>3304</v>
      </c>
      <c r="E2093" s="228"/>
      <c r="F2093" s="228" t="s">
        <v>517</v>
      </c>
      <c r="G2093" s="368">
        <v>6.08E-2</v>
      </c>
      <c r="H2093" s="369">
        <f>VLOOKUP(B2093,'CMP-SIN-SD-10-2023'!A:D,4,0)</f>
        <v>29.88</v>
      </c>
      <c r="I2093" s="369"/>
      <c r="J2093" s="25">
        <f t="shared" si="968"/>
        <v>1.81</v>
      </c>
      <c r="M2093" s="25">
        <f>VLOOKUP(B2093,'CMP-SIN-SD-10-2023'!A:D,4,0)</f>
        <v>29.88</v>
      </c>
      <c r="N2093" s="25" t="b">
        <f t="shared" si="969"/>
        <v>1</v>
      </c>
      <c r="O2093" s="377"/>
      <c r="P2093" s="377"/>
    </row>
    <row r="2094" spans="1:16" ht="45" x14ac:dyDescent="0.25">
      <c r="A2094" s="367">
        <f t="shared" si="967"/>
        <v>92984</v>
      </c>
      <c r="B2094" s="226">
        <v>996</v>
      </c>
      <c r="C2094" s="227"/>
      <c r="D2094" s="227" t="s">
        <v>7490</v>
      </c>
      <c r="E2094" s="228"/>
      <c r="F2094" s="228" t="s">
        <v>16</v>
      </c>
      <c r="G2094" s="368">
        <v>1.0149999999999999</v>
      </c>
      <c r="H2094" s="369">
        <f>VLOOKUP(B2094,'INS-SIN-SD-10-2023'!A:D,4,0)</f>
        <v>25.94</v>
      </c>
      <c r="I2094" s="369"/>
      <c r="J2094" s="25">
        <f t="shared" si="968"/>
        <v>26.32</v>
      </c>
      <c r="M2094" s="25">
        <f>VLOOKUP(B2094,'INS-SIN-SD-10-2023'!A:D,4,0)</f>
        <v>25.94</v>
      </c>
      <c r="N2094" s="25" t="b">
        <f t="shared" si="969"/>
        <v>1</v>
      </c>
      <c r="O2094" s="377"/>
      <c r="P2094" s="377" t="s">
        <v>13773</v>
      </c>
    </row>
    <row r="2095" spans="1:16" ht="30" x14ac:dyDescent="0.25">
      <c r="A2095" s="378">
        <f t="shared" si="967"/>
        <v>92984</v>
      </c>
      <c r="B2095" s="379">
        <v>21127</v>
      </c>
      <c r="C2095" s="380"/>
      <c r="D2095" s="380" t="s">
        <v>7615</v>
      </c>
      <c r="E2095" s="381"/>
      <c r="F2095" s="381" t="s">
        <v>6</v>
      </c>
      <c r="G2095" s="382">
        <v>8.9999999999999993E-3</v>
      </c>
      <c r="H2095" s="383">
        <f>VLOOKUP(B2095,'INS-SIN-SD-10-2023'!A:D,4,0)</f>
        <v>4.72</v>
      </c>
      <c r="I2095" s="383"/>
      <c r="J2095" s="25">
        <f t="shared" si="968"/>
        <v>0.04</v>
      </c>
      <c r="M2095" s="25">
        <f>VLOOKUP(B2095,'INS-SIN-SD-10-2023'!A:D,4,0)</f>
        <v>4.72</v>
      </c>
      <c r="N2095" s="25" t="b">
        <f t="shared" si="969"/>
        <v>1</v>
      </c>
      <c r="O2095" s="377"/>
      <c r="P2095" s="377" t="s">
        <v>13773</v>
      </c>
    </row>
    <row r="2096" spans="1:16" ht="45" x14ac:dyDescent="0.25">
      <c r="A2096" s="328">
        <v>92988</v>
      </c>
      <c r="B2096" s="357"/>
      <c r="C2096" s="339" t="s">
        <v>5529</v>
      </c>
      <c r="D2096" s="339"/>
      <c r="E2096" s="334" t="s">
        <v>16</v>
      </c>
      <c r="F2096" s="334"/>
      <c r="G2096" s="358"/>
      <c r="H2096" s="359"/>
      <c r="I2096" s="340">
        <f>SUMIF(A:A,A2096,J:J)</f>
        <v>59.449999999999996</v>
      </c>
      <c r="J2096" s="377"/>
      <c r="K2096" s="377"/>
      <c r="L2096" s="377"/>
      <c r="M2096" s="377"/>
      <c r="N2096" s="377"/>
      <c r="O2096" s="377"/>
      <c r="P2096" s="377"/>
    </row>
    <row r="2097" spans="1:16" x14ac:dyDescent="0.25">
      <c r="A2097" s="390">
        <f t="shared" ref="A2097:A2100" si="970">IF(O2097&lt;&gt;0,O2097,A2096)</f>
        <v>92988</v>
      </c>
      <c r="B2097" s="391">
        <v>88247</v>
      </c>
      <c r="C2097" s="392"/>
      <c r="D2097" s="392" t="s">
        <v>3289</v>
      </c>
      <c r="E2097" s="393"/>
      <c r="F2097" s="393" t="s">
        <v>517</v>
      </c>
      <c r="G2097" s="394">
        <v>8.3000000000000004E-2</v>
      </c>
      <c r="H2097" s="395">
        <f>VLOOKUP(B2097,'CMP-SIN-SD-10-2023'!A:D,4,0)</f>
        <v>23.14</v>
      </c>
      <c r="I2097" s="395"/>
      <c r="J2097" s="25">
        <f t="shared" ref="J2097:J2100" si="971">TRUNC((H2097*G2097),2)</f>
        <v>1.92</v>
      </c>
      <c r="M2097" s="25">
        <f>VLOOKUP(B2097,'CMP-SIN-SD-10-2023'!A:D,4,0)</f>
        <v>23.14</v>
      </c>
      <c r="N2097" s="25" t="b">
        <f t="shared" ref="N2097:N2100" si="972">M2097=H2097</f>
        <v>1</v>
      </c>
      <c r="O2097" s="377"/>
      <c r="P2097" s="377"/>
    </row>
    <row r="2098" spans="1:16" x14ac:dyDescent="0.25">
      <c r="A2098" s="367">
        <f t="shared" si="970"/>
        <v>92988</v>
      </c>
      <c r="B2098" s="226">
        <v>88264</v>
      </c>
      <c r="C2098" s="227"/>
      <c r="D2098" s="227" t="s">
        <v>3304</v>
      </c>
      <c r="E2098" s="228"/>
      <c r="F2098" s="228" t="s">
        <v>517</v>
      </c>
      <c r="G2098" s="368">
        <v>8.3000000000000004E-2</v>
      </c>
      <c r="H2098" s="369">
        <f>VLOOKUP(B2098,'CMP-SIN-SD-10-2023'!A:D,4,0)</f>
        <v>29.88</v>
      </c>
      <c r="I2098" s="369"/>
      <c r="J2098" s="25">
        <f t="shared" si="971"/>
        <v>2.48</v>
      </c>
      <c r="M2098" s="25">
        <f>VLOOKUP(B2098,'CMP-SIN-SD-10-2023'!A:D,4,0)</f>
        <v>29.88</v>
      </c>
      <c r="N2098" s="25" t="b">
        <f t="shared" si="972"/>
        <v>1</v>
      </c>
      <c r="O2098" s="377"/>
      <c r="P2098" s="377"/>
    </row>
    <row r="2099" spans="1:16" ht="45" x14ac:dyDescent="0.25">
      <c r="A2099" s="367">
        <f t="shared" si="970"/>
        <v>92988</v>
      </c>
      <c r="B2099" s="226">
        <v>1018</v>
      </c>
      <c r="C2099" s="227"/>
      <c r="D2099" s="227" t="s">
        <v>7492</v>
      </c>
      <c r="E2099" s="228"/>
      <c r="F2099" s="228" t="s">
        <v>16</v>
      </c>
      <c r="G2099" s="368">
        <v>1.0149999999999999</v>
      </c>
      <c r="H2099" s="369">
        <f>VLOOKUP(B2099,'INS-SIN-SD-10-2023'!A:D,4,0)</f>
        <v>54.2</v>
      </c>
      <c r="I2099" s="369"/>
      <c r="J2099" s="25">
        <f t="shared" si="971"/>
        <v>55.01</v>
      </c>
      <c r="M2099" s="25">
        <f>VLOOKUP(B2099,'INS-SIN-SD-10-2023'!A:D,4,0)</f>
        <v>54.2</v>
      </c>
      <c r="N2099" s="25" t="b">
        <f t="shared" si="972"/>
        <v>1</v>
      </c>
      <c r="O2099" s="377"/>
      <c r="P2099" s="377" t="s">
        <v>13773</v>
      </c>
    </row>
    <row r="2100" spans="1:16" ht="30" x14ac:dyDescent="0.25">
      <c r="A2100" s="378">
        <f t="shared" si="970"/>
        <v>92988</v>
      </c>
      <c r="B2100" s="379">
        <v>21127</v>
      </c>
      <c r="C2100" s="380"/>
      <c r="D2100" s="380" t="s">
        <v>7615</v>
      </c>
      <c r="E2100" s="381"/>
      <c r="F2100" s="381" t="s">
        <v>6</v>
      </c>
      <c r="G2100" s="382">
        <v>8.9999999999999993E-3</v>
      </c>
      <c r="H2100" s="383">
        <f>VLOOKUP(B2100,'INS-SIN-SD-10-2023'!A:D,4,0)</f>
        <v>4.72</v>
      </c>
      <c r="I2100" s="383"/>
      <c r="J2100" s="25">
        <f t="shared" si="971"/>
        <v>0.04</v>
      </c>
      <c r="M2100" s="25">
        <f>VLOOKUP(B2100,'INS-SIN-SD-10-2023'!A:D,4,0)</f>
        <v>4.72</v>
      </c>
      <c r="N2100" s="25" t="b">
        <f t="shared" si="972"/>
        <v>1</v>
      </c>
      <c r="O2100" s="377"/>
      <c r="P2100" s="377" t="s">
        <v>13773</v>
      </c>
    </row>
    <row r="2101" spans="1:16" ht="45" x14ac:dyDescent="0.25">
      <c r="A2101" s="328">
        <v>91940</v>
      </c>
      <c r="B2101" s="357"/>
      <c r="C2101" s="339" t="s">
        <v>65</v>
      </c>
      <c r="D2101" s="339"/>
      <c r="E2101" s="334" t="s">
        <v>6</v>
      </c>
      <c r="F2101" s="334"/>
      <c r="G2101" s="358"/>
      <c r="H2101" s="359"/>
      <c r="I2101" s="340">
        <f>SUMIF(A:A,A2101,J:J)</f>
        <v>18.64</v>
      </c>
      <c r="J2101" s="377"/>
      <c r="K2101" s="377"/>
      <c r="L2101" s="377"/>
      <c r="M2101" s="377"/>
      <c r="N2101" s="377"/>
      <c r="O2101" s="377"/>
      <c r="P2101" s="377"/>
    </row>
    <row r="2102" spans="1:16" x14ac:dyDescent="0.25">
      <c r="A2102" s="390">
        <f t="shared" ref="A2102:A2105" si="973">IF(O2102&lt;&gt;0,O2102,A2101)</f>
        <v>91940</v>
      </c>
      <c r="B2102" s="391">
        <v>88247</v>
      </c>
      <c r="C2102" s="392"/>
      <c r="D2102" s="392" t="s">
        <v>3289</v>
      </c>
      <c r="E2102" s="393"/>
      <c r="F2102" s="393" t="s">
        <v>517</v>
      </c>
      <c r="G2102" s="394">
        <v>0.29099999999999998</v>
      </c>
      <c r="H2102" s="395">
        <f>VLOOKUP(B2102,'CMP-SIN-SD-10-2023'!A:D,4,0)</f>
        <v>23.14</v>
      </c>
      <c r="I2102" s="395"/>
      <c r="J2102" s="25">
        <f t="shared" ref="J2102:J2105" si="974">TRUNC((H2102*G2102),2)</f>
        <v>6.73</v>
      </c>
      <c r="M2102" s="25">
        <f>VLOOKUP(B2102,'CMP-SIN-SD-10-2023'!A:D,4,0)</f>
        <v>23.14</v>
      </c>
      <c r="N2102" s="25" t="b">
        <f t="shared" ref="N2102:N2105" si="975">M2102=H2102</f>
        <v>1</v>
      </c>
      <c r="O2102" s="377"/>
      <c r="P2102" s="377"/>
    </row>
    <row r="2103" spans="1:16" x14ac:dyDescent="0.25">
      <c r="A2103" s="367">
        <f t="shared" si="973"/>
        <v>91940</v>
      </c>
      <c r="B2103" s="226">
        <v>88264</v>
      </c>
      <c r="C2103" s="227"/>
      <c r="D2103" s="227" t="s">
        <v>3304</v>
      </c>
      <c r="E2103" s="228"/>
      <c r="F2103" s="228" t="s">
        <v>517</v>
      </c>
      <c r="G2103" s="368">
        <v>0.29099999999999998</v>
      </c>
      <c r="H2103" s="369">
        <f>VLOOKUP(B2103,'CMP-SIN-SD-10-2023'!A:D,4,0)</f>
        <v>29.88</v>
      </c>
      <c r="I2103" s="369"/>
      <c r="J2103" s="25">
        <f t="shared" si="974"/>
        <v>8.69</v>
      </c>
      <c r="M2103" s="25">
        <f>VLOOKUP(B2103,'CMP-SIN-SD-10-2023'!A:D,4,0)</f>
        <v>29.88</v>
      </c>
      <c r="N2103" s="25" t="b">
        <f t="shared" si="975"/>
        <v>1</v>
      </c>
      <c r="O2103" s="377"/>
      <c r="P2103" s="377"/>
    </row>
    <row r="2104" spans="1:16" ht="30" x14ac:dyDescent="0.25">
      <c r="A2104" s="367">
        <f t="shared" si="973"/>
        <v>91940</v>
      </c>
      <c r="B2104" s="226">
        <v>88629</v>
      </c>
      <c r="C2104" s="227"/>
      <c r="D2104" s="227" t="s">
        <v>2933</v>
      </c>
      <c r="E2104" s="228"/>
      <c r="F2104" s="228" t="s">
        <v>12</v>
      </c>
      <c r="G2104" s="368">
        <v>8.9999999999999998E-4</v>
      </c>
      <c r="H2104" s="369">
        <f>VLOOKUP(B2104,'CMP-SIN-SD-10-2023'!A:D,4,0)</f>
        <v>714.03</v>
      </c>
      <c r="I2104" s="369"/>
      <c r="J2104" s="25">
        <f t="shared" si="974"/>
        <v>0.64</v>
      </c>
      <c r="M2104" s="25">
        <f>VLOOKUP(B2104,'CMP-SIN-SD-10-2023'!A:D,4,0)</f>
        <v>714.03</v>
      </c>
      <c r="N2104" s="25" t="b">
        <f t="shared" si="975"/>
        <v>1</v>
      </c>
      <c r="O2104" s="377"/>
      <c r="P2104" s="377"/>
    </row>
    <row r="2105" spans="1:16" ht="30" x14ac:dyDescent="0.25">
      <c r="A2105" s="378">
        <f t="shared" si="973"/>
        <v>91940</v>
      </c>
      <c r="B2105" s="379">
        <v>1872</v>
      </c>
      <c r="C2105" s="380"/>
      <c r="D2105" s="380" t="s">
        <v>7509</v>
      </c>
      <c r="E2105" s="381"/>
      <c r="F2105" s="381" t="s">
        <v>6</v>
      </c>
      <c r="G2105" s="382">
        <v>1</v>
      </c>
      <c r="H2105" s="383">
        <f>VLOOKUP(B2105,'INS-SIN-SD-10-2023'!A:D,4,0)</f>
        <v>2.58</v>
      </c>
      <c r="I2105" s="383"/>
      <c r="J2105" s="25">
        <f t="shared" si="974"/>
        <v>2.58</v>
      </c>
      <c r="M2105" s="25">
        <f>VLOOKUP(B2105,'INS-SIN-SD-10-2023'!A:D,4,0)</f>
        <v>2.58</v>
      </c>
      <c r="N2105" s="25" t="b">
        <f t="shared" si="975"/>
        <v>1</v>
      </c>
      <c r="O2105" s="377"/>
      <c r="P2105" s="377" t="s">
        <v>13773</v>
      </c>
    </row>
    <row r="2106" spans="1:16" ht="30" x14ac:dyDescent="0.25">
      <c r="A2106" s="328" t="s">
        <v>14107</v>
      </c>
      <c r="B2106" s="357"/>
      <c r="C2106" s="339" t="s">
        <v>14108</v>
      </c>
      <c r="D2106" s="339"/>
      <c r="E2106" s="334" t="s">
        <v>6</v>
      </c>
      <c r="F2106" s="334"/>
      <c r="G2106" s="358"/>
      <c r="H2106" s="359"/>
      <c r="I2106" s="340">
        <f>SUMIF(A:A,A2106,J:J)</f>
        <v>78.989999999999995</v>
      </c>
      <c r="J2106" s="377"/>
      <c r="K2106" s="377"/>
      <c r="L2106" s="377"/>
      <c r="M2106" s="377"/>
      <c r="N2106" s="377"/>
      <c r="O2106" s="377"/>
      <c r="P2106" s="377"/>
    </row>
    <row r="2107" spans="1:16" x14ac:dyDescent="0.25">
      <c r="A2107" s="390" t="str">
        <f t="shared" ref="A2107:A2109" si="976">IF(O2107&lt;&gt;0,O2107,A2106)</f>
        <v>CCU.06.0019</v>
      </c>
      <c r="B2107" s="391">
        <v>88247</v>
      </c>
      <c r="C2107" s="392"/>
      <c r="D2107" s="392" t="s">
        <v>3289</v>
      </c>
      <c r="E2107" s="393"/>
      <c r="F2107" s="393" t="s">
        <v>517</v>
      </c>
      <c r="G2107" s="394">
        <v>1.00027</v>
      </c>
      <c r="H2107" s="395">
        <f>VLOOKUP(B2107,'CMP-SIN-SD-10-2023'!A:D,4,0)</f>
        <v>23.14</v>
      </c>
      <c r="I2107" s="395"/>
      <c r="J2107" s="25">
        <f t="shared" ref="J2107:J2109" si="977">TRUNC((H2107*G2107),2)</f>
        <v>23.14</v>
      </c>
      <c r="M2107" s="25">
        <f>VLOOKUP(B2107,'CMP-SIN-SD-10-2023'!A:D,4,0)</f>
        <v>23.14</v>
      </c>
      <c r="N2107" s="25" t="b">
        <f t="shared" ref="N2107:N2109" si="978">M2107=H2107</f>
        <v>1</v>
      </c>
      <c r="O2107" s="377"/>
      <c r="P2107" s="377"/>
    </row>
    <row r="2108" spans="1:16" x14ac:dyDescent="0.25">
      <c r="A2108" s="367" t="str">
        <f t="shared" si="976"/>
        <v>CCU.06.0019</v>
      </c>
      <c r="B2108" s="226">
        <v>88264</v>
      </c>
      <c r="C2108" s="227"/>
      <c r="D2108" s="227" t="s">
        <v>3304</v>
      </c>
      <c r="E2108" s="228"/>
      <c r="F2108" s="228" t="s">
        <v>517</v>
      </c>
      <c r="G2108" s="368">
        <v>1.0001199999999999</v>
      </c>
      <c r="H2108" s="369">
        <f>VLOOKUP(B2108,'CMP-SIN-SD-10-2023'!A:D,4,0)</f>
        <v>29.88</v>
      </c>
      <c r="I2108" s="369"/>
      <c r="J2108" s="25">
        <f t="shared" si="977"/>
        <v>29.88</v>
      </c>
      <c r="M2108" s="25">
        <f>VLOOKUP(B2108,'CMP-SIN-SD-10-2023'!A:D,4,0)</f>
        <v>29.88</v>
      </c>
      <c r="N2108" s="25" t="b">
        <f t="shared" si="978"/>
        <v>1</v>
      </c>
      <c r="O2108" s="377"/>
      <c r="P2108" s="377"/>
    </row>
    <row r="2109" spans="1:16" x14ac:dyDescent="0.25">
      <c r="A2109" s="378" t="str">
        <f t="shared" si="976"/>
        <v>CCU.06.0019</v>
      </c>
      <c r="B2109" s="379">
        <v>54805</v>
      </c>
      <c r="C2109" s="380"/>
      <c r="D2109" s="380" t="s">
        <v>14109</v>
      </c>
      <c r="E2109" s="381"/>
      <c r="F2109" s="381" t="s">
        <v>14110</v>
      </c>
      <c r="G2109" s="382">
        <v>1</v>
      </c>
      <c r="H2109" s="383">
        <v>25.97</v>
      </c>
      <c r="I2109" s="383"/>
      <c r="J2109" s="25">
        <f t="shared" si="977"/>
        <v>25.97</v>
      </c>
      <c r="M2109" s="25" t="e">
        <f>VLOOKUP(B2109,'CMP-SIN-SD-10-2023'!A:D,4,0)</f>
        <v>#N/A</v>
      </c>
      <c r="N2109" s="25" t="e">
        <f t="shared" si="978"/>
        <v>#N/A</v>
      </c>
      <c r="O2109" s="377"/>
      <c r="P2109" s="377" t="s">
        <v>13856</v>
      </c>
    </row>
    <row r="2110" spans="1:16" ht="30" x14ac:dyDescent="0.25">
      <c r="A2110" s="328">
        <v>91936</v>
      </c>
      <c r="B2110" s="357"/>
      <c r="C2110" s="339" t="s">
        <v>1656</v>
      </c>
      <c r="D2110" s="339"/>
      <c r="E2110" s="334" t="s">
        <v>6</v>
      </c>
      <c r="F2110" s="334"/>
      <c r="G2110" s="358"/>
      <c r="H2110" s="359"/>
      <c r="I2110" s="340">
        <f>SUMIF(A:A,A2110,J:J)</f>
        <v>18.420000000000002</v>
      </c>
      <c r="J2110" s="377"/>
      <c r="K2110" s="377"/>
      <c r="L2110" s="377"/>
      <c r="M2110" s="377"/>
      <c r="N2110" s="377"/>
      <c r="O2110" s="377"/>
      <c r="P2110" s="377"/>
    </row>
    <row r="2111" spans="1:16" x14ac:dyDescent="0.25">
      <c r="A2111" s="390">
        <f t="shared" ref="A2111:A2113" si="979">IF(O2111&lt;&gt;0,O2111,A2110)</f>
        <v>91936</v>
      </c>
      <c r="B2111" s="391">
        <v>88247</v>
      </c>
      <c r="C2111" s="392"/>
      <c r="D2111" s="392" t="s">
        <v>3289</v>
      </c>
      <c r="E2111" s="393"/>
      <c r="F2111" s="393" t="s">
        <v>517</v>
      </c>
      <c r="G2111" s="394">
        <v>0.222</v>
      </c>
      <c r="H2111" s="395">
        <f>VLOOKUP(B2111,'CMP-SIN-SD-10-2023'!A:D,4,0)</f>
        <v>23.14</v>
      </c>
      <c r="I2111" s="395"/>
      <c r="J2111" s="25">
        <f t="shared" ref="J2111:J2113" si="980">TRUNC((H2111*G2111),2)</f>
        <v>5.13</v>
      </c>
      <c r="M2111" s="25">
        <f>VLOOKUP(B2111,'CMP-SIN-SD-10-2023'!A:D,4,0)</f>
        <v>23.14</v>
      </c>
      <c r="N2111" s="25" t="b">
        <f t="shared" ref="N2111:N2113" si="981">M2111=H2111</f>
        <v>1</v>
      </c>
      <c r="O2111" s="377"/>
      <c r="P2111" s="377"/>
    </row>
    <row r="2112" spans="1:16" x14ac:dyDescent="0.25">
      <c r="A2112" s="367">
        <f t="shared" si="979"/>
        <v>91936</v>
      </c>
      <c r="B2112" s="226">
        <v>88264</v>
      </c>
      <c r="C2112" s="227"/>
      <c r="D2112" s="227" t="s">
        <v>3304</v>
      </c>
      <c r="E2112" s="228"/>
      <c r="F2112" s="228" t="s">
        <v>517</v>
      </c>
      <c r="G2112" s="368">
        <v>0.222</v>
      </c>
      <c r="H2112" s="369">
        <f>VLOOKUP(B2112,'CMP-SIN-SD-10-2023'!A:D,4,0)</f>
        <v>29.88</v>
      </c>
      <c r="I2112" s="369"/>
      <c r="J2112" s="25">
        <f t="shared" si="980"/>
        <v>6.63</v>
      </c>
      <c r="M2112" s="25">
        <f>VLOOKUP(B2112,'CMP-SIN-SD-10-2023'!A:D,4,0)</f>
        <v>29.88</v>
      </c>
      <c r="N2112" s="25" t="b">
        <f t="shared" si="981"/>
        <v>1</v>
      </c>
      <c r="O2112" s="377"/>
      <c r="P2112" s="377"/>
    </row>
    <row r="2113" spans="1:16" ht="30" x14ac:dyDescent="0.25">
      <c r="A2113" s="378">
        <f t="shared" si="979"/>
        <v>91936</v>
      </c>
      <c r="B2113" s="379">
        <v>12001</v>
      </c>
      <c r="C2113" s="380"/>
      <c r="D2113" s="380" t="s">
        <v>7512</v>
      </c>
      <c r="E2113" s="381"/>
      <c r="F2113" s="381" t="s">
        <v>6</v>
      </c>
      <c r="G2113" s="382">
        <v>1</v>
      </c>
      <c r="H2113" s="383">
        <f>VLOOKUP(B2113,'INS-SIN-SD-10-2023'!A:D,4,0)</f>
        <v>6.66</v>
      </c>
      <c r="I2113" s="383"/>
      <c r="J2113" s="25">
        <f t="shared" si="980"/>
        <v>6.66</v>
      </c>
      <c r="M2113" s="25">
        <f>VLOOKUP(B2113,'INS-SIN-SD-10-2023'!A:D,4,0)</f>
        <v>6.66</v>
      </c>
      <c r="N2113" s="25" t="b">
        <f t="shared" si="981"/>
        <v>1</v>
      </c>
      <c r="O2113" s="377"/>
      <c r="P2113" s="377" t="s">
        <v>13773</v>
      </c>
    </row>
    <row r="2114" spans="1:16" ht="30" x14ac:dyDescent="0.25">
      <c r="A2114" s="328" t="s">
        <v>7019</v>
      </c>
      <c r="B2114" s="357"/>
      <c r="C2114" s="339" t="s">
        <v>14111</v>
      </c>
      <c r="D2114" s="339"/>
      <c r="E2114" s="334" t="s">
        <v>6</v>
      </c>
      <c r="F2114" s="334"/>
      <c r="G2114" s="358"/>
      <c r="H2114" s="359"/>
      <c r="I2114" s="340">
        <f>SUMIF(A:A,A2114,J:J)</f>
        <v>118.03</v>
      </c>
      <c r="J2114" s="377"/>
      <c r="K2114" s="377"/>
      <c r="L2114" s="377"/>
      <c r="M2114" s="377"/>
      <c r="N2114" s="377"/>
      <c r="O2114" s="377"/>
      <c r="P2114" s="377"/>
    </row>
    <row r="2115" spans="1:16" x14ac:dyDescent="0.25">
      <c r="A2115" s="390" t="str">
        <f t="shared" ref="A2115:A2117" si="982">IF(O2115&lt;&gt;0,O2115,A2114)</f>
        <v>CCU.06.0046</v>
      </c>
      <c r="B2115" s="391">
        <v>88247</v>
      </c>
      <c r="C2115" s="392"/>
      <c r="D2115" s="392" t="s">
        <v>3289</v>
      </c>
      <c r="E2115" s="393"/>
      <c r="F2115" s="393" t="s">
        <v>517</v>
      </c>
      <c r="G2115" s="394">
        <v>1.5</v>
      </c>
      <c r="H2115" s="395">
        <f>VLOOKUP(B2115,'CMP-SIN-SD-10-2023'!A:D,4,0)</f>
        <v>23.14</v>
      </c>
      <c r="I2115" s="395"/>
      <c r="J2115" s="25">
        <f t="shared" ref="J2115:J2117" si="983">TRUNC((H2115*G2115),2)</f>
        <v>34.71</v>
      </c>
      <c r="M2115" s="25">
        <f>VLOOKUP(B2115,'CMP-SIN-SD-10-2023'!A:D,4,0)</f>
        <v>23.14</v>
      </c>
      <c r="N2115" s="25" t="b">
        <f t="shared" ref="N2115:N2117" si="984">M2115=H2115</f>
        <v>1</v>
      </c>
      <c r="O2115" s="377"/>
      <c r="P2115" s="377"/>
    </row>
    <row r="2116" spans="1:16" x14ac:dyDescent="0.25">
      <c r="A2116" s="367" t="str">
        <f t="shared" si="982"/>
        <v>CCU.06.0046</v>
      </c>
      <c r="B2116" s="226">
        <v>88264</v>
      </c>
      <c r="C2116" s="227"/>
      <c r="D2116" s="227" t="s">
        <v>3304</v>
      </c>
      <c r="E2116" s="228"/>
      <c r="F2116" s="228" t="s">
        <v>517</v>
      </c>
      <c r="G2116" s="368">
        <v>1.5</v>
      </c>
      <c r="H2116" s="369">
        <f>VLOOKUP(B2116,'CMP-SIN-SD-10-2023'!A:D,4,0)</f>
        <v>29.88</v>
      </c>
      <c r="I2116" s="369"/>
      <c r="J2116" s="25">
        <f t="shared" si="983"/>
        <v>44.82</v>
      </c>
      <c r="M2116" s="25">
        <f>VLOOKUP(B2116,'CMP-SIN-SD-10-2023'!A:D,4,0)</f>
        <v>29.88</v>
      </c>
      <c r="N2116" s="25" t="b">
        <f t="shared" si="984"/>
        <v>1</v>
      </c>
      <c r="O2116" s="377"/>
      <c r="P2116" s="377"/>
    </row>
    <row r="2117" spans="1:16" x14ac:dyDescent="0.25">
      <c r="A2117" s="378" t="str">
        <f t="shared" si="982"/>
        <v>CCU.06.0046</v>
      </c>
      <c r="B2117" s="379">
        <v>3130</v>
      </c>
      <c r="C2117" s="380"/>
      <c r="D2117" s="380" t="s">
        <v>14112</v>
      </c>
      <c r="E2117" s="381"/>
      <c r="F2117" s="381" t="s">
        <v>13836</v>
      </c>
      <c r="G2117" s="382">
        <v>1</v>
      </c>
      <c r="H2117" s="383">
        <v>38.5</v>
      </c>
      <c r="I2117" s="383"/>
      <c r="J2117" s="25">
        <f t="shared" si="983"/>
        <v>38.5</v>
      </c>
      <c r="M2117" s="25" t="e">
        <f>VLOOKUP(B2117,'CMP-SIN-SD-10-2023'!A:D,4,0)</f>
        <v>#N/A</v>
      </c>
      <c r="N2117" s="25" t="e">
        <f t="shared" si="984"/>
        <v>#N/A</v>
      </c>
      <c r="O2117" s="377"/>
      <c r="P2117" s="377" t="s">
        <v>13837</v>
      </c>
    </row>
    <row r="2118" spans="1:16" ht="30" x14ac:dyDescent="0.25">
      <c r="A2118" s="328" t="s">
        <v>7020</v>
      </c>
      <c r="B2118" s="357"/>
      <c r="C2118" s="339" t="s">
        <v>14113</v>
      </c>
      <c r="D2118" s="339"/>
      <c r="E2118" s="334" t="s">
        <v>6</v>
      </c>
      <c r="F2118" s="334"/>
      <c r="G2118" s="358"/>
      <c r="H2118" s="359"/>
      <c r="I2118" s="340">
        <f>SUMIF(A:A,A2118,J:J)</f>
        <v>520.22</v>
      </c>
      <c r="J2118" s="377"/>
      <c r="K2118" s="377"/>
      <c r="L2118" s="377"/>
      <c r="M2118" s="377"/>
      <c r="N2118" s="377"/>
      <c r="O2118" s="377"/>
      <c r="P2118" s="377"/>
    </row>
    <row r="2119" spans="1:16" x14ac:dyDescent="0.25">
      <c r="A2119" s="390" t="str">
        <f t="shared" ref="A2119:A2121" si="985">IF(O2119&lt;&gt;0,O2119,A2118)</f>
        <v>CCU.06.0045</v>
      </c>
      <c r="B2119" s="391">
        <v>88247</v>
      </c>
      <c r="C2119" s="392"/>
      <c r="D2119" s="392" t="s">
        <v>3289</v>
      </c>
      <c r="E2119" s="393"/>
      <c r="F2119" s="393" t="s">
        <v>517</v>
      </c>
      <c r="G2119" s="394">
        <v>0.75019999999999998</v>
      </c>
      <c r="H2119" s="395">
        <f>VLOOKUP(B2119,'CMP-SIN-SD-10-2023'!A:D,4,0)</f>
        <v>23.14</v>
      </c>
      <c r="I2119" s="395"/>
      <c r="J2119" s="25">
        <f t="shared" ref="J2119:J2121" si="986">TRUNC((H2119*G2119),2)</f>
        <v>17.350000000000001</v>
      </c>
      <c r="M2119" s="25">
        <f>VLOOKUP(B2119,'CMP-SIN-SD-10-2023'!A:D,4,0)</f>
        <v>23.14</v>
      </c>
      <c r="N2119" s="25" t="b">
        <f t="shared" ref="N2119:N2121" si="987">M2119=H2119</f>
        <v>1</v>
      </c>
      <c r="O2119" s="377"/>
      <c r="P2119" s="377"/>
    </row>
    <row r="2120" spans="1:16" x14ac:dyDescent="0.25">
      <c r="A2120" s="367" t="str">
        <f t="shared" si="985"/>
        <v>CCU.06.0045</v>
      </c>
      <c r="B2120" s="226">
        <v>88264</v>
      </c>
      <c r="C2120" s="227"/>
      <c r="D2120" s="227" t="s">
        <v>3304</v>
      </c>
      <c r="E2120" s="228"/>
      <c r="F2120" s="228" t="s">
        <v>517</v>
      </c>
      <c r="G2120" s="368">
        <v>1.5001800000000001</v>
      </c>
      <c r="H2120" s="369">
        <f>VLOOKUP(B2120,'CMP-SIN-SD-10-2023'!A:D,4,0)</f>
        <v>29.88</v>
      </c>
      <c r="I2120" s="369"/>
      <c r="J2120" s="25">
        <f t="shared" si="986"/>
        <v>44.82</v>
      </c>
      <c r="M2120" s="25">
        <f>VLOOKUP(B2120,'CMP-SIN-SD-10-2023'!A:D,4,0)</f>
        <v>29.88</v>
      </c>
      <c r="N2120" s="25" t="b">
        <f t="shared" si="987"/>
        <v>1</v>
      </c>
      <c r="O2120" s="377"/>
      <c r="P2120" s="377"/>
    </row>
    <row r="2121" spans="1:16" ht="30" x14ac:dyDescent="0.25">
      <c r="A2121" s="378" t="str">
        <f t="shared" si="985"/>
        <v>CCU.06.0045</v>
      </c>
      <c r="B2121" s="379">
        <v>54847</v>
      </c>
      <c r="C2121" s="380"/>
      <c r="D2121" s="380" t="s">
        <v>14114</v>
      </c>
      <c r="E2121" s="381"/>
      <c r="F2121" s="381" t="s">
        <v>6</v>
      </c>
      <c r="G2121" s="382">
        <v>1</v>
      </c>
      <c r="H2121" s="383">
        <v>458.05</v>
      </c>
      <c r="I2121" s="383"/>
      <c r="J2121" s="25">
        <f t="shared" si="986"/>
        <v>458.05</v>
      </c>
      <c r="M2121" s="25" t="e">
        <f>VLOOKUP(B2121,'CMP-SIN-SD-10-2023'!A:D,4,0)</f>
        <v>#N/A</v>
      </c>
      <c r="N2121" s="25" t="e">
        <f t="shared" si="987"/>
        <v>#N/A</v>
      </c>
      <c r="O2121" s="377"/>
      <c r="P2121" s="377" t="s">
        <v>13856</v>
      </c>
    </row>
    <row r="2122" spans="1:16" ht="45" x14ac:dyDescent="0.25">
      <c r="A2122" s="328">
        <v>97886</v>
      </c>
      <c r="B2122" s="357"/>
      <c r="C2122" s="339" t="s">
        <v>4182</v>
      </c>
      <c r="D2122" s="339"/>
      <c r="E2122" s="334" t="s">
        <v>6</v>
      </c>
      <c r="F2122" s="334"/>
      <c r="G2122" s="358"/>
      <c r="H2122" s="359"/>
      <c r="I2122" s="340">
        <f>SUMIF(A:A,A2122,J:J)</f>
        <v>176.87999999999997</v>
      </c>
      <c r="J2122" s="377"/>
      <c r="K2122" s="377"/>
      <c r="L2122" s="377"/>
      <c r="M2122" s="377"/>
      <c r="N2122" s="377"/>
      <c r="O2122" s="377"/>
      <c r="P2122" s="377"/>
    </row>
    <row r="2123" spans="1:16" ht="30" x14ac:dyDescent="0.25">
      <c r="A2123" s="390">
        <f t="shared" ref="A2123:A2129" si="988">IF(O2123&lt;&gt;0,O2123,A2122)</f>
        <v>97886</v>
      </c>
      <c r="B2123" s="391">
        <v>97734</v>
      </c>
      <c r="C2123" s="392"/>
      <c r="D2123" s="392" t="s">
        <v>1596</v>
      </c>
      <c r="E2123" s="393"/>
      <c r="F2123" s="393" t="s">
        <v>12</v>
      </c>
      <c r="G2123" s="394">
        <v>1.7500000000000002E-2</v>
      </c>
      <c r="H2123" s="395">
        <f>VLOOKUP(B2123,'CMP-SIN-SD-10-2023'!A:D,4,0)</f>
        <v>3131.74</v>
      </c>
      <c r="I2123" s="395"/>
      <c r="J2123" s="25">
        <f t="shared" ref="J2123:J2129" si="989">TRUNC((H2123*G2123),2)</f>
        <v>54.8</v>
      </c>
      <c r="M2123" s="25">
        <f>VLOOKUP(B2123,'CMP-SIN-SD-10-2023'!A:D,4,0)</f>
        <v>3131.74</v>
      </c>
      <c r="N2123" s="25" t="b">
        <f t="shared" ref="N2123:N2129" si="990">M2123=H2123</f>
        <v>1</v>
      </c>
      <c r="O2123" s="377"/>
      <c r="P2123" s="377"/>
    </row>
    <row r="2124" spans="1:16" ht="45" x14ac:dyDescent="0.25">
      <c r="A2124" s="367">
        <f t="shared" si="988"/>
        <v>97886</v>
      </c>
      <c r="B2124" s="226">
        <v>87316</v>
      </c>
      <c r="C2124" s="227"/>
      <c r="D2124" s="227" t="s">
        <v>2843</v>
      </c>
      <c r="E2124" s="228"/>
      <c r="F2124" s="228" t="s">
        <v>12</v>
      </c>
      <c r="G2124" s="368">
        <v>3.8999999999999998E-3</v>
      </c>
      <c r="H2124" s="369">
        <f>VLOOKUP(B2124,'CMP-SIN-SD-10-2023'!A:D,4,0)</f>
        <v>545.85</v>
      </c>
      <c r="I2124" s="369"/>
      <c r="J2124" s="25">
        <f t="shared" si="989"/>
        <v>2.12</v>
      </c>
      <c r="M2124" s="25">
        <f>VLOOKUP(B2124,'CMP-SIN-SD-10-2023'!A:D,4,0)</f>
        <v>545.85</v>
      </c>
      <c r="N2124" s="25" t="b">
        <f t="shared" si="990"/>
        <v>1</v>
      </c>
      <c r="O2124" s="377"/>
      <c r="P2124" s="377"/>
    </row>
    <row r="2125" spans="1:16" x14ac:dyDescent="0.25">
      <c r="A2125" s="367">
        <f t="shared" si="988"/>
        <v>97886</v>
      </c>
      <c r="B2125" s="226">
        <v>88309</v>
      </c>
      <c r="C2125" s="227"/>
      <c r="D2125" s="227" t="s">
        <v>3339</v>
      </c>
      <c r="E2125" s="228"/>
      <c r="F2125" s="228" t="s">
        <v>517</v>
      </c>
      <c r="G2125" s="368">
        <v>1.2685999999999999</v>
      </c>
      <c r="H2125" s="369">
        <f>VLOOKUP(B2125,'CMP-SIN-SD-10-2023'!A:D,4,0)</f>
        <v>29.53</v>
      </c>
      <c r="I2125" s="369"/>
      <c r="J2125" s="25">
        <f t="shared" si="989"/>
        <v>37.46</v>
      </c>
      <c r="M2125" s="25">
        <f>VLOOKUP(B2125,'CMP-SIN-SD-10-2023'!A:D,4,0)</f>
        <v>29.53</v>
      </c>
      <c r="N2125" s="25" t="b">
        <f t="shared" si="990"/>
        <v>1</v>
      </c>
      <c r="O2125" s="377"/>
      <c r="P2125" s="377"/>
    </row>
    <row r="2126" spans="1:16" x14ac:dyDescent="0.25">
      <c r="A2126" s="367">
        <f t="shared" si="988"/>
        <v>97886</v>
      </c>
      <c r="B2126" s="226">
        <v>88316</v>
      </c>
      <c r="C2126" s="227"/>
      <c r="D2126" s="227" t="s">
        <v>3346</v>
      </c>
      <c r="E2126" s="228"/>
      <c r="F2126" s="228" t="s">
        <v>517</v>
      </c>
      <c r="G2126" s="368">
        <v>0.99670000000000003</v>
      </c>
      <c r="H2126" s="369">
        <f>VLOOKUP(B2126,'CMP-SIN-SD-10-2023'!A:D,4,0)</f>
        <v>21.91</v>
      </c>
      <c r="I2126" s="369"/>
      <c r="J2126" s="25">
        <f t="shared" si="989"/>
        <v>21.83</v>
      </c>
      <c r="M2126" s="25">
        <f>VLOOKUP(B2126,'CMP-SIN-SD-10-2023'!A:D,4,0)</f>
        <v>21.91</v>
      </c>
      <c r="N2126" s="25" t="b">
        <f t="shared" si="990"/>
        <v>1</v>
      </c>
      <c r="O2126" s="377"/>
      <c r="P2126" s="377"/>
    </row>
    <row r="2127" spans="1:16" ht="45" x14ac:dyDescent="0.25">
      <c r="A2127" s="367">
        <f t="shared" si="988"/>
        <v>97886</v>
      </c>
      <c r="B2127" s="226">
        <v>100475</v>
      </c>
      <c r="C2127" s="227"/>
      <c r="D2127" s="227" t="s">
        <v>2947</v>
      </c>
      <c r="E2127" s="228"/>
      <c r="F2127" s="228" t="s">
        <v>12</v>
      </c>
      <c r="G2127" s="368">
        <v>2.7799999999999998E-2</v>
      </c>
      <c r="H2127" s="369">
        <f>VLOOKUP(B2127,'CMP-SIN-SD-10-2023'!A:D,4,0)</f>
        <v>780.1</v>
      </c>
      <c r="I2127" s="369"/>
      <c r="J2127" s="25">
        <f t="shared" si="989"/>
        <v>21.68</v>
      </c>
      <c r="M2127" s="25">
        <f>VLOOKUP(B2127,'CMP-SIN-SD-10-2023'!A:D,4,0)</f>
        <v>780.1</v>
      </c>
      <c r="N2127" s="25" t="b">
        <f t="shared" si="990"/>
        <v>1</v>
      </c>
      <c r="O2127" s="377"/>
      <c r="P2127" s="377"/>
    </row>
    <row r="2128" spans="1:16" ht="30" x14ac:dyDescent="0.25">
      <c r="A2128" s="367">
        <f t="shared" si="988"/>
        <v>97886</v>
      </c>
      <c r="B2128" s="226">
        <v>101619</v>
      </c>
      <c r="C2128" s="227"/>
      <c r="D2128" s="227" t="s">
        <v>2612</v>
      </c>
      <c r="E2128" s="228"/>
      <c r="F2128" s="228" t="s">
        <v>12</v>
      </c>
      <c r="G2128" s="368">
        <v>3.5999999999999997E-2</v>
      </c>
      <c r="H2128" s="369">
        <f>VLOOKUP(B2128,'CMP-SIN-SD-10-2023'!A:D,4,0)</f>
        <v>395.44</v>
      </c>
      <c r="I2128" s="369"/>
      <c r="J2128" s="25">
        <f t="shared" si="989"/>
        <v>14.23</v>
      </c>
      <c r="M2128" s="25">
        <f>VLOOKUP(B2128,'CMP-SIN-SD-10-2023'!A:D,4,0)</f>
        <v>395.44</v>
      </c>
      <c r="N2128" s="25" t="b">
        <f t="shared" si="990"/>
        <v>1</v>
      </c>
      <c r="O2128" s="377"/>
      <c r="P2128" s="377"/>
    </row>
    <row r="2129" spans="1:16" x14ac:dyDescent="0.25">
      <c r="A2129" s="378">
        <f t="shared" si="988"/>
        <v>97886</v>
      </c>
      <c r="B2129" s="379">
        <v>7258</v>
      </c>
      <c r="C2129" s="380"/>
      <c r="D2129" s="380" t="s">
        <v>7816</v>
      </c>
      <c r="E2129" s="381"/>
      <c r="F2129" s="381" t="s">
        <v>6</v>
      </c>
      <c r="G2129" s="382">
        <v>38.691000000000003</v>
      </c>
      <c r="H2129" s="383">
        <f>VLOOKUP(B2129,'INS-SIN-SD-10-2023'!A:D,4,0)</f>
        <v>0.64</v>
      </c>
      <c r="I2129" s="383"/>
      <c r="J2129" s="25">
        <f t="shared" si="989"/>
        <v>24.76</v>
      </c>
      <c r="M2129" s="25">
        <f>VLOOKUP(B2129,'INS-SIN-SD-10-2023'!A:D,4,0)</f>
        <v>0.64</v>
      </c>
      <c r="N2129" s="25" t="b">
        <f t="shared" si="990"/>
        <v>1</v>
      </c>
      <c r="O2129" s="377"/>
      <c r="P2129" s="377" t="s">
        <v>13773</v>
      </c>
    </row>
    <row r="2130" spans="1:16" ht="45" x14ac:dyDescent="0.25">
      <c r="A2130" s="328">
        <v>97888</v>
      </c>
      <c r="B2130" s="357"/>
      <c r="C2130" s="339" t="s">
        <v>4184</v>
      </c>
      <c r="D2130" s="339"/>
      <c r="E2130" s="334" t="s">
        <v>6</v>
      </c>
      <c r="F2130" s="334"/>
      <c r="G2130" s="358"/>
      <c r="H2130" s="359"/>
      <c r="I2130" s="340">
        <f>SUMIF(A:A,A2130,J:J)</f>
        <v>535.31000000000006</v>
      </c>
      <c r="J2130" s="377"/>
      <c r="K2130" s="377"/>
      <c r="L2130" s="377"/>
      <c r="M2130" s="377"/>
      <c r="N2130" s="377"/>
      <c r="O2130" s="377"/>
      <c r="P2130" s="377"/>
    </row>
    <row r="2131" spans="1:16" ht="45" x14ac:dyDescent="0.25">
      <c r="A2131" s="390">
        <f t="shared" ref="A2131:A2139" si="991">IF(O2131&lt;&gt;0,O2131,A2130)</f>
        <v>97888</v>
      </c>
      <c r="B2131" s="391">
        <v>97735</v>
      </c>
      <c r="C2131" s="392"/>
      <c r="D2131" s="392" t="s">
        <v>1597</v>
      </c>
      <c r="E2131" s="393"/>
      <c r="F2131" s="393" t="s">
        <v>12</v>
      </c>
      <c r="G2131" s="394">
        <v>4.48E-2</v>
      </c>
      <c r="H2131" s="395">
        <f>VLOOKUP(B2131,'CMP-SIN-SD-10-2023'!A:D,4,0)</f>
        <v>2593.69</v>
      </c>
      <c r="I2131" s="395"/>
      <c r="J2131" s="25">
        <f t="shared" ref="J2131:J2139" si="992">TRUNC((H2131*G2131),2)</f>
        <v>116.19</v>
      </c>
      <c r="M2131" s="25">
        <f>VLOOKUP(B2131,'CMP-SIN-SD-10-2023'!A:D,4,0)</f>
        <v>2593.69</v>
      </c>
      <c r="N2131" s="25" t="b">
        <f t="shared" ref="N2131:N2139" si="993">M2131=H2131</f>
        <v>1</v>
      </c>
      <c r="O2131" s="377"/>
      <c r="P2131" s="377"/>
    </row>
    <row r="2132" spans="1:16" ht="75" x14ac:dyDescent="0.25">
      <c r="A2132" s="367">
        <f t="shared" si="991"/>
        <v>97888</v>
      </c>
      <c r="B2132" s="226">
        <v>5678</v>
      </c>
      <c r="C2132" s="227"/>
      <c r="D2132" s="227" t="s">
        <v>274</v>
      </c>
      <c r="E2132" s="228"/>
      <c r="F2132" s="228" t="s">
        <v>273</v>
      </c>
      <c r="G2132" s="368">
        <v>8.6999999999999994E-3</v>
      </c>
      <c r="H2132" s="369">
        <f>VLOOKUP(B2132,'CMP-SIN-SD-10-2023'!A:D,4,0)</f>
        <v>140.52000000000001</v>
      </c>
      <c r="I2132" s="369"/>
      <c r="J2132" s="25">
        <f t="shared" si="992"/>
        <v>1.22</v>
      </c>
      <c r="M2132" s="25">
        <f>VLOOKUP(B2132,'CMP-SIN-SD-10-2023'!A:D,4,0)</f>
        <v>140.52000000000001</v>
      </c>
      <c r="N2132" s="25" t="b">
        <f t="shared" si="993"/>
        <v>1</v>
      </c>
      <c r="O2132" s="377"/>
      <c r="P2132" s="377"/>
    </row>
    <row r="2133" spans="1:16" ht="75" x14ac:dyDescent="0.25">
      <c r="A2133" s="367">
        <f t="shared" si="991"/>
        <v>97888</v>
      </c>
      <c r="B2133" s="226">
        <v>5679</v>
      </c>
      <c r="C2133" s="227"/>
      <c r="D2133" s="227" t="s">
        <v>396</v>
      </c>
      <c r="E2133" s="228"/>
      <c r="F2133" s="228" t="s">
        <v>395</v>
      </c>
      <c r="G2133" s="368">
        <v>1.78E-2</v>
      </c>
      <c r="H2133" s="369">
        <f>VLOOKUP(B2133,'CMP-SIN-SD-10-2023'!A:D,4,0)</f>
        <v>58.96</v>
      </c>
      <c r="I2133" s="369"/>
      <c r="J2133" s="25">
        <f t="shared" si="992"/>
        <v>1.04</v>
      </c>
      <c r="M2133" s="25">
        <f>VLOOKUP(B2133,'CMP-SIN-SD-10-2023'!A:D,4,0)</f>
        <v>58.96</v>
      </c>
      <c r="N2133" s="25" t="b">
        <f t="shared" si="993"/>
        <v>1</v>
      </c>
      <c r="O2133" s="377"/>
      <c r="P2133" s="377"/>
    </row>
    <row r="2134" spans="1:16" ht="45" x14ac:dyDescent="0.25">
      <c r="A2134" s="367">
        <f t="shared" si="991"/>
        <v>97888</v>
      </c>
      <c r="B2134" s="226">
        <v>87316</v>
      </c>
      <c r="C2134" s="227"/>
      <c r="D2134" s="227" t="s">
        <v>2843</v>
      </c>
      <c r="E2134" s="228"/>
      <c r="F2134" s="228" t="s">
        <v>12</v>
      </c>
      <c r="G2134" s="368">
        <v>1.3599999999999999E-2</v>
      </c>
      <c r="H2134" s="369">
        <f>VLOOKUP(B2134,'CMP-SIN-SD-10-2023'!A:D,4,0)</f>
        <v>545.85</v>
      </c>
      <c r="I2134" s="369"/>
      <c r="J2134" s="25">
        <f t="shared" si="992"/>
        <v>7.42</v>
      </c>
      <c r="M2134" s="25">
        <f>VLOOKUP(B2134,'CMP-SIN-SD-10-2023'!A:D,4,0)</f>
        <v>545.85</v>
      </c>
      <c r="N2134" s="25" t="b">
        <f t="shared" si="993"/>
        <v>1</v>
      </c>
      <c r="O2134" s="377"/>
      <c r="P2134" s="377"/>
    </row>
    <row r="2135" spans="1:16" x14ac:dyDescent="0.25">
      <c r="A2135" s="367">
        <f t="shared" si="991"/>
        <v>97888</v>
      </c>
      <c r="B2135" s="226">
        <v>88309</v>
      </c>
      <c r="C2135" s="227"/>
      <c r="D2135" s="227" t="s">
        <v>3339</v>
      </c>
      <c r="E2135" s="228"/>
      <c r="F2135" s="228" t="s">
        <v>517</v>
      </c>
      <c r="G2135" s="368">
        <v>4.5403000000000002</v>
      </c>
      <c r="H2135" s="369">
        <f>VLOOKUP(B2135,'CMP-SIN-SD-10-2023'!A:D,4,0)</f>
        <v>29.53</v>
      </c>
      <c r="I2135" s="369"/>
      <c r="J2135" s="25">
        <f t="shared" si="992"/>
        <v>134.07</v>
      </c>
      <c r="M2135" s="25">
        <f>VLOOKUP(B2135,'CMP-SIN-SD-10-2023'!A:D,4,0)</f>
        <v>29.53</v>
      </c>
      <c r="N2135" s="25" t="b">
        <f t="shared" si="993"/>
        <v>1</v>
      </c>
      <c r="O2135" s="377"/>
      <c r="P2135" s="377"/>
    </row>
    <row r="2136" spans="1:16" x14ac:dyDescent="0.25">
      <c r="A2136" s="367">
        <f t="shared" si="991"/>
        <v>97888</v>
      </c>
      <c r="B2136" s="226">
        <v>88316</v>
      </c>
      <c r="C2136" s="227"/>
      <c r="D2136" s="227" t="s">
        <v>3346</v>
      </c>
      <c r="E2136" s="228"/>
      <c r="F2136" s="228" t="s">
        <v>517</v>
      </c>
      <c r="G2136" s="368">
        <v>3.5674000000000001</v>
      </c>
      <c r="H2136" s="369">
        <f>VLOOKUP(B2136,'CMP-SIN-SD-10-2023'!A:D,4,0)</f>
        <v>21.91</v>
      </c>
      <c r="I2136" s="369"/>
      <c r="J2136" s="25">
        <f t="shared" si="992"/>
        <v>78.16</v>
      </c>
      <c r="M2136" s="25">
        <f>VLOOKUP(B2136,'CMP-SIN-SD-10-2023'!A:D,4,0)</f>
        <v>21.91</v>
      </c>
      <c r="N2136" s="25" t="b">
        <f t="shared" si="993"/>
        <v>1</v>
      </c>
      <c r="O2136" s="377"/>
      <c r="P2136" s="377"/>
    </row>
    <row r="2137" spans="1:16" ht="45" x14ac:dyDescent="0.25">
      <c r="A2137" s="367">
        <f t="shared" si="991"/>
        <v>97888</v>
      </c>
      <c r="B2137" s="226">
        <v>100475</v>
      </c>
      <c r="C2137" s="227"/>
      <c r="D2137" s="227" t="s">
        <v>2947</v>
      </c>
      <c r="E2137" s="228"/>
      <c r="F2137" s="228" t="s">
        <v>12</v>
      </c>
      <c r="G2137" s="368">
        <v>0.1012</v>
      </c>
      <c r="H2137" s="369">
        <f>VLOOKUP(B2137,'CMP-SIN-SD-10-2023'!A:D,4,0)</f>
        <v>780.1</v>
      </c>
      <c r="I2137" s="369"/>
      <c r="J2137" s="25">
        <f t="shared" si="992"/>
        <v>78.94</v>
      </c>
      <c r="M2137" s="25">
        <f>VLOOKUP(B2137,'CMP-SIN-SD-10-2023'!A:D,4,0)</f>
        <v>780.1</v>
      </c>
      <c r="N2137" s="25" t="b">
        <f t="shared" si="993"/>
        <v>1</v>
      </c>
      <c r="O2137" s="377"/>
      <c r="P2137" s="377"/>
    </row>
    <row r="2138" spans="1:16" ht="30" x14ac:dyDescent="0.25">
      <c r="A2138" s="367">
        <f t="shared" si="991"/>
        <v>97888</v>
      </c>
      <c r="B2138" s="226">
        <v>101619</v>
      </c>
      <c r="C2138" s="227"/>
      <c r="D2138" s="227" t="s">
        <v>2612</v>
      </c>
      <c r="E2138" s="228"/>
      <c r="F2138" s="228" t="s">
        <v>12</v>
      </c>
      <c r="G2138" s="368">
        <v>8.1000000000000003E-2</v>
      </c>
      <c r="H2138" s="369">
        <f>VLOOKUP(B2138,'CMP-SIN-SD-10-2023'!A:D,4,0)</f>
        <v>395.44</v>
      </c>
      <c r="I2138" s="369"/>
      <c r="J2138" s="25">
        <f t="shared" si="992"/>
        <v>32.03</v>
      </c>
      <c r="M2138" s="25">
        <f>VLOOKUP(B2138,'CMP-SIN-SD-10-2023'!A:D,4,0)</f>
        <v>395.44</v>
      </c>
      <c r="N2138" s="25" t="b">
        <f t="shared" si="993"/>
        <v>1</v>
      </c>
      <c r="O2138" s="377"/>
      <c r="P2138" s="377"/>
    </row>
    <row r="2139" spans="1:16" x14ac:dyDescent="0.25">
      <c r="A2139" s="378">
        <f t="shared" si="991"/>
        <v>97888</v>
      </c>
      <c r="B2139" s="379">
        <v>7258</v>
      </c>
      <c r="C2139" s="380"/>
      <c r="D2139" s="380" t="s">
        <v>7816</v>
      </c>
      <c r="E2139" s="381"/>
      <c r="F2139" s="381" t="s">
        <v>6</v>
      </c>
      <c r="G2139" s="382">
        <v>134.76400000000001</v>
      </c>
      <c r="H2139" s="383">
        <f>VLOOKUP(B2139,'INS-SIN-SD-10-2023'!A:D,4,0)</f>
        <v>0.64</v>
      </c>
      <c r="I2139" s="383"/>
      <c r="J2139" s="25">
        <f t="shared" si="992"/>
        <v>86.24</v>
      </c>
      <c r="M2139" s="25">
        <f>VLOOKUP(B2139,'INS-SIN-SD-10-2023'!A:D,4,0)</f>
        <v>0.64</v>
      </c>
      <c r="N2139" s="25" t="b">
        <f t="shared" si="993"/>
        <v>1</v>
      </c>
      <c r="O2139" s="377"/>
      <c r="P2139" s="377" t="s">
        <v>13773</v>
      </c>
    </row>
    <row r="2140" spans="1:16" ht="30" x14ac:dyDescent="0.25">
      <c r="A2140" s="328" t="s">
        <v>14115</v>
      </c>
      <c r="B2140" s="357"/>
      <c r="C2140" s="339" t="s">
        <v>14116</v>
      </c>
      <c r="D2140" s="339"/>
      <c r="E2140" s="334" t="s">
        <v>6</v>
      </c>
      <c r="F2140" s="334"/>
      <c r="G2140" s="358"/>
      <c r="H2140" s="359"/>
      <c r="I2140" s="340">
        <f>SUMIF(A:A,A2140,J:J)</f>
        <v>190.41</v>
      </c>
      <c r="J2140" s="377"/>
      <c r="K2140" s="377"/>
      <c r="L2140" s="377"/>
      <c r="M2140" s="377"/>
      <c r="N2140" s="377"/>
      <c r="O2140" s="377"/>
      <c r="P2140" s="377"/>
    </row>
    <row r="2141" spans="1:16" x14ac:dyDescent="0.25">
      <c r="A2141" s="390" t="str">
        <f t="shared" ref="A2141:A2155" si="994">IF(O2141&lt;&gt;0,O2141,A2140)</f>
        <v>081840/AGETOP</v>
      </c>
      <c r="B2141" s="391">
        <v>88245</v>
      </c>
      <c r="C2141" s="392"/>
      <c r="D2141" s="392" t="s">
        <v>3287</v>
      </c>
      <c r="E2141" s="393"/>
      <c r="F2141" s="393" t="s">
        <v>517</v>
      </c>
      <c r="G2141" s="394">
        <v>0.13880000000000001</v>
      </c>
      <c r="H2141" s="395">
        <f>VLOOKUP(B2141,'CMP-SIN-SD-10-2023'!A:D,4,0)</f>
        <v>29.32</v>
      </c>
      <c r="I2141" s="395"/>
      <c r="J2141" s="25">
        <f t="shared" ref="J2141:J2155" si="995">TRUNC((H2141*G2141),2)</f>
        <v>4.0599999999999996</v>
      </c>
      <c r="M2141" s="25">
        <f>VLOOKUP(B2141,'CMP-SIN-SD-10-2023'!A:D,4,0)</f>
        <v>29.32</v>
      </c>
      <c r="N2141" s="25" t="b">
        <f t="shared" ref="N2141:N2155" si="996">M2141=H2141</f>
        <v>1</v>
      </c>
      <c r="O2141" s="377"/>
      <c r="P2141" s="377"/>
    </row>
    <row r="2142" spans="1:16" x14ac:dyDescent="0.25">
      <c r="A2142" s="367" t="str">
        <f t="shared" si="994"/>
        <v>081840/AGETOP</v>
      </c>
      <c r="B2142" s="226">
        <v>88262</v>
      </c>
      <c r="C2142" s="227"/>
      <c r="D2142" s="227" t="s">
        <v>3302</v>
      </c>
      <c r="E2142" s="228"/>
      <c r="F2142" s="228" t="s">
        <v>517</v>
      </c>
      <c r="G2142" s="368">
        <v>3.7400000000000003E-2</v>
      </c>
      <c r="H2142" s="369">
        <f>VLOOKUP(B2142,'CMP-SIN-SD-10-2023'!A:D,4,0)</f>
        <v>29.14</v>
      </c>
      <c r="I2142" s="369"/>
      <c r="J2142" s="25">
        <f t="shared" si="995"/>
        <v>1.08</v>
      </c>
      <c r="M2142" s="25">
        <f>VLOOKUP(B2142,'CMP-SIN-SD-10-2023'!A:D,4,0)</f>
        <v>29.14</v>
      </c>
      <c r="N2142" s="25" t="b">
        <f t="shared" si="996"/>
        <v>1</v>
      </c>
      <c r="O2142" s="377"/>
      <c r="P2142" s="377"/>
    </row>
    <row r="2143" spans="1:16" x14ac:dyDescent="0.25">
      <c r="A2143" s="367" t="str">
        <f t="shared" si="994"/>
        <v>081840/AGETOP</v>
      </c>
      <c r="B2143" s="226">
        <v>88309</v>
      </c>
      <c r="C2143" s="227"/>
      <c r="D2143" s="227" t="s">
        <v>3339</v>
      </c>
      <c r="E2143" s="228"/>
      <c r="F2143" s="228" t="s">
        <v>517</v>
      </c>
      <c r="G2143" s="368">
        <v>0.5181</v>
      </c>
      <c r="H2143" s="369">
        <f>VLOOKUP(B2143,'CMP-SIN-SD-10-2023'!A:D,4,0)</f>
        <v>29.53</v>
      </c>
      <c r="I2143" s="369"/>
      <c r="J2143" s="25">
        <f t="shared" si="995"/>
        <v>15.29</v>
      </c>
      <c r="M2143" s="25">
        <f>VLOOKUP(B2143,'CMP-SIN-SD-10-2023'!A:D,4,0)</f>
        <v>29.53</v>
      </c>
      <c r="N2143" s="25" t="b">
        <f t="shared" si="996"/>
        <v>1</v>
      </c>
      <c r="O2143" s="377"/>
      <c r="P2143" s="377"/>
    </row>
    <row r="2144" spans="1:16" ht="30" x14ac:dyDescent="0.25">
      <c r="A2144" s="367" t="str">
        <f t="shared" si="994"/>
        <v>081840/AGETOP</v>
      </c>
      <c r="B2144" s="226">
        <v>88377</v>
      </c>
      <c r="C2144" s="227"/>
      <c r="D2144" s="227" t="s">
        <v>3356</v>
      </c>
      <c r="E2144" s="228"/>
      <c r="F2144" s="228" t="s">
        <v>517</v>
      </c>
      <c r="G2144" s="368">
        <v>1.8100000000000002E-2</v>
      </c>
      <c r="H2144" s="369">
        <f>VLOOKUP(B2144,'CMP-SIN-SD-10-2023'!A:D,4,0)</f>
        <v>24.34</v>
      </c>
      <c r="I2144" s="369"/>
      <c r="J2144" s="25">
        <f t="shared" si="995"/>
        <v>0.44</v>
      </c>
      <c r="M2144" s="25">
        <f>VLOOKUP(B2144,'CMP-SIN-SD-10-2023'!A:D,4,0)</f>
        <v>24.34</v>
      </c>
      <c r="N2144" s="25" t="b">
        <f t="shared" si="996"/>
        <v>1</v>
      </c>
      <c r="O2144" s="377"/>
      <c r="P2144" s="377"/>
    </row>
    <row r="2145" spans="1:16" x14ac:dyDescent="0.25">
      <c r="A2145" s="367" t="str">
        <f t="shared" si="994"/>
        <v>081840/AGETOP</v>
      </c>
      <c r="B2145" s="226">
        <v>88316</v>
      </c>
      <c r="C2145" s="227"/>
      <c r="D2145" s="227" t="s">
        <v>3346</v>
      </c>
      <c r="E2145" s="228"/>
      <c r="F2145" s="228" t="s">
        <v>517</v>
      </c>
      <c r="G2145" s="368">
        <v>0.62739999999999996</v>
      </c>
      <c r="H2145" s="369">
        <f>VLOOKUP(B2145,'CMP-SIN-SD-10-2023'!A:D,4,0)</f>
        <v>21.91</v>
      </c>
      <c r="I2145" s="369"/>
      <c r="J2145" s="25">
        <f t="shared" si="995"/>
        <v>13.74</v>
      </c>
      <c r="M2145" s="25">
        <f>VLOOKUP(B2145,'CMP-SIN-SD-10-2023'!A:D,4,0)</f>
        <v>21.91</v>
      </c>
      <c r="N2145" s="25" t="b">
        <f t="shared" si="996"/>
        <v>1</v>
      </c>
      <c r="O2145" s="377"/>
      <c r="P2145" s="377"/>
    </row>
    <row r="2146" spans="1:16" x14ac:dyDescent="0.25">
      <c r="A2146" s="367" t="str">
        <f t="shared" si="994"/>
        <v>081840/AGETOP</v>
      </c>
      <c r="B2146" s="226">
        <v>1215</v>
      </c>
      <c r="C2146" s="227"/>
      <c r="D2146" s="227" t="s">
        <v>13840</v>
      </c>
      <c r="E2146" s="228"/>
      <c r="F2146" s="228" t="s">
        <v>13841</v>
      </c>
      <c r="G2146" s="368">
        <v>9.0068000000000001</v>
      </c>
      <c r="H2146" s="369">
        <v>0.68</v>
      </c>
      <c r="I2146" s="369"/>
      <c r="J2146" s="25">
        <f t="shared" si="995"/>
        <v>6.12</v>
      </c>
      <c r="M2146" s="25" t="e">
        <f>VLOOKUP(B2146,'CMP-SIN-SD-10-2023'!A:D,4,0)</f>
        <v>#N/A</v>
      </c>
      <c r="N2146" s="25" t="e">
        <f t="shared" si="996"/>
        <v>#N/A</v>
      </c>
      <c r="O2146" s="377"/>
      <c r="P2146" s="377" t="s">
        <v>13837</v>
      </c>
    </row>
    <row r="2147" spans="1:16" x14ac:dyDescent="0.25">
      <c r="A2147" s="367" t="str">
        <f t="shared" si="994"/>
        <v>081840/AGETOP</v>
      </c>
      <c r="B2147" s="226">
        <v>2023</v>
      </c>
      <c r="C2147" s="227"/>
      <c r="D2147" s="227" t="s">
        <v>13924</v>
      </c>
      <c r="E2147" s="228"/>
      <c r="F2147" s="228" t="s">
        <v>13923</v>
      </c>
      <c r="G2147" s="368">
        <v>0.1426</v>
      </c>
      <c r="H2147" s="369">
        <v>5.63</v>
      </c>
      <c r="I2147" s="369"/>
      <c r="J2147" s="25">
        <f t="shared" si="995"/>
        <v>0.8</v>
      </c>
      <c r="M2147" s="25" t="e">
        <f>VLOOKUP(B2147,'CMP-SIN-SD-10-2023'!A:D,4,0)</f>
        <v>#N/A</v>
      </c>
      <c r="N2147" s="25" t="e">
        <f t="shared" si="996"/>
        <v>#N/A</v>
      </c>
      <c r="O2147" s="377"/>
      <c r="P2147" s="377" t="s">
        <v>13837</v>
      </c>
    </row>
    <row r="2148" spans="1:16" x14ac:dyDescent="0.25">
      <c r="A2148" s="367" t="str">
        <f t="shared" si="994"/>
        <v>081840/AGETOP</v>
      </c>
      <c r="B2148" s="226">
        <v>2386</v>
      </c>
      <c r="C2148" s="227"/>
      <c r="D2148" s="227" t="s">
        <v>13925</v>
      </c>
      <c r="E2148" s="228"/>
      <c r="F2148" s="228" t="s">
        <v>13839</v>
      </c>
      <c r="G2148" s="368">
        <v>5.8999999999999999E-3</v>
      </c>
      <c r="H2148" s="369">
        <v>85.36</v>
      </c>
      <c r="I2148" s="369"/>
      <c r="J2148" s="25">
        <f t="shared" si="995"/>
        <v>0.5</v>
      </c>
      <c r="M2148" s="25" t="e">
        <f>VLOOKUP(B2148,'CMP-SIN-SD-10-2023'!A:D,4,0)</f>
        <v>#N/A</v>
      </c>
      <c r="N2148" s="25" t="e">
        <f t="shared" si="996"/>
        <v>#N/A</v>
      </c>
      <c r="O2148" s="377"/>
      <c r="P2148" s="377" t="s">
        <v>13837</v>
      </c>
    </row>
    <row r="2149" spans="1:16" x14ac:dyDescent="0.25">
      <c r="A2149" s="367" t="str">
        <f t="shared" si="994"/>
        <v>081840/AGETOP</v>
      </c>
      <c r="B2149" s="226">
        <v>1861</v>
      </c>
      <c r="C2149" s="227"/>
      <c r="D2149" s="227" t="s">
        <v>13926</v>
      </c>
      <c r="E2149" s="228"/>
      <c r="F2149" s="228" t="s">
        <v>13841</v>
      </c>
      <c r="G2149" s="368">
        <v>7.0000000000000001E-3</v>
      </c>
      <c r="H2149" s="369">
        <v>5.99</v>
      </c>
      <c r="I2149" s="369"/>
      <c r="J2149" s="25">
        <f t="shared" si="995"/>
        <v>0.04</v>
      </c>
      <c r="M2149" s="25" t="e">
        <f>VLOOKUP(B2149,'CMP-SIN-SD-10-2023'!A:D,4,0)</f>
        <v>#N/A</v>
      </c>
      <c r="N2149" s="25" t="e">
        <f t="shared" si="996"/>
        <v>#N/A</v>
      </c>
      <c r="O2149" s="377"/>
      <c r="P2149" s="377" t="s">
        <v>13837</v>
      </c>
    </row>
    <row r="2150" spans="1:16" x14ac:dyDescent="0.25">
      <c r="A2150" s="367" t="str">
        <f t="shared" si="994"/>
        <v>081840/AGETOP</v>
      </c>
      <c r="B2150" s="226">
        <v>102</v>
      </c>
      <c r="C2150" s="227"/>
      <c r="D2150" s="227" t="s">
        <v>14066</v>
      </c>
      <c r="E2150" s="228"/>
      <c r="F2150" s="228" t="s">
        <v>13841</v>
      </c>
      <c r="G2150" s="368">
        <v>4.3299999999999998E-2</v>
      </c>
      <c r="H2150" s="369">
        <v>6.75</v>
      </c>
      <c r="I2150" s="369"/>
      <c r="J2150" s="25">
        <f t="shared" si="995"/>
        <v>0.28999999999999998</v>
      </c>
      <c r="M2150" s="25" t="e">
        <f>VLOOKUP(B2150,'CMP-SIN-SD-10-2023'!A:D,4,0)</f>
        <v>#N/A</v>
      </c>
      <c r="N2150" s="25" t="e">
        <f t="shared" si="996"/>
        <v>#N/A</v>
      </c>
      <c r="O2150" s="377"/>
      <c r="P2150" s="377" t="s">
        <v>13837</v>
      </c>
    </row>
    <row r="2151" spans="1:16" x14ac:dyDescent="0.25">
      <c r="A2151" s="367" t="str">
        <f t="shared" si="994"/>
        <v>081840/AGETOP</v>
      </c>
      <c r="B2151" s="226">
        <v>2448</v>
      </c>
      <c r="C2151" s="227"/>
      <c r="D2151" s="227" t="s">
        <v>14067</v>
      </c>
      <c r="E2151" s="228"/>
      <c r="F2151" s="228" t="s">
        <v>13841</v>
      </c>
      <c r="G2151" s="368">
        <v>2.2019000000000002</v>
      </c>
      <c r="H2151" s="369">
        <v>4.45</v>
      </c>
      <c r="I2151" s="369"/>
      <c r="J2151" s="25">
        <f t="shared" si="995"/>
        <v>9.7899999999999991</v>
      </c>
      <c r="M2151" s="25" t="e">
        <f>VLOOKUP(B2151,'CMP-SIN-SD-10-2023'!A:D,4,0)</f>
        <v>#N/A</v>
      </c>
      <c r="N2151" s="25" t="e">
        <f t="shared" si="996"/>
        <v>#N/A</v>
      </c>
      <c r="O2151" s="377"/>
      <c r="P2151" s="377" t="s">
        <v>13837</v>
      </c>
    </row>
    <row r="2152" spans="1:16" x14ac:dyDescent="0.25">
      <c r="A2152" s="367" t="str">
        <f t="shared" si="994"/>
        <v>081840/AGETOP</v>
      </c>
      <c r="B2152" s="226">
        <v>2804</v>
      </c>
      <c r="C2152" s="227"/>
      <c r="D2152" s="227" t="s">
        <v>14068</v>
      </c>
      <c r="E2152" s="228"/>
      <c r="F2152" s="228" t="s">
        <v>13839</v>
      </c>
      <c r="G2152" s="368">
        <v>2.2800000000000001E-2</v>
      </c>
      <c r="H2152" s="369">
        <v>90</v>
      </c>
      <c r="I2152" s="369"/>
      <c r="J2152" s="25">
        <f t="shared" si="995"/>
        <v>2.0499999999999998</v>
      </c>
      <c r="M2152" s="25" t="e">
        <f>VLOOKUP(B2152,'CMP-SIN-SD-10-2023'!A:D,4,0)</f>
        <v>#N/A</v>
      </c>
      <c r="N2152" s="25" t="e">
        <f t="shared" si="996"/>
        <v>#N/A</v>
      </c>
      <c r="O2152" s="377"/>
      <c r="P2152" s="377" t="s">
        <v>13837</v>
      </c>
    </row>
    <row r="2153" spans="1:16" x14ac:dyDescent="0.25">
      <c r="A2153" s="367" t="str">
        <f t="shared" si="994"/>
        <v>081840/AGETOP</v>
      </c>
      <c r="B2153" s="226">
        <v>2497</v>
      </c>
      <c r="C2153" s="227"/>
      <c r="D2153" s="227" t="s">
        <v>14069</v>
      </c>
      <c r="E2153" s="228"/>
      <c r="F2153" s="228" t="s">
        <v>13839</v>
      </c>
      <c r="G2153" s="368">
        <v>1.77E-2</v>
      </c>
      <c r="H2153" s="369">
        <v>74.900000000000006</v>
      </c>
      <c r="I2153" s="369"/>
      <c r="J2153" s="25">
        <f t="shared" si="995"/>
        <v>1.32</v>
      </c>
      <c r="M2153" s="25" t="e">
        <f>VLOOKUP(B2153,'CMP-SIN-SD-10-2023'!A:D,4,0)</f>
        <v>#N/A</v>
      </c>
      <c r="N2153" s="25" t="e">
        <f t="shared" si="996"/>
        <v>#N/A</v>
      </c>
      <c r="O2153" s="377"/>
      <c r="P2153" s="377" t="s">
        <v>13837</v>
      </c>
    </row>
    <row r="2154" spans="1:16" x14ac:dyDescent="0.25">
      <c r="A2154" s="367" t="str">
        <f t="shared" si="994"/>
        <v>081840/AGETOP</v>
      </c>
      <c r="B2154" s="226">
        <v>1696</v>
      </c>
      <c r="C2154" s="227"/>
      <c r="D2154" s="227" t="s">
        <v>14070</v>
      </c>
      <c r="E2154" s="228"/>
      <c r="F2154" s="228" t="s">
        <v>13882</v>
      </c>
      <c r="G2154" s="368">
        <v>0.12089999999999999</v>
      </c>
      <c r="H2154" s="369">
        <v>15.7</v>
      </c>
      <c r="I2154" s="369"/>
      <c r="J2154" s="25">
        <f t="shared" si="995"/>
        <v>1.89</v>
      </c>
      <c r="M2154" s="25" t="e">
        <f>VLOOKUP(B2154,'CMP-SIN-SD-10-2023'!A:D,4,0)</f>
        <v>#N/A</v>
      </c>
      <c r="N2154" s="25" t="e">
        <f t="shared" si="996"/>
        <v>#N/A</v>
      </c>
      <c r="O2154" s="377"/>
      <c r="P2154" s="377" t="s">
        <v>13837</v>
      </c>
    </row>
    <row r="2155" spans="1:16" x14ac:dyDescent="0.25">
      <c r="A2155" s="378" t="str">
        <f t="shared" si="994"/>
        <v>081840/AGETOP</v>
      </c>
      <c r="B2155" s="379" t="s">
        <v>14117</v>
      </c>
      <c r="C2155" s="380"/>
      <c r="D2155" s="380" t="s">
        <v>14118</v>
      </c>
      <c r="E2155" s="381"/>
      <c r="F2155" s="381" t="s">
        <v>6</v>
      </c>
      <c r="G2155" s="382">
        <v>1</v>
      </c>
      <c r="H2155" s="383">
        <v>133</v>
      </c>
      <c r="I2155" s="383"/>
      <c r="J2155" s="25">
        <f t="shared" si="995"/>
        <v>133</v>
      </c>
      <c r="M2155" s="25" t="e">
        <f>VLOOKUP(B2155,'CMP-SIN-SD-10-2023'!A:D,4,0)</f>
        <v>#N/A</v>
      </c>
      <c r="N2155" s="25" t="e">
        <f t="shared" si="996"/>
        <v>#N/A</v>
      </c>
      <c r="O2155" s="377"/>
      <c r="P2155" s="377" t="s">
        <v>13837</v>
      </c>
    </row>
    <row r="2156" spans="1:16" ht="75" x14ac:dyDescent="0.25">
      <c r="A2156" s="328" t="s">
        <v>7017</v>
      </c>
      <c r="B2156" s="357"/>
      <c r="C2156" s="339" t="s">
        <v>14119</v>
      </c>
      <c r="D2156" s="339"/>
      <c r="E2156" s="334" t="s">
        <v>6</v>
      </c>
      <c r="F2156" s="334"/>
      <c r="G2156" s="358"/>
      <c r="H2156" s="359"/>
      <c r="I2156" s="340">
        <f>SUMIF(A:A,A2156,J:J)</f>
        <v>220.45</v>
      </c>
      <c r="J2156" s="377"/>
      <c r="K2156" s="377"/>
      <c r="L2156" s="377"/>
      <c r="M2156" s="377"/>
      <c r="N2156" s="377"/>
      <c r="O2156" s="377"/>
      <c r="P2156" s="377"/>
    </row>
    <row r="2157" spans="1:16" x14ac:dyDescent="0.25">
      <c r="A2157" s="390" t="str">
        <f t="shared" ref="A2157:A2160" si="997">IF(O2157&lt;&gt;0,O2157,A2156)</f>
        <v>CCU.06.0041</v>
      </c>
      <c r="B2157" s="391">
        <v>88264</v>
      </c>
      <c r="C2157" s="392"/>
      <c r="D2157" s="392" t="s">
        <v>3304</v>
      </c>
      <c r="E2157" s="393"/>
      <c r="F2157" s="393" t="s">
        <v>517</v>
      </c>
      <c r="G2157" s="394">
        <v>1.133</v>
      </c>
      <c r="H2157" s="395">
        <f>VLOOKUP(B2157,'CMP-SIN-SD-10-2023'!A:D,4,0)</f>
        <v>29.88</v>
      </c>
      <c r="I2157" s="395"/>
      <c r="J2157" s="25">
        <f t="shared" ref="J2157:J2160" si="998">TRUNC((H2157*G2157),2)</f>
        <v>33.85</v>
      </c>
      <c r="M2157" s="25">
        <f>VLOOKUP(B2157,'CMP-SIN-SD-10-2023'!A:D,4,0)</f>
        <v>29.88</v>
      </c>
      <c r="N2157" s="25" t="b">
        <f t="shared" ref="N2157:N2160" si="999">M2157=H2157</f>
        <v>1</v>
      </c>
      <c r="O2157" s="377"/>
      <c r="P2157" s="377"/>
    </row>
    <row r="2158" spans="1:16" x14ac:dyDescent="0.25">
      <c r="A2158" s="367" t="str">
        <f t="shared" si="997"/>
        <v>CCU.06.0041</v>
      </c>
      <c r="B2158" s="226">
        <v>88316</v>
      </c>
      <c r="C2158" s="227"/>
      <c r="D2158" s="227" t="s">
        <v>3346</v>
      </c>
      <c r="E2158" s="228"/>
      <c r="F2158" s="228" t="s">
        <v>517</v>
      </c>
      <c r="G2158" s="368">
        <v>1.133</v>
      </c>
      <c r="H2158" s="369">
        <f>VLOOKUP(B2158,'CMP-SIN-SD-10-2023'!A:D,4,0)</f>
        <v>21.91</v>
      </c>
      <c r="I2158" s="369"/>
      <c r="J2158" s="25">
        <f t="shared" si="998"/>
        <v>24.82</v>
      </c>
      <c r="M2158" s="25">
        <f>VLOOKUP(B2158,'CMP-SIN-SD-10-2023'!A:D,4,0)</f>
        <v>21.91</v>
      </c>
      <c r="N2158" s="25" t="b">
        <f t="shared" si="999"/>
        <v>1</v>
      </c>
      <c r="O2158" s="377"/>
      <c r="P2158" s="377"/>
    </row>
    <row r="2159" spans="1:16" ht="45" x14ac:dyDescent="0.25">
      <c r="A2159" s="367" t="str">
        <f t="shared" si="997"/>
        <v>CCU.06.0041</v>
      </c>
      <c r="B2159" s="226">
        <v>13236</v>
      </c>
      <c r="C2159" s="227"/>
      <c r="D2159" s="227" t="s">
        <v>14120</v>
      </c>
      <c r="E2159" s="228"/>
      <c r="F2159" s="228" t="s">
        <v>6</v>
      </c>
      <c r="G2159" s="368">
        <v>1</v>
      </c>
      <c r="H2159" s="369">
        <v>112.80500000000001</v>
      </c>
      <c r="I2159" s="369"/>
      <c r="J2159" s="25">
        <f t="shared" si="998"/>
        <v>112.8</v>
      </c>
      <c r="M2159" s="25" t="e">
        <f>VLOOKUP(B2159,'CMP-SIN-SD-10-2023'!A:D,4,0)</f>
        <v>#N/A</v>
      </c>
      <c r="N2159" s="25" t="e">
        <f t="shared" si="999"/>
        <v>#N/A</v>
      </c>
      <c r="O2159" s="377"/>
      <c r="P2159" s="377" t="s">
        <v>13830</v>
      </c>
    </row>
    <row r="2160" spans="1:16" x14ac:dyDescent="0.25">
      <c r="A2160" s="378" t="str">
        <f t="shared" si="997"/>
        <v>CCU.06.0041</v>
      </c>
      <c r="B2160" s="379">
        <v>14190</v>
      </c>
      <c r="C2160" s="380"/>
      <c r="D2160" s="380" t="s">
        <v>14121</v>
      </c>
      <c r="E2160" s="381"/>
      <c r="F2160" s="381" t="s">
        <v>6</v>
      </c>
      <c r="G2160" s="382">
        <v>2</v>
      </c>
      <c r="H2160" s="383">
        <v>24.49</v>
      </c>
      <c r="I2160" s="383"/>
      <c r="J2160" s="25">
        <f t="shared" si="998"/>
        <v>48.98</v>
      </c>
      <c r="M2160" s="25" t="e">
        <f>VLOOKUP(B2160,'CMP-SIN-SD-10-2023'!A:D,4,0)</f>
        <v>#N/A</v>
      </c>
      <c r="N2160" s="25" t="e">
        <f t="shared" si="999"/>
        <v>#N/A</v>
      </c>
      <c r="O2160" s="377"/>
      <c r="P2160" s="377" t="s">
        <v>13830</v>
      </c>
    </row>
    <row r="2161" spans="1:16" ht="30" x14ac:dyDescent="0.25">
      <c r="A2161" s="328">
        <v>97599</v>
      </c>
      <c r="B2161" s="357"/>
      <c r="C2161" s="339" t="s">
        <v>1736</v>
      </c>
      <c r="D2161" s="339"/>
      <c r="E2161" s="334" t="s">
        <v>6</v>
      </c>
      <c r="F2161" s="334"/>
      <c r="G2161" s="358"/>
      <c r="H2161" s="359"/>
      <c r="I2161" s="340">
        <f>SUMIF(A:A,A2161,J:J)</f>
        <v>24.65</v>
      </c>
      <c r="J2161" s="377"/>
      <c r="K2161" s="377"/>
      <c r="L2161" s="377"/>
      <c r="M2161" s="377"/>
      <c r="N2161" s="377"/>
      <c r="O2161" s="377"/>
      <c r="P2161" s="377"/>
    </row>
    <row r="2162" spans="1:16" x14ac:dyDescent="0.25">
      <c r="A2162" s="390">
        <f t="shared" ref="A2162:A2164" si="1000">IF(O2162&lt;&gt;0,O2162,A2161)</f>
        <v>97599</v>
      </c>
      <c r="B2162" s="391">
        <v>88247</v>
      </c>
      <c r="C2162" s="392"/>
      <c r="D2162" s="392" t="s">
        <v>3289</v>
      </c>
      <c r="E2162" s="393"/>
      <c r="F2162" s="393" t="s">
        <v>517</v>
      </c>
      <c r="G2162" s="394">
        <v>7.4800000000000005E-2</v>
      </c>
      <c r="H2162" s="395">
        <f>VLOOKUP(B2162,'CMP-SIN-SD-10-2023'!A:D,4,0)</f>
        <v>23.14</v>
      </c>
      <c r="I2162" s="395"/>
      <c r="J2162" s="25">
        <f t="shared" ref="J2162:J2164" si="1001">TRUNC((H2162*G2162),2)</f>
        <v>1.73</v>
      </c>
      <c r="M2162" s="25">
        <f>VLOOKUP(B2162,'CMP-SIN-SD-10-2023'!A:D,4,0)</f>
        <v>23.14</v>
      </c>
      <c r="N2162" s="25" t="b">
        <f t="shared" ref="N2162:N2164" si="1002">M2162=H2162</f>
        <v>1</v>
      </c>
      <c r="O2162" s="377"/>
      <c r="P2162" s="377"/>
    </row>
    <row r="2163" spans="1:16" x14ac:dyDescent="0.25">
      <c r="A2163" s="367">
        <f t="shared" si="1000"/>
        <v>97599</v>
      </c>
      <c r="B2163" s="226">
        <v>88264</v>
      </c>
      <c r="C2163" s="227"/>
      <c r="D2163" s="227" t="s">
        <v>3304</v>
      </c>
      <c r="E2163" s="228"/>
      <c r="F2163" s="228" t="s">
        <v>517</v>
      </c>
      <c r="G2163" s="368">
        <v>0.17949999999999999</v>
      </c>
      <c r="H2163" s="369">
        <f>VLOOKUP(B2163,'CMP-SIN-SD-10-2023'!A:D,4,0)</f>
        <v>29.88</v>
      </c>
      <c r="I2163" s="369"/>
      <c r="J2163" s="25">
        <f t="shared" si="1001"/>
        <v>5.36</v>
      </c>
      <c r="M2163" s="25">
        <f>VLOOKUP(B2163,'CMP-SIN-SD-10-2023'!A:D,4,0)</f>
        <v>29.88</v>
      </c>
      <c r="N2163" s="25" t="b">
        <f t="shared" si="1002"/>
        <v>1</v>
      </c>
      <c r="O2163" s="377"/>
      <c r="P2163" s="377"/>
    </row>
    <row r="2164" spans="1:16" ht="30" x14ac:dyDescent="0.25">
      <c r="A2164" s="378">
        <f t="shared" si="1000"/>
        <v>97599</v>
      </c>
      <c r="B2164" s="379">
        <v>38774</v>
      </c>
      <c r="C2164" s="380"/>
      <c r="D2164" s="380" t="s">
        <v>7668</v>
      </c>
      <c r="E2164" s="381"/>
      <c r="F2164" s="381" t="s">
        <v>6</v>
      </c>
      <c r="G2164" s="382">
        <v>1</v>
      </c>
      <c r="H2164" s="383">
        <f>VLOOKUP(B2164,'INS-SIN-SD-10-2023'!A:D,4,0)</f>
        <v>17.559999999999999</v>
      </c>
      <c r="I2164" s="383"/>
      <c r="J2164" s="25">
        <f t="shared" si="1001"/>
        <v>17.559999999999999</v>
      </c>
      <c r="M2164" s="25">
        <f>VLOOKUP(B2164,'INS-SIN-SD-10-2023'!A:D,4,0)</f>
        <v>17.559999999999999</v>
      </c>
      <c r="N2164" s="25" t="b">
        <f t="shared" si="1002"/>
        <v>1</v>
      </c>
      <c r="O2164" s="377"/>
      <c r="P2164" s="377" t="s">
        <v>13773</v>
      </c>
    </row>
    <row r="2165" spans="1:16" x14ac:dyDescent="0.25">
      <c r="A2165" s="328">
        <v>97054</v>
      </c>
      <c r="B2165" s="357"/>
      <c r="C2165" s="339" t="s">
        <v>3096</v>
      </c>
      <c r="D2165" s="339"/>
      <c r="E2165" s="334" t="s">
        <v>6</v>
      </c>
      <c r="F2165" s="334"/>
      <c r="G2165" s="358"/>
      <c r="H2165" s="359"/>
      <c r="I2165" s="340">
        <f>SUMIF(A:A,A2165,J:J)</f>
        <v>25.91</v>
      </c>
      <c r="J2165" s="377"/>
      <c r="K2165" s="377"/>
      <c r="L2165" s="377"/>
      <c r="M2165" s="377"/>
      <c r="N2165" s="377"/>
      <c r="O2165" s="377"/>
      <c r="P2165" s="377"/>
    </row>
    <row r="2166" spans="1:16" x14ac:dyDescent="0.25">
      <c r="A2166" s="390">
        <f t="shared" ref="A2166:A2168" si="1003">IF(O2166&lt;&gt;0,O2166,A2165)</f>
        <v>97054</v>
      </c>
      <c r="B2166" s="391">
        <v>88239</v>
      </c>
      <c r="C2166" s="392"/>
      <c r="D2166" s="392" t="s">
        <v>3282</v>
      </c>
      <c r="E2166" s="393"/>
      <c r="F2166" s="393" t="s">
        <v>517</v>
      </c>
      <c r="G2166" s="394">
        <v>0.1956</v>
      </c>
      <c r="H2166" s="395">
        <f>VLOOKUP(B2166,'CMP-SIN-SD-10-2023'!A:D,4,0)</f>
        <v>22.62</v>
      </c>
      <c r="I2166" s="395"/>
      <c r="J2166" s="25">
        <f t="shared" ref="J2166:J2168" si="1004">TRUNC((H2166*G2166),2)</f>
        <v>4.42</v>
      </c>
      <c r="M2166" s="25">
        <f>VLOOKUP(B2166,'CMP-SIN-SD-10-2023'!A:D,4,0)</f>
        <v>22.62</v>
      </c>
      <c r="N2166" s="25" t="b">
        <f t="shared" ref="N2166:N2168" si="1005">M2166=H2166</f>
        <v>1</v>
      </c>
      <c r="O2166" s="377"/>
      <c r="P2166" s="377"/>
    </row>
    <row r="2167" spans="1:16" x14ac:dyDescent="0.25">
      <c r="A2167" s="367">
        <f t="shared" si="1003"/>
        <v>97054</v>
      </c>
      <c r="B2167" s="226">
        <v>88262</v>
      </c>
      <c r="C2167" s="227"/>
      <c r="D2167" s="227" t="s">
        <v>3302</v>
      </c>
      <c r="E2167" s="228"/>
      <c r="F2167" s="228" t="s">
        <v>517</v>
      </c>
      <c r="G2167" s="368">
        <v>0.24890000000000001</v>
      </c>
      <c r="H2167" s="369">
        <f>VLOOKUP(B2167,'CMP-SIN-SD-10-2023'!A:D,4,0)</f>
        <v>29.14</v>
      </c>
      <c r="I2167" s="369"/>
      <c r="J2167" s="25">
        <f t="shared" si="1004"/>
        <v>7.25</v>
      </c>
      <c r="M2167" s="25">
        <f>VLOOKUP(B2167,'CMP-SIN-SD-10-2023'!A:D,4,0)</f>
        <v>29.14</v>
      </c>
      <c r="N2167" s="25" t="b">
        <f t="shared" si="1005"/>
        <v>1</v>
      </c>
      <c r="O2167" s="377"/>
      <c r="P2167" s="377"/>
    </row>
    <row r="2168" spans="1:16" ht="30" x14ac:dyDescent="0.25">
      <c r="A2168" s="378">
        <f t="shared" si="1003"/>
        <v>97054</v>
      </c>
      <c r="B2168" s="379">
        <v>38061</v>
      </c>
      <c r="C2168" s="380"/>
      <c r="D2168" s="380" t="s">
        <v>7770</v>
      </c>
      <c r="E2168" s="381"/>
      <c r="F2168" s="381" t="s">
        <v>6</v>
      </c>
      <c r="G2168" s="382">
        <v>0.35</v>
      </c>
      <c r="H2168" s="383">
        <f>VLOOKUP(B2168,'INS-SIN-SD-10-2023'!A:D,4,0)</f>
        <v>40.69</v>
      </c>
      <c r="I2168" s="383"/>
      <c r="J2168" s="25">
        <f t="shared" si="1004"/>
        <v>14.24</v>
      </c>
      <c r="M2168" s="25">
        <f>VLOOKUP(B2168,'INS-SIN-SD-10-2023'!A:D,4,0)</f>
        <v>40.69</v>
      </c>
      <c r="N2168" s="25" t="b">
        <f t="shared" si="1005"/>
        <v>1</v>
      </c>
      <c r="O2168" s="377"/>
      <c r="P2168" s="377" t="s">
        <v>13773</v>
      </c>
    </row>
    <row r="2169" spans="1:16" ht="45" x14ac:dyDescent="0.25">
      <c r="A2169" s="328" t="s">
        <v>7018</v>
      </c>
      <c r="B2169" s="357"/>
      <c r="C2169" s="339" t="s">
        <v>14122</v>
      </c>
      <c r="D2169" s="339"/>
      <c r="E2169" s="334" t="s">
        <v>6</v>
      </c>
      <c r="F2169" s="334"/>
      <c r="G2169" s="358"/>
      <c r="H2169" s="359"/>
      <c r="I2169" s="340">
        <f>SUMIF(A:A,A2169,J:J)</f>
        <v>455.89</v>
      </c>
      <c r="J2169" s="377"/>
      <c r="K2169" s="377"/>
      <c r="L2169" s="377"/>
      <c r="M2169" s="377"/>
      <c r="N2169" s="377"/>
      <c r="O2169" s="377"/>
      <c r="P2169" s="377"/>
    </row>
    <row r="2170" spans="1:16" x14ac:dyDescent="0.25">
      <c r="A2170" s="390" t="str">
        <f t="shared" ref="A2170:A2174" si="1006">IF(O2170&lt;&gt;0,O2170,A2169)</f>
        <v>CCU.06.0047</v>
      </c>
      <c r="B2170" s="391">
        <v>88264</v>
      </c>
      <c r="C2170" s="392"/>
      <c r="D2170" s="392" t="s">
        <v>3304</v>
      </c>
      <c r="E2170" s="393"/>
      <c r="F2170" s="393" t="s">
        <v>517</v>
      </c>
      <c r="G2170" s="394">
        <v>1.5</v>
      </c>
      <c r="H2170" s="395">
        <f>VLOOKUP(B2170,'CMP-SIN-SD-10-2023'!A:D,4,0)</f>
        <v>29.88</v>
      </c>
      <c r="I2170" s="395"/>
      <c r="J2170" s="25">
        <f t="shared" ref="J2170:J2174" si="1007">TRUNC((H2170*G2170),2)</f>
        <v>44.82</v>
      </c>
      <c r="M2170" s="25">
        <f>VLOOKUP(B2170,'CMP-SIN-SD-10-2023'!A:D,4,0)</f>
        <v>29.88</v>
      </c>
      <c r="N2170" s="25" t="b">
        <f t="shared" ref="N2170:N2174" si="1008">M2170=H2170</f>
        <v>1</v>
      </c>
      <c r="O2170" s="377"/>
      <c r="P2170" s="377"/>
    </row>
    <row r="2171" spans="1:16" x14ac:dyDescent="0.25">
      <c r="A2171" s="367" t="str">
        <f t="shared" si="1006"/>
        <v>CCU.06.0047</v>
      </c>
      <c r="B2171" s="226">
        <v>88316</v>
      </c>
      <c r="C2171" s="227"/>
      <c r="D2171" s="227" t="s">
        <v>3346</v>
      </c>
      <c r="E2171" s="228"/>
      <c r="F2171" s="228" t="s">
        <v>517</v>
      </c>
      <c r="G2171" s="368">
        <v>1.5</v>
      </c>
      <c r="H2171" s="369">
        <f>VLOOKUP(B2171,'CMP-SIN-SD-10-2023'!A:D,4,0)</f>
        <v>21.91</v>
      </c>
      <c r="I2171" s="369"/>
      <c r="J2171" s="25">
        <f t="shared" si="1007"/>
        <v>32.86</v>
      </c>
      <c r="M2171" s="25">
        <f>VLOOKUP(B2171,'CMP-SIN-SD-10-2023'!A:D,4,0)</f>
        <v>21.91</v>
      </c>
      <c r="N2171" s="25" t="b">
        <f t="shared" si="1008"/>
        <v>1</v>
      </c>
      <c r="O2171" s="377"/>
      <c r="P2171" s="377"/>
    </row>
    <row r="2172" spans="1:16" x14ac:dyDescent="0.25">
      <c r="A2172" s="367" t="str">
        <f t="shared" si="1006"/>
        <v>CCU.06.0047</v>
      </c>
      <c r="B2172" s="226" t="s">
        <v>14123</v>
      </c>
      <c r="C2172" s="227"/>
      <c r="D2172" s="227" t="s">
        <v>14124</v>
      </c>
      <c r="E2172" s="228"/>
      <c r="F2172" s="228" t="s">
        <v>6</v>
      </c>
      <c r="G2172" s="368">
        <v>1</v>
      </c>
      <c r="H2172" s="369">
        <v>72.8</v>
      </c>
      <c r="I2172" s="369"/>
      <c r="J2172" s="25">
        <f t="shared" si="1007"/>
        <v>72.8</v>
      </c>
      <c r="M2172" s="25" t="e">
        <f>VLOOKUP(B2172,'INS-SIN-SD-10-2023'!A:D,4,0)</f>
        <v>#N/A</v>
      </c>
      <c r="N2172" s="25" t="e">
        <f t="shared" si="1008"/>
        <v>#N/A</v>
      </c>
      <c r="O2172" s="377"/>
      <c r="P2172" s="377" t="s">
        <v>13813</v>
      </c>
    </row>
    <row r="2173" spans="1:16" ht="30" x14ac:dyDescent="0.25">
      <c r="A2173" s="367" t="str">
        <f t="shared" si="1006"/>
        <v>CCU.06.0047</v>
      </c>
      <c r="B2173" s="226" t="s">
        <v>14125</v>
      </c>
      <c r="C2173" s="227"/>
      <c r="D2173" s="227" t="s">
        <v>14126</v>
      </c>
      <c r="E2173" s="228"/>
      <c r="F2173" s="228" t="s">
        <v>6</v>
      </c>
      <c r="G2173" s="368">
        <v>1</v>
      </c>
      <c r="H2173" s="369">
        <v>249.7</v>
      </c>
      <c r="I2173" s="369"/>
      <c r="J2173" s="25">
        <f t="shared" si="1007"/>
        <v>249.7</v>
      </c>
      <c r="M2173" s="25" t="e">
        <f>VLOOKUP(B2173,'INS-SIN-SD-10-2023'!A:D,4,0)</f>
        <v>#N/A</v>
      </c>
      <c r="N2173" s="25" t="e">
        <f t="shared" si="1008"/>
        <v>#N/A</v>
      </c>
      <c r="O2173" s="377"/>
      <c r="P2173" s="377" t="s">
        <v>13813</v>
      </c>
    </row>
    <row r="2174" spans="1:16" x14ac:dyDescent="0.25">
      <c r="A2174" s="378" t="str">
        <f t="shared" si="1006"/>
        <v>CCU.06.0047</v>
      </c>
      <c r="B2174" s="379">
        <v>12216</v>
      </c>
      <c r="C2174" s="380"/>
      <c r="D2174" s="380" t="s">
        <v>14127</v>
      </c>
      <c r="E2174" s="381"/>
      <c r="F2174" s="381" t="s">
        <v>6</v>
      </c>
      <c r="G2174" s="382">
        <v>1</v>
      </c>
      <c r="H2174" s="383">
        <f>VLOOKUP(B2174,'INS-SIN-SD-10-2023'!A:D,4,0)</f>
        <v>55.71</v>
      </c>
      <c r="I2174" s="383"/>
      <c r="J2174" s="25">
        <f t="shared" si="1007"/>
        <v>55.71</v>
      </c>
      <c r="M2174" s="25">
        <f>VLOOKUP(B2174,'INS-SIN-SD-10-2023'!A:D,4,0)</f>
        <v>55.71</v>
      </c>
      <c r="N2174" s="25" t="b">
        <f t="shared" si="1008"/>
        <v>1</v>
      </c>
      <c r="O2174" s="377"/>
      <c r="P2174" s="377" t="s">
        <v>13813</v>
      </c>
    </row>
    <row r="2175" spans="1:16" ht="60" x14ac:dyDescent="0.25">
      <c r="A2175" s="328" t="s">
        <v>7021</v>
      </c>
      <c r="B2175" s="357"/>
      <c r="C2175" s="339" t="s">
        <v>14128</v>
      </c>
      <c r="D2175" s="339"/>
      <c r="E2175" s="334" t="s">
        <v>6</v>
      </c>
      <c r="F2175" s="334"/>
      <c r="G2175" s="358"/>
      <c r="H2175" s="359"/>
      <c r="I2175" s="340">
        <f>SUMIF(A:A,A2175,J:J)</f>
        <v>213.58</v>
      </c>
      <c r="J2175" s="377"/>
      <c r="K2175" s="377"/>
      <c r="L2175" s="377"/>
      <c r="M2175" s="377"/>
      <c r="N2175" s="377"/>
      <c r="O2175" s="377"/>
      <c r="P2175" s="377"/>
    </row>
    <row r="2176" spans="1:16" x14ac:dyDescent="0.25">
      <c r="A2176" s="390" t="str">
        <f t="shared" ref="A2176:A2178" si="1009">IF(O2176&lt;&gt;0,O2176,A2175)</f>
        <v>CCU.06.0048</v>
      </c>
      <c r="B2176" s="391">
        <v>88264</v>
      </c>
      <c r="C2176" s="392"/>
      <c r="D2176" s="392" t="s">
        <v>3304</v>
      </c>
      <c r="E2176" s="393"/>
      <c r="F2176" s="393" t="s">
        <v>517</v>
      </c>
      <c r="G2176" s="394">
        <v>1.5</v>
      </c>
      <c r="H2176" s="395">
        <f>VLOOKUP(B2176,'CMP-SIN-SD-10-2023'!A:D,4,0)</f>
        <v>29.88</v>
      </c>
      <c r="I2176" s="395"/>
      <c r="J2176" s="25">
        <f t="shared" ref="J2176:J2178" si="1010">TRUNC((H2176*G2176),2)</f>
        <v>44.82</v>
      </c>
      <c r="M2176" s="25">
        <f>VLOOKUP(B2176,'CMP-SIN-SD-10-2023'!A:D,4,0)</f>
        <v>29.88</v>
      </c>
      <c r="N2176" s="25" t="b">
        <f t="shared" ref="N2176:N2178" si="1011">M2176=H2176</f>
        <v>1</v>
      </c>
      <c r="O2176" s="377"/>
      <c r="P2176" s="377"/>
    </row>
    <row r="2177" spans="1:16" x14ac:dyDescent="0.25">
      <c r="A2177" s="367" t="str">
        <f t="shared" si="1009"/>
        <v>CCU.06.0048</v>
      </c>
      <c r="B2177" s="226">
        <v>88316</v>
      </c>
      <c r="C2177" s="227"/>
      <c r="D2177" s="227" t="s">
        <v>3346</v>
      </c>
      <c r="E2177" s="228"/>
      <c r="F2177" s="228" t="s">
        <v>517</v>
      </c>
      <c r="G2177" s="368">
        <v>1.5</v>
      </c>
      <c r="H2177" s="369">
        <f>VLOOKUP(B2177,'CMP-SIN-SD-10-2023'!A:D,4,0)</f>
        <v>21.91</v>
      </c>
      <c r="I2177" s="369"/>
      <c r="J2177" s="25">
        <f t="shared" si="1010"/>
        <v>32.86</v>
      </c>
      <c r="M2177" s="25">
        <f>VLOOKUP(B2177,'CMP-SIN-SD-10-2023'!A:D,4,0)</f>
        <v>21.91</v>
      </c>
      <c r="N2177" s="25" t="b">
        <f t="shared" si="1011"/>
        <v>1</v>
      </c>
      <c r="O2177" s="377"/>
      <c r="P2177" s="377"/>
    </row>
    <row r="2178" spans="1:16" ht="60" x14ac:dyDescent="0.25">
      <c r="A2178" s="378" t="str">
        <f t="shared" si="1009"/>
        <v>CCU.06.0048</v>
      </c>
      <c r="B2178" s="379" t="s">
        <v>14129</v>
      </c>
      <c r="C2178" s="380"/>
      <c r="D2178" s="380" t="s">
        <v>14130</v>
      </c>
      <c r="E2178" s="381"/>
      <c r="F2178" s="381" t="s">
        <v>6</v>
      </c>
      <c r="G2178" s="382">
        <v>1</v>
      </c>
      <c r="H2178" s="383">
        <v>135.9</v>
      </c>
      <c r="I2178" s="383"/>
      <c r="J2178" s="25">
        <f t="shared" si="1010"/>
        <v>135.9</v>
      </c>
      <c r="M2178" s="25" t="e">
        <f>VLOOKUP(B2178,'CMP-SIN-SD-10-2023'!A:D,4,0)</f>
        <v>#N/A</v>
      </c>
      <c r="N2178" s="25" t="e">
        <f t="shared" si="1011"/>
        <v>#N/A</v>
      </c>
      <c r="O2178" s="377"/>
      <c r="P2178" s="377" t="s">
        <v>14131</v>
      </c>
    </row>
    <row r="2179" spans="1:16" ht="30" x14ac:dyDescent="0.25">
      <c r="A2179" s="328">
        <v>91953</v>
      </c>
      <c r="B2179" s="357"/>
      <c r="C2179" s="339" t="s">
        <v>71</v>
      </c>
      <c r="D2179" s="339"/>
      <c r="E2179" s="334" t="s">
        <v>6</v>
      </c>
      <c r="F2179" s="334"/>
      <c r="G2179" s="358"/>
      <c r="H2179" s="359"/>
      <c r="I2179" s="340">
        <f>SUMIF(A:A,A2179,J:J)</f>
        <v>32.46</v>
      </c>
      <c r="J2179" s="377"/>
      <c r="K2179" s="377"/>
      <c r="L2179" s="377"/>
      <c r="M2179" s="377"/>
      <c r="N2179" s="377"/>
      <c r="O2179" s="377"/>
      <c r="P2179" s="377"/>
    </row>
    <row r="2180" spans="1:16" ht="45" x14ac:dyDescent="0.25">
      <c r="A2180" s="390">
        <f t="shared" ref="A2180:A2181" si="1012">IF(O2180&lt;&gt;0,O2180,A2179)</f>
        <v>91953</v>
      </c>
      <c r="B2180" s="391">
        <v>91946</v>
      </c>
      <c r="C2180" s="392"/>
      <c r="D2180" s="392" t="s">
        <v>1709</v>
      </c>
      <c r="E2180" s="393"/>
      <c r="F2180" s="393" t="s">
        <v>6</v>
      </c>
      <c r="G2180" s="394">
        <v>1</v>
      </c>
      <c r="H2180" s="395">
        <f>VLOOKUP(B2180,'CMP-SIN-SD-10-2023'!A:D,4,0)</f>
        <v>12.02</v>
      </c>
      <c r="I2180" s="395"/>
      <c r="J2180" s="25">
        <f t="shared" ref="J2180:J2181" si="1013">TRUNC((H2180*G2180),2)</f>
        <v>12.02</v>
      </c>
      <c r="M2180" s="25">
        <f>VLOOKUP(B2180,'CMP-SIN-SD-10-2023'!A:D,4,0)</f>
        <v>12.02</v>
      </c>
      <c r="N2180" s="25" t="b">
        <f t="shared" ref="N2180:N2181" si="1014">M2180=H2180</f>
        <v>1</v>
      </c>
      <c r="O2180" s="377"/>
      <c r="P2180" s="377"/>
    </row>
    <row r="2181" spans="1:16" ht="30" x14ac:dyDescent="0.25">
      <c r="A2181" s="378">
        <f t="shared" si="1012"/>
        <v>91953</v>
      </c>
      <c r="B2181" s="379">
        <v>91952</v>
      </c>
      <c r="C2181" s="380"/>
      <c r="D2181" s="380" t="s">
        <v>1710</v>
      </c>
      <c r="E2181" s="381"/>
      <c r="F2181" s="381" t="s">
        <v>6</v>
      </c>
      <c r="G2181" s="382">
        <v>1</v>
      </c>
      <c r="H2181" s="383">
        <f>VLOOKUP(B2181,'CMP-SIN-SD-10-2023'!A:D,4,0)</f>
        <v>20.440000000000001</v>
      </c>
      <c r="I2181" s="383"/>
      <c r="J2181" s="25">
        <f t="shared" si="1013"/>
        <v>20.440000000000001</v>
      </c>
      <c r="M2181" s="25">
        <f>VLOOKUP(B2181,'CMP-SIN-SD-10-2023'!A:D,4,0)</f>
        <v>20.440000000000001</v>
      </c>
      <c r="N2181" s="25" t="b">
        <f t="shared" si="1014"/>
        <v>1</v>
      </c>
      <c r="O2181" s="377"/>
      <c r="P2181" s="377"/>
    </row>
    <row r="2182" spans="1:16" ht="30" x14ac:dyDescent="0.25">
      <c r="A2182" s="328">
        <v>91955</v>
      </c>
      <c r="B2182" s="357"/>
      <c r="C2182" s="339" t="s">
        <v>72</v>
      </c>
      <c r="D2182" s="339"/>
      <c r="E2182" s="334" t="s">
        <v>6</v>
      </c>
      <c r="F2182" s="334"/>
      <c r="G2182" s="358"/>
      <c r="H2182" s="359"/>
      <c r="I2182" s="340">
        <f>SUMIF(A:A,A2182,J:J)</f>
        <v>39.44</v>
      </c>
      <c r="J2182" s="377"/>
      <c r="K2182" s="377"/>
      <c r="L2182" s="377"/>
      <c r="M2182" s="377"/>
      <c r="N2182" s="377"/>
      <c r="O2182" s="377"/>
      <c r="P2182" s="377"/>
    </row>
    <row r="2183" spans="1:16" ht="45" x14ac:dyDescent="0.25">
      <c r="A2183" s="390">
        <f t="shared" ref="A2183:A2184" si="1015">IF(O2183&lt;&gt;0,O2183,A2182)</f>
        <v>91955</v>
      </c>
      <c r="B2183" s="391">
        <v>91946</v>
      </c>
      <c r="C2183" s="392"/>
      <c r="D2183" s="392" t="s">
        <v>1709</v>
      </c>
      <c r="E2183" s="393"/>
      <c r="F2183" s="393" t="s">
        <v>6</v>
      </c>
      <c r="G2183" s="394">
        <v>1</v>
      </c>
      <c r="H2183" s="395">
        <f>VLOOKUP(B2183,'CMP-SIN-SD-10-2023'!A:D,4,0)</f>
        <v>12.02</v>
      </c>
      <c r="I2183" s="395"/>
      <c r="J2183" s="25">
        <f t="shared" ref="J2183:J2184" si="1016">TRUNC((H2183*G2183),2)</f>
        <v>12.02</v>
      </c>
      <c r="M2183" s="25">
        <f>VLOOKUP(B2183,'CMP-SIN-SD-10-2023'!A:D,4,0)</f>
        <v>12.02</v>
      </c>
      <c r="N2183" s="25" t="b">
        <f t="shared" ref="N2183:N2184" si="1017">M2183=H2183</f>
        <v>1</v>
      </c>
      <c r="O2183" s="377"/>
      <c r="P2183" s="377"/>
    </row>
    <row r="2184" spans="1:16" ht="30" x14ac:dyDescent="0.25">
      <c r="A2184" s="378">
        <f t="shared" si="1015"/>
        <v>91955</v>
      </c>
      <c r="B2184" s="379">
        <v>91954</v>
      </c>
      <c r="C2184" s="380"/>
      <c r="D2184" s="380" t="s">
        <v>1711</v>
      </c>
      <c r="E2184" s="381"/>
      <c r="F2184" s="381" t="s">
        <v>6</v>
      </c>
      <c r="G2184" s="382">
        <v>1</v>
      </c>
      <c r="H2184" s="383">
        <f>VLOOKUP(B2184,'CMP-SIN-SD-10-2023'!A:D,4,0)</f>
        <v>27.42</v>
      </c>
      <c r="I2184" s="383"/>
      <c r="J2184" s="25">
        <f t="shared" si="1016"/>
        <v>27.42</v>
      </c>
      <c r="M2184" s="25">
        <f>VLOOKUP(B2184,'CMP-SIN-SD-10-2023'!A:D,4,0)</f>
        <v>27.42</v>
      </c>
      <c r="N2184" s="25" t="b">
        <f t="shared" si="1017"/>
        <v>1</v>
      </c>
      <c r="O2184" s="377"/>
      <c r="P2184" s="377"/>
    </row>
    <row r="2185" spans="1:16" ht="30" x14ac:dyDescent="0.25">
      <c r="A2185" s="328" t="s">
        <v>7185</v>
      </c>
      <c r="B2185" s="357"/>
      <c r="C2185" s="339" t="s">
        <v>14132</v>
      </c>
      <c r="D2185" s="339"/>
      <c r="E2185" s="334" t="s">
        <v>6</v>
      </c>
      <c r="F2185" s="334"/>
      <c r="G2185" s="358"/>
      <c r="H2185" s="359"/>
      <c r="I2185" s="340">
        <f>SUMIF(A:A,A2185,J:J)</f>
        <v>542.18999999999994</v>
      </c>
      <c r="J2185" s="377"/>
      <c r="K2185" s="377"/>
      <c r="L2185" s="377"/>
      <c r="M2185" s="377"/>
      <c r="N2185" s="377"/>
      <c r="O2185" s="377"/>
      <c r="P2185" s="377"/>
    </row>
    <row r="2186" spans="1:16" x14ac:dyDescent="0.25">
      <c r="A2186" s="390" t="str">
        <f t="shared" ref="A2186:A2188" si="1018">IF(O2186&lt;&gt;0,O2186,A2185)</f>
        <v>CCU.06.0049</v>
      </c>
      <c r="B2186" s="391">
        <v>88264</v>
      </c>
      <c r="C2186" s="392"/>
      <c r="D2186" s="392" t="s">
        <v>3304</v>
      </c>
      <c r="E2186" s="393"/>
      <c r="F2186" s="393" t="s">
        <v>517</v>
      </c>
      <c r="G2186" s="394">
        <v>0.17</v>
      </c>
      <c r="H2186" s="395">
        <f>VLOOKUP(B2186,'CMP-SIN-SD-10-2023'!A:D,4,0)</f>
        <v>29.88</v>
      </c>
      <c r="I2186" s="395"/>
      <c r="J2186" s="25">
        <f t="shared" ref="J2186:J2188" si="1019">TRUNC((H2186*G2186),2)</f>
        <v>5.07</v>
      </c>
      <c r="M2186" s="25">
        <f>VLOOKUP(B2186,'CMP-SIN-SD-10-2023'!A:D,4,0)</f>
        <v>29.88</v>
      </c>
      <c r="N2186" s="25" t="b">
        <f t="shared" ref="N2186:N2188" si="1020">M2186=H2186</f>
        <v>1</v>
      </c>
      <c r="O2186" s="377"/>
      <c r="P2186" s="377"/>
    </row>
    <row r="2187" spans="1:16" x14ac:dyDescent="0.25">
      <c r="A2187" s="367" t="str">
        <f t="shared" si="1018"/>
        <v>CCU.06.0049</v>
      </c>
      <c r="B2187" s="226">
        <v>88316</v>
      </c>
      <c r="C2187" s="227"/>
      <c r="D2187" s="227" t="s">
        <v>3346</v>
      </c>
      <c r="E2187" s="228"/>
      <c r="F2187" s="228" t="s">
        <v>517</v>
      </c>
      <c r="G2187" s="368">
        <v>0.17</v>
      </c>
      <c r="H2187" s="369">
        <f>VLOOKUP(B2187,'CMP-SIN-SD-10-2023'!A:D,4,0)</f>
        <v>21.91</v>
      </c>
      <c r="I2187" s="369"/>
      <c r="J2187" s="25">
        <f t="shared" si="1019"/>
        <v>3.72</v>
      </c>
      <c r="M2187" s="25">
        <f>VLOOKUP(B2187,'CMP-SIN-SD-10-2023'!A:D,4,0)</f>
        <v>21.91</v>
      </c>
      <c r="N2187" s="25" t="b">
        <f t="shared" si="1020"/>
        <v>1</v>
      </c>
      <c r="O2187" s="377"/>
      <c r="P2187" s="377"/>
    </row>
    <row r="2188" spans="1:16" ht="30" x14ac:dyDescent="0.25">
      <c r="A2188" s="378" t="str">
        <f t="shared" si="1018"/>
        <v>CCU.06.0049</v>
      </c>
      <c r="B2188" s="379" t="s">
        <v>14133</v>
      </c>
      <c r="C2188" s="380"/>
      <c r="D2188" s="380" t="s">
        <v>4723</v>
      </c>
      <c r="E2188" s="381"/>
      <c r="F2188" s="381" t="s">
        <v>6</v>
      </c>
      <c r="G2188" s="382">
        <v>1</v>
      </c>
      <c r="H2188" s="383">
        <v>533.4</v>
      </c>
      <c r="I2188" s="383"/>
      <c r="J2188" s="25">
        <f t="shared" si="1019"/>
        <v>533.4</v>
      </c>
      <c r="M2188" s="25" t="e">
        <f>VLOOKUP(B2188,'INS-SIN-SD-10-2023'!A:D,4,0)</f>
        <v>#N/A</v>
      </c>
      <c r="N2188" s="25" t="e">
        <f t="shared" si="1020"/>
        <v>#N/A</v>
      </c>
      <c r="O2188" s="377"/>
      <c r="P2188" s="377" t="s">
        <v>13813</v>
      </c>
    </row>
    <row r="2189" spans="1:16" ht="30" x14ac:dyDescent="0.25">
      <c r="A2189" s="328">
        <v>91997</v>
      </c>
      <c r="B2189" s="357"/>
      <c r="C2189" s="339" t="s">
        <v>1716</v>
      </c>
      <c r="D2189" s="339"/>
      <c r="E2189" s="334" t="s">
        <v>6</v>
      </c>
      <c r="F2189" s="334"/>
      <c r="G2189" s="358"/>
      <c r="H2189" s="359"/>
      <c r="I2189" s="340">
        <f>SUMIF(A:A,A2189,J:J)</f>
        <v>40.69</v>
      </c>
      <c r="J2189" s="377"/>
      <c r="K2189" s="377"/>
      <c r="L2189" s="377"/>
      <c r="M2189" s="377"/>
      <c r="N2189" s="377"/>
      <c r="O2189" s="377"/>
      <c r="P2189" s="377"/>
    </row>
    <row r="2190" spans="1:16" ht="45" x14ac:dyDescent="0.25">
      <c r="A2190" s="390">
        <f t="shared" ref="A2190:A2191" si="1021">IF(O2190&lt;&gt;0,O2190,A2189)</f>
        <v>91997</v>
      </c>
      <c r="B2190" s="391">
        <v>91946</v>
      </c>
      <c r="C2190" s="392"/>
      <c r="D2190" s="392" t="s">
        <v>1709</v>
      </c>
      <c r="E2190" s="393"/>
      <c r="F2190" s="393" t="s">
        <v>6</v>
      </c>
      <c r="G2190" s="394">
        <v>1</v>
      </c>
      <c r="H2190" s="395">
        <f>VLOOKUP(B2190,'CMP-SIN-SD-10-2023'!A:D,4,0)</f>
        <v>12.02</v>
      </c>
      <c r="I2190" s="395"/>
      <c r="J2190" s="25">
        <f t="shared" ref="J2190:J2191" si="1022">TRUNC((H2190*G2190),2)</f>
        <v>12.02</v>
      </c>
      <c r="M2190" s="25">
        <f>VLOOKUP(B2190,'CMP-SIN-SD-10-2023'!A:D,4,0)</f>
        <v>12.02</v>
      </c>
      <c r="N2190" s="25" t="b">
        <f t="shared" ref="N2190:N2191" si="1023">M2190=H2190</f>
        <v>1</v>
      </c>
      <c r="O2190" s="377"/>
      <c r="P2190" s="377"/>
    </row>
    <row r="2191" spans="1:16" ht="45" x14ac:dyDescent="0.25">
      <c r="A2191" s="378">
        <f t="shared" si="1021"/>
        <v>91997</v>
      </c>
      <c r="B2191" s="379">
        <v>91995</v>
      </c>
      <c r="C2191" s="380"/>
      <c r="D2191" s="380" t="s">
        <v>1715</v>
      </c>
      <c r="E2191" s="381"/>
      <c r="F2191" s="381" t="s">
        <v>6</v>
      </c>
      <c r="G2191" s="382">
        <v>1</v>
      </c>
      <c r="H2191" s="383">
        <f>VLOOKUP(B2191,'CMP-SIN-SD-10-2023'!A:D,4,0)</f>
        <v>28.67</v>
      </c>
      <c r="I2191" s="383"/>
      <c r="J2191" s="25">
        <f t="shared" si="1022"/>
        <v>28.67</v>
      </c>
      <c r="M2191" s="25">
        <f>VLOOKUP(B2191,'CMP-SIN-SD-10-2023'!A:D,4,0)</f>
        <v>28.67</v>
      </c>
      <c r="N2191" s="25" t="b">
        <f t="shared" si="1023"/>
        <v>1</v>
      </c>
      <c r="O2191" s="377"/>
      <c r="P2191" s="377"/>
    </row>
    <row r="2192" spans="1:16" ht="30" x14ac:dyDescent="0.25">
      <c r="A2192" s="328" t="s">
        <v>7188</v>
      </c>
      <c r="B2192" s="357"/>
      <c r="C2192" s="339" t="s">
        <v>14134</v>
      </c>
      <c r="D2192" s="339"/>
      <c r="E2192" s="334" t="s">
        <v>7016</v>
      </c>
      <c r="F2192" s="334"/>
      <c r="G2192" s="358"/>
      <c r="H2192" s="359"/>
      <c r="I2192" s="340">
        <f>SUMIF(A:A,A2192,J:J)</f>
        <v>13.87</v>
      </c>
      <c r="J2192" s="377"/>
      <c r="K2192" s="377"/>
      <c r="L2192" s="377"/>
      <c r="M2192" s="377"/>
      <c r="N2192" s="377"/>
      <c r="O2192" s="377"/>
      <c r="P2192" s="377"/>
    </row>
    <row r="2193" spans="1:16" x14ac:dyDescent="0.25">
      <c r="A2193" s="390" t="str">
        <f t="shared" ref="A2193:A2195" si="1024">IF(O2193&lt;&gt;0,O2193,A2192)</f>
        <v>CCU.06.0050</v>
      </c>
      <c r="B2193" s="391">
        <v>88264</v>
      </c>
      <c r="C2193" s="392"/>
      <c r="D2193" s="392" t="s">
        <v>3304</v>
      </c>
      <c r="E2193" s="393"/>
      <c r="F2193" s="393" t="s">
        <v>517</v>
      </c>
      <c r="G2193" s="394">
        <v>0.25</v>
      </c>
      <c r="H2193" s="395">
        <f>VLOOKUP(B2193,'CMP-SIN-SD-10-2023'!A:D,4,0)</f>
        <v>29.88</v>
      </c>
      <c r="I2193" s="395"/>
      <c r="J2193" s="25">
        <f t="shared" ref="J2193:J2195" si="1025">TRUNC((H2193*G2193),2)</f>
        <v>7.47</v>
      </c>
      <c r="M2193" s="25">
        <f>VLOOKUP(B2193,'CMP-SIN-SD-10-2023'!A:D,4,0)</f>
        <v>29.88</v>
      </c>
      <c r="N2193" s="25" t="b">
        <f t="shared" ref="N2193:N2195" si="1026">M2193=H2193</f>
        <v>1</v>
      </c>
      <c r="O2193" s="377"/>
      <c r="P2193" s="377"/>
    </row>
    <row r="2194" spans="1:16" x14ac:dyDescent="0.25">
      <c r="A2194" s="367" t="str">
        <f t="shared" si="1024"/>
        <v>CCU.06.0050</v>
      </c>
      <c r="B2194" s="226" t="s">
        <v>14135</v>
      </c>
      <c r="C2194" s="227"/>
      <c r="D2194" s="227" t="s">
        <v>14136</v>
      </c>
      <c r="E2194" s="228"/>
      <c r="F2194" s="228" t="s">
        <v>6</v>
      </c>
      <c r="G2194" s="368">
        <v>1</v>
      </c>
      <c r="H2194" s="369">
        <v>3.8</v>
      </c>
      <c r="I2194" s="369"/>
      <c r="J2194" s="25">
        <f t="shared" si="1025"/>
        <v>3.8</v>
      </c>
      <c r="M2194" s="25" t="e">
        <f>VLOOKUP(B2194,'INS-SIN-SD-10-2023'!A:D,4,0)</f>
        <v>#N/A</v>
      </c>
      <c r="N2194" s="25" t="e">
        <f t="shared" si="1026"/>
        <v>#N/A</v>
      </c>
      <c r="O2194" s="377"/>
      <c r="P2194" s="377" t="s">
        <v>13813</v>
      </c>
    </row>
    <row r="2195" spans="1:16" x14ac:dyDescent="0.25">
      <c r="A2195" s="378" t="str">
        <f t="shared" si="1024"/>
        <v>CCU.06.0050</v>
      </c>
      <c r="B2195" s="379" t="s">
        <v>14137</v>
      </c>
      <c r="C2195" s="380"/>
      <c r="D2195" s="380" t="s">
        <v>14138</v>
      </c>
      <c r="E2195" s="381"/>
      <c r="F2195" s="381" t="s">
        <v>16</v>
      </c>
      <c r="G2195" s="382">
        <v>1</v>
      </c>
      <c r="H2195" s="383">
        <v>2.6</v>
      </c>
      <c r="I2195" s="383"/>
      <c r="J2195" s="25">
        <f t="shared" si="1025"/>
        <v>2.6</v>
      </c>
      <c r="M2195" s="25" t="e">
        <f>VLOOKUP(B2195,'INS-SIN-SD-10-2023'!A:D,4,0)</f>
        <v>#N/A</v>
      </c>
      <c r="N2195" s="25" t="e">
        <f t="shared" si="1026"/>
        <v>#N/A</v>
      </c>
      <c r="O2195" s="377"/>
      <c r="P2195" s="377" t="s">
        <v>13813</v>
      </c>
    </row>
    <row r="2196" spans="1:16" ht="45" x14ac:dyDescent="0.25">
      <c r="A2196" s="328">
        <v>100622</v>
      </c>
      <c r="B2196" s="357"/>
      <c r="C2196" s="339" t="s">
        <v>74</v>
      </c>
      <c r="D2196" s="339"/>
      <c r="E2196" s="334" t="s">
        <v>6</v>
      </c>
      <c r="F2196" s="334"/>
      <c r="G2196" s="358"/>
      <c r="H2196" s="359"/>
      <c r="I2196" s="340">
        <f>SUMIF(A:A,A2196,J:J)</f>
        <v>2470.87</v>
      </c>
      <c r="J2196" s="377"/>
      <c r="K2196" s="377"/>
      <c r="L2196" s="377"/>
      <c r="M2196" s="377"/>
      <c r="N2196" s="377"/>
      <c r="O2196" s="377"/>
      <c r="P2196" s="377"/>
    </row>
    <row r="2197" spans="1:16" ht="60" x14ac:dyDescent="0.25">
      <c r="A2197" s="390">
        <f t="shared" ref="A2197:A2202" si="1027">IF(O2197&lt;&gt;0,O2197,A2196)</f>
        <v>100622</v>
      </c>
      <c r="B2197" s="391">
        <v>5928</v>
      </c>
      <c r="C2197" s="392"/>
      <c r="D2197" s="392" t="s">
        <v>298</v>
      </c>
      <c r="E2197" s="393"/>
      <c r="F2197" s="393" t="s">
        <v>273</v>
      </c>
      <c r="G2197" s="394">
        <v>0.111</v>
      </c>
      <c r="H2197" s="395">
        <f>VLOOKUP(B2197,'CMP-SIN-SD-10-2023'!A:D,4,0)</f>
        <v>278.01</v>
      </c>
      <c r="I2197" s="395"/>
      <c r="J2197" s="25">
        <f t="shared" ref="J2197:J2202" si="1028">TRUNC((H2197*G2197),2)</f>
        <v>30.85</v>
      </c>
      <c r="M2197" s="25">
        <f>VLOOKUP(B2197,'CMP-SIN-SD-10-2023'!A:D,4,0)</f>
        <v>278.01</v>
      </c>
      <c r="N2197" s="25" t="b">
        <f t="shared" ref="N2197:N2202" si="1029">M2197=H2197</f>
        <v>1</v>
      </c>
      <c r="O2197" s="377"/>
      <c r="P2197" s="377"/>
    </row>
    <row r="2198" spans="1:16" x14ac:dyDescent="0.25">
      <c r="A2198" s="367">
        <f t="shared" si="1027"/>
        <v>100622</v>
      </c>
      <c r="B2198" s="226">
        <v>88247</v>
      </c>
      <c r="C2198" s="227"/>
      <c r="D2198" s="227" t="s">
        <v>3289</v>
      </c>
      <c r="E2198" s="228"/>
      <c r="F2198" s="228" t="s">
        <v>517</v>
      </c>
      <c r="G2198" s="368">
        <v>1.1240000000000001</v>
      </c>
      <c r="H2198" s="369">
        <f>VLOOKUP(B2198,'CMP-SIN-SD-10-2023'!A:D,4,0)</f>
        <v>23.14</v>
      </c>
      <c r="I2198" s="369"/>
      <c r="J2198" s="25">
        <f t="shared" si="1028"/>
        <v>26</v>
      </c>
      <c r="M2198" s="25">
        <f>VLOOKUP(B2198,'CMP-SIN-SD-10-2023'!A:D,4,0)</f>
        <v>23.14</v>
      </c>
      <c r="N2198" s="25" t="b">
        <f t="shared" si="1029"/>
        <v>1</v>
      </c>
      <c r="O2198" s="377"/>
      <c r="P2198" s="377"/>
    </row>
    <row r="2199" spans="1:16" x14ac:dyDescent="0.25">
      <c r="A2199" s="367">
        <f t="shared" si="1027"/>
        <v>100622</v>
      </c>
      <c r="B2199" s="226">
        <v>88264</v>
      </c>
      <c r="C2199" s="227"/>
      <c r="D2199" s="227" t="s">
        <v>3304</v>
      </c>
      <c r="E2199" s="228"/>
      <c r="F2199" s="228" t="s">
        <v>517</v>
      </c>
      <c r="G2199" s="368">
        <v>3.653</v>
      </c>
      <c r="H2199" s="369">
        <f>VLOOKUP(B2199,'CMP-SIN-SD-10-2023'!A:D,4,0)</f>
        <v>29.88</v>
      </c>
      <c r="I2199" s="369"/>
      <c r="J2199" s="25">
        <f t="shared" si="1028"/>
        <v>109.15</v>
      </c>
      <c r="M2199" s="25">
        <f>VLOOKUP(B2199,'CMP-SIN-SD-10-2023'!A:D,4,0)</f>
        <v>29.88</v>
      </c>
      <c r="N2199" s="25" t="b">
        <f t="shared" si="1029"/>
        <v>1</v>
      </c>
      <c r="O2199" s="377"/>
      <c r="P2199" s="377"/>
    </row>
    <row r="2200" spans="1:16" x14ac:dyDescent="0.25">
      <c r="A2200" s="367">
        <f t="shared" si="1027"/>
        <v>100622</v>
      </c>
      <c r="B2200" s="226">
        <v>863</v>
      </c>
      <c r="C2200" s="227"/>
      <c r="D2200" s="227" t="s">
        <v>7487</v>
      </c>
      <c r="E2200" s="228"/>
      <c r="F2200" s="228" t="s">
        <v>16</v>
      </c>
      <c r="G2200" s="368">
        <v>9</v>
      </c>
      <c r="H2200" s="369">
        <f>VLOOKUP(B2200,'INS-SIN-SD-10-2023'!A:D,4,0)</f>
        <v>40</v>
      </c>
      <c r="I2200" s="369"/>
      <c r="J2200" s="25">
        <f t="shared" si="1028"/>
        <v>360</v>
      </c>
      <c r="M2200" s="25">
        <f>VLOOKUP(B2200,'INS-SIN-SD-10-2023'!A:D,4,0)</f>
        <v>40</v>
      </c>
      <c r="N2200" s="25" t="b">
        <f t="shared" si="1029"/>
        <v>1</v>
      </c>
      <c r="O2200" s="377"/>
      <c r="P2200" s="377" t="s">
        <v>13773</v>
      </c>
    </row>
    <row r="2201" spans="1:16" ht="30" x14ac:dyDescent="0.25">
      <c r="A2201" s="367">
        <f t="shared" si="1027"/>
        <v>100622</v>
      </c>
      <c r="B2201" s="226">
        <v>3798</v>
      </c>
      <c r="C2201" s="227"/>
      <c r="D2201" s="227" t="s">
        <v>7667</v>
      </c>
      <c r="E2201" s="228"/>
      <c r="F2201" s="228" t="s">
        <v>6</v>
      </c>
      <c r="G2201" s="368">
        <v>1</v>
      </c>
      <c r="H2201" s="369">
        <f>VLOOKUP(B2201,'INS-SIN-SD-10-2023'!A:D,4,0)</f>
        <v>72.53</v>
      </c>
      <c r="I2201" s="369"/>
      <c r="J2201" s="25">
        <f t="shared" si="1028"/>
        <v>72.53</v>
      </c>
      <c r="M2201" s="25">
        <f>VLOOKUP(B2201,'INS-SIN-SD-10-2023'!A:D,4,0)</f>
        <v>72.53</v>
      </c>
      <c r="N2201" s="25" t="b">
        <f t="shared" si="1029"/>
        <v>1</v>
      </c>
      <c r="O2201" s="377"/>
      <c r="P2201" s="377" t="s">
        <v>13773</v>
      </c>
    </row>
    <row r="2202" spans="1:16" ht="45" x14ac:dyDescent="0.25">
      <c r="A2202" s="378">
        <f t="shared" si="1027"/>
        <v>100622</v>
      </c>
      <c r="B2202" s="379">
        <v>5051</v>
      </c>
      <c r="C2202" s="380"/>
      <c r="D2202" s="380" t="s">
        <v>7723</v>
      </c>
      <c r="E2202" s="381"/>
      <c r="F2202" s="381" t="s">
        <v>6</v>
      </c>
      <c r="G2202" s="382">
        <v>1</v>
      </c>
      <c r="H2202" s="383">
        <f>VLOOKUP(B2202,'INS-SIN-SD-10-2023'!A:D,4,0)</f>
        <v>1872.34</v>
      </c>
      <c r="I2202" s="383"/>
      <c r="J2202" s="25">
        <f t="shared" si="1028"/>
        <v>1872.34</v>
      </c>
      <c r="M2202" s="25">
        <f>VLOOKUP(B2202,'INS-SIN-SD-10-2023'!A:D,4,0)</f>
        <v>1872.34</v>
      </c>
      <c r="N2202" s="25" t="b">
        <f t="shared" si="1029"/>
        <v>1</v>
      </c>
      <c r="O2202" s="377"/>
      <c r="P2202" s="377" t="s">
        <v>13773</v>
      </c>
    </row>
    <row r="2203" spans="1:16" ht="30" x14ac:dyDescent="0.25">
      <c r="A2203" s="328">
        <v>96989</v>
      </c>
      <c r="B2203" s="357"/>
      <c r="C2203" s="339" t="s">
        <v>75</v>
      </c>
      <c r="D2203" s="339"/>
      <c r="E2203" s="334" t="s">
        <v>6</v>
      </c>
      <c r="F2203" s="334"/>
      <c r="G2203" s="358"/>
      <c r="H2203" s="359"/>
      <c r="I2203" s="340">
        <f>SUMIF(A:A,A2203,J:J)</f>
        <v>121.25999999999999</v>
      </c>
      <c r="J2203" s="377"/>
      <c r="K2203" s="377"/>
      <c r="L2203" s="377"/>
      <c r="M2203" s="377"/>
      <c r="N2203" s="377"/>
      <c r="O2203" s="377"/>
      <c r="P2203" s="377"/>
    </row>
    <row r="2204" spans="1:16" x14ac:dyDescent="0.25">
      <c r="A2204" s="390">
        <f t="shared" ref="A2204:A2206" si="1030">IF(O2204&lt;&gt;0,O2204,A2203)</f>
        <v>96989</v>
      </c>
      <c r="B2204" s="391">
        <v>88247</v>
      </c>
      <c r="C2204" s="392"/>
      <c r="D2204" s="392" t="s">
        <v>3289</v>
      </c>
      <c r="E2204" s="393"/>
      <c r="F2204" s="393" t="s">
        <v>517</v>
      </c>
      <c r="G2204" s="394">
        <v>0.1346</v>
      </c>
      <c r="H2204" s="395">
        <f>VLOOKUP(B2204,'CMP-SIN-SD-10-2023'!A:D,4,0)</f>
        <v>23.14</v>
      </c>
      <c r="I2204" s="395"/>
      <c r="J2204" s="25">
        <f t="shared" ref="J2204:J2206" si="1031">TRUNC((H2204*G2204),2)</f>
        <v>3.11</v>
      </c>
      <c r="M2204" s="25">
        <f>VLOOKUP(B2204,'CMP-SIN-SD-10-2023'!A:D,4,0)</f>
        <v>23.14</v>
      </c>
      <c r="N2204" s="25" t="b">
        <f t="shared" ref="N2204:N2206" si="1032">M2204=H2204</f>
        <v>1</v>
      </c>
      <c r="O2204" s="377"/>
      <c r="P2204" s="377"/>
    </row>
    <row r="2205" spans="1:16" x14ac:dyDescent="0.25">
      <c r="A2205" s="367">
        <f t="shared" si="1030"/>
        <v>96989</v>
      </c>
      <c r="B2205" s="226">
        <v>88264</v>
      </c>
      <c r="C2205" s="227"/>
      <c r="D2205" s="227" t="s">
        <v>3304</v>
      </c>
      <c r="E2205" s="228"/>
      <c r="F2205" s="228" t="s">
        <v>517</v>
      </c>
      <c r="G2205" s="368">
        <v>0.1346</v>
      </c>
      <c r="H2205" s="369">
        <f>VLOOKUP(B2205,'CMP-SIN-SD-10-2023'!A:D,4,0)</f>
        <v>29.88</v>
      </c>
      <c r="I2205" s="369"/>
      <c r="J2205" s="25">
        <f t="shared" si="1031"/>
        <v>4.0199999999999996</v>
      </c>
      <c r="M2205" s="25">
        <f>VLOOKUP(B2205,'CMP-SIN-SD-10-2023'!A:D,4,0)</f>
        <v>29.88</v>
      </c>
      <c r="N2205" s="25" t="b">
        <f t="shared" si="1032"/>
        <v>1</v>
      </c>
      <c r="O2205" s="377"/>
      <c r="P2205" s="377"/>
    </row>
    <row r="2206" spans="1:16" ht="45" x14ac:dyDescent="0.25">
      <c r="A2206" s="378">
        <f t="shared" si="1030"/>
        <v>96989</v>
      </c>
      <c r="B2206" s="379">
        <v>4274</v>
      </c>
      <c r="C2206" s="380"/>
      <c r="D2206" s="380" t="s">
        <v>7699</v>
      </c>
      <c r="E2206" s="381"/>
      <c r="F2206" s="381" t="s">
        <v>6</v>
      </c>
      <c r="G2206" s="382">
        <v>1</v>
      </c>
      <c r="H2206" s="383">
        <f>VLOOKUP(B2206,'INS-SIN-SD-10-2023'!A:D,4,0)</f>
        <v>114.13</v>
      </c>
      <c r="I2206" s="383"/>
      <c r="J2206" s="25">
        <f t="shared" si="1031"/>
        <v>114.13</v>
      </c>
      <c r="M2206" s="25">
        <f>VLOOKUP(B2206,'INS-SIN-SD-10-2023'!A:D,4,0)</f>
        <v>114.13</v>
      </c>
      <c r="N2206" s="25" t="b">
        <f t="shared" si="1032"/>
        <v>1</v>
      </c>
      <c r="O2206" s="377"/>
      <c r="P2206" s="377" t="s">
        <v>13773</v>
      </c>
    </row>
    <row r="2207" spans="1:16" ht="30" x14ac:dyDescent="0.25">
      <c r="A2207" s="328">
        <v>96988</v>
      </c>
      <c r="B2207" s="357"/>
      <c r="C2207" s="339" t="s">
        <v>76</v>
      </c>
      <c r="D2207" s="339"/>
      <c r="E2207" s="334" t="s">
        <v>6</v>
      </c>
      <c r="F2207" s="334"/>
      <c r="G2207" s="358"/>
      <c r="H2207" s="359"/>
      <c r="I2207" s="340">
        <f>SUMIF(A:A,A2207,J:J)</f>
        <v>144.91000000000003</v>
      </c>
      <c r="J2207" s="377"/>
      <c r="K2207" s="377"/>
      <c r="L2207" s="377"/>
      <c r="M2207" s="377"/>
      <c r="N2207" s="377"/>
      <c r="O2207" s="377"/>
      <c r="P2207" s="377"/>
    </row>
    <row r="2208" spans="1:16" x14ac:dyDescent="0.25">
      <c r="A2208" s="390">
        <f t="shared" ref="A2208:A2210" si="1033">IF(O2208&lt;&gt;0,O2208,A2207)</f>
        <v>96988</v>
      </c>
      <c r="B2208" s="391">
        <v>88247</v>
      </c>
      <c r="C2208" s="392"/>
      <c r="D2208" s="392" t="s">
        <v>3289</v>
      </c>
      <c r="E2208" s="393"/>
      <c r="F2208" s="393" t="s">
        <v>517</v>
      </c>
      <c r="G2208" s="394">
        <v>0.16669999999999999</v>
      </c>
      <c r="H2208" s="395">
        <f>VLOOKUP(B2208,'CMP-SIN-SD-10-2023'!A:D,4,0)</f>
        <v>23.14</v>
      </c>
      <c r="I2208" s="395"/>
      <c r="J2208" s="25">
        <f t="shared" ref="J2208:J2210" si="1034">TRUNC((H2208*G2208),2)</f>
        <v>3.85</v>
      </c>
      <c r="M2208" s="25">
        <f>VLOOKUP(B2208,'CMP-SIN-SD-10-2023'!A:D,4,0)</f>
        <v>23.14</v>
      </c>
      <c r="N2208" s="25" t="b">
        <f t="shared" ref="N2208:N2210" si="1035">M2208=H2208</f>
        <v>1</v>
      </c>
      <c r="O2208" s="377"/>
      <c r="P2208" s="377"/>
    </row>
    <row r="2209" spans="1:16" x14ac:dyDescent="0.25">
      <c r="A2209" s="367">
        <f t="shared" si="1033"/>
        <v>96988</v>
      </c>
      <c r="B2209" s="226">
        <v>88264</v>
      </c>
      <c r="C2209" s="227"/>
      <c r="D2209" s="227" t="s">
        <v>3304</v>
      </c>
      <c r="E2209" s="228"/>
      <c r="F2209" s="228" t="s">
        <v>517</v>
      </c>
      <c r="G2209" s="368">
        <v>0.16669999999999999</v>
      </c>
      <c r="H2209" s="369">
        <f>VLOOKUP(B2209,'CMP-SIN-SD-10-2023'!A:D,4,0)</f>
        <v>29.88</v>
      </c>
      <c r="I2209" s="369"/>
      <c r="J2209" s="25">
        <f t="shared" si="1034"/>
        <v>4.9800000000000004</v>
      </c>
      <c r="M2209" s="25">
        <f>VLOOKUP(B2209,'CMP-SIN-SD-10-2023'!A:D,4,0)</f>
        <v>29.88</v>
      </c>
      <c r="N2209" s="25" t="b">
        <f t="shared" si="1035"/>
        <v>1</v>
      </c>
      <c r="O2209" s="377"/>
      <c r="P2209" s="377"/>
    </row>
    <row r="2210" spans="1:16" x14ac:dyDescent="0.25">
      <c r="A2210" s="378">
        <f t="shared" si="1033"/>
        <v>96988</v>
      </c>
      <c r="B2210" s="379">
        <v>41387</v>
      </c>
      <c r="C2210" s="380"/>
      <c r="D2210" s="380" t="s">
        <v>7684</v>
      </c>
      <c r="E2210" s="381"/>
      <c r="F2210" s="381" t="s">
        <v>16</v>
      </c>
      <c r="G2210" s="382">
        <v>3</v>
      </c>
      <c r="H2210" s="383">
        <f>VLOOKUP(B2210,'INS-SIN-SD-10-2023'!A:D,4,0)</f>
        <v>45.36</v>
      </c>
      <c r="I2210" s="383"/>
      <c r="J2210" s="25">
        <f t="shared" si="1034"/>
        <v>136.08000000000001</v>
      </c>
      <c r="M2210" s="25">
        <f>VLOOKUP(B2210,'INS-SIN-SD-10-2023'!A:D,4,0)</f>
        <v>45.36</v>
      </c>
      <c r="N2210" s="25" t="b">
        <f t="shared" si="1035"/>
        <v>1</v>
      </c>
      <c r="O2210" s="377"/>
      <c r="P2210" s="377" t="s">
        <v>13773</v>
      </c>
    </row>
    <row r="2211" spans="1:16" ht="30" x14ac:dyDescent="0.25">
      <c r="A2211" s="328" t="s">
        <v>14139</v>
      </c>
      <c r="B2211" s="357"/>
      <c r="C2211" s="339" t="s">
        <v>14140</v>
      </c>
      <c r="D2211" s="339"/>
      <c r="E2211" s="334" t="s">
        <v>6</v>
      </c>
      <c r="F2211" s="334"/>
      <c r="G2211" s="358"/>
      <c r="H2211" s="359"/>
      <c r="I2211" s="340">
        <f>SUMIF(A:A,A2211,J:J)</f>
        <v>9.44</v>
      </c>
      <c r="J2211" s="377"/>
      <c r="K2211" s="377"/>
      <c r="L2211" s="377"/>
      <c r="M2211" s="377"/>
      <c r="N2211" s="377"/>
      <c r="O2211" s="377"/>
      <c r="P2211" s="377"/>
    </row>
    <row r="2212" spans="1:16" x14ac:dyDescent="0.25">
      <c r="A2212" s="384" t="str">
        <f t="shared" ref="A2212" si="1036">IF(O2212&lt;&gt;0,O2212,A2211)</f>
        <v>10272/ORSE</v>
      </c>
      <c r="B2212" s="385" t="s">
        <v>14141</v>
      </c>
      <c r="C2212" s="386"/>
      <c r="D2212" s="386" t="s">
        <v>14142</v>
      </c>
      <c r="E2212" s="387"/>
      <c r="F2212" s="387" t="s">
        <v>6</v>
      </c>
      <c r="G2212" s="388">
        <v>1</v>
      </c>
      <c r="H2212" s="389">
        <v>9.44</v>
      </c>
      <c r="I2212" s="389"/>
      <c r="J2212" s="25">
        <f t="shared" ref="J2212" si="1037">TRUNC((H2212*G2212),2)</f>
        <v>9.44</v>
      </c>
      <c r="M2212" s="25" t="e">
        <f>VLOOKUP(B2212,'INS-SIN-SD-10-2023'!A:D,4,0)</f>
        <v>#N/A</v>
      </c>
      <c r="N2212" s="25" t="e">
        <f t="shared" ref="N2212" si="1038">M2212=H2212</f>
        <v>#N/A</v>
      </c>
      <c r="O2212" s="377"/>
      <c r="P2212" s="377" t="s">
        <v>13813</v>
      </c>
    </row>
    <row r="2213" spans="1:16" x14ac:dyDescent="0.25">
      <c r="A2213" s="328" t="s">
        <v>14143</v>
      </c>
      <c r="B2213" s="357"/>
      <c r="C2213" s="339" t="s">
        <v>14144</v>
      </c>
      <c r="D2213" s="339"/>
      <c r="E2213" s="334" t="s">
        <v>6</v>
      </c>
      <c r="F2213" s="334"/>
      <c r="G2213" s="358"/>
      <c r="H2213" s="359"/>
      <c r="I2213" s="340">
        <f>SUMIF(A:A,A2213,J:J)</f>
        <v>411.51</v>
      </c>
      <c r="J2213" s="377"/>
      <c r="K2213" s="377"/>
      <c r="L2213" s="377"/>
      <c r="M2213" s="377"/>
      <c r="N2213" s="377"/>
      <c r="O2213" s="377"/>
      <c r="P2213" s="377"/>
    </row>
    <row r="2214" spans="1:16" x14ac:dyDescent="0.25">
      <c r="A2214" s="390" t="str">
        <f t="shared" ref="A2214:A2216" si="1039">IF(O2214&lt;&gt;0,O2214,A2213)</f>
        <v>C4853/SEINFRA</v>
      </c>
      <c r="B2214" s="391">
        <v>88247</v>
      </c>
      <c r="C2214" s="392"/>
      <c r="D2214" s="392" t="s">
        <v>3289</v>
      </c>
      <c r="E2214" s="393"/>
      <c r="F2214" s="393" t="s">
        <v>517</v>
      </c>
      <c r="G2214" s="394">
        <v>0.5</v>
      </c>
      <c r="H2214" s="395">
        <f>VLOOKUP(B2214,'CMP-SIN-SD-10-2023'!A:D,4,0)</f>
        <v>23.14</v>
      </c>
      <c r="I2214" s="395"/>
      <c r="J2214" s="25">
        <f t="shared" ref="J2214:J2216" si="1040">TRUNC((H2214*G2214),2)</f>
        <v>11.57</v>
      </c>
      <c r="M2214" s="25">
        <f>VLOOKUP(B2214,'CMP-SIN-SD-10-2023'!A:D,4,0)</f>
        <v>23.14</v>
      </c>
      <c r="N2214" s="25" t="b">
        <f t="shared" ref="N2214:N2216" si="1041">M2214=H2214</f>
        <v>1</v>
      </c>
      <c r="O2214" s="377"/>
      <c r="P2214" s="377"/>
    </row>
    <row r="2215" spans="1:16" x14ac:dyDescent="0.25">
      <c r="A2215" s="367" t="str">
        <f t="shared" si="1039"/>
        <v>C4853/SEINFRA</v>
      </c>
      <c r="B2215" s="226">
        <v>88264</v>
      </c>
      <c r="C2215" s="227"/>
      <c r="D2215" s="227" t="s">
        <v>3304</v>
      </c>
      <c r="E2215" s="228"/>
      <c r="F2215" s="228" t="s">
        <v>517</v>
      </c>
      <c r="G2215" s="368">
        <v>0.5</v>
      </c>
      <c r="H2215" s="369">
        <f>VLOOKUP(B2215,'CMP-SIN-SD-10-2023'!A:D,4,0)</f>
        <v>29.88</v>
      </c>
      <c r="I2215" s="369"/>
      <c r="J2215" s="25">
        <f t="shared" si="1040"/>
        <v>14.94</v>
      </c>
      <c r="M2215" s="25">
        <f>VLOOKUP(B2215,'CMP-SIN-SD-10-2023'!A:D,4,0)</f>
        <v>29.88</v>
      </c>
      <c r="N2215" s="25" t="b">
        <f t="shared" si="1041"/>
        <v>1</v>
      </c>
      <c r="O2215" s="377"/>
      <c r="P2215" s="377"/>
    </row>
    <row r="2216" spans="1:16" ht="30" x14ac:dyDescent="0.25">
      <c r="A2216" s="378" t="str">
        <f t="shared" si="1039"/>
        <v>C4853/SEINFRA</v>
      </c>
      <c r="B2216" s="379" t="s">
        <v>14145</v>
      </c>
      <c r="C2216" s="380"/>
      <c r="D2216" s="380" t="s">
        <v>14146</v>
      </c>
      <c r="E2216" s="381"/>
      <c r="F2216" s="381" t="s">
        <v>6</v>
      </c>
      <c r="G2216" s="382">
        <v>1</v>
      </c>
      <c r="H2216" s="383">
        <v>385</v>
      </c>
      <c r="I2216" s="383"/>
      <c r="J2216" s="25">
        <f t="shared" si="1040"/>
        <v>385</v>
      </c>
      <c r="M2216" s="25" t="e">
        <f>VLOOKUP(B2216,'CMP-SIN-SD-10-2023'!A:D,4,0)</f>
        <v>#N/A</v>
      </c>
      <c r="N2216" s="25" t="e">
        <f t="shared" si="1041"/>
        <v>#N/A</v>
      </c>
      <c r="O2216" s="377"/>
      <c r="P2216" s="377" t="s">
        <v>14131</v>
      </c>
    </row>
    <row r="2217" spans="1:16" ht="30" x14ac:dyDescent="0.25">
      <c r="A2217" s="328">
        <v>96985</v>
      </c>
      <c r="B2217" s="357"/>
      <c r="C2217" s="339" t="s">
        <v>77</v>
      </c>
      <c r="D2217" s="339"/>
      <c r="E2217" s="334" t="s">
        <v>6</v>
      </c>
      <c r="F2217" s="334"/>
      <c r="G2217" s="358"/>
      <c r="H2217" s="359"/>
      <c r="I2217" s="340">
        <f>SUMIF(A:A,A2217,J:J)</f>
        <v>74.709999999999994</v>
      </c>
      <c r="J2217" s="377"/>
      <c r="K2217" s="377"/>
      <c r="L2217" s="377"/>
      <c r="M2217" s="377"/>
      <c r="N2217" s="377"/>
      <c r="O2217" s="377"/>
      <c r="P2217" s="377"/>
    </row>
    <row r="2218" spans="1:16" x14ac:dyDescent="0.25">
      <c r="A2218" s="390">
        <f t="shared" ref="A2218:A2220" si="1042">IF(O2218&lt;&gt;0,O2218,A2217)</f>
        <v>96985</v>
      </c>
      <c r="B2218" s="391">
        <v>88247</v>
      </c>
      <c r="C2218" s="392"/>
      <c r="D2218" s="392" t="s">
        <v>3289</v>
      </c>
      <c r="E2218" s="393"/>
      <c r="F2218" s="393" t="s">
        <v>517</v>
      </c>
      <c r="G2218" s="394">
        <v>0.24840000000000001</v>
      </c>
      <c r="H2218" s="395">
        <f>VLOOKUP(B2218,'CMP-SIN-SD-10-2023'!A:D,4,0)</f>
        <v>23.14</v>
      </c>
      <c r="I2218" s="395"/>
      <c r="J2218" s="25">
        <f t="shared" ref="J2218:J2220" si="1043">TRUNC((H2218*G2218),2)</f>
        <v>5.74</v>
      </c>
      <c r="M2218" s="25">
        <f>VLOOKUP(B2218,'CMP-SIN-SD-10-2023'!A:D,4,0)</f>
        <v>23.14</v>
      </c>
      <c r="N2218" s="25" t="b">
        <f t="shared" ref="N2218:N2220" si="1044">M2218=H2218</f>
        <v>1</v>
      </c>
      <c r="O2218" s="377"/>
      <c r="P2218" s="377"/>
    </row>
    <row r="2219" spans="1:16" x14ac:dyDescent="0.25">
      <c r="A2219" s="367">
        <f t="shared" si="1042"/>
        <v>96985</v>
      </c>
      <c r="B2219" s="226">
        <v>88264</v>
      </c>
      <c r="C2219" s="227"/>
      <c r="D2219" s="227" t="s">
        <v>3304</v>
      </c>
      <c r="E2219" s="228"/>
      <c r="F2219" s="228" t="s">
        <v>517</v>
      </c>
      <c r="G2219" s="368">
        <v>0.24840000000000001</v>
      </c>
      <c r="H2219" s="369">
        <f>VLOOKUP(B2219,'CMP-SIN-SD-10-2023'!A:D,4,0)</f>
        <v>29.88</v>
      </c>
      <c r="I2219" s="369"/>
      <c r="J2219" s="25">
        <f t="shared" si="1043"/>
        <v>7.42</v>
      </c>
      <c r="M2219" s="25">
        <f>VLOOKUP(B2219,'CMP-SIN-SD-10-2023'!A:D,4,0)</f>
        <v>29.88</v>
      </c>
      <c r="N2219" s="25" t="b">
        <f t="shared" si="1044"/>
        <v>1</v>
      </c>
      <c r="O2219" s="377"/>
      <c r="P2219" s="377"/>
    </row>
    <row r="2220" spans="1:16" ht="45" x14ac:dyDescent="0.25">
      <c r="A2220" s="378">
        <f t="shared" si="1042"/>
        <v>96985</v>
      </c>
      <c r="B2220" s="379">
        <v>3379</v>
      </c>
      <c r="C2220" s="380"/>
      <c r="D2220" s="380" t="s">
        <v>7626</v>
      </c>
      <c r="E2220" s="381"/>
      <c r="F2220" s="381" t="s">
        <v>6</v>
      </c>
      <c r="G2220" s="382">
        <v>1</v>
      </c>
      <c r="H2220" s="383">
        <f>VLOOKUP(B2220,'INS-SIN-SD-10-2023'!A:D,4,0)</f>
        <v>61.55</v>
      </c>
      <c r="I2220" s="383"/>
      <c r="J2220" s="25">
        <f t="shared" si="1043"/>
        <v>61.55</v>
      </c>
      <c r="M2220" s="25">
        <f>VLOOKUP(B2220,'INS-SIN-SD-10-2023'!A:D,4,0)</f>
        <v>61.55</v>
      </c>
      <c r="N2220" s="25" t="b">
        <f t="shared" si="1044"/>
        <v>1</v>
      </c>
      <c r="O2220" s="377"/>
      <c r="P2220" s="377" t="s">
        <v>13773</v>
      </c>
    </row>
    <row r="2221" spans="1:16" ht="30" x14ac:dyDescent="0.25">
      <c r="A2221" s="328">
        <v>96973</v>
      </c>
      <c r="B2221" s="357"/>
      <c r="C2221" s="339" t="s">
        <v>78</v>
      </c>
      <c r="D2221" s="339"/>
      <c r="E2221" s="334" t="s">
        <v>16</v>
      </c>
      <c r="F2221" s="334"/>
      <c r="G2221" s="358"/>
      <c r="H2221" s="359"/>
      <c r="I2221" s="340">
        <f>SUMIF(A:A,A2221,J:J)</f>
        <v>72.38</v>
      </c>
      <c r="J2221" s="377"/>
      <c r="K2221" s="377"/>
      <c r="L2221" s="377"/>
      <c r="M2221" s="377"/>
      <c r="N2221" s="377"/>
      <c r="O2221" s="377"/>
      <c r="P2221" s="377"/>
    </row>
    <row r="2222" spans="1:16" ht="30" x14ac:dyDescent="0.25">
      <c r="A2222" s="390">
        <f t="shared" ref="A2222:A2225" si="1045">IF(O2222&lt;&gt;0,O2222,A2221)</f>
        <v>96973</v>
      </c>
      <c r="B2222" s="391">
        <v>98463</v>
      </c>
      <c r="C2222" s="392"/>
      <c r="D2222" s="392" t="s">
        <v>1862</v>
      </c>
      <c r="E2222" s="393"/>
      <c r="F2222" s="393" t="s">
        <v>6</v>
      </c>
      <c r="G2222" s="394">
        <v>0.66669999999999996</v>
      </c>
      <c r="H2222" s="395">
        <f>VLOOKUP(B2222,'CMP-SIN-SD-10-2023'!A:D,4,0)</f>
        <v>25.83</v>
      </c>
      <c r="I2222" s="395"/>
      <c r="J2222" s="25">
        <f t="shared" ref="J2222:J2225" si="1046">TRUNC((H2222*G2222),2)</f>
        <v>17.22</v>
      </c>
      <c r="M2222" s="25">
        <f>VLOOKUP(B2222,'CMP-SIN-SD-10-2023'!A:D,4,0)</f>
        <v>25.83</v>
      </c>
      <c r="N2222" s="25" t="b">
        <f t="shared" ref="N2222:N2225" si="1047">M2222=H2222</f>
        <v>1</v>
      </c>
      <c r="O2222" s="377"/>
      <c r="P2222" s="377"/>
    </row>
    <row r="2223" spans="1:16" x14ac:dyDescent="0.25">
      <c r="A2223" s="367">
        <f t="shared" si="1045"/>
        <v>96973</v>
      </c>
      <c r="B2223" s="226">
        <v>88247</v>
      </c>
      <c r="C2223" s="227"/>
      <c r="D2223" s="227" t="s">
        <v>3289</v>
      </c>
      <c r="E2223" s="228"/>
      <c r="F2223" s="228" t="s">
        <v>517</v>
      </c>
      <c r="G2223" s="368">
        <v>0.24840000000000001</v>
      </c>
      <c r="H2223" s="369">
        <f>VLOOKUP(B2223,'CMP-SIN-SD-10-2023'!A:D,4,0)</f>
        <v>23.14</v>
      </c>
      <c r="I2223" s="369"/>
      <c r="J2223" s="25">
        <f t="shared" si="1046"/>
        <v>5.74</v>
      </c>
      <c r="M2223" s="25">
        <f>VLOOKUP(B2223,'CMP-SIN-SD-10-2023'!A:D,4,0)</f>
        <v>23.14</v>
      </c>
      <c r="N2223" s="25" t="b">
        <f t="shared" si="1047"/>
        <v>1</v>
      </c>
      <c r="O2223" s="377"/>
      <c r="P2223" s="377"/>
    </row>
    <row r="2224" spans="1:16" x14ac:dyDescent="0.25">
      <c r="A2224" s="367">
        <f t="shared" si="1045"/>
        <v>96973</v>
      </c>
      <c r="B2224" s="226">
        <v>88264</v>
      </c>
      <c r="C2224" s="227"/>
      <c r="D2224" s="227" t="s">
        <v>3304</v>
      </c>
      <c r="E2224" s="228"/>
      <c r="F2224" s="228" t="s">
        <v>517</v>
      </c>
      <c r="G2224" s="368">
        <v>0.24840000000000001</v>
      </c>
      <c r="H2224" s="369">
        <f>VLOOKUP(B2224,'CMP-SIN-SD-10-2023'!A:D,4,0)</f>
        <v>29.88</v>
      </c>
      <c r="I2224" s="369"/>
      <c r="J2224" s="25">
        <f t="shared" si="1046"/>
        <v>7.42</v>
      </c>
      <c r="M2224" s="25">
        <f>VLOOKUP(B2224,'CMP-SIN-SD-10-2023'!A:D,4,0)</f>
        <v>29.88</v>
      </c>
      <c r="N2224" s="25" t="b">
        <f t="shared" si="1047"/>
        <v>1</v>
      </c>
      <c r="O2224" s="377"/>
      <c r="P2224" s="377"/>
    </row>
    <row r="2225" spans="1:16" x14ac:dyDescent="0.25">
      <c r="A2225" s="378">
        <f t="shared" si="1045"/>
        <v>96973</v>
      </c>
      <c r="B2225" s="379">
        <v>863</v>
      </c>
      <c r="C2225" s="380"/>
      <c r="D2225" s="380" t="s">
        <v>7487</v>
      </c>
      <c r="E2225" s="381"/>
      <c r="F2225" s="381" t="s">
        <v>16</v>
      </c>
      <c r="G2225" s="382">
        <v>1.05</v>
      </c>
      <c r="H2225" s="383">
        <f>VLOOKUP(B2225,'INS-SIN-SD-10-2023'!A:D,4,0)</f>
        <v>40</v>
      </c>
      <c r="I2225" s="383"/>
      <c r="J2225" s="25">
        <f t="shared" si="1046"/>
        <v>42</v>
      </c>
      <c r="M2225" s="25">
        <f>VLOOKUP(B2225,'INS-SIN-SD-10-2023'!A:D,4,0)</f>
        <v>40</v>
      </c>
      <c r="N2225" s="25" t="b">
        <f t="shared" si="1047"/>
        <v>1</v>
      </c>
      <c r="O2225" s="377"/>
      <c r="P2225" s="377" t="s">
        <v>13773</v>
      </c>
    </row>
    <row r="2226" spans="1:16" ht="30" x14ac:dyDescent="0.25">
      <c r="A2226" s="328">
        <v>96977</v>
      </c>
      <c r="B2226" s="357"/>
      <c r="C2226" s="339" t="s">
        <v>79</v>
      </c>
      <c r="D2226" s="339"/>
      <c r="E2226" s="334" t="s">
        <v>16</v>
      </c>
      <c r="F2226" s="334"/>
      <c r="G2226" s="358"/>
      <c r="H2226" s="359"/>
      <c r="I2226" s="340">
        <f>SUMIF(A:A,A2226,J:J)</f>
        <v>61.56</v>
      </c>
      <c r="J2226" s="377"/>
      <c r="K2226" s="377"/>
      <c r="L2226" s="377"/>
      <c r="M2226" s="377"/>
      <c r="N2226" s="377"/>
      <c r="O2226" s="377"/>
      <c r="P2226" s="377"/>
    </row>
    <row r="2227" spans="1:16" x14ac:dyDescent="0.25">
      <c r="A2227" s="390">
        <f t="shared" ref="A2227:A2229" si="1048">IF(O2227&lt;&gt;0,O2227,A2226)</f>
        <v>96977</v>
      </c>
      <c r="B2227" s="391">
        <v>88247</v>
      </c>
      <c r="C2227" s="392"/>
      <c r="D2227" s="392" t="s">
        <v>3289</v>
      </c>
      <c r="E2227" s="393"/>
      <c r="F2227" s="393" t="s">
        <v>517</v>
      </c>
      <c r="G2227" s="394">
        <v>3.3099999999999997E-2</v>
      </c>
      <c r="H2227" s="395">
        <f>VLOOKUP(B2227,'CMP-SIN-SD-10-2023'!A:D,4,0)</f>
        <v>23.14</v>
      </c>
      <c r="I2227" s="395"/>
      <c r="J2227" s="25">
        <f t="shared" ref="J2227:J2229" si="1049">TRUNC((H2227*G2227),2)</f>
        <v>0.76</v>
      </c>
      <c r="M2227" s="25">
        <f>VLOOKUP(B2227,'CMP-SIN-SD-10-2023'!A:D,4,0)</f>
        <v>23.14</v>
      </c>
      <c r="N2227" s="25" t="b">
        <f t="shared" ref="N2227:N2229" si="1050">M2227=H2227</f>
        <v>1</v>
      </c>
      <c r="O2227" s="377"/>
      <c r="P2227" s="377"/>
    </row>
    <row r="2228" spans="1:16" x14ac:dyDescent="0.25">
      <c r="A2228" s="367">
        <f t="shared" si="1048"/>
        <v>96977</v>
      </c>
      <c r="B2228" s="226">
        <v>88264</v>
      </c>
      <c r="C2228" s="227"/>
      <c r="D2228" s="227" t="s">
        <v>3304</v>
      </c>
      <c r="E2228" s="228"/>
      <c r="F2228" s="228" t="s">
        <v>517</v>
      </c>
      <c r="G2228" s="368">
        <v>3.3099999999999997E-2</v>
      </c>
      <c r="H2228" s="369">
        <f>VLOOKUP(B2228,'CMP-SIN-SD-10-2023'!A:D,4,0)</f>
        <v>29.88</v>
      </c>
      <c r="I2228" s="369"/>
      <c r="J2228" s="25">
        <f t="shared" si="1049"/>
        <v>0.98</v>
      </c>
      <c r="M2228" s="25">
        <f>VLOOKUP(B2228,'CMP-SIN-SD-10-2023'!A:D,4,0)</f>
        <v>29.88</v>
      </c>
      <c r="N2228" s="25" t="b">
        <f t="shared" si="1050"/>
        <v>1</v>
      </c>
      <c r="O2228" s="377"/>
      <c r="P2228" s="377"/>
    </row>
    <row r="2229" spans="1:16" x14ac:dyDescent="0.25">
      <c r="A2229" s="378">
        <f t="shared" si="1048"/>
        <v>96977</v>
      </c>
      <c r="B2229" s="379">
        <v>867</v>
      </c>
      <c r="C2229" s="380"/>
      <c r="D2229" s="380" t="s">
        <v>7488</v>
      </c>
      <c r="E2229" s="381"/>
      <c r="F2229" s="381" t="s">
        <v>16</v>
      </c>
      <c r="G2229" s="382">
        <v>1.05</v>
      </c>
      <c r="H2229" s="383">
        <f>VLOOKUP(B2229,'INS-SIN-SD-10-2023'!A:D,4,0)</f>
        <v>56.98</v>
      </c>
      <c r="I2229" s="383"/>
      <c r="J2229" s="25">
        <f t="shared" si="1049"/>
        <v>59.82</v>
      </c>
      <c r="M2229" s="25">
        <f>VLOOKUP(B2229,'INS-SIN-SD-10-2023'!A:D,4,0)</f>
        <v>56.98</v>
      </c>
      <c r="N2229" s="25" t="b">
        <f t="shared" si="1050"/>
        <v>1</v>
      </c>
      <c r="O2229" s="377"/>
      <c r="P2229" s="377" t="s">
        <v>13773</v>
      </c>
    </row>
    <row r="2230" spans="1:16" ht="30" x14ac:dyDescent="0.25">
      <c r="A2230" s="328">
        <v>92877</v>
      </c>
      <c r="B2230" s="357"/>
      <c r="C2230" s="339" t="s">
        <v>5436</v>
      </c>
      <c r="D2230" s="339"/>
      <c r="E2230" s="334" t="s">
        <v>17</v>
      </c>
      <c r="F2230" s="334"/>
      <c r="G2230" s="358"/>
      <c r="H2230" s="359"/>
      <c r="I2230" s="340">
        <f>SUMIF(A:A,A2230,J:J)</f>
        <v>11.51</v>
      </c>
      <c r="J2230" s="377"/>
      <c r="K2230" s="377"/>
      <c r="L2230" s="377"/>
      <c r="M2230" s="377"/>
      <c r="N2230" s="377"/>
      <c r="O2230" s="377"/>
      <c r="P2230" s="377"/>
    </row>
    <row r="2231" spans="1:16" x14ac:dyDescent="0.25">
      <c r="A2231" s="390">
        <f t="shared" ref="A2231:A2233" si="1051">IF(O2231&lt;&gt;0,O2231,A2230)</f>
        <v>92877</v>
      </c>
      <c r="B2231" s="391">
        <v>88238</v>
      </c>
      <c r="C2231" s="392"/>
      <c r="D2231" s="392" t="s">
        <v>3281</v>
      </c>
      <c r="E2231" s="393"/>
      <c r="F2231" s="393" t="s">
        <v>517</v>
      </c>
      <c r="G2231" s="394">
        <v>1.8E-3</v>
      </c>
      <c r="H2231" s="395">
        <f>VLOOKUP(B2231,'CMP-SIN-SD-10-2023'!A:D,4,0)</f>
        <v>22.75</v>
      </c>
      <c r="I2231" s="395"/>
      <c r="J2231" s="25">
        <f t="shared" ref="J2231:J2233" si="1052">TRUNC((H2231*G2231),2)</f>
        <v>0.04</v>
      </c>
      <c r="M2231" s="25">
        <f>VLOOKUP(B2231,'CMP-SIN-SD-10-2023'!A:D,4,0)</f>
        <v>22.75</v>
      </c>
      <c r="N2231" s="25" t="b">
        <f t="shared" ref="N2231:N2233" si="1053">M2231=H2231</f>
        <v>1</v>
      </c>
      <c r="O2231" s="377"/>
      <c r="P2231" s="377"/>
    </row>
    <row r="2232" spans="1:16" x14ac:dyDescent="0.25">
      <c r="A2232" s="367">
        <f t="shared" si="1051"/>
        <v>92877</v>
      </c>
      <c r="B2232" s="226">
        <v>88245</v>
      </c>
      <c r="C2232" s="227"/>
      <c r="D2232" s="227" t="s">
        <v>3287</v>
      </c>
      <c r="E2232" s="228"/>
      <c r="F2232" s="228" t="s">
        <v>517</v>
      </c>
      <c r="G2232" s="368">
        <v>1.2500000000000001E-2</v>
      </c>
      <c r="H2232" s="369">
        <f>VLOOKUP(B2232,'CMP-SIN-SD-10-2023'!A:D,4,0)</f>
        <v>29.32</v>
      </c>
      <c r="I2232" s="369"/>
      <c r="J2232" s="25">
        <f t="shared" si="1052"/>
        <v>0.36</v>
      </c>
      <c r="M2232" s="25">
        <f>VLOOKUP(B2232,'CMP-SIN-SD-10-2023'!A:D,4,0)</f>
        <v>29.32</v>
      </c>
      <c r="N2232" s="25" t="b">
        <f t="shared" si="1053"/>
        <v>1</v>
      </c>
      <c r="O2232" s="377"/>
      <c r="P2232" s="377"/>
    </row>
    <row r="2233" spans="1:16" ht="30" x14ac:dyDescent="0.25">
      <c r="A2233" s="378">
        <f t="shared" si="1051"/>
        <v>92877</v>
      </c>
      <c r="B2233" s="379">
        <v>43054</v>
      </c>
      <c r="C2233" s="380"/>
      <c r="D2233" s="380" t="s">
        <v>7427</v>
      </c>
      <c r="E2233" s="381"/>
      <c r="F2233" s="381" t="s">
        <v>17</v>
      </c>
      <c r="G2233" s="382">
        <v>1.1100000000000001</v>
      </c>
      <c r="H2233" s="383">
        <f>VLOOKUP(B2233,'INS-SIN-SD-10-2023'!A:D,4,0)</f>
        <v>10.01</v>
      </c>
      <c r="I2233" s="383"/>
      <c r="J2233" s="25">
        <f t="shared" si="1052"/>
        <v>11.11</v>
      </c>
      <c r="M2233" s="25">
        <f>VLOOKUP(B2233,'INS-SIN-SD-10-2023'!A:D,4,0)</f>
        <v>10.01</v>
      </c>
      <c r="N2233" s="25" t="b">
        <f t="shared" si="1053"/>
        <v>1</v>
      </c>
      <c r="O2233" s="377"/>
      <c r="P2233" s="377" t="s">
        <v>13773</v>
      </c>
    </row>
    <row r="2234" spans="1:16" ht="30" x14ac:dyDescent="0.25">
      <c r="A2234" s="328">
        <v>98297</v>
      </c>
      <c r="B2234" s="357"/>
      <c r="C2234" s="339" t="s">
        <v>81</v>
      </c>
      <c r="D2234" s="339"/>
      <c r="E2234" s="334" t="s">
        <v>16</v>
      </c>
      <c r="F2234" s="334"/>
      <c r="G2234" s="358"/>
      <c r="H2234" s="359"/>
      <c r="I2234" s="340">
        <f>SUMIF(A:A,A2234,J:J)</f>
        <v>7.5600000000000005</v>
      </c>
      <c r="J2234" s="377"/>
      <c r="K2234" s="377"/>
      <c r="L2234" s="377"/>
      <c r="M2234" s="377"/>
      <c r="N2234" s="377"/>
      <c r="O2234" s="377"/>
      <c r="P2234" s="377"/>
    </row>
    <row r="2235" spans="1:16" x14ac:dyDescent="0.25">
      <c r="A2235" s="390">
        <f t="shared" ref="A2235:A2237" si="1054">IF(O2235&lt;&gt;0,O2235,A2234)</f>
        <v>98297</v>
      </c>
      <c r="B2235" s="391">
        <v>88247</v>
      </c>
      <c r="C2235" s="392"/>
      <c r="D2235" s="392" t="s">
        <v>3289</v>
      </c>
      <c r="E2235" s="393"/>
      <c r="F2235" s="393" t="s">
        <v>517</v>
      </c>
      <c r="G2235" s="394">
        <v>4.4999999999999997E-3</v>
      </c>
      <c r="H2235" s="395">
        <f>VLOOKUP(B2235,'CMP-SIN-SD-10-2023'!A:D,4,0)</f>
        <v>23.14</v>
      </c>
      <c r="I2235" s="395"/>
      <c r="J2235" s="25">
        <f t="shared" ref="J2235:J2237" si="1055">TRUNC((H2235*G2235),2)</f>
        <v>0.1</v>
      </c>
      <c r="M2235" s="25">
        <f>VLOOKUP(B2235,'CMP-SIN-SD-10-2023'!A:D,4,0)</f>
        <v>23.14</v>
      </c>
      <c r="N2235" s="25" t="b">
        <f t="shared" ref="N2235:N2237" si="1056">M2235=H2235</f>
        <v>1</v>
      </c>
      <c r="O2235" s="377"/>
      <c r="P2235" s="377"/>
    </row>
    <row r="2236" spans="1:16" x14ac:dyDescent="0.25">
      <c r="A2236" s="367">
        <f t="shared" si="1054"/>
        <v>98297</v>
      </c>
      <c r="B2236" s="226">
        <v>88264</v>
      </c>
      <c r="C2236" s="227"/>
      <c r="D2236" s="227" t="s">
        <v>3304</v>
      </c>
      <c r="E2236" s="228"/>
      <c r="F2236" s="228" t="s">
        <v>517</v>
      </c>
      <c r="G2236" s="368">
        <v>4.4999999999999997E-3</v>
      </c>
      <c r="H2236" s="369">
        <f>VLOOKUP(B2236,'CMP-SIN-SD-10-2023'!A:D,4,0)</f>
        <v>29.88</v>
      </c>
      <c r="I2236" s="369"/>
      <c r="J2236" s="25">
        <f t="shared" si="1055"/>
        <v>0.13</v>
      </c>
      <c r="M2236" s="25">
        <f>VLOOKUP(B2236,'CMP-SIN-SD-10-2023'!A:D,4,0)</f>
        <v>29.88</v>
      </c>
      <c r="N2236" s="25" t="b">
        <f t="shared" si="1056"/>
        <v>1</v>
      </c>
      <c r="O2236" s="377"/>
      <c r="P2236" s="377"/>
    </row>
    <row r="2237" spans="1:16" ht="30" x14ac:dyDescent="0.25">
      <c r="A2237" s="378">
        <f t="shared" si="1054"/>
        <v>98297</v>
      </c>
      <c r="B2237" s="379">
        <v>39599</v>
      </c>
      <c r="C2237" s="380"/>
      <c r="D2237" s="380" t="s">
        <v>7499</v>
      </c>
      <c r="E2237" s="381"/>
      <c r="F2237" s="381" t="s">
        <v>16</v>
      </c>
      <c r="G2237" s="382">
        <v>1.05</v>
      </c>
      <c r="H2237" s="383">
        <f>VLOOKUP(B2237,'INS-SIN-SD-10-2023'!A:D,4,0)</f>
        <v>6.99</v>
      </c>
      <c r="I2237" s="383"/>
      <c r="J2237" s="25">
        <f t="shared" si="1055"/>
        <v>7.33</v>
      </c>
      <c r="M2237" s="25">
        <f>VLOOKUP(B2237,'INS-SIN-SD-10-2023'!A:D,4,0)</f>
        <v>6.99</v>
      </c>
      <c r="N2237" s="25" t="b">
        <f t="shared" si="1056"/>
        <v>1</v>
      </c>
      <c r="O2237" s="377"/>
      <c r="P2237" s="377" t="s">
        <v>13773</v>
      </c>
    </row>
    <row r="2238" spans="1:16" ht="30" x14ac:dyDescent="0.25">
      <c r="A2238" s="328">
        <v>98400</v>
      </c>
      <c r="B2238" s="357"/>
      <c r="C2238" s="339" t="s">
        <v>83</v>
      </c>
      <c r="D2238" s="339"/>
      <c r="E2238" s="334" t="s">
        <v>16</v>
      </c>
      <c r="F2238" s="334"/>
      <c r="G2238" s="358"/>
      <c r="H2238" s="359"/>
      <c r="I2238" s="340">
        <f>SUMIF(A:A,A2238,J:J)</f>
        <v>12.75</v>
      </c>
      <c r="J2238" s="377"/>
      <c r="K2238" s="377"/>
      <c r="L2238" s="377"/>
      <c r="M2238" s="377"/>
      <c r="N2238" s="377"/>
      <c r="O2238" s="377"/>
      <c r="P2238" s="377"/>
    </row>
    <row r="2239" spans="1:16" x14ac:dyDescent="0.25">
      <c r="A2239" s="390">
        <f t="shared" ref="A2239:A2241" si="1057">IF(O2239&lt;&gt;0,O2239,A2238)</f>
        <v>98400</v>
      </c>
      <c r="B2239" s="391">
        <v>88247</v>
      </c>
      <c r="C2239" s="392"/>
      <c r="D2239" s="392" t="s">
        <v>3289</v>
      </c>
      <c r="E2239" s="393"/>
      <c r="F2239" s="393" t="s">
        <v>517</v>
      </c>
      <c r="G2239" s="394">
        <v>9.1899999999999996E-2</v>
      </c>
      <c r="H2239" s="395">
        <f>VLOOKUP(B2239,'CMP-SIN-SD-10-2023'!A:D,4,0)</f>
        <v>23.14</v>
      </c>
      <c r="I2239" s="395"/>
      <c r="J2239" s="25">
        <f t="shared" ref="J2239:J2241" si="1058">TRUNC((H2239*G2239),2)</f>
        <v>2.12</v>
      </c>
      <c r="M2239" s="25">
        <f>VLOOKUP(B2239,'CMP-SIN-SD-10-2023'!A:D,4,0)</f>
        <v>23.14</v>
      </c>
      <c r="N2239" s="25" t="b">
        <f t="shared" ref="N2239:N2241" si="1059">M2239=H2239</f>
        <v>1</v>
      </c>
      <c r="O2239" s="377"/>
      <c r="P2239" s="377"/>
    </row>
    <row r="2240" spans="1:16" x14ac:dyDescent="0.25">
      <c r="A2240" s="367">
        <f t="shared" si="1057"/>
        <v>98400</v>
      </c>
      <c r="B2240" s="226">
        <v>88264</v>
      </c>
      <c r="C2240" s="227"/>
      <c r="D2240" s="227" t="s">
        <v>3304</v>
      </c>
      <c r="E2240" s="228"/>
      <c r="F2240" s="228" t="s">
        <v>517</v>
      </c>
      <c r="G2240" s="368">
        <v>9.1899999999999996E-2</v>
      </c>
      <c r="H2240" s="369">
        <f>VLOOKUP(B2240,'CMP-SIN-SD-10-2023'!A:D,4,0)</f>
        <v>29.88</v>
      </c>
      <c r="I2240" s="369"/>
      <c r="J2240" s="25">
        <f t="shared" si="1058"/>
        <v>2.74</v>
      </c>
      <c r="M2240" s="25">
        <f>VLOOKUP(B2240,'CMP-SIN-SD-10-2023'!A:D,4,0)</f>
        <v>29.88</v>
      </c>
      <c r="N2240" s="25" t="b">
        <f t="shared" si="1059"/>
        <v>1</v>
      </c>
      <c r="O2240" s="377"/>
      <c r="P2240" s="377"/>
    </row>
    <row r="2241" spans="1:16" x14ac:dyDescent="0.25">
      <c r="A2241" s="378">
        <f t="shared" si="1057"/>
        <v>98400</v>
      </c>
      <c r="B2241" s="379">
        <v>11916</v>
      </c>
      <c r="C2241" s="380"/>
      <c r="D2241" s="380" t="s">
        <v>7500</v>
      </c>
      <c r="E2241" s="381"/>
      <c r="F2241" s="381" t="s">
        <v>16</v>
      </c>
      <c r="G2241" s="382">
        <v>1.05</v>
      </c>
      <c r="H2241" s="383">
        <f>VLOOKUP(B2241,'INS-SIN-SD-10-2023'!A:D,4,0)</f>
        <v>7.52</v>
      </c>
      <c r="I2241" s="383"/>
      <c r="J2241" s="25">
        <f t="shared" si="1058"/>
        <v>7.89</v>
      </c>
      <c r="M2241" s="25">
        <f>VLOOKUP(B2241,'INS-SIN-SD-10-2023'!A:D,4,0)</f>
        <v>7.52</v>
      </c>
      <c r="N2241" s="25" t="b">
        <f t="shared" si="1059"/>
        <v>1</v>
      </c>
      <c r="O2241" s="377"/>
      <c r="P2241" s="377" t="s">
        <v>13773</v>
      </c>
    </row>
    <row r="2242" spans="1:16" ht="30" x14ac:dyDescent="0.25">
      <c r="A2242" s="328">
        <v>98307</v>
      </c>
      <c r="B2242" s="357"/>
      <c r="C2242" s="339" t="s">
        <v>1916</v>
      </c>
      <c r="D2242" s="339"/>
      <c r="E2242" s="334" t="s">
        <v>6</v>
      </c>
      <c r="F2242" s="334"/>
      <c r="G2242" s="358"/>
      <c r="H2242" s="359"/>
      <c r="I2242" s="340">
        <f>SUMIF(A:A,A2242,J:J)</f>
        <v>53.33</v>
      </c>
      <c r="J2242" s="377"/>
      <c r="K2242" s="377"/>
      <c r="L2242" s="377"/>
      <c r="M2242" s="377"/>
      <c r="N2242" s="377"/>
      <c r="O2242" s="377"/>
      <c r="P2242" s="377"/>
    </row>
    <row r="2243" spans="1:16" x14ac:dyDescent="0.25">
      <c r="A2243" s="390">
        <f t="shared" ref="A2243:A2245" si="1060">IF(O2243&lt;&gt;0,O2243,A2242)</f>
        <v>98307</v>
      </c>
      <c r="B2243" s="391">
        <v>88247</v>
      </c>
      <c r="C2243" s="392"/>
      <c r="D2243" s="392" t="s">
        <v>3289</v>
      </c>
      <c r="E2243" s="393"/>
      <c r="F2243" s="393" t="s">
        <v>517</v>
      </c>
      <c r="G2243" s="394">
        <v>0.20619999999999999</v>
      </c>
      <c r="H2243" s="395">
        <f>VLOOKUP(B2243,'CMP-SIN-SD-10-2023'!A:D,4,0)</f>
        <v>23.14</v>
      </c>
      <c r="I2243" s="395"/>
      <c r="J2243" s="25">
        <f t="shared" ref="J2243:J2245" si="1061">TRUNC((H2243*G2243),2)</f>
        <v>4.7699999999999996</v>
      </c>
      <c r="M2243" s="25">
        <f>VLOOKUP(B2243,'CMP-SIN-SD-10-2023'!A:D,4,0)</f>
        <v>23.14</v>
      </c>
      <c r="N2243" s="25" t="b">
        <f t="shared" ref="N2243:N2245" si="1062">M2243=H2243</f>
        <v>1</v>
      </c>
      <c r="O2243" s="377"/>
      <c r="P2243" s="377"/>
    </row>
    <row r="2244" spans="1:16" x14ac:dyDescent="0.25">
      <c r="A2244" s="367">
        <f t="shared" si="1060"/>
        <v>98307</v>
      </c>
      <c r="B2244" s="226">
        <v>88264</v>
      </c>
      <c r="C2244" s="227"/>
      <c r="D2244" s="227" t="s">
        <v>3304</v>
      </c>
      <c r="E2244" s="228"/>
      <c r="F2244" s="228" t="s">
        <v>517</v>
      </c>
      <c r="G2244" s="368">
        <v>0.20619999999999999</v>
      </c>
      <c r="H2244" s="369">
        <f>VLOOKUP(B2244,'CMP-SIN-SD-10-2023'!A:D,4,0)</f>
        <v>29.88</v>
      </c>
      <c r="I2244" s="369"/>
      <c r="J2244" s="25">
        <f t="shared" si="1061"/>
        <v>6.16</v>
      </c>
      <c r="M2244" s="25">
        <f>VLOOKUP(B2244,'CMP-SIN-SD-10-2023'!A:D,4,0)</f>
        <v>29.88</v>
      </c>
      <c r="N2244" s="25" t="b">
        <f t="shared" si="1062"/>
        <v>1</v>
      </c>
      <c r="O2244" s="377"/>
      <c r="P2244" s="377"/>
    </row>
    <row r="2245" spans="1:16" ht="30" x14ac:dyDescent="0.25">
      <c r="A2245" s="378">
        <f t="shared" si="1060"/>
        <v>98307</v>
      </c>
      <c r="B2245" s="379">
        <v>38083</v>
      </c>
      <c r="C2245" s="380"/>
      <c r="D2245" s="380" t="s">
        <v>7825</v>
      </c>
      <c r="E2245" s="381"/>
      <c r="F2245" s="381" t="s">
        <v>6</v>
      </c>
      <c r="G2245" s="382">
        <v>1</v>
      </c>
      <c r="H2245" s="383">
        <f>VLOOKUP(B2245,'INS-SIN-SD-10-2023'!A:D,4,0)</f>
        <v>42.4</v>
      </c>
      <c r="I2245" s="383"/>
      <c r="J2245" s="25">
        <f t="shared" si="1061"/>
        <v>42.4</v>
      </c>
      <c r="M2245" s="25">
        <f>VLOOKUP(B2245,'INS-SIN-SD-10-2023'!A:D,4,0)</f>
        <v>42.4</v>
      </c>
      <c r="N2245" s="25" t="b">
        <f t="shared" si="1062"/>
        <v>1</v>
      </c>
      <c r="O2245" s="377"/>
      <c r="P2245" s="377" t="s">
        <v>13773</v>
      </c>
    </row>
    <row r="2246" spans="1:16" ht="30" x14ac:dyDescent="0.25">
      <c r="A2246" s="328" t="s">
        <v>7193</v>
      </c>
      <c r="B2246" s="357"/>
      <c r="C2246" s="339" t="s">
        <v>7194</v>
      </c>
      <c r="D2246" s="339"/>
      <c r="E2246" s="334" t="s">
        <v>6</v>
      </c>
      <c r="F2246" s="334"/>
      <c r="G2246" s="358"/>
      <c r="H2246" s="359"/>
      <c r="I2246" s="340">
        <f>SUMIF(A:A,A2246,J:J)</f>
        <v>77.86</v>
      </c>
      <c r="J2246" s="377"/>
      <c r="K2246" s="377"/>
      <c r="L2246" s="377"/>
      <c r="M2246" s="377"/>
      <c r="N2246" s="377"/>
      <c r="O2246" s="377"/>
      <c r="P2246" s="377"/>
    </row>
    <row r="2247" spans="1:16" x14ac:dyDescent="0.25">
      <c r="A2247" s="390" t="str">
        <f t="shared" ref="A2247:A2250" si="1063">IF(O2247&lt;&gt;0,O2247,A2246)</f>
        <v>CCU.06.0002</v>
      </c>
      <c r="B2247" s="391">
        <v>88264</v>
      </c>
      <c r="C2247" s="392"/>
      <c r="D2247" s="392" t="s">
        <v>3304</v>
      </c>
      <c r="E2247" s="393"/>
      <c r="F2247" s="393" t="s">
        <v>517</v>
      </c>
      <c r="G2247" s="394">
        <v>0.7</v>
      </c>
      <c r="H2247" s="395">
        <f>VLOOKUP(B2247,'CMP-SIN-SD-10-2023'!A:D,4,0)</f>
        <v>29.88</v>
      </c>
      <c r="I2247" s="395"/>
      <c r="J2247" s="25">
        <f t="shared" ref="J2247:J2250" si="1064">TRUNC((H2247*G2247),2)</f>
        <v>20.91</v>
      </c>
      <c r="M2247" s="25">
        <f>VLOOKUP(B2247,'CMP-SIN-SD-10-2023'!A:D,4,0)</f>
        <v>29.88</v>
      </c>
      <c r="N2247" s="25" t="b">
        <f t="shared" ref="N2247:N2250" si="1065">M2247=H2247</f>
        <v>1</v>
      </c>
      <c r="O2247" s="377"/>
      <c r="P2247" s="377"/>
    </row>
    <row r="2248" spans="1:16" x14ac:dyDescent="0.25">
      <c r="A2248" s="367" t="str">
        <f t="shared" si="1063"/>
        <v>CCU.06.0002</v>
      </c>
      <c r="B2248" s="226">
        <v>88316</v>
      </c>
      <c r="C2248" s="227"/>
      <c r="D2248" s="227" t="s">
        <v>3346</v>
      </c>
      <c r="E2248" s="228"/>
      <c r="F2248" s="228" t="s">
        <v>517</v>
      </c>
      <c r="G2248" s="368">
        <v>0.7</v>
      </c>
      <c r="H2248" s="369">
        <f>VLOOKUP(B2248,'CMP-SIN-SD-10-2023'!A:D,4,0)</f>
        <v>21.91</v>
      </c>
      <c r="I2248" s="369"/>
      <c r="J2248" s="25">
        <f t="shared" si="1064"/>
        <v>15.33</v>
      </c>
      <c r="M2248" s="25">
        <f>VLOOKUP(B2248,'CMP-SIN-SD-10-2023'!A:D,4,0)</f>
        <v>21.91</v>
      </c>
      <c r="N2248" s="25" t="b">
        <f t="shared" si="1065"/>
        <v>1</v>
      </c>
      <c r="O2248" s="377"/>
      <c r="P2248" s="377"/>
    </row>
    <row r="2249" spans="1:16" x14ac:dyDescent="0.25">
      <c r="A2249" s="367" t="str">
        <f t="shared" si="1063"/>
        <v>CCU.06.0002</v>
      </c>
      <c r="B2249" s="226">
        <v>38103</v>
      </c>
      <c r="C2249" s="227"/>
      <c r="D2249" s="227" t="s">
        <v>7823</v>
      </c>
      <c r="E2249" s="228"/>
      <c r="F2249" s="228" t="s">
        <v>6</v>
      </c>
      <c r="G2249" s="368">
        <v>1</v>
      </c>
      <c r="H2249" s="369">
        <f>VLOOKUP(B2249,'INS-SIN-SD-10-2023'!A:D,4,0)</f>
        <v>19.5</v>
      </c>
      <c r="I2249" s="369"/>
      <c r="J2249" s="25">
        <f t="shared" si="1064"/>
        <v>19.5</v>
      </c>
      <c r="M2249" s="25">
        <f>VLOOKUP(B2249,'INS-SIN-SD-10-2023'!A:D,4,0)</f>
        <v>19.5</v>
      </c>
      <c r="N2249" s="25" t="b">
        <f t="shared" si="1065"/>
        <v>1</v>
      </c>
      <c r="O2249" s="377"/>
      <c r="P2249" s="377" t="s">
        <v>13773</v>
      </c>
    </row>
    <row r="2250" spans="1:16" x14ac:dyDescent="0.25">
      <c r="A2250" s="378" t="str">
        <f t="shared" si="1063"/>
        <v>CCU.06.0002</v>
      </c>
      <c r="B2250" s="379">
        <v>12748</v>
      </c>
      <c r="C2250" s="380"/>
      <c r="D2250" s="380" t="s">
        <v>14147</v>
      </c>
      <c r="E2250" s="381"/>
      <c r="F2250" s="381" t="s">
        <v>6</v>
      </c>
      <c r="G2250" s="382">
        <v>1</v>
      </c>
      <c r="H2250" s="383">
        <v>22.12</v>
      </c>
      <c r="I2250" s="383"/>
      <c r="J2250" s="25">
        <f t="shared" si="1064"/>
        <v>22.12</v>
      </c>
      <c r="M2250" s="25" t="e">
        <f>VLOOKUP(B2250,'CMP-SIN-SD-10-2023'!A:D,4,0)</f>
        <v>#N/A</v>
      </c>
      <c r="N2250" s="25" t="e">
        <f t="shared" si="1065"/>
        <v>#N/A</v>
      </c>
      <c r="O2250" s="377"/>
      <c r="P2250" s="377" t="s">
        <v>13830</v>
      </c>
    </row>
    <row r="2251" spans="1:16" ht="30" x14ac:dyDescent="0.25">
      <c r="A2251" s="328" t="s">
        <v>7190</v>
      </c>
      <c r="B2251" s="357"/>
      <c r="C2251" s="339" t="s">
        <v>14148</v>
      </c>
      <c r="D2251" s="339"/>
      <c r="E2251" s="334" t="s">
        <v>6</v>
      </c>
      <c r="F2251" s="334"/>
      <c r="G2251" s="358"/>
      <c r="H2251" s="359"/>
      <c r="I2251" s="340">
        <f>SUMIF(A:A,A2251,J:J)</f>
        <v>95.91</v>
      </c>
      <c r="J2251" s="377"/>
      <c r="K2251" s="377"/>
      <c r="L2251" s="377"/>
      <c r="M2251" s="377"/>
      <c r="N2251" s="377"/>
      <c r="O2251" s="377"/>
      <c r="P2251" s="377"/>
    </row>
    <row r="2252" spans="1:16" x14ac:dyDescent="0.25">
      <c r="A2252" s="390" t="str">
        <f t="shared" ref="A2252:A2254" si="1066">IF(O2252&lt;&gt;0,O2252,A2251)</f>
        <v>CCU.06.0052</v>
      </c>
      <c r="B2252" s="391">
        <v>88247</v>
      </c>
      <c r="C2252" s="392"/>
      <c r="D2252" s="392" t="s">
        <v>3289</v>
      </c>
      <c r="E2252" s="393"/>
      <c r="F2252" s="393" t="s">
        <v>517</v>
      </c>
      <c r="G2252" s="394">
        <v>0.20619999999999999</v>
      </c>
      <c r="H2252" s="395">
        <f>VLOOKUP(B2252,'CMP-SIN-SD-10-2023'!A:D,4,0)</f>
        <v>23.14</v>
      </c>
      <c r="I2252" s="395"/>
      <c r="J2252" s="25">
        <f t="shared" ref="J2252:J2254" si="1067">TRUNC((H2252*G2252),2)</f>
        <v>4.7699999999999996</v>
      </c>
      <c r="M2252" s="25">
        <f>VLOOKUP(B2252,'CMP-SIN-SD-10-2023'!A:D,4,0)</f>
        <v>23.14</v>
      </c>
      <c r="N2252" s="25" t="b">
        <f t="shared" ref="N2252:N2254" si="1068">M2252=H2252</f>
        <v>1</v>
      </c>
      <c r="O2252" s="377"/>
      <c r="P2252" s="377"/>
    </row>
    <row r="2253" spans="1:16" x14ac:dyDescent="0.25">
      <c r="A2253" s="367" t="str">
        <f t="shared" si="1066"/>
        <v>CCU.06.0052</v>
      </c>
      <c r="B2253" s="226">
        <v>88264</v>
      </c>
      <c r="C2253" s="227"/>
      <c r="D2253" s="227" t="s">
        <v>3304</v>
      </c>
      <c r="E2253" s="228"/>
      <c r="F2253" s="228" t="s">
        <v>517</v>
      </c>
      <c r="G2253" s="368">
        <v>0.20619999999999999</v>
      </c>
      <c r="H2253" s="369">
        <f>VLOOKUP(B2253,'CMP-SIN-SD-10-2023'!A:D,4,0)</f>
        <v>29.88</v>
      </c>
      <c r="I2253" s="369"/>
      <c r="J2253" s="25">
        <f t="shared" si="1067"/>
        <v>6.16</v>
      </c>
      <c r="M2253" s="25">
        <f>VLOOKUP(B2253,'CMP-SIN-SD-10-2023'!A:D,4,0)</f>
        <v>29.88</v>
      </c>
      <c r="N2253" s="25" t="b">
        <f t="shared" si="1068"/>
        <v>1</v>
      </c>
      <c r="O2253" s="377"/>
      <c r="P2253" s="377"/>
    </row>
    <row r="2254" spans="1:16" x14ac:dyDescent="0.25">
      <c r="A2254" s="378" t="str">
        <f t="shared" si="1066"/>
        <v>CCU.06.0052</v>
      </c>
      <c r="B2254" s="379" t="s">
        <v>14149</v>
      </c>
      <c r="C2254" s="380"/>
      <c r="D2254" s="380" t="s">
        <v>14150</v>
      </c>
      <c r="E2254" s="381"/>
      <c r="F2254" s="381" t="s">
        <v>6</v>
      </c>
      <c r="G2254" s="382">
        <v>1</v>
      </c>
      <c r="H2254" s="383">
        <v>84.98</v>
      </c>
      <c r="I2254" s="383"/>
      <c r="J2254" s="25">
        <f t="shared" si="1067"/>
        <v>84.98</v>
      </c>
      <c r="M2254" s="25" t="e">
        <f>VLOOKUP(B2254,'INS-SIN-SD-10-2023'!A:D,4,0)</f>
        <v>#N/A</v>
      </c>
      <c r="N2254" s="25" t="e">
        <f t="shared" si="1068"/>
        <v>#N/A</v>
      </c>
      <c r="O2254" s="377"/>
      <c r="P2254" s="377" t="s">
        <v>13813</v>
      </c>
    </row>
    <row r="2255" spans="1:16" ht="30" x14ac:dyDescent="0.25">
      <c r="A2255" s="328">
        <v>98308</v>
      </c>
      <c r="B2255" s="357"/>
      <c r="C2255" s="339" t="s">
        <v>85</v>
      </c>
      <c r="D2255" s="339"/>
      <c r="E2255" s="334" t="s">
        <v>6</v>
      </c>
      <c r="F2255" s="334"/>
      <c r="G2255" s="358"/>
      <c r="H2255" s="359"/>
      <c r="I2255" s="340">
        <f>SUMIF(A:A,A2255,J:J)</f>
        <v>34.950000000000003</v>
      </c>
      <c r="J2255" s="377"/>
      <c r="K2255" s="377"/>
      <c r="L2255" s="377"/>
      <c r="M2255" s="377"/>
      <c r="N2255" s="377"/>
      <c r="O2255" s="377"/>
      <c r="P2255" s="377"/>
    </row>
    <row r="2256" spans="1:16" x14ac:dyDescent="0.25">
      <c r="A2256" s="390">
        <f t="shared" ref="A2256:A2258" si="1069">IF(O2256&lt;&gt;0,O2256,A2255)</f>
        <v>98308</v>
      </c>
      <c r="B2256" s="391">
        <v>88247</v>
      </c>
      <c r="C2256" s="392"/>
      <c r="D2256" s="392" t="s">
        <v>3289</v>
      </c>
      <c r="E2256" s="393"/>
      <c r="F2256" s="393" t="s">
        <v>517</v>
      </c>
      <c r="G2256" s="394">
        <v>0.20619999999999999</v>
      </c>
      <c r="H2256" s="395">
        <f>VLOOKUP(B2256,'CMP-SIN-SD-10-2023'!A:D,4,0)</f>
        <v>23.14</v>
      </c>
      <c r="I2256" s="395"/>
      <c r="J2256" s="25">
        <f t="shared" ref="J2256:J2258" si="1070">TRUNC((H2256*G2256),2)</f>
        <v>4.7699999999999996</v>
      </c>
      <c r="M2256" s="25">
        <f>VLOOKUP(B2256,'CMP-SIN-SD-10-2023'!A:D,4,0)</f>
        <v>23.14</v>
      </c>
      <c r="N2256" s="25" t="b">
        <f t="shared" ref="N2256:N2258" si="1071">M2256=H2256</f>
        <v>1</v>
      </c>
      <c r="O2256" s="377"/>
      <c r="P2256" s="377"/>
    </row>
    <row r="2257" spans="1:16" x14ac:dyDescent="0.25">
      <c r="A2257" s="367">
        <f t="shared" si="1069"/>
        <v>98308</v>
      </c>
      <c r="B2257" s="226">
        <v>88264</v>
      </c>
      <c r="C2257" s="227"/>
      <c r="D2257" s="227" t="s">
        <v>3304</v>
      </c>
      <c r="E2257" s="228"/>
      <c r="F2257" s="228" t="s">
        <v>517</v>
      </c>
      <c r="G2257" s="368">
        <v>0.20619999999999999</v>
      </c>
      <c r="H2257" s="369">
        <f>VLOOKUP(B2257,'CMP-SIN-SD-10-2023'!A:D,4,0)</f>
        <v>29.88</v>
      </c>
      <c r="I2257" s="369"/>
      <c r="J2257" s="25">
        <f t="shared" si="1070"/>
        <v>6.16</v>
      </c>
      <c r="M2257" s="25">
        <f>VLOOKUP(B2257,'CMP-SIN-SD-10-2023'!A:D,4,0)</f>
        <v>29.88</v>
      </c>
      <c r="N2257" s="25" t="b">
        <f t="shared" si="1071"/>
        <v>1</v>
      </c>
      <c r="O2257" s="377"/>
      <c r="P2257" s="377"/>
    </row>
    <row r="2258" spans="1:16" ht="30" x14ac:dyDescent="0.25">
      <c r="A2258" s="378">
        <f t="shared" si="1069"/>
        <v>98308</v>
      </c>
      <c r="B2258" s="379">
        <v>38082</v>
      </c>
      <c r="C2258" s="380"/>
      <c r="D2258" s="380" t="s">
        <v>7824</v>
      </c>
      <c r="E2258" s="381"/>
      <c r="F2258" s="381" t="s">
        <v>6</v>
      </c>
      <c r="G2258" s="382">
        <v>1</v>
      </c>
      <c r="H2258" s="383">
        <f>VLOOKUP(B2258,'INS-SIN-SD-10-2023'!A:D,4,0)</f>
        <v>24.02</v>
      </c>
      <c r="I2258" s="383"/>
      <c r="J2258" s="25">
        <f t="shared" si="1070"/>
        <v>24.02</v>
      </c>
      <c r="M2258" s="25">
        <f>VLOOKUP(B2258,'INS-SIN-SD-10-2023'!A:D,4,0)</f>
        <v>24.02</v>
      </c>
      <c r="N2258" s="25" t="b">
        <f t="shared" si="1071"/>
        <v>1</v>
      </c>
      <c r="O2258" s="377"/>
      <c r="P2258" s="377" t="s">
        <v>13773</v>
      </c>
    </row>
    <row r="2259" spans="1:16" x14ac:dyDescent="0.25">
      <c r="A2259" s="328" t="s">
        <v>7191</v>
      </c>
      <c r="B2259" s="357"/>
      <c r="C2259" s="339" t="s">
        <v>14151</v>
      </c>
      <c r="D2259" s="339"/>
      <c r="E2259" s="334" t="s">
        <v>6</v>
      </c>
      <c r="F2259" s="334"/>
      <c r="G2259" s="358"/>
      <c r="H2259" s="359"/>
      <c r="I2259" s="340">
        <f>SUMIF(A:A,A2259,J:J)</f>
        <v>4.2</v>
      </c>
      <c r="J2259" s="377"/>
      <c r="K2259" s="377"/>
      <c r="L2259" s="377"/>
      <c r="M2259" s="377"/>
      <c r="N2259" s="377"/>
      <c r="O2259" s="377"/>
      <c r="P2259" s="377"/>
    </row>
    <row r="2260" spans="1:16" x14ac:dyDescent="0.25">
      <c r="A2260" s="390" t="str">
        <f t="shared" ref="A2260:A2262" si="1072">IF(O2260&lt;&gt;0,O2260,A2259)</f>
        <v>CCU.06.0053</v>
      </c>
      <c r="B2260" s="391">
        <v>88264</v>
      </c>
      <c r="C2260" s="392"/>
      <c r="D2260" s="392" t="s">
        <v>3304</v>
      </c>
      <c r="E2260" s="393"/>
      <c r="F2260" s="393" t="s">
        <v>517</v>
      </c>
      <c r="G2260" s="394">
        <v>0.03</v>
      </c>
      <c r="H2260" s="395">
        <f>VLOOKUP(B2260,'CMP-SIN-SD-10-2023'!A:D,4,0)</f>
        <v>29.88</v>
      </c>
      <c r="I2260" s="395"/>
      <c r="J2260" s="25">
        <f t="shared" ref="J2260:J2262" si="1073">TRUNC((H2260*G2260),2)</f>
        <v>0.89</v>
      </c>
      <c r="M2260" s="25">
        <f>VLOOKUP(B2260,'CMP-SIN-SD-10-2023'!A:D,4,0)</f>
        <v>29.88</v>
      </c>
      <c r="N2260" s="25" t="b">
        <f t="shared" ref="N2260:N2262" si="1074">M2260=H2260</f>
        <v>1</v>
      </c>
      <c r="O2260" s="377"/>
      <c r="P2260" s="377"/>
    </row>
    <row r="2261" spans="1:16" x14ac:dyDescent="0.25">
      <c r="A2261" s="367" t="str">
        <f t="shared" si="1072"/>
        <v>CCU.06.0053</v>
      </c>
      <c r="B2261" s="226">
        <v>88316</v>
      </c>
      <c r="C2261" s="227"/>
      <c r="D2261" s="227" t="s">
        <v>3346</v>
      </c>
      <c r="E2261" s="228"/>
      <c r="F2261" s="228" t="s">
        <v>517</v>
      </c>
      <c r="G2261" s="368">
        <v>0.03</v>
      </c>
      <c r="H2261" s="369">
        <f>VLOOKUP(B2261,'CMP-SIN-SD-10-2023'!A:D,4,0)</f>
        <v>21.91</v>
      </c>
      <c r="I2261" s="369"/>
      <c r="J2261" s="25">
        <f t="shared" si="1073"/>
        <v>0.65</v>
      </c>
      <c r="M2261" s="25">
        <f>VLOOKUP(B2261,'CMP-SIN-SD-10-2023'!A:D,4,0)</f>
        <v>21.91</v>
      </c>
      <c r="N2261" s="25" t="b">
        <f t="shared" si="1074"/>
        <v>1</v>
      </c>
      <c r="O2261" s="377"/>
      <c r="P2261" s="377"/>
    </row>
    <row r="2262" spans="1:16" x14ac:dyDescent="0.25">
      <c r="A2262" s="378" t="str">
        <f t="shared" si="1072"/>
        <v>CCU.06.0053</v>
      </c>
      <c r="B2262" s="379">
        <v>3448</v>
      </c>
      <c r="C2262" s="380"/>
      <c r="D2262" s="380" t="s">
        <v>14152</v>
      </c>
      <c r="E2262" s="381"/>
      <c r="F2262" s="381" t="s">
        <v>13836</v>
      </c>
      <c r="G2262" s="382">
        <v>1</v>
      </c>
      <c r="H2262" s="383">
        <v>2.66</v>
      </c>
      <c r="I2262" s="383"/>
      <c r="J2262" s="25">
        <f t="shared" si="1073"/>
        <v>2.66</v>
      </c>
      <c r="M2262" s="25" t="e">
        <f>VLOOKUP(B2262,'CMP-SIN-SD-10-2023'!A:D,4,0)</f>
        <v>#N/A</v>
      </c>
      <c r="N2262" s="25" t="e">
        <f t="shared" si="1074"/>
        <v>#N/A</v>
      </c>
      <c r="O2262" s="377"/>
      <c r="P2262" s="377" t="s">
        <v>13837</v>
      </c>
    </row>
    <row r="2263" spans="1:16" ht="45" x14ac:dyDescent="0.25">
      <c r="A2263" s="328" t="s">
        <v>14153</v>
      </c>
      <c r="B2263" s="357"/>
      <c r="C2263" s="339" t="s">
        <v>14154</v>
      </c>
      <c r="D2263" s="339"/>
      <c r="E2263" s="334" t="s">
        <v>6</v>
      </c>
      <c r="F2263" s="334"/>
      <c r="G2263" s="358"/>
      <c r="H2263" s="359"/>
      <c r="I2263" s="340">
        <f>SUMIF(A:A,A2263,J:J)</f>
        <v>444.48</v>
      </c>
      <c r="J2263" s="377"/>
      <c r="K2263" s="377"/>
      <c r="L2263" s="377"/>
      <c r="M2263" s="377"/>
      <c r="N2263" s="377"/>
      <c r="O2263" s="377"/>
      <c r="P2263" s="377"/>
    </row>
    <row r="2264" spans="1:16" x14ac:dyDescent="0.25">
      <c r="A2264" s="390" t="str">
        <f t="shared" ref="A2264:A2275" si="1075">IF(O2264&lt;&gt;0,O2264,A2263)</f>
        <v>08615/ORSE</v>
      </c>
      <c r="B2264" s="391">
        <v>88245</v>
      </c>
      <c r="C2264" s="392"/>
      <c r="D2264" s="392" t="s">
        <v>3287</v>
      </c>
      <c r="E2264" s="393"/>
      <c r="F2264" s="393" t="s">
        <v>517</v>
      </c>
      <c r="G2264" s="394">
        <v>3.3E-3</v>
      </c>
      <c r="H2264" s="395">
        <f>VLOOKUP(B2264,'CMP-SIN-SD-10-2023'!A:D,4,0)</f>
        <v>29.32</v>
      </c>
      <c r="I2264" s="395"/>
      <c r="J2264" s="25">
        <f t="shared" ref="J2264:J2275" si="1076">TRUNC((H2264*G2264),2)</f>
        <v>0.09</v>
      </c>
      <c r="M2264" s="25">
        <f>VLOOKUP(B2264,'CMP-SIN-SD-10-2023'!A:D,4,0)</f>
        <v>29.32</v>
      </c>
      <c r="N2264" s="25" t="b">
        <f t="shared" ref="N2264:N2275" si="1077">M2264=H2264</f>
        <v>1</v>
      </c>
      <c r="O2264" s="377"/>
      <c r="P2264" s="377"/>
    </row>
    <row r="2265" spans="1:16" x14ac:dyDescent="0.25">
      <c r="A2265" s="367" t="str">
        <f t="shared" si="1075"/>
        <v>08615/ORSE</v>
      </c>
      <c r="B2265" s="226">
        <v>88262</v>
      </c>
      <c r="C2265" s="227"/>
      <c r="D2265" s="227" t="s">
        <v>3302</v>
      </c>
      <c r="E2265" s="228"/>
      <c r="F2265" s="228" t="s">
        <v>517</v>
      </c>
      <c r="G2265" s="368">
        <v>6.6E-3</v>
      </c>
      <c r="H2265" s="369">
        <f>VLOOKUP(B2265,'CMP-SIN-SD-10-2023'!A:D,4,0)</f>
        <v>29.14</v>
      </c>
      <c r="I2265" s="369"/>
      <c r="J2265" s="25">
        <f t="shared" si="1076"/>
        <v>0.19</v>
      </c>
      <c r="M2265" s="25">
        <f>VLOOKUP(B2265,'CMP-SIN-SD-10-2023'!A:D,4,0)</f>
        <v>29.14</v>
      </c>
      <c r="N2265" s="25" t="b">
        <f t="shared" si="1077"/>
        <v>1</v>
      </c>
      <c r="O2265" s="377"/>
      <c r="P2265" s="377"/>
    </row>
    <row r="2266" spans="1:16" x14ac:dyDescent="0.25">
      <c r="A2266" s="367" t="str">
        <f t="shared" si="1075"/>
        <v>08615/ORSE</v>
      </c>
      <c r="B2266" s="226">
        <v>88309</v>
      </c>
      <c r="C2266" s="227"/>
      <c r="D2266" s="227" t="s">
        <v>3339</v>
      </c>
      <c r="E2266" s="228"/>
      <c r="F2266" s="228" t="s">
        <v>517</v>
      </c>
      <c r="G2266" s="368">
        <v>1.2796000000000001</v>
      </c>
      <c r="H2266" s="369">
        <f>VLOOKUP(B2266,'CMP-SIN-SD-10-2023'!A:D,4,0)</f>
        <v>29.53</v>
      </c>
      <c r="I2266" s="369"/>
      <c r="J2266" s="25">
        <f t="shared" si="1076"/>
        <v>37.78</v>
      </c>
      <c r="M2266" s="25">
        <f>VLOOKUP(B2266,'CMP-SIN-SD-10-2023'!A:D,4,0)</f>
        <v>29.53</v>
      </c>
      <c r="N2266" s="25" t="b">
        <f t="shared" si="1077"/>
        <v>1</v>
      </c>
      <c r="O2266" s="377"/>
      <c r="P2266" s="377"/>
    </row>
    <row r="2267" spans="1:16" x14ac:dyDescent="0.25">
      <c r="A2267" s="367" t="str">
        <f t="shared" si="1075"/>
        <v>08615/ORSE</v>
      </c>
      <c r="B2267" s="226">
        <v>88316</v>
      </c>
      <c r="C2267" s="227"/>
      <c r="D2267" s="227" t="s">
        <v>3346</v>
      </c>
      <c r="E2267" s="228"/>
      <c r="F2267" s="228" t="s">
        <v>517</v>
      </c>
      <c r="G2267" s="368">
        <v>1.8219000000000001</v>
      </c>
      <c r="H2267" s="369">
        <f>VLOOKUP(B2267,'CMP-SIN-SD-10-2023'!A:D,4,0)</f>
        <v>21.91</v>
      </c>
      <c r="I2267" s="369"/>
      <c r="J2267" s="25">
        <f t="shared" si="1076"/>
        <v>39.909999999999997</v>
      </c>
      <c r="M2267" s="25">
        <f>VLOOKUP(B2267,'CMP-SIN-SD-10-2023'!A:D,4,0)</f>
        <v>21.91</v>
      </c>
      <c r="N2267" s="25" t="b">
        <f t="shared" si="1077"/>
        <v>1</v>
      </c>
      <c r="O2267" s="377"/>
      <c r="P2267" s="377"/>
    </row>
    <row r="2268" spans="1:16" x14ac:dyDescent="0.25">
      <c r="A2268" s="367" t="str">
        <f t="shared" si="1075"/>
        <v>08615/ORSE</v>
      </c>
      <c r="B2268" s="226" t="s">
        <v>14155</v>
      </c>
      <c r="C2268" s="227"/>
      <c r="D2268" s="227" t="s">
        <v>14156</v>
      </c>
      <c r="E2268" s="228"/>
      <c r="F2268" s="228" t="s">
        <v>6</v>
      </c>
      <c r="G2268" s="368">
        <v>19</v>
      </c>
      <c r="H2268" s="369">
        <v>0.68</v>
      </c>
      <c r="I2268" s="369"/>
      <c r="J2268" s="25">
        <f t="shared" si="1076"/>
        <v>12.92</v>
      </c>
      <c r="M2268" s="25" t="e">
        <f>VLOOKUP(B2268,'INS-SIN-SD-10-2023'!A:D,4,0)</f>
        <v>#N/A</v>
      </c>
      <c r="N2268" s="25" t="e">
        <f t="shared" si="1077"/>
        <v>#N/A</v>
      </c>
      <c r="O2268" s="377"/>
      <c r="P2268" s="377" t="s">
        <v>13813</v>
      </c>
    </row>
    <row r="2269" spans="1:16" x14ac:dyDescent="0.25">
      <c r="A2269" s="367" t="str">
        <f t="shared" si="1075"/>
        <v>08615/ORSE</v>
      </c>
      <c r="B2269" s="226">
        <v>370</v>
      </c>
      <c r="C2269" s="227"/>
      <c r="D2269" s="227" t="s">
        <v>13940</v>
      </c>
      <c r="E2269" s="228"/>
      <c r="F2269" s="228" t="s">
        <v>12</v>
      </c>
      <c r="G2269" s="368">
        <v>5.1000000000000004E-3</v>
      </c>
      <c r="H2269" s="369">
        <f>VLOOKUP(B2269,'INS-SIN-SD-10-2023'!A:D,4,0)</f>
        <v>202.98</v>
      </c>
      <c r="I2269" s="369"/>
      <c r="J2269" s="25">
        <f t="shared" si="1076"/>
        <v>1.03</v>
      </c>
      <c r="M2269" s="25">
        <f>VLOOKUP(B2269,'INS-SIN-SD-10-2023'!A:D,4,0)</f>
        <v>202.98</v>
      </c>
      <c r="N2269" s="25" t="b">
        <f t="shared" si="1077"/>
        <v>1</v>
      </c>
      <c r="O2269" s="377"/>
      <c r="P2269" s="377" t="s">
        <v>13813</v>
      </c>
    </row>
    <row r="2270" spans="1:16" x14ac:dyDescent="0.25">
      <c r="A2270" s="367" t="str">
        <f t="shared" si="1075"/>
        <v>08615/ORSE</v>
      </c>
      <c r="B2270" s="226">
        <v>1379</v>
      </c>
      <c r="C2270" s="227"/>
      <c r="D2270" s="227" t="s">
        <v>7529</v>
      </c>
      <c r="E2270" s="228"/>
      <c r="F2270" s="228" t="s">
        <v>17</v>
      </c>
      <c r="G2270" s="368">
        <v>13.3001</v>
      </c>
      <c r="H2270" s="369">
        <f>VLOOKUP(B2270,'INS-SIN-SD-10-2023'!A:D,4,0)</f>
        <v>0.64</v>
      </c>
      <c r="I2270" s="369"/>
      <c r="J2270" s="25">
        <f t="shared" si="1076"/>
        <v>8.51</v>
      </c>
      <c r="M2270" s="25">
        <f>VLOOKUP(B2270,'INS-SIN-SD-10-2023'!A:D,4,0)</f>
        <v>0.64</v>
      </c>
      <c r="N2270" s="25" t="b">
        <f t="shared" si="1077"/>
        <v>1</v>
      </c>
      <c r="O2270" s="377"/>
      <c r="P2270" s="377" t="s">
        <v>13813</v>
      </c>
    </row>
    <row r="2271" spans="1:16" x14ac:dyDescent="0.25">
      <c r="A2271" s="367" t="str">
        <f t="shared" si="1075"/>
        <v>08615/ORSE</v>
      </c>
      <c r="B2271" s="226">
        <v>367</v>
      </c>
      <c r="C2271" s="227"/>
      <c r="D2271" s="227" t="s">
        <v>14055</v>
      </c>
      <c r="E2271" s="228"/>
      <c r="F2271" s="228" t="s">
        <v>12</v>
      </c>
      <c r="G2271" s="368">
        <v>5.5599999999999997E-2</v>
      </c>
      <c r="H2271" s="369">
        <f>VLOOKUP(B2271,'INS-SIN-SD-10-2023'!A:D,4,0)</f>
        <v>205.63</v>
      </c>
      <c r="I2271" s="369"/>
      <c r="J2271" s="25">
        <f t="shared" si="1076"/>
        <v>11.43</v>
      </c>
      <c r="M2271" s="25">
        <f>VLOOKUP(B2271,'INS-SIN-SD-10-2023'!A:D,4,0)</f>
        <v>205.63</v>
      </c>
      <c r="N2271" s="25" t="b">
        <f t="shared" si="1077"/>
        <v>1</v>
      </c>
      <c r="O2271" s="377"/>
      <c r="P2271" s="377" t="s">
        <v>13813</v>
      </c>
    </row>
    <row r="2272" spans="1:16" x14ac:dyDescent="0.25">
      <c r="A2272" s="367" t="str">
        <f t="shared" si="1075"/>
        <v>08615/ORSE</v>
      </c>
      <c r="B2272" s="226">
        <v>1106</v>
      </c>
      <c r="C2272" s="227"/>
      <c r="D2272" s="227" t="s">
        <v>14056</v>
      </c>
      <c r="E2272" s="228"/>
      <c r="F2272" s="228" t="s">
        <v>17</v>
      </c>
      <c r="G2272" s="368">
        <v>5.8422000000000001</v>
      </c>
      <c r="H2272" s="369">
        <f>VLOOKUP(B2272,'INS-SIN-SD-10-2023'!A:D,4,0)</f>
        <v>1.4</v>
      </c>
      <c r="I2272" s="369"/>
      <c r="J2272" s="25">
        <f t="shared" si="1076"/>
        <v>8.17</v>
      </c>
      <c r="M2272" s="25">
        <f>VLOOKUP(B2272,'INS-SIN-SD-10-2023'!A:D,4,0)</f>
        <v>1.4</v>
      </c>
      <c r="N2272" s="25" t="b">
        <f t="shared" si="1077"/>
        <v>1</v>
      </c>
      <c r="O2272" s="377"/>
      <c r="P2272" s="377" t="s">
        <v>13813</v>
      </c>
    </row>
    <row r="2273" spans="1:16" ht="30" x14ac:dyDescent="0.25">
      <c r="A2273" s="367" t="str">
        <f t="shared" si="1075"/>
        <v>08615/ORSE</v>
      </c>
      <c r="B2273" s="226">
        <v>4718</v>
      </c>
      <c r="C2273" s="227"/>
      <c r="D2273" s="227" t="s">
        <v>14057</v>
      </c>
      <c r="E2273" s="228"/>
      <c r="F2273" s="228" t="s">
        <v>12</v>
      </c>
      <c r="G2273" s="368">
        <v>1.14E-2</v>
      </c>
      <c r="H2273" s="369">
        <f>VLOOKUP(B2273,'INS-SIN-SD-10-2023'!A:D,4,0)</f>
        <v>186.72</v>
      </c>
      <c r="I2273" s="369"/>
      <c r="J2273" s="25">
        <f t="shared" si="1076"/>
        <v>2.12</v>
      </c>
      <c r="M2273" s="25">
        <f>VLOOKUP(B2273,'INS-SIN-SD-10-2023'!A:D,4,0)</f>
        <v>186.72</v>
      </c>
      <c r="N2273" s="25" t="b">
        <f t="shared" si="1077"/>
        <v>1</v>
      </c>
      <c r="O2273" s="377"/>
      <c r="P2273" s="377" t="s">
        <v>13813</v>
      </c>
    </row>
    <row r="2274" spans="1:16" ht="30" x14ac:dyDescent="0.25">
      <c r="A2274" s="367" t="str">
        <f t="shared" si="1075"/>
        <v>08615/ORSE</v>
      </c>
      <c r="B2274" s="226">
        <v>4721</v>
      </c>
      <c r="C2274" s="227"/>
      <c r="D2274" s="227" t="s">
        <v>14058</v>
      </c>
      <c r="E2274" s="228"/>
      <c r="F2274" s="228" t="s">
        <v>12</v>
      </c>
      <c r="G2274" s="368">
        <v>3.8E-3</v>
      </c>
      <c r="H2274" s="369">
        <f>VLOOKUP(B2274,'INS-SIN-SD-10-2023'!A:D,4,0)</f>
        <v>185.74</v>
      </c>
      <c r="I2274" s="369"/>
      <c r="J2274" s="25">
        <f t="shared" si="1076"/>
        <v>0.7</v>
      </c>
      <c r="M2274" s="25">
        <f>VLOOKUP(B2274,'INS-SIN-SD-10-2023'!A:D,4,0)</f>
        <v>185.74</v>
      </c>
      <c r="N2274" s="25" t="b">
        <f t="shared" si="1077"/>
        <v>1</v>
      </c>
      <c r="O2274" s="377"/>
      <c r="P2274" s="377" t="s">
        <v>13813</v>
      </c>
    </row>
    <row r="2275" spans="1:16" ht="30" x14ac:dyDescent="0.25">
      <c r="A2275" s="378" t="str">
        <f t="shared" si="1075"/>
        <v>08615/ORSE</v>
      </c>
      <c r="B2275" s="379">
        <v>14112</v>
      </c>
      <c r="C2275" s="380"/>
      <c r="D2275" s="380" t="s">
        <v>14157</v>
      </c>
      <c r="E2275" s="381"/>
      <c r="F2275" s="381" t="s">
        <v>6</v>
      </c>
      <c r="G2275" s="382">
        <v>1</v>
      </c>
      <c r="H2275" s="383">
        <f>VLOOKUP(B2275,'INS-SIN-SD-10-2023'!A:D,4,0)</f>
        <v>321.63</v>
      </c>
      <c r="I2275" s="383"/>
      <c r="J2275" s="25">
        <f t="shared" si="1076"/>
        <v>321.63</v>
      </c>
      <c r="M2275" s="25">
        <f>VLOOKUP(B2275,'INS-SIN-SD-10-2023'!A:D,4,0)</f>
        <v>321.63</v>
      </c>
      <c r="N2275" s="25" t="b">
        <f t="shared" si="1077"/>
        <v>1</v>
      </c>
      <c r="O2275" s="377"/>
      <c r="P2275" s="377" t="s">
        <v>13813</v>
      </c>
    </row>
    <row r="2276" spans="1:16" ht="45" x14ac:dyDescent="0.25">
      <c r="A2276" s="328">
        <v>100561</v>
      </c>
      <c r="B2276" s="357"/>
      <c r="C2276" s="339" t="s">
        <v>86</v>
      </c>
      <c r="D2276" s="339"/>
      <c r="E2276" s="334" t="s">
        <v>6</v>
      </c>
      <c r="F2276" s="334"/>
      <c r="G2276" s="358"/>
      <c r="H2276" s="359"/>
      <c r="I2276" s="340">
        <f>SUMIF(A:A,A2276,J:J)</f>
        <v>171.97</v>
      </c>
      <c r="J2276" s="377"/>
      <c r="K2276" s="377"/>
      <c r="L2276" s="377"/>
      <c r="M2276" s="377"/>
      <c r="N2276" s="377"/>
      <c r="O2276" s="377"/>
      <c r="P2276" s="377"/>
    </row>
    <row r="2277" spans="1:16" ht="45" x14ac:dyDescent="0.25">
      <c r="A2277" s="390">
        <f t="shared" ref="A2277:A2280" si="1078">IF(O2277&lt;&gt;0,O2277,A2276)</f>
        <v>100561</v>
      </c>
      <c r="B2277" s="391">
        <v>87367</v>
      </c>
      <c r="C2277" s="392"/>
      <c r="D2277" s="392" t="s">
        <v>2891</v>
      </c>
      <c r="E2277" s="393"/>
      <c r="F2277" s="393" t="s">
        <v>12</v>
      </c>
      <c r="G2277" s="394">
        <v>1.4E-2</v>
      </c>
      <c r="H2277" s="395">
        <f>VLOOKUP(B2277,'CMP-SIN-SD-10-2023'!A:D,4,0)</f>
        <v>812.05</v>
      </c>
      <c r="I2277" s="395"/>
      <c r="J2277" s="25">
        <f t="shared" ref="J2277:J2280" si="1079">TRUNC((H2277*G2277),2)</f>
        <v>11.36</v>
      </c>
      <c r="M2277" s="25">
        <f>VLOOKUP(B2277,'CMP-SIN-SD-10-2023'!A:D,4,0)</f>
        <v>812.05</v>
      </c>
      <c r="N2277" s="25" t="b">
        <f t="shared" ref="N2277:N2280" si="1080">M2277=H2277</f>
        <v>1</v>
      </c>
      <c r="O2277" s="377"/>
      <c r="P2277" s="377"/>
    </row>
    <row r="2278" spans="1:16" x14ac:dyDescent="0.25">
      <c r="A2278" s="367">
        <f t="shared" si="1078"/>
        <v>100561</v>
      </c>
      <c r="B2278" s="226">
        <v>88247</v>
      </c>
      <c r="C2278" s="227"/>
      <c r="D2278" s="227" t="s">
        <v>3289</v>
      </c>
      <c r="E2278" s="228"/>
      <c r="F2278" s="228" t="s">
        <v>517</v>
      </c>
      <c r="G2278" s="368">
        <v>0.96499999999999997</v>
      </c>
      <c r="H2278" s="369">
        <f>VLOOKUP(B2278,'CMP-SIN-SD-10-2023'!A:D,4,0)</f>
        <v>23.14</v>
      </c>
      <c r="I2278" s="369"/>
      <c r="J2278" s="25">
        <f t="shared" si="1079"/>
        <v>22.33</v>
      </c>
      <c r="M2278" s="25">
        <f>VLOOKUP(B2278,'CMP-SIN-SD-10-2023'!A:D,4,0)</f>
        <v>23.14</v>
      </c>
      <c r="N2278" s="25" t="b">
        <f t="shared" si="1080"/>
        <v>1</v>
      </c>
      <c r="O2278" s="377"/>
      <c r="P2278" s="377"/>
    </row>
    <row r="2279" spans="1:16" x14ac:dyDescent="0.25">
      <c r="A2279" s="367">
        <f t="shared" si="1078"/>
        <v>100561</v>
      </c>
      <c r="B2279" s="226">
        <v>88264</v>
      </c>
      <c r="C2279" s="227"/>
      <c r="D2279" s="227" t="s">
        <v>3304</v>
      </c>
      <c r="E2279" s="228"/>
      <c r="F2279" s="228" t="s">
        <v>517</v>
      </c>
      <c r="G2279" s="368">
        <v>0.96499999999999997</v>
      </c>
      <c r="H2279" s="369">
        <f>VLOOKUP(B2279,'CMP-SIN-SD-10-2023'!A:D,4,0)</f>
        <v>29.88</v>
      </c>
      <c r="I2279" s="369"/>
      <c r="J2279" s="25">
        <f t="shared" si="1079"/>
        <v>28.83</v>
      </c>
      <c r="M2279" s="25">
        <f>VLOOKUP(B2279,'CMP-SIN-SD-10-2023'!A:D,4,0)</f>
        <v>29.88</v>
      </c>
      <c r="N2279" s="25" t="b">
        <f t="shared" si="1080"/>
        <v>1</v>
      </c>
      <c r="O2279" s="377"/>
      <c r="P2279" s="377"/>
    </row>
    <row r="2280" spans="1:16" ht="45" x14ac:dyDescent="0.25">
      <c r="A2280" s="378">
        <f t="shared" si="1078"/>
        <v>100561</v>
      </c>
      <c r="B2280" s="379">
        <v>11251</v>
      </c>
      <c r="C2280" s="380"/>
      <c r="D2280" s="380" t="s">
        <v>7508</v>
      </c>
      <c r="E2280" s="381"/>
      <c r="F2280" s="381" t="s">
        <v>6</v>
      </c>
      <c r="G2280" s="382">
        <v>1</v>
      </c>
      <c r="H2280" s="383">
        <f>VLOOKUP(B2280,'INS-SIN-SD-10-2023'!A:D,4,0)</f>
        <v>109.45</v>
      </c>
      <c r="I2280" s="383"/>
      <c r="J2280" s="25">
        <f t="shared" si="1079"/>
        <v>109.45</v>
      </c>
      <c r="M2280" s="25">
        <f>VLOOKUP(B2280,'INS-SIN-SD-10-2023'!A:D,4,0)</f>
        <v>109.45</v>
      </c>
      <c r="N2280" s="25" t="b">
        <f t="shared" si="1080"/>
        <v>1</v>
      </c>
      <c r="O2280" s="377"/>
      <c r="P2280" s="377" t="s">
        <v>13773</v>
      </c>
    </row>
    <row r="2281" spans="1:16" ht="45" x14ac:dyDescent="0.25">
      <c r="A2281" s="328">
        <v>97887</v>
      </c>
      <c r="B2281" s="357"/>
      <c r="C2281" s="339" t="s">
        <v>4183</v>
      </c>
      <c r="D2281" s="339"/>
      <c r="E2281" s="334" t="s">
        <v>6</v>
      </c>
      <c r="F2281" s="334"/>
      <c r="G2281" s="358"/>
      <c r="H2281" s="359"/>
      <c r="I2281" s="340">
        <f>SUMIF(A:A,A2281,J:J)</f>
        <v>277.86</v>
      </c>
      <c r="J2281" s="377"/>
      <c r="K2281" s="377"/>
      <c r="L2281" s="377"/>
      <c r="M2281" s="377"/>
      <c r="N2281" s="377"/>
      <c r="O2281" s="377"/>
      <c r="P2281" s="377"/>
    </row>
    <row r="2282" spans="1:16" ht="30" x14ac:dyDescent="0.25">
      <c r="A2282" s="390">
        <f t="shared" ref="A2282:A2288" si="1081">IF(O2282&lt;&gt;0,O2282,A2281)</f>
        <v>97887</v>
      </c>
      <c r="B2282" s="391">
        <v>97734</v>
      </c>
      <c r="C2282" s="392"/>
      <c r="D2282" s="392" t="s">
        <v>1596</v>
      </c>
      <c r="E2282" s="393"/>
      <c r="F2282" s="393" t="s">
        <v>12</v>
      </c>
      <c r="G2282" s="394">
        <v>2.52E-2</v>
      </c>
      <c r="H2282" s="395">
        <f>VLOOKUP(B2282,'CMP-SIN-SD-10-2023'!A:D,4,0)</f>
        <v>3131.74</v>
      </c>
      <c r="I2282" s="395"/>
      <c r="J2282" s="25">
        <f t="shared" ref="J2282:J2288" si="1082">TRUNC((H2282*G2282),2)</f>
        <v>78.91</v>
      </c>
      <c r="M2282" s="25">
        <f>VLOOKUP(B2282,'CMP-SIN-SD-10-2023'!A:D,4,0)</f>
        <v>3131.74</v>
      </c>
      <c r="N2282" s="25" t="b">
        <f t="shared" ref="N2282:N2288" si="1083">M2282=H2282</f>
        <v>1</v>
      </c>
      <c r="O2282" s="377"/>
      <c r="P2282" s="377"/>
    </row>
    <row r="2283" spans="1:16" ht="45" x14ac:dyDescent="0.25">
      <c r="A2283" s="367">
        <f t="shared" si="1081"/>
        <v>97887</v>
      </c>
      <c r="B2283" s="226">
        <v>87316</v>
      </c>
      <c r="C2283" s="227"/>
      <c r="D2283" s="227" t="s">
        <v>2843</v>
      </c>
      <c r="E2283" s="228"/>
      <c r="F2283" s="228" t="s">
        <v>12</v>
      </c>
      <c r="G2283" s="368">
        <v>6.4000000000000003E-3</v>
      </c>
      <c r="H2283" s="369">
        <f>VLOOKUP(B2283,'CMP-SIN-SD-10-2023'!A:D,4,0)</f>
        <v>545.85</v>
      </c>
      <c r="I2283" s="369"/>
      <c r="J2283" s="25">
        <f t="shared" si="1082"/>
        <v>3.49</v>
      </c>
      <c r="M2283" s="25">
        <f>VLOOKUP(B2283,'CMP-SIN-SD-10-2023'!A:D,4,0)</f>
        <v>545.85</v>
      </c>
      <c r="N2283" s="25" t="b">
        <f t="shared" si="1083"/>
        <v>1</v>
      </c>
      <c r="O2283" s="377"/>
      <c r="P2283" s="377"/>
    </row>
    <row r="2284" spans="1:16" x14ac:dyDescent="0.25">
      <c r="A2284" s="367">
        <f t="shared" si="1081"/>
        <v>97887</v>
      </c>
      <c r="B2284" s="226">
        <v>88309</v>
      </c>
      <c r="C2284" s="227"/>
      <c r="D2284" s="227" t="s">
        <v>3339</v>
      </c>
      <c r="E2284" s="228"/>
      <c r="F2284" s="228" t="s">
        <v>517</v>
      </c>
      <c r="G2284" s="368">
        <v>2.1139999999999999</v>
      </c>
      <c r="H2284" s="369">
        <f>VLOOKUP(B2284,'CMP-SIN-SD-10-2023'!A:D,4,0)</f>
        <v>29.53</v>
      </c>
      <c r="I2284" s="369"/>
      <c r="J2284" s="25">
        <f t="shared" si="1082"/>
        <v>62.42</v>
      </c>
      <c r="M2284" s="25">
        <f>VLOOKUP(B2284,'CMP-SIN-SD-10-2023'!A:D,4,0)</f>
        <v>29.53</v>
      </c>
      <c r="N2284" s="25" t="b">
        <f t="shared" si="1083"/>
        <v>1</v>
      </c>
      <c r="O2284" s="377"/>
      <c r="P2284" s="377"/>
    </row>
    <row r="2285" spans="1:16" x14ac:dyDescent="0.25">
      <c r="A2285" s="367">
        <f t="shared" si="1081"/>
        <v>97887</v>
      </c>
      <c r="B2285" s="226">
        <v>88316</v>
      </c>
      <c r="C2285" s="227"/>
      <c r="D2285" s="227" t="s">
        <v>3346</v>
      </c>
      <c r="E2285" s="228"/>
      <c r="F2285" s="228" t="s">
        <v>517</v>
      </c>
      <c r="G2285" s="368">
        <v>1.661</v>
      </c>
      <c r="H2285" s="369">
        <f>VLOOKUP(B2285,'CMP-SIN-SD-10-2023'!A:D,4,0)</f>
        <v>21.91</v>
      </c>
      <c r="I2285" s="369"/>
      <c r="J2285" s="25">
        <f t="shared" si="1082"/>
        <v>36.39</v>
      </c>
      <c r="M2285" s="25">
        <f>VLOOKUP(B2285,'CMP-SIN-SD-10-2023'!A:D,4,0)</f>
        <v>21.91</v>
      </c>
      <c r="N2285" s="25" t="b">
        <f t="shared" si="1083"/>
        <v>1</v>
      </c>
      <c r="O2285" s="377"/>
      <c r="P2285" s="377"/>
    </row>
    <row r="2286" spans="1:16" ht="45" x14ac:dyDescent="0.25">
      <c r="A2286" s="367">
        <f t="shared" si="1081"/>
        <v>97887</v>
      </c>
      <c r="B2286" s="226">
        <v>100475</v>
      </c>
      <c r="C2286" s="227"/>
      <c r="D2286" s="227" t="s">
        <v>2947</v>
      </c>
      <c r="E2286" s="228"/>
      <c r="F2286" s="228" t="s">
        <v>12</v>
      </c>
      <c r="G2286" s="368">
        <v>4.6800000000000001E-2</v>
      </c>
      <c r="H2286" s="369">
        <f>VLOOKUP(B2286,'CMP-SIN-SD-10-2023'!A:D,4,0)</f>
        <v>780.1</v>
      </c>
      <c r="I2286" s="369"/>
      <c r="J2286" s="25">
        <f t="shared" si="1082"/>
        <v>36.5</v>
      </c>
      <c r="M2286" s="25">
        <f>VLOOKUP(B2286,'CMP-SIN-SD-10-2023'!A:D,4,0)</f>
        <v>780.1</v>
      </c>
      <c r="N2286" s="25" t="b">
        <f t="shared" si="1083"/>
        <v>1</v>
      </c>
      <c r="O2286" s="377"/>
      <c r="P2286" s="377"/>
    </row>
    <row r="2287" spans="1:16" ht="30" x14ac:dyDescent="0.25">
      <c r="A2287" s="367">
        <f t="shared" si="1081"/>
        <v>97887</v>
      </c>
      <c r="B2287" s="226">
        <v>101619</v>
      </c>
      <c r="C2287" s="227"/>
      <c r="D2287" s="227" t="s">
        <v>2612</v>
      </c>
      <c r="E2287" s="228"/>
      <c r="F2287" s="228" t="s">
        <v>12</v>
      </c>
      <c r="G2287" s="368">
        <v>4.9000000000000002E-2</v>
      </c>
      <c r="H2287" s="369">
        <f>VLOOKUP(B2287,'CMP-SIN-SD-10-2023'!A:D,4,0)</f>
        <v>395.44</v>
      </c>
      <c r="I2287" s="369"/>
      <c r="J2287" s="25">
        <f t="shared" si="1082"/>
        <v>19.37</v>
      </c>
      <c r="M2287" s="25">
        <f>VLOOKUP(B2287,'CMP-SIN-SD-10-2023'!A:D,4,0)</f>
        <v>395.44</v>
      </c>
      <c r="N2287" s="25" t="b">
        <f t="shared" si="1083"/>
        <v>1</v>
      </c>
      <c r="O2287" s="377"/>
      <c r="P2287" s="377"/>
    </row>
    <row r="2288" spans="1:16" x14ac:dyDescent="0.25">
      <c r="A2288" s="378">
        <f t="shared" si="1081"/>
        <v>97887</v>
      </c>
      <c r="B2288" s="379">
        <v>7258</v>
      </c>
      <c r="C2288" s="380"/>
      <c r="D2288" s="380" t="s">
        <v>7816</v>
      </c>
      <c r="E2288" s="381"/>
      <c r="F2288" s="381" t="s">
        <v>6</v>
      </c>
      <c r="G2288" s="382">
        <v>63.721400000000003</v>
      </c>
      <c r="H2288" s="383">
        <f>VLOOKUP(B2288,'INS-SIN-SD-10-2023'!A:D,4,0)</f>
        <v>0.64</v>
      </c>
      <c r="I2288" s="383"/>
      <c r="J2288" s="25">
        <f t="shared" si="1082"/>
        <v>40.78</v>
      </c>
      <c r="M2288" s="25">
        <f>VLOOKUP(B2288,'INS-SIN-SD-10-2023'!A:D,4,0)</f>
        <v>0.64</v>
      </c>
      <c r="N2288" s="25" t="b">
        <f t="shared" si="1083"/>
        <v>1</v>
      </c>
      <c r="O2288" s="377"/>
      <c r="P2288" s="377" t="s">
        <v>13773</v>
      </c>
    </row>
    <row r="2289" spans="1:16" ht="45" x14ac:dyDescent="0.25">
      <c r="A2289" s="328">
        <v>92871</v>
      </c>
      <c r="B2289" s="357"/>
      <c r="C2289" s="339" t="s">
        <v>8340</v>
      </c>
      <c r="D2289" s="339"/>
      <c r="E2289" s="334" t="s">
        <v>6</v>
      </c>
      <c r="F2289" s="334"/>
      <c r="G2289" s="358"/>
      <c r="H2289" s="359"/>
      <c r="I2289" s="340">
        <f>SUMIF(A:A,A2289,J:J)</f>
        <v>19.5</v>
      </c>
      <c r="J2289" s="377"/>
      <c r="K2289" s="377"/>
      <c r="L2289" s="377"/>
      <c r="M2289" s="377"/>
      <c r="N2289" s="377"/>
      <c r="O2289" s="377"/>
      <c r="P2289" s="377"/>
    </row>
    <row r="2290" spans="1:16" x14ac:dyDescent="0.25">
      <c r="A2290" s="390">
        <f t="shared" ref="A2290:A2293" si="1084">IF(O2290&lt;&gt;0,O2290,A2289)</f>
        <v>92871</v>
      </c>
      <c r="B2290" s="391">
        <v>88247</v>
      </c>
      <c r="C2290" s="392"/>
      <c r="D2290" s="392" t="s">
        <v>3289</v>
      </c>
      <c r="E2290" s="393"/>
      <c r="F2290" s="393" t="s">
        <v>517</v>
      </c>
      <c r="G2290" s="394">
        <v>0.30099999999999999</v>
      </c>
      <c r="H2290" s="395">
        <f>VLOOKUP(B2290,'CMP-SIN-SD-10-2023'!A:D,4,0)</f>
        <v>23.14</v>
      </c>
      <c r="I2290" s="395"/>
      <c r="J2290" s="25">
        <f t="shared" ref="J2290:J2293" si="1085">TRUNC((H2290*G2290),2)</f>
        <v>6.96</v>
      </c>
      <c r="M2290" s="25">
        <f>VLOOKUP(B2290,'CMP-SIN-SD-10-2023'!A:D,4,0)</f>
        <v>23.14</v>
      </c>
      <c r="N2290" s="25" t="b">
        <f t="shared" ref="N2290:N2293" si="1086">M2290=H2290</f>
        <v>1</v>
      </c>
      <c r="O2290" s="377"/>
      <c r="P2290" s="377"/>
    </row>
    <row r="2291" spans="1:16" x14ac:dyDescent="0.25">
      <c r="A2291" s="367">
        <f t="shared" si="1084"/>
        <v>92871</v>
      </c>
      <c r="B2291" s="226">
        <v>88264</v>
      </c>
      <c r="C2291" s="227"/>
      <c r="D2291" s="227" t="s">
        <v>3304</v>
      </c>
      <c r="E2291" s="228"/>
      <c r="F2291" s="228" t="s">
        <v>517</v>
      </c>
      <c r="G2291" s="368">
        <v>0.30099999999999999</v>
      </c>
      <c r="H2291" s="369">
        <f>VLOOKUP(B2291,'CMP-SIN-SD-10-2023'!A:D,4,0)</f>
        <v>29.88</v>
      </c>
      <c r="I2291" s="369"/>
      <c r="J2291" s="25">
        <f t="shared" si="1085"/>
        <v>8.99</v>
      </c>
      <c r="M2291" s="25">
        <f>VLOOKUP(B2291,'CMP-SIN-SD-10-2023'!A:D,4,0)</f>
        <v>29.88</v>
      </c>
      <c r="N2291" s="25" t="b">
        <f t="shared" si="1086"/>
        <v>1</v>
      </c>
      <c r="O2291" s="377"/>
      <c r="P2291" s="377"/>
    </row>
    <row r="2292" spans="1:16" ht="30" x14ac:dyDescent="0.25">
      <c r="A2292" s="367">
        <f t="shared" si="1084"/>
        <v>92871</v>
      </c>
      <c r="B2292" s="226">
        <v>88629</v>
      </c>
      <c r="C2292" s="227"/>
      <c r="D2292" s="227" t="s">
        <v>2933</v>
      </c>
      <c r="E2292" s="228"/>
      <c r="F2292" s="228" t="s">
        <v>12</v>
      </c>
      <c r="G2292" s="368">
        <v>1.1999999999999999E-3</v>
      </c>
      <c r="H2292" s="369">
        <f>VLOOKUP(B2292,'CMP-SIN-SD-10-2023'!A:D,4,0)</f>
        <v>714.03</v>
      </c>
      <c r="I2292" s="369"/>
      <c r="J2292" s="25">
        <f t="shared" si="1085"/>
        <v>0.85</v>
      </c>
      <c r="M2292" s="25">
        <f>VLOOKUP(B2292,'CMP-SIN-SD-10-2023'!A:D,4,0)</f>
        <v>714.03</v>
      </c>
      <c r="N2292" s="25" t="b">
        <f t="shared" si="1086"/>
        <v>1</v>
      </c>
      <c r="O2292" s="377"/>
      <c r="P2292" s="377"/>
    </row>
    <row r="2293" spans="1:16" x14ac:dyDescent="0.25">
      <c r="A2293" s="378">
        <f t="shared" si="1084"/>
        <v>92871</v>
      </c>
      <c r="B2293" s="379">
        <v>2557</v>
      </c>
      <c r="C2293" s="380"/>
      <c r="D2293" s="380" t="s">
        <v>7507</v>
      </c>
      <c r="E2293" s="381"/>
      <c r="F2293" s="381" t="s">
        <v>6</v>
      </c>
      <c r="G2293" s="382">
        <v>1</v>
      </c>
      <c r="H2293" s="383">
        <f>VLOOKUP(B2293,'INS-SIN-SD-10-2023'!A:D,4,0)</f>
        <v>2.7</v>
      </c>
      <c r="I2293" s="383"/>
      <c r="J2293" s="25">
        <f t="shared" si="1085"/>
        <v>2.7</v>
      </c>
      <c r="M2293" s="25">
        <f>VLOOKUP(B2293,'INS-SIN-SD-10-2023'!A:D,4,0)</f>
        <v>2.7</v>
      </c>
      <c r="N2293" s="25" t="b">
        <f t="shared" si="1086"/>
        <v>1</v>
      </c>
      <c r="O2293" s="377"/>
      <c r="P2293" s="377" t="s">
        <v>13773</v>
      </c>
    </row>
    <row r="2294" spans="1:16" ht="45" x14ac:dyDescent="0.25">
      <c r="A2294" s="328">
        <v>92868</v>
      </c>
      <c r="B2294" s="357"/>
      <c r="C2294" s="339" t="s">
        <v>1658</v>
      </c>
      <c r="D2294" s="339"/>
      <c r="E2294" s="334" t="s">
        <v>6</v>
      </c>
      <c r="F2294" s="334"/>
      <c r="G2294" s="358"/>
      <c r="H2294" s="359"/>
      <c r="I2294" s="340">
        <f>SUMIF(A:A,A2294,J:J)</f>
        <v>17.329999999999998</v>
      </c>
      <c r="J2294" s="377"/>
      <c r="K2294" s="377"/>
      <c r="L2294" s="377"/>
      <c r="M2294" s="377"/>
      <c r="N2294" s="377"/>
      <c r="O2294" s="377"/>
      <c r="P2294" s="377"/>
    </row>
    <row r="2295" spans="1:16" x14ac:dyDescent="0.25">
      <c r="A2295" s="390">
        <f t="shared" ref="A2295:A2298" si="1087">IF(O2295&lt;&gt;0,O2295,A2294)</f>
        <v>92868</v>
      </c>
      <c r="B2295" s="391">
        <v>88247</v>
      </c>
      <c r="C2295" s="392"/>
      <c r="D2295" s="392" t="s">
        <v>3289</v>
      </c>
      <c r="E2295" s="393"/>
      <c r="F2295" s="393" t="s">
        <v>517</v>
      </c>
      <c r="G2295" s="394">
        <v>0.29099999999999998</v>
      </c>
      <c r="H2295" s="395">
        <f>VLOOKUP(B2295,'CMP-SIN-SD-10-2023'!A:D,4,0)</f>
        <v>23.14</v>
      </c>
      <c r="I2295" s="395"/>
      <c r="J2295" s="25">
        <f t="shared" ref="J2295:J2298" si="1088">TRUNC((H2295*G2295),2)</f>
        <v>6.73</v>
      </c>
      <c r="M2295" s="25">
        <f>VLOOKUP(B2295,'CMP-SIN-SD-10-2023'!A:D,4,0)</f>
        <v>23.14</v>
      </c>
      <c r="N2295" s="25" t="b">
        <f t="shared" ref="N2295:N2298" si="1089">M2295=H2295</f>
        <v>1</v>
      </c>
      <c r="O2295" s="377"/>
      <c r="P2295" s="377"/>
    </row>
    <row r="2296" spans="1:16" x14ac:dyDescent="0.25">
      <c r="A2296" s="367">
        <f t="shared" si="1087"/>
        <v>92868</v>
      </c>
      <c r="B2296" s="226">
        <v>88264</v>
      </c>
      <c r="C2296" s="227"/>
      <c r="D2296" s="227" t="s">
        <v>3304</v>
      </c>
      <c r="E2296" s="228"/>
      <c r="F2296" s="228" t="s">
        <v>517</v>
      </c>
      <c r="G2296" s="368">
        <v>0.29099999999999998</v>
      </c>
      <c r="H2296" s="369">
        <f>VLOOKUP(B2296,'CMP-SIN-SD-10-2023'!A:D,4,0)</f>
        <v>29.88</v>
      </c>
      <c r="I2296" s="369"/>
      <c r="J2296" s="25">
        <f t="shared" si="1088"/>
        <v>8.69</v>
      </c>
      <c r="M2296" s="25">
        <f>VLOOKUP(B2296,'CMP-SIN-SD-10-2023'!A:D,4,0)</f>
        <v>29.88</v>
      </c>
      <c r="N2296" s="25" t="b">
        <f t="shared" si="1089"/>
        <v>1</v>
      </c>
      <c r="O2296" s="377"/>
      <c r="P2296" s="377"/>
    </row>
    <row r="2297" spans="1:16" ht="30" x14ac:dyDescent="0.25">
      <c r="A2297" s="367">
        <f t="shared" si="1087"/>
        <v>92868</v>
      </c>
      <c r="B2297" s="226">
        <v>88629</v>
      </c>
      <c r="C2297" s="227"/>
      <c r="D2297" s="227" t="s">
        <v>2933</v>
      </c>
      <c r="E2297" s="228"/>
      <c r="F2297" s="228" t="s">
        <v>12</v>
      </c>
      <c r="G2297" s="368">
        <v>8.9999999999999998E-4</v>
      </c>
      <c r="H2297" s="369">
        <f>VLOOKUP(B2297,'CMP-SIN-SD-10-2023'!A:D,4,0)</f>
        <v>714.03</v>
      </c>
      <c r="I2297" s="369"/>
      <c r="J2297" s="25">
        <f t="shared" si="1088"/>
        <v>0.64</v>
      </c>
      <c r="M2297" s="25">
        <f>VLOOKUP(B2297,'CMP-SIN-SD-10-2023'!A:D,4,0)</f>
        <v>714.03</v>
      </c>
      <c r="N2297" s="25" t="b">
        <f t="shared" si="1089"/>
        <v>1</v>
      </c>
      <c r="O2297" s="377"/>
      <c r="P2297" s="377"/>
    </row>
    <row r="2298" spans="1:16" x14ac:dyDescent="0.25">
      <c r="A2298" s="378">
        <f t="shared" si="1087"/>
        <v>92868</v>
      </c>
      <c r="B2298" s="379">
        <v>2556</v>
      </c>
      <c r="C2298" s="380"/>
      <c r="D2298" s="380" t="s">
        <v>7506</v>
      </c>
      <c r="E2298" s="381"/>
      <c r="F2298" s="381" t="s">
        <v>6</v>
      </c>
      <c r="G2298" s="382">
        <v>1</v>
      </c>
      <c r="H2298" s="383">
        <f>VLOOKUP(B2298,'INS-SIN-SD-10-2023'!A:D,4,0)</f>
        <v>1.27</v>
      </c>
      <c r="I2298" s="383"/>
      <c r="J2298" s="25">
        <f t="shared" si="1088"/>
        <v>1.27</v>
      </c>
      <c r="M2298" s="25">
        <f>VLOOKUP(B2298,'INS-SIN-SD-10-2023'!A:D,4,0)</f>
        <v>1.27</v>
      </c>
      <c r="N2298" s="25" t="b">
        <f t="shared" si="1089"/>
        <v>1</v>
      </c>
      <c r="O2298" s="377"/>
      <c r="P2298" s="377" t="s">
        <v>13773</v>
      </c>
    </row>
    <row r="2299" spans="1:16" x14ac:dyDescent="0.25">
      <c r="A2299" s="328" t="s">
        <v>14158</v>
      </c>
      <c r="B2299" s="357"/>
      <c r="C2299" s="339" t="s">
        <v>14159</v>
      </c>
      <c r="D2299" s="339"/>
      <c r="E2299" s="334" t="s">
        <v>6</v>
      </c>
      <c r="F2299" s="334"/>
      <c r="G2299" s="358"/>
      <c r="H2299" s="359"/>
      <c r="I2299" s="340">
        <f>SUMIF(A:A,A2299,J:J)</f>
        <v>109.4</v>
      </c>
      <c r="J2299" s="377"/>
      <c r="K2299" s="377"/>
      <c r="L2299" s="377"/>
      <c r="M2299" s="377"/>
      <c r="N2299" s="377"/>
      <c r="O2299" s="377"/>
      <c r="P2299" s="377"/>
    </row>
    <row r="2300" spans="1:16" x14ac:dyDescent="0.25">
      <c r="A2300" s="390" t="str">
        <f t="shared" ref="A2300:A2302" si="1090">IF(O2300&lt;&gt;0,O2300,A2299)</f>
        <v>070646/AGETOP</v>
      </c>
      <c r="B2300" s="391">
        <v>88264</v>
      </c>
      <c r="C2300" s="392"/>
      <c r="D2300" s="392" t="s">
        <v>3304</v>
      </c>
      <c r="E2300" s="393"/>
      <c r="F2300" s="393" t="s">
        <v>517</v>
      </c>
      <c r="G2300" s="394">
        <v>1.25</v>
      </c>
      <c r="H2300" s="395">
        <f>VLOOKUP(B2300,'CMP-SIN-SD-10-2023'!A:D,4,0)</f>
        <v>29.88</v>
      </c>
      <c r="I2300" s="395"/>
      <c r="J2300" s="25">
        <f t="shared" ref="J2300:J2302" si="1091">TRUNC((H2300*G2300),2)</f>
        <v>37.35</v>
      </c>
      <c r="M2300" s="25">
        <f>VLOOKUP(B2300,'CMP-SIN-SD-10-2023'!A:D,4,0)</f>
        <v>29.88</v>
      </c>
      <c r="N2300" s="25" t="b">
        <f t="shared" ref="N2300:N2302" si="1092">M2300=H2300</f>
        <v>1</v>
      </c>
      <c r="O2300" s="377"/>
      <c r="P2300" s="377"/>
    </row>
    <row r="2301" spans="1:16" x14ac:dyDescent="0.25">
      <c r="A2301" s="367" t="str">
        <f t="shared" si="1090"/>
        <v>070646/AGETOP</v>
      </c>
      <c r="B2301" s="226">
        <v>88316</v>
      </c>
      <c r="C2301" s="227"/>
      <c r="D2301" s="227" t="s">
        <v>3346</v>
      </c>
      <c r="E2301" s="228"/>
      <c r="F2301" s="228" t="s">
        <v>517</v>
      </c>
      <c r="G2301" s="368">
        <v>1.25</v>
      </c>
      <c r="H2301" s="369">
        <f>VLOOKUP(B2301,'CMP-SIN-SD-10-2023'!A:D,4,0)</f>
        <v>21.91</v>
      </c>
      <c r="I2301" s="369"/>
      <c r="J2301" s="25">
        <f t="shared" si="1091"/>
        <v>27.38</v>
      </c>
      <c r="M2301" s="25">
        <f>VLOOKUP(B2301,'CMP-SIN-SD-10-2023'!A:D,4,0)</f>
        <v>21.91</v>
      </c>
      <c r="N2301" s="25" t="b">
        <f t="shared" si="1092"/>
        <v>1</v>
      </c>
      <c r="O2301" s="377"/>
      <c r="P2301" s="377"/>
    </row>
    <row r="2302" spans="1:16" x14ac:dyDescent="0.25">
      <c r="A2302" s="378" t="str">
        <f t="shared" si="1090"/>
        <v>070646/AGETOP</v>
      </c>
      <c r="B2302" s="379">
        <v>3129</v>
      </c>
      <c r="C2302" s="380"/>
      <c r="D2302" s="380" t="s">
        <v>14160</v>
      </c>
      <c r="E2302" s="381"/>
      <c r="F2302" s="381" t="s">
        <v>6</v>
      </c>
      <c r="G2302" s="382">
        <v>1</v>
      </c>
      <c r="H2302" s="383">
        <v>44.67</v>
      </c>
      <c r="I2302" s="383"/>
      <c r="J2302" s="25">
        <f t="shared" si="1091"/>
        <v>44.67</v>
      </c>
      <c r="M2302" s="25" t="e">
        <f>VLOOKUP(B2302,'CMP-SIN-SD-10-2023'!A:D,4,0)</f>
        <v>#N/A</v>
      </c>
      <c r="N2302" s="25" t="e">
        <f t="shared" si="1092"/>
        <v>#N/A</v>
      </c>
      <c r="O2302" s="377"/>
      <c r="P2302" s="377" t="s">
        <v>13837</v>
      </c>
    </row>
    <row r="2303" spans="1:16" ht="45" x14ac:dyDescent="0.25">
      <c r="A2303" s="328">
        <v>91855</v>
      </c>
      <c r="B2303" s="357"/>
      <c r="C2303" s="339" t="s">
        <v>1629</v>
      </c>
      <c r="D2303" s="339"/>
      <c r="E2303" s="334" t="s">
        <v>16</v>
      </c>
      <c r="F2303" s="334"/>
      <c r="G2303" s="358"/>
      <c r="H2303" s="359"/>
      <c r="I2303" s="340">
        <f>SUMIF(A:A,A2303,J:J)</f>
        <v>11.78</v>
      </c>
      <c r="J2303" s="377"/>
      <c r="K2303" s="377"/>
      <c r="L2303" s="377"/>
      <c r="M2303" s="377"/>
      <c r="N2303" s="377"/>
      <c r="O2303" s="377"/>
      <c r="P2303" s="377"/>
    </row>
    <row r="2304" spans="1:16" x14ac:dyDescent="0.25">
      <c r="A2304" s="390">
        <f t="shared" ref="A2304:A2306" si="1093">IF(O2304&lt;&gt;0,O2304,A2303)</f>
        <v>91855</v>
      </c>
      <c r="B2304" s="391">
        <v>88247</v>
      </c>
      <c r="C2304" s="392"/>
      <c r="D2304" s="392" t="s">
        <v>3289</v>
      </c>
      <c r="E2304" s="393"/>
      <c r="F2304" s="393" t="s">
        <v>517</v>
      </c>
      <c r="G2304" s="394">
        <v>0.13400000000000001</v>
      </c>
      <c r="H2304" s="395">
        <f>VLOOKUP(B2304,'CMP-SIN-SD-10-2023'!A:D,4,0)</f>
        <v>23.14</v>
      </c>
      <c r="I2304" s="395"/>
      <c r="J2304" s="25">
        <f t="shared" ref="J2304:J2306" si="1094">TRUNC((H2304*G2304),2)</f>
        <v>3.1</v>
      </c>
      <c r="M2304" s="25">
        <f>VLOOKUP(B2304,'CMP-SIN-SD-10-2023'!A:D,4,0)</f>
        <v>23.14</v>
      </c>
      <c r="N2304" s="25" t="b">
        <f t="shared" ref="N2304:N2306" si="1095">M2304=H2304</f>
        <v>1</v>
      </c>
      <c r="O2304" s="377"/>
      <c r="P2304" s="377"/>
    </row>
    <row r="2305" spans="1:16" x14ac:dyDescent="0.25">
      <c r="A2305" s="367">
        <f t="shared" si="1093"/>
        <v>91855</v>
      </c>
      <c r="B2305" s="226">
        <v>88264</v>
      </c>
      <c r="C2305" s="227"/>
      <c r="D2305" s="227" t="s">
        <v>3304</v>
      </c>
      <c r="E2305" s="228"/>
      <c r="F2305" s="228" t="s">
        <v>517</v>
      </c>
      <c r="G2305" s="368">
        <v>0.13400000000000001</v>
      </c>
      <c r="H2305" s="369">
        <f>VLOOKUP(B2305,'CMP-SIN-SD-10-2023'!A:D,4,0)</f>
        <v>29.88</v>
      </c>
      <c r="I2305" s="369"/>
      <c r="J2305" s="25">
        <f t="shared" si="1094"/>
        <v>4</v>
      </c>
      <c r="M2305" s="25">
        <f>VLOOKUP(B2305,'CMP-SIN-SD-10-2023'!A:D,4,0)</f>
        <v>29.88</v>
      </c>
      <c r="N2305" s="25" t="b">
        <f t="shared" si="1095"/>
        <v>1</v>
      </c>
      <c r="O2305" s="377"/>
      <c r="P2305" s="377"/>
    </row>
    <row r="2306" spans="1:16" ht="30" x14ac:dyDescent="0.25">
      <c r="A2306" s="378">
        <f t="shared" si="1093"/>
        <v>91855</v>
      </c>
      <c r="B2306" s="379">
        <v>39244</v>
      </c>
      <c r="C2306" s="380"/>
      <c r="D2306" s="380" t="s">
        <v>7594</v>
      </c>
      <c r="E2306" s="381"/>
      <c r="F2306" s="381" t="s">
        <v>16</v>
      </c>
      <c r="G2306" s="382">
        <v>1.0169999999999999</v>
      </c>
      <c r="H2306" s="383">
        <f>VLOOKUP(B2306,'INS-SIN-SD-10-2023'!A:D,4,0)</f>
        <v>4.6100000000000003</v>
      </c>
      <c r="I2306" s="383"/>
      <c r="J2306" s="25">
        <f t="shared" si="1094"/>
        <v>4.68</v>
      </c>
      <c r="M2306" s="25">
        <f>VLOOKUP(B2306,'INS-SIN-SD-10-2023'!A:D,4,0)</f>
        <v>4.6100000000000003</v>
      </c>
      <c r="N2306" s="25" t="b">
        <f t="shared" si="1095"/>
        <v>1</v>
      </c>
      <c r="O2306" s="377"/>
      <c r="P2306" s="377" t="s">
        <v>13773</v>
      </c>
    </row>
    <row r="2307" spans="1:16" ht="45" x14ac:dyDescent="0.25">
      <c r="A2307" s="328">
        <v>91840</v>
      </c>
      <c r="B2307" s="357"/>
      <c r="C2307" s="339" t="s">
        <v>1626</v>
      </c>
      <c r="D2307" s="339"/>
      <c r="E2307" s="334" t="s">
        <v>16</v>
      </c>
      <c r="F2307" s="334"/>
      <c r="G2307" s="358"/>
      <c r="H2307" s="359"/>
      <c r="I2307" s="340">
        <f>SUMIF(A:A,A2307,J:J)</f>
        <v>21.31</v>
      </c>
      <c r="J2307" s="377"/>
      <c r="K2307" s="377"/>
      <c r="L2307" s="377"/>
      <c r="M2307" s="377"/>
      <c r="N2307" s="377"/>
      <c r="O2307" s="377"/>
      <c r="P2307" s="377"/>
    </row>
    <row r="2308" spans="1:16" ht="60" x14ac:dyDescent="0.25">
      <c r="A2308" s="390">
        <f t="shared" ref="A2308:A2311" si="1096">IF(O2308&lt;&gt;0,O2308,A2307)</f>
        <v>91840</v>
      </c>
      <c r="B2308" s="391">
        <v>91170</v>
      </c>
      <c r="C2308" s="392"/>
      <c r="D2308" s="392" t="s">
        <v>14106</v>
      </c>
      <c r="E2308" s="393"/>
      <c r="F2308" s="393" t="s">
        <v>16</v>
      </c>
      <c r="G2308" s="394">
        <v>1</v>
      </c>
      <c r="H2308" s="395">
        <f>VLOOKUP(B2308,'CMP-SIN-SD-10-2023'!A:D,4,0)</f>
        <v>10.26</v>
      </c>
      <c r="I2308" s="395"/>
      <c r="J2308" s="25">
        <f t="shared" ref="J2308:J2311" si="1097">TRUNC((H2308*G2308),2)</f>
        <v>10.26</v>
      </c>
      <c r="M2308" s="25">
        <f>VLOOKUP(B2308,'CMP-SIN-SD-10-2023'!A:D,4,0)</f>
        <v>10.26</v>
      </c>
      <c r="N2308" s="25" t="b">
        <f t="shared" ref="N2308:N2311" si="1098">M2308=H2308</f>
        <v>1</v>
      </c>
      <c r="O2308" s="377"/>
      <c r="P2308" s="377"/>
    </row>
    <row r="2309" spans="1:16" x14ac:dyDescent="0.25">
      <c r="A2309" s="367">
        <f t="shared" si="1096"/>
        <v>91840</v>
      </c>
      <c r="B2309" s="226">
        <v>88247</v>
      </c>
      <c r="C2309" s="227"/>
      <c r="D2309" s="227" t="s">
        <v>3289</v>
      </c>
      <c r="E2309" s="228"/>
      <c r="F2309" s="228" t="s">
        <v>517</v>
      </c>
      <c r="G2309" s="368">
        <v>0.123</v>
      </c>
      <c r="H2309" s="369">
        <f>VLOOKUP(B2309,'CMP-SIN-SD-10-2023'!A:D,4,0)</f>
        <v>23.14</v>
      </c>
      <c r="I2309" s="369"/>
      <c r="J2309" s="25">
        <f t="shared" si="1097"/>
        <v>2.84</v>
      </c>
      <c r="M2309" s="25">
        <f>VLOOKUP(B2309,'CMP-SIN-SD-10-2023'!A:D,4,0)</f>
        <v>23.14</v>
      </c>
      <c r="N2309" s="25" t="b">
        <f t="shared" si="1098"/>
        <v>1</v>
      </c>
      <c r="O2309" s="377"/>
      <c r="P2309" s="377"/>
    </row>
    <row r="2310" spans="1:16" x14ac:dyDescent="0.25">
      <c r="A2310" s="367">
        <f t="shared" si="1096"/>
        <v>91840</v>
      </c>
      <c r="B2310" s="226">
        <v>88264</v>
      </c>
      <c r="C2310" s="227"/>
      <c r="D2310" s="227" t="s">
        <v>3304</v>
      </c>
      <c r="E2310" s="228"/>
      <c r="F2310" s="228" t="s">
        <v>517</v>
      </c>
      <c r="G2310" s="368">
        <v>0.123</v>
      </c>
      <c r="H2310" s="369">
        <f>VLOOKUP(B2310,'CMP-SIN-SD-10-2023'!A:D,4,0)</f>
        <v>29.88</v>
      </c>
      <c r="I2310" s="369"/>
      <c r="J2310" s="25">
        <f t="shared" si="1097"/>
        <v>3.67</v>
      </c>
      <c r="M2310" s="25">
        <f>VLOOKUP(B2310,'CMP-SIN-SD-10-2023'!A:D,4,0)</f>
        <v>29.88</v>
      </c>
      <c r="N2310" s="25" t="b">
        <f t="shared" si="1098"/>
        <v>1</v>
      </c>
      <c r="O2310" s="377"/>
      <c r="P2310" s="377"/>
    </row>
    <row r="2311" spans="1:16" ht="45" x14ac:dyDescent="0.25">
      <c r="A2311" s="378">
        <f t="shared" si="1096"/>
        <v>91840</v>
      </c>
      <c r="B2311" s="379">
        <v>39247</v>
      </c>
      <c r="C2311" s="380"/>
      <c r="D2311" s="380" t="s">
        <v>7595</v>
      </c>
      <c r="E2311" s="381"/>
      <c r="F2311" s="381" t="s">
        <v>16</v>
      </c>
      <c r="G2311" s="382">
        <v>1.1000000000000001</v>
      </c>
      <c r="H2311" s="383">
        <f>VLOOKUP(B2311,'INS-SIN-SD-10-2023'!A:D,4,0)</f>
        <v>4.13</v>
      </c>
      <c r="I2311" s="383"/>
      <c r="J2311" s="25">
        <f t="shared" si="1097"/>
        <v>4.54</v>
      </c>
      <c r="M2311" s="25">
        <f>VLOOKUP(B2311,'INS-SIN-SD-10-2023'!A:D,4,0)</f>
        <v>4.13</v>
      </c>
      <c r="N2311" s="25" t="b">
        <f t="shared" si="1098"/>
        <v>1</v>
      </c>
      <c r="O2311" s="377"/>
      <c r="P2311" s="377" t="s">
        <v>13773</v>
      </c>
    </row>
    <row r="2312" spans="1:16" ht="45" x14ac:dyDescent="0.25">
      <c r="A2312" s="328">
        <v>91863</v>
      </c>
      <c r="B2312" s="357"/>
      <c r="C2312" s="339" t="s">
        <v>1630</v>
      </c>
      <c r="D2312" s="339"/>
      <c r="E2312" s="334" t="s">
        <v>16</v>
      </c>
      <c r="F2312" s="334"/>
      <c r="G2312" s="358"/>
      <c r="H2312" s="359"/>
      <c r="I2312" s="340">
        <f>SUMIF(A:A,A2312,J:J)</f>
        <v>12.14</v>
      </c>
      <c r="J2312" s="377"/>
      <c r="K2312" s="377"/>
      <c r="L2312" s="377"/>
      <c r="M2312" s="377"/>
      <c r="N2312" s="377"/>
      <c r="O2312" s="377"/>
      <c r="P2312" s="377"/>
    </row>
    <row r="2313" spans="1:16" x14ac:dyDescent="0.25">
      <c r="A2313" s="390">
        <f t="shared" ref="A2313:A2315" si="1099">IF(O2313&lt;&gt;0,O2313,A2312)</f>
        <v>91863</v>
      </c>
      <c r="B2313" s="391">
        <v>88247</v>
      </c>
      <c r="C2313" s="392"/>
      <c r="D2313" s="392" t="s">
        <v>3289</v>
      </c>
      <c r="E2313" s="393"/>
      <c r="F2313" s="393" t="s">
        <v>517</v>
      </c>
      <c r="G2313" s="394">
        <v>0.11899999999999999</v>
      </c>
      <c r="H2313" s="395">
        <f>VLOOKUP(B2313,'CMP-SIN-SD-10-2023'!A:D,4,0)</f>
        <v>23.14</v>
      </c>
      <c r="I2313" s="395"/>
      <c r="J2313" s="25">
        <f t="shared" ref="J2313:J2315" si="1100">TRUNC((H2313*G2313),2)</f>
        <v>2.75</v>
      </c>
      <c r="M2313" s="25">
        <f>VLOOKUP(B2313,'CMP-SIN-SD-10-2023'!A:D,4,0)</f>
        <v>23.14</v>
      </c>
      <c r="N2313" s="25" t="b">
        <f t="shared" ref="N2313:N2315" si="1101">M2313=H2313</f>
        <v>1</v>
      </c>
      <c r="O2313" s="377"/>
      <c r="P2313" s="377"/>
    </row>
    <row r="2314" spans="1:16" x14ac:dyDescent="0.25">
      <c r="A2314" s="367">
        <f t="shared" si="1099"/>
        <v>91863</v>
      </c>
      <c r="B2314" s="226">
        <v>88264</v>
      </c>
      <c r="C2314" s="227"/>
      <c r="D2314" s="227" t="s">
        <v>3304</v>
      </c>
      <c r="E2314" s="228"/>
      <c r="F2314" s="228" t="s">
        <v>517</v>
      </c>
      <c r="G2314" s="368">
        <v>0.11899999999999999</v>
      </c>
      <c r="H2314" s="369">
        <f>VLOOKUP(B2314,'CMP-SIN-SD-10-2023'!A:D,4,0)</f>
        <v>29.88</v>
      </c>
      <c r="I2314" s="369"/>
      <c r="J2314" s="25">
        <f t="shared" si="1100"/>
        <v>3.55</v>
      </c>
      <c r="M2314" s="25">
        <f>VLOOKUP(B2314,'CMP-SIN-SD-10-2023'!A:D,4,0)</f>
        <v>29.88</v>
      </c>
      <c r="N2314" s="25" t="b">
        <f t="shared" si="1101"/>
        <v>1</v>
      </c>
      <c r="O2314" s="377"/>
      <c r="P2314" s="377"/>
    </row>
    <row r="2315" spans="1:16" x14ac:dyDescent="0.25">
      <c r="A2315" s="378">
        <f t="shared" si="1099"/>
        <v>91863</v>
      </c>
      <c r="B2315" s="379">
        <v>2674</v>
      </c>
      <c r="C2315" s="380"/>
      <c r="D2315" s="380" t="s">
        <v>7588</v>
      </c>
      <c r="E2315" s="381"/>
      <c r="F2315" s="381" t="s">
        <v>16</v>
      </c>
      <c r="G2315" s="382">
        <v>1.0169999999999999</v>
      </c>
      <c r="H2315" s="383">
        <f>VLOOKUP(B2315,'INS-SIN-SD-10-2023'!A:D,4,0)</f>
        <v>5.75</v>
      </c>
      <c r="I2315" s="383"/>
      <c r="J2315" s="25">
        <f t="shared" si="1100"/>
        <v>5.84</v>
      </c>
      <c r="M2315" s="25">
        <f>VLOOKUP(B2315,'INS-SIN-SD-10-2023'!A:D,4,0)</f>
        <v>5.75</v>
      </c>
      <c r="N2315" s="25" t="b">
        <f t="shared" si="1101"/>
        <v>1</v>
      </c>
      <c r="O2315" s="377"/>
      <c r="P2315" s="377" t="s">
        <v>13773</v>
      </c>
    </row>
    <row r="2316" spans="1:16" ht="45" x14ac:dyDescent="0.25">
      <c r="A2316" s="328">
        <v>91865</v>
      </c>
      <c r="B2316" s="357"/>
      <c r="C2316" s="339" t="s">
        <v>1632</v>
      </c>
      <c r="D2316" s="339"/>
      <c r="E2316" s="334" t="s">
        <v>16</v>
      </c>
      <c r="F2316" s="334"/>
      <c r="G2316" s="358"/>
      <c r="H2316" s="359"/>
      <c r="I2316" s="340">
        <f>SUMIF(A:A,A2316,J:J)</f>
        <v>20.75</v>
      </c>
      <c r="J2316" s="377"/>
      <c r="K2316" s="377"/>
      <c r="L2316" s="377"/>
      <c r="M2316" s="377"/>
      <c r="N2316" s="377"/>
      <c r="O2316" s="377"/>
      <c r="P2316" s="377"/>
    </row>
    <row r="2317" spans="1:16" x14ac:dyDescent="0.25">
      <c r="A2317" s="390">
        <f t="shared" ref="A2317:A2319" si="1102">IF(O2317&lt;&gt;0,O2317,A2316)</f>
        <v>91865</v>
      </c>
      <c r="B2317" s="391">
        <v>88247</v>
      </c>
      <c r="C2317" s="392"/>
      <c r="D2317" s="392" t="s">
        <v>3289</v>
      </c>
      <c r="E2317" s="393"/>
      <c r="F2317" s="393" t="s">
        <v>517</v>
      </c>
      <c r="G2317" s="394">
        <v>0.16200000000000001</v>
      </c>
      <c r="H2317" s="395">
        <f>VLOOKUP(B2317,'CMP-SIN-SD-10-2023'!A:D,4,0)</f>
        <v>23.14</v>
      </c>
      <c r="I2317" s="395"/>
      <c r="J2317" s="25">
        <f t="shared" ref="J2317:J2319" si="1103">TRUNC((H2317*G2317),2)</f>
        <v>3.74</v>
      </c>
      <c r="M2317" s="25">
        <f>VLOOKUP(B2317,'CMP-SIN-SD-10-2023'!A:D,4,0)</f>
        <v>23.14</v>
      </c>
      <c r="N2317" s="25" t="b">
        <f t="shared" ref="N2317:N2319" si="1104">M2317=H2317</f>
        <v>1</v>
      </c>
      <c r="O2317" s="377"/>
      <c r="P2317" s="377"/>
    </row>
    <row r="2318" spans="1:16" x14ac:dyDescent="0.25">
      <c r="A2318" s="367">
        <f t="shared" si="1102"/>
        <v>91865</v>
      </c>
      <c r="B2318" s="226">
        <v>88264</v>
      </c>
      <c r="C2318" s="227"/>
      <c r="D2318" s="227" t="s">
        <v>3304</v>
      </c>
      <c r="E2318" s="228"/>
      <c r="F2318" s="228" t="s">
        <v>517</v>
      </c>
      <c r="G2318" s="368">
        <v>0.16200000000000001</v>
      </c>
      <c r="H2318" s="369">
        <f>VLOOKUP(B2318,'CMP-SIN-SD-10-2023'!A:D,4,0)</f>
        <v>29.88</v>
      </c>
      <c r="I2318" s="369"/>
      <c r="J2318" s="25">
        <f t="shared" si="1103"/>
        <v>4.84</v>
      </c>
      <c r="M2318" s="25">
        <f>VLOOKUP(B2318,'CMP-SIN-SD-10-2023'!A:D,4,0)</f>
        <v>29.88</v>
      </c>
      <c r="N2318" s="25" t="b">
        <f t="shared" si="1104"/>
        <v>1</v>
      </c>
      <c r="O2318" s="377"/>
      <c r="P2318" s="377"/>
    </row>
    <row r="2319" spans="1:16" x14ac:dyDescent="0.25">
      <c r="A2319" s="378">
        <f t="shared" si="1102"/>
        <v>91865</v>
      </c>
      <c r="B2319" s="379">
        <v>2684</v>
      </c>
      <c r="C2319" s="380"/>
      <c r="D2319" s="380" t="s">
        <v>7587</v>
      </c>
      <c r="E2319" s="381"/>
      <c r="F2319" s="381" t="s">
        <v>16</v>
      </c>
      <c r="G2319" s="382">
        <v>1.0169999999999999</v>
      </c>
      <c r="H2319" s="383">
        <f>VLOOKUP(B2319,'INS-SIN-SD-10-2023'!A:D,4,0)</f>
        <v>11.97</v>
      </c>
      <c r="I2319" s="383"/>
      <c r="J2319" s="25">
        <f t="shared" si="1103"/>
        <v>12.17</v>
      </c>
      <c r="M2319" s="25">
        <f>VLOOKUP(B2319,'INS-SIN-SD-10-2023'!A:D,4,0)</f>
        <v>11.97</v>
      </c>
      <c r="N2319" s="25" t="b">
        <f t="shared" si="1104"/>
        <v>1</v>
      </c>
      <c r="O2319" s="377"/>
      <c r="P2319" s="377" t="s">
        <v>13773</v>
      </c>
    </row>
    <row r="2320" spans="1:16" ht="45" x14ac:dyDescent="0.25">
      <c r="A2320" s="328">
        <v>91854</v>
      </c>
      <c r="B2320" s="357"/>
      <c r="C2320" s="339" t="s">
        <v>1628</v>
      </c>
      <c r="D2320" s="339"/>
      <c r="E2320" s="334" t="s">
        <v>16</v>
      </c>
      <c r="F2320" s="334"/>
      <c r="G2320" s="358"/>
      <c r="H2320" s="359"/>
      <c r="I2320" s="340">
        <f>SUMIF(A:A,A2320,J:J)</f>
        <v>10.17</v>
      </c>
      <c r="J2320" s="377"/>
      <c r="K2320" s="377"/>
      <c r="L2320" s="377"/>
      <c r="M2320" s="377"/>
      <c r="N2320" s="377"/>
      <c r="O2320" s="377"/>
      <c r="P2320" s="377"/>
    </row>
    <row r="2321" spans="1:16" x14ac:dyDescent="0.25">
      <c r="A2321" s="390">
        <f t="shared" ref="A2321:A2323" si="1105">IF(O2321&lt;&gt;0,O2321,A2320)</f>
        <v>91854</v>
      </c>
      <c r="B2321" s="391">
        <v>88247</v>
      </c>
      <c r="C2321" s="392"/>
      <c r="D2321" s="392" t="s">
        <v>3289</v>
      </c>
      <c r="E2321" s="393"/>
      <c r="F2321" s="393" t="s">
        <v>517</v>
      </c>
      <c r="G2321" s="394">
        <v>0.13400000000000001</v>
      </c>
      <c r="H2321" s="395">
        <f>VLOOKUP(B2321,'CMP-SIN-SD-10-2023'!A:D,4,0)</f>
        <v>23.14</v>
      </c>
      <c r="I2321" s="395"/>
      <c r="J2321" s="25">
        <f t="shared" ref="J2321:J2323" si="1106">TRUNC((H2321*G2321),2)</f>
        <v>3.1</v>
      </c>
      <c r="M2321" s="25">
        <f>VLOOKUP(B2321,'CMP-SIN-SD-10-2023'!A:D,4,0)</f>
        <v>23.14</v>
      </c>
      <c r="N2321" s="25" t="b">
        <f t="shared" ref="N2321:N2323" si="1107">M2321=H2321</f>
        <v>1</v>
      </c>
      <c r="O2321" s="377"/>
      <c r="P2321" s="377"/>
    </row>
    <row r="2322" spans="1:16" x14ac:dyDescent="0.25">
      <c r="A2322" s="367">
        <f t="shared" si="1105"/>
        <v>91854</v>
      </c>
      <c r="B2322" s="226">
        <v>88264</v>
      </c>
      <c r="C2322" s="227"/>
      <c r="D2322" s="227" t="s">
        <v>3304</v>
      </c>
      <c r="E2322" s="228"/>
      <c r="F2322" s="228" t="s">
        <v>517</v>
      </c>
      <c r="G2322" s="368">
        <v>0.13400000000000001</v>
      </c>
      <c r="H2322" s="369">
        <f>VLOOKUP(B2322,'CMP-SIN-SD-10-2023'!A:D,4,0)</f>
        <v>29.88</v>
      </c>
      <c r="I2322" s="369"/>
      <c r="J2322" s="25">
        <f t="shared" si="1106"/>
        <v>4</v>
      </c>
      <c r="M2322" s="25">
        <f>VLOOKUP(B2322,'CMP-SIN-SD-10-2023'!A:D,4,0)</f>
        <v>29.88</v>
      </c>
      <c r="N2322" s="25" t="b">
        <f t="shared" si="1107"/>
        <v>1</v>
      </c>
      <c r="O2322" s="377"/>
      <c r="P2322" s="377"/>
    </row>
    <row r="2323" spans="1:16" ht="30" x14ac:dyDescent="0.25">
      <c r="A2323" s="378">
        <f t="shared" si="1105"/>
        <v>91854</v>
      </c>
      <c r="B2323" s="379">
        <v>2688</v>
      </c>
      <c r="C2323" s="380"/>
      <c r="D2323" s="380" t="s">
        <v>7592</v>
      </c>
      <c r="E2323" s="381"/>
      <c r="F2323" s="381" t="s">
        <v>16</v>
      </c>
      <c r="G2323" s="382">
        <v>1.0169999999999999</v>
      </c>
      <c r="H2323" s="383">
        <f>VLOOKUP(B2323,'INS-SIN-SD-10-2023'!A:D,4,0)</f>
        <v>3.02</v>
      </c>
      <c r="I2323" s="383"/>
      <c r="J2323" s="25">
        <f t="shared" si="1106"/>
        <v>3.07</v>
      </c>
      <c r="M2323" s="25">
        <f>VLOOKUP(B2323,'INS-SIN-SD-10-2023'!A:D,4,0)</f>
        <v>3.02</v>
      </c>
      <c r="N2323" s="25" t="b">
        <f t="shared" si="1107"/>
        <v>1</v>
      </c>
      <c r="O2323" s="377"/>
      <c r="P2323" s="377" t="s">
        <v>13773</v>
      </c>
    </row>
    <row r="2324" spans="1:16" ht="30" x14ac:dyDescent="0.25">
      <c r="A2324" s="328" t="s">
        <v>14161</v>
      </c>
      <c r="B2324" s="357"/>
      <c r="C2324" s="339" t="s">
        <v>14162</v>
      </c>
      <c r="D2324" s="339"/>
      <c r="E2324" s="334" t="s">
        <v>16</v>
      </c>
      <c r="F2324" s="334"/>
      <c r="G2324" s="358"/>
      <c r="H2324" s="359"/>
      <c r="I2324" s="340">
        <f>SUMIF(A:A,A2324,J:J)</f>
        <v>16.78</v>
      </c>
      <c r="J2324" s="377"/>
      <c r="K2324" s="377"/>
      <c r="L2324" s="377"/>
      <c r="M2324" s="377"/>
      <c r="N2324" s="377"/>
      <c r="O2324" s="377"/>
      <c r="P2324" s="377"/>
    </row>
    <row r="2325" spans="1:16" x14ac:dyDescent="0.25">
      <c r="A2325" s="390" t="str">
        <f t="shared" ref="A2325:A2327" si="1108">IF(O2325&lt;&gt;0,O2325,A2324)</f>
        <v>11855/ORSE</v>
      </c>
      <c r="B2325" s="391">
        <v>88264</v>
      </c>
      <c r="C2325" s="392"/>
      <c r="D2325" s="392" t="s">
        <v>3304</v>
      </c>
      <c r="E2325" s="393"/>
      <c r="F2325" s="393" t="s">
        <v>517</v>
      </c>
      <c r="G2325" s="394">
        <v>0.15</v>
      </c>
      <c r="H2325" s="395">
        <f>VLOOKUP(B2325,'CMP-SIN-SD-10-2023'!A:D,4,0)</f>
        <v>29.88</v>
      </c>
      <c r="I2325" s="395"/>
      <c r="J2325" s="25">
        <f t="shared" ref="J2325:J2327" si="1109">TRUNC((H2325*G2325),2)</f>
        <v>4.4800000000000004</v>
      </c>
      <c r="M2325" s="25">
        <f>VLOOKUP(B2325,'CMP-SIN-SD-10-2023'!A:D,4,0)</f>
        <v>29.88</v>
      </c>
      <c r="N2325" s="25" t="b">
        <f t="shared" ref="N2325:N2327" si="1110">M2325=H2325</f>
        <v>1</v>
      </c>
      <c r="O2325" s="377"/>
      <c r="P2325" s="377"/>
    </row>
    <row r="2326" spans="1:16" x14ac:dyDescent="0.25">
      <c r="A2326" s="367" t="str">
        <f t="shared" si="1108"/>
        <v>11855/ORSE</v>
      </c>
      <c r="B2326" s="226">
        <v>88316</v>
      </c>
      <c r="C2326" s="227"/>
      <c r="D2326" s="227" t="s">
        <v>3346</v>
      </c>
      <c r="E2326" s="228"/>
      <c r="F2326" s="228" t="s">
        <v>517</v>
      </c>
      <c r="G2326" s="368">
        <v>0.15</v>
      </c>
      <c r="H2326" s="369">
        <f>VLOOKUP(B2326,'CMP-SIN-SD-10-2023'!A:D,4,0)</f>
        <v>21.91</v>
      </c>
      <c r="I2326" s="369"/>
      <c r="J2326" s="25">
        <f t="shared" si="1109"/>
        <v>3.28</v>
      </c>
      <c r="M2326" s="25">
        <f>VLOOKUP(B2326,'CMP-SIN-SD-10-2023'!A:D,4,0)</f>
        <v>21.91</v>
      </c>
      <c r="N2326" s="25" t="b">
        <f t="shared" si="1110"/>
        <v>1</v>
      </c>
      <c r="O2326" s="377"/>
      <c r="P2326" s="377"/>
    </row>
    <row r="2327" spans="1:16" ht="30" x14ac:dyDescent="0.25">
      <c r="A2327" s="378" t="str">
        <f t="shared" si="1108"/>
        <v>11855/ORSE</v>
      </c>
      <c r="B2327" s="379" t="s">
        <v>14163</v>
      </c>
      <c r="C2327" s="380"/>
      <c r="D2327" s="380" t="s">
        <v>14162</v>
      </c>
      <c r="E2327" s="381"/>
      <c r="F2327" s="381" t="s">
        <v>16</v>
      </c>
      <c r="G2327" s="382">
        <v>1.02</v>
      </c>
      <c r="H2327" s="383">
        <v>8.85</v>
      </c>
      <c r="I2327" s="383"/>
      <c r="J2327" s="25">
        <f t="shared" si="1109"/>
        <v>9.02</v>
      </c>
      <c r="M2327" s="25" t="e">
        <f>VLOOKUP(B2327,'INS-SIN-SD-10-2023'!A:D,4,0)</f>
        <v>#N/A</v>
      </c>
      <c r="N2327" s="25" t="e">
        <f t="shared" si="1110"/>
        <v>#N/A</v>
      </c>
      <c r="O2327" s="377"/>
      <c r="P2327" s="377" t="s">
        <v>13813</v>
      </c>
    </row>
    <row r="2328" spans="1:16" x14ac:dyDescent="0.25">
      <c r="A2328" s="328" t="s">
        <v>14164</v>
      </c>
      <c r="B2328" s="357"/>
      <c r="C2328" s="339" t="s">
        <v>14165</v>
      </c>
      <c r="D2328" s="339"/>
      <c r="E2328" s="334" t="s">
        <v>6</v>
      </c>
      <c r="F2328" s="334"/>
      <c r="G2328" s="358"/>
      <c r="H2328" s="359"/>
      <c r="I2328" s="340">
        <f>SUMIF(A:A,A2328,J:J)</f>
        <v>5.0199999999999996</v>
      </c>
      <c r="J2328" s="377"/>
      <c r="K2328" s="377"/>
      <c r="L2328" s="377"/>
      <c r="M2328" s="377"/>
      <c r="N2328" s="377"/>
      <c r="O2328" s="377"/>
      <c r="P2328" s="377"/>
    </row>
    <row r="2329" spans="1:16" x14ac:dyDescent="0.25">
      <c r="A2329" s="390" t="str">
        <f t="shared" ref="A2329:A2331" si="1111">IF(O2329&lt;&gt;0,O2329,A2328)</f>
        <v>070335/AGETOP</v>
      </c>
      <c r="B2329" s="391">
        <v>88264</v>
      </c>
      <c r="C2329" s="392"/>
      <c r="D2329" s="392" t="s">
        <v>3304</v>
      </c>
      <c r="E2329" s="393"/>
      <c r="F2329" s="393" t="s">
        <v>517</v>
      </c>
      <c r="G2329" s="394">
        <v>0.05</v>
      </c>
      <c r="H2329" s="395">
        <f>VLOOKUP(B2329,'CMP-SIN-SD-10-2023'!A:D,4,0)</f>
        <v>29.88</v>
      </c>
      <c r="I2329" s="395"/>
      <c r="J2329" s="25">
        <f t="shared" ref="J2329:J2331" si="1112">TRUNC((H2329*G2329),2)</f>
        <v>1.49</v>
      </c>
      <c r="M2329" s="25">
        <f>VLOOKUP(B2329,'CMP-SIN-SD-10-2023'!A:D,4,0)</f>
        <v>29.88</v>
      </c>
      <c r="N2329" s="25" t="b">
        <f t="shared" ref="N2329:N2331" si="1113">M2329=H2329</f>
        <v>1</v>
      </c>
      <c r="O2329" s="377"/>
      <c r="P2329" s="377"/>
    </row>
    <row r="2330" spans="1:16" x14ac:dyDescent="0.25">
      <c r="A2330" s="367" t="str">
        <f t="shared" si="1111"/>
        <v>070335/AGETOP</v>
      </c>
      <c r="B2330" s="226">
        <v>88316</v>
      </c>
      <c r="C2330" s="227"/>
      <c r="D2330" s="227" t="s">
        <v>3346</v>
      </c>
      <c r="E2330" s="228"/>
      <c r="F2330" s="228" t="s">
        <v>517</v>
      </c>
      <c r="G2330" s="368">
        <v>0.05</v>
      </c>
      <c r="H2330" s="369">
        <f>VLOOKUP(B2330,'CMP-SIN-SD-10-2023'!A:D,4,0)</f>
        <v>21.91</v>
      </c>
      <c r="I2330" s="369"/>
      <c r="J2330" s="25">
        <f t="shared" si="1112"/>
        <v>1.0900000000000001</v>
      </c>
      <c r="M2330" s="25">
        <f>VLOOKUP(B2330,'CMP-SIN-SD-10-2023'!A:D,4,0)</f>
        <v>21.91</v>
      </c>
      <c r="N2330" s="25" t="b">
        <f t="shared" si="1113"/>
        <v>1</v>
      </c>
      <c r="O2330" s="377"/>
      <c r="P2330" s="377"/>
    </row>
    <row r="2331" spans="1:16" x14ac:dyDescent="0.25">
      <c r="A2331" s="378" t="str">
        <f t="shared" si="1111"/>
        <v>070335/AGETOP</v>
      </c>
      <c r="B2331" s="379">
        <v>3046</v>
      </c>
      <c r="C2331" s="380"/>
      <c r="D2331" s="380" t="s">
        <v>14166</v>
      </c>
      <c r="E2331" s="381"/>
      <c r="F2331" s="381" t="s">
        <v>13836</v>
      </c>
      <c r="G2331" s="382">
        <v>1</v>
      </c>
      <c r="H2331" s="383">
        <v>2.44</v>
      </c>
      <c r="I2331" s="383"/>
      <c r="J2331" s="25">
        <f t="shared" si="1112"/>
        <v>2.44</v>
      </c>
      <c r="M2331" s="25" t="e">
        <f>VLOOKUP(B2331,'CMP-SIN-SD-10-2023'!A:D,4,0)</f>
        <v>#N/A</v>
      </c>
      <c r="N2331" s="25" t="e">
        <f t="shared" si="1113"/>
        <v>#N/A</v>
      </c>
      <c r="O2331" s="377"/>
      <c r="P2331" s="377" t="s">
        <v>13837</v>
      </c>
    </row>
    <row r="2332" spans="1:16" ht="45" x14ac:dyDescent="0.25">
      <c r="A2332" s="328">
        <v>91943</v>
      </c>
      <c r="B2332" s="357"/>
      <c r="C2332" s="339" t="s">
        <v>87</v>
      </c>
      <c r="D2332" s="339"/>
      <c r="E2332" s="334" t="s">
        <v>6</v>
      </c>
      <c r="F2332" s="334"/>
      <c r="G2332" s="358"/>
      <c r="H2332" s="359"/>
      <c r="I2332" s="340">
        <f>SUMIF(A:A,A2332,J:J)</f>
        <v>21.93</v>
      </c>
      <c r="J2332" s="377"/>
      <c r="K2332" s="377"/>
      <c r="L2332" s="377"/>
      <c r="M2332" s="377"/>
      <c r="N2332" s="377"/>
      <c r="O2332" s="377"/>
      <c r="P2332" s="377"/>
    </row>
    <row r="2333" spans="1:16" x14ac:dyDescent="0.25">
      <c r="A2333" s="390">
        <f t="shared" ref="A2333:A2336" si="1114">IF(O2333&lt;&gt;0,O2333,A2332)</f>
        <v>91943</v>
      </c>
      <c r="B2333" s="391">
        <v>88247</v>
      </c>
      <c r="C2333" s="392"/>
      <c r="D2333" s="392" t="s">
        <v>3289</v>
      </c>
      <c r="E2333" s="393"/>
      <c r="F2333" s="393" t="s">
        <v>517</v>
      </c>
      <c r="G2333" s="394">
        <v>0.30099999999999999</v>
      </c>
      <c r="H2333" s="395">
        <f>VLOOKUP(B2333,'CMP-SIN-SD-10-2023'!A:D,4,0)</f>
        <v>23.14</v>
      </c>
      <c r="I2333" s="395"/>
      <c r="J2333" s="25">
        <f t="shared" ref="J2333:J2336" si="1115">TRUNC((H2333*G2333),2)</f>
        <v>6.96</v>
      </c>
      <c r="M2333" s="25">
        <f>VLOOKUP(B2333,'CMP-SIN-SD-10-2023'!A:D,4,0)</f>
        <v>23.14</v>
      </c>
      <c r="N2333" s="25" t="b">
        <f t="shared" ref="N2333:N2336" si="1116">M2333=H2333</f>
        <v>1</v>
      </c>
      <c r="O2333" s="377"/>
      <c r="P2333" s="377"/>
    </row>
    <row r="2334" spans="1:16" x14ac:dyDescent="0.25">
      <c r="A2334" s="367">
        <f t="shared" si="1114"/>
        <v>91943</v>
      </c>
      <c r="B2334" s="226">
        <v>88264</v>
      </c>
      <c r="C2334" s="227"/>
      <c r="D2334" s="227" t="s">
        <v>3304</v>
      </c>
      <c r="E2334" s="228"/>
      <c r="F2334" s="228" t="s">
        <v>517</v>
      </c>
      <c r="G2334" s="368">
        <v>0.30099999999999999</v>
      </c>
      <c r="H2334" s="369">
        <f>VLOOKUP(B2334,'CMP-SIN-SD-10-2023'!A:D,4,0)</f>
        <v>29.88</v>
      </c>
      <c r="I2334" s="369"/>
      <c r="J2334" s="25">
        <f t="shared" si="1115"/>
        <v>8.99</v>
      </c>
      <c r="M2334" s="25">
        <f>VLOOKUP(B2334,'CMP-SIN-SD-10-2023'!A:D,4,0)</f>
        <v>29.88</v>
      </c>
      <c r="N2334" s="25" t="b">
        <f t="shared" si="1116"/>
        <v>1</v>
      </c>
      <c r="O2334" s="377"/>
      <c r="P2334" s="377"/>
    </row>
    <row r="2335" spans="1:16" ht="30" x14ac:dyDescent="0.25">
      <c r="A2335" s="367">
        <f t="shared" si="1114"/>
        <v>91943</v>
      </c>
      <c r="B2335" s="226">
        <v>88629</v>
      </c>
      <c r="C2335" s="227"/>
      <c r="D2335" s="227" t="s">
        <v>2933</v>
      </c>
      <c r="E2335" s="228"/>
      <c r="F2335" s="228" t="s">
        <v>12</v>
      </c>
      <c r="G2335" s="368">
        <v>1.1999999999999999E-3</v>
      </c>
      <c r="H2335" s="369">
        <f>VLOOKUP(B2335,'CMP-SIN-SD-10-2023'!A:D,4,0)</f>
        <v>714.03</v>
      </c>
      <c r="I2335" s="369"/>
      <c r="J2335" s="25">
        <f t="shared" si="1115"/>
        <v>0.85</v>
      </c>
      <c r="M2335" s="25">
        <f>VLOOKUP(B2335,'CMP-SIN-SD-10-2023'!A:D,4,0)</f>
        <v>714.03</v>
      </c>
      <c r="N2335" s="25" t="b">
        <f t="shared" si="1116"/>
        <v>1</v>
      </c>
      <c r="O2335" s="377"/>
      <c r="P2335" s="377"/>
    </row>
    <row r="2336" spans="1:16" ht="30" x14ac:dyDescent="0.25">
      <c r="A2336" s="378">
        <f t="shared" si="1114"/>
        <v>91943</v>
      </c>
      <c r="B2336" s="379">
        <v>1873</v>
      </c>
      <c r="C2336" s="380"/>
      <c r="D2336" s="380" t="s">
        <v>7510</v>
      </c>
      <c r="E2336" s="381"/>
      <c r="F2336" s="381" t="s">
        <v>6</v>
      </c>
      <c r="G2336" s="382">
        <v>1</v>
      </c>
      <c r="H2336" s="383">
        <f>VLOOKUP(B2336,'INS-SIN-SD-10-2023'!A:D,4,0)</f>
        <v>5.13</v>
      </c>
      <c r="I2336" s="383"/>
      <c r="J2336" s="25">
        <f t="shared" si="1115"/>
        <v>5.13</v>
      </c>
      <c r="M2336" s="25">
        <f>VLOOKUP(B2336,'INS-SIN-SD-10-2023'!A:D,4,0)</f>
        <v>5.13</v>
      </c>
      <c r="N2336" s="25" t="b">
        <f t="shared" si="1116"/>
        <v>1</v>
      </c>
      <c r="O2336" s="377"/>
      <c r="P2336" s="377" t="s">
        <v>13773</v>
      </c>
    </row>
    <row r="2337" spans="1:16" ht="60" x14ac:dyDescent="0.25">
      <c r="A2337" s="328">
        <v>97328</v>
      </c>
      <c r="B2337" s="357"/>
      <c r="C2337" s="339" t="s">
        <v>14167</v>
      </c>
      <c r="D2337" s="339"/>
      <c r="E2337" s="334" t="s">
        <v>16</v>
      </c>
      <c r="F2337" s="334"/>
      <c r="G2337" s="358"/>
      <c r="H2337" s="359"/>
      <c r="I2337" s="340">
        <f>SUMIF(A:A,A2337,J:J)</f>
        <v>49.19</v>
      </c>
      <c r="J2337" s="377"/>
      <c r="K2337" s="377"/>
      <c r="L2337" s="377"/>
      <c r="M2337" s="377"/>
      <c r="N2337" s="377"/>
      <c r="O2337" s="377"/>
      <c r="P2337" s="377"/>
    </row>
    <row r="2338" spans="1:16" ht="30" x14ac:dyDescent="0.25">
      <c r="A2338" s="390">
        <f t="shared" ref="A2338:A2341" si="1117">IF(O2338&lt;&gt;0,O2338,A2337)</f>
        <v>97328</v>
      </c>
      <c r="B2338" s="391">
        <v>88248</v>
      </c>
      <c r="C2338" s="392"/>
      <c r="D2338" s="392" t="s">
        <v>3290</v>
      </c>
      <c r="E2338" s="393"/>
      <c r="F2338" s="393" t="s">
        <v>517</v>
      </c>
      <c r="G2338" s="394">
        <v>5.7000000000000002E-2</v>
      </c>
      <c r="H2338" s="395">
        <f>VLOOKUP(B2338,'CMP-SIN-SD-10-2023'!A:D,4,0)</f>
        <v>22.17</v>
      </c>
      <c r="I2338" s="395"/>
      <c r="J2338" s="25">
        <f t="shared" ref="J2338:J2341" si="1118">TRUNC((H2338*G2338),2)</f>
        <v>1.26</v>
      </c>
      <c r="M2338" s="25">
        <f>VLOOKUP(B2338,'CMP-SIN-SD-10-2023'!A:D,4,0)</f>
        <v>22.17</v>
      </c>
      <c r="N2338" s="25" t="b">
        <f t="shared" ref="N2338:N2341" si="1119">M2338=H2338</f>
        <v>1</v>
      </c>
      <c r="O2338" s="377"/>
      <c r="P2338" s="377"/>
    </row>
    <row r="2339" spans="1:16" ht="30" x14ac:dyDescent="0.25">
      <c r="A2339" s="367">
        <f t="shared" si="1117"/>
        <v>97328</v>
      </c>
      <c r="B2339" s="226">
        <v>88267</v>
      </c>
      <c r="C2339" s="227"/>
      <c r="D2339" s="227" t="s">
        <v>3307</v>
      </c>
      <c r="E2339" s="228"/>
      <c r="F2339" s="228" t="s">
        <v>517</v>
      </c>
      <c r="G2339" s="368">
        <v>5.7000000000000002E-2</v>
      </c>
      <c r="H2339" s="369">
        <f>VLOOKUP(B2339,'CMP-SIN-SD-10-2023'!A:D,4,0)</f>
        <v>28.78</v>
      </c>
      <c r="I2339" s="369"/>
      <c r="J2339" s="25">
        <f t="shared" si="1118"/>
        <v>1.64</v>
      </c>
      <c r="M2339" s="25">
        <f>VLOOKUP(B2339,'CMP-SIN-SD-10-2023'!A:D,4,0)</f>
        <v>28.78</v>
      </c>
      <c r="N2339" s="25" t="b">
        <f t="shared" si="1119"/>
        <v>1</v>
      </c>
      <c r="O2339" s="377"/>
      <c r="P2339" s="377"/>
    </row>
    <row r="2340" spans="1:16" ht="30" x14ac:dyDescent="0.25">
      <c r="A2340" s="367">
        <f t="shared" si="1117"/>
        <v>97328</v>
      </c>
      <c r="B2340" s="226">
        <v>39664</v>
      </c>
      <c r="C2340" s="227"/>
      <c r="D2340" s="227" t="s">
        <v>7848</v>
      </c>
      <c r="E2340" s="228"/>
      <c r="F2340" s="228" t="s">
        <v>16</v>
      </c>
      <c r="G2340" s="368">
        <v>1.0210999999999999</v>
      </c>
      <c r="H2340" s="369">
        <f>VLOOKUP(B2340,'INS-SIN-SD-10-2023'!A:D,4,0)</f>
        <v>32.6</v>
      </c>
      <c r="I2340" s="369"/>
      <c r="J2340" s="25">
        <f t="shared" si="1118"/>
        <v>33.28</v>
      </c>
      <c r="M2340" s="25">
        <f>VLOOKUP(B2340,'INS-SIN-SD-10-2023'!A:D,4,0)</f>
        <v>32.6</v>
      </c>
      <c r="N2340" s="25" t="b">
        <f t="shared" si="1119"/>
        <v>1</v>
      </c>
      <c r="O2340" s="377"/>
      <c r="P2340" s="377" t="s">
        <v>13773</v>
      </c>
    </row>
    <row r="2341" spans="1:16" ht="60" x14ac:dyDescent="0.25">
      <c r="A2341" s="378">
        <f t="shared" si="1117"/>
        <v>97328</v>
      </c>
      <c r="B2341" s="379">
        <v>39741</v>
      </c>
      <c r="C2341" s="380"/>
      <c r="D2341" s="380" t="s">
        <v>7845</v>
      </c>
      <c r="E2341" s="381"/>
      <c r="F2341" s="381" t="s">
        <v>16</v>
      </c>
      <c r="G2341" s="382">
        <v>1.0210999999999999</v>
      </c>
      <c r="H2341" s="383">
        <f>VLOOKUP(B2341,'INS-SIN-SD-10-2023'!A:D,4,0)</f>
        <v>12.75</v>
      </c>
      <c r="I2341" s="383"/>
      <c r="J2341" s="25">
        <f t="shared" si="1118"/>
        <v>13.01</v>
      </c>
      <c r="M2341" s="25">
        <f>VLOOKUP(B2341,'INS-SIN-SD-10-2023'!A:D,4,0)</f>
        <v>12.75</v>
      </c>
      <c r="N2341" s="25" t="b">
        <f t="shared" si="1119"/>
        <v>1</v>
      </c>
      <c r="O2341" s="377"/>
      <c r="P2341" s="377" t="s">
        <v>13773</v>
      </c>
    </row>
    <row r="2342" spans="1:16" ht="60" x14ac:dyDescent="0.25">
      <c r="A2342" s="328">
        <v>97330</v>
      </c>
      <c r="B2342" s="357"/>
      <c r="C2342" s="339" t="s">
        <v>4728</v>
      </c>
      <c r="D2342" s="339"/>
      <c r="E2342" s="334" t="s">
        <v>16</v>
      </c>
      <c r="F2342" s="334"/>
      <c r="G2342" s="358"/>
      <c r="H2342" s="359"/>
      <c r="I2342" s="340">
        <f>SUMIF(A:A,A2342,J:J)</f>
        <v>76.5</v>
      </c>
      <c r="J2342" s="377"/>
      <c r="K2342" s="377"/>
      <c r="L2342" s="377"/>
      <c r="M2342" s="377"/>
      <c r="N2342" s="377"/>
      <c r="O2342" s="377"/>
      <c r="P2342" s="377"/>
    </row>
    <row r="2343" spans="1:16" ht="30" x14ac:dyDescent="0.25">
      <c r="A2343" s="390">
        <f t="shared" ref="A2343:A2346" si="1120">IF(O2343&lt;&gt;0,O2343,A2342)</f>
        <v>97330</v>
      </c>
      <c r="B2343" s="391">
        <v>88248</v>
      </c>
      <c r="C2343" s="392"/>
      <c r="D2343" s="392" t="s">
        <v>3290</v>
      </c>
      <c r="E2343" s="393"/>
      <c r="F2343" s="393" t="s">
        <v>517</v>
      </c>
      <c r="G2343" s="394">
        <v>6.4000000000000001E-2</v>
      </c>
      <c r="H2343" s="395">
        <f>VLOOKUP(B2343,'CMP-SIN-SD-10-2023'!A:D,4,0)</f>
        <v>22.17</v>
      </c>
      <c r="I2343" s="395"/>
      <c r="J2343" s="25">
        <f t="shared" ref="J2343:J2346" si="1121">TRUNC((H2343*G2343),2)</f>
        <v>1.41</v>
      </c>
      <c r="M2343" s="25">
        <f>VLOOKUP(B2343,'CMP-SIN-SD-10-2023'!A:D,4,0)</f>
        <v>22.17</v>
      </c>
      <c r="N2343" s="25" t="b">
        <f t="shared" ref="N2343:N2346" si="1122">M2343=H2343</f>
        <v>1</v>
      </c>
      <c r="O2343" s="377"/>
      <c r="P2343" s="377"/>
    </row>
    <row r="2344" spans="1:16" ht="30" x14ac:dyDescent="0.25">
      <c r="A2344" s="367">
        <f t="shared" si="1120"/>
        <v>97330</v>
      </c>
      <c r="B2344" s="226">
        <v>88267</v>
      </c>
      <c r="C2344" s="227"/>
      <c r="D2344" s="227" t="s">
        <v>3307</v>
      </c>
      <c r="E2344" s="228"/>
      <c r="F2344" s="228" t="s">
        <v>517</v>
      </c>
      <c r="G2344" s="368">
        <v>6.4000000000000001E-2</v>
      </c>
      <c r="H2344" s="369">
        <f>VLOOKUP(B2344,'CMP-SIN-SD-10-2023'!A:D,4,0)</f>
        <v>28.78</v>
      </c>
      <c r="I2344" s="369"/>
      <c r="J2344" s="25">
        <f t="shared" si="1121"/>
        <v>1.84</v>
      </c>
      <c r="M2344" s="25">
        <f>VLOOKUP(B2344,'CMP-SIN-SD-10-2023'!A:D,4,0)</f>
        <v>28.78</v>
      </c>
      <c r="N2344" s="25" t="b">
        <f t="shared" si="1122"/>
        <v>1</v>
      </c>
      <c r="O2344" s="377"/>
      <c r="P2344" s="377"/>
    </row>
    <row r="2345" spans="1:16" ht="30" x14ac:dyDescent="0.25">
      <c r="A2345" s="367">
        <f t="shared" si="1120"/>
        <v>97330</v>
      </c>
      <c r="B2345" s="226">
        <v>39665</v>
      </c>
      <c r="C2345" s="227"/>
      <c r="D2345" s="227" t="s">
        <v>7849</v>
      </c>
      <c r="E2345" s="228"/>
      <c r="F2345" s="228" t="s">
        <v>16</v>
      </c>
      <c r="G2345" s="368">
        <v>1.0210999999999999</v>
      </c>
      <c r="H2345" s="369">
        <f>VLOOKUP(B2345,'INS-SIN-SD-10-2023'!A:D,4,0)</f>
        <v>55</v>
      </c>
      <c r="I2345" s="369"/>
      <c r="J2345" s="25">
        <f t="shared" si="1121"/>
        <v>56.16</v>
      </c>
      <c r="M2345" s="25">
        <f>VLOOKUP(B2345,'INS-SIN-SD-10-2023'!A:D,4,0)</f>
        <v>55</v>
      </c>
      <c r="N2345" s="25" t="b">
        <f t="shared" si="1122"/>
        <v>1</v>
      </c>
      <c r="O2345" s="377"/>
      <c r="P2345" s="377" t="s">
        <v>13773</v>
      </c>
    </row>
    <row r="2346" spans="1:16" ht="60" x14ac:dyDescent="0.25">
      <c r="A2346" s="378">
        <f t="shared" si="1120"/>
        <v>97330</v>
      </c>
      <c r="B2346" s="379">
        <v>39853</v>
      </c>
      <c r="C2346" s="380"/>
      <c r="D2346" s="380" t="s">
        <v>7846</v>
      </c>
      <c r="E2346" s="381"/>
      <c r="F2346" s="381" t="s">
        <v>16</v>
      </c>
      <c r="G2346" s="382">
        <v>1.0210999999999999</v>
      </c>
      <c r="H2346" s="383">
        <f>VLOOKUP(B2346,'INS-SIN-SD-10-2023'!A:D,4,0)</f>
        <v>16.739999999999998</v>
      </c>
      <c r="I2346" s="383"/>
      <c r="J2346" s="25">
        <f t="shared" si="1121"/>
        <v>17.09</v>
      </c>
      <c r="M2346" s="25">
        <f>VLOOKUP(B2346,'INS-SIN-SD-10-2023'!A:D,4,0)</f>
        <v>16.739999999999998</v>
      </c>
      <c r="N2346" s="25" t="b">
        <f t="shared" si="1122"/>
        <v>1</v>
      </c>
      <c r="O2346" s="377"/>
      <c r="P2346" s="377" t="s">
        <v>13773</v>
      </c>
    </row>
    <row r="2347" spans="1:16" ht="60" x14ac:dyDescent="0.25">
      <c r="A2347" s="328">
        <v>97331</v>
      </c>
      <c r="B2347" s="357"/>
      <c r="C2347" s="339" t="s">
        <v>14168</v>
      </c>
      <c r="D2347" s="339"/>
      <c r="E2347" s="334" t="s">
        <v>16</v>
      </c>
      <c r="F2347" s="334"/>
      <c r="G2347" s="358"/>
      <c r="H2347" s="359"/>
      <c r="I2347" s="340">
        <f>SUMIF(A:A,A2347,J:J)</f>
        <v>29.779999999999998</v>
      </c>
      <c r="J2347" s="377"/>
      <c r="K2347" s="377"/>
      <c r="L2347" s="377"/>
      <c r="M2347" s="377"/>
      <c r="N2347" s="377"/>
      <c r="O2347" s="377"/>
      <c r="P2347" s="377"/>
    </row>
    <row r="2348" spans="1:16" ht="30" x14ac:dyDescent="0.25">
      <c r="A2348" s="390">
        <f t="shared" ref="A2348:A2351" si="1123">IF(O2348&lt;&gt;0,O2348,A2347)</f>
        <v>97331</v>
      </c>
      <c r="B2348" s="391">
        <v>88248</v>
      </c>
      <c r="C2348" s="392"/>
      <c r="D2348" s="392" t="s">
        <v>3290</v>
      </c>
      <c r="E2348" s="393"/>
      <c r="F2348" s="393" t="s">
        <v>517</v>
      </c>
      <c r="G2348" s="394">
        <v>5.8999999999999997E-2</v>
      </c>
      <c r="H2348" s="395">
        <f>VLOOKUP(B2348,'CMP-SIN-SD-10-2023'!A:D,4,0)</f>
        <v>22.17</v>
      </c>
      <c r="I2348" s="395"/>
      <c r="J2348" s="25">
        <f t="shared" ref="J2348:J2351" si="1124">TRUNC((H2348*G2348),2)</f>
        <v>1.3</v>
      </c>
      <c r="M2348" s="25">
        <f>VLOOKUP(B2348,'CMP-SIN-SD-10-2023'!A:D,4,0)</f>
        <v>22.17</v>
      </c>
      <c r="N2348" s="25" t="b">
        <f t="shared" ref="N2348:N2351" si="1125">M2348=H2348</f>
        <v>1</v>
      </c>
      <c r="O2348" s="377"/>
      <c r="P2348" s="377"/>
    </row>
    <row r="2349" spans="1:16" ht="30" x14ac:dyDescent="0.25">
      <c r="A2349" s="367">
        <f t="shared" si="1123"/>
        <v>97331</v>
      </c>
      <c r="B2349" s="226">
        <v>88267</v>
      </c>
      <c r="C2349" s="227"/>
      <c r="D2349" s="227" t="s">
        <v>3307</v>
      </c>
      <c r="E2349" s="228"/>
      <c r="F2349" s="228" t="s">
        <v>517</v>
      </c>
      <c r="G2349" s="368">
        <v>5.8999999999999997E-2</v>
      </c>
      <c r="H2349" s="369">
        <f>VLOOKUP(B2349,'CMP-SIN-SD-10-2023'!A:D,4,0)</f>
        <v>28.78</v>
      </c>
      <c r="I2349" s="369"/>
      <c r="J2349" s="25">
        <f t="shared" si="1124"/>
        <v>1.69</v>
      </c>
      <c r="M2349" s="25">
        <f>VLOOKUP(B2349,'CMP-SIN-SD-10-2023'!A:D,4,0)</f>
        <v>28.78</v>
      </c>
      <c r="N2349" s="25" t="b">
        <f t="shared" si="1125"/>
        <v>1</v>
      </c>
      <c r="O2349" s="377"/>
      <c r="P2349" s="377"/>
    </row>
    <row r="2350" spans="1:16" ht="30" x14ac:dyDescent="0.25">
      <c r="A2350" s="367">
        <f t="shared" si="1123"/>
        <v>97331</v>
      </c>
      <c r="B2350" s="226">
        <v>39662</v>
      </c>
      <c r="C2350" s="227"/>
      <c r="D2350" s="227" t="s">
        <v>7847</v>
      </c>
      <c r="E2350" s="228"/>
      <c r="F2350" s="228" t="s">
        <v>16</v>
      </c>
      <c r="G2350" s="368">
        <v>1.0210999999999999</v>
      </c>
      <c r="H2350" s="369">
        <f>VLOOKUP(B2350,'INS-SIN-SD-10-2023'!A:D,4,0)</f>
        <v>21.19</v>
      </c>
      <c r="I2350" s="369"/>
      <c r="J2350" s="25">
        <f t="shared" si="1124"/>
        <v>21.63</v>
      </c>
      <c r="M2350" s="25">
        <f>VLOOKUP(B2350,'INS-SIN-SD-10-2023'!A:D,4,0)</f>
        <v>21.19</v>
      </c>
      <c r="N2350" s="25" t="b">
        <f t="shared" si="1125"/>
        <v>1</v>
      </c>
      <c r="O2350" s="377"/>
      <c r="P2350" s="377" t="s">
        <v>13773</v>
      </c>
    </row>
    <row r="2351" spans="1:16" ht="60" x14ac:dyDescent="0.25">
      <c r="A2351" s="378">
        <f t="shared" si="1123"/>
        <v>97331</v>
      </c>
      <c r="B2351" s="379">
        <v>39738</v>
      </c>
      <c r="C2351" s="380"/>
      <c r="D2351" s="380" t="s">
        <v>7844</v>
      </c>
      <c r="E2351" s="381"/>
      <c r="F2351" s="381" t="s">
        <v>16</v>
      </c>
      <c r="G2351" s="382">
        <v>1.0210999999999999</v>
      </c>
      <c r="H2351" s="383">
        <f>VLOOKUP(B2351,'INS-SIN-SD-10-2023'!A:D,4,0)</f>
        <v>5.0599999999999996</v>
      </c>
      <c r="I2351" s="383"/>
      <c r="J2351" s="25">
        <f t="shared" si="1124"/>
        <v>5.16</v>
      </c>
      <c r="M2351" s="25">
        <f>VLOOKUP(B2351,'INS-SIN-SD-10-2023'!A:D,4,0)</f>
        <v>5.0599999999999996</v>
      </c>
      <c r="N2351" s="25" t="b">
        <f t="shared" si="1125"/>
        <v>1</v>
      </c>
      <c r="O2351" s="377"/>
      <c r="P2351" s="377" t="s">
        <v>13773</v>
      </c>
    </row>
    <row r="2352" spans="1:16" ht="45" x14ac:dyDescent="0.25">
      <c r="A2352" s="328">
        <v>89485</v>
      </c>
      <c r="B2352" s="357"/>
      <c r="C2352" s="339" t="s">
        <v>5883</v>
      </c>
      <c r="D2352" s="339"/>
      <c r="E2352" s="334" t="s">
        <v>6</v>
      </c>
      <c r="F2352" s="334"/>
      <c r="G2352" s="358"/>
      <c r="H2352" s="359"/>
      <c r="I2352" s="340">
        <f>SUMIF(A:A,A2352,J:J)</f>
        <v>6.1999999999999993</v>
      </c>
      <c r="J2352" s="377"/>
      <c r="K2352" s="377"/>
      <c r="L2352" s="377"/>
      <c r="M2352" s="377"/>
      <c r="N2352" s="377"/>
      <c r="O2352" s="377"/>
      <c r="P2352" s="377"/>
    </row>
    <row r="2353" spans="1:16" ht="30" x14ac:dyDescent="0.25">
      <c r="A2353" s="390">
        <f t="shared" ref="A2353:A2358" si="1126">IF(O2353&lt;&gt;0,O2353,A2352)</f>
        <v>89485</v>
      </c>
      <c r="B2353" s="391">
        <v>88248</v>
      </c>
      <c r="C2353" s="392"/>
      <c r="D2353" s="392" t="s">
        <v>3290</v>
      </c>
      <c r="E2353" s="393"/>
      <c r="F2353" s="393" t="s">
        <v>517</v>
      </c>
      <c r="G2353" s="394">
        <v>7.0599999999999996E-2</v>
      </c>
      <c r="H2353" s="395">
        <f>VLOOKUP(B2353,'CMP-SIN-SD-10-2023'!A:D,4,0)</f>
        <v>22.17</v>
      </c>
      <c r="I2353" s="395"/>
      <c r="J2353" s="25">
        <f t="shared" ref="J2353:J2358" si="1127">TRUNC((H2353*G2353),2)</f>
        <v>1.56</v>
      </c>
      <c r="M2353" s="25">
        <f>VLOOKUP(B2353,'CMP-SIN-SD-10-2023'!A:D,4,0)</f>
        <v>22.17</v>
      </c>
      <c r="N2353" s="25" t="b">
        <f t="shared" ref="N2353:N2358" si="1128">M2353=H2353</f>
        <v>1</v>
      </c>
      <c r="O2353" s="377"/>
      <c r="P2353" s="377"/>
    </row>
    <row r="2354" spans="1:16" ht="30" x14ac:dyDescent="0.25">
      <c r="A2354" s="367">
        <f t="shared" si="1126"/>
        <v>89485</v>
      </c>
      <c r="B2354" s="226">
        <v>88267</v>
      </c>
      <c r="C2354" s="227"/>
      <c r="D2354" s="227" t="s">
        <v>3307</v>
      </c>
      <c r="E2354" s="228"/>
      <c r="F2354" s="228" t="s">
        <v>517</v>
      </c>
      <c r="G2354" s="368">
        <v>7.0599999999999996E-2</v>
      </c>
      <c r="H2354" s="369">
        <f>VLOOKUP(B2354,'CMP-SIN-SD-10-2023'!A:D,4,0)</f>
        <v>28.78</v>
      </c>
      <c r="I2354" s="369"/>
      <c r="J2354" s="25">
        <f t="shared" si="1127"/>
        <v>2.0299999999999998</v>
      </c>
      <c r="M2354" s="25">
        <f>VLOOKUP(B2354,'CMP-SIN-SD-10-2023'!A:D,4,0)</f>
        <v>28.78</v>
      </c>
      <c r="N2354" s="25" t="b">
        <f t="shared" si="1128"/>
        <v>1</v>
      </c>
      <c r="O2354" s="377"/>
      <c r="P2354" s="377"/>
    </row>
    <row r="2355" spans="1:16" x14ac:dyDescent="0.25">
      <c r="A2355" s="367">
        <f t="shared" si="1126"/>
        <v>89485</v>
      </c>
      <c r="B2355" s="226">
        <v>122</v>
      </c>
      <c r="C2355" s="227"/>
      <c r="D2355" s="227" t="s">
        <v>7440</v>
      </c>
      <c r="E2355" s="228"/>
      <c r="F2355" s="228" t="s">
        <v>6</v>
      </c>
      <c r="G2355" s="368">
        <v>7.1000000000000004E-3</v>
      </c>
      <c r="H2355" s="369">
        <f>VLOOKUP(B2355,'INS-SIN-SD-10-2023'!A:D,4,0)</f>
        <v>66.86</v>
      </c>
      <c r="I2355" s="369"/>
      <c r="J2355" s="25">
        <f t="shared" si="1127"/>
        <v>0.47</v>
      </c>
      <c r="M2355" s="25">
        <f>VLOOKUP(B2355,'INS-SIN-SD-10-2023'!A:D,4,0)</f>
        <v>66.86</v>
      </c>
      <c r="N2355" s="25" t="b">
        <f t="shared" si="1128"/>
        <v>1</v>
      </c>
      <c r="O2355" s="377"/>
      <c r="P2355" s="377" t="s">
        <v>13773</v>
      </c>
    </row>
    <row r="2356" spans="1:16" ht="30" x14ac:dyDescent="0.25">
      <c r="A2356" s="367">
        <f t="shared" si="1126"/>
        <v>89485</v>
      </c>
      <c r="B2356" s="226">
        <v>3500</v>
      </c>
      <c r="C2356" s="227"/>
      <c r="D2356" s="227" t="s">
        <v>7647</v>
      </c>
      <c r="E2356" s="228"/>
      <c r="F2356" s="228" t="s">
        <v>6</v>
      </c>
      <c r="G2356" s="368">
        <v>1</v>
      </c>
      <c r="H2356" s="369">
        <f>VLOOKUP(B2356,'INS-SIN-SD-10-2023'!A:D,4,0)</f>
        <v>1.52</v>
      </c>
      <c r="I2356" s="369"/>
      <c r="J2356" s="25">
        <f t="shared" si="1127"/>
        <v>1.52</v>
      </c>
      <c r="M2356" s="25">
        <f>VLOOKUP(B2356,'INS-SIN-SD-10-2023'!A:D,4,0)</f>
        <v>1.52</v>
      </c>
      <c r="N2356" s="25" t="b">
        <f t="shared" si="1128"/>
        <v>1</v>
      </c>
      <c r="O2356" s="377"/>
      <c r="P2356" s="377" t="s">
        <v>13773</v>
      </c>
    </row>
    <row r="2357" spans="1:16" ht="30" x14ac:dyDescent="0.25">
      <c r="A2357" s="367">
        <f t="shared" si="1126"/>
        <v>89485</v>
      </c>
      <c r="B2357" s="226">
        <v>20083</v>
      </c>
      <c r="C2357" s="227"/>
      <c r="D2357" s="227" t="s">
        <v>7774</v>
      </c>
      <c r="E2357" s="228"/>
      <c r="F2357" s="228" t="s">
        <v>6</v>
      </c>
      <c r="G2357" s="368">
        <v>8.0000000000000002E-3</v>
      </c>
      <c r="H2357" s="369">
        <f>VLOOKUP(B2357,'INS-SIN-SD-10-2023'!A:D,4,0)</f>
        <v>75.75</v>
      </c>
      <c r="I2357" s="369"/>
      <c r="J2357" s="25">
        <f t="shared" si="1127"/>
        <v>0.6</v>
      </c>
      <c r="M2357" s="25">
        <f>VLOOKUP(B2357,'INS-SIN-SD-10-2023'!A:D,4,0)</f>
        <v>75.75</v>
      </c>
      <c r="N2357" s="25" t="b">
        <f t="shared" si="1128"/>
        <v>1</v>
      </c>
      <c r="O2357" s="377"/>
      <c r="P2357" s="377" t="s">
        <v>13773</v>
      </c>
    </row>
    <row r="2358" spans="1:16" x14ac:dyDescent="0.25">
      <c r="A2358" s="378">
        <f t="shared" si="1126"/>
        <v>89485</v>
      </c>
      <c r="B2358" s="379">
        <v>38383</v>
      </c>
      <c r="C2358" s="380"/>
      <c r="D2358" s="380" t="s">
        <v>7660</v>
      </c>
      <c r="E2358" s="381"/>
      <c r="F2358" s="381" t="s">
        <v>6</v>
      </c>
      <c r="G2358" s="382">
        <v>1.0800000000000001E-2</v>
      </c>
      <c r="H2358" s="383">
        <f>VLOOKUP(B2358,'INS-SIN-SD-10-2023'!A:D,4,0)</f>
        <v>2.27</v>
      </c>
      <c r="I2358" s="383"/>
      <c r="J2358" s="25">
        <f t="shared" si="1127"/>
        <v>0.02</v>
      </c>
      <c r="M2358" s="25">
        <f>VLOOKUP(B2358,'INS-SIN-SD-10-2023'!A:D,4,0)</f>
        <v>2.27</v>
      </c>
      <c r="N2358" s="25" t="b">
        <f t="shared" si="1128"/>
        <v>1</v>
      </c>
      <c r="O2358" s="377"/>
      <c r="P2358" s="377" t="s">
        <v>13773</v>
      </c>
    </row>
    <row r="2359" spans="1:16" ht="60" x14ac:dyDescent="0.25">
      <c r="A2359" s="328">
        <v>92688</v>
      </c>
      <c r="B2359" s="357"/>
      <c r="C2359" s="339" t="s">
        <v>1946</v>
      </c>
      <c r="D2359" s="339"/>
      <c r="E2359" s="334" t="s">
        <v>16</v>
      </c>
      <c r="F2359" s="334"/>
      <c r="G2359" s="358"/>
      <c r="H2359" s="359"/>
      <c r="I2359" s="340">
        <f>SUMIF(A:A,A2359,J:J)</f>
        <v>39.26</v>
      </c>
      <c r="J2359" s="377"/>
      <c r="K2359" s="377"/>
      <c r="L2359" s="377"/>
      <c r="M2359" s="377"/>
      <c r="N2359" s="377"/>
      <c r="O2359" s="377"/>
      <c r="P2359" s="377"/>
    </row>
    <row r="2360" spans="1:16" ht="30" x14ac:dyDescent="0.25">
      <c r="A2360" s="390">
        <f t="shared" ref="A2360:A2362" si="1129">IF(O2360&lt;&gt;0,O2360,A2359)</f>
        <v>92688</v>
      </c>
      <c r="B2360" s="391">
        <v>88248</v>
      </c>
      <c r="C2360" s="392"/>
      <c r="D2360" s="392" t="s">
        <v>3290</v>
      </c>
      <c r="E2360" s="393"/>
      <c r="F2360" s="393" t="s">
        <v>517</v>
      </c>
      <c r="G2360" s="394">
        <v>0.29699999999999999</v>
      </c>
      <c r="H2360" s="395">
        <f>VLOOKUP(B2360,'CMP-SIN-SD-10-2023'!A:D,4,0)</f>
        <v>22.17</v>
      </c>
      <c r="I2360" s="395"/>
      <c r="J2360" s="25">
        <f t="shared" ref="J2360:J2362" si="1130">TRUNC((H2360*G2360),2)</f>
        <v>6.58</v>
      </c>
      <c r="M2360" s="25">
        <f>VLOOKUP(B2360,'CMP-SIN-SD-10-2023'!A:D,4,0)</f>
        <v>22.17</v>
      </c>
      <c r="N2360" s="25" t="b">
        <f t="shared" ref="N2360:N2362" si="1131">M2360=H2360</f>
        <v>1</v>
      </c>
      <c r="O2360" s="377"/>
      <c r="P2360" s="377"/>
    </row>
    <row r="2361" spans="1:16" ht="30" x14ac:dyDescent="0.25">
      <c r="A2361" s="367">
        <f t="shared" si="1129"/>
        <v>92688</v>
      </c>
      <c r="B2361" s="226">
        <v>88267</v>
      </c>
      <c r="C2361" s="227"/>
      <c r="D2361" s="227" t="s">
        <v>3307</v>
      </c>
      <c r="E2361" s="228"/>
      <c r="F2361" s="228" t="s">
        <v>517</v>
      </c>
      <c r="G2361" s="368">
        <v>0.29699999999999999</v>
      </c>
      <c r="H2361" s="369">
        <f>VLOOKUP(B2361,'CMP-SIN-SD-10-2023'!A:D,4,0)</f>
        <v>28.78</v>
      </c>
      <c r="I2361" s="369"/>
      <c r="J2361" s="25">
        <f t="shared" si="1130"/>
        <v>8.5399999999999991</v>
      </c>
      <c r="M2361" s="25">
        <f>VLOOKUP(B2361,'CMP-SIN-SD-10-2023'!A:D,4,0)</f>
        <v>28.78</v>
      </c>
      <c r="N2361" s="25" t="b">
        <f t="shared" si="1131"/>
        <v>1</v>
      </c>
      <c r="O2361" s="377"/>
      <c r="P2361" s="377"/>
    </row>
    <row r="2362" spans="1:16" ht="30" x14ac:dyDescent="0.25">
      <c r="A2362" s="378">
        <f t="shared" si="1129"/>
        <v>92688</v>
      </c>
      <c r="B2362" s="379">
        <v>7700</v>
      </c>
      <c r="C2362" s="380"/>
      <c r="D2362" s="380" t="s">
        <v>7839</v>
      </c>
      <c r="E2362" s="381"/>
      <c r="F2362" s="381" t="s">
        <v>16</v>
      </c>
      <c r="G2362" s="382">
        <v>1.0389999999999999</v>
      </c>
      <c r="H2362" s="383">
        <f>VLOOKUP(B2362,'INS-SIN-SD-10-2023'!A:D,4,0)</f>
        <v>23.24</v>
      </c>
      <c r="I2362" s="383"/>
      <c r="J2362" s="25">
        <f t="shared" si="1130"/>
        <v>24.14</v>
      </c>
      <c r="M2362" s="25">
        <f>VLOOKUP(B2362,'INS-SIN-SD-10-2023'!A:D,4,0)</f>
        <v>23.24</v>
      </c>
      <c r="N2362" s="25" t="b">
        <f t="shared" si="1131"/>
        <v>1</v>
      </c>
      <c r="O2362" s="377"/>
      <c r="P2362" s="377" t="s">
        <v>13773</v>
      </c>
    </row>
    <row r="2363" spans="1:16" ht="30" x14ac:dyDescent="0.25">
      <c r="A2363" s="328" t="s">
        <v>14169</v>
      </c>
      <c r="B2363" s="357"/>
      <c r="C2363" s="339" t="s">
        <v>14170</v>
      </c>
      <c r="D2363" s="339"/>
      <c r="E2363" s="334" t="s">
        <v>6</v>
      </c>
      <c r="F2363" s="334"/>
      <c r="G2363" s="358"/>
      <c r="H2363" s="359"/>
      <c r="I2363" s="340">
        <f>SUMIF(A:A,A2363,J:J)</f>
        <v>23.04</v>
      </c>
      <c r="J2363" s="377"/>
      <c r="K2363" s="377"/>
      <c r="L2363" s="377"/>
      <c r="M2363" s="377"/>
      <c r="N2363" s="377"/>
      <c r="O2363" s="377"/>
      <c r="P2363" s="377"/>
    </row>
    <row r="2364" spans="1:16" ht="30" x14ac:dyDescent="0.25">
      <c r="A2364" s="390" t="str">
        <f t="shared" ref="A2364:A2365" si="1132">IF(O2364&lt;&gt;0,O2364,A2363)</f>
        <v>09018/ORSE</v>
      </c>
      <c r="B2364" s="391">
        <v>88267</v>
      </c>
      <c r="C2364" s="392"/>
      <c r="D2364" s="392" t="s">
        <v>3307</v>
      </c>
      <c r="E2364" s="393"/>
      <c r="F2364" s="393" t="s">
        <v>517</v>
      </c>
      <c r="G2364" s="394">
        <v>0.12</v>
      </c>
      <c r="H2364" s="395">
        <f>VLOOKUP(B2364,'CMP-SIN-SD-10-2023'!A:D,4,0)</f>
        <v>28.78</v>
      </c>
      <c r="I2364" s="395"/>
      <c r="J2364" s="25">
        <f t="shared" ref="J2364:J2365" si="1133">TRUNC((H2364*G2364),2)</f>
        <v>3.45</v>
      </c>
      <c r="M2364" s="25">
        <f>VLOOKUP(B2364,'CMP-SIN-SD-10-2023'!A:D,4,0)</f>
        <v>28.78</v>
      </c>
      <c r="N2364" s="25" t="b">
        <f t="shared" ref="N2364:N2365" si="1134">M2364=H2364</f>
        <v>1</v>
      </c>
      <c r="O2364" s="377"/>
      <c r="P2364" s="377"/>
    </row>
    <row r="2365" spans="1:16" ht="45" x14ac:dyDescent="0.25">
      <c r="A2365" s="378" t="str">
        <f t="shared" si="1132"/>
        <v>09018/ORSE</v>
      </c>
      <c r="B2365" s="379" t="s">
        <v>14171</v>
      </c>
      <c r="C2365" s="380"/>
      <c r="D2365" s="380" t="s">
        <v>14172</v>
      </c>
      <c r="E2365" s="381"/>
      <c r="F2365" s="381" t="s">
        <v>6</v>
      </c>
      <c r="G2365" s="382">
        <v>1</v>
      </c>
      <c r="H2365" s="383">
        <v>19.59</v>
      </c>
      <c r="I2365" s="383"/>
      <c r="J2365" s="25">
        <f t="shared" si="1133"/>
        <v>19.59</v>
      </c>
      <c r="M2365" s="25" t="e">
        <f>VLOOKUP(B2365,'INS-SIN-SD-10-2023'!A:D,4,0)</f>
        <v>#N/A</v>
      </c>
      <c r="N2365" s="25" t="e">
        <f t="shared" si="1134"/>
        <v>#N/A</v>
      </c>
      <c r="O2365" s="377"/>
      <c r="P2365" s="377" t="s">
        <v>13813</v>
      </c>
    </row>
    <row r="2366" spans="1:16" ht="45" x14ac:dyDescent="0.25">
      <c r="A2366" s="328">
        <v>92700</v>
      </c>
      <c r="B2366" s="357"/>
      <c r="C2366" s="339" t="s">
        <v>2126</v>
      </c>
      <c r="D2366" s="339"/>
      <c r="E2366" s="334" t="s">
        <v>6</v>
      </c>
      <c r="F2366" s="334"/>
      <c r="G2366" s="358"/>
      <c r="H2366" s="359"/>
      <c r="I2366" s="340">
        <f>SUMIF(A:A,A2366,J:J)</f>
        <v>36.74</v>
      </c>
      <c r="J2366" s="377"/>
      <c r="K2366" s="377"/>
      <c r="L2366" s="377"/>
      <c r="M2366" s="377"/>
      <c r="N2366" s="377"/>
      <c r="O2366" s="377"/>
      <c r="P2366" s="377"/>
    </row>
    <row r="2367" spans="1:16" ht="30" x14ac:dyDescent="0.25">
      <c r="A2367" s="390">
        <f t="shared" ref="A2367:A2371" si="1135">IF(O2367&lt;&gt;0,O2367,A2366)</f>
        <v>92700</v>
      </c>
      <c r="B2367" s="391">
        <v>88248</v>
      </c>
      <c r="C2367" s="392"/>
      <c r="D2367" s="392" t="s">
        <v>3290</v>
      </c>
      <c r="E2367" s="393"/>
      <c r="F2367" s="393" t="s">
        <v>517</v>
      </c>
      <c r="G2367" s="394">
        <v>0.44500000000000001</v>
      </c>
      <c r="H2367" s="395">
        <f>VLOOKUP(B2367,'CMP-SIN-SD-10-2023'!A:D,4,0)</f>
        <v>22.17</v>
      </c>
      <c r="I2367" s="395"/>
      <c r="J2367" s="25">
        <f t="shared" ref="J2367:J2371" si="1136">TRUNC((H2367*G2367),2)</f>
        <v>9.86</v>
      </c>
      <c r="M2367" s="25">
        <f>VLOOKUP(B2367,'CMP-SIN-SD-10-2023'!A:D,4,0)</f>
        <v>22.17</v>
      </c>
      <c r="N2367" s="25" t="b">
        <f t="shared" ref="N2367:N2371" si="1137">M2367=H2367</f>
        <v>1</v>
      </c>
      <c r="O2367" s="377"/>
      <c r="P2367" s="377"/>
    </row>
    <row r="2368" spans="1:16" ht="30" x14ac:dyDescent="0.25">
      <c r="A2368" s="367">
        <f t="shared" si="1135"/>
        <v>92700</v>
      </c>
      <c r="B2368" s="226">
        <v>88267</v>
      </c>
      <c r="C2368" s="227"/>
      <c r="D2368" s="227" t="s">
        <v>3307</v>
      </c>
      <c r="E2368" s="228"/>
      <c r="F2368" s="228" t="s">
        <v>517</v>
      </c>
      <c r="G2368" s="368">
        <v>0.44500000000000001</v>
      </c>
      <c r="H2368" s="369">
        <f>VLOOKUP(B2368,'CMP-SIN-SD-10-2023'!A:D,4,0)</f>
        <v>28.78</v>
      </c>
      <c r="I2368" s="369"/>
      <c r="J2368" s="25">
        <f t="shared" si="1136"/>
        <v>12.8</v>
      </c>
      <c r="M2368" s="25">
        <f>VLOOKUP(B2368,'CMP-SIN-SD-10-2023'!A:D,4,0)</f>
        <v>28.78</v>
      </c>
      <c r="N2368" s="25" t="b">
        <f t="shared" si="1137"/>
        <v>1</v>
      </c>
      <c r="O2368" s="377"/>
      <c r="P2368" s="377"/>
    </row>
    <row r="2369" spans="1:16" x14ac:dyDescent="0.25">
      <c r="A2369" s="367">
        <f t="shared" si="1135"/>
        <v>92700</v>
      </c>
      <c r="B2369" s="226">
        <v>3148</v>
      </c>
      <c r="C2369" s="227"/>
      <c r="D2369" s="227" t="s">
        <v>7618</v>
      </c>
      <c r="E2369" s="228"/>
      <c r="F2369" s="228" t="s">
        <v>6</v>
      </c>
      <c r="G2369" s="368">
        <v>1.0999999999999999E-2</v>
      </c>
      <c r="H2369" s="369">
        <f>VLOOKUP(B2369,'INS-SIN-SD-10-2023'!A:D,4,0)</f>
        <v>14.6</v>
      </c>
      <c r="I2369" s="369"/>
      <c r="J2369" s="25">
        <f t="shared" si="1136"/>
        <v>0.16</v>
      </c>
      <c r="M2369" s="25">
        <f>VLOOKUP(B2369,'INS-SIN-SD-10-2023'!A:D,4,0)</f>
        <v>14.6</v>
      </c>
      <c r="N2369" s="25" t="b">
        <f t="shared" si="1137"/>
        <v>1</v>
      </c>
      <c r="O2369" s="377"/>
      <c r="P2369" s="377" t="s">
        <v>13773</v>
      </c>
    </row>
    <row r="2370" spans="1:16" x14ac:dyDescent="0.25">
      <c r="A2370" s="367">
        <f t="shared" si="1135"/>
        <v>92700</v>
      </c>
      <c r="B2370" s="226">
        <v>7307</v>
      </c>
      <c r="C2370" s="227"/>
      <c r="D2370" s="227" t="s">
        <v>7620</v>
      </c>
      <c r="E2370" s="228"/>
      <c r="F2370" s="228" t="s">
        <v>3012</v>
      </c>
      <c r="G2370" s="368">
        <v>3.0000000000000001E-3</v>
      </c>
      <c r="H2370" s="369">
        <f>VLOOKUP(B2370,'INS-SIN-SD-10-2023'!A:D,4,0)</f>
        <v>41.98</v>
      </c>
      <c r="I2370" s="369"/>
      <c r="J2370" s="25">
        <f t="shared" si="1136"/>
        <v>0.12</v>
      </c>
      <c r="M2370" s="25">
        <f>VLOOKUP(B2370,'INS-SIN-SD-10-2023'!A:D,4,0)</f>
        <v>41.98</v>
      </c>
      <c r="N2370" s="25" t="b">
        <f t="shared" si="1137"/>
        <v>1</v>
      </c>
      <c r="O2370" s="377"/>
      <c r="P2370" s="377" t="s">
        <v>13773</v>
      </c>
    </row>
    <row r="2371" spans="1:16" ht="30" x14ac:dyDescent="0.25">
      <c r="A2371" s="378">
        <f t="shared" si="1135"/>
        <v>92700</v>
      </c>
      <c r="B2371" s="379">
        <v>3442</v>
      </c>
      <c r="C2371" s="380"/>
      <c r="D2371" s="380" t="s">
        <v>7543</v>
      </c>
      <c r="E2371" s="381"/>
      <c r="F2371" s="381" t="s">
        <v>6</v>
      </c>
      <c r="G2371" s="382">
        <v>1</v>
      </c>
      <c r="H2371" s="383">
        <f>VLOOKUP(B2371,'INS-SIN-SD-10-2023'!A:D,4,0)</f>
        <v>13.8</v>
      </c>
      <c r="I2371" s="383"/>
      <c r="J2371" s="25">
        <f t="shared" si="1136"/>
        <v>13.8</v>
      </c>
      <c r="M2371" s="25">
        <f>VLOOKUP(B2371,'INS-SIN-SD-10-2023'!A:D,4,0)</f>
        <v>13.8</v>
      </c>
      <c r="N2371" s="25" t="b">
        <f t="shared" si="1137"/>
        <v>1</v>
      </c>
      <c r="O2371" s="377"/>
      <c r="P2371" s="377" t="s">
        <v>13773</v>
      </c>
    </row>
    <row r="2372" spans="1:16" ht="45" x14ac:dyDescent="0.25">
      <c r="A2372" s="328">
        <v>92701</v>
      </c>
      <c r="B2372" s="357"/>
      <c r="C2372" s="339" t="s">
        <v>2127</v>
      </c>
      <c r="D2372" s="339"/>
      <c r="E2372" s="334" t="s">
        <v>6</v>
      </c>
      <c r="F2372" s="334"/>
      <c r="G2372" s="358"/>
      <c r="H2372" s="359"/>
      <c r="I2372" s="340">
        <f>SUMIF(A:A,A2372,J:J)</f>
        <v>34.520000000000003</v>
      </c>
      <c r="J2372" s="377"/>
      <c r="K2372" s="377"/>
      <c r="L2372" s="377"/>
      <c r="M2372" s="377"/>
      <c r="N2372" s="377"/>
      <c r="O2372" s="377"/>
      <c r="P2372" s="377"/>
    </row>
    <row r="2373" spans="1:16" ht="30" x14ac:dyDescent="0.25">
      <c r="A2373" s="390">
        <f t="shared" ref="A2373:A2377" si="1138">IF(O2373&lt;&gt;0,O2373,A2372)</f>
        <v>92701</v>
      </c>
      <c r="B2373" s="391">
        <v>88248</v>
      </c>
      <c r="C2373" s="392"/>
      <c r="D2373" s="392" t="s">
        <v>3290</v>
      </c>
      <c r="E2373" s="393"/>
      <c r="F2373" s="393" t="s">
        <v>517</v>
      </c>
      <c r="G2373" s="394">
        <v>0.44500000000000001</v>
      </c>
      <c r="H2373" s="395">
        <f>VLOOKUP(B2373,'CMP-SIN-SD-10-2023'!A:D,4,0)</f>
        <v>22.17</v>
      </c>
      <c r="I2373" s="395"/>
      <c r="J2373" s="25">
        <f t="shared" ref="J2373:J2377" si="1139">TRUNC((H2373*G2373),2)</f>
        <v>9.86</v>
      </c>
      <c r="M2373" s="25">
        <f>VLOOKUP(B2373,'CMP-SIN-SD-10-2023'!A:D,4,0)</f>
        <v>22.17</v>
      </c>
      <c r="N2373" s="25" t="b">
        <f t="shared" ref="N2373:N2377" si="1140">M2373=H2373</f>
        <v>1</v>
      </c>
      <c r="O2373" s="377"/>
      <c r="P2373" s="377"/>
    </row>
    <row r="2374" spans="1:16" ht="30" x14ac:dyDescent="0.25">
      <c r="A2374" s="367">
        <f t="shared" si="1138"/>
        <v>92701</v>
      </c>
      <c r="B2374" s="226">
        <v>88267</v>
      </c>
      <c r="C2374" s="227"/>
      <c r="D2374" s="227" t="s">
        <v>3307</v>
      </c>
      <c r="E2374" s="228"/>
      <c r="F2374" s="228" t="s">
        <v>517</v>
      </c>
      <c r="G2374" s="368">
        <v>0.44500000000000001</v>
      </c>
      <c r="H2374" s="369">
        <f>VLOOKUP(B2374,'CMP-SIN-SD-10-2023'!A:D,4,0)</f>
        <v>28.78</v>
      </c>
      <c r="I2374" s="369"/>
      <c r="J2374" s="25">
        <f t="shared" si="1139"/>
        <v>12.8</v>
      </c>
      <c r="M2374" s="25">
        <f>VLOOKUP(B2374,'CMP-SIN-SD-10-2023'!A:D,4,0)</f>
        <v>28.78</v>
      </c>
      <c r="N2374" s="25" t="b">
        <f t="shared" si="1140"/>
        <v>1</v>
      </c>
      <c r="O2374" s="377"/>
      <c r="P2374" s="377"/>
    </row>
    <row r="2375" spans="1:16" x14ac:dyDescent="0.25">
      <c r="A2375" s="367">
        <f t="shared" si="1138"/>
        <v>92701</v>
      </c>
      <c r="B2375" s="226">
        <v>3148</v>
      </c>
      <c r="C2375" s="227"/>
      <c r="D2375" s="227" t="s">
        <v>7618</v>
      </c>
      <c r="E2375" s="228"/>
      <c r="F2375" s="228" t="s">
        <v>6</v>
      </c>
      <c r="G2375" s="368">
        <v>1.0999999999999999E-2</v>
      </c>
      <c r="H2375" s="369">
        <f>VLOOKUP(B2375,'INS-SIN-SD-10-2023'!A:D,4,0)</f>
        <v>14.6</v>
      </c>
      <c r="I2375" s="369"/>
      <c r="J2375" s="25">
        <f t="shared" si="1139"/>
        <v>0.16</v>
      </c>
      <c r="M2375" s="25">
        <f>VLOOKUP(B2375,'INS-SIN-SD-10-2023'!A:D,4,0)</f>
        <v>14.6</v>
      </c>
      <c r="N2375" s="25" t="b">
        <f t="shared" si="1140"/>
        <v>1</v>
      </c>
      <c r="O2375" s="377"/>
      <c r="P2375" s="377" t="s">
        <v>13773</v>
      </c>
    </row>
    <row r="2376" spans="1:16" x14ac:dyDescent="0.25">
      <c r="A2376" s="367">
        <f t="shared" si="1138"/>
        <v>92701</v>
      </c>
      <c r="B2376" s="226">
        <v>7307</v>
      </c>
      <c r="C2376" s="227"/>
      <c r="D2376" s="227" t="s">
        <v>7620</v>
      </c>
      <c r="E2376" s="228"/>
      <c r="F2376" s="228" t="s">
        <v>3012</v>
      </c>
      <c r="G2376" s="368">
        <v>3.0000000000000001E-3</v>
      </c>
      <c r="H2376" s="369">
        <f>VLOOKUP(B2376,'INS-SIN-SD-10-2023'!A:D,4,0)</f>
        <v>41.98</v>
      </c>
      <c r="I2376" s="369"/>
      <c r="J2376" s="25">
        <f t="shared" si="1139"/>
        <v>0.12</v>
      </c>
      <c r="M2376" s="25">
        <f>VLOOKUP(B2376,'INS-SIN-SD-10-2023'!A:D,4,0)</f>
        <v>41.98</v>
      </c>
      <c r="N2376" s="25" t="b">
        <f t="shared" si="1140"/>
        <v>1</v>
      </c>
      <c r="O2376" s="377"/>
      <c r="P2376" s="377" t="s">
        <v>13773</v>
      </c>
    </row>
    <row r="2377" spans="1:16" ht="30" x14ac:dyDescent="0.25">
      <c r="A2377" s="378">
        <f t="shared" si="1138"/>
        <v>92701</v>
      </c>
      <c r="B2377" s="379">
        <v>3456</v>
      </c>
      <c r="C2377" s="380"/>
      <c r="D2377" s="380" t="s">
        <v>7548</v>
      </c>
      <c r="E2377" s="381"/>
      <c r="F2377" s="381" t="s">
        <v>6</v>
      </c>
      <c r="G2377" s="382">
        <v>1</v>
      </c>
      <c r="H2377" s="383">
        <f>VLOOKUP(B2377,'INS-SIN-SD-10-2023'!A:D,4,0)</f>
        <v>11.58</v>
      </c>
      <c r="I2377" s="383"/>
      <c r="J2377" s="25">
        <f t="shared" si="1139"/>
        <v>11.58</v>
      </c>
      <c r="M2377" s="25">
        <f>VLOOKUP(B2377,'INS-SIN-SD-10-2023'!A:D,4,0)</f>
        <v>11.58</v>
      </c>
      <c r="N2377" s="25" t="b">
        <f t="shared" si="1140"/>
        <v>1</v>
      </c>
      <c r="O2377" s="377"/>
      <c r="P2377" s="377" t="s">
        <v>13773</v>
      </c>
    </row>
    <row r="2378" spans="1:16" ht="45" x14ac:dyDescent="0.25">
      <c r="A2378" s="328">
        <v>92694</v>
      </c>
      <c r="B2378" s="357"/>
      <c r="C2378" s="339" t="s">
        <v>2120</v>
      </c>
      <c r="D2378" s="339"/>
      <c r="E2378" s="334" t="s">
        <v>6</v>
      </c>
      <c r="F2378" s="334"/>
      <c r="G2378" s="358"/>
      <c r="H2378" s="359"/>
      <c r="I2378" s="340">
        <f>SUMIF(A:A,A2378,J:J)</f>
        <v>24.14</v>
      </c>
      <c r="J2378" s="377"/>
      <c r="K2378" s="377"/>
      <c r="L2378" s="377"/>
      <c r="M2378" s="377"/>
      <c r="N2378" s="377"/>
      <c r="O2378" s="377"/>
      <c r="P2378" s="377"/>
    </row>
    <row r="2379" spans="1:16" ht="30" x14ac:dyDescent="0.25">
      <c r="A2379" s="390">
        <f t="shared" ref="A2379:A2383" si="1141">IF(O2379&lt;&gt;0,O2379,A2378)</f>
        <v>92694</v>
      </c>
      <c r="B2379" s="391">
        <v>88248</v>
      </c>
      <c r="C2379" s="392"/>
      <c r="D2379" s="392" t="s">
        <v>3290</v>
      </c>
      <c r="E2379" s="393"/>
      <c r="F2379" s="393" t="s">
        <v>517</v>
      </c>
      <c r="G2379" s="394">
        <v>0.29699999999999999</v>
      </c>
      <c r="H2379" s="395">
        <f>VLOOKUP(B2379,'CMP-SIN-SD-10-2023'!A:D,4,0)</f>
        <v>22.17</v>
      </c>
      <c r="I2379" s="395"/>
      <c r="J2379" s="25">
        <f t="shared" ref="J2379:J2383" si="1142">TRUNC((H2379*G2379),2)</f>
        <v>6.58</v>
      </c>
      <c r="M2379" s="25">
        <f>VLOOKUP(B2379,'CMP-SIN-SD-10-2023'!A:D,4,0)</f>
        <v>22.17</v>
      </c>
      <c r="N2379" s="25" t="b">
        <f t="shared" ref="N2379:N2383" si="1143">M2379=H2379</f>
        <v>1</v>
      </c>
      <c r="O2379" s="377"/>
      <c r="P2379" s="377"/>
    </row>
    <row r="2380" spans="1:16" ht="30" x14ac:dyDescent="0.25">
      <c r="A2380" s="367">
        <f t="shared" si="1141"/>
        <v>92694</v>
      </c>
      <c r="B2380" s="226">
        <v>88267</v>
      </c>
      <c r="C2380" s="227"/>
      <c r="D2380" s="227" t="s">
        <v>3307</v>
      </c>
      <c r="E2380" s="228"/>
      <c r="F2380" s="228" t="s">
        <v>517</v>
      </c>
      <c r="G2380" s="368">
        <v>0.29699999999999999</v>
      </c>
      <c r="H2380" s="369">
        <f>VLOOKUP(B2380,'CMP-SIN-SD-10-2023'!A:D,4,0)</f>
        <v>28.78</v>
      </c>
      <c r="I2380" s="369"/>
      <c r="J2380" s="25">
        <f t="shared" si="1142"/>
        <v>8.5399999999999991</v>
      </c>
      <c r="M2380" s="25">
        <f>VLOOKUP(B2380,'CMP-SIN-SD-10-2023'!A:D,4,0)</f>
        <v>28.78</v>
      </c>
      <c r="N2380" s="25" t="b">
        <f t="shared" si="1143"/>
        <v>1</v>
      </c>
      <c r="O2380" s="377"/>
      <c r="P2380" s="377"/>
    </row>
    <row r="2381" spans="1:16" x14ac:dyDescent="0.25">
      <c r="A2381" s="367">
        <f t="shared" si="1141"/>
        <v>92694</v>
      </c>
      <c r="B2381" s="226">
        <v>3148</v>
      </c>
      <c r="C2381" s="227"/>
      <c r="D2381" s="227" t="s">
        <v>7618</v>
      </c>
      <c r="E2381" s="228"/>
      <c r="F2381" s="228" t="s">
        <v>6</v>
      </c>
      <c r="G2381" s="368">
        <v>1.0999999999999999E-2</v>
      </c>
      <c r="H2381" s="369">
        <f>VLOOKUP(B2381,'INS-SIN-SD-10-2023'!A:D,4,0)</f>
        <v>14.6</v>
      </c>
      <c r="I2381" s="369"/>
      <c r="J2381" s="25">
        <f t="shared" si="1142"/>
        <v>0.16</v>
      </c>
      <c r="M2381" s="25">
        <f>VLOOKUP(B2381,'INS-SIN-SD-10-2023'!A:D,4,0)</f>
        <v>14.6</v>
      </c>
      <c r="N2381" s="25" t="b">
        <f t="shared" si="1143"/>
        <v>1</v>
      </c>
      <c r="O2381" s="377"/>
      <c r="P2381" s="377" t="s">
        <v>13773</v>
      </c>
    </row>
    <row r="2382" spans="1:16" x14ac:dyDescent="0.25">
      <c r="A2382" s="367">
        <f t="shared" si="1141"/>
        <v>92694</v>
      </c>
      <c r="B2382" s="226">
        <v>7307</v>
      </c>
      <c r="C2382" s="227"/>
      <c r="D2382" s="227" t="s">
        <v>7620</v>
      </c>
      <c r="E2382" s="228"/>
      <c r="F2382" s="228" t="s">
        <v>3012</v>
      </c>
      <c r="G2382" s="368">
        <v>3.0000000000000001E-3</v>
      </c>
      <c r="H2382" s="369">
        <f>VLOOKUP(B2382,'INS-SIN-SD-10-2023'!A:D,4,0)</f>
        <v>41.98</v>
      </c>
      <c r="I2382" s="369"/>
      <c r="J2382" s="25">
        <f t="shared" si="1142"/>
        <v>0.12</v>
      </c>
      <c r="M2382" s="25">
        <f>VLOOKUP(B2382,'INS-SIN-SD-10-2023'!A:D,4,0)</f>
        <v>41.98</v>
      </c>
      <c r="N2382" s="25" t="b">
        <f t="shared" si="1143"/>
        <v>1</v>
      </c>
      <c r="O2382" s="377"/>
      <c r="P2382" s="377" t="s">
        <v>13773</v>
      </c>
    </row>
    <row r="2383" spans="1:16" x14ac:dyDescent="0.25">
      <c r="A2383" s="378">
        <f t="shared" si="1141"/>
        <v>92694</v>
      </c>
      <c r="B2383" s="379">
        <v>4178</v>
      </c>
      <c r="C2383" s="380"/>
      <c r="D2383" s="380" t="s">
        <v>7696</v>
      </c>
      <c r="E2383" s="381"/>
      <c r="F2383" s="381" t="s">
        <v>6</v>
      </c>
      <c r="G2383" s="382">
        <v>1</v>
      </c>
      <c r="H2383" s="383">
        <f>VLOOKUP(B2383,'INS-SIN-SD-10-2023'!A:D,4,0)</f>
        <v>8.74</v>
      </c>
      <c r="I2383" s="383"/>
      <c r="J2383" s="25">
        <f t="shared" si="1142"/>
        <v>8.74</v>
      </c>
      <c r="M2383" s="25">
        <f>VLOOKUP(B2383,'INS-SIN-SD-10-2023'!A:D,4,0)</f>
        <v>8.74</v>
      </c>
      <c r="N2383" s="25" t="b">
        <f t="shared" si="1143"/>
        <v>1</v>
      </c>
      <c r="O2383" s="377"/>
      <c r="P2383" s="377" t="s">
        <v>13773</v>
      </c>
    </row>
    <row r="2384" spans="1:16" ht="45" x14ac:dyDescent="0.25">
      <c r="A2384" s="328">
        <v>92692</v>
      </c>
      <c r="B2384" s="357"/>
      <c r="C2384" s="339" t="s">
        <v>2118</v>
      </c>
      <c r="D2384" s="339"/>
      <c r="E2384" s="334" t="s">
        <v>6</v>
      </c>
      <c r="F2384" s="334"/>
      <c r="G2384" s="358"/>
      <c r="H2384" s="359"/>
      <c r="I2384" s="340">
        <f>SUMIF(A:A,A2384,J:J)</f>
        <v>15.29</v>
      </c>
      <c r="J2384" s="377"/>
      <c r="K2384" s="377"/>
      <c r="L2384" s="377"/>
      <c r="M2384" s="377"/>
      <c r="N2384" s="377"/>
      <c r="O2384" s="377"/>
      <c r="P2384" s="377"/>
    </row>
    <row r="2385" spans="1:16" ht="30" x14ac:dyDescent="0.25">
      <c r="A2385" s="390">
        <f t="shared" ref="A2385:A2389" si="1144">IF(O2385&lt;&gt;0,O2385,A2384)</f>
        <v>92692</v>
      </c>
      <c r="B2385" s="391">
        <v>88248</v>
      </c>
      <c r="C2385" s="392"/>
      <c r="D2385" s="392" t="s">
        <v>3290</v>
      </c>
      <c r="E2385" s="393"/>
      <c r="F2385" s="393" t="s">
        <v>517</v>
      </c>
      <c r="G2385" s="394">
        <v>0.17299999999999999</v>
      </c>
      <c r="H2385" s="395">
        <f>VLOOKUP(B2385,'CMP-SIN-SD-10-2023'!A:D,4,0)</f>
        <v>22.17</v>
      </c>
      <c r="I2385" s="395"/>
      <c r="J2385" s="25">
        <f t="shared" ref="J2385:J2389" si="1145">TRUNC((H2385*G2385),2)</f>
        <v>3.83</v>
      </c>
      <c r="M2385" s="25">
        <f>VLOOKUP(B2385,'CMP-SIN-SD-10-2023'!A:D,4,0)</f>
        <v>22.17</v>
      </c>
      <c r="N2385" s="25" t="b">
        <f t="shared" ref="N2385:N2389" si="1146">M2385=H2385</f>
        <v>1</v>
      </c>
      <c r="O2385" s="377"/>
      <c r="P2385" s="377"/>
    </row>
    <row r="2386" spans="1:16" ht="30" x14ac:dyDescent="0.25">
      <c r="A2386" s="367">
        <f t="shared" si="1144"/>
        <v>92692</v>
      </c>
      <c r="B2386" s="226">
        <v>88267</v>
      </c>
      <c r="C2386" s="227"/>
      <c r="D2386" s="227" t="s">
        <v>3307</v>
      </c>
      <c r="E2386" s="228"/>
      <c r="F2386" s="228" t="s">
        <v>517</v>
      </c>
      <c r="G2386" s="368">
        <v>0.17299999999999999</v>
      </c>
      <c r="H2386" s="369">
        <f>VLOOKUP(B2386,'CMP-SIN-SD-10-2023'!A:D,4,0)</f>
        <v>28.78</v>
      </c>
      <c r="I2386" s="369"/>
      <c r="J2386" s="25">
        <f t="shared" si="1145"/>
        <v>4.97</v>
      </c>
      <c r="M2386" s="25">
        <f>VLOOKUP(B2386,'CMP-SIN-SD-10-2023'!A:D,4,0)</f>
        <v>28.78</v>
      </c>
      <c r="N2386" s="25" t="b">
        <f t="shared" si="1146"/>
        <v>1</v>
      </c>
      <c r="O2386" s="377"/>
      <c r="P2386" s="377"/>
    </row>
    <row r="2387" spans="1:16" x14ac:dyDescent="0.25">
      <c r="A2387" s="367">
        <f t="shared" si="1144"/>
        <v>92692</v>
      </c>
      <c r="B2387" s="226">
        <v>3148</v>
      </c>
      <c r="C2387" s="227"/>
      <c r="D2387" s="227" t="s">
        <v>7618</v>
      </c>
      <c r="E2387" s="228"/>
      <c r="F2387" s="228" t="s">
        <v>6</v>
      </c>
      <c r="G2387" s="368">
        <v>8.0000000000000002E-3</v>
      </c>
      <c r="H2387" s="369">
        <f>VLOOKUP(B2387,'INS-SIN-SD-10-2023'!A:D,4,0)</f>
        <v>14.6</v>
      </c>
      <c r="I2387" s="369"/>
      <c r="J2387" s="25">
        <f t="shared" si="1145"/>
        <v>0.11</v>
      </c>
      <c r="M2387" s="25">
        <f>VLOOKUP(B2387,'INS-SIN-SD-10-2023'!A:D,4,0)</f>
        <v>14.6</v>
      </c>
      <c r="N2387" s="25" t="b">
        <f t="shared" si="1146"/>
        <v>1</v>
      </c>
      <c r="O2387" s="377"/>
      <c r="P2387" s="377" t="s">
        <v>13773</v>
      </c>
    </row>
    <row r="2388" spans="1:16" x14ac:dyDescent="0.25">
      <c r="A2388" s="367">
        <f t="shared" si="1144"/>
        <v>92692</v>
      </c>
      <c r="B2388" s="226">
        <v>7307</v>
      </c>
      <c r="C2388" s="227"/>
      <c r="D2388" s="227" t="s">
        <v>7620</v>
      </c>
      <c r="E2388" s="228"/>
      <c r="F2388" s="228" t="s">
        <v>3012</v>
      </c>
      <c r="G2388" s="368">
        <v>2E-3</v>
      </c>
      <c r="H2388" s="369">
        <f>VLOOKUP(B2388,'INS-SIN-SD-10-2023'!A:D,4,0)</f>
        <v>41.98</v>
      </c>
      <c r="I2388" s="369"/>
      <c r="J2388" s="25">
        <f t="shared" si="1145"/>
        <v>0.08</v>
      </c>
      <c r="M2388" s="25">
        <f>VLOOKUP(B2388,'INS-SIN-SD-10-2023'!A:D,4,0)</f>
        <v>41.98</v>
      </c>
      <c r="N2388" s="25" t="b">
        <f t="shared" si="1146"/>
        <v>1</v>
      </c>
      <c r="O2388" s="377"/>
      <c r="P2388" s="377" t="s">
        <v>13773</v>
      </c>
    </row>
    <row r="2389" spans="1:16" x14ac:dyDescent="0.25">
      <c r="A2389" s="378">
        <f t="shared" si="1144"/>
        <v>92692</v>
      </c>
      <c r="B2389" s="379">
        <v>4177</v>
      </c>
      <c r="C2389" s="380"/>
      <c r="D2389" s="380" t="s">
        <v>7692</v>
      </c>
      <c r="E2389" s="381"/>
      <c r="F2389" s="381" t="s">
        <v>6</v>
      </c>
      <c r="G2389" s="382">
        <v>1</v>
      </c>
      <c r="H2389" s="383">
        <f>VLOOKUP(B2389,'INS-SIN-SD-10-2023'!A:D,4,0)</f>
        <v>6.3</v>
      </c>
      <c r="I2389" s="383"/>
      <c r="J2389" s="25">
        <f t="shared" si="1145"/>
        <v>6.3</v>
      </c>
      <c r="M2389" s="25">
        <f>VLOOKUP(B2389,'INS-SIN-SD-10-2023'!A:D,4,0)</f>
        <v>6.3</v>
      </c>
      <c r="N2389" s="25" t="b">
        <f t="shared" si="1146"/>
        <v>1</v>
      </c>
      <c r="O2389" s="377"/>
      <c r="P2389" s="377" t="s">
        <v>13773</v>
      </c>
    </row>
    <row r="2390" spans="1:16" ht="30" x14ac:dyDescent="0.25">
      <c r="A2390" s="328" t="s">
        <v>14173</v>
      </c>
      <c r="B2390" s="357"/>
      <c r="C2390" s="339" t="s">
        <v>14174</v>
      </c>
      <c r="D2390" s="339"/>
      <c r="E2390" s="334" t="s">
        <v>6</v>
      </c>
      <c r="F2390" s="334"/>
      <c r="G2390" s="358"/>
      <c r="H2390" s="359"/>
      <c r="I2390" s="340">
        <f>SUMIF(A:A,A2390,J:J)</f>
        <v>26</v>
      </c>
      <c r="J2390" s="377"/>
      <c r="K2390" s="377"/>
      <c r="L2390" s="377"/>
      <c r="M2390" s="377"/>
      <c r="N2390" s="377"/>
      <c r="O2390" s="377"/>
      <c r="P2390" s="377"/>
    </row>
    <row r="2391" spans="1:16" ht="30" x14ac:dyDescent="0.25">
      <c r="A2391" s="390" t="str">
        <f t="shared" ref="A2391:A2393" si="1147">IF(O2391&lt;&gt;0,O2391,A2390)</f>
        <v>01009/ORSE</v>
      </c>
      <c r="B2391" s="391">
        <v>88267</v>
      </c>
      <c r="C2391" s="392"/>
      <c r="D2391" s="392" t="s">
        <v>3307</v>
      </c>
      <c r="E2391" s="393"/>
      <c r="F2391" s="393" t="s">
        <v>517</v>
      </c>
      <c r="G2391" s="394">
        <v>0.17</v>
      </c>
      <c r="H2391" s="395">
        <f>VLOOKUP(B2391,'CMP-SIN-SD-10-2023'!A:D,4,0)</f>
        <v>28.78</v>
      </c>
      <c r="I2391" s="395"/>
      <c r="J2391" s="25">
        <f t="shared" ref="J2391:J2393" si="1148">TRUNC((H2391*G2391),2)</f>
        <v>4.8899999999999997</v>
      </c>
      <c r="M2391" s="25">
        <f>VLOOKUP(B2391,'CMP-SIN-SD-10-2023'!A:D,4,0)</f>
        <v>28.78</v>
      </c>
      <c r="N2391" s="25" t="b">
        <f t="shared" ref="N2391:N2393" si="1149">M2391=H2391</f>
        <v>1</v>
      </c>
      <c r="O2391" s="377"/>
      <c r="P2391" s="377"/>
    </row>
    <row r="2392" spans="1:16" x14ac:dyDescent="0.25">
      <c r="A2392" s="367" t="str">
        <f t="shared" si="1147"/>
        <v>01009/ORSE</v>
      </c>
      <c r="B2392" s="226">
        <v>88316</v>
      </c>
      <c r="C2392" s="227"/>
      <c r="D2392" s="227" t="s">
        <v>3346</v>
      </c>
      <c r="E2392" s="228"/>
      <c r="F2392" s="228" t="s">
        <v>517</v>
      </c>
      <c r="G2392" s="368">
        <v>0.17</v>
      </c>
      <c r="H2392" s="369">
        <f>VLOOKUP(B2392,'CMP-SIN-SD-10-2023'!A:D,4,0)</f>
        <v>21.91</v>
      </c>
      <c r="I2392" s="369"/>
      <c r="J2392" s="25">
        <f t="shared" si="1148"/>
        <v>3.72</v>
      </c>
      <c r="M2392" s="25">
        <f>VLOOKUP(B2392,'CMP-SIN-SD-10-2023'!A:D,4,0)</f>
        <v>21.91</v>
      </c>
      <c r="N2392" s="25" t="b">
        <f t="shared" si="1149"/>
        <v>1</v>
      </c>
      <c r="O2392" s="377"/>
      <c r="P2392" s="377"/>
    </row>
    <row r="2393" spans="1:16" x14ac:dyDescent="0.25">
      <c r="A2393" s="378" t="str">
        <f t="shared" si="1147"/>
        <v>01009/ORSE</v>
      </c>
      <c r="B2393" s="379">
        <v>6302</v>
      </c>
      <c r="C2393" s="380"/>
      <c r="D2393" s="380" t="s">
        <v>14175</v>
      </c>
      <c r="E2393" s="381"/>
      <c r="F2393" s="381" t="s">
        <v>6</v>
      </c>
      <c r="G2393" s="382">
        <v>1</v>
      </c>
      <c r="H2393" s="383">
        <f>VLOOKUP(B2393,'INS-SIN-SD-10-2023'!A:D,4,0)</f>
        <v>17.39</v>
      </c>
      <c r="I2393" s="383"/>
      <c r="J2393" s="25">
        <f t="shared" si="1148"/>
        <v>17.39</v>
      </c>
      <c r="M2393" s="25">
        <f>VLOOKUP(B2393,'INS-SIN-SD-10-2023'!A:D,4,0)</f>
        <v>17.39</v>
      </c>
      <c r="N2393" s="25" t="b">
        <f t="shared" si="1149"/>
        <v>1</v>
      </c>
      <c r="O2393" s="377"/>
      <c r="P2393" s="377" t="s">
        <v>13813</v>
      </c>
    </row>
    <row r="2394" spans="1:16" ht="45" x14ac:dyDescent="0.25">
      <c r="A2394" s="328">
        <v>92905</v>
      </c>
      <c r="B2394" s="357"/>
      <c r="C2394" s="339" t="s">
        <v>2149</v>
      </c>
      <c r="D2394" s="339"/>
      <c r="E2394" s="334" t="s">
        <v>6</v>
      </c>
      <c r="F2394" s="334"/>
      <c r="G2394" s="358"/>
      <c r="H2394" s="359"/>
      <c r="I2394" s="340">
        <f>SUMIF(A:A,A2394,J:J)</f>
        <v>51.3</v>
      </c>
      <c r="J2394" s="377"/>
      <c r="K2394" s="377"/>
      <c r="L2394" s="377"/>
      <c r="M2394" s="377"/>
      <c r="N2394" s="377"/>
      <c r="O2394" s="377"/>
      <c r="P2394" s="377"/>
    </row>
    <row r="2395" spans="1:16" ht="30" x14ac:dyDescent="0.25">
      <c r="A2395" s="390">
        <f t="shared" ref="A2395:A2399" si="1150">IF(O2395&lt;&gt;0,O2395,A2394)</f>
        <v>92905</v>
      </c>
      <c r="B2395" s="391">
        <v>88248</v>
      </c>
      <c r="C2395" s="392"/>
      <c r="D2395" s="392" t="s">
        <v>3290</v>
      </c>
      <c r="E2395" s="393"/>
      <c r="F2395" s="393" t="s">
        <v>517</v>
      </c>
      <c r="G2395" s="394">
        <v>0.29699999999999999</v>
      </c>
      <c r="H2395" s="395">
        <f>VLOOKUP(B2395,'CMP-SIN-SD-10-2023'!A:D,4,0)</f>
        <v>22.17</v>
      </c>
      <c r="I2395" s="395"/>
      <c r="J2395" s="25">
        <f t="shared" ref="J2395:J2399" si="1151">TRUNC((H2395*G2395),2)</f>
        <v>6.58</v>
      </c>
      <c r="M2395" s="25">
        <f>VLOOKUP(B2395,'CMP-SIN-SD-10-2023'!A:D,4,0)</f>
        <v>22.17</v>
      </c>
      <c r="N2395" s="25" t="b">
        <f t="shared" ref="N2395:N2399" si="1152">M2395=H2395</f>
        <v>1</v>
      </c>
      <c r="O2395" s="377"/>
      <c r="P2395" s="377"/>
    </row>
    <row r="2396" spans="1:16" ht="30" x14ac:dyDescent="0.25">
      <c r="A2396" s="367">
        <f t="shared" si="1150"/>
        <v>92905</v>
      </c>
      <c r="B2396" s="226">
        <v>88267</v>
      </c>
      <c r="C2396" s="227"/>
      <c r="D2396" s="227" t="s">
        <v>3307</v>
      </c>
      <c r="E2396" s="228"/>
      <c r="F2396" s="228" t="s">
        <v>517</v>
      </c>
      <c r="G2396" s="368">
        <v>0.29699999999999999</v>
      </c>
      <c r="H2396" s="369">
        <f>VLOOKUP(B2396,'CMP-SIN-SD-10-2023'!A:D,4,0)</f>
        <v>28.78</v>
      </c>
      <c r="I2396" s="369"/>
      <c r="J2396" s="25">
        <f t="shared" si="1151"/>
        <v>8.5399999999999991</v>
      </c>
      <c r="M2396" s="25">
        <f>VLOOKUP(B2396,'CMP-SIN-SD-10-2023'!A:D,4,0)</f>
        <v>28.78</v>
      </c>
      <c r="N2396" s="25" t="b">
        <f t="shared" si="1152"/>
        <v>1</v>
      </c>
      <c r="O2396" s="377"/>
      <c r="P2396" s="377"/>
    </row>
    <row r="2397" spans="1:16" x14ac:dyDescent="0.25">
      <c r="A2397" s="367">
        <f t="shared" si="1150"/>
        <v>92905</v>
      </c>
      <c r="B2397" s="226">
        <v>3148</v>
      </c>
      <c r="C2397" s="227"/>
      <c r="D2397" s="227" t="s">
        <v>7618</v>
      </c>
      <c r="E2397" s="228"/>
      <c r="F2397" s="228" t="s">
        <v>6</v>
      </c>
      <c r="G2397" s="368">
        <v>1.0999999999999999E-2</v>
      </c>
      <c r="H2397" s="369">
        <f>VLOOKUP(B2397,'INS-SIN-SD-10-2023'!A:D,4,0)</f>
        <v>14.6</v>
      </c>
      <c r="I2397" s="369"/>
      <c r="J2397" s="25">
        <f t="shared" si="1151"/>
        <v>0.16</v>
      </c>
      <c r="M2397" s="25">
        <f>VLOOKUP(B2397,'INS-SIN-SD-10-2023'!A:D,4,0)</f>
        <v>14.6</v>
      </c>
      <c r="N2397" s="25" t="b">
        <f t="shared" si="1152"/>
        <v>1</v>
      </c>
      <c r="O2397" s="377"/>
      <c r="P2397" s="377" t="s">
        <v>13773</v>
      </c>
    </row>
    <row r="2398" spans="1:16" x14ac:dyDescent="0.25">
      <c r="A2398" s="367">
        <f t="shared" si="1150"/>
        <v>92905</v>
      </c>
      <c r="B2398" s="226">
        <v>7307</v>
      </c>
      <c r="C2398" s="227"/>
      <c r="D2398" s="227" t="s">
        <v>7620</v>
      </c>
      <c r="E2398" s="228"/>
      <c r="F2398" s="228" t="s">
        <v>3012</v>
      </c>
      <c r="G2398" s="368">
        <v>3.0000000000000001E-3</v>
      </c>
      <c r="H2398" s="369">
        <f>VLOOKUP(B2398,'INS-SIN-SD-10-2023'!A:D,4,0)</f>
        <v>41.98</v>
      </c>
      <c r="I2398" s="369"/>
      <c r="J2398" s="25">
        <f t="shared" si="1151"/>
        <v>0.12</v>
      </c>
      <c r="M2398" s="25">
        <f>VLOOKUP(B2398,'INS-SIN-SD-10-2023'!A:D,4,0)</f>
        <v>41.98</v>
      </c>
      <c r="N2398" s="25" t="b">
        <f t="shared" si="1152"/>
        <v>1</v>
      </c>
      <c r="O2398" s="377"/>
      <c r="P2398" s="377" t="s">
        <v>13773</v>
      </c>
    </row>
    <row r="2399" spans="1:16" ht="30" x14ac:dyDescent="0.25">
      <c r="A2399" s="378">
        <f t="shared" si="1150"/>
        <v>92905</v>
      </c>
      <c r="B2399" s="379">
        <v>9885</v>
      </c>
      <c r="C2399" s="380"/>
      <c r="D2399" s="380" t="s">
        <v>7869</v>
      </c>
      <c r="E2399" s="381"/>
      <c r="F2399" s="381" t="s">
        <v>6</v>
      </c>
      <c r="G2399" s="382">
        <v>1</v>
      </c>
      <c r="H2399" s="383">
        <f>VLOOKUP(B2399,'INS-SIN-SD-10-2023'!A:D,4,0)</f>
        <v>35.9</v>
      </c>
      <c r="I2399" s="383"/>
      <c r="J2399" s="25">
        <f t="shared" si="1151"/>
        <v>35.9</v>
      </c>
      <c r="M2399" s="25">
        <f>VLOOKUP(B2399,'INS-SIN-SD-10-2023'!A:D,4,0)</f>
        <v>35.9</v>
      </c>
      <c r="N2399" s="25" t="b">
        <f t="shared" si="1152"/>
        <v>1</v>
      </c>
      <c r="O2399" s="377"/>
      <c r="P2399" s="377" t="s">
        <v>13773</v>
      </c>
    </row>
    <row r="2400" spans="1:16" ht="45" x14ac:dyDescent="0.25">
      <c r="A2400" s="328">
        <v>92953</v>
      </c>
      <c r="B2400" s="357"/>
      <c r="C2400" s="339" t="s">
        <v>2189</v>
      </c>
      <c r="D2400" s="339"/>
      <c r="E2400" s="334" t="s">
        <v>6</v>
      </c>
      <c r="F2400" s="334"/>
      <c r="G2400" s="358"/>
      <c r="H2400" s="359"/>
      <c r="I2400" s="340">
        <f>SUMIF(A:A,A2400,J:J)</f>
        <v>26.089999999999996</v>
      </c>
      <c r="J2400" s="377"/>
      <c r="K2400" s="377"/>
      <c r="L2400" s="377"/>
      <c r="M2400" s="377"/>
      <c r="N2400" s="377"/>
      <c r="O2400" s="377"/>
      <c r="P2400" s="377"/>
    </row>
    <row r="2401" spans="1:16" ht="30" x14ac:dyDescent="0.25">
      <c r="A2401" s="390">
        <f t="shared" ref="A2401:A2405" si="1153">IF(O2401&lt;&gt;0,O2401,A2400)</f>
        <v>92953</v>
      </c>
      <c r="B2401" s="391">
        <v>88248</v>
      </c>
      <c r="C2401" s="392"/>
      <c r="D2401" s="392" t="s">
        <v>3290</v>
      </c>
      <c r="E2401" s="393"/>
      <c r="F2401" s="393" t="s">
        <v>517</v>
      </c>
      <c r="G2401" s="394">
        <v>0.29699999999999999</v>
      </c>
      <c r="H2401" s="395">
        <f>VLOOKUP(B2401,'CMP-SIN-SD-10-2023'!A:D,4,0)</f>
        <v>22.17</v>
      </c>
      <c r="I2401" s="395"/>
      <c r="J2401" s="25">
        <f t="shared" ref="J2401:J2405" si="1154">TRUNC((H2401*G2401),2)</f>
        <v>6.58</v>
      </c>
      <c r="M2401" s="25">
        <f>VLOOKUP(B2401,'CMP-SIN-SD-10-2023'!A:D,4,0)</f>
        <v>22.17</v>
      </c>
      <c r="N2401" s="25" t="b">
        <f t="shared" ref="N2401:N2405" si="1155">M2401=H2401</f>
        <v>1</v>
      </c>
      <c r="O2401" s="377"/>
      <c r="P2401" s="377"/>
    </row>
    <row r="2402" spans="1:16" ht="30" x14ac:dyDescent="0.25">
      <c r="A2402" s="367">
        <f t="shared" si="1153"/>
        <v>92953</v>
      </c>
      <c r="B2402" s="226">
        <v>88267</v>
      </c>
      <c r="C2402" s="227"/>
      <c r="D2402" s="227" t="s">
        <v>3307</v>
      </c>
      <c r="E2402" s="228"/>
      <c r="F2402" s="228" t="s">
        <v>517</v>
      </c>
      <c r="G2402" s="368">
        <v>0.29699999999999999</v>
      </c>
      <c r="H2402" s="369">
        <f>VLOOKUP(B2402,'CMP-SIN-SD-10-2023'!A:D,4,0)</f>
        <v>28.78</v>
      </c>
      <c r="I2402" s="369"/>
      <c r="J2402" s="25">
        <f t="shared" si="1154"/>
        <v>8.5399999999999991</v>
      </c>
      <c r="M2402" s="25">
        <f>VLOOKUP(B2402,'CMP-SIN-SD-10-2023'!A:D,4,0)</f>
        <v>28.78</v>
      </c>
      <c r="N2402" s="25" t="b">
        <f t="shared" si="1155"/>
        <v>1</v>
      </c>
      <c r="O2402" s="377"/>
      <c r="P2402" s="377"/>
    </row>
    <row r="2403" spans="1:16" x14ac:dyDescent="0.25">
      <c r="A2403" s="367">
        <f t="shared" si="1153"/>
        <v>92953</v>
      </c>
      <c r="B2403" s="226">
        <v>3148</v>
      </c>
      <c r="C2403" s="227"/>
      <c r="D2403" s="227" t="s">
        <v>7618</v>
      </c>
      <c r="E2403" s="228"/>
      <c r="F2403" s="228" t="s">
        <v>6</v>
      </c>
      <c r="G2403" s="368">
        <v>1.0999999999999999E-2</v>
      </c>
      <c r="H2403" s="369">
        <f>VLOOKUP(B2403,'INS-SIN-SD-10-2023'!A:D,4,0)</f>
        <v>14.6</v>
      </c>
      <c r="I2403" s="369"/>
      <c r="J2403" s="25">
        <f t="shared" si="1154"/>
        <v>0.16</v>
      </c>
      <c r="M2403" s="25">
        <f>VLOOKUP(B2403,'INS-SIN-SD-10-2023'!A:D,4,0)</f>
        <v>14.6</v>
      </c>
      <c r="N2403" s="25" t="b">
        <f t="shared" si="1155"/>
        <v>1</v>
      </c>
      <c r="O2403" s="377"/>
      <c r="P2403" s="377" t="s">
        <v>13773</v>
      </c>
    </row>
    <row r="2404" spans="1:16" x14ac:dyDescent="0.25">
      <c r="A2404" s="367">
        <f t="shared" si="1153"/>
        <v>92953</v>
      </c>
      <c r="B2404" s="226">
        <v>7307</v>
      </c>
      <c r="C2404" s="227"/>
      <c r="D2404" s="227" t="s">
        <v>7620</v>
      </c>
      <c r="E2404" s="228"/>
      <c r="F2404" s="228" t="s">
        <v>3012</v>
      </c>
      <c r="G2404" s="368">
        <v>3.0000000000000001E-3</v>
      </c>
      <c r="H2404" s="369">
        <f>VLOOKUP(B2404,'INS-SIN-SD-10-2023'!A:D,4,0)</f>
        <v>41.98</v>
      </c>
      <c r="I2404" s="369"/>
      <c r="J2404" s="25">
        <f t="shared" si="1154"/>
        <v>0.12</v>
      </c>
      <c r="M2404" s="25">
        <f>VLOOKUP(B2404,'INS-SIN-SD-10-2023'!A:D,4,0)</f>
        <v>41.98</v>
      </c>
      <c r="N2404" s="25" t="b">
        <f t="shared" si="1155"/>
        <v>1</v>
      </c>
      <c r="O2404" s="377"/>
      <c r="P2404" s="377" t="s">
        <v>13773</v>
      </c>
    </row>
    <row r="2405" spans="1:16" ht="30" x14ac:dyDescent="0.25">
      <c r="A2405" s="378">
        <f t="shared" si="1153"/>
        <v>92953</v>
      </c>
      <c r="B2405" s="379">
        <v>12406</v>
      </c>
      <c r="C2405" s="380"/>
      <c r="D2405" s="380" t="s">
        <v>7673</v>
      </c>
      <c r="E2405" s="381"/>
      <c r="F2405" s="381" t="s">
        <v>6</v>
      </c>
      <c r="G2405" s="382">
        <v>1</v>
      </c>
      <c r="H2405" s="383">
        <f>VLOOKUP(B2405,'INS-SIN-SD-10-2023'!A:D,4,0)</f>
        <v>10.69</v>
      </c>
      <c r="I2405" s="383"/>
      <c r="J2405" s="25">
        <f t="shared" si="1154"/>
        <v>10.69</v>
      </c>
      <c r="M2405" s="25">
        <f>VLOOKUP(B2405,'INS-SIN-SD-10-2023'!A:D,4,0)</f>
        <v>10.69</v>
      </c>
      <c r="N2405" s="25" t="b">
        <f t="shared" si="1155"/>
        <v>1</v>
      </c>
      <c r="O2405" s="377"/>
      <c r="P2405" s="377" t="s">
        <v>13773</v>
      </c>
    </row>
    <row r="2406" spans="1:16" ht="30" x14ac:dyDescent="0.25">
      <c r="A2406" s="328" t="s">
        <v>14176</v>
      </c>
      <c r="B2406" s="357"/>
      <c r="C2406" s="339" t="s">
        <v>14177</v>
      </c>
      <c r="D2406" s="339"/>
      <c r="E2406" s="334" t="s">
        <v>6</v>
      </c>
      <c r="F2406" s="334"/>
      <c r="G2406" s="358"/>
      <c r="H2406" s="359"/>
      <c r="I2406" s="340">
        <f>SUMIF(A:A,A2406,J:J)</f>
        <v>17.93</v>
      </c>
      <c r="J2406" s="377"/>
      <c r="K2406" s="377"/>
      <c r="L2406" s="377"/>
      <c r="M2406" s="377"/>
      <c r="N2406" s="377"/>
      <c r="O2406" s="377"/>
      <c r="P2406" s="377"/>
    </row>
    <row r="2407" spans="1:16" ht="30" x14ac:dyDescent="0.25">
      <c r="A2407" s="390" t="str">
        <f t="shared" ref="A2407:A2409" si="1156">IF(O2407&lt;&gt;0,O2407,A2406)</f>
        <v>00972/ORSE</v>
      </c>
      <c r="B2407" s="391">
        <v>88267</v>
      </c>
      <c r="C2407" s="392"/>
      <c r="D2407" s="392" t="s">
        <v>3307</v>
      </c>
      <c r="E2407" s="393"/>
      <c r="F2407" s="393" t="s">
        <v>517</v>
      </c>
      <c r="G2407" s="394">
        <v>0.2</v>
      </c>
      <c r="H2407" s="395">
        <f>VLOOKUP(B2407,'CMP-SIN-SD-10-2023'!A:D,4,0)</f>
        <v>28.78</v>
      </c>
      <c r="I2407" s="395"/>
      <c r="J2407" s="25">
        <f t="shared" ref="J2407:J2409" si="1157">TRUNC((H2407*G2407),2)</f>
        <v>5.75</v>
      </c>
      <c r="M2407" s="25">
        <f>VLOOKUP(B2407,'CMP-SIN-SD-10-2023'!A:D,4,0)</f>
        <v>28.78</v>
      </c>
      <c r="N2407" s="25" t="b">
        <f t="shared" ref="N2407:N2409" si="1158">M2407=H2407</f>
        <v>1</v>
      </c>
      <c r="O2407" s="377"/>
      <c r="P2407" s="377"/>
    </row>
    <row r="2408" spans="1:16" x14ac:dyDescent="0.25">
      <c r="A2408" s="367" t="str">
        <f t="shared" si="1156"/>
        <v>00972/ORSE</v>
      </c>
      <c r="B2408" s="226">
        <v>88316</v>
      </c>
      <c r="C2408" s="227"/>
      <c r="D2408" s="227" t="s">
        <v>3346</v>
      </c>
      <c r="E2408" s="228"/>
      <c r="F2408" s="228" t="s">
        <v>517</v>
      </c>
      <c r="G2408" s="368">
        <v>0.2</v>
      </c>
      <c r="H2408" s="369">
        <f>VLOOKUP(B2408,'CMP-SIN-SD-10-2023'!A:D,4,0)</f>
        <v>21.91</v>
      </c>
      <c r="I2408" s="369"/>
      <c r="J2408" s="25">
        <f t="shared" si="1157"/>
        <v>4.38</v>
      </c>
      <c r="M2408" s="25">
        <f>VLOOKUP(B2408,'CMP-SIN-SD-10-2023'!A:D,4,0)</f>
        <v>21.91</v>
      </c>
      <c r="N2408" s="25" t="b">
        <f t="shared" si="1158"/>
        <v>1</v>
      </c>
      <c r="O2408" s="377"/>
      <c r="P2408" s="377"/>
    </row>
    <row r="2409" spans="1:16" x14ac:dyDescent="0.25">
      <c r="A2409" s="378" t="str">
        <f t="shared" si="1156"/>
        <v>00972/ORSE</v>
      </c>
      <c r="B2409" s="379">
        <v>1163</v>
      </c>
      <c r="C2409" s="380"/>
      <c r="D2409" s="380" t="s">
        <v>14178</v>
      </c>
      <c r="E2409" s="381"/>
      <c r="F2409" s="381" t="s">
        <v>6</v>
      </c>
      <c r="G2409" s="382">
        <v>1</v>
      </c>
      <c r="H2409" s="383">
        <f>VLOOKUP(B2409,'INS-SIN-SD-10-2023'!A:D,4,0)</f>
        <v>7.8</v>
      </c>
      <c r="I2409" s="383"/>
      <c r="J2409" s="25">
        <f t="shared" si="1157"/>
        <v>7.8</v>
      </c>
      <c r="M2409" s="25">
        <f>VLOOKUP(B2409,'INS-SIN-SD-10-2023'!A:D,4,0)</f>
        <v>7.8</v>
      </c>
      <c r="N2409" s="25" t="b">
        <f t="shared" si="1158"/>
        <v>1</v>
      </c>
      <c r="O2409" s="377"/>
      <c r="P2409" s="377" t="s">
        <v>13813</v>
      </c>
    </row>
    <row r="2410" spans="1:16" x14ac:dyDescent="0.25">
      <c r="A2410" s="328" t="s">
        <v>14179</v>
      </c>
      <c r="B2410" s="357"/>
      <c r="C2410" s="339" t="s">
        <v>14180</v>
      </c>
      <c r="D2410" s="339"/>
      <c r="E2410" s="334" t="s">
        <v>6</v>
      </c>
      <c r="F2410" s="334"/>
      <c r="G2410" s="358"/>
      <c r="H2410" s="359"/>
      <c r="I2410" s="340">
        <f>SUMIF(A:A,A2410,J:J)</f>
        <v>22.599999999999998</v>
      </c>
      <c r="J2410" s="377"/>
      <c r="K2410" s="377"/>
      <c r="L2410" s="377"/>
      <c r="M2410" s="377"/>
      <c r="N2410" s="377"/>
      <c r="O2410" s="377"/>
      <c r="P2410" s="377"/>
    </row>
    <row r="2411" spans="1:16" ht="30" x14ac:dyDescent="0.25">
      <c r="A2411" s="390" t="str">
        <f t="shared" ref="A2411:A2412" si="1159">IF(O2411&lt;&gt;0,O2411,A2410)</f>
        <v>10339/ORSE</v>
      </c>
      <c r="B2411" s="391">
        <v>88267</v>
      </c>
      <c r="C2411" s="392"/>
      <c r="D2411" s="392" t="s">
        <v>3307</v>
      </c>
      <c r="E2411" s="393"/>
      <c r="F2411" s="393" t="s">
        <v>517</v>
      </c>
      <c r="G2411" s="394">
        <v>0.03</v>
      </c>
      <c r="H2411" s="395">
        <f>VLOOKUP(B2411,'CMP-SIN-SD-10-2023'!A:D,4,0)</f>
        <v>28.78</v>
      </c>
      <c r="I2411" s="395"/>
      <c r="J2411" s="25">
        <f t="shared" ref="J2411:J2412" si="1160">TRUNC((H2411*G2411),2)</f>
        <v>0.86</v>
      </c>
      <c r="M2411" s="25">
        <f>VLOOKUP(B2411,'CMP-SIN-SD-10-2023'!A:D,4,0)</f>
        <v>28.78</v>
      </c>
      <c r="N2411" s="25" t="b">
        <f t="shared" ref="N2411:N2412" si="1161">M2411=H2411</f>
        <v>1</v>
      </c>
      <c r="O2411" s="377"/>
      <c r="P2411" s="377"/>
    </row>
    <row r="2412" spans="1:16" x14ac:dyDescent="0.25">
      <c r="A2412" s="378" t="str">
        <f t="shared" si="1159"/>
        <v>10339/ORSE</v>
      </c>
      <c r="B2412" s="379" t="s">
        <v>14181</v>
      </c>
      <c r="C2412" s="380"/>
      <c r="D2412" s="380" t="s">
        <v>14180</v>
      </c>
      <c r="E2412" s="381"/>
      <c r="F2412" s="381" t="s">
        <v>6</v>
      </c>
      <c r="G2412" s="382">
        <v>1</v>
      </c>
      <c r="H2412" s="383">
        <v>21.74</v>
      </c>
      <c r="I2412" s="383"/>
      <c r="J2412" s="25">
        <f t="shared" si="1160"/>
        <v>21.74</v>
      </c>
      <c r="M2412" s="25" t="e">
        <f>VLOOKUP(B2412,'INS-SIN-SD-10-2023'!A:D,4,0)</f>
        <v>#N/A</v>
      </c>
      <c r="N2412" s="25" t="e">
        <f t="shared" si="1161"/>
        <v>#N/A</v>
      </c>
      <c r="O2412" s="377"/>
      <c r="P2412" s="377" t="s">
        <v>13813</v>
      </c>
    </row>
    <row r="2413" spans="1:16" ht="30" x14ac:dyDescent="0.25">
      <c r="A2413" s="328" t="s">
        <v>14182</v>
      </c>
      <c r="B2413" s="357"/>
      <c r="C2413" s="339" t="s">
        <v>14183</v>
      </c>
      <c r="D2413" s="339"/>
      <c r="E2413" s="334" t="s">
        <v>6</v>
      </c>
      <c r="F2413" s="334"/>
      <c r="G2413" s="358"/>
      <c r="H2413" s="359"/>
      <c r="I2413" s="340">
        <f>SUMIF(A:A,A2413,J:J)</f>
        <v>685.81000000000006</v>
      </c>
      <c r="J2413" s="377"/>
      <c r="K2413" s="377"/>
      <c r="L2413" s="377"/>
      <c r="M2413" s="377"/>
      <c r="N2413" s="377"/>
      <c r="O2413" s="377"/>
      <c r="P2413" s="377"/>
    </row>
    <row r="2414" spans="1:16" ht="30" x14ac:dyDescent="0.25">
      <c r="A2414" s="390" t="str">
        <f t="shared" ref="A2414:A2416" si="1162">IF(O2414&lt;&gt;0,O2414,A2413)</f>
        <v>09093/ORSE</v>
      </c>
      <c r="B2414" s="391">
        <v>88267</v>
      </c>
      <c r="C2414" s="392"/>
      <c r="D2414" s="392" t="s">
        <v>3307</v>
      </c>
      <c r="E2414" s="393"/>
      <c r="F2414" s="393" t="s">
        <v>517</v>
      </c>
      <c r="G2414" s="394">
        <v>0.5</v>
      </c>
      <c r="H2414" s="395">
        <f>VLOOKUP(B2414,'CMP-SIN-SD-10-2023'!A:D,4,0)</f>
        <v>28.78</v>
      </c>
      <c r="I2414" s="395"/>
      <c r="J2414" s="25">
        <f t="shared" ref="J2414:J2416" si="1163">TRUNC((H2414*G2414),2)</f>
        <v>14.39</v>
      </c>
      <c r="M2414" s="25">
        <f>VLOOKUP(B2414,'CMP-SIN-SD-10-2023'!A:D,4,0)</f>
        <v>28.78</v>
      </c>
      <c r="N2414" s="25" t="b">
        <f t="shared" ref="N2414:N2416" si="1164">M2414=H2414</f>
        <v>1</v>
      </c>
      <c r="O2414" s="377"/>
      <c r="P2414" s="377"/>
    </row>
    <row r="2415" spans="1:16" x14ac:dyDescent="0.25">
      <c r="A2415" s="367" t="str">
        <f t="shared" si="1162"/>
        <v>09093/ORSE</v>
      </c>
      <c r="B2415" s="226">
        <v>88316</v>
      </c>
      <c r="C2415" s="227"/>
      <c r="D2415" s="227" t="s">
        <v>3346</v>
      </c>
      <c r="E2415" s="228"/>
      <c r="F2415" s="228" t="s">
        <v>517</v>
      </c>
      <c r="G2415" s="368">
        <v>0.5</v>
      </c>
      <c r="H2415" s="369">
        <f>VLOOKUP(B2415,'CMP-SIN-SD-10-2023'!A:D,4,0)</f>
        <v>21.91</v>
      </c>
      <c r="I2415" s="369"/>
      <c r="J2415" s="25">
        <f t="shared" si="1163"/>
        <v>10.95</v>
      </c>
      <c r="M2415" s="25">
        <f>VLOOKUP(B2415,'CMP-SIN-SD-10-2023'!A:D,4,0)</f>
        <v>21.91</v>
      </c>
      <c r="N2415" s="25" t="b">
        <f t="shared" si="1164"/>
        <v>1</v>
      </c>
      <c r="O2415" s="377"/>
      <c r="P2415" s="377"/>
    </row>
    <row r="2416" spans="1:16" ht="30" x14ac:dyDescent="0.25">
      <c r="A2416" s="378" t="str">
        <f t="shared" si="1162"/>
        <v>09093/ORSE</v>
      </c>
      <c r="B2416" s="379" t="s">
        <v>14184</v>
      </c>
      <c r="C2416" s="380"/>
      <c r="D2416" s="380" t="s">
        <v>14185</v>
      </c>
      <c r="E2416" s="381"/>
      <c r="F2416" s="381" t="s">
        <v>6</v>
      </c>
      <c r="G2416" s="382">
        <v>1</v>
      </c>
      <c r="H2416" s="383">
        <v>660.47</v>
      </c>
      <c r="I2416" s="383"/>
      <c r="J2416" s="25">
        <f t="shared" si="1163"/>
        <v>660.47</v>
      </c>
      <c r="M2416" s="25" t="e">
        <f>VLOOKUP(B2416,'INS-SIN-SD-10-2023'!A:D,4,0)</f>
        <v>#N/A</v>
      </c>
      <c r="N2416" s="25" t="e">
        <f t="shared" si="1164"/>
        <v>#N/A</v>
      </c>
      <c r="O2416" s="377"/>
      <c r="P2416" s="377" t="s">
        <v>13813</v>
      </c>
    </row>
    <row r="2417" spans="1:16" ht="30" x14ac:dyDescent="0.25">
      <c r="A2417" s="328" t="s">
        <v>14186</v>
      </c>
      <c r="B2417" s="357"/>
      <c r="C2417" s="339" t="s">
        <v>14187</v>
      </c>
      <c r="D2417" s="339"/>
      <c r="E2417" s="334" t="s">
        <v>6</v>
      </c>
      <c r="F2417" s="334"/>
      <c r="G2417" s="358"/>
      <c r="H2417" s="359"/>
      <c r="I2417" s="340">
        <f>SUMIF(A:A,A2417,J:J)</f>
        <v>727.22</v>
      </c>
      <c r="J2417" s="377"/>
      <c r="K2417" s="377"/>
      <c r="L2417" s="377"/>
      <c r="M2417" s="377"/>
      <c r="N2417" s="377"/>
      <c r="O2417" s="377"/>
      <c r="P2417" s="377"/>
    </row>
    <row r="2418" spans="1:16" ht="30" x14ac:dyDescent="0.25">
      <c r="A2418" s="390" t="str">
        <f t="shared" ref="A2418:A2420" si="1165">IF(O2418&lt;&gt;0,O2418,A2417)</f>
        <v>09092/ORSE</v>
      </c>
      <c r="B2418" s="391">
        <v>88267</v>
      </c>
      <c r="C2418" s="392"/>
      <c r="D2418" s="392" t="s">
        <v>3307</v>
      </c>
      <c r="E2418" s="393"/>
      <c r="F2418" s="393" t="s">
        <v>517</v>
      </c>
      <c r="G2418" s="394">
        <v>0.5</v>
      </c>
      <c r="H2418" s="395">
        <f>VLOOKUP(B2418,'CMP-SIN-SD-10-2023'!A:D,4,0)</f>
        <v>28.78</v>
      </c>
      <c r="I2418" s="395"/>
      <c r="J2418" s="25">
        <f t="shared" ref="J2418:J2420" si="1166">TRUNC((H2418*G2418),2)</f>
        <v>14.39</v>
      </c>
      <c r="M2418" s="25">
        <f>VLOOKUP(B2418,'CMP-SIN-SD-10-2023'!A:D,4,0)</f>
        <v>28.78</v>
      </c>
      <c r="N2418" s="25" t="b">
        <f t="shared" ref="N2418:N2420" si="1167">M2418=H2418</f>
        <v>1</v>
      </c>
      <c r="O2418" s="377"/>
      <c r="P2418" s="377"/>
    </row>
    <row r="2419" spans="1:16" x14ac:dyDescent="0.25">
      <c r="A2419" s="367" t="str">
        <f t="shared" si="1165"/>
        <v>09092/ORSE</v>
      </c>
      <c r="B2419" s="226">
        <v>88316</v>
      </c>
      <c r="C2419" s="227"/>
      <c r="D2419" s="227" t="s">
        <v>3346</v>
      </c>
      <c r="E2419" s="228"/>
      <c r="F2419" s="228" t="s">
        <v>517</v>
      </c>
      <c r="G2419" s="368">
        <v>0.5</v>
      </c>
      <c r="H2419" s="369">
        <f>VLOOKUP(B2419,'CMP-SIN-SD-10-2023'!A:D,4,0)</f>
        <v>21.91</v>
      </c>
      <c r="I2419" s="369"/>
      <c r="J2419" s="25">
        <f t="shared" si="1166"/>
        <v>10.95</v>
      </c>
      <c r="M2419" s="25">
        <f>VLOOKUP(B2419,'CMP-SIN-SD-10-2023'!A:D,4,0)</f>
        <v>21.91</v>
      </c>
      <c r="N2419" s="25" t="b">
        <f t="shared" si="1167"/>
        <v>1</v>
      </c>
      <c r="O2419" s="377"/>
      <c r="P2419" s="377"/>
    </row>
    <row r="2420" spans="1:16" ht="30" x14ac:dyDescent="0.25">
      <c r="A2420" s="378" t="str">
        <f t="shared" si="1165"/>
        <v>09092/ORSE</v>
      </c>
      <c r="B2420" s="379" t="s">
        <v>14188</v>
      </c>
      <c r="C2420" s="380"/>
      <c r="D2420" s="380" t="s">
        <v>14189</v>
      </c>
      <c r="E2420" s="381"/>
      <c r="F2420" s="381" t="s">
        <v>6</v>
      </c>
      <c r="G2420" s="382">
        <v>1</v>
      </c>
      <c r="H2420" s="383">
        <v>701.88</v>
      </c>
      <c r="I2420" s="383"/>
      <c r="J2420" s="25">
        <f t="shared" si="1166"/>
        <v>701.88</v>
      </c>
      <c r="M2420" s="25" t="e">
        <f>VLOOKUP(B2420,'INS-SIN-SD-10-2023'!A:D,4,0)</f>
        <v>#N/A</v>
      </c>
      <c r="N2420" s="25" t="e">
        <f t="shared" si="1167"/>
        <v>#N/A</v>
      </c>
      <c r="O2420" s="377"/>
      <c r="P2420" s="377" t="s">
        <v>13813</v>
      </c>
    </row>
    <row r="2421" spans="1:16" ht="30" x14ac:dyDescent="0.25">
      <c r="A2421" s="328">
        <v>95248</v>
      </c>
      <c r="B2421" s="357"/>
      <c r="C2421" s="339" t="s">
        <v>4598</v>
      </c>
      <c r="D2421" s="339"/>
      <c r="E2421" s="334" t="s">
        <v>6</v>
      </c>
      <c r="F2421" s="334"/>
      <c r="G2421" s="358"/>
      <c r="H2421" s="359"/>
      <c r="I2421" s="340">
        <f>SUMIF(A:A,A2421,J:J)</f>
        <v>70.17</v>
      </c>
      <c r="J2421" s="377"/>
      <c r="K2421" s="377"/>
      <c r="L2421" s="377"/>
      <c r="M2421" s="377"/>
      <c r="N2421" s="377"/>
      <c r="O2421" s="377"/>
      <c r="P2421" s="377"/>
    </row>
    <row r="2422" spans="1:16" ht="30" x14ac:dyDescent="0.25">
      <c r="A2422" s="390">
        <f t="shared" ref="A2422:A2425" si="1168">IF(O2422&lt;&gt;0,O2422,A2421)</f>
        <v>95248</v>
      </c>
      <c r="B2422" s="391">
        <v>88248</v>
      </c>
      <c r="C2422" s="392"/>
      <c r="D2422" s="392" t="s">
        <v>3290</v>
      </c>
      <c r="E2422" s="393"/>
      <c r="F2422" s="393" t="s">
        <v>517</v>
      </c>
      <c r="G2422" s="394">
        <v>7.1900000000000006E-2</v>
      </c>
      <c r="H2422" s="395">
        <f>VLOOKUP(B2422,'CMP-SIN-SD-10-2023'!A:D,4,0)</f>
        <v>22.17</v>
      </c>
      <c r="I2422" s="395"/>
      <c r="J2422" s="25">
        <f t="shared" ref="J2422:J2425" si="1169">TRUNC((H2422*G2422),2)</f>
        <v>1.59</v>
      </c>
      <c r="M2422" s="25">
        <f>VLOOKUP(B2422,'CMP-SIN-SD-10-2023'!A:D,4,0)</f>
        <v>22.17</v>
      </c>
      <c r="N2422" s="25" t="b">
        <f t="shared" ref="N2422:N2425" si="1170">M2422=H2422</f>
        <v>1</v>
      </c>
      <c r="O2422" s="377"/>
      <c r="P2422" s="377"/>
    </row>
    <row r="2423" spans="1:16" ht="30" x14ac:dyDescent="0.25">
      <c r="A2423" s="367">
        <f t="shared" si="1168"/>
        <v>95248</v>
      </c>
      <c r="B2423" s="226">
        <v>88267</v>
      </c>
      <c r="C2423" s="227"/>
      <c r="D2423" s="227" t="s">
        <v>3307</v>
      </c>
      <c r="E2423" s="228"/>
      <c r="F2423" s="228" t="s">
        <v>517</v>
      </c>
      <c r="G2423" s="368">
        <v>7.1900000000000006E-2</v>
      </c>
      <c r="H2423" s="369">
        <f>VLOOKUP(B2423,'CMP-SIN-SD-10-2023'!A:D,4,0)</f>
        <v>28.78</v>
      </c>
      <c r="I2423" s="369"/>
      <c r="J2423" s="25">
        <f t="shared" si="1169"/>
        <v>2.06</v>
      </c>
      <c r="M2423" s="25">
        <f>VLOOKUP(B2423,'CMP-SIN-SD-10-2023'!A:D,4,0)</f>
        <v>28.78</v>
      </c>
      <c r="N2423" s="25" t="b">
        <f t="shared" si="1170"/>
        <v>1</v>
      </c>
      <c r="O2423" s="377"/>
      <c r="P2423" s="377"/>
    </row>
    <row r="2424" spans="1:16" x14ac:dyDescent="0.25">
      <c r="A2424" s="367">
        <f t="shared" si="1168"/>
        <v>95248</v>
      </c>
      <c r="B2424" s="226">
        <v>3148</v>
      </c>
      <c r="C2424" s="227"/>
      <c r="D2424" s="227" t="s">
        <v>7618</v>
      </c>
      <c r="E2424" s="228"/>
      <c r="F2424" s="228" t="s">
        <v>6</v>
      </c>
      <c r="G2424" s="368">
        <v>8.3999999999999995E-3</v>
      </c>
      <c r="H2424" s="369">
        <f>VLOOKUP(B2424,'INS-SIN-SD-10-2023'!A:D,4,0)</f>
        <v>14.6</v>
      </c>
      <c r="I2424" s="369"/>
      <c r="J2424" s="25">
        <f t="shared" si="1169"/>
        <v>0.12</v>
      </c>
      <c r="M2424" s="25">
        <f>VLOOKUP(B2424,'INS-SIN-SD-10-2023'!A:D,4,0)</f>
        <v>14.6</v>
      </c>
      <c r="N2424" s="25" t="b">
        <f t="shared" si="1170"/>
        <v>1</v>
      </c>
      <c r="O2424" s="377"/>
      <c r="P2424" s="377" t="s">
        <v>13773</v>
      </c>
    </row>
    <row r="2425" spans="1:16" x14ac:dyDescent="0.25">
      <c r="A2425" s="378">
        <f t="shared" si="1168"/>
        <v>95248</v>
      </c>
      <c r="B2425" s="379">
        <v>11748</v>
      </c>
      <c r="C2425" s="380"/>
      <c r="D2425" s="380" t="s">
        <v>4741</v>
      </c>
      <c r="E2425" s="381"/>
      <c r="F2425" s="381" t="s">
        <v>6</v>
      </c>
      <c r="G2425" s="382">
        <v>1</v>
      </c>
      <c r="H2425" s="383">
        <f>VLOOKUP(B2425,'INS-SIN-SD-10-2023'!A:D,4,0)</f>
        <v>66.400000000000006</v>
      </c>
      <c r="I2425" s="383"/>
      <c r="J2425" s="25">
        <f t="shared" si="1169"/>
        <v>66.400000000000006</v>
      </c>
      <c r="M2425" s="25">
        <f>VLOOKUP(B2425,'INS-SIN-SD-10-2023'!A:D,4,0)</f>
        <v>66.400000000000006</v>
      </c>
      <c r="N2425" s="25" t="b">
        <f t="shared" si="1170"/>
        <v>1</v>
      </c>
      <c r="O2425" s="377"/>
      <c r="P2425" s="377" t="s">
        <v>13773</v>
      </c>
    </row>
    <row r="2426" spans="1:16" ht="30" x14ac:dyDescent="0.25">
      <c r="A2426" s="328">
        <v>95249</v>
      </c>
      <c r="B2426" s="357"/>
      <c r="C2426" s="339" t="s">
        <v>4599</v>
      </c>
      <c r="D2426" s="339"/>
      <c r="E2426" s="334" t="s">
        <v>6</v>
      </c>
      <c r="F2426" s="334"/>
      <c r="G2426" s="358"/>
      <c r="H2426" s="359"/>
      <c r="I2426" s="340">
        <f>SUMIF(A:A,A2426,J:J)</f>
        <v>82.410000000000011</v>
      </c>
      <c r="J2426" s="377"/>
      <c r="K2426" s="377"/>
      <c r="L2426" s="377"/>
      <c r="M2426" s="377"/>
      <c r="N2426" s="377"/>
      <c r="O2426" s="377"/>
      <c r="P2426" s="377"/>
    </row>
    <row r="2427" spans="1:16" ht="30" x14ac:dyDescent="0.25">
      <c r="A2427" s="390">
        <f t="shared" ref="A2427:A2430" si="1171">IF(O2427&lt;&gt;0,O2427,A2426)</f>
        <v>95249</v>
      </c>
      <c r="B2427" s="391">
        <v>88248</v>
      </c>
      <c r="C2427" s="392"/>
      <c r="D2427" s="392" t="s">
        <v>3290</v>
      </c>
      <c r="E2427" s="393"/>
      <c r="F2427" s="393" t="s">
        <v>517</v>
      </c>
      <c r="G2427" s="394">
        <v>0.11020000000000001</v>
      </c>
      <c r="H2427" s="395">
        <f>VLOOKUP(B2427,'CMP-SIN-SD-10-2023'!A:D,4,0)</f>
        <v>22.17</v>
      </c>
      <c r="I2427" s="395"/>
      <c r="J2427" s="25">
        <f t="shared" ref="J2427:J2430" si="1172">TRUNC((H2427*G2427),2)</f>
        <v>2.44</v>
      </c>
      <c r="M2427" s="25">
        <f>VLOOKUP(B2427,'CMP-SIN-SD-10-2023'!A:D,4,0)</f>
        <v>22.17</v>
      </c>
      <c r="N2427" s="25" t="b">
        <f t="shared" ref="N2427:N2430" si="1173">M2427=H2427</f>
        <v>1</v>
      </c>
      <c r="O2427" s="377"/>
      <c r="P2427" s="377"/>
    </row>
    <row r="2428" spans="1:16" ht="30" x14ac:dyDescent="0.25">
      <c r="A2428" s="367">
        <f t="shared" si="1171"/>
        <v>95249</v>
      </c>
      <c r="B2428" s="226">
        <v>88267</v>
      </c>
      <c r="C2428" s="227"/>
      <c r="D2428" s="227" t="s">
        <v>3307</v>
      </c>
      <c r="E2428" s="228"/>
      <c r="F2428" s="228" t="s">
        <v>517</v>
      </c>
      <c r="G2428" s="368">
        <v>0.11020000000000001</v>
      </c>
      <c r="H2428" s="369">
        <f>VLOOKUP(B2428,'CMP-SIN-SD-10-2023'!A:D,4,0)</f>
        <v>28.78</v>
      </c>
      <c r="I2428" s="369"/>
      <c r="J2428" s="25">
        <f t="shared" si="1172"/>
        <v>3.17</v>
      </c>
      <c r="M2428" s="25">
        <f>VLOOKUP(B2428,'CMP-SIN-SD-10-2023'!A:D,4,0)</f>
        <v>28.78</v>
      </c>
      <c r="N2428" s="25" t="b">
        <f t="shared" si="1173"/>
        <v>1</v>
      </c>
      <c r="O2428" s="377"/>
      <c r="P2428" s="377"/>
    </row>
    <row r="2429" spans="1:16" x14ac:dyDescent="0.25">
      <c r="A2429" s="367">
        <f t="shared" si="1171"/>
        <v>95249</v>
      </c>
      <c r="B2429" s="226">
        <v>3148</v>
      </c>
      <c r="C2429" s="227"/>
      <c r="D2429" s="227" t="s">
        <v>7618</v>
      </c>
      <c r="E2429" s="228"/>
      <c r="F2429" s="228" t="s">
        <v>6</v>
      </c>
      <c r="G2429" s="368">
        <v>1.06E-2</v>
      </c>
      <c r="H2429" s="369">
        <f>VLOOKUP(B2429,'INS-SIN-SD-10-2023'!A:D,4,0)</f>
        <v>14.6</v>
      </c>
      <c r="I2429" s="369"/>
      <c r="J2429" s="25">
        <f t="shared" si="1172"/>
        <v>0.15</v>
      </c>
      <c r="M2429" s="25">
        <f>VLOOKUP(B2429,'INS-SIN-SD-10-2023'!A:D,4,0)</f>
        <v>14.6</v>
      </c>
      <c r="N2429" s="25" t="b">
        <f t="shared" si="1173"/>
        <v>1</v>
      </c>
      <c r="O2429" s="377"/>
      <c r="P2429" s="377" t="s">
        <v>13773</v>
      </c>
    </row>
    <row r="2430" spans="1:16" x14ac:dyDescent="0.25">
      <c r="A2430" s="378">
        <f t="shared" si="1171"/>
        <v>95249</v>
      </c>
      <c r="B2430" s="379">
        <v>11749</v>
      </c>
      <c r="C2430" s="380"/>
      <c r="D2430" s="380" t="s">
        <v>4742</v>
      </c>
      <c r="E2430" s="381"/>
      <c r="F2430" s="381" t="s">
        <v>6</v>
      </c>
      <c r="G2430" s="382">
        <v>1</v>
      </c>
      <c r="H2430" s="383">
        <f>VLOOKUP(B2430,'INS-SIN-SD-10-2023'!A:D,4,0)</f>
        <v>76.650000000000006</v>
      </c>
      <c r="I2430" s="383"/>
      <c r="J2430" s="25">
        <f t="shared" si="1172"/>
        <v>76.650000000000006</v>
      </c>
      <c r="M2430" s="25">
        <f>VLOOKUP(B2430,'INS-SIN-SD-10-2023'!A:D,4,0)</f>
        <v>76.650000000000006</v>
      </c>
      <c r="N2430" s="25" t="b">
        <f t="shared" si="1173"/>
        <v>1</v>
      </c>
      <c r="O2430" s="377"/>
      <c r="P2430" s="377" t="s">
        <v>13773</v>
      </c>
    </row>
    <row r="2431" spans="1:16" ht="45" x14ac:dyDescent="0.25">
      <c r="A2431" s="328">
        <v>92336</v>
      </c>
      <c r="B2431" s="357"/>
      <c r="C2431" s="339" t="s">
        <v>1919</v>
      </c>
      <c r="D2431" s="339"/>
      <c r="E2431" s="334" t="s">
        <v>16</v>
      </c>
      <c r="F2431" s="334"/>
      <c r="G2431" s="358"/>
      <c r="H2431" s="359"/>
      <c r="I2431" s="340">
        <f>SUMIF(A:A,A2431,J:J)</f>
        <v>109.52</v>
      </c>
      <c r="J2431" s="377"/>
      <c r="K2431" s="377"/>
      <c r="L2431" s="377"/>
      <c r="M2431" s="377"/>
      <c r="N2431" s="377"/>
      <c r="O2431" s="377"/>
      <c r="P2431" s="377"/>
    </row>
    <row r="2432" spans="1:16" ht="30" x14ac:dyDescent="0.25">
      <c r="A2432" s="390">
        <f t="shared" ref="A2432:A2434" si="1174">IF(O2432&lt;&gt;0,O2432,A2431)</f>
        <v>92336</v>
      </c>
      <c r="B2432" s="391">
        <v>88248</v>
      </c>
      <c r="C2432" s="392"/>
      <c r="D2432" s="392" t="s">
        <v>3290</v>
      </c>
      <c r="E2432" s="393"/>
      <c r="F2432" s="393" t="s">
        <v>517</v>
      </c>
      <c r="G2432" s="394">
        <v>0.30599999999999999</v>
      </c>
      <c r="H2432" s="395">
        <f>VLOOKUP(B2432,'CMP-SIN-SD-10-2023'!A:D,4,0)</f>
        <v>22.17</v>
      </c>
      <c r="I2432" s="395"/>
      <c r="J2432" s="25">
        <f t="shared" ref="J2432:J2434" si="1175">TRUNC((H2432*G2432),2)</f>
        <v>6.78</v>
      </c>
      <c r="M2432" s="25">
        <f>VLOOKUP(B2432,'CMP-SIN-SD-10-2023'!A:D,4,0)</f>
        <v>22.17</v>
      </c>
      <c r="N2432" s="25" t="b">
        <f t="shared" ref="N2432:N2434" si="1176">M2432=H2432</f>
        <v>1</v>
      </c>
      <c r="O2432" s="377"/>
      <c r="P2432" s="377"/>
    </row>
    <row r="2433" spans="1:16" ht="30" x14ac:dyDescent="0.25">
      <c r="A2433" s="367">
        <f t="shared" si="1174"/>
        <v>92336</v>
      </c>
      <c r="B2433" s="226">
        <v>88267</v>
      </c>
      <c r="C2433" s="227"/>
      <c r="D2433" s="227" t="s">
        <v>3307</v>
      </c>
      <c r="E2433" s="228"/>
      <c r="F2433" s="228" t="s">
        <v>517</v>
      </c>
      <c r="G2433" s="368">
        <v>0.30599999999999999</v>
      </c>
      <c r="H2433" s="369">
        <f>VLOOKUP(B2433,'CMP-SIN-SD-10-2023'!A:D,4,0)</f>
        <v>28.78</v>
      </c>
      <c r="I2433" s="369"/>
      <c r="J2433" s="25">
        <f t="shared" si="1175"/>
        <v>8.8000000000000007</v>
      </c>
      <c r="M2433" s="25">
        <f>VLOOKUP(B2433,'CMP-SIN-SD-10-2023'!A:D,4,0)</f>
        <v>28.78</v>
      </c>
      <c r="N2433" s="25" t="b">
        <f t="shared" si="1176"/>
        <v>1</v>
      </c>
      <c r="O2433" s="377"/>
      <c r="P2433" s="377"/>
    </row>
    <row r="2434" spans="1:16" ht="30" x14ac:dyDescent="0.25">
      <c r="A2434" s="378">
        <f t="shared" si="1174"/>
        <v>92336</v>
      </c>
      <c r="B2434" s="379">
        <v>7701</v>
      </c>
      <c r="C2434" s="380"/>
      <c r="D2434" s="380" t="s">
        <v>7838</v>
      </c>
      <c r="E2434" s="381"/>
      <c r="F2434" s="381" t="s">
        <v>16</v>
      </c>
      <c r="G2434" s="382">
        <v>1.0389999999999999</v>
      </c>
      <c r="H2434" s="383">
        <f>VLOOKUP(B2434,'INS-SIN-SD-10-2023'!A:D,4,0)</f>
        <v>90.42</v>
      </c>
      <c r="I2434" s="383"/>
      <c r="J2434" s="25">
        <f t="shared" si="1175"/>
        <v>93.94</v>
      </c>
      <c r="M2434" s="25">
        <f>VLOOKUP(B2434,'INS-SIN-SD-10-2023'!A:D,4,0)</f>
        <v>90.42</v>
      </c>
      <c r="N2434" s="25" t="b">
        <f t="shared" si="1176"/>
        <v>1</v>
      </c>
      <c r="O2434" s="377"/>
      <c r="P2434" s="377" t="s">
        <v>13773</v>
      </c>
    </row>
    <row r="2435" spans="1:16" ht="75" x14ac:dyDescent="0.25">
      <c r="A2435" s="328">
        <v>94473</v>
      </c>
      <c r="B2435" s="357"/>
      <c r="C2435" s="339" t="s">
        <v>4743</v>
      </c>
      <c r="D2435" s="339"/>
      <c r="E2435" s="334" t="s">
        <v>6</v>
      </c>
      <c r="F2435" s="334"/>
      <c r="G2435" s="358"/>
      <c r="H2435" s="359"/>
      <c r="I2435" s="340">
        <f>SUMIF(A:A,A2435,J:J)</f>
        <v>128.47</v>
      </c>
      <c r="J2435" s="377"/>
      <c r="K2435" s="377"/>
      <c r="L2435" s="377"/>
      <c r="M2435" s="377"/>
      <c r="N2435" s="377"/>
      <c r="O2435" s="377"/>
      <c r="P2435" s="377"/>
    </row>
    <row r="2436" spans="1:16" ht="30" x14ac:dyDescent="0.25">
      <c r="A2436" s="390">
        <f t="shared" ref="A2436:A2440" si="1177">IF(O2436&lt;&gt;0,O2436,A2435)</f>
        <v>94473</v>
      </c>
      <c r="B2436" s="391">
        <v>88248</v>
      </c>
      <c r="C2436" s="392"/>
      <c r="D2436" s="392" t="s">
        <v>3290</v>
      </c>
      <c r="E2436" s="393"/>
      <c r="F2436" s="393" t="s">
        <v>517</v>
      </c>
      <c r="G2436" s="394">
        <v>0.52200000000000002</v>
      </c>
      <c r="H2436" s="395">
        <f>VLOOKUP(B2436,'CMP-SIN-SD-10-2023'!A:D,4,0)</f>
        <v>22.17</v>
      </c>
      <c r="I2436" s="395"/>
      <c r="J2436" s="25">
        <f t="shared" ref="J2436:J2440" si="1178">TRUNC((H2436*G2436),2)</f>
        <v>11.57</v>
      </c>
      <c r="M2436" s="25">
        <f>VLOOKUP(B2436,'CMP-SIN-SD-10-2023'!A:D,4,0)</f>
        <v>22.17</v>
      </c>
      <c r="N2436" s="25" t="b">
        <f t="shared" ref="N2436:N2440" si="1179">M2436=H2436</f>
        <v>1</v>
      </c>
      <c r="O2436" s="377"/>
      <c r="P2436" s="377"/>
    </row>
    <row r="2437" spans="1:16" ht="30" x14ac:dyDescent="0.25">
      <c r="A2437" s="367">
        <f t="shared" si="1177"/>
        <v>94473</v>
      </c>
      <c r="B2437" s="226">
        <v>88267</v>
      </c>
      <c r="C2437" s="227"/>
      <c r="D2437" s="227" t="s">
        <v>3307</v>
      </c>
      <c r="E2437" s="228"/>
      <c r="F2437" s="228" t="s">
        <v>517</v>
      </c>
      <c r="G2437" s="368">
        <v>0.52200000000000002</v>
      </c>
      <c r="H2437" s="369">
        <f>VLOOKUP(B2437,'CMP-SIN-SD-10-2023'!A:D,4,0)</f>
        <v>28.78</v>
      </c>
      <c r="I2437" s="369"/>
      <c r="J2437" s="25">
        <f t="shared" si="1178"/>
        <v>15.02</v>
      </c>
      <c r="M2437" s="25">
        <f>VLOOKUP(B2437,'CMP-SIN-SD-10-2023'!A:D,4,0)</f>
        <v>28.78</v>
      </c>
      <c r="N2437" s="25" t="b">
        <f t="shared" si="1179"/>
        <v>1</v>
      </c>
      <c r="O2437" s="377"/>
      <c r="P2437" s="377"/>
    </row>
    <row r="2438" spans="1:16" x14ac:dyDescent="0.25">
      <c r="A2438" s="367">
        <f t="shared" si="1177"/>
        <v>94473</v>
      </c>
      <c r="B2438" s="226">
        <v>3148</v>
      </c>
      <c r="C2438" s="227"/>
      <c r="D2438" s="227" t="s">
        <v>7618</v>
      </c>
      <c r="E2438" s="228"/>
      <c r="F2438" s="228" t="s">
        <v>6</v>
      </c>
      <c r="G2438" s="368">
        <v>2.7E-2</v>
      </c>
      <c r="H2438" s="369">
        <f>VLOOKUP(B2438,'INS-SIN-SD-10-2023'!A:D,4,0)</f>
        <v>14.6</v>
      </c>
      <c r="I2438" s="369"/>
      <c r="J2438" s="25">
        <f t="shared" si="1178"/>
        <v>0.39</v>
      </c>
      <c r="M2438" s="25">
        <f>VLOOKUP(B2438,'INS-SIN-SD-10-2023'!A:D,4,0)</f>
        <v>14.6</v>
      </c>
      <c r="N2438" s="25" t="b">
        <f t="shared" si="1179"/>
        <v>1</v>
      </c>
      <c r="O2438" s="377"/>
      <c r="P2438" s="377" t="s">
        <v>13773</v>
      </c>
    </row>
    <row r="2439" spans="1:16" x14ac:dyDescent="0.25">
      <c r="A2439" s="367">
        <f t="shared" si="1177"/>
        <v>94473</v>
      </c>
      <c r="B2439" s="226">
        <v>7307</v>
      </c>
      <c r="C2439" s="227"/>
      <c r="D2439" s="227" t="s">
        <v>7620</v>
      </c>
      <c r="E2439" s="228"/>
      <c r="F2439" s="228" t="s">
        <v>3012</v>
      </c>
      <c r="G2439" s="368">
        <v>3.0000000000000001E-3</v>
      </c>
      <c r="H2439" s="369">
        <f>VLOOKUP(B2439,'INS-SIN-SD-10-2023'!A:D,4,0)</f>
        <v>41.98</v>
      </c>
      <c r="I2439" s="369"/>
      <c r="J2439" s="25">
        <f t="shared" si="1178"/>
        <v>0.12</v>
      </c>
      <c r="M2439" s="25">
        <f>VLOOKUP(B2439,'INS-SIN-SD-10-2023'!A:D,4,0)</f>
        <v>41.98</v>
      </c>
      <c r="N2439" s="25" t="b">
        <f t="shared" si="1179"/>
        <v>1</v>
      </c>
      <c r="O2439" s="377"/>
      <c r="P2439" s="377" t="s">
        <v>13773</v>
      </c>
    </row>
    <row r="2440" spans="1:16" ht="30" x14ac:dyDescent="0.25">
      <c r="A2440" s="378">
        <f t="shared" si="1177"/>
        <v>94473</v>
      </c>
      <c r="B2440" s="379">
        <v>3470</v>
      </c>
      <c r="C2440" s="380"/>
      <c r="D2440" s="380" t="s">
        <v>7547</v>
      </c>
      <c r="E2440" s="381"/>
      <c r="F2440" s="381" t="s">
        <v>6</v>
      </c>
      <c r="G2440" s="382">
        <v>1</v>
      </c>
      <c r="H2440" s="383">
        <f>VLOOKUP(B2440,'INS-SIN-SD-10-2023'!A:D,4,0)</f>
        <v>101.37</v>
      </c>
      <c r="I2440" s="383"/>
      <c r="J2440" s="25">
        <f t="shared" si="1178"/>
        <v>101.37</v>
      </c>
      <c r="M2440" s="25">
        <f>VLOOKUP(B2440,'INS-SIN-SD-10-2023'!A:D,4,0)</f>
        <v>101.37</v>
      </c>
      <c r="N2440" s="25" t="b">
        <f t="shared" si="1179"/>
        <v>1</v>
      </c>
      <c r="O2440" s="377"/>
      <c r="P2440" s="377" t="s">
        <v>13773</v>
      </c>
    </row>
    <row r="2441" spans="1:16" ht="45" x14ac:dyDescent="0.25">
      <c r="A2441" s="328">
        <v>97488</v>
      </c>
      <c r="B2441" s="357"/>
      <c r="C2441" s="339" t="s">
        <v>2389</v>
      </c>
      <c r="D2441" s="339"/>
      <c r="E2441" s="334" t="s">
        <v>6</v>
      </c>
      <c r="F2441" s="334"/>
      <c r="G2441" s="358"/>
      <c r="H2441" s="359"/>
      <c r="I2441" s="340">
        <f>SUMIF(A:A,A2441,J:J)</f>
        <v>356.23</v>
      </c>
      <c r="J2441" s="377"/>
      <c r="K2441" s="377"/>
      <c r="L2441" s="377"/>
      <c r="M2441" s="377"/>
      <c r="N2441" s="377"/>
      <c r="O2441" s="377"/>
      <c r="P2441" s="377"/>
    </row>
    <row r="2442" spans="1:16" ht="30" x14ac:dyDescent="0.25">
      <c r="A2442" s="390">
        <f t="shared" ref="A2442:A2446" si="1180">IF(O2442&lt;&gt;0,O2442,A2441)</f>
        <v>97488</v>
      </c>
      <c r="B2442" s="391">
        <v>88248</v>
      </c>
      <c r="C2442" s="392"/>
      <c r="D2442" s="392" t="s">
        <v>3290</v>
      </c>
      <c r="E2442" s="393"/>
      <c r="F2442" s="393" t="s">
        <v>517</v>
      </c>
      <c r="G2442" s="394">
        <v>0.58599999999999997</v>
      </c>
      <c r="H2442" s="395">
        <f>VLOOKUP(B2442,'CMP-SIN-SD-10-2023'!A:D,4,0)</f>
        <v>22.17</v>
      </c>
      <c r="I2442" s="395"/>
      <c r="J2442" s="25">
        <f t="shared" ref="J2442:J2446" si="1181">TRUNC((H2442*G2442),2)</f>
        <v>12.99</v>
      </c>
      <c r="M2442" s="25">
        <f>VLOOKUP(B2442,'CMP-SIN-SD-10-2023'!A:D,4,0)</f>
        <v>22.17</v>
      </c>
      <c r="N2442" s="25" t="b">
        <f t="shared" ref="N2442:N2446" si="1182">M2442=H2442</f>
        <v>1</v>
      </c>
      <c r="O2442" s="377"/>
      <c r="P2442" s="377"/>
    </row>
    <row r="2443" spans="1:16" ht="30" x14ac:dyDescent="0.25">
      <c r="A2443" s="367">
        <f t="shared" si="1180"/>
        <v>97488</v>
      </c>
      <c r="B2443" s="226">
        <v>88267</v>
      </c>
      <c r="C2443" s="227"/>
      <c r="D2443" s="227" t="s">
        <v>3307</v>
      </c>
      <c r="E2443" s="228"/>
      <c r="F2443" s="228" t="s">
        <v>517</v>
      </c>
      <c r="G2443" s="368">
        <v>0.58599999999999997</v>
      </c>
      <c r="H2443" s="369">
        <f>VLOOKUP(B2443,'CMP-SIN-SD-10-2023'!A:D,4,0)</f>
        <v>28.78</v>
      </c>
      <c r="I2443" s="369"/>
      <c r="J2443" s="25">
        <f t="shared" si="1181"/>
        <v>16.86</v>
      </c>
      <c r="M2443" s="25">
        <f>VLOOKUP(B2443,'CMP-SIN-SD-10-2023'!A:D,4,0)</f>
        <v>28.78</v>
      </c>
      <c r="N2443" s="25" t="b">
        <f t="shared" si="1182"/>
        <v>1</v>
      </c>
      <c r="O2443" s="377"/>
      <c r="P2443" s="377"/>
    </row>
    <row r="2444" spans="1:16" x14ac:dyDescent="0.25">
      <c r="A2444" s="367">
        <f t="shared" si="1180"/>
        <v>97488</v>
      </c>
      <c r="B2444" s="226">
        <v>88317</v>
      </c>
      <c r="C2444" s="227"/>
      <c r="D2444" s="227" t="s">
        <v>3347</v>
      </c>
      <c r="E2444" s="228"/>
      <c r="F2444" s="228" t="s">
        <v>517</v>
      </c>
      <c r="G2444" s="368">
        <v>0.58599999999999997</v>
      </c>
      <c r="H2444" s="369">
        <f>VLOOKUP(B2444,'CMP-SIN-SD-10-2023'!A:D,4,0)</f>
        <v>30.16</v>
      </c>
      <c r="I2444" s="369"/>
      <c r="J2444" s="25">
        <f t="shared" si="1181"/>
        <v>17.670000000000002</v>
      </c>
      <c r="M2444" s="25">
        <f>VLOOKUP(B2444,'CMP-SIN-SD-10-2023'!A:D,4,0)</f>
        <v>30.16</v>
      </c>
      <c r="N2444" s="25" t="b">
        <f t="shared" si="1182"/>
        <v>1</v>
      </c>
      <c r="O2444" s="377"/>
      <c r="P2444" s="377"/>
    </row>
    <row r="2445" spans="1:16" x14ac:dyDescent="0.25">
      <c r="A2445" s="367">
        <f t="shared" si="1180"/>
        <v>97488</v>
      </c>
      <c r="B2445" s="226">
        <v>11002</v>
      </c>
      <c r="C2445" s="227"/>
      <c r="D2445" s="227" t="s">
        <v>7585</v>
      </c>
      <c r="E2445" s="228"/>
      <c r="F2445" s="228" t="s">
        <v>17</v>
      </c>
      <c r="G2445" s="368">
        <v>6.7000000000000004E-2</v>
      </c>
      <c r="H2445" s="369">
        <f>VLOOKUP(B2445,'INS-SIN-SD-10-2023'!A:D,4,0)</f>
        <v>38.409999999999997</v>
      </c>
      <c r="I2445" s="369"/>
      <c r="J2445" s="25">
        <f t="shared" si="1181"/>
        <v>2.57</v>
      </c>
      <c r="M2445" s="25">
        <f>VLOOKUP(B2445,'INS-SIN-SD-10-2023'!A:D,4,0)</f>
        <v>38.409999999999997</v>
      </c>
      <c r="N2445" s="25" t="b">
        <f t="shared" si="1182"/>
        <v>1</v>
      </c>
      <c r="O2445" s="377"/>
      <c r="P2445" s="377" t="s">
        <v>13773</v>
      </c>
    </row>
    <row r="2446" spans="1:16" ht="30" x14ac:dyDescent="0.25">
      <c r="A2446" s="378">
        <f t="shared" si="1180"/>
        <v>97488</v>
      </c>
      <c r="B2446" s="379">
        <v>40422</v>
      </c>
      <c r="C2446" s="380"/>
      <c r="D2446" s="380" t="s">
        <v>7569</v>
      </c>
      <c r="E2446" s="381"/>
      <c r="F2446" s="381" t="s">
        <v>6</v>
      </c>
      <c r="G2446" s="382">
        <v>1</v>
      </c>
      <c r="H2446" s="383">
        <f>VLOOKUP(B2446,'INS-SIN-SD-10-2023'!A:D,4,0)</f>
        <v>306.14</v>
      </c>
      <c r="I2446" s="383"/>
      <c r="J2446" s="25">
        <f t="shared" si="1181"/>
        <v>306.14</v>
      </c>
      <c r="M2446" s="25">
        <f>VLOOKUP(B2446,'INS-SIN-SD-10-2023'!A:D,4,0)</f>
        <v>306.14</v>
      </c>
      <c r="N2446" s="25" t="b">
        <f t="shared" si="1182"/>
        <v>1</v>
      </c>
      <c r="O2446" s="377"/>
      <c r="P2446" s="377" t="s">
        <v>13773</v>
      </c>
    </row>
    <row r="2447" spans="1:16" ht="45" x14ac:dyDescent="0.25">
      <c r="A2447" s="328">
        <v>92642</v>
      </c>
      <c r="B2447" s="357"/>
      <c r="C2447" s="339" t="s">
        <v>2086</v>
      </c>
      <c r="D2447" s="339"/>
      <c r="E2447" s="334" t="s">
        <v>6</v>
      </c>
      <c r="F2447" s="334"/>
      <c r="G2447" s="358"/>
      <c r="H2447" s="359"/>
      <c r="I2447" s="340">
        <f>SUMIF(A:A,A2447,J:J)</f>
        <v>216.67000000000002</v>
      </c>
      <c r="J2447" s="377"/>
      <c r="K2447" s="377"/>
      <c r="L2447" s="377"/>
      <c r="M2447" s="377"/>
      <c r="N2447" s="377"/>
      <c r="O2447" s="377"/>
      <c r="P2447" s="377"/>
    </row>
    <row r="2448" spans="1:16" ht="30" x14ac:dyDescent="0.25">
      <c r="A2448" s="390">
        <f t="shared" ref="A2448:A2452" si="1183">IF(O2448&lt;&gt;0,O2448,A2447)</f>
        <v>92642</v>
      </c>
      <c r="B2448" s="391">
        <v>88248</v>
      </c>
      <c r="C2448" s="392"/>
      <c r="D2448" s="392" t="s">
        <v>3290</v>
      </c>
      <c r="E2448" s="393"/>
      <c r="F2448" s="393" t="s">
        <v>517</v>
      </c>
      <c r="G2448" s="394">
        <v>1.4710000000000001</v>
      </c>
      <c r="H2448" s="395">
        <f>VLOOKUP(B2448,'CMP-SIN-SD-10-2023'!A:D,4,0)</f>
        <v>22.17</v>
      </c>
      <c r="I2448" s="395"/>
      <c r="J2448" s="25">
        <f t="shared" ref="J2448:J2452" si="1184">TRUNC((H2448*G2448),2)</f>
        <v>32.61</v>
      </c>
      <c r="M2448" s="25">
        <f>VLOOKUP(B2448,'CMP-SIN-SD-10-2023'!A:D,4,0)</f>
        <v>22.17</v>
      </c>
      <c r="N2448" s="25" t="b">
        <f t="shared" ref="N2448:N2452" si="1185">M2448=H2448</f>
        <v>1</v>
      </c>
      <c r="O2448" s="377"/>
      <c r="P2448" s="377"/>
    </row>
    <row r="2449" spans="1:16" ht="30" x14ac:dyDescent="0.25">
      <c r="A2449" s="367">
        <f t="shared" si="1183"/>
        <v>92642</v>
      </c>
      <c r="B2449" s="226">
        <v>88267</v>
      </c>
      <c r="C2449" s="227"/>
      <c r="D2449" s="227" t="s">
        <v>3307</v>
      </c>
      <c r="E2449" s="228"/>
      <c r="F2449" s="228" t="s">
        <v>517</v>
      </c>
      <c r="G2449" s="368">
        <v>1.4710000000000001</v>
      </c>
      <c r="H2449" s="369">
        <f>VLOOKUP(B2449,'CMP-SIN-SD-10-2023'!A:D,4,0)</f>
        <v>28.78</v>
      </c>
      <c r="I2449" s="369"/>
      <c r="J2449" s="25">
        <f t="shared" si="1184"/>
        <v>42.33</v>
      </c>
      <c r="M2449" s="25">
        <f>VLOOKUP(B2449,'CMP-SIN-SD-10-2023'!A:D,4,0)</f>
        <v>28.78</v>
      </c>
      <c r="N2449" s="25" t="b">
        <f t="shared" si="1185"/>
        <v>1</v>
      </c>
      <c r="O2449" s="377"/>
      <c r="P2449" s="377"/>
    </row>
    <row r="2450" spans="1:16" x14ac:dyDescent="0.25">
      <c r="A2450" s="367">
        <f t="shared" si="1183"/>
        <v>92642</v>
      </c>
      <c r="B2450" s="226">
        <v>3148</v>
      </c>
      <c r="C2450" s="227"/>
      <c r="D2450" s="227" t="s">
        <v>7618</v>
      </c>
      <c r="E2450" s="228"/>
      <c r="F2450" s="228" t="s">
        <v>6</v>
      </c>
      <c r="G2450" s="368">
        <v>4.4999999999999998E-2</v>
      </c>
      <c r="H2450" s="369">
        <f>VLOOKUP(B2450,'INS-SIN-SD-10-2023'!A:D,4,0)</f>
        <v>14.6</v>
      </c>
      <c r="I2450" s="369"/>
      <c r="J2450" s="25">
        <f t="shared" si="1184"/>
        <v>0.65</v>
      </c>
      <c r="M2450" s="25">
        <f>VLOOKUP(B2450,'INS-SIN-SD-10-2023'!A:D,4,0)</f>
        <v>14.6</v>
      </c>
      <c r="N2450" s="25" t="b">
        <f t="shared" si="1185"/>
        <v>1</v>
      </c>
      <c r="O2450" s="377"/>
      <c r="P2450" s="377" t="s">
        <v>13773</v>
      </c>
    </row>
    <row r="2451" spans="1:16" x14ac:dyDescent="0.25">
      <c r="A2451" s="367">
        <f t="shared" si="1183"/>
        <v>92642</v>
      </c>
      <c r="B2451" s="226">
        <v>7307</v>
      </c>
      <c r="C2451" s="227"/>
      <c r="D2451" s="227" t="s">
        <v>7620</v>
      </c>
      <c r="E2451" s="228"/>
      <c r="F2451" s="228" t="s">
        <v>3012</v>
      </c>
      <c r="G2451" s="368">
        <v>1.0999999999999999E-2</v>
      </c>
      <c r="H2451" s="369">
        <f>VLOOKUP(B2451,'INS-SIN-SD-10-2023'!A:D,4,0)</f>
        <v>41.98</v>
      </c>
      <c r="I2451" s="369"/>
      <c r="J2451" s="25">
        <f t="shared" si="1184"/>
        <v>0.46</v>
      </c>
      <c r="M2451" s="25">
        <f>VLOOKUP(B2451,'INS-SIN-SD-10-2023'!A:D,4,0)</f>
        <v>41.98</v>
      </c>
      <c r="N2451" s="25" t="b">
        <f t="shared" si="1185"/>
        <v>1</v>
      </c>
      <c r="O2451" s="377"/>
      <c r="P2451" s="377" t="s">
        <v>13773</v>
      </c>
    </row>
    <row r="2452" spans="1:16" x14ac:dyDescent="0.25">
      <c r="A2452" s="378">
        <f t="shared" si="1183"/>
        <v>92642</v>
      </c>
      <c r="B2452" s="379">
        <v>6299</v>
      </c>
      <c r="C2452" s="380"/>
      <c r="D2452" s="380" t="s">
        <v>7783</v>
      </c>
      <c r="E2452" s="381"/>
      <c r="F2452" s="381" t="s">
        <v>6</v>
      </c>
      <c r="G2452" s="382">
        <v>1</v>
      </c>
      <c r="H2452" s="383">
        <f>VLOOKUP(B2452,'INS-SIN-SD-10-2023'!A:D,4,0)</f>
        <v>140.62</v>
      </c>
      <c r="I2452" s="383"/>
      <c r="J2452" s="25">
        <f t="shared" si="1184"/>
        <v>140.62</v>
      </c>
      <c r="M2452" s="25">
        <f>VLOOKUP(B2452,'INS-SIN-SD-10-2023'!A:D,4,0)</f>
        <v>140.62</v>
      </c>
      <c r="N2452" s="25" t="b">
        <f t="shared" si="1185"/>
        <v>1</v>
      </c>
      <c r="O2452" s="377"/>
      <c r="P2452" s="377" t="s">
        <v>13773</v>
      </c>
    </row>
    <row r="2453" spans="1:16" ht="45" x14ac:dyDescent="0.25">
      <c r="A2453" s="328">
        <v>92377</v>
      </c>
      <c r="B2453" s="357"/>
      <c r="C2453" s="339" t="s">
        <v>2066</v>
      </c>
      <c r="D2453" s="339"/>
      <c r="E2453" s="334" t="s">
        <v>6</v>
      </c>
      <c r="F2453" s="334"/>
      <c r="G2453" s="358"/>
      <c r="H2453" s="359"/>
      <c r="I2453" s="340">
        <f>SUMIF(A:A,A2453,J:J)</f>
        <v>98.27</v>
      </c>
      <c r="J2453" s="377"/>
      <c r="K2453" s="377"/>
      <c r="L2453" s="377"/>
      <c r="M2453" s="377"/>
      <c r="N2453" s="377"/>
      <c r="O2453" s="377"/>
      <c r="P2453" s="377"/>
    </row>
    <row r="2454" spans="1:16" ht="30" x14ac:dyDescent="0.25">
      <c r="A2454" s="390">
        <f t="shared" ref="A2454:A2458" si="1186">IF(O2454&lt;&gt;0,O2454,A2453)</f>
        <v>92377</v>
      </c>
      <c r="B2454" s="391">
        <v>88248</v>
      </c>
      <c r="C2454" s="392"/>
      <c r="D2454" s="392" t="s">
        <v>3290</v>
      </c>
      <c r="E2454" s="393"/>
      <c r="F2454" s="393" t="s">
        <v>517</v>
      </c>
      <c r="G2454" s="394">
        <v>0.73599999999999999</v>
      </c>
      <c r="H2454" s="395">
        <f>VLOOKUP(B2454,'CMP-SIN-SD-10-2023'!A:D,4,0)</f>
        <v>22.17</v>
      </c>
      <c r="I2454" s="395"/>
      <c r="J2454" s="25">
        <f t="shared" ref="J2454:J2458" si="1187">TRUNC((H2454*G2454),2)</f>
        <v>16.309999999999999</v>
      </c>
      <c r="M2454" s="25">
        <f>VLOOKUP(B2454,'CMP-SIN-SD-10-2023'!A:D,4,0)</f>
        <v>22.17</v>
      </c>
      <c r="N2454" s="25" t="b">
        <f t="shared" ref="N2454:N2458" si="1188">M2454=H2454</f>
        <v>1</v>
      </c>
      <c r="O2454" s="377"/>
      <c r="P2454" s="377"/>
    </row>
    <row r="2455" spans="1:16" ht="30" x14ac:dyDescent="0.25">
      <c r="A2455" s="367">
        <f t="shared" si="1186"/>
        <v>92377</v>
      </c>
      <c r="B2455" s="226">
        <v>88267</v>
      </c>
      <c r="C2455" s="227"/>
      <c r="D2455" s="227" t="s">
        <v>3307</v>
      </c>
      <c r="E2455" s="228"/>
      <c r="F2455" s="228" t="s">
        <v>517</v>
      </c>
      <c r="G2455" s="368">
        <v>0.73599999999999999</v>
      </c>
      <c r="H2455" s="369">
        <f>VLOOKUP(B2455,'CMP-SIN-SD-10-2023'!A:D,4,0)</f>
        <v>28.78</v>
      </c>
      <c r="I2455" s="369"/>
      <c r="J2455" s="25">
        <f t="shared" si="1187"/>
        <v>21.18</v>
      </c>
      <c r="M2455" s="25">
        <f>VLOOKUP(B2455,'CMP-SIN-SD-10-2023'!A:D,4,0)</f>
        <v>28.78</v>
      </c>
      <c r="N2455" s="25" t="b">
        <f t="shared" si="1188"/>
        <v>1</v>
      </c>
      <c r="O2455" s="377"/>
      <c r="P2455" s="377"/>
    </row>
    <row r="2456" spans="1:16" x14ac:dyDescent="0.25">
      <c r="A2456" s="367">
        <f t="shared" si="1186"/>
        <v>92377</v>
      </c>
      <c r="B2456" s="226">
        <v>3148</v>
      </c>
      <c r="C2456" s="227"/>
      <c r="D2456" s="227" t="s">
        <v>7618</v>
      </c>
      <c r="E2456" s="228"/>
      <c r="F2456" s="228" t="s">
        <v>6</v>
      </c>
      <c r="G2456" s="368">
        <v>0.03</v>
      </c>
      <c r="H2456" s="369">
        <f>VLOOKUP(B2456,'INS-SIN-SD-10-2023'!A:D,4,0)</f>
        <v>14.6</v>
      </c>
      <c r="I2456" s="369"/>
      <c r="J2456" s="25">
        <f t="shared" si="1187"/>
        <v>0.43</v>
      </c>
      <c r="M2456" s="25">
        <f>VLOOKUP(B2456,'INS-SIN-SD-10-2023'!A:D,4,0)</f>
        <v>14.6</v>
      </c>
      <c r="N2456" s="25" t="b">
        <f t="shared" si="1188"/>
        <v>1</v>
      </c>
      <c r="O2456" s="377"/>
      <c r="P2456" s="377" t="s">
        <v>13773</v>
      </c>
    </row>
    <row r="2457" spans="1:16" x14ac:dyDescent="0.25">
      <c r="A2457" s="367">
        <f t="shared" si="1186"/>
        <v>92377</v>
      </c>
      <c r="B2457" s="226">
        <v>7307</v>
      </c>
      <c r="C2457" s="227"/>
      <c r="D2457" s="227" t="s">
        <v>7620</v>
      </c>
      <c r="E2457" s="228"/>
      <c r="F2457" s="228" t="s">
        <v>3012</v>
      </c>
      <c r="G2457" s="368">
        <v>7.0000000000000001E-3</v>
      </c>
      <c r="H2457" s="369">
        <f>VLOOKUP(B2457,'INS-SIN-SD-10-2023'!A:D,4,0)</f>
        <v>41.98</v>
      </c>
      <c r="I2457" s="369"/>
      <c r="J2457" s="25">
        <f t="shared" si="1187"/>
        <v>0.28999999999999998</v>
      </c>
      <c r="M2457" s="25">
        <f>VLOOKUP(B2457,'INS-SIN-SD-10-2023'!A:D,4,0)</f>
        <v>41.98</v>
      </c>
      <c r="N2457" s="25" t="b">
        <f t="shared" si="1188"/>
        <v>1</v>
      </c>
      <c r="O2457" s="377"/>
      <c r="P2457" s="377" t="s">
        <v>13773</v>
      </c>
    </row>
    <row r="2458" spans="1:16" x14ac:dyDescent="0.25">
      <c r="A2458" s="378">
        <f t="shared" si="1186"/>
        <v>92377</v>
      </c>
      <c r="B2458" s="379">
        <v>4208</v>
      </c>
      <c r="C2458" s="380"/>
      <c r="D2458" s="380" t="s">
        <v>7694</v>
      </c>
      <c r="E2458" s="381"/>
      <c r="F2458" s="381" t="s">
        <v>6</v>
      </c>
      <c r="G2458" s="382">
        <v>1</v>
      </c>
      <c r="H2458" s="383">
        <f>VLOOKUP(B2458,'INS-SIN-SD-10-2023'!A:D,4,0)</f>
        <v>60.06</v>
      </c>
      <c r="I2458" s="383"/>
      <c r="J2458" s="25">
        <f t="shared" si="1187"/>
        <v>60.06</v>
      </c>
      <c r="M2458" s="25">
        <f>VLOOKUP(B2458,'INS-SIN-SD-10-2023'!A:D,4,0)</f>
        <v>60.06</v>
      </c>
      <c r="N2458" s="25" t="b">
        <f t="shared" si="1188"/>
        <v>1</v>
      </c>
      <c r="O2458" s="377"/>
      <c r="P2458" s="377" t="s">
        <v>13773</v>
      </c>
    </row>
    <row r="2459" spans="1:16" ht="60" x14ac:dyDescent="0.25">
      <c r="A2459" s="328">
        <v>72283</v>
      </c>
      <c r="B2459" s="357"/>
      <c r="C2459" s="339" t="s">
        <v>14190</v>
      </c>
      <c r="D2459" s="339"/>
      <c r="E2459" s="334" t="s">
        <v>6</v>
      </c>
      <c r="F2459" s="334"/>
      <c r="G2459" s="358"/>
      <c r="H2459" s="359"/>
      <c r="I2459" s="340">
        <f>SUMIF(A:A,A2459,J:J)</f>
        <v>1263.8699999999999</v>
      </c>
      <c r="J2459" s="377"/>
      <c r="K2459" s="377"/>
      <c r="L2459" s="377"/>
      <c r="M2459" s="377"/>
      <c r="N2459" s="377"/>
      <c r="O2459" s="377"/>
      <c r="P2459" s="377"/>
    </row>
    <row r="2460" spans="1:16" ht="30" x14ac:dyDescent="0.25">
      <c r="A2460" s="390">
        <f t="shared" ref="A2460:A2467" si="1189">IF(O2460&lt;&gt;0,O2460,A2459)</f>
        <v>72283</v>
      </c>
      <c r="B2460" s="391">
        <v>88267</v>
      </c>
      <c r="C2460" s="392"/>
      <c r="D2460" s="392" t="s">
        <v>3307</v>
      </c>
      <c r="E2460" s="393"/>
      <c r="F2460" s="393" t="s">
        <v>517</v>
      </c>
      <c r="G2460" s="394">
        <v>3.5</v>
      </c>
      <c r="H2460" s="395">
        <f>VLOOKUP(B2460,'CMP-SIN-SD-10-2023'!A:D,4,0)</f>
        <v>28.78</v>
      </c>
      <c r="I2460" s="395"/>
      <c r="J2460" s="25">
        <f t="shared" ref="J2460:J2467" si="1190">TRUNC((H2460*G2460),2)</f>
        <v>100.73</v>
      </c>
      <c r="M2460" s="25">
        <f>VLOOKUP(B2460,'CMP-SIN-SD-10-2023'!A:D,4,0)</f>
        <v>28.78</v>
      </c>
      <c r="N2460" s="25" t="b">
        <f t="shared" ref="N2460:N2467" si="1191">M2460=H2460</f>
        <v>1</v>
      </c>
      <c r="O2460" s="377"/>
      <c r="P2460" s="377"/>
    </row>
    <row r="2461" spans="1:16" x14ac:dyDescent="0.25">
      <c r="A2461" s="367">
        <f t="shared" si="1189"/>
        <v>72283</v>
      </c>
      <c r="B2461" s="226">
        <v>88316</v>
      </c>
      <c r="C2461" s="227"/>
      <c r="D2461" s="227" t="s">
        <v>3346</v>
      </c>
      <c r="E2461" s="228"/>
      <c r="F2461" s="228" t="s">
        <v>517</v>
      </c>
      <c r="G2461" s="368">
        <v>3.5</v>
      </c>
      <c r="H2461" s="369">
        <f>VLOOKUP(B2461,'CMP-SIN-SD-10-2023'!A:D,4,0)</f>
        <v>21.91</v>
      </c>
      <c r="I2461" s="369"/>
      <c r="J2461" s="25">
        <f t="shared" si="1190"/>
        <v>76.680000000000007</v>
      </c>
      <c r="M2461" s="25">
        <f>VLOOKUP(B2461,'CMP-SIN-SD-10-2023'!A:D,4,0)</f>
        <v>21.91</v>
      </c>
      <c r="N2461" s="25" t="b">
        <f t="shared" si="1191"/>
        <v>1</v>
      </c>
      <c r="O2461" s="377"/>
      <c r="P2461" s="377"/>
    </row>
    <row r="2462" spans="1:16" ht="45" x14ac:dyDescent="0.25">
      <c r="A2462" s="367">
        <f t="shared" si="1189"/>
        <v>72283</v>
      </c>
      <c r="B2462" s="226">
        <v>10899</v>
      </c>
      <c r="C2462" s="227"/>
      <c r="D2462" s="227" t="s">
        <v>7437</v>
      </c>
      <c r="E2462" s="228"/>
      <c r="F2462" s="228" t="s">
        <v>6</v>
      </c>
      <c r="G2462" s="368">
        <v>1</v>
      </c>
      <c r="H2462" s="369">
        <f>VLOOKUP(B2462,'INS-SIN-SD-10-2023'!A:D,4,0)</f>
        <v>87.61</v>
      </c>
      <c r="I2462" s="369"/>
      <c r="J2462" s="25">
        <f t="shared" si="1190"/>
        <v>87.61</v>
      </c>
      <c r="M2462" s="25">
        <f>VLOOKUP(B2462,'INS-SIN-SD-10-2023'!A:D,4,0)</f>
        <v>87.61</v>
      </c>
      <c r="N2462" s="25" t="b">
        <f t="shared" si="1191"/>
        <v>1</v>
      </c>
      <c r="O2462" s="377"/>
      <c r="P2462" s="377" t="s">
        <v>13773</v>
      </c>
    </row>
    <row r="2463" spans="1:16" ht="75" x14ac:dyDescent="0.25">
      <c r="A2463" s="367">
        <f t="shared" si="1189"/>
        <v>72283</v>
      </c>
      <c r="B2463" s="226">
        <v>10521</v>
      </c>
      <c r="C2463" s="227"/>
      <c r="D2463" s="227" t="s">
        <v>7504</v>
      </c>
      <c r="E2463" s="228"/>
      <c r="F2463" s="228" t="s">
        <v>6</v>
      </c>
      <c r="G2463" s="368">
        <v>1</v>
      </c>
      <c r="H2463" s="369">
        <f>VLOOKUP(B2463,'INS-SIN-SD-10-2023'!A:D,4,0)</f>
        <v>276.81</v>
      </c>
      <c r="I2463" s="369"/>
      <c r="J2463" s="25">
        <f t="shared" si="1190"/>
        <v>276.81</v>
      </c>
      <c r="M2463" s="25">
        <f>VLOOKUP(B2463,'INS-SIN-SD-10-2023'!A:D,4,0)</f>
        <v>276.81</v>
      </c>
      <c r="N2463" s="25" t="b">
        <f t="shared" si="1191"/>
        <v>1</v>
      </c>
      <c r="O2463" s="377"/>
      <c r="P2463" s="377" t="s">
        <v>13773</v>
      </c>
    </row>
    <row r="2464" spans="1:16" ht="45" x14ac:dyDescent="0.25">
      <c r="A2464" s="367">
        <f t="shared" si="1189"/>
        <v>72283</v>
      </c>
      <c r="B2464" s="226">
        <v>10902</v>
      </c>
      <c r="C2464" s="227"/>
      <c r="D2464" s="227" t="s">
        <v>7601</v>
      </c>
      <c r="E2464" s="228"/>
      <c r="F2464" s="228" t="s">
        <v>6</v>
      </c>
      <c r="G2464" s="368">
        <v>1</v>
      </c>
      <c r="H2464" s="369">
        <f>VLOOKUP(B2464,'INS-SIN-SD-10-2023'!A:D,4,0)</f>
        <v>71.69</v>
      </c>
      <c r="I2464" s="369"/>
      <c r="J2464" s="25">
        <f t="shared" si="1190"/>
        <v>71.69</v>
      </c>
      <c r="M2464" s="25">
        <f>VLOOKUP(B2464,'INS-SIN-SD-10-2023'!A:D,4,0)</f>
        <v>71.69</v>
      </c>
      <c r="N2464" s="25" t="b">
        <f t="shared" si="1191"/>
        <v>1</v>
      </c>
      <c r="O2464" s="377"/>
      <c r="P2464" s="377" t="s">
        <v>13773</v>
      </c>
    </row>
    <row r="2465" spans="1:16" ht="45" x14ac:dyDescent="0.25">
      <c r="A2465" s="367">
        <f t="shared" si="1189"/>
        <v>72283</v>
      </c>
      <c r="B2465" s="226">
        <v>21029</v>
      </c>
      <c r="C2465" s="227"/>
      <c r="D2465" s="227" t="s">
        <v>7676</v>
      </c>
      <c r="E2465" s="228"/>
      <c r="F2465" s="228" t="s">
        <v>6</v>
      </c>
      <c r="G2465" s="368">
        <v>1</v>
      </c>
      <c r="H2465" s="369">
        <f>VLOOKUP(B2465,'INS-SIN-SD-10-2023'!A:D,4,0)</f>
        <v>307.5</v>
      </c>
      <c r="I2465" s="369"/>
      <c r="J2465" s="25">
        <f t="shared" si="1190"/>
        <v>307.5</v>
      </c>
      <c r="M2465" s="25">
        <f>VLOOKUP(B2465,'INS-SIN-SD-10-2023'!A:D,4,0)</f>
        <v>307.5</v>
      </c>
      <c r="N2465" s="25" t="b">
        <f t="shared" si="1191"/>
        <v>1</v>
      </c>
      <c r="O2465" s="377"/>
      <c r="P2465" s="377" t="s">
        <v>13773</v>
      </c>
    </row>
    <row r="2466" spans="1:16" ht="45" x14ac:dyDescent="0.25">
      <c r="A2466" s="367">
        <f t="shared" si="1189"/>
        <v>72283</v>
      </c>
      <c r="B2466" s="226">
        <v>20972</v>
      </c>
      <c r="C2466" s="227"/>
      <c r="D2466" s="227" t="s">
        <v>7743</v>
      </c>
      <c r="E2466" s="228"/>
      <c r="F2466" s="228" t="s">
        <v>6</v>
      </c>
      <c r="G2466" s="368">
        <v>1</v>
      </c>
      <c r="H2466" s="369">
        <f>VLOOKUP(B2466,'INS-SIN-SD-10-2023'!A:D,4,0)</f>
        <v>142.85</v>
      </c>
      <c r="I2466" s="369"/>
      <c r="J2466" s="25">
        <f t="shared" si="1190"/>
        <v>142.85</v>
      </c>
      <c r="M2466" s="25">
        <f>VLOOKUP(B2466,'INS-SIN-SD-10-2023'!A:D,4,0)</f>
        <v>142.85</v>
      </c>
      <c r="N2466" s="25" t="b">
        <f t="shared" si="1191"/>
        <v>1</v>
      </c>
      <c r="O2466" s="377"/>
      <c r="P2466" s="377" t="s">
        <v>13773</v>
      </c>
    </row>
    <row r="2467" spans="1:16" ht="60" x14ac:dyDescent="0.25">
      <c r="A2467" s="378">
        <f t="shared" si="1189"/>
        <v>72283</v>
      </c>
      <c r="B2467" s="379">
        <v>10904</v>
      </c>
      <c r="C2467" s="380"/>
      <c r="D2467" s="380" t="s">
        <v>7755</v>
      </c>
      <c r="E2467" s="381"/>
      <c r="F2467" s="381" t="s">
        <v>6</v>
      </c>
      <c r="G2467" s="382">
        <v>1</v>
      </c>
      <c r="H2467" s="383">
        <f>VLOOKUP(B2467,'INS-SIN-SD-10-2023'!A:D,4,0)</f>
        <v>200</v>
      </c>
      <c r="I2467" s="383"/>
      <c r="J2467" s="25">
        <f t="shared" si="1190"/>
        <v>200</v>
      </c>
      <c r="M2467" s="25">
        <f>VLOOKUP(B2467,'INS-SIN-SD-10-2023'!A:D,4,0)</f>
        <v>200</v>
      </c>
      <c r="N2467" s="25" t="b">
        <f t="shared" si="1191"/>
        <v>1</v>
      </c>
      <c r="O2467" s="377"/>
      <c r="P2467" s="377" t="s">
        <v>13773</v>
      </c>
    </row>
    <row r="2468" spans="1:16" ht="30" x14ac:dyDescent="0.25">
      <c r="A2468" s="328">
        <v>83633</v>
      </c>
      <c r="B2468" s="357"/>
      <c r="C2468" s="339" t="s">
        <v>7886</v>
      </c>
      <c r="D2468" s="339"/>
      <c r="E2468" s="334" t="s">
        <v>6</v>
      </c>
      <c r="F2468" s="334"/>
      <c r="G2468" s="358"/>
      <c r="H2468" s="359"/>
      <c r="I2468" s="340">
        <f>SUMIF(A:A,A2468,J:J)</f>
        <v>3396.85</v>
      </c>
      <c r="J2468" s="377"/>
      <c r="K2468" s="377"/>
      <c r="L2468" s="377"/>
      <c r="M2468" s="377"/>
      <c r="N2468" s="377"/>
      <c r="O2468" s="377"/>
      <c r="P2468" s="377"/>
    </row>
    <row r="2469" spans="1:16" ht="30" x14ac:dyDescent="0.25">
      <c r="A2469" s="390">
        <f t="shared" ref="A2469:A2472" si="1192">IF(O2469&lt;&gt;0,O2469,A2468)</f>
        <v>83633</v>
      </c>
      <c r="B2469" s="391">
        <v>88248</v>
      </c>
      <c r="C2469" s="392"/>
      <c r="D2469" s="392" t="s">
        <v>3290</v>
      </c>
      <c r="E2469" s="393"/>
      <c r="F2469" s="393" t="s">
        <v>517</v>
      </c>
      <c r="G2469" s="394">
        <v>1.1499999999999999</v>
      </c>
      <c r="H2469" s="395">
        <f>VLOOKUP(B2469,'CMP-SIN-SD-10-2023'!A:D,4,0)</f>
        <v>22.17</v>
      </c>
      <c r="I2469" s="395"/>
      <c r="J2469" s="25">
        <f t="shared" ref="J2469:J2472" si="1193">TRUNC((H2469*G2469),2)</f>
        <v>25.49</v>
      </c>
      <c r="M2469" s="25">
        <f>VLOOKUP(B2469,'CMP-SIN-SD-10-2023'!A:D,4,0)</f>
        <v>22.17</v>
      </c>
      <c r="N2469" s="25" t="b">
        <f t="shared" ref="N2469:N2472" si="1194">M2469=H2469</f>
        <v>1</v>
      </c>
      <c r="O2469" s="377"/>
      <c r="P2469" s="377"/>
    </row>
    <row r="2470" spans="1:16" ht="30" x14ac:dyDescent="0.25">
      <c r="A2470" s="367">
        <f t="shared" si="1192"/>
        <v>83633</v>
      </c>
      <c r="B2470" s="226">
        <v>88267</v>
      </c>
      <c r="C2470" s="227"/>
      <c r="D2470" s="227" t="s">
        <v>3307</v>
      </c>
      <c r="E2470" s="228"/>
      <c r="F2470" s="228" t="s">
        <v>517</v>
      </c>
      <c r="G2470" s="368">
        <v>1.1499999999999999</v>
      </c>
      <c r="H2470" s="369">
        <f>VLOOKUP(B2470,'CMP-SIN-SD-10-2023'!A:D,4,0)</f>
        <v>28.78</v>
      </c>
      <c r="I2470" s="369"/>
      <c r="J2470" s="25">
        <f t="shared" si="1193"/>
        <v>33.090000000000003</v>
      </c>
      <c r="M2470" s="25">
        <f>VLOOKUP(B2470,'CMP-SIN-SD-10-2023'!A:D,4,0)</f>
        <v>28.78</v>
      </c>
      <c r="N2470" s="25" t="b">
        <f t="shared" si="1194"/>
        <v>1</v>
      </c>
      <c r="O2470" s="377"/>
      <c r="P2470" s="377"/>
    </row>
    <row r="2471" spans="1:16" x14ac:dyDescent="0.25">
      <c r="A2471" s="367">
        <f t="shared" si="1192"/>
        <v>83633</v>
      </c>
      <c r="B2471" s="226">
        <v>3148</v>
      </c>
      <c r="C2471" s="227"/>
      <c r="D2471" s="227" t="s">
        <v>7618</v>
      </c>
      <c r="E2471" s="228"/>
      <c r="F2471" s="228" t="s">
        <v>6</v>
      </c>
      <c r="G2471" s="368">
        <v>2.8000000000000001E-2</v>
      </c>
      <c r="H2471" s="369">
        <f>VLOOKUP(B2471,'INS-SIN-SD-10-2023'!A:D,4,0)</f>
        <v>14.6</v>
      </c>
      <c r="I2471" s="369"/>
      <c r="J2471" s="25">
        <f t="shared" si="1193"/>
        <v>0.4</v>
      </c>
      <c r="M2471" s="25">
        <f>VLOOKUP(B2471,'INS-SIN-SD-10-2023'!A:D,4,0)</f>
        <v>14.6</v>
      </c>
      <c r="N2471" s="25" t="b">
        <f t="shared" si="1194"/>
        <v>1</v>
      </c>
      <c r="O2471" s="377"/>
      <c r="P2471" s="377" t="s">
        <v>13773</v>
      </c>
    </row>
    <row r="2472" spans="1:16" ht="30" x14ac:dyDescent="0.25">
      <c r="A2472" s="378">
        <f t="shared" si="1192"/>
        <v>83633</v>
      </c>
      <c r="B2472" s="379">
        <v>10924</v>
      </c>
      <c r="C2472" s="380"/>
      <c r="D2472" s="380" t="s">
        <v>7628</v>
      </c>
      <c r="E2472" s="381"/>
      <c r="F2472" s="381" t="s">
        <v>6</v>
      </c>
      <c r="G2472" s="382">
        <v>1</v>
      </c>
      <c r="H2472" s="383">
        <f>VLOOKUP(B2472,'INS-SIN-SD-10-2023'!A:D,4,0)</f>
        <v>3337.87</v>
      </c>
      <c r="I2472" s="383"/>
      <c r="J2472" s="25">
        <f t="shared" si="1193"/>
        <v>3337.87</v>
      </c>
      <c r="M2472" s="25">
        <f>VLOOKUP(B2472,'INS-SIN-SD-10-2023'!A:D,4,0)</f>
        <v>3337.87</v>
      </c>
      <c r="N2472" s="25" t="b">
        <f t="shared" si="1194"/>
        <v>1</v>
      </c>
      <c r="O2472" s="377"/>
      <c r="P2472" s="377" t="s">
        <v>13773</v>
      </c>
    </row>
    <row r="2473" spans="1:16" ht="60" x14ac:dyDescent="0.25">
      <c r="A2473" s="328">
        <v>97498</v>
      </c>
      <c r="B2473" s="357"/>
      <c r="C2473" s="339" t="s">
        <v>2010</v>
      </c>
      <c r="D2473" s="339"/>
      <c r="E2473" s="334" t="s">
        <v>16</v>
      </c>
      <c r="F2473" s="334"/>
      <c r="G2473" s="358"/>
      <c r="H2473" s="359"/>
      <c r="I2473" s="340">
        <f>SUMIF(A:A,A2473,J:J)</f>
        <v>44.129999999999995</v>
      </c>
      <c r="J2473" s="377"/>
      <c r="K2473" s="377"/>
      <c r="L2473" s="377"/>
      <c r="M2473" s="377"/>
      <c r="N2473" s="377"/>
      <c r="O2473" s="377"/>
      <c r="P2473" s="377"/>
    </row>
    <row r="2474" spans="1:16" ht="30" x14ac:dyDescent="0.25">
      <c r="A2474" s="390">
        <f t="shared" ref="A2474:A2476" si="1195">IF(O2474&lt;&gt;0,O2474,A2473)</f>
        <v>97498</v>
      </c>
      <c r="B2474" s="391">
        <v>88248</v>
      </c>
      <c r="C2474" s="392"/>
      <c r="D2474" s="392" t="s">
        <v>3290</v>
      </c>
      <c r="E2474" s="393"/>
      <c r="F2474" s="393" t="s">
        <v>517</v>
      </c>
      <c r="G2474" s="394">
        <v>0.16300000000000001</v>
      </c>
      <c r="H2474" s="395">
        <f>VLOOKUP(B2474,'CMP-SIN-SD-10-2023'!A:D,4,0)</f>
        <v>22.17</v>
      </c>
      <c r="I2474" s="395"/>
      <c r="J2474" s="25">
        <f t="shared" ref="J2474:J2476" si="1196">TRUNC((H2474*G2474),2)</f>
        <v>3.61</v>
      </c>
      <c r="M2474" s="25">
        <f>VLOOKUP(B2474,'CMP-SIN-SD-10-2023'!A:D,4,0)</f>
        <v>22.17</v>
      </c>
      <c r="N2474" s="25" t="b">
        <f t="shared" ref="N2474:N2476" si="1197">M2474=H2474</f>
        <v>1</v>
      </c>
      <c r="O2474" s="377"/>
      <c r="P2474" s="377"/>
    </row>
    <row r="2475" spans="1:16" ht="30" x14ac:dyDescent="0.25">
      <c r="A2475" s="367">
        <f t="shared" si="1195"/>
        <v>97498</v>
      </c>
      <c r="B2475" s="226">
        <v>88267</v>
      </c>
      <c r="C2475" s="227"/>
      <c r="D2475" s="227" t="s">
        <v>3307</v>
      </c>
      <c r="E2475" s="228"/>
      <c r="F2475" s="228" t="s">
        <v>517</v>
      </c>
      <c r="G2475" s="368">
        <v>0.16300000000000001</v>
      </c>
      <c r="H2475" s="369">
        <f>VLOOKUP(B2475,'CMP-SIN-SD-10-2023'!A:D,4,0)</f>
        <v>28.78</v>
      </c>
      <c r="I2475" s="369"/>
      <c r="J2475" s="25">
        <f t="shared" si="1196"/>
        <v>4.6900000000000004</v>
      </c>
      <c r="M2475" s="25">
        <f>VLOOKUP(B2475,'CMP-SIN-SD-10-2023'!A:D,4,0)</f>
        <v>28.78</v>
      </c>
      <c r="N2475" s="25" t="b">
        <f t="shared" si="1197"/>
        <v>1</v>
      </c>
      <c r="O2475" s="377"/>
      <c r="P2475" s="377"/>
    </row>
    <row r="2476" spans="1:16" ht="30" x14ac:dyDescent="0.25">
      <c r="A2476" s="378">
        <f t="shared" si="1195"/>
        <v>97498</v>
      </c>
      <c r="B2476" s="379">
        <v>40626</v>
      </c>
      <c r="C2476" s="380"/>
      <c r="D2476" s="380" t="s">
        <v>7837</v>
      </c>
      <c r="E2476" s="381"/>
      <c r="F2476" s="381" t="s">
        <v>16</v>
      </c>
      <c r="G2476" s="382">
        <v>1.0389999999999999</v>
      </c>
      <c r="H2476" s="383">
        <f>VLOOKUP(B2476,'INS-SIN-SD-10-2023'!A:D,4,0)</f>
        <v>34.49</v>
      </c>
      <c r="I2476" s="383"/>
      <c r="J2476" s="25">
        <f t="shared" si="1196"/>
        <v>35.83</v>
      </c>
      <c r="M2476" s="25">
        <f>VLOOKUP(B2476,'INS-SIN-SD-10-2023'!A:D,4,0)</f>
        <v>34.49</v>
      </c>
      <c r="N2476" s="25" t="b">
        <f t="shared" si="1197"/>
        <v>1</v>
      </c>
      <c r="O2476" s="377"/>
      <c r="P2476" s="377" t="s">
        <v>13773</v>
      </c>
    </row>
    <row r="2477" spans="1:16" ht="60" x14ac:dyDescent="0.25">
      <c r="A2477" s="328">
        <v>92364</v>
      </c>
      <c r="B2477" s="357"/>
      <c r="C2477" s="339" t="s">
        <v>1930</v>
      </c>
      <c r="D2477" s="339"/>
      <c r="E2477" s="334" t="s">
        <v>16</v>
      </c>
      <c r="F2477" s="334"/>
      <c r="G2477" s="358"/>
      <c r="H2477" s="359"/>
      <c r="I2477" s="340">
        <f>SUMIF(A:A,A2477,J:J)</f>
        <v>54.24</v>
      </c>
      <c r="J2477" s="377"/>
      <c r="K2477" s="377"/>
      <c r="L2477" s="377"/>
      <c r="M2477" s="377"/>
      <c r="N2477" s="377"/>
      <c r="O2477" s="377"/>
      <c r="P2477" s="377"/>
    </row>
    <row r="2478" spans="1:16" ht="30" x14ac:dyDescent="0.25">
      <c r="A2478" s="390">
        <f t="shared" ref="A2478:A2480" si="1198">IF(O2478&lt;&gt;0,O2478,A2477)</f>
        <v>92364</v>
      </c>
      <c r="B2478" s="391">
        <v>88248</v>
      </c>
      <c r="C2478" s="392"/>
      <c r="D2478" s="392" t="s">
        <v>3290</v>
      </c>
      <c r="E2478" s="393"/>
      <c r="F2478" s="393" t="s">
        <v>517</v>
      </c>
      <c r="G2478" s="394">
        <v>0.17799999999999999</v>
      </c>
      <c r="H2478" s="395">
        <f>VLOOKUP(B2478,'CMP-SIN-SD-10-2023'!A:D,4,0)</f>
        <v>22.17</v>
      </c>
      <c r="I2478" s="395"/>
      <c r="J2478" s="25">
        <f t="shared" ref="J2478:J2480" si="1199">TRUNC((H2478*G2478),2)</f>
        <v>3.94</v>
      </c>
      <c r="M2478" s="25">
        <f>VLOOKUP(B2478,'CMP-SIN-SD-10-2023'!A:D,4,0)</f>
        <v>22.17</v>
      </c>
      <c r="N2478" s="25" t="b">
        <f t="shared" ref="N2478:N2480" si="1200">M2478=H2478</f>
        <v>1</v>
      </c>
      <c r="O2478" s="377"/>
      <c r="P2478" s="377"/>
    </row>
    <row r="2479" spans="1:16" ht="30" x14ac:dyDescent="0.25">
      <c r="A2479" s="367">
        <f t="shared" si="1198"/>
        <v>92364</v>
      </c>
      <c r="B2479" s="226">
        <v>88267</v>
      </c>
      <c r="C2479" s="227"/>
      <c r="D2479" s="227" t="s">
        <v>3307</v>
      </c>
      <c r="E2479" s="228"/>
      <c r="F2479" s="228" t="s">
        <v>517</v>
      </c>
      <c r="G2479" s="368">
        <v>0.17799999999999999</v>
      </c>
      <c r="H2479" s="369">
        <f>VLOOKUP(B2479,'CMP-SIN-SD-10-2023'!A:D,4,0)</f>
        <v>28.78</v>
      </c>
      <c r="I2479" s="369"/>
      <c r="J2479" s="25">
        <f t="shared" si="1199"/>
        <v>5.12</v>
      </c>
      <c r="M2479" s="25">
        <f>VLOOKUP(B2479,'CMP-SIN-SD-10-2023'!A:D,4,0)</f>
        <v>28.78</v>
      </c>
      <c r="N2479" s="25" t="b">
        <f t="shared" si="1200"/>
        <v>1</v>
      </c>
      <c r="O2479" s="377"/>
      <c r="P2479" s="377"/>
    </row>
    <row r="2480" spans="1:16" ht="30" x14ac:dyDescent="0.25">
      <c r="A2480" s="378">
        <f t="shared" si="1198"/>
        <v>92364</v>
      </c>
      <c r="B2480" s="379">
        <v>7698</v>
      </c>
      <c r="C2480" s="380"/>
      <c r="D2480" s="380" t="s">
        <v>7836</v>
      </c>
      <c r="E2480" s="381"/>
      <c r="F2480" s="381" t="s">
        <v>16</v>
      </c>
      <c r="G2480" s="382">
        <v>1.0389999999999999</v>
      </c>
      <c r="H2480" s="383">
        <f>VLOOKUP(B2480,'INS-SIN-SD-10-2023'!A:D,4,0)</f>
        <v>43.49</v>
      </c>
      <c r="I2480" s="383"/>
      <c r="J2480" s="25">
        <f t="shared" si="1199"/>
        <v>45.18</v>
      </c>
      <c r="M2480" s="25">
        <f>VLOOKUP(B2480,'INS-SIN-SD-10-2023'!A:D,4,0)</f>
        <v>43.49</v>
      </c>
      <c r="N2480" s="25" t="b">
        <f t="shared" si="1200"/>
        <v>1</v>
      </c>
      <c r="O2480" s="377"/>
      <c r="P2480" s="377" t="s">
        <v>13773</v>
      </c>
    </row>
    <row r="2481" spans="1:16" ht="60" x14ac:dyDescent="0.25">
      <c r="A2481" s="328">
        <v>92365</v>
      </c>
      <c r="B2481" s="357"/>
      <c r="C2481" s="339" t="s">
        <v>1931</v>
      </c>
      <c r="D2481" s="339"/>
      <c r="E2481" s="334" t="s">
        <v>16</v>
      </c>
      <c r="F2481" s="334"/>
      <c r="G2481" s="358"/>
      <c r="H2481" s="359"/>
      <c r="I2481" s="340">
        <f>SUMIF(A:A,A2481,J:J)</f>
        <v>62.379999999999995</v>
      </c>
      <c r="J2481" s="377"/>
      <c r="K2481" s="377"/>
      <c r="L2481" s="377"/>
      <c r="M2481" s="377"/>
      <c r="N2481" s="377"/>
      <c r="O2481" s="377"/>
      <c r="P2481" s="377"/>
    </row>
    <row r="2482" spans="1:16" ht="30" x14ac:dyDescent="0.25">
      <c r="A2482" s="390">
        <f t="shared" ref="A2482:A2484" si="1201">IF(O2482&lt;&gt;0,O2482,A2481)</f>
        <v>92365</v>
      </c>
      <c r="B2482" s="391">
        <v>88248</v>
      </c>
      <c r="C2482" s="392"/>
      <c r="D2482" s="392" t="s">
        <v>3290</v>
      </c>
      <c r="E2482" s="393"/>
      <c r="F2482" s="393" t="s">
        <v>517</v>
      </c>
      <c r="G2482" s="394">
        <v>0.19400000000000001</v>
      </c>
      <c r="H2482" s="395">
        <f>VLOOKUP(B2482,'CMP-SIN-SD-10-2023'!A:D,4,0)</f>
        <v>22.17</v>
      </c>
      <c r="I2482" s="395"/>
      <c r="J2482" s="25">
        <f t="shared" ref="J2482:J2484" si="1202">TRUNC((H2482*G2482),2)</f>
        <v>4.3</v>
      </c>
      <c r="M2482" s="25">
        <f>VLOOKUP(B2482,'CMP-SIN-SD-10-2023'!A:D,4,0)</f>
        <v>22.17</v>
      </c>
      <c r="N2482" s="25" t="b">
        <f t="shared" ref="N2482:N2484" si="1203">M2482=H2482</f>
        <v>1</v>
      </c>
      <c r="O2482" s="377"/>
      <c r="P2482" s="377"/>
    </row>
    <row r="2483" spans="1:16" ht="30" x14ac:dyDescent="0.25">
      <c r="A2483" s="367">
        <f t="shared" si="1201"/>
        <v>92365</v>
      </c>
      <c r="B2483" s="226">
        <v>88267</v>
      </c>
      <c r="C2483" s="227"/>
      <c r="D2483" s="227" t="s">
        <v>3307</v>
      </c>
      <c r="E2483" s="228"/>
      <c r="F2483" s="228" t="s">
        <v>517</v>
      </c>
      <c r="G2483" s="368">
        <v>0.19400000000000001</v>
      </c>
      <c r="H2483" s="369">
        <f>VLOOKUP(B2483,'CMP-SIN-SD-10-2023'!A:D,4,0)</f>
        <v>28.78</v>
      </c>
      <c r="I2483" s="369"/>
      <c r="J2483" s="25">
        <f t="shared" si="1202"/>
        <v>5.58</v>
      </c>
      <c r="M2483" s="25">
        <f>VLOOKUP(B2483,'CMP-SIN-SD-10-2023'!A:D,4,0)</f>
        <v>28.78</v>
      </c>
      <c r="N2483" s="25" t="b">
        <f t="shared" si="1203"/>
        <v>1</v>
      </c>
      <c r="O2483" s="377"/>
      <c r="P2483" s="377"/>
    </row>
    <row r="2484" spans="1:16" ht="30" x14ac:dyDescent="0.25">
      <c r="A2484" s="378">
        <f t="shared" si="1201"/>
        <v>92365</v>
      </c>
      <c r="B2484" s="379">
        <v>7697</v>
      </c>
      <c r="C2484" s="380"/>
      <c r="D2484" s="380" t="s">
        <v>7835</v>
      </c>
      <c r="E2484" s="381"/>
      <c r="F2484" s="381" t="s">
        <v>16</v>
      </c>
      <c r="G2484" s="382">
        <v>1.0389999999999999</v>
      </c>
      <c r="H2484" s="383">
        <f>VLOOKUP(B2484,'INS-SIN-SD-10-2023'!A:D,4,0)</f>
        <v>50.53</v>
      </c>
      <c r="I2484" s="383"/>
      <c r="J2484" s="25">
        <f t="shared" si="1202"/>
        <v>52.5</v>
      </c>
      <c r="M2484" s="25">
        <f>VLOOKUP(B2484,'INS-SIN-SD-10-2023'!A:D,4,0)</f>
        <v>50.53</v>
      </c>
      <c r="N2484" s="25" t="b">
        <f t="shared" si="1203"/>
        <v>1</v>
      </c>
      <c r="O2484" s="377"/>
      <c r="P2484" s="377" t="s">
        <v>13773</v>
      </c>
    </row>
    <row r="2485" spans="1:16" ht="45" x14ac:dyDescent="0.25">
      <c r="A2485" s="328">
        <v>92337</v>
      </c>
      <c r="B2485" s="357"/>
      <c r="C2485" s="339" t="s">
        <v>1920</v>
      </c>
      <c r="D2485" s="339"/>
      <c r="E2485" s="334" t="s">
        <v>16</v>
      </c>
      <c r="F2485" s="334"/>
      <c r="G2485" s="358"/>
      <c r="H2485" s="359"/>
      <c r="I2485" s="340">
        <f>SUMIF(A:A,A2485,J:J)</f>
        <v>144.04</v>
      </c>
      <c r="J2485" s="377"/>
      <c r="K2485" s="377"/>
      <c r="L2485" s="377"/>
      <c r="M2485" s="377"/>
      <c r="N2485" s="377"/>
      <c r="O2485" s="377"/>
      <c r="P2485" s="377"/>
    </row>
    <row r="2486" spans="1:16" ht="30" x14ac:dyDescent="0.25">
      <c r="A2486" s="390">
        <f t="shared" ref="A2486:A2488" si="1204">IF(O2486&lt;&gt;0,O2486,A2485)</f>
        <v>92337</v>
      </c>
      <c r="B2486" s="391">
        <v>88248</v>
      </c>
      <c r="C2486" s="392"/>
      <c r="D2486" s="392" t="s">
        <v>3290</v>
      </c>
      <c r="E2486" s="393"/>
      <c r="F2486" s="393" t="s">
        <v>517</v>
      </c>
      <c r="G2486" s="394">
        <v>0.34599999999999997</v>
      </c>
      <c r="H2486" s="395">
        <f>VLOOKUP(B2486,'CMP-SIN-SD-10-2023'!A:D,4,0)</f>
        <v>22.17</v>
      </c>
      <c r="I2486" s="395"/>
      <c r="J2486" s="25">
        <f t="shared" ref="J2486:J2488" si="1205">TRUNC((H2486*G2486),2)</f>
        <v>7.67</v>
      </c>
      <c r="M2486" s="25">
        <f>VLOOKUP(B2486,'CMP-SIN-SD-10-2023'!A:D,4,0)</f>
        <v>22.17</v>
      </c>
      <c r="N2486" s="25" t="b">
        <f t="shared" ref="N2486:N2488" si="1206">M2486=H2486</f>
        <v>1</v>
      </c>
      <c r="O2486" s="377"/>
      <c r="P2486" s="377"/>
    </row>
    <row r="2487" spans="1:16" ht="30" x14ac:dyDescent="0.25">
      <c r="A2487" s="367">
        <f t="shared" si="1204"/>
        <v>92337</v>
      </c>
      <c r="B2487" s="226">
        <v>88267</v>
      </c>
      <c r="C2487" s="227"/>
      <c r="D2487" s="227" t="s">
        <v>3307</v>
      </c>
      <c r="E2487" s="228"/>
      <c r="F2487" s="228" t="s">
        <v>517</v>
      </c>
      <c r="G2487" s="368">
        <v>0.34599999999999997</v>
      </c>
      <c r="H2487" s="369">
        <f>VLOOKUP(B2487,'CMP-SIN-SD-10-2023'!A:D,4,0)</f>
        <v>28.78</v>
      </c>
      <c r="I2487" s="369"/>
      <c r="J2487" s="25">
        <f t="shared" si="1205"/>
        <v>9.9499999999999993</v>
      </c>
      <c r="M2487" s="25">
        <f>VLOOKUP(B2487,'CMP-SIN-SD-10-2023'!A:D,4,0)</f>
        <v>28.78</v>
      </c>
      <c r="N2487" s="25" t="b">
        <f t="shared" si="1206"/>
        <v>1</v>
      </c>
      <c r="O2487" s="377"/>
      <c r="P2487" s="377"/>
    </row>
    <row r="2488" spans="1:16" ht="30" x14ac:dyDescent="0.25">
      <c r="A2488" s="378">
        <f t="shared" si="1204"/>
        <v>92337</v>
      </c>
      <c r="B2488" s="379">
        <v>7694</v>
      </c>
      <c r="C2488" s="380"/>
      <c r="D2488" s="380" t="s">
        <v>7840</v>
      </c>
      <c r="E2488" s="381"/>
      <c r="F2488" s="381" t="s">
        <v>16</v>
      </c>
      <c r="G2488" s="382">
        <v>1.0389999999999999</v>
      </c>
      <c r="H2488" s="383">
        <f>VLOOKUP(B2488,'INS-SIN-SD-10-2023'!A:D,4,0)</f>
        <v>121.68</v>
      </c>
      <c r="I2488" s="383"/>
      <c r="J2488" s="25">
        <f t="shared" si="1205"/>
        <v>126.42</v>
      </c>
      <c r="M2488" s="25">
        <f>VLOOKUP(B2488,'INS-SIN-SD-10-2023'!A:D,4,0)</f>
        <v>121.68</v>
      </c>
      <c r="N2488" s="25" t="b">
        <f t="shared" si="1206"/>
        <v>1</v>
      </c>
      <c r="O2488" s="377"/>
      <c r="P2488" s="377" t="s">
        <v>13773</v>
      </c>
    </row>
    <row r="2489" spans="1:16" ht="45" x14ac:dyDescent="0.25">
      <c r="A2489" s="328">
        <v>92920</v>
      </c>
      <c r="B2489" s="357"/>
      <c r="C2489" s="339" t="s">
        <v>2160</v>
      </c>
      <c r="D2489" s="339"/>
      <c r="E2489" s="334" t="s">
        <v>6</v>
      </c>
      <c r="F2489" s="334"/>
      <c r="G2489" s="358"/>
      <c r="H2489" s="359"/>
      <c r="I2489" s="340">
        <f>SUMIF(A:A,A2489,J:J)</f>
        <v>40.340000000000003</v>
      </c>
      <c r="J2489" s="377"/>
      <c r="K2489" s="377"/>
      <c r="L2489" s="377"/>
      <c r="M2489" s="377"/>
      <c r="N2489" s="377"/>
      <c r="O2489" s="377"/>
      <c r="P2489" s="377"/>
    </row>
    <row r="2490" spans="1:16" ht="30" x14ac:dyDescent="0.25">
      <c r="A2490" s="390">
        <f t="shared" ref="A2490:A2494" si="1207">IF(O2490&lt;&gt;0,O2490,A2489)</f>
        <v>92920</v>
      </c>
      <c r="B2490" s="391">
        <v>88248</v>
      </c>
      <c r="C2490" s="392"/>
      <c r="D2490" s="392" t="s">
        <v>3290</v>
      </c>
      <c r="E2490" s="393"/>
      <c r="F2490" s="393" t="s">
        <v>517</v>
      </c>
      <c r="G2490" s="394">
        <v>0.49</v>
      </c>
      <c r="H2490" s="395">
        <f>VLOOKUP(B2490,'CMP-SIN-SD-10-2023'!A:D,4,0)</f>
        <v>22.17</v>
      </c>
      <c r="I2490" s="395"/>
      <c r="J2490" s="25">
        <f t="shared" ref="J2490:J2494" si="1208">TRUNC((H2490*G2490),2)</f>
        <v>10.86</v>
      </c>
      <c r="M2490" s="25">
        <f>VLOOKUP(B2490,'CMP-SIN-SD-10-2023'!A:D,4,0)</f>
        <v>22.17</v>
      </c>
      <c r="N2490" s="25" t="b">
        <f t="shared" ref="N2490:N2494" si="1209">M2490=H2490</f>
        <v>1</v>
      </c>
      <c r="O2490" s="377"/>
      <c r="P2490" s="377"/>
    </row>
    <row r="2491" spans="1:16" ht="30" x14ac:dyDescent="0.25">
      <c r="A2491" s="367">
        <f t="shared" si="1207"/>
        <v>92920</v>
      </c>
      <c r="B2491" s="226">
        <v>88267</v>
      </c>
      <c r="C2491" s="227"/>
      <c r="D2491" s="227" t="s">
        <v>3307</v>
      </c>
      <c r="E2491" s="228"/>
      <c r="F2491" s="228" t="s">
        <v>517</v>
      </c>
      <c r="G2491" s="368">
        <v>0.49</v>
      </c>
      <c r="H2491" s="369">
        <f>VLOOKUP(B2491,'CMP-SIN-SD-10-2023'!A:D,4,0)</f>
        <v>28.78</v>
      </c>
      <c r="I2491" s="369"/>
      <c r="J2491" s="25">
        <f t="shared" si="1208"/>
        <v>14.1</v>
      </c>
      <c r="M2491" s="25">
        <f>VLOOKUP(B2491,'CMP-SIN-SD-10-2023'!A:D,4,0)</f>
        <v>28.78</v>
      </c>
      <c r="N2491" s="25" t="b">
        <f t="shared" si="1209"/>
        <v>1</v>
      </c>
      <c r="O2491" s="377"/>
      <c r="P2491" s="377"/>
    </row>
    <row r="2492" spans="1:16" x14ac:dyDescent="0.25">
      <c r="A2492" s="367">
        <f t="shared" si="1207"/>
        <v>92920</v>
      </c>
      <c r="B2492" s="226">
        <v>3148</v>
      </c>
      <c r="C2492" s="227"/>
      <c r="D2492" s="227" t="s">
        <v>7618</v>
      </c>
      <c r="E2492" s="228"/>
      <c r="F2492" s="228" t="s">
        <v>6</v>
      </c>
      <c r="G2492" s="368">
        <v>1.2999999999999999E-2</v>
      </c>
      <c r="H2492" s="369">
        <f>VLOOKUP(B2492,'INS-SIN-SD-10-2023'!A:D,4,0)</f>
        <v>14.6</v>
      </c>
      <c r="I2492" s="369"/>
      <c r="J2492" s="25">
        <f t="shared" si="1208"/>
        <v>0.18</v>
      </c>
      <c r="M2492" s="25">
        <f>VLOOKUP(B2492,'INS-SIN-SD-10-2023'!A:D,4,0)</f>
        <v>14.6</v>
      </c>
      <c r="N2492" s="25" t="b">
        <f t="shared" si="1209"/>
        <v>1</v>
      </c>
      <c r="O2492" s="377"/>
      <c r="P2492" s="377" t="s">
        <v>13773</v>
      </c>
    </row>
    <row r="2493" spans="1:16" x14ac:dyDescent="0.25">
      <c r="A2493" s="367">
        <f t="shared" si="1207"/>
        <v>92920</v>
      </c>
      <c r="B2493" s="226">
        <v>7307</v>
      </c>
      <c r="C2493" s="227"/>
      <c r="D2493" s="227" t="s">
        <v>7620</v>
      </c>
      <c r="E2493" s="228"/>
      <c r="F2493" s="228" t="s">
        <v>3012</v>
      </c>
      <c r="G2493" s="368">
        <v>3.0000000000000001E-3</v>
      </c>
      <c r="H2493" s="369">
        <f>VLOOKUP(B2493,'INS-SIN-SD-10-2023'!A:D,4,0)</f>
        <v>41.98</v>
      </c>
      <c r="I2493" s="369"/>
      <c r="J2493" s="25">
        <f t="shared" si="1208"/>
        <v>0.12</v>
      </c>
      <c r="M2493" s="25">
        <f>VLOOKUP(B2493,'INS-SIN-SD-10-2023'!A:D,4,0)</f>
        <v>41.98</v>
      </c>
      <c r="N2493" s="25" t="b">
        <f t="shared" si="1209"/>
        <v>1</v>
      </c>
      <c r="O2493" s="377"/>
      <c r="P2493" s="377" t="s">
        <v>13773</v>
      </c>
    </row>
    <row r="2494" spans="1:16" ht="30" x14ac:dyDescent="0.25">
      <c r="A2494" s="378">
        <f t="shared" si="1207"/>
        <v>92920</v>
      </c>
      <c r="B2494" s="379">
        <v>3919</v>
      </c>
      <c r="C2494" s="380"/>
      <c r="D2494" s="380" t="s">
        <v>7671</v>
      </c>
      <c r="E2494" s="381"/>
      <c r="F2494" s="381" t="s">
        <v>6</v>
      </c>
      <c r="G2494" s="382">
        <v>1</v>
      </c>
      <c r="H2494" s="383">
        <f>VLOOKUP(B2494,'INS-SIN-SD-10-2023'!A:D,4,0)</f>
        <v>15.08</v>
      </c>
      <c r="I2494" s="383"/>
      <c r="J2494" s="25">
        <f t="shared" si="1208"/>
        <v>15.08</v>
      </c>
      <c r="M2494" s="25">
        <f>VLOOKUP(B2494,'INS-SIN-SD-10-2023'!A:D,4,0)</f>
        <v>15.08</v>
      </c>
      <c r="N2494" s="25" t="b">
        <f t="shared" si="1209"/>
        <v>1</v>
      </c>
      <c r="O2494" s="377"/>
      <c r="P2494" s="377" t="s">
        <v>13773</v>
      </c>
    </row>
    <row r="2495" spans="1:16" ht="45" x14ac:dyDescent="0.25">
      <c r="A2495" s="328">
        <v>92927</v>
      </c>
      <c r="B2495" s="357"/>
      <c r="C2495" s="339" t="s">
        <v>2163</v>
      </c>
      <c r="D2495" s="339"/>
      <c r="E2495" s="334" t="s">
        <v>6</v>
      </c>
      <c r="F2495" s="334"/>
      <c r="G2495" s="358"/>
      <c r="H2495" s="359"/>
      <c r="I2495" s="340">
        <f>SUMIF(A:A,A2495,J:J)</f>
        <v>49.980000000000004</v>
      </c>
      <c r="J2495" s="377"/>
      <c r="K2495" s="377"/>
      <c r="L2495" s="377"/>
      <c r="M2495" s="377"/>
      <c r="N2495" s="377"/>
      <c r="O2495" s="377"/>
      <c r="P2495" s="377"/>
    </row>
    <row r="2496" spans="1:16" ht="30" x14ac:dyDescent="0.25">
      <c r="A2496" s="390">
        <f t="shared" ref="A2496:A2500" si="1210">IF(O2496&lt;&gt;0,O2496,A2495)</f>
        <v>92927</v>
      </c>
      <c r="B2496" s="391">
        <v>88248</v>
      </c>
      <c r="C2496" s="392"/>
      <c r="D2496" s="392" t="s">
        <v>3290</v>
      </c>
      <c r="E2496" s="393"/>
      <c r="F2496" s="393" t="s">
        <v>517</v>
      </c>
      <c r="G2496" s="394">
        <v>0.53300000000000003</v>
      </c>
      <c r="H2496" s="395">
        <f>VLOOKUP(B2496,'CMP-SIN-SD-10-2023'!A:D,4,0)</f>
        <v>22.17</v>
      </c>
      <c r="I2496" s="395"/>
      <c r="J2496" s="25">
        <f t="shared" ref="J2496:J2500" si="1211">TRUNC((H2496*G2496),2)</f>
        <v>11.81</v>
      </c>
      <c r="M2496" s="25">
        <f>VLOOKUP(B2496,'CMP-SIN-SD-10-2023'!A:D,4,0)</f>
        <v>22.17</v>
      </c>
      <c r="N2496" s="25" t="b">
        <f t="shared" ref="N2496:N2500" si="1212">M2496=H2496</f>
        <v>1</v>
      </c>
      <c r="O2496" s="377"/>
      <c r="P2496" s="377"/>
    </row>
    <row r="2497" spans="1:16" ht="30" x14ac:dyDescent="0.25">
      <c r="A2497" s="367">
        <f t="shared" si="1210"/>
        <v>92927</v>
      </c>
      <c r="B2497" s="226">
        <v>88267</v>
      </c>
      <c r="C2497" s="227"/>
      <c r="D2497" s="227" t="s">
        <v>3307</v>
      </c>
      <c r="E2497" s="228"/>
      <c r="F2497" s="228" t="s">
        <v>517</v>
      </c>
      <c r="G2497" s="368">
        <v>0.53300000000000003</v>
      </c>
      <c r="H2497" s="369">
        <f>VLOOKUP(B2497,'CMP-SIN-SD-10-2023'!A:D,4,0)</f>
        <v>28.78</v>
      </c>
      <c r="I2497" s="369"/>
      <c r="J2497" s="25">
        <f t="shared" si="1211"/>
        <v>15.33</v>
      </c>
      <c r="M2497" s="25">
        <f>VLOOKUP(B2497,'CMP-SIN-SD-10-2023'!A:D,4,0)</f>
        <v>28.78</v>
      </c>
      <c r="N2497" s="25" t="b">
        <f t="shared" si="1212"/>
        <v>1</v>
      </c>
      <c r="O2497" s="377"/>
      <c r="P2497" s="377"/>
    </row>
    <row r="2498" spans="1:16" x14ac:dyDescent="0.25">
      <c r="A2498" s="367">
        <f t="shared" si="1210"/>
        <v>92927</v>
      </c>
      <c r="B2498" s="226">
        <v>3148</v>
      </c>
      <c r="C2498" s="227"/>
      <c r="D2498" s="227" t="s">
        <v>7618</v>
      </c>
      <c r="E2498" s="228"/>
      <c r="F2498" s="228" t="s">
        <v>6</v>
      </c>
      <c r="G2498" s="368">
        <v>1.7000000000000001E-2</v>
      </c>
      <c r="H2498" s="369">
        <f>VLOOKUP(B2498,'INS-SIN-SD-10-2023'!A:D,4,0)</f>
        <v>14.6</v>
      </c>
      <c r="I2498" s="369"/>
      <c r="J2498" s="25">
        <f t="shared" si="1211"/>
        <v>0.24</v>
      </c>
      <c r="M2498" s="25">
        <f>VLOOKUP(B2498,'INS-SIN-SD-10-2023'!A:D,4,0)</f>
        <v>14.6</v>
      </c>
      <c r="N2498" s="25" t="b">
        <f t="shared" si="1212"/>
        <v>1</v>
      </c>
      <c r="O2498" s="377"/>
      <c r="P2498" s="377" t="s">
        <v>13773</v>
      </c>
    </row>
    <row r="2499" spans="1:16" x14ac:dyDescent="0.25">
      <c r="A2499" s="367">
        <f t="shared" si="1210"/>
        <v>92927</v>
      </c>
      <c r="B2499" s="226">
        <v>7307</v>
      </c>
      <c r="C2499" s="227"/>
      <c r="D2499" s="227" t="s">
        <v>7620</v>
      </c>
      <c r="E2499" s="228"/>
      <c r="F2499" s="228" t="s">
        <v>3012</v>
      </c>
      <c r="G2499" s="368">
        <v>4.0000000000000001E-3</v>
      </c>
      <c r="H2499" s="369">
        <f>VLOOKUP(B2499,'INS-SIN-SD-10-2023'!A:D,4,0)</f>
        <v>41.98</v>
      </c>
      <c r="I2499" s="369"/>
      <c r="J2499" s="25">
        <f t="shared" si="1211"/>
        <v>0.16</v>
      </c>
      <c r="M2499" s="25">
        <f>VLOOKUP(B2499,'INS-SIN-SD-10-2023'!A:D,4,0)</f>
        <v>41.98</v>
      </c>
      <c r="N2499" s="25" t="b">
        <f t="shared" si="1212"/>
        <v>1</v>
      </c>
      <c r="O2499" s="377"/>
      <c r="P2499" s="377" t="s">
        <v>13773</v>
      </c>
    </row>
    <row r="2500" spans="1:16" ht="30" x14ac:dyDescent="0.25">
      <c r="A2500" s="378">
        <f t="shared" si="1210"/>
        <v>92927</v>
      </c>
      <c r="B2500" s="379">
        <v>3920</v>
      </c>
      <c r="C2500" s="380"/>
      <c r="D2500" s="380" t="s">
        <v>7670</v>
      </c>
      <c r="E2500" s="381"/>
      <c r="F2500" s="381" t="s">
        <v>6</v>
      </c>
      <c r="G2500" s="382">
        <v>1</v>
      </c>
      <c r="H2500" s="383">
        <f>VLOOKUP(B2500,'INS-SIN-SD-10-2023'!A:D,4,0)</f>
        <v>22.44</v>
      </c>
      <c r="I2500" s="383"/>
      <c r="J2500" s="25">
        <f t="shared" si="1211"/>
        <v>22.44</v>
      </c>
      <c r="M2500" s="25">
        <f>VLOOKUP(B2500,'INS-SIN-SD-10-2023'!A:D,4,0)</f>
        <v>22.44</v>
      </c>
      <c r="N2500" s="25" t="b">
        <f t="shared" si="1212"/>
        <v>1</v>
      </c>
      <c r="O2500" s="377"/>
      <c r="P2500" s="377" t="s">
        <v>13773</v>
      </c>
    </row>
    <row r="2501" spans="1:16" ht="45" x14ac:dyDescent="0.25">
      <c r="A2501" s="328">
        <v>92910</v>
      </c>
      <c r="B2501" s="357"/>
      <c r="C2501" s="339" t="s">
        <v>2154</v>
      </c>
      <c r="D2501" s="339"/>
      <c r="E2501" s="334" t="s">
        <v>6</v>
      </c>
      <c r="F2501" s="334"/>
      <c r="G2501" s="358"/>
      <c r="H2501" s="359"/>
      <c r="I2501" s="340">
        <f>SUMIF(A:A,A2501,J:J)</f>
        <v>112.85999999999999</v>
      </c>
      <c r="J2501" s="377"/>
      <c r="K2501" s="377"/>
      <c r="L2501" s="377"/>
      <c r="M2501" s="377"/>
      <c r="N2501" s="377"/>
      <c r="O2501" s="377"/>
      <c r="P2501" s="377"/>
    </row>
    <row r="2502" spans="1:16" ht="30" x14ac:dyDescent="0.25">
      <c r="A2502" s="390">
        <f t="shared" ref="A2502:A2506" si="1213">IF(O2502&lt;&gt;0,O2502,A2501)</f>
        <v>92910</v>
      </c>
      <c r="B2502" s="391">
        <v>88248</v>
      </c>
      <c r="C2502" s="392"/>
      <c r="D2502" s="392" t="s">
        <v>3290</v>
      </c>
      <c r="E2502" s="393"/>
      <c r="F2502" s="393" t="s">
        <v>517</v>
      </c>
      <c r="G2502" s="394">
        <v>0.70199999999999996</v>
      </c>
      <c r="H2502" s="395">
        <f>VLOOKUP(B2502,'CMP-SIN-SD-10-2023'!A:D,4,0)</f>
        <v>22.17</v>
      </c>
      <c r="I2502" s="395"/>
      <c r="J2502" s="25">
        <f t="shared" ref="J2502:J2506" si="1214">TRUNC((H2502*G2502),2)</f>
        <v>15.56</v>
      </c>
      <c r="M2502" s="25">
        <f>VLOOKUP(B2502,'CMP-SIN-SD-10-2023'!A:D,4,0)</f>
        <v>22.17</v>
      </c>
      <c r="N2502" s="25" t="b">
        <f t="shared" ref="N2502:N2506" si="1215">M2502=H2502</f>
        <v>1</v>
      </c>
      <c r="O2502" s="377"/>
      <c r="P2502" s="377"/>
    </row>
    <row r="2503" spans="1:16" ht="30" x14ac:dyDescent="0.25">
      <c r="A2503" s="367">
        <f t="shared" si="1213"/>
        <v>92910</v>
      </c>
      <c r="B2503" s="226">
        <v>88267</v>
      </c>
      <c r="C2503" s="227"/>
      <c r="D2503" s="227" t="s">
        <v>3307</v>
      </c>
      <c r="E2503" s="228"/>
      <c r="F2503" s="228" t="s">
        <v>517</v>
      </c>
      <c r="G2503" s="368">
        <v>0.70199999999999996</v>
      </c>
      <c r="H2503" s="369">
        <f>VLOOKUP(B2503,'CMP-SIN-SD-10-2023'!A:D,4,0)</f>
        <v>28.78</v>
      </c>
      <c r="I2503" s="369"/>
      <c r="J2503" s="25">
        <f t="shared" si="1214"/>
        <v>20.2</v>
      </c>
      <c r="M2503" s="25">
        <f>VLOOKUP(B2503,'CMP-SIN-SD-10-2023'!A:D,4,0)</f>
        <v>28.78</v>
      </c>
      <c r="N2503" s="25" t="b">
        <f t="shared" si="1215"/>
        <v>1</v>
      </c>
      <c r="O2503" s="377"/>
      <c r="P2503" s="377"/>
    </row>
    <row r="2504" spans="1:16" x14ac:dyDescent="0.25">
      <c r="A2504" s="367">
        <f t="shared" si="1213"/>
        <v>92910</v>
      </c>
      <c r="B2504" s="226">
        <v>3148</v>
      </c>
      <c r="C2504" s="227"/>
      <c r="D2504" s="227" t="s">
        <v>7618</v>
      </c>
      <c r="E2504" s="228"/>
      <c r="F2504" s="228" t="s">
        <v>6</v>
      </c>
      <c r="G2504" s="368">
        <v>0.03</v>
      </c>
      <c r="H2504" s="369">
        <f>VLOOKUP(B2504,'INS-SIN-SD-10-2023'!A:D,4,0)</f>
        <v>14.6</v>
      </c>
      <c r="I2504" s="369"/>
      <c r="J2504" s="25">
        <f t="shared" si="1214"/>
        <v>0.43</v>
      </c>
      <c r="M2504" s="25">
        <f>VLOOKUP(B2504,'INS-SIN-SD-10-2023'!A:D,4,0)</f>
        <v>14.6</v>
      </c>
      <c r="N2504" s="25" t="b">
        <f t="shared" si="1215"/>
        <v>1</v>
      </c>
      <c r="O2504" s="377"/>
      <c r="P2504" s="377" t="s">
        <v>13773</v>
      </c>
    </row>
    <row r="2505" spans="1:16" x14ac:dyDescent="0.25">
      <c r="A2505" s="367">
        <f t="shared" si="1213"/>
        <v>92910</v>
      </c>
      <c r="B2505" s="226">
        <v>7307</v>
      </c>
      <c r="C2505" s="227"/>
      <c r="D2505" s="227" t="s">
        <v>7620</v>
      </c>
      <c r="E2505" s="228"/>
      <c r="F2505" s="228" t="s">
        <v>3012</v>
      </c>
      <c r="G2505" s="368">
        <v>7.0000000000000001E-3</v>
      </c>
      <c r="H2505" s="369">
        <f>VLOOKUP(B2505,'INS-SIN-SD-10-2023'!A:D,4,0)</f>
        <v>41.98</v>
      </c>
      <c r="I2505" s="369"/>
      <c r="J2505" s="25">
        <f t="shared" si="1214"/>
        <v>0.28999999999999998</v>
      </c>
      <c r="M2505" s="25">
        <f>VLOOKUP(B2505,'INS-SIN-SD-10-2023'!A:D,4,0)</f>
        <v>41.98</v>
      </c>
      <c r="N2505" s="25" t="b">
        <f t="shared" si="1215"/>
        <v>1</v>
      </c>
      <c r="O2505" s="377"/>
      <c r="P2505" s="377" t="s">
        <v>13773</v>
      </c>
    </row>
    <row r="2506" spans="1:16" ht="30" x14ac:dyDescent="0.25">
      <c r="A2506" s="378">
        <f t="shared" si="1213"/>
        <v>92910</v>
      </c>
      <c r="B2506" s="379">
        <v>3927</v>
      </c>
      <c r="C2506" s="380"/>
      <c r="D2506" s="380" t="s">
        <v>7672</v>
      </c>
      <c r="E2506" s="381"/>
      <c r="F2506" s="381" t="s">
        <v>6</v>
      </c>
      <c r="G2506" s="382">
        <v>1</v>
      </c>
      <c r="H2506" s="383">
        <f>VLOOKUP(B2506,'INS-SIN-SD-10-2023'!A:D,4,0)</f>
        <v>76.38</v>
      </c>
      <c r="I2506" s="383"/>
      <c r="J2506" s="25">
        <f t="shared" si="1214"/>
        <v>76.38</v>
      </c>
      <c r="M2506" s="25">
        <f>VLOOKUP(B2506,'INS-SIN-SD-10-2023'!A:D,4,0)</f>
        <v>76.38</v>
      </c>
      <c r="N2506" s="25" t="b">
        <f t="shared" si="1215"/>
        <v>1</v>
      </c>
      <c r="O2506" s="377"/>
      <c r="P2506" s="377" t="s">
        <v>13773</v>
      </c>
    </row>
    <row r="2507" spans="1:16" ht="45" x14ac:dyDescent="0.25">
      <c r="A2507" s="328">
        <v>92912</v>
      </c>
      <c r="B2507" s="357"/>
      <c r="C2507" s="339" t="s">
        <v>2156</v>
      </c>
      <c r="D2507" s="339"/>
      <c r="E2507" s="334" t="s">
        <v>6</v>
      </c>
      <c r="F2507" s="334"/>
      <c r="G2507" s="358"/>
      <c r="H2507" s="359"/>
      <c r="I2507" s="340">
        <f>SUMIF(A:A,A2507,J:J)</f>
        <v>152.85</v>
      </c>
      <c r="J2507" s="377"/>
      <c r="K2507" s="377"/>
      <c r="L2507" s="377"/>
      <c r="M2507" s="377"/>
      <c r="N2507" s="377"/>
      <c r="O2507" s="377"/>
      <c r="P2507" s="377"/>
    </row>
    <row r="2508" spans="1:16" ht="30" x14ac:dyDescent="0.25">
      <c r="A2508" s="390">
        <f t="shared" ref="A2508:A2512" si="1216">IF(O2508&lt;&gt;0,O2508,A2507)</f>
        <v>92912</v>
      </c>
      <c r="B2508" s="391">
        <v>88248</v>
      </c>
      <c r="C2508" s="392"/>
      <c r="D2508" s="392" t="s">
        <v>3290</v>
      </c>
      <c r="E2508" s="393"/>
      <c r="F2508" s="393" t="s">
        <v>517</v>
      </c>
      <c r="G2508" s="394">
        <v>0.70199999999999996</v>
      </c>
      <c r="H2508" s="395">
        <f>VLOOKUP(B2508,'CMP-SIN-SD-10-2023'!A:D,4,0)</f>
        <v>22.17</v>
      </c>
      <c r="I2508" s="395"/>
      <c r="J2508" s="25">
        <f t="shared" ref="J2508:J2512" si="1217">TRUNC((H2508*G2508),2)</f>
        <v>15.56</v>
      </c>
      <c r="M2508" s="25">
        <f>VLOOKUP(B2508,'CMP-SIN-SD-10-2023'!A:D,4,0)</f>
        <v>22.17</v>
      </c>
      <c r="N2508" s="25" t="b">
        <f t="shared" ref="N2508:N2512" si="1218">M2508=H2508</f>
        <v>1</v>
      </c>
      <c r="O2508" s="377"/>
      <c r="P2508" s="377"/>
    </row>
    <row r="2509" spans="1:16" ht="30" x14ac:dyDescent="0.25">
      <c r="A2509" s="367">
        <f t="shared" si="1216"/>
        <v>92912</v>
      </c>
      <c r="B2509" s="226">
        <v>88267</v>
      </c>
      <c r="C2509" s="227"/>
      <c r="D2509" s="227" t="s">
        <v>3307</v>
      </c>
      <c r="E2509" s="228"/>
      <c r="F2509" s="228" t="s">
        <v>517</v>
      </c>
      <c r="G2509" s="368">
        <v>0.70199999999999996</v>
      </c>
      <c r="H2509" s="369">
        <f>VLOOKUP(B2509,'CMP-SIN-SD-10-2023'!A:D,4,0)</f>
        <v>28.78</v>
      </c>
      <c r="I2509" s="369"/>
      <c r="J2509" s="25">
        <f t="shared" si="1217"/>
        <v>20.2</v>
      </c>
      <c r="M2509" s="25">
        <f>VLOOKUP(B2509,'CMP-SIN-SD-10-2023'!A:D,4,0)</f>
        <v>28.78</v>
      </c>
      <c r="N2509" s="25" t="b">
        <f t="shared" si="1218"/>
        <v>1</v>
      </c>
      <c r="O2509" s="377"/>
      <c r="P2509" s="377"/>
    </row>
    <row r="2510" spans="1:16" x14ac:dyDescent="0.25">
      <c r="A2510" s="367">
        <f t="shared" si="1216"/>
        <v>92912</v>
      </c>
      <c r="B2510" s="226">
        <v>3148</v>
      </c>
      <c r="C2510" s="227"/>
      <c r="D2510" s="227" t="s">
        <v>7618</v>
      </c>
      <c r="E2510" s="228"/>
      <c r="F2510" s="228" t="s">
        <v>6</v>
      </c>
      <c r="G2510" s="368">
        <v>0.03</v>
      </c>
      <c r="H2510" s="369">
        <f>VLOOKUP(B2510,'INS-SIN-SD-10-2023'!A:D,4,0)</f>
        <v>14.6</v>
      </c>
      <c r="I2510" s="369"/>
      <c r="J2510" s="25">
        <f t="shared" si="1217"/>
        <v>0.43</v>
      </c>
      <c r="M2510" s="25">
        <f>VLOOKUP(B2510,'INS-SIN-SD-10-2023'!A:D,4,0)</f>
        <v>14.6</v>
      </c>
      <c r="N2510" s="25" t="b">
        <f t="shared" si="1218"/>
        <v>1</v>
      </c>
      <c r="O2510" s="377"/>
      <c r="P2510" s="377" t="s">
        <v>13773</v>
      </c>
    </row>
    <row r="2511" spans="1:16" x14ac:dyDescent="0.25">
      <c r="A2511" s="367">
        <f t="shared" si="1216"/>
        <v>92912</v>
      </c>
      <c r="B2511" s="226">
        <v>7307</v>
      </c>
      <c r="C2511" s="227"/>
      <c r="D2511" s="227" t="s">
        <v>7620</v>
      </c>
      <c r="E2511" s="228"/>
      <c r="F2511" s="228" t="s">
        <v>3012</v>
      </c>
      <c r="G2511" s="368">
        <v>7.0000000000000001E-3</v>
      </c>
      <c r="H2511" s="369">
        <f>VLOOKUP(B2511,'INS-SIN-SD-10-2023'!A:D,4,0)</f>
        <v>41.98</v>
      </c>
      <c r="I2511" s="369"/>
      <c r="J2511" s="25">
        <f t="shared" si="1217"/>
        <v>0.28999999999999998</v>
      </c>
      <c r="M2511" s="25">
        <f>VLOOKUP(B2511,'INS-SIN-SD-10-2023'!A:D,4,0)</f>
        <v>41.98</v>
      </c>
      <c r="N2511" s="25" t="b">
        <f t="shared" si="1218"/>
        <v>1</v>
      </c>
      <c r="O2511" s="377"/>
      <c r="P2511" s="377" t="s">
        <v>13773</v>
      </c>
    </row>
    <row r="2512" spans="1:16" ht="30" x14ac:dyDescent="0.25">
      <c r="A2512" s="378">
        <f t="shared" si="1216"/>
        <v>92912</v>
      </c>
      <c r="B2512" s="379">
        <v>3929</v>
      </c>
      <c r="C2512" s="380"/>
      <c r="D2512" s="380" t="s">
        <v>7674</v>
      </c>
      <c r="E2512" s="381"/>
      <c r="F2512" s="381" t="s">
        <v>6</v>
      </c>
      <c r="G2512" s="382">
        <v>1</v>
      </c>
      <c r="H2512" s="383">
        <f>VLOOKUP(B2512,'INS-SIN-SD-10-2023'!A:D,4,0)</f>
        <v>116.37</v>
      </c>
      <c r="I2512" s="383"/>
      <c r="J2512" s="25">
        <f t="shared" si="1217"/>
        <v>116.37</v>
      </c>
      <c r="M2512" s="25">
        <f>VLOOKUP(B2512,'INS-SIN-SD-10-2023'!A:D,4,0)</f>
        <v>116.37</v>
      </c>
      <c r="N2512" s="25" t="b">
        <f t="shared" si="1218"/>
        <v>1</v>
      </c>
      <c r="O2512" s="377"/>
      <c r="P2512" s="377" t="s">
        <v>13773</v>
      </c>
    </row>
    <row r="2513" spans="1:16" ht="45" x14ac:dyDescent="0.25">
      <c r="A2513" s="328">
        <v>92914</v>
      </c>
      <c r="B2513" s="357"/>
      <c r="C2513" s="339" t="s">
        <v>2158</v>
      </c>
      <c r="D2513" s="339"/>
      <c r="E2513" s="334" t="s">
        <v>6</v>
      </c>
      <c r="F2513" s="334"/>
      <c r="G2513" s="358"/>
      <c r="H2513" s="359"/>
      <c r="I2513" s="340">
        <f>SUMIF(A:A,A2513,J:J)</f>
        <v>155.82</v>
      </c>
      <c r="J2513" s="377"/>
      <c r="K2513" s="377"/>
      <c r="L2513" s="377"/>
      <c r="M2513" s="377"/>
      <c r="N2513" s="377"/>
      <c r="O2513" s="377"/>
      <c r="P2513" s="377"/>
    </row>
    <row r="2514" spans="1:16" ht="30" x14ac:dyDescent="0.25">
      <c r="A2514" s="390">
        <f t="shared" ref="A2514:A2518" si="1219">IF(O2514&lt;&gt;0,O2514,A2513)</f>
        <v>92914</v>
      </c>
      <c r="B2514" s="391">
        <v>88248</v>
      </c>
      <c r="C2514" s="392"/>
      <c r="D2514" s="392" t="s">
        <v>3290</v>
      </c>
      <c r="E2514" s="393"/>
      <c r="F2514" s="393" t="s">
        <v>517</v>
      </c>
      <c r="G2514" s="394">
        <v>0.75800000000000001</v>
      </c>
      <c r="H2514" s="395">
        <f>VLOOKUP(B2514,'CMP-SIN-SD-10-2023'!A:D,4,0)</f>
        <v>22.17</v>
      </c>
      <c r="I2514" s="395"/>
      <c r="J2514" s="25">
        <f t="shared" ref="J2514:J2518" si="1220">TRUNC((H2514*G2514),2)</f>
        <v>16.8</v>
      </c>
      <c r="M2514" s="25">
        <f>VLOOKUP(B2514,'CMP-SIN-SD-10-2023'!A:D,4,0)</f>
        <v>22.17</v>
      </c>
      <c r="N2514" s="25" t="b">
        <f t="shared" ref="N2514:N2518" si="1221">M2514=H2514</f>
        <v>1</v>
      </c>
      <c r="O2514" s="377"/>
      <c r="P2514" s="377"/>
    </row>
    <row r="2515" spans="1:16" ht="30" x14ac:dyDescent="0.25">
      <c r="A2515" s="367">
        <f t="shared" si="1219"/>
        <v>92914</v>
      </c>
      <c r="B2515" s="226">
        <v>88267</v>
      </c>
      <c r="C2515" s="227"/>
      <c r="D2515" s="227" t="s">
        <v>3307</v>
      </c>
      <c r="E2515" s="228"/>
      <c r="F2515" s="228" t="s">
        <v>517</v>
      </c>
      <c r="G2515" s="368">
        <v>0.75800000000000001</v>
      </c>
      <c r="H2515" s="369">
        <f>VLOOKUP(B2515,'CMP-SIN-SD-10-2023'!A:D,4,0)</f>
        <v>28.78</v>
      </c>
      <c r="I2515" s="369"/>
      <c r="J2515" s="25">
        <f t="shared" si="1220"/>
        <v>21.81</v>
      </c>
      <c r="M2515" s="25">
        <f>VLOOKUP(B2515,'CMP-SIN-SD-10-2023'!A:D,4,0)</f>
        <v>28.78</v>
      </c>
      <c r="N2515" s="25" t="b">
        <f t="shared" si="1221"/>
        <v>1</v>
      </c>
      <c r="O2515" s="377"/>
      <c r="P2515" s="377"/>
    </row>
    <row r="2516" spans="1:16" x14ac:dyDescent="0.25">
      <c r="A2516" s="367">
        <f t="shared" si="1219"/>
        <v>92914</v>
      </c>
      <c r="B2516" s="226">
        <v>3148</v>
      </c>
      <c r="C2516" s="227"/>
      <c r="D2516" s="227" t="s">
        <v>7618</v>
      </c>
      <c r="E2516" s="228"/>
      <c r="F2516" s="228" t="s">
        <v>6</v>
      </c>
      <c r="G2516" s="368">
        <v>3.5000000000000003E-2</v>
      </c>
      <c r="H2516" s="369">
        <f>VLOOKUP(B2516,'INS-SIN-SD-10-2023'!A:D,4,0)</f>
        <v>14.6</v>
      </c>
      <c r="I2516" s="369"/>
      <c r="J2516" s="25">
        <f t="shared" si="1220"/>
        <v>0.51</v>
      </c>
      <c r="M2516" s="25">
        <f>VLOOKUP(B2516,'INS-SIN-SD-10-2023'!A:D,4,0)</f>
        <v>14.6</v>
      </c>
      <c r="N2516" s="25" t="b">
        <f t="shared" si="1221"/>
        <v>1</v>
      </c>
      <c r="O2516" s="377"/>
      <c r="P2516" s="377" t="s">
        <v>13773</v>
      </c>
    </row>
    <row r="2517" spans="1:16" x14ac:dyDescent="0.25">
      <c r="A2517" s="367">
        <f t="shared" si="1219"/>
        <v>92914</v>
      </c>
      <c r="B2517" s="226">
        <v>7307</v>
      </c>
      <c r="C2517" s="227"/>
      <c r="D2517" s="227" t="s">
        <v>7620</v>
      </c>
      <c r="E2517" s="228"/>
      <c r="F2517" s="228" t="s">
        <v>3012</v>
      </c>
      <c r="G2517" s="368">
        <v>8.0000000000000002E-3</v>
      </c>
      <c r="H2517" s="369">
        <f>VLOOKUP(B2517,'INS-SIN-SD-10-2023'!A:D,4,0)</f>
        <v>41.98</v>
      </c>
      <c r="I2517" s="369"/>
      <c r="J2517" s="25">
        <f t="shared" si="1220"/>
        <v>0.33</v>
      </c>
      <c r="M2517" s="25">
        <f>VLOOKUP(B2517,'INS-SIN-SD-10-2023'!A:D,4,0)</f>
        <v>41.98</v>
      </c>
      <c r="N2517" s="25" t="b">
        <f t="shared" si="1221"/>
        <v>1</v>
      </c>
      <c r="O2517" s="377"/>
      <c r="P2517" s="377" t="s">
        <v>13773</v>
      </c>
    </row>
    <row r="2518" spans="1:16" ht="30" x14ac:dyDescent="0.25">
      <c r="A2518" s="378">
        <f t="shared" si="1219"/>
        <v>92914</v>
      </c>
      <c r="B2518" s="379">
        <v>3930</v>
      </c>
      <c r="C2518" s="380"/>
      <c r="D2518" s="380" t="s">
        <v>7675</v>
      </c>
      <c r="E2518" s="381"/>
      <c r="F2518" s="381" t="s">
        <v>6</v>
      </c>
      <c r="G2518" s="382">
        <v>1</v>
      </c>
      <c r="H2518" s="383">
        <f>VLOOKUP(B2518,'INS-SIN-SD-10-2023'!A:D,4,0)</f>
        <v>116.37</v>
      </c>
      <c r="I2518" s="383"/>
      <c r="J2518" s="25">
        <f t="shared" si="1220"/>
        <v>116.37</v>
      </c>
      <c r="M2518" s="25">
        <f>VLOOKUP(B2518,'INS-SIN-SD-10-2023'!A:D,4,0)</f>
        <v>116.37</v>
      </c>
      <c r="N2518" s="25" t="b">
        <f t="shared" si="1221"/>
        <v>1</v>
      </c>
      <c r="O2518" s="377"/>
      <c r="P2518" s="377" t="s">
        <v>13773</v>
      </c>
    </row>
    <row r="2519" spans="1:16" ht="45" x14ac:dyDescent="0.25">
      <c r="A2519" s="328">
        <v>92357</v>
      </c>
      <c r="B2519" s="357"/>
      <c r="C2519" s="339" t="s">
        <v>2056</v>
      </c>
      <c r="D2519" s="339"/>
      <c r="E2519" s="334" t="s">
        <v>6</v>
      </c>
      <c r="F2519" s="334"/>
      <c r="G2519" s="358"/>
      <c r="H2519" s="359"/>
      <c r="I2519" s="340">
        <f>SUMIF(A:A,A2519,J:J)</f>
        <v>213.2</v>
      </c>
      <c r="J2519" s="377"/>
      <c r="K2519" s="377"/>
      <c r="L2519" s="377"/>
      <c r="M2519" s="377"/>
      <c r="N2519" s="377"/>
      <c r="O2519" s="377"/>
      <c r="P2519" s="377"/>
    </row>
    <row r="2520" spans="1:16" ht="30" x14ac:dyDescent="0.25">
      <c r="A2520" s="390">
        <f t="shared" ref="A2520:A2524" si="1222">IF(O2520&lt;&gt;0,O2520,A2519)</f>
        <v>92357</v>
      </c>
      <c r="B2520" s="391">
        <v>88248</v>
      </c>
      <c r="C2520" s="392"/>
      <c r="D2520" s="392" t="s">
        <v>3290</v>
      </c>
      <c r="E2520" s="393"/>
      <c r="F2520" s="393" t="s">
        <v>517</v>
      </c>
      <c r="G2520" s="394">
        <v>1.403</v>
      </c>
      <c r="H2520" s="395">
        <f>VLOOKUP(B2520,'CMP-SIN-SD-10-2023'!A:D,4,0)</f>
        <v>22.17</v>
      </c>
      <c r="I2520" s="395"/>
      <c r="J2520" s="25">
        <f t="shared" ref="J2520:J2524" si="1223">TRUNC((H2520*G2520),2)</f>
        <v>31.1</v>
      </c>
      <c r="M2520" s="25">
        <f>VLOOKUP(B2520,'CMP-SIN-SD-10-2023'!A:D,4,0)</f>
        <v>22.17</v>
      </c>
      <c r="N2520" s="25" t="b">
        <f t="shared" ref="N2520:N2524" si="1224">M2520=H2520</f>
        <v>1</v>
      </c>
      <c r="O2520" s="377"/>
      <c r="P2520" s="377"/>
    </row>
    <row r="2521" spans="1:16" ht="30" x14ac:dyDescent="0.25">
      <c r="A2521" s="367">
        <f t="shared" si="1222"/>
        <v>92357</v>
      </c>
      <c r="B2521" s="226">
        <v>88267</v>
      </c>
      <c r="C2521" s="227"/>
      <c r="D2521" s="227" t="s">
        <v>3307</v>
      </c>
      <c r="E2521" s="228"/>
      <c r="F2521" s="228" t="s">
        <v>517</v>
      </c>
      <c r="G2521" s="368">
        <v>1.403</v>
      </c>
      <c r="H2521" s="369">
        <f>VLOOKUP(B2521,'CMP-SIN-SD-10-2023'!A:D,4,0)</f>
        <v>28.78</v>
      </c>
      <c r="I2521" s="369"/>
      <c r="J2521" s="25">
        <f t="shared" si="1223"/>
        <v>40.369999999999997</v>
      </c>
      <c r="M2521" s="25">
        <f>VLOOKUP(B2521,'CMP-SIN-SD-10-2023'!A:D,4,0)</f>
        <v>28.78</v>
      </c>
      <c r="N2521" s="25" t="b">
        <f t="shared" si="1224"/>
        <v>1</v>
      </c>
      <c r="O2521" s="377"/>
      <c r="P2521" s="377"/>
    </row>
    <row r="2522" spans="1:16" x14ac:dyDescent="0.25">
      <c r="A2522" s="367">
        <f t="shared" si="1222"/>
        <v>92357</v>
      </c>
      <c r="B2522" s="226">
        <v>3148</v>
      </c>
      <c r="C2522" s="227"/>
      <c r="D2522" s="227" t="s">
        <v>7618</v>
      </c>
      <c r="E2522" s="228"/>
      <c r="F2522" s="228" t="s">
        <v>6</v>
      </c>
      <c r="G2522" s="368">
        <v>4.4999999999999998E-2</v>
      </c>
      <c r="H2522" s="369">
        <f>VLOOKUP(B2522,'INS-SIN-SD-10-2023'!A:D,4,0)</f>
        <v>14.6</v>
      </c>
      <c r="I2522" s="369"/>
      <c r="J2522" s="25">
        <f t="shared" si="1223"/>
        <v>0.65</v>
      </c>
      <c r="M2522" s="25">
        <f>VLOOKUP(B2522,'INS-SIN-SD-10-2023'!A:D,4,0)</f>
        <v>14.6</v>
      </c>
      <c r="N2522" s="25" t="b">
        <f t="shared" si="1224"/>
        <v>1</v>
      </c>
      <c r="O2522" s="377"/>
      <c r="P2522" s="377" t="s">
        <v>13773</v>
      </c>
    </row>
    <row r="2523" spans="1:16" x14ac:dyDescent="0.25">
      <c r="A2523" s="367">
        <f t="shared" si="1222"/>
        <v>92357</v>
      </c>
      <c r="B2523" s="226">
        <v>7307</v>
      </c>
      <c r="C2523" s="227"/>
      <c r="D2523" s="227" t="s">
        <v>7620</v>
      </c>
      <c r="E2523" s="228"/>
      <c r="F2523" s="228" t="s">
        <v>3012</v>
      </c>
      <c r="G2523" s="368">
        <v>1.0999999999999999E-2</v>
      </c>
      <c r="H2523" s="369">
        <f>VLOOKUP(B2523,'INS-SIN-SD-10-2023'!A:D,4,0)</f>
        <v>41.98</v>
      </c>
      <c r="I2523" s="369"/>
      <c r="J2523" s="25">
        <f t="shared" si="1223"/>
        <v>0.46</v>
      </c>
      <c r="M2523" s="25">
        <f>VLOOKUP(B2523,'INS-SIN-SD-10-2023'!A:D,4,0)</f>
        <v>41.98</v>
      </c>
      <c r="N2523" s="25" t="b">
        <f t="shared" si="1224"/>
        <v>1</v>
      </c>
      <c r="O2523" s="377"/>
      <c r="P2523" s="377" t="s">
        <v>13773</v>
      </c>
    </row>
    <row r="2524" spans="1:16" x14ac:dyDescent="0.25">
      <c r="A2524" s="378">
        <f t="shared" si="1222"/>
        <v>92357</v>
      </c>
      <c r="B2524" s="379">
        <v>6299</v>
      </c>
      <c r="C2524" s="380"/>
      <c r="D2524" s="380" t="s">
        <v>7783</v>
      </c>
      <c r="E2524" s="381"/>
      <c r="F2524" s="381" t="s">
        <v>6</v>
      </c>
      <c r="G2524" s="382">
        <v>1</v>
      </c>
      <c r="H2524" s="383">
        <f>VLOOKUP(B2524,'INS-SIN-SD-10-2023'!A:D,4,0)</f>
        <v>140.62</v>
      </c>
      <c r="I2524" s="383"/>
      <c r="J2524" s="25">
        <f t="shared" si="1223"/>
        <v>140.62</v>
      </c>
      <c r="M2524" s="25">
        <f>VLOOKUP(B2524,'INS-SIN-SD-10-2023'!A:D,4,0)</f>
        <v>140.62</v>
      </c>
      <c r="N2524" s="25" t="b">
        <f t="shared" si="1224"/>
        <v>1</v>
      </c>
      <c r="O2524" s="377"/>
      <c r="P2524" s="377" t="s">
        <v>13773</v>
      </c>
    </row>
    <row r="2525" spans="1:16" ht="45" x14ac:dyDescent="0.25">
      <c r="A2525" s="328">
        <v>92358</v>
      </c>
      <c r="B2525" s="357"/>
      <c r="C2525" s="339" t="s">
        <v>2057</v>
      </c>
      <c r="D2525" s="339"/>
      <c r="E2525" s="334" t="s">
        <v>6</v>
      </c>
      <c r="F2525" s="334"/>
      <c r="G2525" s="358"/>
      <c r="H2525" s="359"/>
      <c r="I2525" s="340">
        <f>SUMIF(A:A,A2525,J:J)</f>
        <v>266.88</v>
      </c>
      <c r="J2525" s="377"/>
      <c r="K2525" s="377"/>
      <c r="L2525" s="377"/>
      <c r="M2525" s="377"/>
      <c r="N2525" s="377"/>
      <c r="O2525" s="377"/>
      <c r="P2525" s="377"/>
    </row>
    <row r="2526" spans="1:16" ht="30" x14ac:dyDescent="0.25">
      <c r="A2526" s="390">
        <f t="shared" ref="A2526:A2530" si="1225">IF(O2526&lt;&gt;0,O2526,A2525)</f>
        <v>92358</v>
      </c>
      <c r="B2526" s="391">
        <v>88248</v>
      </c>
      <c r="C2526" s="392"/>
      <c r="D2526" s="392" t="s">
        <v>3290</v>
      </c>
      <c r="E2526" s="393"/>
      <c r="F2526" s="393" t="s">
        <v>517</v>
      </c>
      <c r="G2526" s="394">
        <v>1.516</v>
      </c>
      <c r="H2526" s="395">
        <f>VLOOKUP(B2526,'CMP-SIN-SD-10-2023'!A:D,4,0)</f>
        <v>22.17</v>
      </c>
      <c r="I2526" s="395"/>
      <c r="J2526" s="25">
        <f t="shared" ref="J2526:J2530" si="1226">TRUNC((H2526*G2526),2)</f>
        <v>33.6</v>
      </c>
      <c r="M2526" s="25">
        <f>VLOOKUP(B2526,'CMP-SIN-SD-10-2023'!A:D,4,0)</f>
        <v>22.17</v>
      </c>
      <c r="N2526" s="25" t="b">
        <f t="shared" ref="N2526:N2530" si="1227">M2526=H2526</f>
        <v>1</v>
      </c>
      <c r="O2526" s="377"/>
      <c r="P2526" s="377"/>
    </row>
    <row r="2527" spans="1:16" ht="30" x14ac:dyDescent="0.25">
      <c r="A2527" s="367">
        <f t="shared" si="1225"/>
        <v>92358</v>
      </c>
      <c r="B2527" s="226">
        <v>88267</v>
      </c>
      <c r="C2527" s="227"/>
      <c r="D2527" s="227" t="s">
        <v>3307</v>
      </c>
      <c r="E2527" s="228"/>
      <c r="F2527" s="228" t="s">
        <v>517</v>
      </c>
      <c r="G2527" s="368">
        <v>1.516</v>
      </c>
      <c r="H2527" s="369">
        <f>VLOOKUP(B2527,'CMP-SIN-SD-10-2023'!A:D,4,0)</f>
        <v>28.78</v>
      </c>
      <c r="I2527" s="369"/>
      <c r="J2527" s="25">
        <f t="shared" si="1226"/>
        <v>43.63</v>
      </c>
      <c r="M2527" s="25">
        <f>VLOOKUP(B2527,'CMP-SIN-SD-10-2023'!A:D,4,0)</f>
        <v>28.78</v>
      </c>
      <c r="N2527" s="25" t="b">
        <f t="shared" si="1227"/>
        <v>1</v>
      </c>
      <c r="O2527" s="377"/>
      <c r="P2527" s="377"/>
    </row>
    <row r="2528" spans="1:16" x14ac:dyDescent="0.25">
      <c r="A2528" s="367">
        <f t="shared" si="1225"/>
        <v>92358</v>
      </c>
      <c r="B2528" s="226">
        <v>3148</v>
      </c>
      <c r="C2528" s="227"/>
      <c r="D2528" s="227" t="s">
        <v>7618</v>
      </c>
      <c r="E2528" s="228"/>
      <c r="F2528" s="228" t="s">
        <v>6</v>
      </c>
      <c r="G2528" s="368">
        <v>5.2999999999999999E-2</v>
      </c>
      <c r="H2528" s="369">
        <f>VLOOKUP(B2528,'INS-SIN-SD-10-2023'!A:D,4,0)</f>
        <v>14.6</v>
      </c>
      <c r="I2528" s="369"/>
      <c r="J2528" s="25">
        <f t="shared" si="1226"/>
        <v>0.77</v>
      </c>
      <c r="M2528" s="25">
        <f>VLOOKUP(B2528,'INS-SIN-SD-10-2023'!A:D,4,0)</f>
        <v>14.6</v>
      </c>
      <c r="N2528" s="25" t="b">
        <f t="shared" si="1227"/>
        <v>1</v>
      </c>
      <c r="O2528" s="377"/>
      <c r="P2528" s="377" t="s">
        <v>13773</v>
      </c>
    </row>
    <row r="2529" spans="1:16" x14ac:dyDescent="0.25">
      <c r="A2529" s="367">
        <f t="shared" si="1225"/>
        <v>92358</v>
      </c>
      <c r="B2529" s="226">
        <v>7307</v>
      </c>
      <c r="C2529" s="227"/>
      <c r="D2529" s="227" t="s">
        <v>7620</v>
      </c>
      <c r="E2529" s="228"/>
      <c r="F2529" s="228" t="s">
        <v>3012</v>
      </c>
      <c r="G2529" s="368">
        <v>1.2999999999999999E-2</v>
      </c>
      <c r="H2529" s="369">
        <f>VLOOKUP(B2529,'INS-SIN-SD-10-2023'!A:D,4,0)</f>
        <v>41.98</v>
      </c>
      <c r="I2529" s="369"/>
      <c r="J2529" s="25">
        <f t="shared" si="1226"/>
        <v>0.54</v>
      </c>
      <c r="M2529" s="25">
        <f>VLOOKUP(B2529,'INS-SIN-SD-10-2023'!A:D,4,0)</f>
        <v>41.98</v>
      </c>
      <c r="N2529" s="25" t="b">
        <f t="shared" si="1227"/>
        <v>1</v>
      </c>
      <c r="O2529" s="377"/>
      <c r="P2529" s="377" t="s">
        <v>13773</v>
      </c>
    </row>
    <row r="2530" spans="1:16" x14ac:dyDescent="0.25">
      <c r="A2530" s="378">
        <f t="shared" si="1225"/>
        <v>92358</v>
      </c>
      <c r="B2530" s="379">
        <v>6322</v>
      </c>
      <c r="C2530" s="380"/>
      <c r="D2530" s="380" t="s">
        <v>7784</v>
      </c>
      <c r="E2530" s="381"/>
      <c r="F2530" s="381" t="s">
        <v>6</v>
      </c>
      <c r="G2530" s="382">
        <v>1</v>
      </c>
      <c r="H2530" s="383">
        <f>VLOOKUP(B2530,'INS-SIN-SD-10-2023'!A:D,4,0)</f>
        <v>188.34</v>
      </c>
      <c r="I2530" s="383"/>
      <c r="J2530" s="25">
        <f t="shared" si="1226"/>
        <v>188.34</v>
      </c>
      <c r="M2530" s="25">
        <f>VLOOKUP(B2530,'INS-SIN-SD-10-2023'!A:D,4,0)</f>
        <v>188.34</v>
      </c>
      <c r="N2530" s="25" t="b">
        <f t="shared" si="1227"/>
        <v>1</v>
      </c>
      <c r="O2530" s="377"/>
      <c r="P2530" s="377" t="s">
        <v>13773</v>
      </c>
    </row>
    <row r="2531" spans="1:16" ht="30" x14ac:dyDescent="0.25">
      <c r="A2531" s="328" t="s">
        <v>14191</v>
      </c>
      <c r="B2531" s="357"/>
      <c r="C2531" s="339" t="s">
        <v>14192</v>
      </c>
      <c r="D2531" s="339"/>
      <c r="E2531" s="334" t="s">
        <v>6</v>
      </c>
      <c r="F2531" s="334"/>
      <c r="G2531" s="358"/>
      <c r="H2531" s="359"/>
      <c r="I2531" s="340">
        <f>SUMIF(A:A,A2531,J:J)</f>
        <v>36.370000000000005</v>
      </c>
      <c r="J2531" s="377"/>
      <c r="K2531" s="377"/>
      <c r="L2531" s="377"/>
      <c r="M2531" s="377"/>
      <c r="N2531" s="377"/>
      <c r="O2531" s="377"/>
      <c r="P2531" s="377"/>
    </row>
    <row r="2532" spans="1:16" x14ac:dyDescent="0.25">
      <c r="A2532" s="390" t="str">
        <f t="shared" ref="A2532:A2559" si="1228">IF(O2532&lt;&gt;0,O2532,A2531)</f>
        <v>01010/ORSE</v>
      </c>
      <c r="B2532" s="391">
        <v>6111</v>
      </c>
      <c r="C2532" s="392"/>
      <c r="D2532" s="392" t="s">
        <v>14193</v>
      </c>
      <c r="E2532" s="393"/>
      <c r="F2532" s="393" t="s">
        <v>517</v>
      </c>
      <c r="G2532" s="394">
        <v>0.2</v>
      </c>
      <c r="H2532" s="395">
        <f>VLOOKUP(B2532,'INS-SIN-SD-10-2023'!A:D,4,0)</f>
        <v>13.77</v>
      </c>
      <c r="I2532" s="395"/>
      <c r="J2532" s="25">
        <f t="shared" ref="J2532:J2559" si="1229">TRUNC((H2532*G2532),2)</f>
        <v>2.75</v>
      </c>
      <c r="M2532" s="25">
        <f>VLOOKUP(B2532,'INS-SIN-SD-10-2023'!A:D,4,0)</f>
        <v>13.77</v>
      </c>
      <c r="N2532" s="25" t="b">
        <f t="shared" ref="N2532:N2559" si="1230">M2532=H2532</f>
        <v>1</v>
      </c>
      <c r="O2532" s="377"/>
      <c r="P2532" s="377" t="s">
        <v>13813</v>
      </c>
    </row>
    <row r="2533" spans="1:16" x14ac:dyDescent="0.25">
      <c r="A2533" s="367" t="str">
        <f t="shared" si="1228"/>
        <v>01010/ORSE</v>
      </c>
      <c r="B2533" s="226">
        <v>2696</v>
      </c>
      <c r="C2533" s="227"/>
      <c r="D2533" s="227" t="s">
        <v>13949</v>
      </c>
      <c r="E2533" s="228"/>
      <c r="F2533" s="228" t="s">
        <v>517</v>
      </c>
      <c r="G2533" s="368">
        <v>0.2</v>
      </c>
      <c r="H2533" s="369">
        <f>VLOOKUP(B2533,'INS-SIN-SD-10-2023'!A:D,4,0)</f>
        <v>21.06</v>
      </c>
      <c r="I2533" s="369"/>
      <c r="J2533" s="25">
        <f t="shared" si="1229"/>
        <v>4.21</v>
      </c>
      <c r="M2533" s="25">
        <f>VLOOKUP(B2533,'INS-SIN-SD-10-2023'!A:D,4,0)</f>
        <v>21.06</v>
      </c>
      <c r="N2533" s="25" t="b">
        <f t="shared" si="1230"/>
        <v>1</v>
      </c>
      <c r="O2533" s="377"/>
      <c r="P2533" s="377" t="s">
        <v>13813</v>
      </c>
    </row>
    <row r="2534" spans="1:16" x14ac:dyDescent="0.25">
      <c r="A2534" s="367" t="str">
        <f t="shared" si="1228"/>
        <v>01010/ORSE</v>
      </c>
      <c r="B2534" s="226" t="s">
        <v>13952</v>
      </c>
      <c r="C2534" s="227"/>
      <c r="D2534" s="227" t="s">
        <v>13953</v>
      </c>
      <c r="E2534" s="228"/>
      <c r="F2534" s="228" t="s">
        <v>6</v>
      </c>
      <c r="G2534" s="368">
        <v>3.1899999999999998E-2</v>
      </c>
      <c r="H2534" s="369">
        <v>4</v>
      </c>
      <c r="I2534" s="369"/>
      <c r="J2534" s="25">
        <f t="shared" si="1229"/>
        <v>0.12</v>
      </c>
      <c r="M2534" s="25" t="e">
        <f>VLOOKUP(B2534,'INS-SIN-SD-10-2023'!A:D,4,0)</f>
        <v>#N/A</v>
      </c>
      <c r="N2534" s="25" t="e">
        <f t="shared" si="1230"/>
        <v>#N/A</v>
      </c>
      <c r="O2534" s="377"/>
      <c r="P2534" s="377" t="s">
        <v>13813</v>
      </c>
    </row>
    <row r="2535" spans="1:16" x14ac:dyDescent="0.25">
      <c r="A2535" s="367" t="str">
        <f t="shared" si="1228"/>
        <v>01010/ORSE</v>
      </c>
      <c r="B2535" s="226" t="s">
        <v>13954</v>
      </c>
      <c r="C2535" s="227"/>
      <c r="D2535" s="227" t="s">
        <v>13955</v>
      </c>
      <c r="E2535" s="228"/>
      <c r="F2535" s="228" t="s">
        <v>6</v>
      </c>
      <c r="G2535" s="368">
        <v>4.0800000000000003E-2</v>
      </c>
      <c r="H2535" s="369">
        <v>10</v>
      </c>
      <c r="I2535" s="369"/>
      <c r="J2535" s="25">
        <f t="shared" si="1229"/>
        <v>0.4</v>
      </c>
      <c r="M2535" s="25" t="e">
        <f>VLOOKUP(B2535,'INS-SIN-SD-10-2023'!A:D,4,0)</f>
        <v>#N/A</v>
      </c>
      <c r="N2535" s="25" t="e">
        <f t="shared" si="1230"/>
        <v>#N/A</v>
      </c>
      <c r="O2535" s="377"/>
      <c r="P2535" s="377" t="s">
        <v>13813</v>
      </c>
    </row>
    <row r="2536" spans="1:16" x14ac:dyDescent="0.25">
      <c r="A2536" s="367" t="str">
        <f t="shared" si="1228"/>
        <v>01010/ORSE</v>
      </c>
      <c r="B2536" s="226" t="s">
        <v>13956</v>
      </c>
      <c r="C2536" s="227"/>
      <c r="D2536" s="227" t="s">
        <v>13957</v>
      </c>
      <c r="E2536" s="228"/>
      <c r="F2536" s="228" t="s">
        <v>6</v>
      </c>
      <c r="G2536" s="368">
        <v>5.9999999999999995E-4</v>
      </c>
      <c r="H2536" s="369">
        <v>71.28</v>
      </c>
      <c r="I2536" s="369"/>
      <c r="J2536" s="25">
        <f t="shared" si="1229"/>
        <v>0.04</v>
      </c>
      <c r="M2536" s="25" t="e">
        <f>VLOOKUP(B2536,'INS-SIN-SD-10-2023'!A:D,4,0)</f>
        <v>#N/A</v>
      </c>
      <c r="N2536" s="25" t="e">
        <f t="shared" si="1230"/>
        <v>#N/A</v>
      </c>
      <c r="O2536" s="377"/>
      <c r="P2536" s="377" t="s">
        <v>13813</v>
      </c>
    </row>
    <row r="2537" spans="1:16" x14ac:dyDescent="0.25">
      <c r="A2537" s="367" t="str">
        <f t="shared" si="1228"/>
        <v>01010/ORSE</v>
      </c>
      <c r="B2537" s="226" t="s">
        <v>13958</v>
      </c>
      <c r="C2537" s="227"/>
      <c r="D2537" s="227" t="s">
        <v>13959</v>
      </c>
      <c r="E2537" s="228"/>
      <c r="F2537" s="228" t="s">
        <v>13960</v>
      </c>
      <c r="G2537" s="368">
        <v>4.0000000000000002E-4</v>
      </c>
      <c r="H2537" s="369">
        <v>5.3</v>
      </c>
      <c r="I2537" s="369"/>
      <c r="J2537" s="25">
        <f t="shared" si="1229"/>
        <v>0</v>
      </c>
      <c r="M2537" s="25" t="e">
        <f>VLOOKUP(B2537,'INS-SIN-SD-10-2023'!A:D,4,0)</f>
        <v>#N/A</v>
      </c>
      <c r="N2537" s="25" t="e">
        <f t="shared" si="1230"/>
        <v>#N/A</v>
      </c>
      <c r="O2537" s="377"/>
      <c r="P2537" s="377" t="s">
        <v>13813</v>
      </c>
    </row>
    <row r="2538" spans="1:16" x14ac:dyDescent="0.25">
      <c r="A2538" s="367" t="str">
        <f t="shared" si="1228"/>
        <v>01010/ORSE</v>
      </c>
      <c r="B2538" s="226" t="s">
        <v>14194</v>
      </c>
      <c r="C2538" s="227"/>
      <c r="D2538" s="227" t="s">
        <v>14195</v>
      </c>
      <c r="E2538" s="228"/>
      <c r="F2538" s="228" t="s">
        <v>6</v>
      </c>
      <c r="G2538" s="368">
        <v>1E-4</v>
      </c>
      <c r="H2538" s="369">
        <v>10.55</v>
      </c>
      <c r="I2538" s="369"/>
      <c r="J2538" s="25">
        <f t="shared" si="1229"/>
        <v>0</v>
      </c>
      <c r="M2538" s="25" t="e">
        <f>VLOOKUP(B2538,'INS-SIN-SD-10-2023'!A:D,4,0)</f>
        <v>#N/A</v>
      </c>
      <c r="N2538" s="25" t="e">
        <f t="shared" si="1230"/>
        <v>#N/A</v>
      </c>
      <c r="O2538" s="377"/>
      <c r="P2538" s="377" t="s">
        <v>13813</v>
      </c>
    </row>
    <row r="2539" spans="1:16" x14ac:dyDescent="0.25">
      <c r="A2539" s="367" t="str">
        <f t="shared" si="1228"/>
        <v>01010/ORSE</v>
      </c>
      <c r="B2539" s="226" t="s">
        <v>14196</v>
      </c>
      <c r="C2539" s="227"/>
      <c r="D2539" s="227" t="s">
        <v>14197</v>
      </c>
      <c r="E2539" s="228"/>
      <c r="F2539" s="228" t="s">
        <v>6</v>
      </c>
      <c r="G2539" s="368">
        <v>0</v>
      </c>
      <c r="H2539" s="369">
        <v>18.8</v>
      </c>
      <c r="I2539" s="369"/>
      <c r="J2539" s="25">
        <f t="shared" si="1229"/>
        <v>0</v>
      </c>
      <c r="M2539" s="25" t="e">
        <f>VLOOKUP(B2539,'INS-SIN-SD-10-2023'!A:D,4,0)</f>
        <v>#N/A</v>
      </c>
      <c r="N2539" s="25" t="e">
        <f t="shared" si="1230"/>
        <v>#N/A</v>
      </c>
      <c r="O2539" s="377"/>
      <c r="P2539" s="377" t="s">
        <v>13813</v>
      </c>
    </row>
    <row r="2540" spans="1:16" x14ac:dyDescent="0.25">
      <c r="A2540" s="367" t="str">
        <f t="shared" si="1228"/>
        <v>01010/ORSE</v>
      </c>
      <c r="B2540" s="226">
        <v>2711</v>
      </c>
      <c r="C2540" s="227"/>
      <c r="D2540" s="227" t="s">
        <v>14198</v>
      </c>
      <c r="E2540" s="228"/>
      <c r="F2540" s="228" t="s">
        <v>6</v>
      </c>
      <c r="G2540" s="368">
        <v>0</v>
      </c>
      <c r="H2540" s="369">
        <f>VLOOKUP(B2540,'INS-SIN-SD-10-2023'!A:D,4,0)</f>
        <v>229.41</v>
      </c>
      <c r="I2540" s="369"/>
      <c r="J2540" s="25">
        <f t="shared" si="1229"/>
        <v>0</v>
      </c>
      <c r="M2540" s="25">
        <f>VLOOKUP(B2540,'INS-SIN-SD-10-2023'!A:D,4,0)</f>
        <v>229.41</v>
      </c>
      <c r="N2540" s="25" t="b">
        <f t="shared" si="1230"/>
        <v>1</v>
      </c>
      <c r="O2540" s="377"/>
      <c r="P2540" s="377" t="s">
        <v>13813</v>
      </c>
    </row>
    <row r="2541" spans="1:16" x14ac:dyDescent="0.25">
      <c r="A2541" s="367" t="str">
        <f t="shared" si="1228"/>
        <v>01010/ORSE</v>
      </c>
      <c r="B2541" s="226">
        <v>12892</v>
      </c>
      <c r="C2541" s="227"/>
      <c r="D2541" s="227" t="s">
        <v>13963</v>
      </c>
      <c r="E2541" s="228"/>
      <c r="F2541" s="228" t="s">
        <v>13964</v>
      </c>
      <c r="G2541" s="368">
        <v>1E-3</v>
      </c>
      <c r="H2541" s="369">
        <f>VLOOKUP(B2541,'INS-SIN-SD-10-2023'!A:D,4,0)</f>
        <v>13.81</v>
      </c>
      <c r="I2541" s="369"/>
      <c r="J2541" s="25">
        <f t="shared" si="1229"/>
        <v>0.01</v>
      </c>
      <c r="M2541" s="25">
        <f>VLOOKUP(B2541,'INS-SIN-SD-10-2023'!A:D,4,0)</f>
        <v>13.81</v>
      </c>
      <c r="N2541" s="25" t="b">
        <f t="shared" si="1230"/>
        <v>1</v>
      </c>
      <c r="O2541" s="377"/>
      <c r="P2541" s="377" t="s">
        <v>13813</v>
      </c>
    </row>
    <row r="2542" spans="1:16" x14ac:dyDescent="0.25">
      <c r="A2542" s="367" t="str">
        <f t="shared" si="1228"/>
        <v>01010/ORSE</v>
      </c>
      <c r="B2542" s="226">
        <v>12893</v>
      </c>
      <c r="C2542" s="227"/>
      <c r="D2542" s="227" t="s">
        <v>13965</v>
      </c>
      <c r="E2542" s="228"/>
      <c r="F2542" s="228" t="s">
        <v>13964</v>
      </c>
      <c r="G2542" s="368">
        <v>4.0000000000000002E-4</v>
      </c>
      <c r="H2542" s="369">
        <f>VLOOKUP(B2542,'INS-SIN-SD-10-2023'!A:D,4,0)</f>
        <v>73.680000000000007</v>
      </c>
      <c r="I2542" s="369"/>
      <c r="J2542" s="25">
        <f t="shared" si="1229"/>
        <v>0.02</v>
      </c>
      <c r="M2542" s="25">
        <f>VLOOKUP(B2542,'INS-SIN-SD-10-2023'!A:D,4,0)</f>
        <v>73.680000000000007</v>
      </c>
      <c r="N2542" s="25" t="b">
        <f t="shared" si="1230"/>
        <v>1</v>
      </c>
      <c r="O2542" s="377"/>
      <c r="P2542" s="377" t="s">
        <v>13813</v>
      </c>
    </row>
    <row r="2543" spans="1:16" x14ac:dyDescent="0.25">
      <c r="A2543" s="367" t="str">
        <f t="shared" si="1228"/>
        <v>01010/ORSE</v>
      </c>
      <c r="B2543" s="226">
        <v>12894</v>
      </c>
      <c r="C2543" s="227"/>
      <c r="D2543" s="227" t="s">
        <v>13966</v>
      </c>
      <c r="E2543" s="228"/>
      <c r="F2543" s="228" t="s">
        <v>6</v>
      </c>
      <c r="G2543" s="368">
        <v>0</v>
      </c>
      <c r="H2543" s="369">
        <f>VLOOKUP(B2543,'INS-SIN-SD-10-2023'!A:D,4,0)</f>
        <v>19.95</v>
      </c>
      <c r="I2543" s="369"/>
      <c r="J2543" s="25">
        <f t="shared" si="1229"/>
        <v>0</v>
      </c>
      <c r="M2543" s="25">
        <f>VLOOKUP(B2543,'INS-SIN-SD-10-2023'!A:D,4,0)</f>
        <v>19.95</v>
      </c>
      <c r="N2543" s="25" t="b">
        <f t="shared" si="1230"/>
        <v>1</v>
      </c>
      <c r="O2543" s="377"/>
      <c r="P2543" s="377" t="s">
        <v>13813</v>
      </c>
    </row>
    <row r="2544" spans="1:16" x14ac:dyDescent="0.25">
      <c r="A2544" s="367" t="str">
        <f t="shared" si="1228"/>
        <v>01010/ORSE</v>
      </c>
      <c r="B2544" s="226">
        <v>12895</v>
      </c>
      <c r="C2544" s="227"/>
      <c r="D2544" s="227" t="s">
        <v>13967</v>
      </c>
      <c r="E2544" s="228"/>
      <c r="F2544" s="228" t="s">
        <v>6</v>
      </c>
      <c r="G2544" s="368">
        <v>2.0000000000000001E-4</v>
      </c>
      <c r="H2544" s="369">
        <f>VLOOKUP(B2544,'INS-SIN-SD-10-2023'!A:D,4,0)</f>
        <v>15.35</v>
      </c>
      <c r="I2544" s="369"/>
      <c r="J2544" s="25">
        <f t="shared" si="1229"/>
        <v>0</v>
      </c>
      <c r="M2544" s="25">
        <f>VLOOKUP(B2544,'INS-SIN-SD-10-2023'!A:D,4,0)</f>
        <v>15.35</v>
      </c>
      <c r="N2544" s="25" t="b">
        <f t="shared" si="1230"/>
        <v>1</v>
      </c>
      <c r="O2544" s="377"/>
      <c r="P2544" s="377" t="s">
        <v>13813</v>
      </c>
    </row>
    <row r="2545" spans="1:16" x14ac:dyDescent="0.25">
      <c r="A2545" s="367" t="str">
        <f t="shared" si="1228"/>
        <v>01010/ORSE</v>
      </c>
      <c r="B2545" s="226" t="s">
        <v>13968</v>
      </c>
      <c r="C2545" s="227"/>
      <c r="D2545" s="227" t="s">
        <v>13969</v>
      </c>
      <c r="E2545" s="228"/>
      <c r="F2545" s="228" t="s">
        <v>6</v>
      </c>
      <c r="G2545" s="368">
        <v>2.0000000000000001E-4</v>
      </c>
      <c r="H2545" s="369">
        <v>16.899999999999999</v>
      </c>
      <c r="I2545" s="369"/>
      <c r="J2545" s="25">
        <f t="shared" si="1229"/>
        <v>0</v>
      </c>
      <c r="M2545" s="25" t="e">
        <f>VLOOKUP(B2545,'INS-SIN-SD-10-2023'!A:D,4,0)</f>
        <v>#N/A</v>
      </c>
      <c r="N2545" s="25" t="e">
        <f t="shared" si="1230"/>
        <v>#N/A</v>
      </c>
      <c r="O2545" s="377"/>
      <c r="P2545" s="377" t="s">
        <v>13813</v>
      </c>
    </row>
    <row r="2546" spans="1:16" x14ac:dyDescent="0.25">
      <c r="A2546" s="367" t="str">
        <f t="shared" si="1228"/>
        <v>01010/ORSE</v>
      </c>
      <c r="B2546" s="226" t="s">
        <v>13970</v>
      </c>
      <c r="C2546" s="227"/>
      <c r="D2546" s="227" t="s">
        <v>13971</v>
      </c>
      <c r="E2546" s="228"/>
      <c r="F2546" s="228" t="s">
        <v>6</v>
      </c>
      <c r="G2546" s="368">
        <v>1E-4</v>
      </c>
      <c r="H2546" s="369">
        <v>19</v>
      </c>
      <c r="I2546" s="369"/>
      <c r="J2546" s="25">
        <f t="shared" si="1229"/>
        <v>0</v>
      </c>
      <c r="M2546" s="25" t="e">
        <f>VLOOKUP(B2546,'INS-SIN-SD-10-2023'!A:D,4,0)</f>
        <v>#N/A</v>
      </c>
      <c r="N2546" s="25" t="e">
        <f t="shared" si="1230"/>
        <v>#N/A</v>
      </c>
      <c r="O2546" s="377"/>
      <c r="P2546" s="377" t="s">
        <v>13813</v>
      </c>
    </row>
    <row r="2547" spans="1:16" x14ac:dyDescent="0.25">
      <c r="A2547" s="367" t="str">
        <f t="shared" si="1228"/>
        <v>01010/ORSE</v>
      </c>
      <c r="B2547" s="226" t="s">
        <v>13972</v>
      </c>
      <c r="C2547" s="227"/>
      <c r="D2547" s="227" t="s">
        <v>13973</v>
      </c>
      <c r="E2547" s="228"/>
      <c r="F2547" s="228" t="s">
        <v>6</v>
      </c>
      <c r="G2547" s="368">
        <v>1E-4</v>
      </c>
      <c r="H2547" s="369">
        <v>21.96</v>
      </c>
      <c r="I2547" s="369"/>
      <c r="J2547" s="25">
        <f t="shared" si="1229"/>
        <v>0</v>
      </c>
      <c r="M2547" s="25" t="e">
        <f>VLOOKUP(B2547,'INS-SIN-SD-10-2023'!A:D,4,0)</f>
        <v>#N/A</v>
      </c>
      <c r="N2547" s="25" t="e">
        <f t="shared" si="1230"/>
        <v>#N/A</v>
      </c>
      <c r="O2547" s="377"/>
      <c r="P2547" s="377" t="s">
        <v>13813</v>
      </c>
    </row>
    <row r="2548" spans="1:16" x14ac:dyDescent="0.25">
      <c r="A2548" s="367" t="str">
        <f t="shared" si="1228"/>
        <v>01010/ORSE</v>
      </c>
      <c r="B2548" s="226" t="s">
        <v>13974</v>
      </c>
      <c r="C2548" s="227"/>
      <c r="D2548" s="227" t="s">
        <v>13975</v>
      </c>
      <c r="E2548" s="228"/>
      <c r="F2548" s="228" t="s">
        <v>6</v>
      </c>
      <c r="G2548" s="368">
        <v>1E-4</v>
      </c>
      <c r="H2548" s="369">
        <v>60</v>
      </c>
      <c r="I2548" s="369"/>
      <c r="J2548" s="25">
        <f t="shared" si="1229"/>
        <v>0</v>
      </c>
      <c r="M2548" s="25" t="e">
        <f>VLOOKUP(B2548,'INS-SIN-SD-10-2023'!A:D,4,0)</f>
        <v>#N/A</v>
      </c>
      <c r="N2548" s="25" t="e">
        <f t="shared" si="1230"/>
        <v>#N/A</v>
      </c>
      <c r="O2548" s="377"/>
      <c r="P2548" s="377" t="s">
        <v>13813</v>
      </c>
    </row>
    <row r="2549" spans="1:16" x14ac:dyDescent="0.25">
      <c r="A2549" s="367" t="str">
        <f t="shared" si="1228"/>
        <v>01010/ORSE</v>
      </c>
      <c r="B2549" s="226" t="s">
        <v>13976</v>
      </c>
      <c r="C2549" s="227"/>
      <c r="D2549" s="227" t="s">
        <v>13977</v>
      </c>
      <c r="E2549" s="228"/>
      <c r="F2549" s="228" t="s">
        <v>6</v>
      </c>
      <c r="G2549" s="368">
        <v>1E-4</v>
      </c>
      <c r="H2549" s="369">
        <v>31.36</v>
      </c>
      <c r="I2549" s="369"/>
      <c r="J2549" s="25">
        <f t="shared" si="1229"/>
        <v>0</v>
      </c>
      <c r="M2549" s="25" t="e">
        <f>VLOOKUP(B2549,'INS-SIN-SD-10-2023'!A:D,4,0)</f>
        <v>#N/A</v>
      </c>
      <c r="N2549" s="25" t="e">
        <f t="shared" si="1230"/>
        <v>#N/A</v>
      </c>
      <c r="O2549" s="377"/>
      <c r="P2549" s="377" t="s">
        <v>13813</v>
      </c>
    </row>
    <row r="2550" spans="1:16" x14ac:dyDescent="0.25">
      <c r="A2550" s="367" t="str">
        <f t="shared" si="1228"/>
        <v>01010/ORSE</v>
      </c>
      <c r="B2550" s="226">
        <v>6303</v>
      </c>
      <c r="C2550" s="227"/>
      <c r="D2550" s="227" t="s">
        <v>14199</v>
      </c>
      <c r="E2550" s="228"/>
      <c r="F2550" s="228" t="s">
        <v>6</v>
      </c>
      <c r="G2550" s="368">
        <v>1</v>
      </c>
      <c r="H2550" s="369">
        <f>VLOOKUP(B2550,'INS-SIN-SD-10-2023'!A:D,4,0)</f>
        <v>28.29</v>
      </c>
      <c r="I2550" s="369"/>
      <c r="J2550" s="25">
        <f t="shared" si="1229"/>
        <v>28.29</v>
      </c>
      <c r="M2550" s="25">
        <f>VLOOKUP(B2550,'INS-SIN-SD-10-2023'!A:D,4,0)</f>
        <v>28.29</v>
      </c>
      <c r="N2550" s="25" t="b">
        <f t="shared" si="1230"/>
        <v>1</v>
      </c>
      <c r="O2550" s="377"/>
      <c r="P2550" s="377" t="s">
        <v>13813</v>
      </c>
    </row>
    <row r="2551" spans="1:16" x14ac:dyDescent="0.25">
      <c r="A2551" s="367" t="str">
        <f t="shared" si="1228"/>
        <v>01010/ORSE</v>
      </c>
      <c r="B2551" s="226" t="s">
        <v>13978</v>
      </c>
      <c r="C2551" s="227"/>
      <c r="D2551" s="227" t="s">
        <v>13979</v>
      </c>
      <c r="E2551" s="228"/>
      <c r="F2551" s="228" t="s">
        <v>6</v>
      </c>
      <c r="G2551" s="368">
        <v>1.8E-3</v>
      </c>
      <c r="H2551" s="369">
        <v>140</v>
      </c>
      <c r="I2551" s="369"/>
      <c r="J2551" s="25">
        <f t="shared" si="1229"/>
        <v>0.25</v>
      </c>
      <c r="M2551" s="25" t="e">
        <f>VLOOKUP(B2551,'INS-SIN-SD-10-2023'!A:D,4,0)</f>
        <v>#N/A</v>
      </c>
      <c r="N2551" s="25" t="e">
        <f t="shared" si="1230"/>
        <v>#N/A</v>
      </c>
      <c r="O2551" s="377"/>
      <c r="P2551" s="377" t="s">
        <v>13813</v>
      </c>
    </row>
    <row r="2552" spans="1:16" x14ac:dyDescent="0.25">
      <c r="A2552" s="367" t="str">
        <f t="shared" si="1228"/>
        <v>01010/ORSE</v>
      </c>
      <c r="B2552" s="226" t="s">
        <v>13980</v>
      </c>
      <c r="C2552" s="227"/>
      <c r="D2552" s="227" t="s">
        <v>13981</v>
      </c>
      <c r="E2552" s="228"/>
      <c r="F2552" s="228" t="s">
        <v>6</v>
      </c>
      <c r="G2552" s="368">
        <v>1.8E-3</v>
      </c>
      <c r="H2552" s="369">
        <v>4.9000000000000004</v>
      </c>
      <c r="I2552" s="369"/>
      <c r="J2552" s="25">
        <f t="shared" si="1229"/>
        <v>0</v>
      </c>
      <c r="M2552" s="25" t="e">
        <f>VLOOKUP(B2552,'INS-SIN-SD-10-2023'!A:D,4,0)</f>
        <v>#N/A</v>
      </c>
      <c r="N2552" s="25" t="e">
        <f t="shared" si="1230"/>
        <v>#N/A</v>
      </c>
      <c r="O2552" s="377"/>
      <c r="P2552" s="377" t="s">
        <v>13813</v>
      </c>
    </row>
    <row r="2553" spans="1:16" x14ac:dyDescent="0.25">
      <c r="A2553" s="367" t="str">
        <f t="shared" si="1228"/>
        <v>01010/ORSE</v>
      </c>
      <c r="B2553" s="226" t="s">
        <v>13982</v>
      </c>
      <c r="C2553" s="227"/>
      <c r="D2553" s="227" t="s">
        <v>13983</v>
      </c>
      <c r="E2553" s="228"/>
      <c r="F2553" s="228" t="s">
        <v>6</v>
      </c>
      <c r="G2553" s="368">
        <v>8.0000000000000004E-4</v>
      </c>
      <c r="H2553" s="369">
        <v>35.9</v>
      </c>
      <c r="I2553" s="369"/>
      <c r="J2553" s="25">
        <f t="shared" si="1229"/>
        <v>0.02</v>
      </c>
      <c r="M2553" s="25" t="e">
        <f>VLOOKUP(B2553,'INS-SIN-SD-10-2023'!A:D,4,0)</f>
        <v>#N/A</v>
      </c>
      <c r="N2553" s="25" t="e">
        <f t="shared" si="1230"/>
        <v>#N/A</v>
      </c>
      <c r="O2553" s="377"/>
      <c r="P2553" s="377" t="s">
        <v>13813</v>
      </c>
    </row>
    <row r="2554" spans="1:16" x14ac:dyDescent="0.25">
      <c r="A2554" s="367" t="str">
        <f t="shared" si="1228"/>
        <v>01010/ORSE</v>
      </c>
      <c r="B2554" s="226" t="s">
        <v>13984</v>
      </c>
      <c r="C2554" s="227"/>
      <c r="D2554" s="227" t="s">
        <v>13985</v>
      </c>
      <c r="E2554" s="228"/>
      <c r="F2554" s="228" t="s">
        <v>6</v>
      </c>
      <c r="G2554" s="368">
        <v>0</v>
      </c>
      <c r="H2554" s="369">
        <v>28.9</v>
      </c>
      <c r="I2554" s="369"/>
      <c r="J2554" s="25">
        <f t="shared" si="1229"/>
        <v>0</v>
      </c>
      <c r="M2554" s="25" t="e">
        <f>VLOOKUP(B2554,'INS-SIN-SD-10-2023'!A:D,4,0)</f>
        <v>#N/A</v>
      </c>
      <c r="N2554" s="25" t="e">
        <f t="shared" si="1230"/>
        <v>#N/A</v>
      </c>
      <c r="O2554" s="377"/>
      <c r="P2554" s="377" t="s">
        <v>13813</v>
      </c>
    </row>
    <row r="2555" spans="1:16" x14ac:dyDescent="0.25">
      <c r="A2555" s="367" t="str">
        <f t="shared" si="1228"/>
        <v>01010/ORSE</v>
      </c>
      <c r="B2555" s="226" t="s">
        <v>14200</v>
      </c>
      <c r="C2555" s="227"/>
      <c r="D2555" s="227" t="s">
        <v>14201</v>
      </c>
      <c r="E2555" s="228"/>
      <c r="F2555" s="228" t="s">
        <v>6</v>
      </c>
      <c r="G2555" s="368">
        <v>0</v>
      </c>
      <c r="H2555" s="369">
        <v>17.29</v>
      </c>
      <c r="I2555" s="369"/>
      <c r="J2555" s="25">
        <f t="shared" si="1229"/>
        <v>0</v>
      </c>
      <c r="M2555" s="25" t="e">
        <f>VLOOKUP(B2555,'INS-SIN-SD-10-2023'!A:D,4,0)</f>
        <v>#N/A</v>
      </c>
      <c r="N2555" s="25" t="e">
        <f t="shared" si="1230"/>
        <v>#N/A</v>
      </c>
      <c r="O2555" s="377"/>
      <c r="P2555" s="377" t="s">
        <v>13813</v>
      </c>
    </row>
    <row r="2556" spans="1:16" x14ac:dyDescent="0.25">
      <c r="A2556" s="367" t="str">
        <f t="shared" si="1228"/>
        <v>01010/ORSE</v>
      </c>
      <c r="B2556" s="226" t="s">
        <v>13986</v>
      </c>
      <c r="C2556" s="227"/>
      <c r="D2556" s="227" t="s">
        <v>13987</v>
      </c>
      <c r="E2556" s="228"/>
      <c r="F2556" s="228" t="s">
        <v>6</v>
      </c>
      <c r="G2556" s="368">
        <v>0</v>
      </c>
      <c r="H2556" s="369">
        <v>44.69</v>
      </c>
      <c r="I2556" s="369"/>
      <c r="J2556" s="25">
        <f t="shared" si="1229"/>
        <v>0</v>
      </c>
      <c r="M2556" s="25" t="e">
        <f>VLOOKUP(B2556,'INS-SIN-SD-10-2023'!A:D,4,0)</f>
        <v>#N/A</v>
      </c>
      <c r="N2556" s="25" t="e">
        <f t="shared" si="1230"/>
        <v>#N/A</v>
      </c>
      <c r="O2556" s="377"/>
      <c r="P2556" s="377" t="s">
        <v>13813</v>
      </c>
    </row>
    <row r="2557" spans="1:16" x14ac:dyDescent="0.25">
      <c r="A2557" s="367" t="str">
        <f t="shared" si="1228"/>
        <v>01010/ORSE</v>
      </c>
      <c r="B2557" s="226" t="s">
        <v>13988</v>
      </c>
      <c r="C2557" s="227"/>
      <c r="D2557" s="227" t="s">
        <v>13989</v>
      </c>
      <c r="E2557" s="228"/>
      <c r="F2557" s="228" t="s">
        <v>6</v>
      </c>
      <c r="G2557" s="368">
        <v>1.8E-3</v>
      </c>
      <c r="H2557" s="369">
        <v>12.54</v>
      </c>
      <c r="I2557" s="369"/>
      <c r="J2557" s="25">
        <f t="shared" si="1229"/>
        <v>0.02</v>
      </c>
      <c r="M2557" s="25" t="e">
        <f>VLOOKUP(B2557,'INS-SIN-SD-10-2023'!A:D,4,0)</f>
        <v>#N/A</v>
      </c>
      <c r="N2557" s="25" t="e">
        <f t="shared" si="1230"/>
        <v>#N/A</v>
      </c>
      <c r="O2557" s="377"/>
      <c r="P2557" s="377" t="s">
        <v>13813</v>
      </c>
    </row>
    <row r="2558" spans="1:16" x14ac:dyDescent="0.25">
      <c r="A2558" s="367" t="str">
        <f t="shared" si="1228"/>
        <v>01010/ORSE</v>
      </c>
      <c r="B2558" s="226" t="s">
        <v>13990</v>
      </c>
      <c r="C2558" s="227"/>
      <c r="D2558" s="227" t="s">
        <v>13991</v>
      </c>
      <c r="E2558" s="228"/>
      <c r="F2558" s="228" t="s">
        <v>13863</v>
      </c>
      <c r="G2558" s="368">
        <v>2.0000000000000001E-4</v>
      </c>
      <c r="H2558" s="369">
        <v>300</v>
      </c>
      <c r="I2558" s="369"/>
      <c r="J2558" s="25">
        <f t="shared" si="1229"/>
        <v>0.06</v>
      </c>
      <c r="M2558" s="25" t="e">
        <f>VLOOKUP(B2558,'INS-SIN-SD-10-2023'!A:D,4,0)</f>
        <v>#N/A</v>
      </c>
      <c r="N2558" s="25" t="e">
        <f t="shared" si="1230"/>
        <v>#N/A</v>
      </c>
      <c r="O2558" s="377"/>
      <c r="P2558" s="377" t="s">
        <v>13813</v>
      </c>
    </row>
    <row r="2559" spans="1:16" ht="30" x14ac:dyDescent="0.25">
      <c r="A2559" s="378" t="str">
        <f t="shared" si="1228"/>
        <v>01010/ORSE</v>
      </c>
      <c r="B2559" s="379" t="s">
        <v>13992</v>
      </c>
      <c r="C2559" s="380"/>
      <c r="D2559" s="380" t="s">
        <v>13993</v>
      </c>
      <c r="E2559" s="381"/>
      <c r="F2559" s="381" t="s">
        <v>6</v>
      </c>
      <c r="G2559" s="382">
        <v>4.0800000000000003E-2</v>
      </c>
      <c r="H2559" s="383">
        <v>4.5</v>
      </c>
      <c r="I2559" s="383"/>
      <c r="J2559" s="25">
        <f t="shared" si="1229"/>
        <v>0.18</v>
      </c>
      <c r="M2559" s="25" t="e">
        <f>VLOOKUP(B2559,'INS-SIN-SD-10-2023'!A:D,4,0)</f>
        <v>#N/A</v>
      </c>
      <c r="N2559" s="25" t="e">
        <f t="shared" si="1230"/>
        <v>#N/A</v>
      </c>
      <c r="O2559" s="377"/>
      <c r="P2559" s="377" t="s">
        <v>13813</v>
      </c>
    </row>
    <row r="2560" spans="1:16" ht="30" x14ac:dyDescent="0.25">
      <c r="A2560" s="328" t="s">
        <v>14202</v>
      </c>
      <c r="B2560" s="357"/>
      <c r="C2560" s="339" t="s">
        <v>14203</v>
      </c>
      <c r="D2560" s="339"/>
      <c r="E2560" s="334" t="s">
        <v>6</v>
      </c>
      <c r="F2560" s="334"/>
      <c r="G2560" s="358"/>
      <c r="H2560" s="359"/>
      <c r="I2560" s="340">
        <f>SUMIF(A:A,A2560,J:J)</f>
        <v>68.61</v>
      </c>
      <c r="J2560" s="377"/>
      <c r="K2560" s="377"/>
      <c r="L2560" s="377"/>
      <c r="M2560" s="377"/>
      <c r="N2560" s="377"/>
      <c r="O2560" s="377"/>
      <c r="P2560" s="377"/>
    </row>
    <row r="2561" spans="1:16" ht="30" x14ac:dyDescent="0.25">
      <c r="A2561" s="390" t="str">
        <f t="shared" ref="A2561:A2563" si="1231">IF(O2561&lt;&gt;0,O2561,A2560)</f>
        <v>01012/ORSE</v>
      </c>
      <c r="B2561" s="391">
        <v>88267</v>
      </c>
      <c r="C2561" s="392"/>
      <c r="D2561" s="392" t="s">
        <v>3307</v>
      </c>
      <c r="E2561" s="393"/>
      <c r="F2561" s="393" t="s">
        <v>517</v>
      </c>
      <c r="G2561" s="394">
        <v>0.27</v>
      </c>
      <c r="H2561" s="395">
        <f>VLOOKUP(B2561,'CMP-SIN-SD-10-2023'!A:D,4,0)</f>
        <v>28.78</v>
      </c>
      <c r="I2561" s="395"/>
      <c r="J2561" s="25">
        <f t="shared" ref="J2561:J2563" si="1232">TRUNC((H2561*G2561),2)</f>
        <v>7.77</v>
      </c>
      <c r="M2561" s="25">
        <f>VLOOKUP(B2561,'CMP-SIN-SD-10-2023'!A:D,4,0)</f>
        <v>28.78</v>
      </c>
      <c r="N2561" s="25" t="b">
        <f t="shared" ref="N2561:N2563" si="1233">M2561=H2561</f>
        <v>1</v>
      </c>
      <c r="O2561" s="377"/>
      <c r="P2561" s="377"/>
    </row>
    <row r="2562" spans="1:16" x14ac:dyDescent="0.25">
      <c r="A2562" s="367" t="str">
        <f t="shared" si="1231"/>
        <v>01012/ORSE</v>
      </c>
      <c r="B2562" s="226">
        <v>88316</v>
      </c>
      <c r="C2562" s="227"/>
      <c r="D2562" s="227" t="s">
        <v>3346</v>
      </c>
      <c r="E2562" s="228"/>
      <c r="F2562" s="228" t="s">
        <v>517</v>
      </c>
      <c r="G2562" s="368">
        <v>0.27</v>
      </c>
      <c r="H2562" s="369">
        <f>VLOOKUP(B2562,'CMP-SIN-SD-10-2023'!A:D,4,0)</f>
        <v>21.91</v>
      </c>
      <c r="I2562" s="369"/>
      <c r="J2562" s="25">
        <f t="shared" si="1232"/>
        <v>5.91</v>
      </c>
      <c r="M2562" s="25">
        <f>VLOOKUP(B2562,'CMP-SIN-SD-10-2023'!A:D,4,0)</f>
        <v>21.91</v>
      </c>
      <c r="N2562" s="25" t="b">
        <f t="shared" si="1233"/>
        <v>1</v>
      </c>
      <c r="O2562" s="377"/>
      <c r="P2562" s="377"/>
    </row>
    <row r="2563" spans="1:16" x14ac:dyDescent="0.25">
      <c r="A2563" s="378" t="str">
        <f t="shared" si="1231"/>
        <v>01012/ORSE</v>
      </c>
      <c r="B2563" s="379">
        <v>6319</v>
      </c>
      <c r="C2563" s="380"/>
      <c r="D2563" s="380" t="s">
        <v>14204</v>
      </c>
      <c r="E2563" s="381"/>
      <c r="F2563" s="381" t="s">
        <v>6</v>
      </c>
      <c r="G2563" s="382">
        <v>1</v>
      </c>
      <c r="H2563" s="383">
        <f>VLOOKUP(B2563,'INS-SIN-SD-10-2023'!A:D,4,0)</f>
        <v>54.93</v>
      </c>
      <c r="I2563" s="383"/>
      <c r="J2563" s="25">
        <f t="shared" si="1232"/>
        <v>54.93</v>
      </c>
      <c r="M2563" s="25">
        <f>VLOOKUP(B2563,'INS-SIN-SD-10-2023'!A:D,4,0)</f>
        <v>54.93</v>
      </c>
      <c r="N2563" s="25" t="b">
        <f t="shared" si="1233"/>
        <v>1</v>
      </c>
      <c r="O2563" s="377"/>
      <c r="P2563" s="377" t="s">
        <v>13813</v>
      </c>
    </row>
    <row r="2564" spans="1:16" ht="30" x14ac:dyDescent="0.25">
      <c r="A2564" s="328" t="s">
        <v>14205</v>
      </c>
      <c r="B2564" s="357"/>
      <c r="C2564" s="339" t="s">
        <v>14206</v>
      </c>
      <c r="D2564" s="339"/>
      <c r="E2564" s="334" t="s">
        <v>6</v>
      </c>
      <c r="F2564" s="334"/>
      <c r="G2564" s="358"/>
      <c r="H2564" s="359"/>
      <c r="I2564" s="340">
        <f>SUMIF(A:A,A2564,J:J)</f>
        <v>102.03999999999999</v>
      </c>
      <c r="J2564" s="377"/>
      <c r="K2564" s="377"/>
      <c r="L2564" s="377"/>
      <c r="M2564" s="377"/>
      <c r="N2564" s="377"/>
      <c r="O2564" s="377"/>
      <c r="P2564" s="377"/>
    </row>
    <row r="2565" spans="1:16" ht="30" x14ac:dyDescent="0.25">
      <c r="A2565" s="390" t="str">
        <f t="shared" ref="A2565:A2567" si="1234">IF(O2565&lt;&gt;0,O2565,A2564)</f>
        <v>10613/ORSE</v>
      </c>
      <c r="B2565" s="391">
        <v>88267</v>
      </c>
      <c r="C2565" s="392"/>
      <c r="D2565" s="392" t="s">
        <v>3307</v>
      </c>
      <c r="E2565" s="393"/>
      <c r="F2565" s="393" t="s">
        <v>517</v>
      </c>
      <c r="G2565" s="394">
        <v>0.4</v>
      </c>
      <c r="H2565" s="395">
        <f>VLOOKUP(B2565,'CMP-SIN-SD-10-2023'!A:D,4,0)</f>
        <v>28.78</v>
      </c>
      <c r="I2565" s="395"/>
      <c r="J2565" s="25">
        <f t="shared" ref="J2565:J2567" si="1235">TRUNC((H2565*G2565),2)</f>
        <v>11.51</v>
      </c>
      <c r="M2565" s="25">
        <f>VLOOKUP(B2565,'CMP-SIN-SD-10-2023'!A:D,4,0)</f>
        <v>28.78</v>
      </c>
      <c r="N2565" s="25" t="b">
        <f t="shared" ref="N2565:N2567" si="1236">M2565=H2565</f>
        <v>1</v>
      </c>
      <c r="O2565" s="377"/>
      <c r="P2565" s="377"/>
    </row>
    <row r="2566" spans="1:16" x14ac:dyDescent="0.25">
      <c r="A2566" s="367" t="str">
        <f t="shared" si="1234"/>
        <v>10613/ORSE</v>
      </c>
      <c r="B2566" s="226">
        <v>88316</v>
      </c>
      <c r="C2566" s="227"/>
      <c r="D2566" s="227" t="s">
        <v>3346</v>
      </c>
      <c r="E2566" s="228"/>
      <c r="F2566" s="228" t="s">
        <v>517</v>
      </c>
      <c r="G2566" s="368">
        <v>0.4</v>
      </c>
      <c r="H2566" s="369">
        <f>VLOOKUP(B2566,'CMP-SIN-SD-10-2023'!A:D,4,0)</f>
        <v>21.91</v>
      </c>
      <c r="I2566" s="369"/>
      <c r="J2566" s="25">
        <f t="shared" si="1235"/>
        <v>8.76</v>
      </c>
      <c r="M2566" s="25">
        <f>VLOOKUP(B2566,'CMP-SIN-SD-10-2023'!A:D,4,0)</f>
        <v>21.91</v>
      </c>
      <c r="N2566" s="25" t="b">
        <f t="shared" si="1236"/>
        <v>1</v>
      </c>
      <c r="O2566" s="377"/>
      <c r="P2566" s="377"/>
    </row>
    <row r="2567" spans="1:16" x14ac:dyDescent="0.25">
      <c r="A2567" s="378" t="str">
        <f t="shared" si="1234"/>
        <v>10613/ORSE</v>
      </c>
      <c r="B2567" s="379" t="s">
        <v>14207</v>
      </c>
      <c r="C2567" s="380"/>
      <c r="D2567" s="380" t="s">
        <v>14208</v>
      </c>
      <c r="E2567" s="381"/>
      <c r="F2567" s="381" t="s">
        <v>6</v>
      </c>
      <c r="G2567" s="382">
        <v>1</v>
      </c>
      <c r="H2567" s="383">
        <v>81.77</v>
      </c>
      <c r="I2567" s="383"/>
      <c r="J2567" s="25">
        <f t="shared" si="1235"/>
        <v>81.77</v>
      </c>
      <c r="M2567" s="25" t="e">
        <f>VLOOKUP(B2567,'INS-SIN-SD-10-2023'!A:D,4,0)</f>
        <v>#N/A</v>
      </c>
      <c r="N2567" s="25" t="e">
        <f t="shared" si="1236"/>
        <v>#N/A</v>
      </c>
      <c r="O2567" s="377"/>
      <c r="P2567" s="377" t="s">
        <v>13813</v>
      </c>
    </row>
    <row r="2568" spans="1:16" ht="30" x14ac:dyDescent="0.25">
      <c r="A2568" s="328" t="s">
        <v>14209</v>
      </c>
      <c r="B2568" s="357"/>
      <c r="C2568" s="339" t="s">
        <v>14210</v>
      </c>
      <c r="D2568" s="339"/>
      <c r="E2568" s="334" t="s">
        <v>6</v>
      </c>
      <c r="F2568" s="334"/>
      <c r="G2568" s="358"/>
      <c r="H2568" s="359"/>
      <c r="I2568" s="340">
        <f>SUMIF(A:A,A2568,J:J)</f>
        <v>236.04</v>
      </c>
      <c r="J2568" s="377"/>
      <c r="K2568" s="377"/>
      <c r="L2568" s="377"/>
      <c r="M2568" s="377"/>
      <c r="N2568" s="377"/>
      <c r="O2568" s="377"/>
      <c r="P2568" s="377"/>
    </row>
    <row r="2569" spans="1:16" x14ac:dyDescent="0.25">
      <c r="A2569" s="390" t="str">
        <f t="shared" ref="A2569:A2596" si="1237">IF(O2569&lt;&gt;0,O2569,A2568)</f>
        <v>01016/ORSE</v>
      </c>
      <c r="B2569" s="391">
        <v>6111</v>
      </c>
      <c r="C2569" s="392"/>
      <c r="D2569" s="392" t="s">
        <v>14193</v>
      </c>
      <c r="E2569" s="393"/>
      <c r="F2569" s="393" t="s">
        <v>517</v>
      </c>
      <c r="G2569" s="394">
        <v>0.43</v>
      </c>
      <c r="H2569" s="395">
        <f>VLOOKUP(B2569,'INS-SIN-SD-10-2023'!A:D,4,0)</f>
        <v>13.77</v>
      </c>
      <c r="I2569" s="395"/>
      <c r="J2569" s="25">
        <f t="shared" ref="J2569:J2596" si="1238">TRUNC((H2569*G2569),2)</f>
        <v>5.92</v>
      </c>
      <c r="M2569" s="25">
        <f>VLOOKUP(B2569,'INS-SIN-SD-10-2023'!A:D,4,0)</f>
        <v>13.77</v>
      </c>
      <c r="N2569" s="25" t="b">
        <f t="shared" ref="N2569:N2596" si="1239">M2569=H2569</f>
        <v>1</v>
      </c>
      <c r="O2569" s="377"/>
      <c r="P2569" s="377" t="s">
        <v>13813</v>
      </c>
    </row>
    <row r="2570" spans="1:16" x14ac:dyDescent="0.25">
      <c r="A2570" s="367" t="str">
        <f t="shared" si="1237"/>
        <v>01016/ORSE</v>
      </c>
      <c r="B2570" s="226">
        <v>2696</v>
      </c>
      <c r="C2570" s="227"/>
      <c r="D2570" s="227" t="s">
        <v>13949</v>
      </c>
      <c r="E2570" s="228"/>
      <c r="F2570" s="228" t="s">
        <v>517</v>
      </c>
      <c r="G2570" s="368">
        <v>0.43</v>
      </c>
      <c r="H2570" s="369">
        <f>VLOOKUP(B2570,'INS-SIN-SD-10-2023'!A:D,4,0)</f>
        <v>21.06</v>
      </c>
      <c r="I2570" s="369"/>
      <c r="J2570" s="25">
        <f t="shared" si="1238"/>
        <v>9.0500000000000007</v>
      </c>
      <c r="M2570" s="25">
        <f>VLOOKUP(B2570,'INS-SIN-SD-10-2023'!A:D,4,0)</f>
        <v>21.06</v>
      </c>
      <c r="N2570" s="25" t="b">
        <f t="shared" si="1239"/>
        <v>1</v>
      </c>
      <c r="O2570" s="377"/>
      <c r="P2570" s="377" t="s">
        <v>13813</v>
      </c>
    </row>
    <row r="2571" spans="1:16" x14ac:dyDescent="0.25">
      <c r="A2571" s="367" t="str">
        <f t="shared" si="1237"/>
        <v>01016/ORSE</v>
      </c>
      <c r="B2571" s="226" t="s">
        <v>13952</v>
      </c>
      <c r="C2571" s="227"/>
      <c r="D2571" s="227" t="s">
        <v>13953</v>
      </c>
      <c r="E2571" s="228"/>
      <c r="F2571" s="228" t="s">
        <v>6</v>
      </c>
      <c r="G2571" s="368">
        <v>6.8599999999999994E-2</v>
      </c>
      <c r="H2571" s="369">
        <v>4</v>
      </c>
      <c r="I2571" s="369"/>
      <c r="J2571" s="25">
        <f t="shared" si="1238"/>
        <v>0.27</v>
      </c>
      <c r="M2571" s="25" t="e">
        <f>VLOOKUP(B2571,'INS-SIN-SD-10-2023'!A:D,4,0)</f>
        <v>#N/A</v>
      </c>
      <c r="N2571" s="25" t="e">
        <f t="shared" si="1239"/>
        <v>#N/A</v>
      </c>
      <c r="O2571" s="377"/>
      <c r="P2571" s="377" t="s">
        <v>13813</v>
      </c>
    </row>
    <row r="2572" spans="1:16" x14ac:dyDescent="0.25">
      <c r="A2572" s="367" t="str">
        <f t="shared" si="1237"/>
        <v>01016/ORSE</v>
      </c>
      <c r="B2572" s="226" t="s">
        <v>13954</v>
      </c>
      <c r="C2572" s="227"/>
      <c r="D2572" s="227" t="s">
        <v>13955</v>
      </c>
      <c r="E2572" s="228"/>
      <c r="F2572" s="228" t="s">
        <v>6</v>
      </c>
      <c r="G2572" s="368">
        <v>8.7599999999999997E-2</v>
      </c>
      <c r="H2572" s="369">
        <v>10</v>
      </c>
      <c r="I2572" s="369"/>
      <c r="J2572" s="25">
        <f t="shared" si="1238"/>
        <v>0.87</v>
      </c>
      <c r="M2572" s="25" t="e">
        <f>VLOOKUP(B2572,'INS-SIN-SD-10-2023'!A:D,4,0)</f>
        <v>#N/A</v>
      </c>
      <c r="N2572" s="25" t="e">
        <f t="shared" si="1239"/>
        <v>#N/A</v>
      </c>
      <c r="O2572" s="377"/>
      <c r="P2572" s="377" t="s">
        <v>13813</v>
      </c>
    </row>
    <row r="2573" spans="1:16" x14ac:dyDescent="0.25">
      <c r="A2573" s="367" t="str">
        <f t="shared" si="1237"/>
        <v>01016/ORSE</v>
      </c>
      <c r="B2573" s="226" t="s">
        <v>13956</v>
      </c>
      <c r="C2573" s="227"/>
      <c r="D2573" s="227" t="s">
        <v>13957</v>
      </c>
      <c r="E2573" s="228"/>
      <c r="F2573" s="228" t="s">
        <v>6</v>
      </c>
      <c r="G2573" s="368">
        <v>1.1999999999999999E-3</v>
      </c>
      <c r="H2573" s="369">
        <v>71.28</v>
      </c>
      <c r="I2573" s="369"/>
      <c r="J2573" s="25">
        <f t="shared" si="1238"/>
        <v>0.08</v>
      </c>
      <c r="M2573" s="25" t="e">
        <f>VLOOKUP(B2573,'INS-SIN-SD-10-2023'!A:D,4,0)</f>
        <v>#N/A</v>
      </c>
      <c r="N2573" s="25" t="e">
        <f t="shared" si="1239"/>
        <v>#N/A</v>
      </c>
      <c r="O2573" s="377"/>
      <c r="P2573" s="377" t="s">
        <v>13813</v>
      </c>
    </row>
    <row r="2574" spans="1:16" x14ac:dyDescent="0.25">
      <c r="A2574" s="367" t="str">
        <f t="shared" si="1237"/>
        <v>01016/ORSE</v>
      </c>
      <c r="B2574" s="226" t="s">
        <v>13958</v>
      </c>
      <c r="C2574" s="227"/>
      <c r="D2574" s="227" t="s">
        <v>13959</v>
      </c>
      <c r="E2574" s="228"/>
      <c r="F2574" s="228" t="s">
        <v>13960</v>
      </c>
      <c r="G2574" s="368">
        <v>5.9999999999999995E-4</v>
      </c>
      <c r="H2574" s="369">
        <v>5.3</v>
      </c>
      <c r="I2574" s="369"/>
      <c r="J2574" s="25">
        <f t="shared" si="1238"/>
        <v>0</v>
      </c>
      <c r="M2574" s="25" t="e">
        <f>VLOOKUP(B2574,'INS-SIN-SD-10-2023'!A:D,4,0)</f>
        <v>#N/A</v>
      </c>
      <c r="N2574" s="25" t="e">
        <f t="shared" si="1239"/>
        <v>#N/A</v>
      </c>
      <c r="O2574" s="377"/>
      <c r="P2574" s="377" t="s">
        <v>13813</v>
      </c>
    </row>
    <row r="2575" spans="1:16" x14ac:dyDescent="0.25">
      <c r="A2575" s="367" t="str">
        <f t="shared" si="1237"/>
        <v>01016/ORSE</v>
      </c>
      <c r="B2575" s="226" t="s">
        <v>14194</v>
      </c>
      <c r="C2575" s="227"/>
      <c r="D2575" s="227" t="s">
        <v>14195</v>
      </c>
      <c r="E2575" s="228"/>
      <c r="F2575" s="228" t="s">
        <v>6</v>
      </c>
      <c r="G2575" s="368">
        <v>1E-4</v>
      </c>
      <c r="H2575" s="369">
        <v>10.55</v>
      </c>
      <c r="I2575" s="369"/>
      <c r="J2575" s="25">
        <f t="shared" si="1238"/>
        <v>0</v>
      </c>
      <c r="M2575" s="25" t="e">
        <f>VLOOKUP(B2575,'INS-SIN-SD-10-2023'!A:D,4,0)</f>
        <v>#N/A</v>
      </c>
      <c r="N2575" s="25" t="e">
        <f t="shared" si="1239"/>
        <v>#N/A</v>
      </c>
      <c r="O2575" s="377"/>
      <c r="P2575" s="377" t="s">
        <v>13813</v>
      </c>
    </row>
    <row r="2576" spans="1:16" x14ac:dyDescent="0.25">
      <c r="A2576" s="367" t="str">
        <f t="shared" si="1237"/>
        <v>01016/ORSE</v>
      </c>
      <c r="B2576" s="226" t="s">
        <v>14196</v>
      </c>
      <c r="C2576" s="227"/>
      <c r="D2576" s="227" t="s">
        <v>14197</v>
      </c>
      <c r="E2576" s="228"/>
      <c r="F2576" s="228" t="s">
        <v>6</v>
      </c>
      <c r="G2576" s="368">
        <v>0</v>
      </c>
      <c r="H2576" s="369">
        <v>18.8</v>
      </c>
      <c r="I2576" s="369"/>
      <c r="J2576" s="25">
        <f t="shared" si="1238"/>
        <v>0</v>
      </c>
      <c r="M2576" s="25" t="e">
        <f>VLOOKUP(B2576,'INS-SIN-SD-10-2023'!A:D,4,0)</f>
        <v>#N/A</v>
      </c>
      <c r="N2576" s="25" t="e">
        <f t="shared" si="1239"/>
        <v>#N/A</v>
      </c>
      <c r="O2576" s="377"/>
      <c r="P2576" s="377" t="s">
        <v>13813</v>
      </c>
    </row>
    <row r="2577" spans="1:16" x14ac:dyDescent="0.25">
      <c r="A2577" s="367" t="str">
        <f t="shared" si="1237"/>
        <v>01016/ORSE</v>
      </c>
      <c r="B2577" s="226">
        <v>2711</v>
      </c>
      <c r="C2577" s="227"/>
      <c r="D2577" s="227" t="s">
        <v>14198</v>
      </c>
      <c r="E2577" s="228"/>
      <c r="F2577" s="228" t="s">
        <v>6</v>
      </c>
      <c r="G2577" s="368">
        <v>1E-4</v>
      </c>
      <c r="H2577" s="369">
        <f>VLOOKUP(B2577,'INS-SIN-SD-10-2023'!A:D,4,0)</f>
        <v>229.41</v>
      </c>
      <c r="I2577" s="369"/>
      <c r="J2577" s="25">
        <f t="shared" si="1238"/>
        <v>0.02</v>
      </c>
      <c r="M2577" s="25">
        <f>VLOOKUP(B2577,'INS-SIN-SD-10-2023'!A:D,4,0)</f>
        <v>229.41</v>
      </c>
      <c r="N2577" s="25" t="b">
        <f t="shared" si="1239"/>
        <v>1</v>
      </c>
      <c r="O2577" s="377"/>
      <c r="P2577" s="377" t="s">
        <v>13813</v>
      </c>
    </row>
    <row r="2578" spans="1:16" x14ac:dyDescent="0.25">
      <c r="A2578" s="367" t="str">
        <f t="shared" si="1237"/>
        <v>01016/ORSE</v>
      </c>
      <c r="B2578" s="226">
        <v>12892</v>
      </c>
      <c r="C2578" s="227"/>
      <c r="D2578" s="227" t="s">
        <v>13963</v>
      </c>
      <c r="E2578" s="228"/>
      <c r="F2578" s="228" t="s">
        <v>13964</v>
      </c>
      <c r="G2578" s="368">
        <v>2E-3</v>
      </c>
      <c r="H2578" s="369">
        <f>VLOOKUP(B2578,'INS-SIN-SD-10-2023'!A:D,4,0)</f>
        <v>13.81</v>
      </c>
      <c r="I2578" s="369"/>
      <c r="J2578" s="25">
        <f t="shared" si="1238"/>
        <v>0.02</v>
      </c>
      <c r="M2578" s="25">
        <f>VLOOKUP(B2578,'INS-SIN-SD-10-2023'!A:D,4,0)</f>
        <v>13.81</v>
      </c>
      <c r="N2578" s="25" t="b">
        <f t="shared" si="1239"/>
        <v>1</v>
      </c>
      <c r="O2578" s="377"/>
      <c r="P2578" s="377" t="s">
        <v>13813</v>
      </c>
    </row>
    <row r="2579" spans="1:16" x14ac:dyDescent="0.25">
      <c r="A2579" s="367" t="str">
        <f t="shared" si="1237"/>
        <v>01016/ORSE</v>
      </c>
      <c r="B2579" s="226">
        <v>12893</v>
      </c>
      <c r="C2579" s="227"/>
      <c r="D2579" s="227" t="s">
        <v>13965</v>
      </c>
      <c r="E2579" s="228"/>
      <c r="F2579" s="228" t="s">
        <v>13964</v>
      </c>
      <c r="G2579" s="368">
        <v>5.9999999999999995E-4</v>
      </c>
      <c r="H2579" s="369">
        <f>VLOOKUP(B2579,'INS-SIN-SD-10-2023'!A:D,4,0)</f>
        <v>73.680000000000007</v>
      </c>
      <c r="I2579" s="369"/>
      <c r="J2579" s="25">
        <f t="shared" si="1238"/>
        <v>0.04</v>
      </c>
      <c r="M2579" s="25">
        <f>VLOOKUP(B2579,'INS-SIN-SD-10-2023'!A:D,4,0)</f>
        <v>73.680000000000007</v>
      </c>
      <c r="N2579" s="25" t="b">
        <f t="shared" si="1239"/>
        <v>1</v>
      </c>
      <c r="O2579" s="377"/>
      <c r="P2579" s="377" t="s">
        <v>13813</v>
      </c>
    </row>
    <row r="2580" spans="1:16" x14ac:dyDescent="0.25">
      <c r="A2580" s="367" t="str">
        <f t="shared" si="1237"/>
        <v>01016/ORSE</v>
      </c>
      <c r="B2580" s="226">
        <v>12894</v>
      </c>
      <c r="C2580" s="227"/>
      <c r="D2580" s="227" t="s">
        <v>13966</v>
      </c>
      <c r="E2580" s="228"/>
      <c r="F2580" s="228" t="s">
        <v>6</v>
      </c>
      <c r="G2580" s="368">
        <v>2.0000000000000001E-4</v>
      </c>
      <c r="H2580" s="369">
        <f>VLOOKUP(B2580,'INS-SIN-SD-10-2023'!A:D,4,0)</f>
        <v>19.95</v>
      </c>
      <c r="I2580" s="369"/>
      <c r="J2580" s="25">
        <f t="shared" si="1238"/>
        <v>0</v>
      </c>
      <c r="M2580" s="25">
        <f>VLOOKUP(B2580,'INS-SIN-SD-10-2023'!A:D,4,0)</f>
        <v>19.95</v>
      </c>
      <c r="N2580" s="25" t="b">
        <f t="shared" si="1239"/>
        <v>1</v>
      </c>
      <c r="O2580" s="377"/>
      <c r="P2580" s="377" t="s">
        <v>13813</v>
      </c>
    </row>
    <row r="2581" spans="1:16" x14ac:dyDescent="0.25">
      <c r="A2581" s="367" t="str">
        <f t="shared" si="1237"/>
        <v>01016/ORSE</v>
      </c>
      <c r="B2581" s="226">
        <v>12895</v>
      </c>
      <c r="C2581" s="227"/>
      <c r="D2581" s="227" t="s">
        <v>13967</v>
      </c>
      <c r="E2581" s="228"/>
      <c r="F2581" s="228" t="s">
        <v>6</v>
      </c>
      <c r="G2581" s="368">
        <v>5.9999999999999995E-4</v>
      </c>
      <c r="H2581" s="369">
        <f>VLOOKUP(B2581,'INS-SIN-SD-10-2023'!A:D,4,0)</f>
        <v>15.35</v>
      </c>
      <c r="I2581" s="369"/>
      <c r="J2581" s="25">
        <f t="shared" si="1238"/>
        <v>0</v>
      </c>
      <c r="M2581" s="25">
        <f>VLOOKUP(B2581,'INS-SIN-SD-10-2023'!A:D,4,0)</f>
        <v>15.35</v>
      </c>
      <c r="N2581" s="25" t="b">
        <f t="shared" si="1239"/>
        <v>1</v>
      </c>
      <c r="O2581" s="377"/>
      <c r="P2581" s="377" t="s">
        <v>13813</v>
      </c>
    </row>
    <row r="2582" spans="1:16" x14ac:dyDescent="0.25">
      <c r="A2582" s="367" t="str">
        <f t="shared" si="1237"/>
        <v>01016/ORSE</v>
      </c>
      <c r="B2582" s="226" t="s">
        <v>13968</v>
      </c>
      <c r="C2582" s="227"/>
      <c r="D2582" s="227" t="s">
        <v>13969</v>
      </c>
      <c r="E2582" s="228"/>
      <c r="F2582" s="228" t="s">
        <v>6</v>
      </c>
      <c r="G2582" s="368">
        <v>5.0000000000000001E-4</v>
      </c>
      <c r="H2582" s="369">
        <v>16.899999999999999</v>
      </c>
      <c r="I2582" s="369"/>
      <c r="J2582" s="25">
        <f t="shared" si="1238"/>
        <v>0</v>
      </c>
      <c r="M2582" s="25" t="e">
        <f>VLOOKUP(B2582,'INS-SIN-SD-10-2023'!A:D,4,0)</f>
        <v>#N/A</v>
      </c>
      <c r="N2582" s="25" t="e">
        <f t="shared" si="1239"/>
        <v>#N/A</v>
      </c>
      <c r="O2582" s="377"/>
      <c r="P2582" s="377" t="s">
        <v>13813</v>
      </c>
    </row>
    <row r="2583" spans="1:16" x14ac:dyDescent="0.25">
      <c r="A2583" s="367" t="str">
        <f t="shared" si="1237"/>
        <v>01016/ORSE</v>
      </c>
      <c r="B2583" s="226" t="s">
        <v>13970</v>
      </c>
      <c r="C2583" s="227"/>
      <c r="D2583" s="227" t="s">
        <v>13971</v>
      </c>
      <c r="E2583" s="228"/>
      <c r="F2583" s="228" t="s">
        <v>6</v>
      </c>
      <c r="G2583" s="368">
        <v>2.9999999999999997E-4</v>
      </c>
      <c r="H2583" s="369">
        <v>19</v>
      </c>
      <c r="I2583" s="369"/>
      <c r="J2583" s="25">
        <f t="shared" si="1238"/>
        <v>0</v>
      </c>
      <c r="M2583" s="25" t="e">
        <f>VLOOKUP(B2583,'INS-SIN-SD-10-2023'!A:D,4,0)</f>
        <v>#N/A</v>
      </c>
      <c r="N2583" s="25" t="e">
        <f t="shared" si="1239"/>
        <v>#N/A</v>
      </c>
      <c r="O2583" s="377"/>
      <c r="P2583" s="377" t="s">
        <v>13813</v>
      </c>
    </row>
    <row r="2584" spans="1:16" x14ac:dyDescent="0.25">
      <c r="A2584" s="367" t="str">
        <f t="shared" si="1237"/>
        <v>01016/ORSE</v>
      </c>
      <c r="B2584" s="226" t="s">
        <v>13972</v>
      </c>
      <c r="C2584" s="227"/>
      <c r="D2584" s="227" t="s">
        <v>13973</v>
      </c>
      <c r="E2584" s="228"/>
      <c r="F2584" s="228" t="s">
        <v>6</v>
      </c>
      <c r="G2584" s="368">
        <v>2.9999999999999997E-4</v>
      </c>
      <c r="H2584" s="369">
        <v>21.96</v>
      </c>
      <c r="I2584" s="369"/>
      <c r="J2584" s="25">
        <f t="shared" si="1238"/>
        <v>0</v>
      </c>
      <c r="M2584" s="25" t="e">
        <f>VLOOKUP(B2584,'INS-SIN-SD-10-2023'!A:D,4,0)</f>
        <v>#N/A</v>
      </c>
      <c r="N2584" s="25" t="e">
        <f t="shared" si="1239"/>
        <v>#N/A</v>
      </c>
      <c r="O2584" s="377"/>
      <c r="P2584" s="377" t="s">
        <v>13813</v>
      </c>
    </row>
    <row r="2585" spans="1:16" x14ac:dyDescent="0.25">
      <c r="A2585" s="367" t="str">
        <f t="shared" si="1237"/>
        <v>01016/ORSE</v>
      </c>
      <c r="B2585" s="226" t="s">
        <v>13974</v>
      </c>
      <c r="C2585" s="227"/>
      <c r="D2585" s="227" t="s">
        <v>13975</v>
      </c>
      <c r="E2585" s="228"/>
      <c r="F2585" s="228" t="s">
        <v>6</v>
      </c>
      <c r="G2585" s="368">
        <v>2.0000000000000001E-4</v>
      </c>
      <c r="H2585" s="369">
        <v>60</v>
      </c>
      <c r="I2585" s="369"/>
      <c r="J2585" s="25">
        <f t="shared" si="1238"/>
        <v>0.01</v>
      </c>
      <c r="M2585" s="25" t="e">
        <f>VLOOKUP(B2585,'INS-SIN-SD-10-2023'!A:D,4,0)</f>
        <v>#N/A</v>
      </c>
      <c r="N2585" s="25" t="e">
        <f t="shared" si="1239"/>
        <v>#N/A</v>
      </c>
      <c r="O2585" s="377"/>
      <c r="P2585" s="377" t="s">
        <v>13813</v>
      </c>
    </row>
    <row r="2586" spans="1:16" x14ac:dyDescent="0.25">
      <c r="A2586" s="367" t="str">
        <f t="shared" si="1237"/>
        <v>01016/ORSE</v>
      </c>
      <c r="B2586" s="226" t="s">
        <v>13976</v>
      </c>
      <c r="C2586" s="227"/>
      <c r="D2586" s="227" t="s">
        <v>13977</v>
      </c>
      <c r="E2586" s="228"/>
      <c r="F2586" s="228" t="s">
        <v>6</v>
      </c>
      <c r="G2586" s="368">
        <v>2.0000000000000001E-4</v>
      </c>
      <c r="H2586" s="369">
        <v>31.36</v>
      </c>
      <c r="I2586" s="369"/>
      <c r="J2586" s="25">
        <f t="shared" si="1238"/>
        <v>0</v>
      </c>
      <c r="M2586" s="25" t="e">
        <f>VLOOKUP(B2586,'INS-SIN-SD-10-2023'!A:D,4,0)</f>
        <v>#N/A</v>
      </c>
      <c r="N2586" s="25" t="e">
        <f t="shared" si="1239"/>
        <v>#N/A</v>
      </c>
      <c r="O2586" s="377"/>
      <c r="P2586" s="377" t="s">
        <v>13813</v>
      </c>
    </row>
    <row r="2587" spans="1:16" x14ac:dyDescent="0.25">
      <c r="A2587" s="367" t="str">
        <f t="shared" si="1237"/>
        <v>01016/ORSE</v>
      </c>
      <c r="B2587" s="226">
        <v>6314</v>
      </c>
      <c r="C2587" s="227"/>
      <c r="D2587" s="227" t="s">
        <v>14211</v>
      </c>
      <c r="E2587" s="228"/>
      <c r="F2587" s="228" t="s">
        <v>6</v>
      </c>
      <c r="G2587" s="368">
        <v>1</v>
      </c>
      <c r="H2587" s="369">
        <f>VLOOKUP(B2587,'INS-SIN-SD-10-2023'!A:D,4,0)</f>
        <v>218.62</v>
      </c>
      <c r="I2587" s="369"/>
      <c r="J2587" s="25">
        <f t="shared" si="1238"/>
        <v>218.62</v>
      </c>
      <c r="M2587" s="25">
        <f>VLOOKUP(B2587,'INS-SIN-SD-10-2023'!A:D,4,0)</f>
        <v>218.62</v>
      </c>
      <c r="N2587" s="25" t="b">
        <f t="shared" si="1239"/>
        <v>1</v>
      </c>
      <c r="O2587" s="377"/>
      <c r="P2587" s="377" t="s">
        <v>13813</v>
      </c>
    </row>
    <row r="2588" spans="1:16" x14ac:dyDescent="0.25">
      <c r="A2588" s="367" t="str">
        <f t="shared" si="1237"/>
        <v>01016/ORSE</v>
      </c>
      <c r="B2588" s="226" t="s">
        <v>13978</v>
      </c>
      <c r="C2588" s="227"/>
      <c r="D2588" s="227" t="s">
        <v>13979</v>
      </c>
      <c r="E2588" s="228"/>
      <c r="F2588" s="228" t="s">
        <v>6</v>
      </c>
      <c r="G2588" s="368">
        <v>3.8E-3</v>
      </c>
      <c r="H2588" s="369">
        <v>140</v>
      </c>
      <c r="I2588" s="369"/>
      <c r="J2588" s="25">
        <f t="shared" si="1238"/>
        <v>0.53</v>
      </c>
      <c r="M2588" s="25" t="e">
        <f>VLOOKUP(B2588,'INS-SIN-SD-10-2023'!A:D,4,0)</f>
        <v>#N/A</v>
      </c>
      <c r="N2588" s="25" t="e">
        <f t="shared" si="1239"/>
        <v>#N/A</v>
      </c>
      <c r="O2588" s="377"/>
      <c r="P2588" s="377" t="s">
        <v>13813</v>
      </c>
    </row>
    <row r="2589" spans="1:16" x14ac:dyDescent="0.25">
      <c r="A2589" s="367" t="str">
        <f t="shared" si="1237"/>
        <v>01016/ORSE</v>
      </c>
      <c r="B2589" s="226" t="s">
        <v>13980</v>
      </c>
      <c r="C2589" s="227"/>
      <c r="D2589" s="227" t="s">
        <v>13981</v>
      </c>
      <c r="E2589" s="228"/>
      <c r="F2589" s="228" t="s">
        <v>6</v>
      </c>
      <c r="G2589" s="368">
        <v>3.8E-3</v>
      </c>
      <c r="H2589" s="369">
        <v>4.9000000000000004</v>
      </c>
      <c r="I2589" s="369"/>
      <c r="J2589" s="25">
        <f t="shared" si="1238"/>
        <v>0.01</v>
      </c>
      <c r="M2589" s="25" t="e">
        <f>VLOOKUP(B2589,'INS-SIN-SD-10-2023'!A:D,4,0)</f>
        <v>#N/A</v>
      </c>
      <c r="N2589" s="25" t="e">
        <f t="shared" si="1239"/>
        <v>#N/A</v>
      </c>
      <c r="O2589" s="377"/>
      <c r="P2589" s="377" t="s">
        <v>13813</v>
      </c>
    </row>
    <row r="2590" spans="1:16" x14ac:dyDescent="0.25">
      <c r="A2590" s="367" t="str">
        <f t="shared" si="1237"/>
        <v>01016/ORSE</v>
      </c>
      <c r="B2590" s="226" t="s">
        <v>13982</v>
      </c>
      <c r="C2590" s="227"/>
      <c r="D2590" s="227" t="s">
        <v>13983</v>
      </c>
      <c r="E2590" s="228"/>
      <c r="F2590" s="228" t="s">
        <v>6</v>
      </c>
      <c r="G2590" s="368">
        <v>1.6000000000000001E-3</v>
      </c>
      <c r="H2590" s="369">
        <v>35.9</v>
      </c>
      <c r="I2590" s="369"/>
      <c r="J2590" s="25">
        <f t="shared" si="1238"/>
        <v>0.05</v>
      </c>
      <c r="M2590" s="25" t="e">
        <f>VLOOKUP(B2590,'INS-SIN-SD-10-2023'!A:D,4,0)</f>
        <v>#N/A</v>
      </c>
      <c r="N2590" s="25" t="e">
        <f t="shared" si="1239"/>
        <v>#N/A</v>
      </c>
      <c r="O2590" s="377"/>
      <c r="P2590" s="377" t="s">
        <v>13813</v>
      </c>
    </row>
    <row r="2591" spans="1:16" x14ac:dyDescent="0.25">
      <c r="A2591" s="367" t="str">
        <f t="shared" si="1237"/>
        <v>01016/ORSE</v>
      </c>
      <c r="B2591" s="226" t="s">
        <v>13984</v>
      </c>
      <c r="C2591" s="227"/>
      <c r="D2591" s="227" t="s">
        <v>13985</v>
      </c>
      <c r="E2591" s="228"/>
      <c r="F2591" s="228" t="s">
        <v>6</v>
      </c>
      <c r="G2591" s="368">
        <v>0</v>
      </c>
      <c r="H2591" s="369">
        <v>28.9</v>
      </c>
      <c r="I2591" s="369"/>
      <c r="J2591" s="25">
        <f t="shared" si="1238"/>
        <v>0</v>
      </c>
      <c r="M2591" s="25" t="e">
        <f>VLOOKUP(B2591,'INS-SIN-SD-10-2023'!A:D,4,0)</f>
        <v>#N/A</v>
      </c>
      <c r="N2591" s="25" t="e">
        <f t="shared" si="1239"/>
        <v>#N/A</v>
      </c>
      <c r="O2591" s="377"/>
      <c r="P2591" s="377" t="s">
        <v>13813</v>
      </c>
    </row>
    <row r="2592" spans="1:16" x14ac:dyDescent="0.25">
      <c r="A2592" s="367" t="str">
        <f t="shared" si="1237"/>
        <v>01016/ORSE</v>
      </c>
      <c r="B2592" s="226" t="s">
        <v>14200</v>
      </c>
      <c r="C2592" s="227"/>
      <c r="D2592" s="227" t="s">
        <v>14201</v>
      </c>
      <c r="E2592" s="228"/>
      <c r="F2592" s="228" t="s">
        <v>6</v>
      </c>
      <c r="G2592" s="368">
        <v>1E-4</v>
      </c>
      <c r="H2592" s="369">
        <v>17.29</v>
      </c>
      <c r="I2592" s="369"/>
      <c r="J2592" s="25">
        <f t="shared" si="1238"/>
        <v>0</v>
      </c>
      <c r="M2592" s="25" t="e">
        <f>VLOOKUP(B2592,'INS-SIN-SD-10-2023'!A:D,4,0)</f>
        <v>#N/A</v>
      </c>
      <c r="N2592" s="25" t="e">
        <f t="shared" si="1239"/>
        <v>#N/A</v>
      </c>
      <c r="O2592" s="377"/>
      <c r="P2592" s="377" t="s">
        <v>13813</v>
      </c>
    </row>
    <row r="2593" spans="1:16" x14ac:dyDescent="0.25">
      <c r="A2593" s="367" t="str">
        <f t="shared" si="1237"/>
        <v>01016/ORSE</v>
      </c>
      <c r="B2593" s="226" t="s">
        <v>13986</v>
      </c>
      <c r="C2593" s="227"/>
      <c r="D2593" s="227" t="s">
        <v>13987</v>
      </c>
      <c r="E2593" s="228"/>
      <c r="F2593" s="228" t="s">
        <v>6</v>
      </c>
      <c r="G2593" s="368">
        <v>0</v>
      </c>
      <c r="H2593" s="369">
        <v>44.69</v>
      </c>
      <c r="I2593" s="369"/>
      <c r="J2593" s="25">
        <f t="shared" si="1238"/>
        <v>0</v>
      </c>
      <c r="M2593" s="25" t="e">
        <f>VLOOKUP(B2593,'INS-SIN-SD-10-2023'!A:D,4,0)</f>
        <v>#N/A</v>
      </c>
      <c r="N2593" s="25" t="e">
        <f t="shared" si="1239"/>
        <v>#N/A</v>
      </c>
      <c r="O2593" s="377"/>
      <c r="P2593" s="377" t="s">
        <v>13813</v>
      </c>
    </row>
    <row r="2594" spans="1:16" x14ac:dyDescent="0.25">
      <c r="A2594" s="367" t="str">
        <f t="shared" si="1237"/>
        <v>01016/ORSE</v>
      </c>
      <c r="B2594" s="226" t="s">
        <v>13988</v>
      </c>
      <c r="C2594" s="227"/>
      <c r="D2594" s="227" t="s">
        <v>13989</v>
      </c>
      <c r="E2594" s="228"/>
      <c r="F2594" s="228" t="s">
        <v>6</v>
      </c>
      <c r="G2594" s="368">
        <v>3.8E-3</v>
      </c>
      <c r="H2594" s="369">
        <v>12.54</v>
      </c>
      <c r="I2594" s="369"/>
      <c r="J2594" s="25">
        <f t="shared" si="1238"/>
        <v>0.04</v>
      </c>
      <c r="M2594" s="25" t="e">
        <f>VLOOKUP(B2594,'INS-SIN-SD-10-2023'!A:D,4,0)</f>
        <v>#N/A</v>
      </c>
      <c r="N2594" s="25" t="e">
        <f t="shared" si="1239"/>
        <v>#N/A</v>
      </c>
      <c r="O2594" s="377"/>
      <c r="P2594" s="377" t="s">
        <v>13813</v>
      </c>
    </row>
    <row r="2595" spans="1:16" x14ac:dyDescent="0.25">
      <c r="A2595" s="367" t="str">
        <f t="shared" si="1237"/>
        <v>01016/ORSE</v>
      </c>
      <c r="B2595" s="226" t="s">
        <v>13990</v>
      </c>
      <c r="C2595" s="227"/>
      <c r="D2595" s="227" t="s">
        <v>13991</v>
      </c>
      <c r="E2595" s="228"/>
      <c r="F2595" s="228" t="s">
        <v>13863</v>
      </c>
      <c r="G2595" s="368">
        <v>4.0000000000000002E-4</v>
      </c>
      <c r="H2595" s="369">
        <v>300</v>
      </c>
      <c r="I2595" s="369"/>
      <c r="J2595" s="25">
        <f t="shared" si="1238"/>
        <v>0.12</v>
      </c>
      <c r="M2595" s="25" t="e">
        <f>VLOOKUP(B2595,'INS-SIN-SD-10-2023'!A:D,4,0)</f>
        <v>#N/A</v>
      </c>
      <c r="N2595" s="25" t="e">
        <f t="shared" si="1239"/>
        <v>#N/A</v>
      </c>
      <c r="O2595" s="377"/>
      <c r="P2595" s="377" t="s">
        <v>13813</v>
      </c>
    </row>
    <row r="2596" spans="1:16" ht="30" x14ac:dyDescent="0.25">
      <c r="A2596" s="378" t="str">
        <f t="shared" si="1237"/>
        <v>01016/ORSE</v>
      </c>
      <c r="B2596" s="379" t="s">
        <v>13992</v>
      </c>
      <c r="C2596" s="380"/>
      <c r="D2596" s="380" t="s">
        <v>13993</v>
      </c>
      <c r="E2596" s="381"/>
      <c r="F2596" s="381" t="s">
        <v>6</v>
      </c>
      <c r="G2596" s="382">
        <v>8.7599999999999997E-2</v>
      </c>
      <c r="H2596" s="383">
        <v>4.5</v>
      </c>
      <c r="I2596" s="383"/>
      <c r="J2596" s="25">
        <f t="shared" si="1238"/>
        <v>0.39</v>
      </c>
      <c r="M2596" s="25" t="e">
        <f>VLOOKUP(B2596,'INS-SIN-SD-10-2023'!A:D,4,0)</f>
        <v>#N/A</v>
      </c>
      <c r="N2596" s="25" t="e">
        <f t="shared" si="1239"/>
        <v>#N/A</v>
      </c>
      <c r="O2596" s="377"/>
      <c r="P2596" s="377" t="s">
        <v>13813</v>
      </c>
    </row>
    <row r="2597" spans="1:16" ht="45" x14ac:dyDescent="0.25">
      <c r="A2597" s="328">
        <v>92369</v>
      </c>
      <c r="B2597" s="357"/>
      <c r="C2597" s="339" t="s">
        <v>2058</v>
      </c>
      <c r="D2597" s="339"/>
      <c r="E2597" s="334" t="s">
        <v>6</v>
      </c>
      <c r="F2597" s="334"/>
      <c r="G2597" s="358"/>
      <c r="H2597" s="359"/>
      <c r="I2597" s="340">
        <f>SUMIF(A:A,A2597,J:J)</f>
        <v>38.160000000000004</v>
      </c>
      <c r="J2597" s="377"/>
      <c r="K2597" s="377"/>
      <c r="L2597" s="377"/>
      <c r="M2597" s="377"/>
      <c r="N2597" s="377"/>
      <c r="O2597" s="377"/>
      <c r="P2597" s="377"/>
    </row>
    <row r="2598" spans="1:16" ht="30" x14ac:dyDescent="0.25">
      <c r="A2598" s="390">
        <f t="shared" ref="A2598:A2602" si="1240">IF(O2598&lt;&gt;0,O2598,A2597)</f>
        <v>92369</v>
      </c>
      <c r="B2598" s="391">
        <v>88248</v>
      </c>
      <c r="C2598" s="392"/>
      <c r="D2598" s="392" t="s">
        <v>3290</v>
      </c>
      <c r="E2598" s="393"/>
      <c r="F2598" s="393" t="s">
        <v>517</v>
      </c>
      <c r="G2598" s="394">
        <v>0.49</v>
      </c>
      <c r="H2598" s="395">
        <f>VLOOKUP(B2598,'CMP-SIN-SD-10-2023'!A:D,4,0)</f>
        <v>22.17</v>
      </c>
      <c r="I2598" s="395"/>
      <c r="J2598" s="25">
        <f t="shared" ref="J2598:J2602" si="1241">TRUNC((H2598*G2598),2)</f>
        <v>10.86</v>
      </c>
      <c r="M2598" s="25">
        <f>VLOOKUP(B2598,'CMP-SIN-SD-10-2023'!A:D,4,0)</f>
        <v>22.17</v>
      </c>
      <c r="N2598" s="25" t="b">
        <f t="shared" ref="N2598:N2602" si="1242">M2598=H2598</f>
        <v>1</v>
      </c>
      <c r="O2598" s="377"/>
      <c r="P2598" s="377"/>
    </row>
    <row r="2599" spans="1:16" ht="30" x14ac:dyDescent="0.25">
      <c r="A2599" s="367">
        <f t="shared" si="1240"/>
        <v>92369</v>
      </c>
      <c r="B2599" s="226">
        <v>88267</v>
      </c>
      <c r="C2599" s="227"/>
      <c r="D2599" s="227" t="s">
        <v>3307</v>
      </c>
      <c r="E2599" s="228"/>
      <c r="F2599" s="228" t="s">
        <v>517</v>
      </c>
      <c r="G2599" s="368">
        <v>0.49</v>
      </c>
      <c r="H2599" s="369">
        <f>VLOOKUP(B2599,'CMP-SIN-SD-10-2023'!A:D,4,0)</f>
        <v>28.78</v>
      </c>
      <c r="I2599" s="369"/>
      <c r="J2599" s="25">
        <f t="shared" si="1241"/>
        <v>14.1</v>
      </c>
      <c r="M2599" s="25">
        <f>VLOOKUP(B2599,'CMP-SIN-SD-10-2023'!A:D,4,0)</f>
        <v>28.78</v>
      </c>
      <c r="N2599" s="25" t="b">
        <f t="shared" si="1242"/>
        <v>1</v>
      </c>
      <c r="O2599" s="377"/>
      <c r="P2599" s="377"/>
    </row>
    <row r="2600" spans="1:16" x14ac:dyDescent="0.25">
      <c r="A2600" s="367">
        <f t="shared" si="1240"/>
        <v>92369</v>
      </c>
      <c r="B2600" s="226">
        <v>3148</v>
      </c>
      <c r="C2600" s="227"/>
      <c r="D2600" s="227" t="s">
        <v>7618</v>
      </c>
      <c r="E2600" s="228"/>
      <c r="F2600" s="228" t="s">
        <v>6</v>
      </c>
      <c r="G2600" s="368">
        <v>1.2999999999999999E-2</v>
      </c>
      <c r="H2600" s="369">
        <f>VLOOKUP(B2600,'INS-SIN-SD-10-2023'!A:D,4,0)</f>
        <v>14.6</v>
      </c>
      <c r="I2600" s="369"/>
      <c r="J2600" s="25">
        <f t="shared" si="1241"/>
        <v>0.18</v>
      </c>
      <c r="M2600" s="25">
        <f>VLOOKUP(B2600,'INS-SIN-SD-10-2023'!A:D,4,0)</f>
        <v>14.6</v>
      </c>
      <c r="N2600" s="25" t="b">
        <f t="shared" si="1242"/>
        <v>1</v>
      </c>
      <c r="O2600" s="377"/>
      <c r="P2600" s="377" t="s">
        <v>13773</v>
      </c>
    </row>
    <row r="2601" spans="1:16" x14ac:dyDescent="0.25">
      <c r="A2601" s="367">
        <f t="shared" si="1240"/>
        <v>92369</v>
      </c>
      <c r="B2601" s="226">
        <v>7307</v>
      </c>
      <c r="C2601" s="227"/>
      <c r="D2601" s="227" t="s">
        <v>7620</v>
      </c>
      <c r="E2601" s="228"/>
      <c r="F2601" s="228" t="s">
        <v>3012</v>
      </c>
      <c r="G2601" s="368">
        <v>3.0000000000000001E-3</v>
      </c>
      <c r="H2601" s="369">
        <f>VLOOKUP(B2601,'INS-SIN-SD-10-2023'!A:D,4,0)</f>
        <v>41.98</v>
      </c>
      <c r="I2601" s="369"/>
      <c r="J2601" s="25">
        <f t="shared" si="1241"/>
        <v>0.12</v>
      </c>
      <c r="M2601" s="25">
        <f>VLOOKUP(B2601,'INS-SIN-SD-10-2023'!A:D,4,0)</f>
        <v>41.98</v>
      </c>
      <c r="N2601" s="25" t="b">
        <f t="shared" si="1242"/>
        <v>1</v>
      </c>
      <c r="O2601" s="377"/>
      <c r="P2601" s="377" t="s">
        <v>13773</v>
      </c>
    </row>
    <row r="2602" spans="1:16" x14ac:dyDescent="0.25">
      <c r="A2602" s="378">
        <f t="shared" si="1240"/>
        <v>92369</v>
      </c>
      <c r="B2602" s="379">
        <v>4179</v>
      </c>
      <c r="C2602" s="380"/>
      <c r="D2602" s="380" t="s">
        <v>7693</v>
      </c>
      <c r="E2602" s="381"/>
      <c r="F2602" s="381" t="s">
        <v>6</v>
      </c>
      <c r="G2602" s="382">
        <v>1</v>
      </c>
      <c r="H2602" s="383">
        <f>VLOOKUP(B2602,'INS-SIN-SD-10-2023'!A:D,4,0)</f>
        <v>12.9</v>
      </c>
      <c r="I2602" s="383"/>
      <c r="J2602" s="25">
        <f t="shared" si="1241"/>
        <v>12.9</v>
      </c>
      <c r="M2602" s="25">
        <f>VLOOKUP(B2602,'INS-SIN-SD-10-2023'!A:D,4,0)</f>
        <v>12.9</v>
      </c>
      <c r="N2602" s="25" t="b">
        <f t="shared" si="1242"/>
        <v>1</v>
      </c>
      <c r="O2602" s="377"/>
      <c r="P2602" s="377" t="s">
        <v>13773</v>
      </c>
    </row>
    <row r="2603" spans="1:16" ht="45" x14ac:dyDescent="0.25">
      <c r="A2603" s="328">
        <v>92371</v>
      </c>
      <c r="B2603" s="357"/>
      <c r="C2603" s="339" t="s">
        <v>2060</v>
      </c>
      <c r="D2603" s="339"/>
      <c r="E2603" s="334" t="s">
        <v>6</v>
      </c>
      <c r="F2603" s="334"/>
      <c r="G2603" s="358"/>
      <c r="H2603" s="359"/>
      <c r="I2603" s="340">
        <f>SUMIF(A:A,A2603,J:J)</f>
        <v>46.53</v>
      </c>
      <c r="J2603" s="377"/>
      <c r="K2603" s="377"/>
      <c r="L2603" s="377"/>
      <c r="M2603" s="377"/>
      <c r="N2603" s="377"/>
      <c r="O2603" s="377"/>
      <c r="P2603" s="377"/>
    </row>
    <row r="2604" spans="1:16" ht="30" x14ac:dyDescent="0.25">
      <c r="A2604" s="390">
        <f t="shared" ref="A2604:A2608" si="1243">IF(O2604&lt;&gt;0,O2604,A2603)</f>
        <v>92371</v>
      </c>
      <c r="B2604" s="391">
        <v>88248</v>
      </c>
      <c r="C2604" s="392"/>
      <c r="D2604" s="392" t="s">
        <v>3290</v>
      </c>
      <c r="E2604" s="393"/>
      <c r="F2604" s="393" t="s">
        <v>517</v>
      </c>
      <c r="G2604" s="394">
        <v>0.53300000000000003</v>
      </c>
      <c r="H2604" s="395">
        <f>VLOOKUP(B2604,'CMP-SIN-SD-10-2023'!A:D,4,0)</f>
        <v>22.17</v>
      </c>
      <c r="I2604" s="395"/>
      <c r="J2604" s="25">
        <f t="shared" ref="J2604:J2608" si="1244">TRUNC((H2604*G2604),2)</f>
        <v>11.81</v>
      </c>
      <c r="M2604" s="25">
        <f>VLOOKUP(B2604,'CMP-SIN-SD-10-2023'!A:D,4,0)</f>
        <v>22.17</v>
      </c>
      <c r="N2604" s="25" t="b">
        <f t="shared" ref="N2604:N2608" si="1245">M2604=H2604</f>
        <v>1</v>
      </c>
      <c r="O2604" s="377"/>
      <c r="P2604" s="377"/>
    </row>
    <row r="2605" spans="1:16" ht="30" x14ac:dyDescent="0.25">
      <c r="A2605" s="367">
        <f t="shared" si="1243"/>
        <v>92371</v>
      </c>
      <c r="B2605" s="226">
        <v>88267</v>
      </c>
      <c r="C2605" s="227"/>
      <c r="D2605" s="227" t="s">
        <v>3307</v>
      </c>
      <c r="E2605" s="228"/>
      <c r="F2605" s="228" t="s">
        <v>517</v>
      </c>
      <c r="G2605" s="368">
        <v>0.53300000000000003</v>
      </c>
      <c r="H2605" s="369">
        <f>VLOOKUP(B2605,'CMP-SIN-SD-10-2023'!A:D,4,0)</f>
        <v>28.78</v>
      </c>
      <c r="I2605" s="369"/>
      <c r="J2605" s="25">
        <f t="shared" si="1244"/>
        <v>15.33</v>
      </c>
      <c r="M2605" s="25">
        <f>VLOOKUP(B2605,'CMP-SIN-SD-10-2023'!A:D,4,0)</f>
        <v>28.78</v>
      </c>
      <c r="N2605" s="25" t="b">
        <f t="shared" si="1245"/>
        <v>1</v>
      </c>
      <c r="O2605" s="377"/>
      <c r="P2605" s="377"/>
    </row>
    <row r="2606" spans="1:16" x14ac:dyDescent="0.25">
      <c r="A2606" s="367">
        <f t="shared" si="1243"/>
        <v>92371</v>
      </c>
      <c r="B2606" s="226">
        <v>3148</v>
      </c>
      <c r="C2606" s="227"/>
      <c r="D2606" s="227" t="s">
        <v>7618</v>
      </c>
      <c r="E2606" s="228"/>
      <c r="F2606" s="228" t="s">
        <v>6</v>
      </c>
      <c r="G2606" s="368">
        <v>1.7000000000000001E-2</v>
      </c>
      <c r="H2606" s="369">
        <f>VLOOKUP(B2606,'INS-SIN-SD-10-2023'!A:D,4,0)</f>
        <v>14.6</v>
      </c>
      <c r="I2606" s="369"/>
      <c r="J2606" s="25">
        <f t="shared" si="1244"/>
        <v>0.24</v>
      </c>
      <c r="M2606" s="25">
        <f>VLOOKUP(B2606,'INS-SIN-SD-10-2023'!A:D,4,0)</f>
        <v>14.6</v>
      </c>
      <c r="N2606" s="25" t="b">
        <f t="shared" si="1245"/>
        <v>1</v>
      </c>
      <c r="O2606" s="377"/>
      <c r="P2606" s="377" t="s">
        <v>13773</v>
      </c>
    </row>
    <row r="2607" spans="1:16" x14ac:dyDescent="0.25">
      <c r="A2607" s="367">
        <f t="shared" si="1243"/>
        <v>92371</v>
      </c>
      <c r="B2607" s="226">
        <v>7307</v>
      </c>
      <c r="C2607" s="227"/>
      <c r="D2607" s="227" t="s">
        <v>7620</v>
      </c>
      <c r="E2607" s="228"/>
      <c r="F2607" s="228" t="s">
        <v>3012</v>
      </c>
      <c r="G2607" s="368">
        <v>4.0000000000000001E-3</v>
      </c>
      <c r="H2607" s="369">
        <f>VLOOKUP(B2607,'INS-SIN-SD-10-2023'!A:D,4,0)</f>
        <v>41.98</v>
      </c>
      <c r="I2607" s="369"/>
      <c r="J2607" s="25">
        <f t="shared" si="1244"/>
        <v>0.16</v>
      </c>
      <c r="M2607" s="25">
        <f>VLOOKUP(B2607,'INS-SIN-SD-10-2023'!A:D,4,0)</f>
        <v>41.98</v>
      </c>
      <c r="N2607" s="25" t="b">
        <f t="shared" si="1245"/>
        <v>1</v>
      </c>
      <c r="O2607" s="377"/>
      <c r="P2607" s="377" t="s">
        <v>13773</v>
      </c>
    </row>
    <row r="2608" spans="1:16" x14ac:dyDescent="0.25">
      <c r="A2608" s="378">
        <f t="shared" si="1243"/>
        <v>92371</v>
      </c>
      <c r="B2608" s="379">
        <v>4180</v>
      </c>
      <c r="C2608" s="380"/>
      <c r="D2608" s="380" t="s">
        <v>7691</v>
      </c>
      <c r="E2608" s="381"/>
      <c r="F2608" s="381" t="s">
        <v>6</v>
      </c>
      <c r="G2608" s="382">
        <v>1</v>
      </c>
      <c r="H2608" s="383">
        <f>VLOOKUP(B2608,'INS-SIN-SD-10-2023'!A:D,4,0)</f>
        <v>18.989999999999998</v>
      </c>
      <c r="I2608" s="383"/>
      <c r="J2608" s="25">
        <f t="shared" si="1244"/>
        <v>18.989999999999998</v>
      </c>
      <c r="M2608" s="25">
        <f>VLOOKUP(B2608,'INS-SIN-SD-10-2023'!A:D,4,0)</f>
        <v>18.989999999999998</v>
      </c>
      <c r="N2608" s="25" t="b">
        <f t="shared" si="1245"/>
        <v>1</v>
      </c>
      <c r="O2608" s="377"/>
      <c r="P2608" s="377" t="s">
        <v>13773</v>
      </c>
    </row>
    <row r="2609" spans="1:16" ht="45" x14ac:dyDescent="0.25">
      <c r="A2609" s="328">
        <v>92373</v>
      </c>
      <c r="B2609" s="357"/>
      <c r="C2609" s="339" t="s">
        <v>2062</v>
      </c>
      <c r="D2609" s="339"/>
      <c r="E2609" s="334" t="s">
        <v>6</v>
      </c>
      <c r="F2609" s="334"/>
      <c r="G2609" s="358"/>
      <c r="H2609" s="359"/>
      <c r="I2609" s="340">
        <f>SUMIF(A:A,A2609,J:J)</f>
        <v>55.34</v>
      </c>
      <c r="J2609" s="377"/>
      <c r="K2609" s="377"/>
      <c r="L2609" s="377"/>
      <c r="M2609" s="377"/>
      <c r="N2609" s="377"/>
      <c r="O2609" s="377"/>
      <c r="P2609" s="377"/>
    </row>
    <row r="2610" spans="1:16" ht="30" x14ac:dyDescent="0.25">
      <c r="A2610" s="390">
        <f t="shared" ref="A2610:A2614" si="1246">IF(O2610&lt;&gt;0,O2610,A2609)</f>
        <v>92373</v>
      </c>
      <c r="B2610" s="391">
        <v>88248</v>
      </c>
      <c r="C2610" s="392"/>
      <c r="D2610" s="392" t="s">
        <v>3290</v>
      </c>
      <c r="E2610" s="393"/>
      <c r="F2610" s="393" t="s">
        <v>517</v>
      </c>
      <c r="G2610" s="394">
        <v>0.58199999999999996</v>
      </c>
      <c r="H2610" s="395">
        <f>VLOOKUP(B2610,'CMP-SIN-SD-10-2023'!A:D,4,0)</f>
        <v>22.17</v>
      </c>
      <c r="I2610" s="395"/>
      <c r="J2610" s="25">
        <f t="shared" ref="J2610:J2614" si="1247">TRUNC((H2610*G2610),2)</f>
        <v>12.9</v>
      </c>
      <c r="M2610" s="25">
        <f>VLOOKUP(B2610,'CMP-SIN-SD-10-2023'!A:D,4,0)</f>
        <v>22.17</v>
      </c>
      <c r="N2610" s="25" t="b">
        <f t="shared" ref="N2610:N2614" si="1248">M2610=H2610</f>
        <v>1</v>
      </c>
      <c r="O2610" s="377"/>
      <c r="P2610" s="377"/>
    </row>
    <row r="2611" spans="1:16" ht="30" x14ac:dyDescent="0.25">
      <c r="A2611" s="367">
        <f t="shared" si="1246"/>
        <v>92373</v>
      </c>
      <c r="B2611" s="226">
        <v>88267</v>
      </c>
      <c r="C2611" s="227"/>
      <c r="D2611" s="227" t="s">
        <v>3307</v>
      </c>
      <c r="E2611" s="228"/>
      <c r="F2611" s="228" t="s">
        <v>517</v>
      </c>
      <c r="G2611" s="368">
        <v>0.58199999999999996</v>
      </c>
      <c r="H2611" s="369">
        <f>VLOOKUP(B2611,'CMP-SIN-SD-10-2023'!A:D,4,0)</f>
        <v>28.78</v>
      </c>
      <c r="I2611" s="369"/>
      <c r="J2611" s="25">
        <f t="shared" si="1247"/>
        <v>16.739999999999998</v>
      </c>
      <c r="M2611" s="25">
        <f>VLOOKUP(B2611,'CMP-SIN-SD-10-2023'!A:D,4,0)</f>
        <v>28.78</v>
      </c>
      <c r="N2611" s="25" t="b">
        <f t="shared" si="1248"/>
        <v>1</v>
      </c>
      <c r="O2611" s="377"/>
      <c r="P2611" s="377"/>
    </row>
    <row r="2612" spans="1:16" x14ac:dyDescent="0.25">
      <c r="A2612" s="367">
        <f t="shared" si="1246"/>
        <v>92373</v>
      </c>
      <c r="B2612" s="226">
        <v>3148</v>
      </c>
      <c r="C2612" s="227"/>
      <c r="D2612" s="227" t="s">
        <v>7618</v>
      </c>
      <c r="E2612" s="228"/>
      <c r="F2612" s="228" t="s">
        <v>6</v>
      </c>
      <c r="G2612" s="368">
        <v>1.9E-2</v>
      </c>
      <c r="H2612" s="369">
        <f>VLOOKUP(B2612,'INS-SIN-SD-10-2023'!A:D,4,0)</f>
        <v>14.6</v>
      </c>
      <c r="I2612" s="369"/>
      <c r="J2612" s="25">
        <f t="shared" si="1247"/>
        <v>0.27</v>
      </c>
      <c r="M2612" s="25">
        <f>VLOOKUP(B2612,'INS-SIN-SD-10-2023'!A:D,4,0)</f>
        <v>14.6</v>
      </c>
      <c r="N2612" s="25" t="b">
        <f t="shared" si="1248"/>
        <v>1</v>
      </c>
      <c r="O2612" s="377"/>
      <c r="P2612" s="377" t="s">
        <v>13773</v>
      </c>
    </row>
    <row r="2613" spans="1:16" x14ac:dyDescent="0.25">
      <c r="A2613" s="367">
        <f t="shared" si="1246"/>
        <v>92373</v>
      </c>
      <c r="B2613" s="226">
        <v>7307</v>
      </c>
      <c r="C2613" s="227"/>
      <c r="D2613" s="227" t="s">
        <v>7620</v>
      </c>
      <c r="E2613" s="228"/>
      <c r="F2613" s="228" t="s">
        <v>3012</v>
      </c>
      <c r="G2613" s="368">
        <v>5.0000000000000001E-3</v>
      </c>
      <c r="H2613" s="369">
        <f>VLOOKUP(B2613,'INS-SIN-SD-10-2023'!A:D,4,0)</f>
        <v>41.98</v>
      </c>
      <c r="I2613" s="369"/>
      <c r="J2613" s="25">
        <f t="shared" si="1247"/>
        <v>0.2</v>
      </c>
      <c r="M2613" s="25">
        <f>VLOOKUP(B2613,'INS-SIN-SD-10-2023'!A:D,4,0)</f>
        <v>41.98</v>
      </c>
      <c r="N2613" s="25" t="b">
        <f t="shared" si="1248"/>
        <v>1</v>
      </c>
      <c r="O2613" s="377"/>
      <c r="P2613" s="377" t="s">
        <v>13773</v>
      </c>
    </row>
    <row r="2614" spans="1:16" x14ac:dyDescent="0.25">
      <c r="A2614" s="378">
        <f t="shared" si="1246"/>
        <v>92373</v>
      </c>
      <c r="B2614" s="379">
        <v>4209</v>
      </c>
      <c r="C2614" s="380"/>
      <c r="D2614" s="380" t="s">
        <v>7690</v>
      </c>
      <c r="E2614" s="381"/>
      <c r="F2614" s="381" t="s">
        <v>6</v>
      </c>
      <c r="G2614" s="382">
        <v>1</v>
      </c>
      <c r="H2614" s="383">
        <f>VLOOKUP(B2614,'INS-SIN-SD-10-2023'!A:D,4,0)</f>
        <v>25.23</v>
      </c>
      <c r="I2614" s="383"/>
      <c r="J2614" s="25">
        <f t="shared" si="1247"/>
        <v>25.23</v>
      </c>
      <c r="M2614" s="25">
        <f>VLOOKUP(B2614,'INS-SIN-SD-10-2023'!A:D,4,0)</f>
        <v>25.23</v>
      </c>
      <c r="N2614" s="25" t="b">
        <f t="shared" si="1248"/>
        <v>1</v>
      </c>
      <c r="O2614" s="377"/>
      <c r="P2614" s="377" t="s">
        <v>13773</v>
      </c>
    </row>
    <row r="2615" spans="1:16" ht="45" x14ac:dyDescent="0.25">
      <c r="A2615" s="328">
        <v>92375</v>
      </c>
      <c r="B2615" s="357"/>
      <c r="C2615" s="339" t="s">
        <v>2064</v>
      </c>
      <c r="D2615" s="339"/>
      <c r="E2615" s="334" t="s">
        <v>6</v>
      </c>
      <c r="F2615" s="334"/>
      <c r="G2615" s="358"/>
      <c r="H2615" s="359"/>
      <c r="I2615" s="340">
        <f>SUMIF(A:A,A2615,J:J)</f>
        <v>72.64</v>
      </c>
      <c r="J2615" s="377"/>
      <c r="K2615" s="377"/>
      <c r="L2615" s="377"/>
      <c r="M2615" s="377"/>
      <c r="N2615" s="377"/>
      <c r="O2615" s="377"/>
      <c r="P2615" s="377"/>
    </row>
    <row r="2616" spans="1:16" ht="30" x14ac:dyDescent="0.25">
      <c r="A2616" s="390">
        <f t="shared" ref="A2616:A2620" si="1249">IF(O2616&lt;&gt;0,O2616,A2615)</f>
        <v>92375</v>
      </c>
      <c r="B2616" s="391">
        <v>88248</v>
      </c>
      <c r="C2616" s="392"/>
      <c r="D2616" s="392" t="s">
        <v>3290</v>
      </c>
      <c r="E2616" s="393"/>
      <c r="F2616" s="393" t="s">
        <v>517</v>
      </c>
      <c r="G2616" s="394">
        <v>0.64400000000000002</v>
      </c>
      <c r="H2616" s="395">
        <f>VLOOKUP(B2616,'CMP-SIN-SD-10-2023'!A:D,4,0)</f>
        <v>22.17</v>
      </c>
      <c r="I2616" s="395"/>
      <c r="J2616" s="25">
        <f t="shared" ref="J2616:J2620" si="1250">TRUNC((H2616*G2616),2)</f>
        <v>14.27</v>
      </c>
      <c r="M2616" s="25">
        <f>VLOOKUP(B2616,'CMP-SIN-SD-10-2023'!A:D,4,0)</f>
        <v>22.17</v>
      </c>
      <c r="N2616" s="25" t="b">
        <f t="shared" ref="N2616:N2620" si="1251">M2616=H2616</f>
        <v>1</v>
      </c>
      <c r="O2616" s="377"/>
      <c r="P2616" s="377"/>
    </row>
    <row r="2617" spans="1:16" ht="30" x14ac:dyDescent="0.25">
      <c r="A2617" s="367">
        <f t="shared" si="1249"/>
        <v>92375</v>
      </c>
      <c r="B2617" s="226">
        <v>88267</v>
      </c>
      <c r="C2617" s="227"/>
      <c r="D2617" s="227" t="s">
        <v>3307</v>
      </c>
      <c r="E2617" s="228"/>
      <c r="F2617" s="228" t="s">
        <v>517</v>
      </c>
      <c r="G2617" s="368">
        <v>0.64400000000000002</v>
      </c>
      <c r="H2617" s="369">
        <f>VLOOKUP(B2617,'CMP-SIN-SD-10-2023'!A:D,4,0)</f>
        <v>28.78</v>
      </c>
      <c r="I2617" s="369"/>
      <c r="J2617" s="25">
        <f t="shared" si="1250"/>
        <v>18.53</v>
      </c>
      <c r="M2617" s="25">
        <f>VLOOKUP(B2617,'CMP-SIN-SD-10-2023'!A:D,4,0)</f>
        <v>28.78</v>
      </c>
      <c r="N2617" s="25" t="b">
        <f t="shared" si="1251"/>
        <v>1</v>
      </c>
      <c r="O2617" s="377"/>
      <c r="P2617" s="377"/>
    </row>
    <row r="2618" spans="1:16" x14ac:dyDescent="0.25">
      <c r="A2618" s="367">
        <f t="shared" si="1249"/>
        <v>92375</v>
      </c>
      <c r="B2618" s="226">
        <v>3148</v>
      </c>
      <c r="C2618" s="227"/>
      <c r="D2618" s="227" t="s">
        <v>7618</v>
      </c>
      <c r="E2618" s="228"/>
      <c r="F2618" s="228" t="s">
        <v>6</v>
      </c>
      <c r="G2618" s="368">
        <v>2.4E-2</v>
      </c>
      <c r="H2618" s="369">
        <f>VLOOKUP(B2618,'INS-SIN-SD-10-2023'!A:D,4,0)</f>
        <v>14.6</v>
      </c>
      <c r="I2618" s="369"/>
      <c r="J2618" s="25">
        <f t="shared" si="1250"/>
        <v>0.35</v>
      </c>
      <c r="M2618" s="25">
        <f>VLOOKUP(B2618,'INS-SIN-SD-10-2023'!A:D,4,0)</f>
        <v>14.6</v>
      </c>
      <c r="N2618" s="25" t="b">
        <f t="shared" si="1251"/>
        <v>1</v>
      </c>
      <c r="O2618" s="377"/>
      <c r="P2618" s="377" t="s">
        <v>13773</v>
      </c>
    </row>
    <row r="2619" spans="1:16" x14ac:dyDescent="0.25">
      <c r="A2619" s="367">
        <f t="shared" si="1249"/>
        <v>92375</v>
      </c>
      <c r="B2619" s="226">
        <v>7307</v>
      </c>
      <c r="C2619" s="227"/>
      <c r="D2619" s="227" t="s">
        <v>7620</v>
      </c>
      <c r="E2619" s="228"/>
      <c r="F2619" s="228" t="s">
        <v>3012</v>
      </c>
      <c r="G2619" s="368">
        <v>6.0000000000000001E-3</v>
      </c>
      <c r="H2619" s="369">
        <f>VLOOKUP(B2619,'INS-SIN-SD-10-2023'!A:D,4,0)</f>
        <v>41.98</v>
      </c>
      <c r="I2619" s="369"/>
      <c r="J2619" s="25">
        <f t="shared" si="1250"/>
        <v>0.25</v>
      </c>
      <c r="M2619" s="25">
        <f>VLOOKUP(B2619,'INS-SIN-SD-10-2023'!A:D,4,0)</f>
        <v>41.98</v>
      </c>
      <c r="N2619" s="25" t="b">
        <f t="shared" si="1251"/>
        <v>1</v>
      </c>
      <c r="O2619" s="377"/>
      <c r="P2619" s="377" t="s">
        <v>13773</v>
      </c>
    </row>
    <row r="2620" spans="1:16" x14ac:dyDescent="0.25">
      <c r="A2620" s="378">
        <f t="shared" si="1249"/>
        <v>92375</v>
      </c>
      <c r="B2620" s="379">
        <v>4181</v>
      </c>
      <c r="C2620" s="380"/>
      <c r="D2620" s="380" t="s">
        <v>7695</v>
      </c>
      <c r="E2620" s="381"/>
      <c r="F2620" s="381" t="s">
        <v>6</v>
      </c>
      <c r="G2620" s="382">
        <v>1</v>
      </c>
      <c r="H2620" s="383">
        <f>VLOOKUP(B2620,'INS-SIN-SD-10-2023'!A:D,4,0)</f>
        <v>39.24</v>
      </c>
      <c r="I2620" s="383"/>
      <c r="J2620" s="25">
        <f t="shared" si="1250"/>
        <v>39.24</v>
      </c>
      <c r="M2620" s="25">
        <f>VLOOKUP(B2620,'INS-SIN-SD-10-2023'!A:D,4,0)</f>
        <v>39.24</v>
      </c>
      <c r="N2620" s="25" t="b">
        <f t="shared" si="1251"/>
        <v>1</v>
      </c>
      <c r="O2620" s="377"/>
      <c r="P2620" s="377" t="s">
        <v>13773</v>
      </c>
    </row>
    <row r="2621" spans="1:16" ht="45" x14ac:dyDescent="0.25">
      <c r="A2621" s="328">
        <v>92346</v>
      </c>
      <c r="B2621" s="357"/>
      <c r="C2621" s="339" t="s">
        <v>2045</v>
      </c>
      <c r="D2621" s="339"/>
      <c r="E2621" s="334" t="s">
        <v>6</v>
      </c>
      <c r="F2621" s="334"/>
      <c r="G2621" s="358"/>
      <c r="H2621" s="359"/>
      <c r="I2621" s="340">
        <f>SUMIF(A:A,A2621,J:J)</f>
        <v>96.539999999999992</v>
      </c>
      <c r="J2621" s="377"/>
      <c r="K2621" s="377"/>
      <c r="L2621" s="377"/>
      <c r="M2621" s="377"/>
      <c r="N2621" s="377"/>
      <c r="O2621" s="377"/>
      <c r="P2621" s="377"/>
    </row>
    <row r="2622" spans="1:16" ht="30" x14ac:dyDescent="0.25">
      <c r="A2622" s="390">
        <f t="shared" ref="A2622:A2626" si="1252">IF(O2622&lt;&gt;0,O2622,A2621)</f>
        <v>92346</v>
      </c>
      <c r="B2622" s="391">
        <v>88248</v>
      </c>
      <c r="C2622" s="392"/>
      <c r="D2622" s="392" t="s">
        <v>3290</v>
      </c>
      <c r="E2622" s="393"/>
      <c r="F2622" s="393" t="s">
        <v>517</v>
      </c>
      <c r="G2622" s="394">
        <v>0.70199999999999996</v>
      </c>
      <c r="H2622" s="395">
        <f>VLOOKUP(B2622,'CMP-SIN-SD-10-2023'!A:D,4,0)</f>
        <v>22.17</v>
      </c>
      <c r="I2622" s="395"/>
      <c r="J2622" s="25">
        <f t="shared" ref="J2622:J2626" si="1253">TRUNC((H2622*G2622),2)</f>
        <v>15.56</v>
      </c>
      <c r="M2622" s="25">
        <f>VLOOKUP(B2622,'CMP-SIN-SD-10-2023'!A:D,4,0)</f>
        <v>22.17</v>
      </c>
      <c r="N2622" s="25" t="b">
        <f t="shared" ref="N2622:N2626" si="1254">M2622=H2622</f>
        <v>1</v>
      </c>
      <c r="O2622" s="377"/>
      <c r="P2622" s="377"/>
    </row>
    <row r="2623" spans="1:16" ht="30" x14ac:dyDescent="0.25">
      <c r="A2623" s="367">
        <f t="shared" si="1252"/>
        <v>92346</v>
      </c>
      <c r="B2623" s="226">
        <v>88267</v>
      </c>
      <c r="C2623" s="227"/>
      <c r="D2623" s="227" t="s">
        <v>3307</v>
      </c>
      <c r="E2623" s="228"/>
      <c r="F2623" s="228" t="s">
        <v>517</v>
      </c>
      <c r="G2623" s="368">
        <v>0.70199999999999996</v>
      </c>
      <c r="H2623" s="369">
        <f>VLOOKUP(B2623,'CMP-SIN-SD-10-2023'!A:D,4,0)</f>
        <v>28.78</v>
      </c>
      <c r="I2623" s="369"/>
      <c r="J2623" s="25">
        <f t="shared" si="1253"/>
        <v>20.2</v>
      </c>
      <c r="M2623" s="25">
        <f>VLOOKUP(B2623,'CMP-SIN-SD-10-2023'!A:D,4,0)</f>
        <v>28.78</v>
      </c>
      <c r="N2623" s="25" t="b">
        <f t="shared" si="1254"/>
        <v>1</v>
      </c>
      <c r="O2623" s="377"/>
      <c r="P2623" s="377"/>
    </row>
    <row r="2624" spans="1:16" x14ac:dyDescent="0.25">
      <c r="A2624" s="367">
        <f t="shared" si="1252"/>
        <v>92346</v>
      </c>
      <c r="B2624" s="226">
        <v>3148</v>
      </c>
      <c r="C2624" s="227"/>
      <c r="D2624" s="227" t="s">
        <v>7618</v>
      </c>
      <c r="E2624" s="228"/>
      <c r="F2624" s="228" t="s">
        <v>6</v>
      </c>
      <c r="G2624" s="368">
        <v>0.03</v>
      </c>
      <c r="H2624" s="369">
        <f>VLOOKUP(B2624,'INS-SIN-SD-10-2023'!A:D,4,0)</f>
        <v>14.6</v>
      </c>
      <c r="I2624" s="369"/>
      <c r="J2624" s="25">
        <f t="shared" si="1253"/>
        <v>0.43</v>
      </c>
      <c r="M2624" s="25">
        <f>VLOOKUP(B2624,'INS-SIN-SD-10-2023'!A:D,4,0)</f>
        <v>14.6</v>
      </c>
      <c r="N2624" s="25" t="b">
        <f t="shared" si="1254"/>
        <v>1</v>
      </c>
      <c r="O2624" s="377"/>
      <c r="P2624" s="377" t="s">
        <v>13773</v>
      </c>
    </row>
    <row r="2625" spans="1:16" x14ac:dyDescent="0.25">
      <c r="A2625" s="367">
        <f t="shared" si="1252"/>
        <v>92346</v>
      </c>
      <c r="B2625" s="226">
        <v>7307</v>
      </c>
      <c r="C2625" s="227"/>
      <c r="D2625" s="227" t="s">
        <v>7620</v>
      </c>
      <c r="E2625" s="228"/>
      <c r="F2625" s="228" t="s">
        <v>3012</v>
      </c>
      <c r="G2625" s="368">
        <v>7.0000000000000001E-3</v>
      </c>
      <c r="H2625" s="369">
        <f>VLOOKUP(B2625,'INS-SIN-SD-10-2023'!A:D,4,0)</f>
        <v>41.98</v>
      </c>
      <c r="I2625" s="369"/>
      <c r="J2625" s="25">
        <f t="shared" si="1253"/>
        <v>0.28999999999999998</v>
      </c>
      <c r="M2625" s="25">
        <f>VLOOKUP(B2625,'INS-SIN-SD-10-2023'!A:D,4,0)</f>
        <v>41.98</v>
      </c>
      <c r="N2625" s="25" t="b">
        <f t="shared" si="1254"/>
        <v>1</v>
      </c>
      <c r="O2625" s="377"/>
      <c r="P2625" s="377" t="s">
        <v>13773</v>
      </c>
    </row>
    <row r="2626" spans="1:16" x14ac:dyDescent="0.25">
      <c r="A2626" s="378">
        <f t="shared" si="1252"/>
        <v>92346</v>
      </c>
      <c r="B2626" s="379">
        <v>4208</v>
      </c>
      <c r="C2626" s="380"/>
      <c r="D2626" s="380" t="s">
        <v>7694</v>
      </c>
      <c r="E2626" s="381"/>
      <c r="F2626" s="381" t="s">
        <v>6</v>
      </c>
      <c r="G2626" s="382">
        <v>1</v>
      </c>
      <c r="H2626" s="383">
        <f>VLOOKUP(B2626,'INS-SIN-SD-10-2023'!A:D,4,0)</f>
        <v>60.06</v>
      </c>
      <c r="I2626" s="383"/>
      <c r="J2626" s="25">
        <f t="shared" si="1253"/>
        <v>60.06</v>
      </c>
      <c r="M2626" s="25">
        <f>VLOOKUP(B2626,'INS-SIN-SD-10-2023'!A:D,4,0)</f>
        <v>60.06</v>
      </c>
      <c r="N2626" s="25" t="b">
        <f t="shared" si="1254"/>
        <v>1</v>
      </c>
      <c r="O2626" s="377"/>
      <c r="P2626" s="377" t="s">
        <v>13773</v>
      </c>
    </row>
    <row r="2627" spans="1:16" ht="45" x14ac:dyDescent="0.25">
      <c r="A2627" s="328">
        <v>92348</v>
      </c>
      <c r="B2627" s="357"/>
      <c r="C2627" s="339" t="s">
        <v>2047</v>
      </c>
      <c r="D2627" s="339"/>
      <c r="E2627" s="334" t="s">
        <v>6</v>
      </c>
      <c r="F2627" s="334"/>
      <c r="G2627" s="358"/>
      <c r="H2627" s="359"/>
      <c r="I2627" s="340">
        <f>SUMIF(A:A,A2627,J:J)</f>
        <v>137.15</v>
      </c>
      <c r="J2627" s="377"/>
      <c r="K2627" s="377"/>
      <c r="L2627" s="377"/>
      <c r="M2627" s="377"/>
      <c r="N2627" s="377"/>
      <c r="O2627" s="377"/>
      <c r="P2627" s="377"/>
    </row>
    <row r="2628" spans="1:16" ht="30" x14ac:dyDescent="0.25">
      <c r="A2628" s="390">
        <f t="shared" ref="A2628:A2632" si="1255">IF(O2628&lt;&gt;0,O2628,A2627)</f>
        <v>92348</v>
      </c>
      <c r="B2628" s="391">
        <v>88248</v>
      </c>
      <c r="C2628" s="392"/>
      <c r="D2628" s="392" t="s">
        <v>3290</v>
      </c>
      <c r="E2628" s="393"/>
      <c r="F2628" s="393" t="s">
        <v>517</v>
      </c>
      <c r="G2628" s="394">
        <v>0.75800000000000001</v>
      </c>
      <c r="H2628" s="395">
        <f>VLOOKUP(B2628,'CMP-SIN-SD-10-2023'!A:D,4,0)</f>
        <v>22.17</v>
      </c>
      <c r="I2628" s="395"/>
      <c r="J2628" s="25">
        <f t="shared" ref="J2628:J2632" si="1256">TRUNC((H2628*G2628),2)</f>
        <v>16.8</v>
      </c>
      <c r="M2628" s="25">
        <f>VLOOKUP(B2628,'CMP-SIN-SD-10-2023'!A:D,4,0)</f>
        <v>22.17</v>
      </c>
      <c r="N2628" s="25" t="b">
        <f t="shared" ref="N2628:N2632" si="1257">M2628=H2628</f>
        <v>1</v>
      </c>
      <c r="O2628" s="377"/>
      <c r="P2628" s="377"/>
    </row>
    <row r="2629" spans="1:16" ht="30" x14ac:dyDescent="0.25">
      <c r="A2629" s="367">
        <f t="shared" si="1255"/>
        <v>92348</v>
      </c>
      <c r="B2629" s="226">
        <v>88267</v>
      </c>
      <c r="C2629" s="227"/>
      <c r="D2629" s="227" t="s">
        <v>3307</v>
      </c>
      <c r="E2629" s="228"/>
      <c r="F2629" s="228" t="s">
        <v>517</v>
      </c>
      <c r="G2629" s="368">
        <v>0.75800000000000001</v>
      </c>
      <c r="H2629" s="369">
        <f>VLOOKUP(B2629,'CMP-SIN-SD-10-2023'!A:D,4,0)</f>
        <v>28.78</v>
      </c>
      <c r="I2629" s="369"/>
      <c r="J2629" s="25">
        <f t="shared" si="1256"/>
        <v>21.81</v>
      </c>
      <c r="M2629" s="25">
        <f>VLOOKUP(B2629,'CMP-SIN-SD-10-2023'!A:D,4,0)</f>
        <v>28.78</v>
      </c>
      <c r="N2629" s="25" t="b">
        <f t="shared" si="1257"/>
        <v>1</v>
      </c>
      <c r="O2629" s="377"/>
      <c r="P2629" s="377"/>
    </row>
    <row r="2630" spans="1:16" x14ac:dyDescent="0.25">
      <c r="A2630" s="367">
        <f t="shared" si="1255"/>
        <v>92348</v>
      </c>
      <c r="B2630" s="226">
        <v>3148</v>
      </c>
      <c r="C2630" s="227"/>
      <c r="D2630" s="227" t="s">
        <v>7618</v>
      </c>
      <c r="E2630" s="228"/>
      <c r="F2630" s="228" t="s">
        <v>6</v>
      </c>
      <c r="G2630" s="368">
        <v>3.5000000000000003E-2</v>
      </c>
      <c r="H2630" s="369">
        <f>VLOOKUP(B2630,'INS-SIN-SD-10-2023'!A:D,4,0)</f>
        <v>14.6</v>
      </c>
      <c r="I2630" s="369"/>
      <c r="J2630" s="25">
        <f t="shared" si="1256"/>
        <v>0.51</v>
      </c>
      <c r="M2630" s="25">
        <f>VLOOKUP(B2630,'INS-SIN-SD-10-2023'!A:D,4,0)</f>
        <v>14.6</v>
      </c>
      <c r="N2630" s="25" t="b">
        <f t="shared" si="1257"/>
        <v>1</v>
      </c>
      <c r="O2630" s="377"/>
      <c r="P2630" s="377" t="s">
        <v>13773</v>
      </c>
    </row>
    <row r="2631" spans="1:16" x14ac:dyDescent="0.25">
      <c r="A2631" s="367">
        <f t="shared" si="1255"/>
        <v>92348</v>
      </c>
      <c r="B2631" s="226">
        <v>7307</v>
      </c>
      <c r="C2631" s="227"/>
      <c r="D2631" s="227" t="s">
        <v>7620</v>
      </c>
      <c r="E2631" s="228"/>
      <c r="F2631" s="228" t="s">
        <v>3012</v>
      </c>
      <c r="G2631" s="368">
        <v>8.0000000000000002E-3</v>
      </c>
      <c r="H2631" s="369">
        <f>VLOOKUP(B2631,'INS-SIN-SD-10-2023'!A:D,4,0)</f>
        <v>41.98</v>
      </c>
      <c r="I2631" s="369"/>
      <c r="J2631" s="25">
        <f t="shared" si="1256"/>
        <v>0.33</v>
      </c>
      <c r="M2631" s="25">
        <f>VLOOKUP(B2631,'INS-SIN-SD-10-2023'!A:D,4,0)</f>
        <v>41.98</v>
      </c>
      <c r="N2631" s="25" t="b">
        <f t="shared" si="1257"/>
        <v>1</v>
      </c>
      <c r="O2631" s="377"/>
      <c r="P2631" s="377" t="s">
        <v>13773</v>
      </c>
    </row>
    <row r="2632" spans="1:16" x14ac:dyDescent="0.25">
      <c r="A2632" s="378">
        <f t="shared" si="1255"/>
        <v>92348</v>
      </c>
      <c r="B2632" s="379">
        <v>4182</v>
      </c>
      <c r="C2632" s="380"/>
      <c r="D2632" s="380" t="s">
        <v>7697</v>
      </c>
      <c r="E2632" s="381"/>
      <c r="F2632" s="381" t="s">
        <v>6</v>
      </c>
      <c r="G2632" s="382">
        <v>1</v>
      </c>
      <c r="H2632" s="383">
        <f>VLOOKUP(B2632,'INS-SIN-SD-10-2023'!A:D,4,0)</f>
        <v>97.7</v>
      </c>
      <c r="I2632" s="383"/>
      <c r="J2632" s="25">
        <f t="shared" si="1256"/>
        <v>97.7</v>
      </c>
      <c r="M2632" s="25">
        <f>VLOOKUP(B2632,'INS-SIN-SD-10-2023'!A:D,4,0)</f>
        <v>97.7</v>
      </c>
      <c r="N2632" s="25" t="b">
        <f t="shared" si="1257"/>
        <v>1</v>
      </c>
      <c r="O2632" s="377"/>
      <c r="P2632" s="377" t="s">
        <v>13773</v>
      </c>
    </row>
    <row r="2633" spans="1:16" ht="45" x14ac:dyDescent="0.25">
      <c r="A2633" s="328">
        <v>92892</v>
      </c>
      <c r="B2633" s="357"/>
      <c r="C2633" s="339" t="s">
        <v>2136</v>
      </c>
      <c r="D2633" s="339"/>
      <c r="E2633" s="334" t="s">
        <v>6</v>
      </c>
      <c r="F2633" s="334"/>
      <c r="G2633" s="358"/>
      <c r="H2633" s="359"/>
      <c r="I2633" s="340">
        <f>SUMIF(A:A,A2633,J:J)</f>
        <v>62.39</v>
      </c>
      <c r="J2633" s="377"/>
      <c r="K2633" s="377"/>
      <c r="L2633" s="377"/>
      <c r="M2633" s="377"/>
      <c r="N2633" s="377"/>
      <c r="O2633" s="377"/>
      <c r="P2633" s="377"/>
    </row>
    <row r="2634" spans="1:16" ht="30" x14ac:dyDescent="0.25">
      <c r="A2634" s="390">
        <f t="shared" ref="A2634:A2638" si="1258">IF(O2634&lt;&gt;0,O2634,A2633)</f>
        <v>92892</v>
      </c>
      <c r="B2634" s="391">
        <v>88248</v>
      </c>
      <c r="C2634" s="392"/>
      <c r="D2634" s="392" t="s">
        <v>3290</v>
      </c>
      <c r="E2634" s="393"/>
      <c r="F2634" s="393" t="s">
        <v>517</v>
      </c>
      <c r="G2634" s="394">
        <v>0.49</v>
      </c>
      <c r="H2634" s="395">
        <f>VLOOKUP(B2634,'CMP-SIN-SD-10-2023'!A:D,4,0)</f>
        <v>22.17</v>
      </c>
      <c r="I2634" s="395"/>
      <c r="J2634" s="25">
        <f t="shared" ref="J2634:J2638" si="1259">TRUNC((H2634*G2634),2)</f>
        <v>10.86</v>
      </c>
      <c r="M2634" s="25">
        <f>VLOOKUP(B2634,'CMP-SIN-SD-10-2023'!A:D,4,0)</f>
        <v>22.17</v>
      </c>
      <c r="N2634" s="25" t="b">
        <f t="shared" ref="N2634:N2638" si="1260">M2634=H2634</f>
        <v>1</v>
      </c>
      <c r="O2634" s="377"/>
      <c r="P2634" s="377"/>
    </row>
    <row r="2635" spans="1:16" ht="30" x14ac:dyDescent="0.25">
      <c r="A2635" s="367">
        <f t="shared" si="1258"/>
        <v>92892</v>
      </c>
      <c r="B2635" s="226">
        <v>88267</v>
      </c>
      <c r="C2635" s="227"/>
      <c r="D2635" s="227" t="s">
        <v>3307</v>
      </c>
      <c r="E2635" s="228"/>
      <c r="F2635" s="228" t="s">
        <v>517</v>
      </c>
      <c r="G2635" s="368">
        <v>0.49</v>
      </c>
      <c r="H2635" s="369">
        <f>VLOOKUP(B2635,'CMP-SIN-SD-10-2023'!A:D,4,0)</f>
        <v>28.78</v>
      </c>
      <c r="I2635" s="369"/>
      <c r="J2635" s="25">
        <f t="shared" si="1259"/>
        <v>14.1</v>
      </c>
      <c r="M2635" s="25">
        <f>VLOOKUP(B2635,'CMP-SIN-SD-10-2023'!A:D,4,0)</f>
        <v>28.78</v>
      </c>
      <c r="N2635" s="25" t="b">
        <f t="shared" si="1260"/>
        <v>1</v>
      </c>
      <c r="O2635" s="377"/>
      <c r="P2635" s="377"/>
    </row>
    <row r="2636" spans="1:16" x14ac:dyDescent="0.25">
      <c r="A2636" s="367">
        <f t="shared" si="1258"/>
        <v>92892</v>
      </c>
      <c r="B2636" s="226">
        <v>3148</v>
      </c>
      <c r="C2636" s="227"/>
      <c r="D2636" s="227" t="s">
        <v>7618</v>
      </c>
      <c r="E2636" s="228"/>
      <c r="F2636" s="228" t="s">
        <v>6</v>
      </c>
      <c r="G2636" s="368">
        <v>1.2999999999999999E-2</v>
      </c>
      <c r="H2636" s="369">
        <f>VLOOKUP(B2636,'INS-SIN-SD-10-2023'!A:D,4,0)</f>
        <v>14.6</v>
      </c>
      <c r="I2636" s="369"/>
      <c r="J2636" s="25">
        <f t="shared" si="1259"/>
        <v>0.18</v>
      </c>
      <c r="M2636" s="25">
        <f>VLOOKUP(B2636,'INS-SIN-SD-10-2023'!A:D,4,0)</f>
        <v>14.6</v>
      </c>
      <c r="N2636" s="25" t="b">
        <f t="shared" si="1260"/>
        <v>1</v>
      </c>
      <c r="O2636" s="377"/>
      <c r="P2636" s="377" t="s">
        <v>13773</v>
      </c>
    </row>
    <row r="2637" spans="1:16" x14ac:dyDescent="0.25">
      <c r="A2637" s="367">
        <f t="shared" si="1258"/>
        <v>92892</v>
      </c>
      <c r="B2637" s="226">
        <v>7307</v>
      </c>
      <c r="C2637" s="227"/>
      <c r="D2637" s="227" t="s">
        <v>7620</v>
      </c>
      <c r="E2637" s="228"/>
      <c r="F2637" s="228" t="s">
        <v>3012</v>
      </c>
      <c r="G2637" s="368">
        <v>3.0000000000000001E-3</v>
      </c>
      <c r="H2637" s="369">
        <f>VLOOKUP(B2637,'INS-SIN-SD-10-2023'!A:D,4,0)</f>
        <v>41.98</v>
      </c>
      <c r="I2637" s="369"/>
      <c r="J2637" s="25">
        <f t="shared" si="1259"/>
        <v>0.12</v>
      </c>
      <c r="M2637" s="25">
        <f>VLOOKUP(B2637,'INS-SIN-SD-10-2023'!A:D,4,0)</f>
        <v>41.98</v>
      </c>
      <c r="N2637" s="25" t="b">
        <f t="shared" si="1260"/>
        <v>1</v>
      </c>
      <c r="O2637" s="377"/>
      <c r="P2637" s="377" t="s">
        <v>13773</v>
      </c>
    </row>
    <row r="2638" spans="1:16" ht="30" x14ac:dyDescent="0.25">
      <c r="A2638" s="378">
        <f t="shared" si="1258"/>
        <v>92892</v>
      </c>
      <c r="B2638" s="379">
        <v>9886</v>
      </c>
      <c r="C2638" s="380"/>
      <c r="D2638" s="380" t="s">
        <v>7867</v>
      </c>
      <c r="E2638" s="381"/>
      <c r="F2638" s="381" t="s">
        <v>6</v>
      </c>
      <c r="G2638" s="382">
        <v>1</v>
      </c>
      <c r="H2638" s="383">
        <f>VLOOKUP(B2638,'INS-SIN-SD-10-2023'!A:D,4,0)</f>
        <v>37.130000000000003</v>
      </c>
      <c r="I2638" s="383"/>
      <c r="J2638" s="25">
        <f t="shared" si="1259"/>
        <v>37.130000000000003</v>
      </c>
      <c r="M2638" s="25">
        <f>VLOOKUP(B2638,'INS-SIN-SD-10-2023'!A:D,4,0)</f>
        <v>37.130000000000003</v>
      </c>
      <c r="N2638" s="25" t="b">
        <f t="shared" si="1260"/>
        <v>1</v>
      </c>
      <c r="O2638" s="377"/>
      <c r="P2638" s="377" t="s">
        <v>13773</v>
      </c>
    </row>
    <row r="2639" spans="1:16" ht="45" x14ac:dyDescent="0.25">
      <c r="A2639" s="328">
        <v>92894</v>
      </c>
      <c r="B2639" s="357"/>
      <c r="C2639" s="339" t="s">
        <v>2138</v>
      </c>
      <c r="D2639" s="339"/>
      <c r="E2639" s="334" t="s">
        <v>6</v>
      </c>
      <c r="F2639" s="334"/>
      <c r="G2639" s="358"/>
      <c r="H2639" s="359"/>
      <c r="I2639" s="340">
        <f>SUMIF(A:A,A2639,J:J)</f>
        <v>107.42999999999999</v>
      </c>
      <c r="J2639" s="377"/>
      <c r="K2639" s="377"/>
      <c r="L2639" s="377"/>
      <c r="M2639" s="377"/>
      <c r="N2639" s="377"/>
      <c r="O2639" s="377"/>
      <c r="P2639" s="377"/>
    </row>
    <row r="2640" spans="1:16" ht="30" x14ac:dyDescent="0.25">
      <c r="A2640" s="390">
        <f t="shared" ref="A2640:A2644" si="1261">IF(O2640&lt;&gt;0,O2640,A2639)</f>
        <v>92894</v>
      </c>
      <c r="B2640" s="391">
        <v>88248</v>
      </c>
      <c r="C2640" s="392"/>
      <c r="D2640" s="392" t="s">
        <v>3290</v>
      </c>
      <c r="E2640" s="393"/>
      <c r="F2640" s="393" t="s">
        <v>517</v>
      </c>
      <c r="G2640" s="394">
        <v>0.58199999999999996</v>
      </c>
      <c r="H2640" s="395">
        <f>VLOOKUP(B2640,'CMP-SIN-SD-10-2023'!A:D,4,0)</f>
        <v>22.17</v>
      </c>
      <c r="I2640" s="395"/>
      <c r="J2640" s="25">
        <f t="shared" ref="J2640:J2644" si="1262">TRUNC((H2640*G2640),2)</f>
        <v>12.9</v>
      </c>
      <c r="M2640" s="25">
        <f>VLOOKUP(B2640,'CMP-SIN-SD-10-2023'!A:D,4,0)</f>
        <v>22.17</v>
      </c>
      <c r="N2640" s="25" t="b">
        <f t="shared" ref="N2640:N2644" si="1263">M2640=H2640</f>
        <v>1</v>
      </c>
      <c r="O2640" s="377"/>
      <c r="P2640" s="377"/>
    </row>
    <row r="2641" spans="1:16" ht="30" x14ac:dyDescent="0.25">
      <c r="A2641" s="367">
        <f t="shared" si="1261"/>
        <v>92894</v>
      </c>
      <c r="B2641" s="226">
        <v>88267</v>
      </c>
      <c r="C2641" s="227"/>
      <c r="D2641" s="227" t="s">
        <v>3307</v>
      </c>
      <c r="E2641" s="228"/>
      <c r="F2641" s="228" t="s">
        <v>517</v>
      </c>
      <c r="G2641" s="368">
        <v>0.58199999999999996</v>
      </c>
      <c r="H2641" s="369">
        <f>VLOOKUP(B2641,'CMP-SIN-SD-10-2023'!A:D,4,0)</f>
        <v>28.78</v>
      </c>
      <c r="I2641" s="369"/>
      <c r="J2641" s="25">
        <f t="shared" si="1262"/>
        <v>16.739999999999998</v>
      </c>
      <c r="M2641" s="25">
        <f>VLOOKUP(B2641,'CMP-SIN-SD-10-2023'!A:D,4,0)</f>
        <v>28.78</v>
      </c>
      <c r="N2641" s="25" t="b">
        <f t="shared" si="1263"/>
        <v>1</v>
      </c>
      <c r="O2641" s="377"/>
      <c r="P2641" s="377"/>
    </row>
    <row r="2642" spans="1:16" x14ac:dyDescent="0.25">
      <c r="A2642" s="367">
        <f t="shared" si="1261"/>
        <v>92894</v>
      </c>
      <c r="B2642" s="226">
        <v>3148</v>
      </c>
      <c r="C2642" s="227"/>
      <c r="D2642" s="227" t="s">
        <v>7618</v>
      </c>
      <c r="E2642" s="228"/>
      <c r="F2642" s="228" t="s">
        <v>6</v>
      </c>
      <c r="G2642" s="368">
        <v>1.9E-2</v>
      </c>
      <c r="H2642" s="369">
        <f>VLOOKUP(B2642,'INS-SIN-SD-10-2023'!A:D,4,0)</f>
        <v>14.6</v>
      </c>
      <c r="I2642" s="369"/>
      <c r="J2642" s="25">
        <f t="shared" si="1262"/>
        <v>0.27</v>
      </c>
      <c r="M2642" s="25">
        <f>VLOOKUP(B2642,'INS-SIN-SD-10-2023'!A:D,4,0)</f>
        <v>14.6</v>
      </c>
      <c r="N2642" s="25" t="b">
        <f t="shared" si="1263"/>
        <v>1</v>
      </c>
      <c r="O2642" s="377"/>
      <c r="P2642" s="377" t="s">
        <v>13773</v>
      </c>
    </row>
    <row r="2643" spans="1:16" x14ac:dyDescent="0.25">
      <c r="A2643" s="367">
        <f t="shared" si="1261"/>
        <v>92894</v>
      </c>
      <c r="B2643" s="226">
        <v>7307</v>
      </c>
      <c r="C2643" s="227"/>
      <c r="D2643" s="227" t="s">
        <v>7620</v>
      </c>
      <c r="E2643" s="228"/>
      <c r="F2643" s="228" t="s">
        <v>3012</v>
      </c>
      <c r="G2643" s="368">
        <v>5.0000000000000001E-3</v>
      </c>
      <c r="H2643" s="369">
        <f>VLOOKUP(B2643,'INS-SIN-SD-10-2023'!A:D,4,0)</f>
        <v>41.98</v>
      </c>
      <c r="I2643" s="369"/>
      <c r="J2643" s="25">
        <f t="shared" si="1262"/>
        <v>0.2</v>
      </c>
      <c r="M2643" s="25">
        <f>VLOOKUP(B2643,'INS-SIN-SD-10-2023'!A:D,4,0)</f>
        <v>41.98</v>
      </c>
      <c r="N2643" s="25" t="b">
        <f t="shared" si="1263"/>
        <v>1</v>
      </c>
      <c r="O2643" s="377"/>
      <c r="P2643" s="377" t="s">
        <v>13773</v>
      </c>
    </row>
    <row r="2644" spans="1:16" ht="30" x14ac:dyDescent="0.25">
      <c r="A2644" s="378">
        <f t="shared" si="1261"/>
        <v>92894</v>
      </c>
      <c r="B2644" s="379">
        <v>9884</v>
      </c>
      <c r="C2644" s="380"/>
      <c r="D2644" s="380" t="s">
        <v>7866</v>
      </c>
      <c r="E2644" s="381"/>
      <c r="F2644" s="381" t="s">
        <v>6</v>
      </c>
      <c r="G2644" s="382">
        <v>1</v>
      </c>
      <c r="H2644" s="383">
        <f>VLOOKUP(B2644,'INS-SIN-SD-10-2023'!A:D,4,0)</f>
        <v>77.319999999999993</v>
      </c>
      <c r="I2644" s="383"/>
      <c r="J2644" s="25">
        <f t="shared" si="1262"/>
        <v>77.319999999999993</v>
      </c>
      <c r="M2644" s="25">
        <f>VLOOKUP(B2644,'INS-SIN-SD-10-2023'!A:D,4,0)</f>
        <v>77.319999999999993</v>
      </c>
      <c r="N2644" s="25" t="b">
        <f t="shared" si="1263"/>
        <v>1</v>
      </c>
      <c r="O2644" s="377"/>
      <c r="P2644" s="377" t="s">
        <v>13773</v>
      </c>
    </row>
    <row r="2645" spans="1:16" ht="45" x14ac:dyDescent="0.25">
      <c r="A2645" s="328">
        <v>92890</v>
      </c>
      <c r="B2645" s="357"/>
      <c r="C2645" s="339" t="s">
        <v>2134</v>
      </c>
      <c r="D2645" s="339"/>
      <c r="E2645" s="334" t="s">
        <v>6</v>
      </c>
      <c r="F2645" s="334"/>
      <c r="G2645" s="358"/>
      <c r="H2645" s="359"/>
      <c r="I2645" s="340">
        <f>SUMIF(A:A,A2645,J:J)</f>
        <v>224.6</v>
      </c>
      <c r="J2645" s="377"/>
      <c r="K2645" s="377"/>
      <c r="L2645" s="377"/>
      <c r="M2645" s="377"/>
      <c r="N2645" s="377"/>
      <c r="O2645" s="377"/>
      <c r="P2645" s="377"/>
    </row>
    <row r="2646" spans="1:16" ht="30" x14ac:dyDescent="0.25">
      <c r="A2646" s="390">
        <f t="shared" ref="A2646:A2650" si="1264">IF(O2646&lt;&gt;0,O2646,A2645)</f>
        <v>92890</v>
      </c>
      <c r="B2646" s="391">
        <v>88248</v>
      </c>
      <c r="C2646" s="392"/>
      <c r="D2646" s="392" t="s">
        <v>3290</v>
      </c>
      <c r="E2646" s="393"/>
      <c r="F2646" s="393" t="s">
        <v>517</v>
      </c>
      <c r="G2646" s="394">
        <v>0.70199999999999996</v>
      </c>
      <c r="H2646" s="395">
        <f>VLOOKUP(B2646,'CMP-SIN-SD-10-2023'!A:D,4,0)</f>
        <v>22.17</v>
      </c>
      <c r="I2646" s="395"/>
      <c r="J2646" s="25">
        <f t="shared" ref="J2646:J2650" si="1265">TRUNC((H2646*G2646),2)</f>
        <v>15.56</v>
      </c>
      <c r="M2646" s="25">
        <f>VLOOKUP(B2646,'CMP-SIN-SD-10-2023'!A:D,4,0)</f>
        <v>22.17</v>
      </c>
      <c r="N2646" s="25" t="b">
        <f t="shared" ref="N2646:N2650" si="1266">M2646=H2646</f>
        <v>1</v>
      </c>
      <c r="O2646" s="377"/>
      <c r="P2646" s="377"/>
    </row>
    <row r="2647" spans="1:16" ht="30" x14ac:dyDescent="0.25">
      <c r="A2647" s="367">
        <f t="shared" si="1264"/>
        <v>92890</v>
      </c>
      <c r="B2647" s="226">
        <v>88267</v>
      </c>
      <c r="C2647" s="227"/>
      <c r="D2647" s="227" t="s">
        <v>3307</v>
      </c>
      <c r="E2647" s="228"/>
      <c r="F2647" s="228" t="s">
        <v>517</v>
      </c>
      <c r="G2647" s="368">
        <v>0.70199999999999996</v>
      </c>
      <c r="H2647" s="369">
        <f>VLOOKUP(B2647,'CMP-SIN-SD-10-2023'!A:D,4,0)</f>
        <v>28.78</v>
      </c>
      <c r="I2647" s="369"/>
      <c r="J2647" s="25">
        <f t="shared" si="1265"/>
        <v>20.2</v>
      </c>
      <c r="M2647" s="25">
        <f>VLOOKUP(B2647,'CMP-SIN-SD-10-2023'!A:D,4,0)</f>
        <v>28.78</v>
      </c>
      <c r="N2647" s="25" t="b">
        <f t="shared" si="1266"/>
        <v>1</v>
      </c>
      <c r="O2647" s="377"/>
      <c r="P2647" s="377"/>
    </row>
    <row r="2648" spans="1:16" x14ac:dyDescent="0.25">
      <c r="A2648" s="367">
        <f t="shared" si="1264"/>
        <v>92890</v>
      </c>
      <c r="B2648" s="226">
        <v>3148</v>
      </c>
      <c r="C2648" s="227"/>
      <c r="D2648" s="227" t="s">
        <v>7618</v>
      </c>
      <c r="E2648" s="228"/>
      <c r="F2648" s="228" t="s">
        <v>6</v>
      </c>
      <c r="G2648" s="368">
        <v>0.03</v>
      </c>
      <c r="H2648" s="369">
        <f>VLOOKUP(B2648,'INS-SIN-SD-10-2023'!A:D,4,0)</f>
        <v>14.6</v>
      </c>
      <c r="I2648" s="369"/>
      <c r="J2648" s="25">
        <f t="shared" si="1265"/>
        <v>0.43</v>
      </c>
      <c r="M2648" s="25">
        <f>VLOOKUP(B2648,'INS-SIN-SD-10-2023'!A:D,4,0)</f>
        <v>14.6</v>
      </c>
      <c r="N2648" s="25" t="b">
        <f t="shared" si="1266"/>
        <v>1</v>
      </c>
      <c r="O2648" s="377"/>
      <c r="P2648" s="377" t="s">
        <v>13773</v>
      </c>
    </row>
    <row r="2649" spans="1:16" x14ac:dyDescent="0.25">
      <c r="A2649" s="367">
        <f t="shared" si="1264"/>
        <v>92890</v>
      </c>
      <c r="B2649" s="226">
        <v>7307</v>
      </c>
      <c r="C2649" s="227"/>
      <c r="D2649" s="227" t="s">
        <v>7620</v>
      </c>
      <c r="E2649" s="228"/>
      <c r="F2649" s="228" t="s">
        <v>3012</v>
      </c>
      <c r="G2649" s="368">
        <v>7.0000000000000001E-3</v>
      </c>
      <c r="H2649" s="369">
        <f>VLOOKUP(B2649,'INS-SIN-SD-10-2023'!A:D,4,0)</f>
        <v>41.98</v>
      </c>
      <c r="I2649" s="369"/>
      <c r="J2649" s="25">
        <f t="shared" si="1265"/>
        <v>0.28999999999999998</v>
      </c>
      <c r="M2649" s="25">
        <f>VLOOKUP(B2649,'INS-SIN-SD-10-2023'!A:D,4,0)</f>
        <v>41.98</v>
      </c>
      <c r="N2649" s="25" t="b">
        <f t="shared" si="1266"/>
        <v>1</v>
      </c>
      <c r="O2649" s="377"/>
      <c r="P2649" s="377" t="s">
        <v>13773</v>
      </c>
    </row>
    <row r="2650" spans="1:16" ht="30" x14ac:dyDescent="0.25">
      <c r="A2650" s="378">
        <f t="shared" si="1264"/>
        <v>92890</v>
      </c>
      <c r="B2650" s="379">
        <v>9889</v>
      </c>
      <c r="C2650" s="380"/>
      <c r="D2650" s="380" t="s">
        <v>7868</v>
      </c>
      <c r="E2650" s="381"/>
      <c r="F2650" s="381" t="s">
        <v>6</v>
      </c>
      <c r="G2650" s="382">
        <v>1</v>
      </c>
      <c r="H2650" s="383">
        <f>VLOOKUP(B2650,'INS-SIN-SD-10-2023'!A:D,4,0)</f>
        <v>188.12</v>
      </c>
      <c r="I2650" s="383"/>
      <c r="J2650" s="25">
        <f t="shared" si="1265"/>
        <v>188.12</v>
      </c>
      <c r="M2650" s="25">
        <f>VLOOKUP(B2650,'INS-SIN-SD-10-2023'!A:D,4,0)</f>
        <v>188.12</v>
      </c>
      <c r="N2650" s="25" t="b">
        <f t="shared" si="1266"/>
        <v>1</v>
      </c>
      <c r="O2650" s="377"/>
      <c r="P2650" s="377" t="s">
        <v>13773</v>
      </c>
    </row>
    <row r="2651" spans="1:16" ht="45" x14ac:dyDescent="0.25">
      <c r="A2651" s="328">
        <v>92891</v>
      </c>
      <c r="B2651" s="357"/>
      <c r="C2651" s="339" t="s">
        <v>2135</v>
      </c>
      <c r="D2651" s="339"/>
      <c r="E2651" s="334" t="s">
        <v>6</v>
      </c>
      <c r="F2651" s="334"/>
      <c r="G2651" s="358"/>
      <c r="H2651" s="359"/>
      <c r="I2651" s="340">
        <f>SUMIF(A:A,A2651,J:J)</f>
        <v>330.9</v>
      </c>
      <c r="J2651" s="377"/>
      <c r="K2651" s="377"/>
      <c r="L2651" s="377"/>
      <c r="M2651" s="377"/>
      <c r="N2651" s="377"/>
      <c r="O2651" s="377"/>
      <c r="P2651" s="377"/>
    </row>
    <row r="2652" spans="1:16" ht="30" x14ac:dyDescent="0.25">
      <c r="A2652" s="390">
        <f t="shared" ref="A2652:A2656" si="1267">IF(O2652&lt;&gt;0,O2652,A2651)</f>
        <v>92891</v>
      </c>
      <c r="B2652" s="391">
        <v>88248</v>
      </c>
      <c r="C2652" s="392"/>
      <c r="D2652" s="392" t="s">
        <v>3290</v>
      </c>
      <c r="E2652" s="393"/>
      <c r="F2652" s="393" t="s">
        <v>517</v>
      </c>
      <c r="G2652" s="394">
        <v>0.75800000000000001</v>
      </c>
      <c r="H2652" s="395">
        <f>VLOOKUP(B2652,'CMP-SIN-SD-10-2023'!A:D,4,0)</f>
        <v>22.17</v>
      </c>
      <c r="I2652" s="395"/>
      <c r="J2652" s="25">
        <f t="shared" ref="J2652:J2656" si="1268">TRUNC((H2652*G2652),2)</f>
        <v>16.8</v>
      </c>
      <c r="M2652" s="25">
        <f>VLOOKUP(B2652,'CMP-SIN-SD-10-2023'!A:D,4,0)</f>
        <v>22.17</v>
      </c>
      <c r="N2652" s="25" t="b">
        <f t="shared" ref="N2652:N2656" si="1269">M2652=H2652</f>
        <v>1</v>
      </c>
      <c r="O2652" s="377"/>
      <c r="P2652" s="377"/>
    </row>
    <row r="2653" spans="1:16" ht="30" x14ac:dyDescent="0.25">
      <c r="A2653" s="367">
        <f t="shared" si="1267"/>
        <v>92891</v>
      </c>
      <c r="B2653" s="226">
        <v>88267</v>
      </c>
      <c r="C2653" s="227"/>
      <c r="D2653" s="227" t="s">
        <v>3307</v>
      </c>
      <c r="E2653" s="228"/>
      <c r="F2653" s="228" t="s">
        <v>517</v>
      </c>
      <c r="G2653" s="368">
        <v>0.75800000000000001</v>
      </c>
      <c r="H2653" s="369">
        <f>VLOOKUP(B2653,'CMP-SIN-SD-10-2023'!A:D,4,0)</f>
        <v>28.78</v>
      </c>
      <c r="I2653" s="369"/>
      <c r="J2653" s="25">
        <f t="shared" si="1268"/>
        <v>21.81</v>
      </c>
      <c r="M2653" s="25">
        <f>VLOOKUP(B2653,'CMP-SIN-SD-10-2023'!A:D,4,0)</f>
        <v>28.78</v>
      </c>
      <c r="N2653" s="25" t="b">
        <f t="shared" si="1269"/>
        <v>1</v>
      </c>
      <c r="O2653" s="377"/>
      <c r="P2653" s="377"/>
    </row>
    <row r="2654" spans="1:16" x14ac:dyDescent="0.25">
      <c r="A2654" s="367">
        <f t="shared" si="1267"/>
        <v>92891</v>
      </c>
      <c r="B2654" s="226">
        <v>3148</v>
      </c>
      <c r="C2654" s="227"/>
      <c r="D2654" s="227" t="s">
        <v>7618</v>
      </c>
      <c r="E2654" s="228"/>
      <c r="F2654" s="228" t="s">
        <v>6</v>
      </c>
      <c r="G2654" s="368">
        <v>3.5000000000000003E-2</v>
      </c>
      <c r="H2654" s="369">
        <f>VLOOKUP(B2654,'INS-SIN-SD-10-2023'!A:D,4,0)</f>
        <v>14.6</v>
      </c>
      <c r="I2654" s="369"/>
      <c r="J2654" s="25">
        <f t="shared" si="1268"/>
        <v>0.51</v>
      </c>
      <c r="M2654" s="25">
        <f>VLOOKUP(B2654,'INS-SIN-SD-10-2023'!A:D,4,0)</f>
        <v>14.6</v>
      </c>
      <c r="N2654" s="25" t="b">
        <f t="shared" si="1269"/>
        <v>1</v>
      </c>
      <c r="O2654" s="377"/>
      <c r="P2654" s="377" t="s">
        <v>13773</v>
      </c>
    </row>
    <row r="2655" spans="1:16" x14ac:dyDescent="0.25">
      <c r="A2655" s="367">
        <f t="shared" si="1267"/>
        <v>92891</v>
      </c>
      <c r="B2655" s="226">
        <v>7307</v>
      </c>
      <c r="C2655" s="227"/>
      <c r="D2655" s="227" t="s">
        <v>7620</v>
      </c>
      <c r="E2655" s="228"/>
      <c r="F2655" s="228" t="s">
        <v>3012</v>
      </c>
      <c r="G2655" s="368">
        <v>8.0000000000000002E-3</v>
      </c>
      <c r="H2655" s="369">
        <f>VLOOKUP(B2655,'INS-SIN-SD-10-2023'!A:D,4,0)</f>
        <v>41.98</v>
      </c>
      <c r="I2655" s="369"/>
      <c r="J2655" s="25">
        <f t="shared" si="1268"/>
        <v>0.33</v>
      </c>
      <c r="M2655" s="25">
        <f>VLOOKUP(B2655,'INS-SIN-SD-10-2023'!A:D,4,0)</f>
        <v>41.98</v>
      </c>
      <c r="N2655" s="25" t="b">
        <f t="shared" si="1269"/>
        <v>1</v>
      </c>
      <c r="O2655" s="377"/>
      <c r="P2655" s="377" t="s">
        <v>13773</v>
      </c>
    </row>
    <row r="2656" spans="1:16" ht="30" x14ac:dyDescent="0.25">
      <c r="A2656" s="378">
        <f t="shared" si="1267"/>
        <v>92891</v>
      </c>
      <c r="B2656" s="379">
        <v>9890</v>
      </c>
      <c r="C2656" s="380"/>
      <c r="D2656" s="380" t="s">
        <v>7870</v>
      </c>
      <c r="E2656" s="381"/>
      <c r="F2656" s="381" t="s">
        <v>6</v>
      </c>
      <c r="G2656" s="382">
        <v>1</v>
      </c>
      <c r="H2656" s="383">
        <f>VLOOKUP(B2656,'INS-SIN-SD-10-2023'!A:D,4,0)</f>
        <v>291.45</v>
      </c>
      <c r="I2656" s="383"/>
      <c r="J2656" s="25">
        <f t="shared" si="1268"/>
        <v>291.45</v>
      </c>
      <c r="M2656" s="25">
        <f>VLOOKUP(B2656,'INS-SIN-SD-10-2023'!A:D,4,0)</f>
        <v>291.45</v>
      </c>
      <c r="N2656" s="25" t="b">
        <f t="shared" si="1269"/>
        <v>1</v>
      </c>
      <c r="O2656" s="377"/>
      <c r="P2656" s="377" t="s">
        <v>13773</v>
      </c>
    </row>
    <row r="2657" spans="1:16" ht="45" x14ac:dyDescent="0.25">
      <c r="A2657" s="328">
        <v>92382</v>
      </c>
      <c r="B2657" s="357"/>
      <c r="C2657" s="339" t="s">
        <v>2071</v>
      </c>
      <c r="D2657" s="339"/>
      <c r="E2657" s="334" t="s">
        <v>6</v>
      </c>
      <c r="F2657" s="334"/>
      <c r="G2657" s="358"/>
      <c r="H2657" s="359"/>
      <c r="I2657" s="340">
        <f>SUMIF(A:A,A2657,J:J)</f>
        <v>55.129999999999995</v>
      </c>
      <c r="J2657" s="377"/>
      <c r="K2657" s="377"/>
      <c r="L2657" s="377"/>
      <c r="M2657" s="377"/>
      <c r="N2657" s="377"/>
      <c r="O2657" s="377"/>
      <c r="P2657" s="377"/>
    </row>
    <row r="2658" spans="1:16" ht="30" x14ac:dyDescent="0.25">
      <c r="A2658" s="390">
        <f t="shared" ref="A2658:A2662" si="1270">IF(O2658&lt;&gt;0,O2658,A2657)</f>
        <v>92382</v>
      </c>
      <c r="B2658" s="391">
        <v>88248</v>
      </c>
      <c r="C2658" s="392"/>
      <c r="D2658" s="392" t="s">
        <v>3290</v>
      </c>
      <c r="E2658" s="393"/>
      <c r="F2658" s="393" t="s">
        <v>517</v>
      </c>
      <c r="G2658" s="394">
        <v>0.73499999999999999</v>
      </c>
      <c r="H2658" s="395">
        <f>VLOOKUP(B2658,'CMP-SIN-SD-10-2023'!A:D,4,0)</f>
        <v>22.17</v>
      </c>
      <c r="I2658" s="395"/>
      <c r="J2658" s="25">
        <f t="shared" ref="J2658:J2662" si="1271">TRUNC((H2658*G2658),2)</f>
        <v>16.29</v>
      </c>
      <c r="M2658" s="25">
        <f>VLOOKUP(B2658,'CMP-SIN-SD-10-2023'!A:D,4,0)</f>
        <v>22.17</v>
      </c>
      <c r="N2658" s="25" t="b">
        <f t="shared" ref="N2658:N2662" si="1272">M2658=H2658</f>
        <v>1</v>
      </c>
      <c r="O2658" s="377"/>
      <c r="P2658" s="377"/>
    </row>
    <row r="2659" spans="1:16" ht="30" x14ac:dyDescent="0.25">
      <c r="A2659" s="367">
        <f t="shared" si="1270"/>
        <v>92382</v>
      </c>
      <c r="B2659" s="226">
        <v>88267</v>
      </c>
      <c r="C2659" s="227"/>
      <c r="D2659" s="227" t="s">
        <v>3307</v>
      </c>
      <c r="E2659" s="228"/>
      <c r="F2659" s="228" t="s">
        <v>517</v>
      </c>
      <c r="G2659" s="368">
        <v>0.73499999999999999</v>
      </c>
      <c r="H2659" s="369">
        <f>VLOOKUP(B2659,'CMP-SIN-SD-10-2023'!A:D,4,0)</f>
        <v>28.78</v>
      </c>
      <c r="I2659" s="369"/>
      <c r="J2659" s="25">
        <f t="shared" si="1271"/>
        <v>21.15</v>
      </c>
      <c r="M2659" s="25">
        <f>VLOOKUP(B2659,'CMP-SIN-SD-10-2023'!A:D,4,0)</f>
        <v>28.78</v>
      </c>
      <c r="N2659" s="25" t="b">
        <f t="shared" si="1272"/>
        <v>1</v>
      </c>
      <c r="O2659" s="377"/>
      <c r="P2659" s="377"/>
    </row>
    <row r="2660" spans="1:16" x14ac:dyDescent="0.25">
      <c r="A2660" s="367">
        <f t="shared" si="1270"/>
        <v>92382</v>
      </c>
      <c r="B2660" s="226">
        <v>3148</v>
      </c>
      <c r="C2660" s="227"/>
      <c r="D2660" s="227" t="s">
        <v>7618</v>
      </c>
      <c r="E2660" s="228"/>
      <c r="F2660" s="228" t="s">
        <v>6</v>
      </c>
      <c r="G2660" s="368">
        <v>1.2999999999999999E-2</v>
      </c>
      <c r="H2660" s="369">
        <f>VLOOKUP(B2660,'INS-SIN-SD-10-2023'!A:D,4,0)</f>
        <v>14.6</v>
      </c>
      <c r="I2660" s="369"/>
      <c r="J2660" s="25">
        <f t="shared" si="1271"/>
        <v>0.18</v>
      </c>
      <c r="M2660" s="25">
        <f>VLOOKUP(B2660,'INS-SIN-SD-10-2023'!A:D,4,0)</f>
        <v>14.6</v>
      </c>
      <c r="N2660" s="25" t="b">
        <f t="shared" si="1272"/>
        <v>1</v>
      </c>
      <c r="O2660" s="377"/>
      <c r="P2660" s="377" t="s">
        <v>13773</v>
      </c>
    </row>
    <row r="2661" spans="1:16" x14ac:dyDescent="0.25">
      <c r="A2661" s="367">
        <f t="shared" si="1270"/>
        <v>92382</v>
      </c>
      <c r="B2661" s="226">
        <v>7307</v>
      </c>
      <c r="C2661" s="227"/>
      <c r="D2661" s="227" t="s">
        <v>7620</v>
      </c>
      <c r="E2661" s="228"/>
      <c r="F2661" s="228" t="s">
        <v>3012</v>
      </c>
      <c r="G2661" s="368">
        <v>3.0000000000000001E-3</v>
      </c>
      <c r="H2661" s="369">
        <f>VLOOKUP(B2661,'INS-SIN-SD-10-2023'!A:D,4,0)</f>
        <v>41.98</v>
      </c>
      <c r="I2661" s="369"/>
      <c r="J2661" s="25">
        <f t="shared" si="1271"/>
        <v>0.12</v>
      </c>
      <c r="M2661" s="25">
        <f>VLOOKUP(B2661,'INS-SIN-SD-10-2023'!A:D,4,0)</f>
        <v>41.98</v>
      </c>
      <c r="N2661" s="25" t="b">
        <f t="shared" si="1272"/>
        <v>1</v>
      </c>
      <c r="O2661" s="377"/>
      <c r="P2661" s="377" t="s">
        <v>13773</v>
      </c>
    </row>
    <row r="2662" spans="1:16" ht="30" x14ac:dyDescent="0.25">
      <c r="A2662" s="378">
        <f t="shared" si="1270"/>
        <v>92382</v>
      </c>
      <c r="B2662" s="379">
        <v>3472</v>
      </c>
      <c r="C2662" s="380"/>
      <c r="D2662" s="380" t="s">
        <v>7546</v>
      </c>
      <c r="E2662" s="381"/>
      <c r="F2662" s="381" t="s">
        <v>6</v>
      </c>
      <c r="G2662" s="382">
        <v>1</v>
      </c>
      <c r="H2662" s="383">
        <f>VLOOKUP(B2662,'INS-SIN-SD-10-2023'!A:D,4,0)</f>
        <v>17.39</v>
      </c>
      <c r="I2662" s="383"/>
      <c r="J2662" s="25">
        <f t="shared" si="1271"/>
        <v>17.39</v>
      </c>
      <c r="M2662" s="25">
        <f>VLOOKUP(B2662,'INS-SIN-SD-10-2023'!A:D,4,0)</f>
        <v>17.39</v>
      </c>
      <c r="N2662" s="25" t="b">
        <f t="shared" si="1272"/>
        <v>1</v>
      </c>
      <c r="O2662" s="377"/>
      <c r="P2662" s="377" t="s">
        <v>13773</v>
      </c>
    </row>
    <row r="2663" spans="1:16" ht="45" x14ac:dyDescent="0.25">
      <c r="A2663" s="328">
        <v>92384</v>
      </c>
      <c r="B2663" s="357"/>
      <c r="C2663" s="339" t="s">
        <v>2073</v>
      </c>
      <c r="D2663" s="339"/>
      <c r="E2663" s="334" t="s">
        <v>6</v>
      </c>
      <c r="F2663" s="334"/>
      <c r="G2663" s="358"/>
      <c r="H2663" s="359"/>
      <c r="I2663" s="340">
        <f>SUMIF(A:A,A2663,J:J)</f>
        <v>68.349999999999994</v>
      </c>
      <c r="J2663" s="377"/>
      <c r="K2663" s="377"/>
      <c r="L2663" s="377"/>
      <c r="M2663" s="377"/>
      <c r="N2663" s="377"/>
      <c r="O2663" s="377"/>
      <c r="P2663" s="377"/>
    </row>
    <row r="2664" spans="1:16" ht="30" x14ac:dyDescent="0.25">
      <c r="A2664" s="390">
        <f t="shared" ref="A2664:A2668" si="1273">IF(O2664&lt;&gt;0,O2664,A2663)</f>
        <v>92384</v>
      </c>
      <c r="B2664" s="391">
        <v>88248</v>
      </c>
      <c r="C2664" s="392"/>
      <c r="D2664" s="392" t="s">
        <v>3290</v>
      </c>
      <c r="E2664" s="393"/>
      <c r="F2664" s="393" t="s">
        <v>517</v>
      </c>
      <c r="G2664" s="394">
        <v>0.79900000000000004</v>
      </c>
      <c r="H2664" s="395">
        <f>VLOOKUP(B2664,'CMP-SIN-SD-10-2023'!A:D,4,0)</f>
        <v>22.17</v>
      </c>
      <c r="I2664" s="395"/>
      <c r="J2664" s="25">
        <f t="shared" ref="J2664:J2668" si="1274">TRUNC((H2664*G2664),2)</f>
        <v>17.71</v>
      </c>
      <c r="M2664" s="25">
        <f>VLOOKUP(B2664,'CMP-SIN-SD-10-2023'!A:D,4,0)</f>
        <v>22.17</v>
      </c>
      <c r="N2664" s="25" t="b">
        <f t="shared" ref="N2664:N2668" si="1275">M2664=H2664</f>
        <v>1</v>
      </c>
      <c r="O2664" s="377"/>
      <c r="P2664" s="377"/>
    </row>
    <row r="2665" spans="1:16" ht="30" x14ac:dyDescent="0.25">
      <c r="A2665" s="367">
        <f t="shared" si="1273"/>
        <v>92384</v>
      </c>
      <c r="B2665" s="226">
        <v>88267</v>
      </c>
      <c r="C2665" s="227"/>
      <c r="D2665" s="227" t="s">
        <v>3307</v>
      </c>
      <c r="E2665" s="228"/>
      <c r="F2665" s="228" t="s">
        <v>517</v>
      </c>
      <c r="G2665" s="368">
        <v>0.79900000000000004</v>
      </c>
      <c r="H2665" s="369">
        <f>VLOOKUP(B2665,'CMP-SIN-SD-10-2023'!A:D,4,0)</f>
        <v>28.78</v>
      </c>
      <c r="I2665" s="369"/>
      <c r="J2665" s="25">
        <f t="shared" si="1274"/>
        <v>22.99</v>
      </c>
      <c r="M2665" s="25">
        <f>VLOOKUP(B2665,'CMP-SIN-SD-10-2023'!A:D,4,0)</f>
        <v>28.78</v>
      </c>
      <c r="N2665" s="25" t="b">
        <f t="shared" si="1275"/>
        <v>1</v>
      </c>
      <c r="O2665" s="377"/>
      <c r="P2665" s="377"/>
    </row>
    <row r="2666" spans="1:16" x14ac:dyDescent="0.25">
      <c r="A2666" s="367">
        <f t="shared" si="1273"/>
        <v>92384</v>
      </c>
      <c r="B2666" s="226">
        <v>3148</v>
      </c>
      <c r="C2666" s="227"/>
      <c r="D2666" s="227" t="s">
        <v>7618</v>
      </c>
      <c r="E2666" s="228"/>
      <c r="F2666" s="228" t="s">
        <v>6</v>
      </c>
      <c r="G2666" s="368">
        <v>1.7000000000000001E-2</v>
      </c>
      <c r="H2666" s="369">
        <f>VLOOKUP(B2666,'INS-SIN-SD-10-2023'!A:D,4,0)</f>
        <v>14.6</v>
      </c>
      <c r="I2666" s="369"/>
      <c r="J2666" s="25">
        <f t="shared" si="1274"/>
        <v>0.24</v>
      </c>
      <c r="M2666" s="25">
        <f>VLOOKUP(B2666,'INS-SIN-SD-10-2023'!A:D,4,0)</f>
        <v>14.6</v>
      </c>
      <c r="N2666" s="25" t="b">
        <f t="shared" si="1275"/>
        <v>1</v>
      </c>
      <c r="O2666" s="377"/>
      <c r="P2666" s="377" t="s">
        <v>13773</v>
      </c>
    </row>
    <row r="2667" spans="1:16" x14ac:dyDescent="0.25">
      <c r="A2667" s="367">
        <f t="shared" si="1273"/>
        <v>92384</v>
      </c>
      <c r="B2667" s="226">
        <v>7307</v>
      </c>
      <c r="C2667" s="227"/>
      <c r="D2667" s="227" t="s">
        <v>7620</v>
      </c>
      <c r="E2667" s="228"/>
      <c r="F2667" s="228" t="s">
        <v>3012</v>
      </c>
      <c r="G2667" s="368">
        <v>4.0000000000000001E-3</v>
      </c>
      <c r="H2667" s="369">
        <f>VLOOKUP(B2667,'INS-SIN-SD-10-2023'!A:D,4,0)</f>
        <v>41.98</v>
      </c>
      <c r="I2667" s="369"/>
      <c r="J2667" s="25">
        <f t="shared" si="1274"/>
        <v>0.16</v>
      </c>
      <c r="M2667" s="25">
        <f>VLOOKUP(B2667,'INS-SIN-SD-10-2023'!A:D,4,0)</f>
        <v>41.98</v>
      </c>
      <c r="N2667" s="25" t="b">
        <f t="shared" si="1275"/>
        <v>1</v>
      </c>
      <c r="O2667" s="377"/>
      <c r="P2667" s="377" t="s">
        <v>13773</v>
      </c>
    </row>
    <row r="2668" spans="1:16" ht="30" x14ac:dyDescent="0.25">
      <c r="A2668" s="378">
        <f t="shared" si="1273"/>
        <v>92384</v>
      </c>
      <c r="B2668" s="379">
        <v>3457</v>
      </c>
      <c r="C2668" s="380"/>
      <c r="D2668" s="380" t="s">
        <v>7545</v>
      </c>
      <c r="E2668" s="381"/>
      <c r="F2668" s="381" t="s">
        <v>6</v>
      </c>
      <c r="G2668" s="382">
        <v>1</v>
      </c>
      <c r="H2668" s="383">
        <f>VLOOKUP(B2668,'INS-SIN-SD-10-2023'!A:D,4,0)</f>
        <v>27.25</v>
      </c>
      <c r="I2668" s="383"/>
      <c r="J2668" s="25">
        <f t="shared" si="1274"/>
        <v>27.25</v>
      </c>
      <c r="M2668" s="25">
        <f>VLOOKUP(B2668,'INS-SIN-SD-10-2023'!A:D,4,0)</f>
        <v>27.25</v>
      </c>
      <c r="N2668" s="25" t="b">
        <f t="shared" si="1275"/>
        <v>1</v>
      </c>
      <c r="O2668" s="377"/>
      <c r="P2668" s="377" t="s">
        <v>13773</v>
      </c>
    </row>
    <row r="2669" spans="1:16" ht="45" x14ac:dyDescent="0.25">
      <c r="A2669" s="328">
        <v>92386</v>
      </c>
      <c r="B2669" s="357"/>
      <c r="C2669" s="339" t="s">
        <v>2075</v>
      </c>
      <c r="D2669" s="339"/>
      <c r="E2669" s="334" t="s">
        <v>6</v>
      </c>
      <c r="F2669" s="334"/>
      <c r="G2669" s="358"/>
      <c r="H2669" s="359"/>
      <c r="I2669" s="340">
        <f>SUMIF(A:A,A2669,J:J)</f>
        <v>81.169999999999987</v>
      </c>
      <c r="J2669" s="377"/>
      <c r="K2669" s="377"/>
      <c r="L2669" s="377"/>
      <c r="M2669" s="377"/>
      <c r="N2669" s="377"/>
      <c r="O2669" s="377"/>
      <c r="P2669" s="377"/>
    </row>
    <row r="2670" spans="1:16" ht="30" x14ac:dyDescent="0.25">
      <c r="A2670" s="390">
        <f t="shared" ref="A2670:A2674" si="1276">IF(O2670&lt;&gt;0,O2670,A2669)</f>
        <v>92386</v>
      </c>
      <c r="B2670" s="391">
        <v>88248</v>
      </c>
      <c r="C2670" s="392"/>
      <c r="D2670" s="392" t="s">
        <v>3290</v>
      </c>
      <c r="E2670" s="393"/>
      <c r="F2670" s="393" t="s">
        <v>517</v>
      </c>
      <c r="G2670" s="394">
        <v>0.873</v>
      </c>
      <c r="H2670" s="395">
        <f>VLOOKUP(B2670,'CMP-SIN-SD-10-2023'!A:D,4,0)</f>
        <v>22.17</v>
      </c>
      <c r="I2670" s="395"/>
      <c r="J2670" s="25">
        <f t="shared" ref="J2670:J2674" si="1277">TRUNC((H2670*G2670),2)</f>
        <v>19.350000000000001</v>
      </c>
      <c r="M2670" s="25">
        <f>VLOOKUP(B2670,'CMP-SIN-SD-10-2023'!A:D,4,0)</f>
        <v>22.17</v>
      </c>
      <c r="N2670" s="25" t="b">
        <f t="shared" ref="N2670:N2674" si="1278">M2670=H2670</f>
        <v>1</v>
      </c>
      <c r="O2670" s="377"/>
      <c r="P2670" s="377"/>
    </row>
    <row r="2671" spans="1:16" ht="30" x14ac:dyDescent="0.25">
      <c r="A2671" s="367">
        <f t="shared" si="1276"/>
        <v>92386</v>
      </c>
      <c r="B2671" s="226">
        <v>88267</v>
      </c>
      <c r="C2671" s="227"/>
      <c r="D2671" s="227" t="s">
        <v>3307</v>
      </c>
      <c r="E2671" s="228"/>
      <c r="F2671" s="228" t="s">
        <v>517</v>
      </c>
      <c r="G2671" s="368">
        <v>0.873</v>
      </c>
      <c r="H2671" s="369">
        <f>VLOOKUP(B2671,'CMP-SIN-SD-10-2023'!A:D,4,0)</f>
        <v>28.78</v>
      </c>
      <c r="I2671" s="369"/>
      <c r="J2671" s="25">
        <f t="shared" si="1277"/>
        <v>25.12</v>
      </c>
      <c r="M2671" s="25">
        <f>VLOOKUP(B2671,'CMP-SIN-SD-10-2023'!A:D,4,0)</f>
        <v>28.78</v>
      </c>
      <c r="N2671" s="25" t="b">
        <f t="shared" si="1278"/>
        <v>1</v>
      </c>
      <c r="O2671" s="377"/>
      <c r="P2671" s="377"/>
    </row>
    <row r="2672" spans="1:16" x14ac:dyDescent="0.25">
      <c r="A2672" s="367">
        <f t="shared" si="1276"/>
        <v>92386</v>
      </c>
      <c r="B2672" s="226">
        <v>3148</v>
      </c>
      <c r="C2672" s="227"/>
      <c r="D2672" s="227" t="s">
        <v>7618</v>
      </c>
      <c r="E2672" s="228"/>
      <c r="F2672" s="228" t="s">
        <v>6</v>
      </c>
      <c r="G2672" s="368">
        <v>1.7000000000000001E-2</v>
      </c>
      <c r="H2672" s="369">
        <f>VLOOKUP(B2672,'INS-SIN-SD-10-2023'!A:D,4,0)</f>
        <v>14.6</v>
      </c>
      <c r="I2672" s="369"/>
      <c r="J2672" s="25">
        <f t="shared" si="1277"/>
        <v>0.24</v>
      </c>
      <c r="M2672" s="25">
        <f>VLOOKUP(B2672,'INS-SIN-SD-10-2023'!A:D,4,0)</f>
        <v>14.6</v>
      </c>
      <c r="N2672" s="25" t="b">
        <f t="shared" si="1278"/>
        <v>1</v>
      </c>
      <c r="O2672" s="377"/>
      <c r="P2672" s="377" t="s">
        <v>13773</v>
      </c>
    </row>
    <row r="2673" spans="1:16" x14ac:dyDescent="0.25">
      <c r="A2673" s="367">
        <f t="shared" si="1276"/>
        <v>92386</v>
      </c>
      <c r="B2673" s="226">
        <v>7307</v>
      </c>
      <c r="C2673" s="227"/>
      <c r="D2673" s="227" t="s">
        <v>7620</v>
      </c>
      <c r="E2673" s="228"/>
      <c r="F2673" s="228" t="s">
        <v>3012</v>
      </c>
      <c r="G2673" s="368">
        <v>4.0000000000000001E-3</v>
      </c>
      <c r="H2673" s="369">
        <f>VLOOKUP(B2673,'INS-SIN-SD-10-2023'!A:D,4,0)</f>
        <v>41.98</v>
      </c>
      <c r="I2673" s="369"/>
      <c r="J2673" s="25">
        <f t="shared" si="1277"/>
        <v>0.16</v>
      </c>
      <c r="M2673" s="25">
        <f>VLOOKUP(B2673,'INS-SIN-SD-10-2023'!A:D,4,0)</f>
        <v>41.98</v>
      </c>
      <c r="N2673" s="25" t="b">
        <f t="shared" si="1278"/>
        <v>1</v>
      </c>
      <c r="O2673" s="377"/>
      <c r="P2673" s="377" t="s">
        <v>13773</v>
      </c>
    </row>
    <row r="2674" spans="1:16" ht="30" x14ac:dyDescent="0.25">
      <c r="A2674" s="378">
        <f t="shared" si="1276"/>
        <v>92386</v>
      </c>
      <c r="B2674" s="379">
        <v>3458</v>
      </c>
      <c r="C2674" s="380"/>
      <c r="D2674" s="380" t="s">
        <v>7544</v>
      </c>
      <c r="E2674" s="381"/>
      <c r="F2674" s="381" t="s">
        <v>6</v>
      </c>
      <c r="G2674" s="382">
        <v>1</v>
      </c>
      <c r="H2674" s="383">
        <f>VLOOKUP(B2674,'INS-SIN-SD-10-2023'!A:D,4,0)</f>
        <v>36.299999999999997</v>
      </c>
      <c r="I2674" s="383"/>
      <c r="J2674" s="25">
        <f t="shared" si="1277"/>
        <v>36.299999999999997</v>
      </c>
      <c r="M2674" s="25">
        <f>VLOOKUP(B2674,'INS-SIN-SD-10-2023'!A:D,4,0)</f>
        <v>36.299999999999997</v>
      </c>
      <c r="N2674" s="25" t="b">
        <f t="shared" si="1278"/>
        <v>1</v>
      </c>
      <c r="O2674" s="377"/>
      <c r="P2674" s="377" t="s">
        <v>13773</v>
      </c>
    </row>
    <row r="2675" spans="1:16" ht="45" x14ac:dyDescent="0.25">
      <c r="A2675" s="328">
        <v>92353</v>
      </c>
      <c r="B2675" s="357"/>
      <c r="C2675" s="339" t="s">
        <v>2052</v>
      </c>
      <c r="D2675" s="339"/>
      <c r="E2675" s="334" t="s">
        <v>6</v>
      </c>
      <c r="F2675" s="334"/>
      <c r="G2675" s="358"/>
      <c r="H2675" s="359"/>
      <c r="I2675" s="340">
        <f>SUMIF(A:A,A2675,J:J)</f>
        <v>155.68</v>
      </c>
      <c r="J2675" s="377"/>
      <c r="K2675" s="377"/>
      <c r="L2675" s="377"/>
      <c r="M2675" s="377"/>
      <c r="N2675" s="377"/>
      <c r="O2675" s="377"/>
      <c r="P2675" s="377"/>
    </row>
    <row r="2676" spans="1:16" ht="30" x14ac:dyDescent="0.25">
      <c r="A2676" s="390">
        <f t="shared" ref="A2676:A2680" si="1279">IF(O2676&lt;&gt;0,O2676,A2675)</f>
        <v>92353</v>
      </c>
      <c r="B2676" s="391">
        <v>88248</v>
      </c>
      <c r="C2676" s="392"/>
      <c r="D2676" s="392" t="s">
        <v>3290</v>
      </c>
      <c r="E2676" s="393"/>
      <c r="F2676" s="393" t="s">
        <v>517</v>
      </c>
      <c r="G2676" s="394">
        <v>1.052</v>
      </c>
      <c r="H2676" s="395">
        <f>VLOOKUP(B2676,'CMP-SIN-SD-10-2023'!A:D,4,0)</f>
        <v>22.17</v>
      </c>
      <c r="I2676" s="395"/>
      <c r="J2676" s="25">
        <f t="shared" ref="J2676:J2680" si="1280">TRUNC((H2676*G2676),2)</f>
        <v>23.32</v>
      </c>
      <c r="M2676" s="25">
        <f>VLOOKUP(B2676,'CMP-SIN-SD-10-2023'!A:D,4,0)</f>
        <v>22.17</v>
      </c>
      <c r="N2676" s="25" t="b">
        <f t="shared" ref="N2676:N2680" si="1281">M2676=H2676</f>
        <v>1</v>
      </c>
      <c r="O2676" s="377"/>
      <c r="P2676" s="377"/>
    </row>
    <row r="2677" spans="1:16" ht="30" x14ac:dyDescent="0.25">
      <c r="A2677" s="367">
        <f t="shared" si="1279"/>
        <v>92353</v>
      </c>
      <c r="B2677" s="226">
        <v>88267</v>
      </c>
      <c r="C2677" s="227"/>
      <c r="D2677" s="227" t="s">
        <v>3307</v>
      </c>
      <c r="E2677" s="228"/>
      <c r="F2677" s="228" t="s">
        <v>517</v>
      </c>
      <c r="G2677" s="368">
        <v>1.052</v>
      </c>
      <c r="H2677" s="369">
        <f>VLOOKUP(B2677,'CMP-SIN-SD-10-2023'!A:D,4,0)</f>
        <v>28.78</v>
      </c>
      <c r="I2677" s="369"/>
      <c r="J2677" s="25">
        <f t="shared" si="1280"/>
        <v>30.27</v>
      </c>
      <c r="M2677" s="25">
        <f>VLOOKUP(B2677,'CMP-SIN-SD-10-2023'!A:D,4,0)</f>
        <v>28.78</v>
      </c>
      <c r="N2677" s="25" t="b">
        <f t="shared" si="1281"/>
        <v>1</v>
      </c>
      <c r="O2677" s="377"/>
      <c r="P2677" s="377"/>
    </row>
    <row r="2678" spans="1:16" x14ac:dyDescent="0.25">
      <c r="A2678" s="367">
        <f t="shared" si="1279"/>
        <v>92353</v>
      </c>
      <c r="B2678" s="226">
        <v>3148</v>
      </c>
      <c r="C2678" s="227"/>
      <c r="D2678" s="227" t="s">
        <v>7618</v>
      </c>
      <c r="E2678" s="228"/>
      <c r="F2678" s="228" t="s">
        <v>6</v>
      </c>
      <c r="G2678" s="368">
        <v>0.03</v>
      </c>
      <c r="H2678" s="369">
        <f>VLOOKUP(B2678,'INS-SIN-SD-10-2023'!A:D,4,0)</f>
        <v>14.6</v>
      </c>
      <c r="I2678" s="369"/>
      <c r="J2678" s="25">
        <f t="shared" si="1280"/>
        <v>0.43</v>
      </c>
      <c r="M2678" s="25">
        <f>VLOOKUP(B2678,'INS-SIN-SD-10-2023'!A:D,4,0)</f>
        <v>14.6</v>
      </c>
      <c r="N2678" s="25" t="b">
        <f t="shared" si="1281"/>
        <v>1</v>
      </c>
      <c r="O2678" s="377"/>
      <c r="P2678" s="377" t="s">
        <v>13773</v>
      </c>
    </row>
    <row r="2679" spans="1:16" x14ac:dyDescent="0.25">
      <c r="A2679" s="367">
        <f t="shared" si="1279"/>
        <v>92353</v>
      </c>
      <c r="B2679" s="226">
        <v>7307</v>
      </c>
      <c r="C2679" s="227"/>
      <c r="D2679" s="227" t="s">
        <v>7620</v>
      </c>
      <c r="E2679" s="228"/>
      <c r="F2679" s="228" t="s">
        <v>3012</v>
      </c>
      <c r="G2679" s="368">
        <v>7.0000000000000001E-3</v>
      </c>
      <c r="H2679" s="369">
        <f>VLOOKUP(B2679,'INS-SIN-SD-10-2023'!A:D,4,0)</f>
        <v>41.98</v>
      </c>
      <c r="I2679" s="369"/>
      <c r="J2679" s="25">
        <f t="shared" si="1280"/>
        <v>0.28999999999999998</v>
      </c>
      <c r="M2679" s="25">
        <f>VLOOKUP(B2679,'INS-SIN-SD-10-2023'!A:D,4,0)</f>
        <v>41.98</v>
      </c>
      <c r="N2679" s="25" t="b">
        <f t="shared" si="1281"/>
        <v>1</v>
      </c>
      <c r="O2679" s="377"/>
      <c r="P2679" s="377" t="s">
        <v>13773</v>
      </c>
    </row>
    <row r="2680" spans="1:16" ht="30" x14ac:dyDescent="0.25">
      <c r="A2680" s="378">
        <f t="shared" si="1279"/>
        <v>92353</v>
      </c>
      <c r="B2680" s="379">
        <v>3470</v>
      </c>
      <c r="C2680" s="380"/>
      <c r="D2680" s="380" t="s">
        <v>7547</v>
      </c>
      <c r="E2680" s="381"/>
      <c r="F2680" s="381" t="s">
        <v>6</v>
      </c>
      <c r="G2680" s="382">
        <v>1</v>
      </c>
      <c r="H2680" s="383">
        <f>VLOOKUP(B2680,'INS-SIN-SD-10-2023'!A:D,4,0)</f>
        <v>101.37</v>
      </c>
      <c r="I2680" s="383"/>
      <c r="J2680" s="25">
        <f t="shared" si="1280"/>
        <v>101.37</v>
      </c>
      <c r="M2680" s="25">
        <f>VLOOKUP(B2680,'INS-SIN-SD-10-2023'!A:D,4,0)</f>
        <v>101.37</v>
      </c>
      <c r="N2680" s="25" t="b">
        <f t="shared" si="1281"/>
        <v>1</v>
      </c>
      <c r="O2680" s="377"/>
      <c r="P2680" s="377" t="s">
        <v>13773</v>
      </c>
    </row>
    <row r="2681" spans="1:16" ht="45" x14ac:dyDescent="0.25">
      <c r="A2681" s="328">
        <v>92355</v>
      </c>
      <c r="B2681" s="357"/>
      <c r="C2681" s="339" t="s">
        <v>2054</v>
      </c>
      <c r="D2681" s="339"/>
      <c r="E2681" s="334" t="s">
        <v>6</v>
      </c>
      <c r="F2681" s="334"/>
      <c r="G2681" s="358"/>
      <c r="H2681" s="359"/>
      <c r="I2681" s="340">
        <f>SUMIF(A:A,A2681,J:J)</f>
        <v>201.73999999999998</v>
      </c>
      <c r="J2681" s="377"/>
      <c r="K2681" s="377"/>
      <c r="L2681" s="377"/>
      <c r="M2681" s="377"/>
      <c r="N2681" s="377"/>
      <c r="O2681" s="377"/>
      <c r="P2681" s="377"/>
    </row>
    <row r="2682" spans="1:16" ht="30" x14ac:dyDescent="0.25">
      <c r="A2682" s="390">
        <f t="shared" ref="A2682:A2686" si="1282">IF(O2682&lt;&gt;0,O2682,A2681)</f>
        <v>92355</v>
      </c>
      <c r="B2682" s="391">
        <v>88248</v>
      </c>
      <c r="C2682" s="392"/>
      <c r="D2682" s="392" t="s">
        <v>3290</v>
      </c>
      <c r="E2682" s="393"/>
      <c r="F2682" s="393" t="s">
        <v>517</v>
      </c>
      <c r="G2682" s="394">
        <v>1.137</v>
      </c>
      <c r="H2682" s="395">
        <f>VLOOKUP(B2682,'CMP-SIN-SD-10-2023'!A:D,4,0)</f>
        <v>22.17</v>
      </c>
      <c r="I2682" s="395"/>
      <c r="J2682" s="25">
        <f t="shared" ref="J2682:J2686" si="1283">TRUNC((H2682*G2682),2)</f>
        <v>25.2</v>
      </c>
      <c r="M2682" s="25">
        <f>VLOOKUP(B2682,'CMP-SIN-SD-10-2023'!A:D,4,0)</f>
        <v>22.17</v>
      </c>
      <c r="N2682" s="25" t="b">
        <f t="shared" ref="N2682:N2686" si="1284">M2682=H2682</f>
        <v>1</v>
      </c>
      <c r="O2682" s="377"/>
      <c r="P2682" s="377"/>
    </row>
    <row r="2683" spans="1:16" ht="30" x14ac:dyDescent="0.25">
      <c r="A2683" s="367">
        <f t="shared" si="1282"/>
        <v>92355</v>
      </c>
      <c r="B2683" s="226">
        <v>88267</v>
      </c>
      <c r="C2683" s="227"/>
      <c r="D2683" s="227" t="s">
        <v>3307</v>
      </c>
      <c r="E2683" s="228"/>
      <c r="F2683" s="228" t="s">
        <v>517</v>
      </c>
      <c r="G2683" s="368">
        <v>1.137</v>
      </c>
      <c r="H2683" s="369">
        <f>VLOOKUP(B2683,'CMP-SIN-SD-10-2023'!A:D,4,0)</f>
        <v>28.78</v>
      </c>
      <c r="I2683" s="369"/>
      <c r="J2683" s="25">
        <f t="shared" si="1283"/>
        <v>32.72</v>
      </c>
      <c r="M2683" s="25">
        <f>VLOOKUP(B2683,'CMP-SIN-SD-10-2023'!A:D,4,0)</f>
        <v>28.78</v>
      </c>
      <c r="N2683" s="25" t="b">
        <f t="shared" si="1284"/>
        <v>1</v>
      </c>
      <c r="O2683" s="377"/>
      <c r="P2683" s="377"/>
    </row>
    <row r="2684" spans="1:16" x14ac:dyDescent="0.25">
      <c r="A2684" s="367">
        <f t="shared" si="1282"/>
        <v>92355</v>
      </c>
      <c r="B2684" s="226">
        <v>3148</v>
      </c>
      <c r="C2684" s="227"/>
      <c r="D2684" s="227" t="s">
        <v>7618</v>
      </c>
      <c r="E2684" s="228"/>
      <c r="F2684" s="228" t="s">
        <v>6</v>
      </c>
      <c r="G2684" s="368">
        <v>3.5000000000000003E-2</v>
      </c>
      <c r="H2684" s="369">
        <f>VLOOKUP(B2684,'INS-SIN-SD-10-2023'!A:D,4,0)</f>
        <v>14.6</v>
      </c>
      <c r="I2684" s="369"/>
      <c r="J2684" s="25">
        <f t="shared" si="1283"/>
        <v>0.51</v>
      </c>
      <c r="M2684" s="25">
        <f>VLOOKUP(B2684,'INS-SIN-SD-10-2023'!A:D,4,0)</f>
        <v>14.6</v>
      </c>
      <c r="N2684" s="25" t="b">
        <f t="shared" si="1284"/>
        <v>1</v>
      </c>
      <c r="O2684" s="377"/>
      <c r="P2684" s="377" t="s">
        <v>13773</v>
      </c>
    </row>
    <row r="2685" spans="1:16" x14ac:dyDescent="0.25">
      <c r="A2685" s="367">
        <f t="shared" si="1282"/>
        <v>92355</v>
      </c>
      <c r="B2685" s="226">
        <v>7307</v>
      </c>
      <c r="C2685" s="227"/>
      <c r="D2685" s="227" t="s">
        <v>7620</v>
      </c>
      <c r="E2685" s="228"/>
      <c r="F2685" s="228" t="s">
        <v>3012</v>
      </c>
      <c r="G2685" s="368">
        <v>8.0000000000000002E-3</v>
      </c>
      <c r="H2685" s="369">
        <f>VLOOKUP(B2685,'INS-SIN-SD-10-2023'!A:D,4,0)</f>
        <v>41.98</v>
      </c>
      <c r="I2685" s="369"/>
      <c r="J2685" s="25">
        <f t="shared" si="1283"/>
        <v>0.33</v>
      </c>
      <c r="M2685" s="25">
        <f>VLOOKUP(B2685,'INS-SIN-SD-10-2023'!A:D,4,0)</f>
        <v>41.98</v>
      </c>
      <c r="N2685" s="25" t="b">
        <f t="shared" si="1284"/>
        <v>1</v>
      </c>
      <c r="O2685" s="377"/>
      <c r="P2685" s="377" t="s">
        <v>13773</v>
      </c>
    </row>
    <row r="2686" spans="1:16" ht="30" x14ac:dyDescent="0.25">
      <c r="A2686" s="378">
        <f t="shared" si="1282"/>
        <v>92355</v>
      </c>
      <c r="B2686" s="379">
        <v>3459</v>
      </c>
      <c r="C2686" s="380"/>
      <c r="D2686" s="380" t="s">
        <v>7549</v>
      </c>
      <c r="E2686" s="381"/>
      <c r="F2686" s="381" t="s">
        <v>6</v>
      </c>
      <c r="G2686" s="382">
        <v>1</v>
      </c>
      <c r="H2686" s="383">
        <f>VLOOKUP(B2686,'INS-SIN-SD-10-2023'!A:D,4,0)</f>
        <v>142.97999999999999</v>
      </c>
      <c r="I2686" s="383"/>
      <c r="J2686" s="25">
        <f t="shared" si="1283"/>
        <v>142.97999999999999</v>
      </c>
      <c r="M2686" s="25">
        <f>VLOOKUP(B2686,'INS-SIN-SD-10-2023'!A:D,4,0)</f>
        <v>142.97999999999999</v>
      </c>
      <c r="N2686" s="25" t="b">
        <f t="shared" si="1284"/>
        <v>1</v>
      </c>
      <c r="O2686" s="377"/>
      <c r="P2686" s="377" t="s">
        <v>13773</v>
      </c>
    </row>
    <row r="2687" spans="1:16" ht="30" x14ac:dyDescent="0.25">
      <c r="A2687" s="328" t="s">
        <v>14212</v>
      </c>
      <c r="B2687" s="357"/>
      <c r="C2687" s="339" t="s">
        <v>14213</v>
      </c>
      <c r="D2687" s="339"/>
      <c r="E2687" s="334" t="s">
        <v>6</v>
      </c>
      <c r="F2687" s="334"/>
      <c r="G2687" s="358"/>
      <c r="H2687" s="359"/>
      <c r="I2687" s="340">
        <f>SUMIF(A:A,A2687,J:J)</f>
        <v>181.84</v>
      </c>
      <c r="J2687" s="377"/>
      <c r="K2687" s="377"/>
      <c r="L2687" s="377"/>
      <c r="M2687" s="377"/>
      <c r="N2687" s="377"/>
      <c r="O2687" s="377"/>
      <c r="P2687" s="377"/>
    </row>
    <row r="2688" spans="1:16" ht="30" x14ac:dyDescent="0.25">
      <c r="A2688" s="390" t="str">
        <f t="shared" ref="A2688:A2690" si="1285">IF(O2688&lt;&gt;0,O2688,A2687)</f>
        <v>00997/ORSE</v>
      </c>
      <c r="B2688" s="391">
        <v>88267</v>
      </c>
      <c r="C2688" s="392"/>
      <c r="D2688" s="392" t="s">
        <v>3307</v>
      </c>
      <c r="E2688" s="393"/>
      <c r="F2688" s="393" t="s">
        <v>517</v>
      </c>
      <c r="G2688" s="394">
        <v>0.65</v>
      </c>
      <c r="H2688" s="395">
        <f>VLOOKUP(B2688,'CMP-SIN-SD-10-2023'!A:D,4,0)</f>
        <v>28.78</v>
      </c>
      <c r="I2688" s="395"/>
      <c r="J2688" s="25">
        <f t="shared" ref="J2688:J2690" si="1286">TRUNC((H2688*G2688),2)</f>
        <v>18.7</v>
      </c>
      <c r="M2688" s="25">
        <f>VLOOKUP(B2688,'CMP-SIN-SD-10-2023'!A:D,4,0)</f>
        <v>28.78</v>
      </c>
      <c r="N2688" s="25" t="b">
        <f t="shared" ref="N2688:N2690" si="1287">M2688=H2688</f>
        <v>1</v>
      </c>
      <c r="O2688" s="377"/>
      <c r="P2688" s="377"/>
    </row>
    <row r="2689" spans="1:16" x14ac:dyDescent="0.25">
      <c r="A2689" s="367" t="str">
        <f t="shared" si="1285"/>
        <v>00997/ORSE</v>
      </c>
      <c r="B2689" s="226">
        <v>88316</v>
      </c>
      <c r="C2689" s="227"/>
      <c r="D2689" s="227" t="s">
        <v>3346</v>
      </c>
      <c r="E2689" s="228"/>
      <c r="F2689" s="228" t="s">
        <v>517</v>
      </c>
      <c r="G2689" s="368">
        <v>0.65</v>
      </c>
      <c r="H2689" s="369">
        <f>VLOOKUP(B2689,'CMP-SIN-SD-10-2023'!A:D,4,0)</f>
        <v>21.91</v>
      </c>
      <c r="I2689" s="369"/>
      <c r="J2689" s="25">
        <f t="shared" si="1286"/>
        <v>14.24</v>
      </c>
      <c r="M2689" s="25">
        <f>VLOOKUP(B2689,'CMP-SIN-SD-10-2023'!A:D,4,0)</f>
        <v>21.91</v>
      </c>
      <c r="N2689" s="25" t="b">
        <f t="shared" si="1287"/>
        <v>1</v>
      </c>
      <c r="O2689" s="377"/>
      <c r="P2689" s="377"/>
    </row>
    <row r="2690" spans="1:16" x14ac:dyDescent="0.25">
      <c r="A2690" s="378" t="str">
        <f t="shared" si="1285"/>
        <v>00997/ORSE</v>
      </c>
      <c r="B2690" s="379">
        <v>3268</v>
      </c>
      <c r="C2690" s="380"/>
      <c r="D2690" s="380" t="s">
        <v>14214</v>
      </c>
      <c r="E2690" s="381"/>
      <c r="F2690" s="381" t="s">
        <v>6</v>
      </c>
      <c r="G2690" s="382">
        <v>1</v>
      </c>
      <c r="H2690" s="383">
        <f>VLOOKUP(B2690,'INS-SIN-SD-10-2023'!A:D,4,0)</f>
        <v>148.9</v>
      </c>
      <c r="I2690" s="383"/>
      <c r="J2690" s="25">
        <f t="shared" si="1286"/>
        <v>148.9</v>
      </c>
      <c r="M2690" s="25">
        <f>VLOOKUP(B2690,'INS-SIN-SD-10-2023'!A:D,4,0)</f>
        <v>148.9</v>
      </c>
      <c r="N2690" s="25" t="b">
        <f t="shared" si="1287"/>
        <v>1</v>
      </c>
      <c r="O2690" s="377"/>
      <c r="P2690" s="377" t="s">
        <v>13813</v>
      </c>
    </row>
    <row r="2691" spans="1:16" ht="30" x14ac:dyDescent="0.25">
      <c r="A2691" s="328">
        <v>94496</v>
      </c>
      <c r="B2691" s="357"/>
      <c r="C2691" s="339" t="s">
        <v>4583</v>
      </c>
      <c r="D2691" s="339"/>
      <c r="E2691" s="334" t="s">
        <v>6</v>
      </c>
      <c r="F2691" s="334"/>
      <c r="G2691" s="358"/>
      <c r="H2691" s="359"/>
      <c r="I2691" s="340">
        <f>SUMIF(A:A,A2691,J:J)</f>
        <v>111.05</v>
      </c>
      <c r="J2691" s="377"/>
      <c r="K2691" s="377"/>
      <c r="L2691" s="377"/>
      <c r="M2691" s="377"/>
      <c r="N2691" s="377"/>
      <c r="O2691" s="377"/>
      <c r="P2691" s="377"/>
    </row>
    <row r="2692" spans="1:16" ht="30" x14ac:dyDescent="0.25">
      <c r="A2692" s="390">
        <f t="shared" ref="A2692:A2695" si="1288">IF(O2692&lt;&gt;0,O2692,A2691)</f>
        <v>94496</v>
      </c>
      <c r="B2692" s="391">
        <v>88248</v>
      </c>
      <c r="C2692" s="392"/>
      <c r="D2692" s="392" t="s">
        <v>3290</v>
      </c>
      <c r="E2692" s="393"/>
      <c r="F2692" s="393" t="s">
        <v>517</v>
      </c>
      <c r="G2692" s="394">
        <v>0.2021</v>
      </c>
      <c r="H2692" s="395">
        <f>VLOOKUP(B2692,'CMP-SIN-SD-10-2023'!A:D,4,0)</f>
        <v>22.17</v>
      </c>
      <c r="I2692" s="395"/>
      <c r="J2692" s="25">
        <f t="shared" ref="J2692:J2695" si="1289">TRUNC((H2692*G2692),2)</f>
        <v>4.4800000000000004</v>
      </c>
      <c r="M2692" s="25">
        <f>VLOOKUP(B2692,'CMP-SIN-SD-10-2023'!A:D,4,0)</f>
        <v>22.17</v>
      </c>
      <c r="N2692" s="25" t="b">
        <f t="shared" ref="N2692:N2695" si="1290">M2692=H2692</f>
        <v>1</v>
      </c>
      <c r="O2692" s="377"/>
      <c r="P2692" s="377"/>
    </row>
    <row r="2693" spans="1:16" ht="30" x14ac:dyDescent="0.25">
      <c r="A2693" s="367">
        <f t="shared" si="1288"/>
        <v>94496</v>
      </c>
      <c r="B2693" s="226">
        <v>88267</v>
      </c>
      <c r="C2693" s="227"/>
      <c r="D2693" s="227" t="s">
        <v>3307</v>
      </c>
      <c r="E2693" s="228"/>
      <c r="F2693" s="228" t="s">
        <v>517</v>
      </c>
      <c r="G2693" s="368">
        <v>0.2021</v>
      </c>
      <c r="H2693" s="369">
        <f>VLOOKUP(B2693,'CMP-SIN-SD-10-2023'!A:D,4,0)</f>
        <v>28.78</v>
      </c>
      <c r="I2693" s="369"/>
      <c r="J2693" s="25">
        <f t="shared" si="1289"/>
        <v>5.81</v>
      </c>
      <c r="M2693" s="25">
        <f>VLOOKUP(B2693,'CMP-SIN-SD-10-2023'!A:D,4,0)</f>
        <v>28.78</v>
      </c>
      <c r="N2693" s="25" t="b">
        <f t="shared" si="1290"/>
        <v>1</v>
      </c>
      <c r="O2693" s="377"/>
      <c r="P2693" s="377"/>
    </row>
    <row r="2694" spans="1:16" x14ac:dyDescent="0.25">
      <c r="A2694" s="367">
        <f t="shared" si="1288"/>
        <v>94496</v>
      </c>
      <c r="B2694" s="226">
        <v>3148</v>
      </c>
      <c r="C2694" s="227"/>
      <c r="D2694" s="227" t="s">
        <v>7618</v>
      </c>
      <c r="E2694" s="228"/>
      <c r="F2694" s="228" t="s">
        <v>6</v>
      </c>
      <c r="G2694" s="368">
        <v>1.6799999999999999E-2</v>
      </c>
      <c r="H2694" s="369">
        <f>VLOOKUP(B2694,'INS-SIN-SD-10-2023'!A:D,4,0)</f>
        <v>14.6</v>
      </c>
      <c r="I2694" s="369"/>
      <c r="J2694" s="25">
        <f t="shared" si="1289"/>
        <v>0.24</v>
      </c>
      <c r="M2694" s="25">
        <f>VLOOKUP(B2694,'INS-SIN-SD-10-2023'!A:D,4,0)</f>
        <v>14.6</v>
      </c>
      <c r="N2694" s="25" t="b">
        <f t="shared" si="1290"/>
        <v>1</v>
      </c>
      <c r="O2694" s="377"/>
      <c r="P2694" s="377" t="s">
        <v>13773</v>
      </c>
    </row>
    <row r="2695" spans="1:16" ht="30" x14ac:dyDescent="0.25">
      <c r="A2695" s="378">
        <f t="shared" si="1288"/>
        <v>94496</v>
      </c>
      <c r="B2695" s="379">
        <v>6017</v>
      </c>
      <c r="C2695" s="380"/>
      <c r="D2695" s="380" t="s">
        <v>7746</v>
      </c>
      <c r="E2695" s="381"/>
      <c r="F2695" s="381" t="s">
        <v>6</v>
      </c>
      <c r="G2695" s="382">
        <v>1</v>
      </c>
      <c r="H2695" s="383">
        <f>VLOOKUP(B2695,'INS-SIN-SD-10-2023'!A:D,4,0)</f>
        <v>100.52</v>
      </c>
      <c r="I2695" s="383"/>
      <c r="J2695" s="25">
        <f t="shared" si="1289"/>
        <v>100.52</v>
      </c>
      <c r="M2695" s="25">
        <f>VLOOKUP(B2695,'INS-SIN-SD-10-2023'!A:D,4,0)</f>
        <v>100.52</v>
      </c>
      <c r="N2695" s="25" t="b">
        <f t="shared" si="1290"/>
        <v>1</v>
      </c>
      <c r="O2695" s="377"/>
      <c r="P2695" s="377" t="s">
        <v>13773</v>
      </c>
    </row>
    <row r="2696" spans="1:16" ht="30" x14ac:dyDescent="0.25">
      <c r="A2696" s="328">
        <v>94499</v>
      </c>
      <c r="B2696" s="357"/>
      <c r="C2696" s="339" t="s">
        <v>4586</v>
      </c>
      <c r="D2696" s="339"/>
      <c r="E2696" s="334" t="s">
        <v>6</v>
      </c>
      <c r="F2696" s="334"/>
      <c r="G2696" s="358"/>
      <c r="H2696" s="359"/>
      <c r="I2696" s="340">
        <f>SUMIF(A:A,A2696,J:J)</f>
        <v>390.16999999999996</v>
      </c>
      <c r="J2696" s="377"/>
      <c r="K2696" s="377"/>
      <c r="L2696" s="377"/>
      <c r="M2696" s="377"/>
      <c r="N2696" s="377"/>
      <c r="O2696" s="377"/>
      <c r="P2696" s="377"/>
    </row>
    <row r="2697" spans="1:16" ht="30" x14ac:dyDescent="0.25">
      <c r="A2697" s="390">
        <f t="shared" ref="A2697:A2700" si="1291">IF(O2697&lt;&gt;0,O2697,A2696)</f>
        <v>94499</v>
      </c>
      <c r="B2697" s="391">
        <v>88248</v>
      </c>
      <c r="C2697" s="392"/>
      <c r="D2697" s="392" t="s">
        <v>3290</v>
      </c>
      <c r="E2697" s="393"/>
      <c r="F2697" s="393" t="s">
        <v>517</v>
      </c>
      <c r="G2697" s="394">
        <v>0.4546</v>
      </c>
      <c r="H2697" s="395">
        <f>VLOOKUP(B2697,'CMP-SIN-SD-10-2023'!A:D,4,0)</f>
        <v>22.17</v>
      </c>
      <c r="I2697" s="395"/>
      <c r="J2697" s="25">
        <f t="shared" ref="J2697:J2700" si="1292">TRUNC((H2697*G2697),2)</f>
        <v>10.07</v>
      </c>
      <c r="M2697" s="25">
        <f>VLOOKUP(B2697,'CMP-SIN-SD-10-2023'!A:D,4,0)</f>
        <v>22.17</v>
      </c>
      <c r="N2697" s="25" t="b">
        <f t="shared" ref="N2697:N2700" si="1293">M2697=H2697</f>
        <v>1</v>
      </c>
      <c r="O2697" s="377"/>
      <c r="P2697" s="377"/>
    </row>
    <row r="2698" spans="1:16" ht="30" x14ac:dyDescent="0.25">
      <c r="A2698" s="367">
        <f t="shared" si="1291"/>
        <v>94499</v>
      </c>
      <c r="B2698" s="226">
        <v>88267</v>
      </c>
      <c r="C2698" s="227"/>
      <c r="D2698" s="227" t="s">
        <v>3307</v>
      </c>
      <c r="E2698" s="228"/>
      <c r="F2698" s="228" t="s">
        <v>517</v>
      </c>
      <c r="G2698" s="368">
        <v>0.4546</v>
      </c>
      <c r="H2698" s="369">
        <f>VLOOKUP(B2698,'CMP-SIN-SD-10-2023'!A:D,4,0)</f>
        <v>28.78</v>
      </c>
      <c r="I2698" s="369"/>
      <c r="J2698" s="25">
        <f t="shared" si="1292"/>
        <v>13.08</v>
      </c>
      <c r="M2698" s="25">
        <f>VLOOKUP(B2698,'CMP-SIN-SD-10-2023'!A:D,4,0)</f>
        <v>28.78</v>
      </c>
      <c r="N2698" s="25" t="b">
        <f t="shared" si="1293"/>
        <v>1</v>
      </c>
      <c r="O2698" s="377"/>
      <c r="P2698" s="377"/>
    </row>
    <row r="2699" spans="1:16" x14ac:dyDescent="0.25">
      <c r="A2699" s="367">
        <f t="shared" si="1291"/>
        <v>94499</v>
      </c>
      <c r="B2699" s="226">
        <v>3148</v>
      </c>
      <c r="C2699" s="227"/>
      <c r="D2699" s="227" t="s">
        <v>7618</v>
      </c>
      <c r="E2699" s="228"/>
      <c r="F2699" s="228" t="s">
        <v>6</v>
      </c>
      <c r="G2699" s="368">
        <v>3.0200000000000001E-2</v>
      </c>
      <c r="H2699" s="369">
        <f>VLOOKUP(B2699,'INS-SIN-SD-10-2023'!A:D,4,0)</f>
        <v>14.6</v>
      </c>
      <c r="I2699" s="369"/>
      <c r="J2699" s="25">
        <f t="shared" si="1292"/>
        <v>0.44</v>
      </c>
      <c r="M2699" s="25">
        <f>VLOOKUP(B2699,'INS-SIN-SD-10-2023'!A:D,4,0)</f>
        <v>14.6</v>
      </c>
      <c r="N2699" s="25" t="b">
        <f t="shared" si="1293"/>
        <v>1</v>
      </c>
      <c r="O2699" s="377"/>
      <c r="P2699" s="377" t="s">
        <v>13773</v>
      </c>
    </row>
    <row r="2700" spans="1:16" ht="30" x14ac:dyDescent="0.25">
      <c r="A2700" s="378">
        <f t="shared" si="1291"/>
        <v>94499</v>
      </c>
      <c r="B2700" s="379">
        <v>6011</v>
      </c>
      <c r="C2700" s="380"/>
      <c r="D2700" s="380" t="s">
        <v>7748</v>
      </c>
      <c r="E2700" s="381"/>
      <c r="F2700" s="381" t="s">
        <v>6</v>
      </c>
      <c r="G2700" s="382">
        <v>1</v>
      </c>
      <c r="H2700" s="383">
        <f>VLOOKUP(B2700,'INS-SIN-SD-10-2023'!A:D,4,0)</f>
        <v>366.58</v>
      </c>
      <c r="I2700" s="383"/>
      <c r="J2700" s="25">
        <f t="shared" si="1292"/>
        <v>366.58</v>
      </c>
      <c r="M2700" s="25">
        <f>VLOOKUP(B2700,'INS-SIN-SD-10-2023'!A:D,4,0)</f>
        <v>366.58</v>
      </c>
      <c r="N2700" s="25" t="b">
        <f t="shared" si="1293"/>
        <v>1</v>
      </c>
      <c r="O2700" s="377"/>
      <c r="P2700" s="377" t="s">
        <v>13773</v>
      </c>
    </row>
    <row r="2701" spans="1:16" ht="30" x14ac:dyDescent="0.25">
      <c r="A2701" s="328">
        <v>94500</v>
      </c>
      <c r="B2701" s="357"/>
      <c r="C2701" s="339" t="s">
        <v>4587</v>
      </c>
      <c r="D2701" s="339"/>
      <c r="E2701" s="334" t="s">
        <v>6</v>
      </c>
      <c r="F2701" s="334"/>
      <c r="G2701" s="358"/>
      <c r="H2701" s="359"/>
      <c r="I2701" s="340">
        <f>SUMIF(A:A,A2701,J:J)</f>
        <v>473.32</v>
      </c>
      <c r="J2701" s="377"/>
      <c r="K2701" s="377"/>
      <c r="L2701" s="377"/>
      <c r="M2701" s="377"/>
      <c r="N2701" s="377"/>
      <c r="O2701" s="377"/>
      <c r="P2701" s="377"/>
    </row>
    <row r="2702" spans="1:16" ht="30" x14ac:dyDescent="0.25">
      <c r="A2702" s="390">
        <f t="shared" ref="A2702:A2705" si="1294">IF(O2702&lt;&gt;0,O2702,A2701)</f>
        <v>94500</v>
      </c>
      <c r="B2702" s="391">
        <v>88248</v>
      </c>
      <c r="C2702" s="392"/>
      <c r="D2702" s="392" t="s">
        <v>3290</v>
      </c>
      <c r="E2702" s="393"/>
      <c r="F2702" s="393" t="s">
        <v>517</v>
      </c>
      <c r="G2702" s="394">
        <v>0.56950000000000001</v>
      </c>
      <c r="H2702" s="395">
        <f>VLOOKUP(B2702,'CMP-SIN-SD-10-2023'!A:D,4,0)</f>
        <v>22.17</v>
      </c>
      <c r="I2702" s="395"/>
      <c r="J2702" s="25">
        <f t="shared" ref="J2702:J2705" si="1295">TRUNC((H2702*G2702),2)</f>
        <v>12.62</v>
      </c>
      <c r="M2702" s="25">
        <f>VLOOKUP(B2702,'CMP-SIN-SD-10-2023'!A:D,4,0)</f>
        <v>22.17</v>
      </c>
      <c r="N2702" s="25" t="b">
        <f t="shared" ref="N2702:N2705" si="1296">M2702=H2702</f>
        <v>1</v>
      </c>
      <c r="O2702" s="377"/>
      <c r="P2702" s="377"/>
    </row>
    <row r="2703" spans="1:16" ht="30" x14ac:dyDescent="0.25">
      <c r="A2703" s="367">
        <f t="shared" si="1294"/>
        <v>94500</v>
      </c>
      <c r="B2703" s="226">
        <v>88267</v>
      </c>
      <c r="C2703" s="227"/>
      <c r="D2703" s="227" t="s">
        <v>3307</v>
      </c>
      <c r="E2703" s="228"/>
      <c r="F2703" s="228" t="s">
        <v>517</v>
      </c>
      <c r="G2703" s="368">
        <v>0.56950000000000001</v>
      </c>
      <c r="H2703" s="369">
        <f>VLOOKUP(B2703,'CMP-SIN-SD-10-2023'!A:D,4,0)</f>
        <v>28.78</v>
      </c>
      <c r="I2703" s="369"/>
      <c r="J2703" s="25">
        <f t="shared" si="1295"/>
        <v>16.39</v>
      </c>
      <c r="M2703" s="25">
        <f>VLOOKUP(B2703,'CMP-SIN-SD-10-2023'!A:D,4,0)</f>
        <v>28.78</v>
      </c>
      <c r="N2703" s="25" t="b">
        <f t="shared" si="1296"/>
        <v>1</v>
      </c>
      <c r="O2703" s="377"/>
      <c r="P2703" s="377"/>
    </row>
    <row r="2704" spans="1:16" x14ac:dyDescent="0.25">
      <c r="A2704" s="367">
        <f t="shared" si="1294"/>
        <v>94500</v>
      </c>
      <c r="B2704" s="226">
        <v>3148</v>
      </c>
      <c r="C2704" s="227"/>
      <c r="D2704" s="227" t="s">
        <v>7618</v>
      </c>
      <c r="E2704" s="228"/>
      <c r="F2704" s="228" t="s">
        <v>6</v>
      </c>
      <c r="G2704" s="368">
        <v>3.5400000000000001E-2</v>
      </c>
      <c r="H2704" s="369">
        <f>VLOOKUP(B2704,'INS-SIN-SD-10-2023'!A:D,4,0)</f>
        <v>14.6</v>
      </c>
      <c r="I2704" s="369"/>
      <c r="J2704" s="25">
        <f t="shared" si="1295"/>
        <v>0.51</v>
      </c>
      <c r="M2704" s="25">
        <f>VLOOKUP(B2704,'INS-SIN-SD-10-2023'!A:D,4,0)</f>
        <v>14.6</v>
      </c>
      <c r="N2704" s="25" t="b">
        <f t="shared" si="1296"/>
        <v>1</v>
      </c>
      <c r="O2704" s="377"/>
      <c r="P2704" s="377" t="s">
        <v>13773</v>
      </c>
    </row>
    <row r="2705" spans="1:16" ht="30" x14ac:dyDescent="0.25">
      <c r="A2705" s="378">
        <f t="shared" si="1294"/>
        <v>94500</v>
      </c>
      <c r="B2705" s="379">
        <v>6012</v>
      </c>
      <c r="C2705" s="380"/>
      <c r="D2705" s="380" t="s">
        <v>7749</v>
      </c>
      <c r="E2705" s="381"/>
      <c r="F2705" s="381" t="s">
        <v>6</v>
      </c>
      <c r="G2705" s="382">
        <v>1</v>
      </c>
      <c r="H2705" s="383">
        <f>VLOOKUP(B2705,'INS-SIN-SD-10-2023'!A:D,4,0)</f>
        <v>443.8</v>
      </c>
      <c r="I2705" s="383"/>
      <c r="J2705" s="25">
        <f t="shared" si="1295"/>
        <v>443.8</v>
      </c>
      <c r="M2705" s="25">
        <f>VLOOKUP(B2705,'INS-SIN-SD-10-2023'!A:D,4,0)</f>
        <v>443.8</v>
      </c>
      <c r="N2705" s="25" t="b">
        <f t="shared" si="1296"/>
        <v>1</v>
      </c>
      <c r="O2705" s="377"/>
      <c r="P2705" s="377" t="s">
        <v>13773</v>
      </c>
    </row>
    <row r="2706" spans="1:16" ht="30" x14ac:dyDescent="0.25">
      <c r="A2706" s="328">
        <v>95251</v>
      </c>
      <c r="B2706" s="357"/>
      <c r="C2706" s="339" t="s">
        <v>4601</v>
      </c>
      <c r="D2706" s="339"/>
      <c r="E2706" s="334" t="s">
        <v>6</v>
      </c>
      <c r="F2706" s="334"/>
      <c r="G2706" s="358"/>
      <c r="H2706" s="359"/>
      <c r="I2706" s="340">
        <f>SUMIF(A:A,A2706,J:J)</f>
        <v>164.76</v>
      </c>
      <c r="J2706" s="377"/>
      <c r="K2706" s="377"/>
      <c r="L2706" s="377"/>
      <c r="M2706" s="377"/>
      <c r="N2706" s="377"/>
      <c r="O2706" s="377"/>
      <c r="P2706" s="377"/>
    </row>
    <row r="2707" spans="1:16" ht="30" x14ac:dyDescent="0.25">
      <c r="A2707" s="390">
        <f t="shared" ref="A2707:A2710" si="1297">IF(O2707&lt;&gt;0,O2707,A2706)</f>
        <v>95251</v>
      </c>
      <c r="B2707" s="391">
        <v>88248</v>
      </c>
      <c r="C2707" s="392"/>
      <c r="D2707" s="392" t="s">
        <v>3290</v>
      </c>
      <c r="E2707" s="393"/>
      <c r="F2707" s="393" t="s">
        <v>517</v>
      </c>
      <c r="G2707" s="394">
        <v>0.2021</v>
      </c>
      <c r="H2707" s="395">
        <f>VLOOKUP(B2707,'CMP-SIN-SD-10-2023'!A:D,4,0)</f>
        <v>22.17</v>
      </c>
      <c r="I2707" s="395"/>
      <c r="J2707" s="25">
        <f t="shared" ref="J2707:J2710" si="1298">TRUNC((H2707*G2707),2)</f>
        <v>4.4800000000000004</v>
      </c>
      <c r="M2707" s="25">
        <f>VLOOKUP(B2707,'CMP-SIN-SD-10-2023'!A:D,4,0)</f>
        <v>22.17</v>
      </c>
      <c r="N2707" s="25" t="b">
        <f t="shared" ref="N2707:N2710" si="1299">M2707=H2707</f>
        <v>1</v>
      </c>
      <c r="O2707" s="377"/>
      <c r="P2707" s="377"/>
    </row>
    <row r="2708" spans="1:16" ht="30" x14ac:dyDescent="0.25">
      <c r="A2708" s="367">
        <f t="shared" si="1297"/>
        <v>95251</v>
      </c>
      <c r="B2708" s="226">
        <v>88267</v>
      </c>
      <c r="C2708" s="227"/>
      <c r="D2708" s="227" t="s">
        <v>3307</v>
      </c>
      <c r="E2708" s="228"/>
      <c r="F2708" s="228" t="s">
        <v>517</v>
      </c>
      <c r="G2708" s="368">
        <v>0.2021</v>
      </c>
      <c r="H2708" s="369">
        <f>VLOOKUP(B2708,'CMP-SIN-SD-10-2023'!A:D,4,0)</f>
        <v>28.78</v>
      </c>
      <c r="I2708" s="369"/>
      <c r="J2708" s="25">
        <f t="shared" si="1298"/>
        <v>5.81</v>
      </c>
      <c r="M2708" s="25">
        <f>VLOOKUP(B2708,'CMP-SIN-SD-10-2023'!A:D,4,0)</f>
        <v>28.78</v>
      </c>
      <c r="N2708" s="25" t="b">
        <f t="shared" si="1299"/>
        <v>1</v>
      </c>
      <c r="O2708" s="377"/>
      <c r="P2708" s="377"/>
    </row>
    <row r="2709" spans="1:16" x14ac:dyDescent="0.25">
      <c r="A2709" s="367">
        <f t="shared" si="1297"/>
        <v>95251</v>
      </c>
      <c r="B2709" s="226">
        <v>3148</v>
      </c>
      <c r="C2709" s="227"/>
      <c r="D2709" s="227" t="s">
        <v>7618</v>
      </c>
      <c r="E2709" s="228"/>
      <c r="F2709" s="228" t="s">
        <v>6</v>
      </c>
      <c r="G2709" s="368">
        <v>1.6799999999999999E-2</v>
      </c>
      <c r="H2709" s="369">
        <f>VLOOKUP(B2709,'INS-SIN-SD-10-2023'!A:D,4,0)</f>
        <v>14.6</v>
      </c>
      <c r="I2709" s="369"/>
      <c r="J2709" s="25">
        <f t="shared" si="1298"/>
        <v>0.24</v>
      </c>
      <c r="M2709" s="25">
        <f>VLOOKUP(B2709,'INS-SIN-SD-10-2023'!A:D,4,0)</f>
        <v>14.6</v>
      </c>
      <c r="N2709" s="25" t="b">
        <f t="shared" si="1299"/>
        <v>1</v>
      </c>
      <c r="O2709" s="377"/>
      <c r="P2709" s="377" t="s">
        <v>13773</v>
      </c>
    </row>
    <row r="2710" spans="1:16" ht="30" x14ac:dyDescent="0.25">
      <c r="A2710" s="378">
        <f t="shared" si="1297"/>
        <v>95251</v>
      </c>
      <c r="B2710" s="379">
        <v>11750</v>
      </c>
      <c r="C2710" s="380"/>
      <c r="D2710" s="380" t="s">
        <v>5052</v>
      </c>
      <c r="E2710" s="381"/>
      <c r="F2710" s="381" t="s">
        <v>6</v>
      </c>
      <c r="G2710" s="382">
        <v>1</v>
      </c>
      <c r="H2710" s="383">
        <f>VLOOKUP(B2710,'INS-SIN-SD-10-2023'!A:D,4,0)</f>
        <v>154.22999999999999</v>
      </c>
      <c r="I2710" s="383"/>
      <c r="J2710" s="25">
        <f t="shared" si="1298"/>
        <v>154.22999999999999</v>
      </c>
      <c r="M2710" s="25">
        <f>VLOOKUP(B2710,'INS-SIN-SD-10-2023'!A:D,4,0)</f>
        <v>154.22999999999999</v>
      </c>
      <c r="N2710" s="25" t="b">
        <f t="shared" si="1299"/>
        <v>1</v>
      </c>
      <c r="O2710" s="377"/>
      <c r="P2710" s="377" t="s">
        <v>13773</v>
      </c>
    </row>
    <row r="2711" spans="1:16" ht="30" x14ac:dyDescent="0.25">
      <c r="A2711" s="328">
        <v>99629</v>
      </c>
      <c r="B2711" s="357"/>
      <c r="C2711" s="339" t="s">
        <v>4614</v>
      </c>
      <c r="D2711" s="339"/>
      <c r="E2711" s="334" t="s">
        <v>6</v>
      </c>
      <c r="F2711" s="334"/>
      <c r="G2711" s="358"/>
      <c r="H2711" s="359"/>
      <c r="I2711" s="340">
        <f>SUMIF(A:A,A2711,J:J)</f>
        <v>86.84</v>
      </c>
      <c r="J2711" s="377"/>
      <c r="K2711" s="377"/>
      <c r="L2711" s="377"/>
      <c r="M2711" s="377"/>
      <c r="N2711" s="377"/>
      <c r="O2711" s="377"/>
      <c r="P2711" s="377"/>
    </row>
    <row r="2712" spans="1:16" ht="30" x14ac:dyDescent="0.25">
      <c r="A2712" s="390">
        <f t="shared" ref="A2712:A2715" si="1300">IF(O2712&lt;&gt;0,O2712,A2711)</f>
        <v>99629</v>
      </c>
      <c r="B2712" s="391">
        <v>88248</v>
      </c>
      <c r="C2712" s="392"/>
      <c r="D2712" s="392" t="s">
        <v>3290</v>
      </c>
      <c r="E2712" s="393"/>
      <c r="F2712" s="393" t="s">
        <v>517</v>
      </c>
      <c r="G2712" s="394">
        <v>0.14849999999999999</v>
      </c>
      <c r="H2712" s="395">
        <f>VLOOKUP(B2712,'CMP-SIN-SD-10-2023'!A:D,4,0)</f>
        <v>22.17</v>
      </c>
      <c r="I2712" s="395"/>
      <c r="J2712" s="25">
        <f t="shared" ref="J2712:J2715" si="1301">TRUNC((H2712*G2712),2)</f>
        <v>3.29</v>
      </c>
      <c r="M2712" s="25">
        <f>VLOOKUP(B2712,'CMP-SIN-SD-10-2023'!A:D,4,0)</f>
        <v>22.17</v>
      </c>
      <c r="N2712" s="25" t="b">
        <f t="shared" ref="N2712:N2715" si="1302">M2712=H2712</f>
        <v>1</v>
      </c>
      <c r="O2712" s="377"/>
      <c r="P2712" s="377"/>
    </row>
    <row r="2713" spans="1:16" ht="30" x14ac:dyDescent="0.25">
      <c r="A2713" s="367">
        <f t="shared" si="1300"/>
        <v>99629</v>
      </c>
      <c r="B2713" s="226">
        <v>88267</v>
      </c>
      <c r="C2713" s="227"/>
      <c r="D2713" s="227" t="s">
        <v>3307</v>
      </c>
      <c r="E2713" s="228"/>
      <c r="F2713" s="228" t="s">
        <v>517</v>
      </c>
      <c r="G2713" s="368">
        <v>0.14849999999999999</v>
      </c>
      <c r="H2713" s="369">
        <f>VLOOKUP(B2713,'CMP-SIN-SD-10-2023'!A:D,4,0)</f>
        <v>28.78</v>
      </c>
      <c r="I2713" s="369"/>
      <c r="J2713" s="25">
        <f t="shared" si="1301"/>
        <v>4.2699999999999996</v>
      </c>
      <c r="M2713" s="25">
        <f>VLOOKUP(B2713,'CMP-SIN-SD-10-2023'!A:D,4,0)</f>
        <v>28.78</v>
      </c>
      <c r="N2713" s="25" t="b">
        <f t="shared" si="1302"/>
        <v>1</v>
      </c>
      <c r="O2713" s="377"/>
      <c r="P2713" s="377"/>
    </row>
    <row r="2714" spans="1:16" x14ac:dyDescent="0.25">
      <c r="A2714" s="367">
        <f t="shared" si="1300"/>
        <v>99629</v>
      </c>
      <c r="B2714" s="226">
        <v>3148</v>
      </c>
      <c r="C2714" s="227"/>
      <c r="D2714" s="227" t="s">
        <v>7618</v>
      </c>
      <c r="E2714" s="228"/>
      <c r="F2714" s="228" t="s">
        <v>6</v>
      </c>
      <c r="G2714" s="368">
        <v>1.32E-2</v>
      </c>
      <c r="H2714" s="369">
        <f>VLOOKUP(B2714,'INS-SIN-SD-10-2023'!A:D,4,0)</f>
        <v>14.6</v>
      </c>
      <c r="I2714" s="369"/>
      <c r="J2714" s="25">
        <f t="shared" si="1301"/>
        <v>0.19</v>
      </c>
      <c r="M2714" s="25">
        <f>VLOOKUP(B2714,'INS-SIN-SD-10-2023'!A:D,4,0)</f>
        <v>14.6</v>
      </c>
      <c r="N2714" s="25" t="b">
        <f t="shared" si="1302"/>
        <v>1</v>
      </c>
      <c r="O2714" s="377"/>
      <c r="P2714" s="377" t="s">
        <v>13773</v>
      </c>
    </row>
    <row r="2715" spans="1:16" ht="30" x14ac:dyDescent="0.25">
      <c r="A2715" s="378">
        <f t="shared" si="1300"/>
        <v>99629</v>
      </c>
      <c r="B2715" s="379">
        <v>10418</v>
      </c>
      <c r="C2715" s="380"/>
      <c r="D2715" s="380" t="s">
        <v>5054</v>
      </c>
      <c r="E2715" s="381"/>
      <c r="F2715" s="381" t="s">
        <v>6</v>
      </c>
      <c r="G2715" s="382">
        <v>1</v>
      </c>
      <c r="H2715" s="383">
        <f>VLOOKUP(B2715,'INS-SIN-SD-10-2023'!A:D,4,0)</f>
        <v>79.09</v>
      </c>
      <c r="I2715" s="383"/>
      <c r="J2715" s="25">
        <f t="shared" si="1301"/>
        <v>79.09</v>
      </c>
      <c r="M2715" s="25">
        <f>VLOOKUP(B2715,'INS-SIN-SD-10-2023'!A:D,4,0)</f>
        <v>79.09</v>
      </c>
      <c r="N2715" s="25" t="b">
        <f t="shared" si="1302"/>
        <v>1</v>
      </c>
      <c r="O2715" s="377"/>
      <c r="P2715" s="377" t="s">
        <v>13773</v>
      </c>
    </row>
    <row r="2716" spans="1:16" ht="30" x14ac:dyDescent="0.25">
      <c r="A2716" s="328">
        <v>99624</v>
      </c>
      <c r="B2716" s="357"/>
      <c r="C2716" s="339" t="s">
        <v>4609</v>
      </c>
      <c r="D2716" s="339"/>
      <c r="E2716" s="334" t="s">
        <v>6</v>
      </c>
      <c r="F2716" s="334"/>
      <c r="G2716" s="358"/>
      <c r="H2716" s="359"/>
      <c r="I2716" s="340">
        <f>SUMIF(A:A,A2716,J:J)</f>
        <v>538.03000000000009</v>
      </c>
      <c r="J2716" s="377"/>
      <c r="K2716" s="377"/>
      <c r="L2716" s="377"/>
      <c r="M2716" s="377"/>
      <c r="N2716" s="377"/>
      <c r="O2716" s="377"/>
      <c r="P2716" s="377"/>
    </row>
    <row r="2717" spans="1:16" ht="30" x14ac:dyDescent="0.25">
      <c r="A2717" s="390">
        <f t="shared" ref="A2717:A2720" si="1303">IF(O2717&lt;&gt;0,O2717,A2716)</f>
        <v>99624</v>
      </c>
      <c r="B2717" s="391">
        <v>88248</v>
      </c>
      <c r="C2717" s="392"/>
      <c r="D2717" s="392" t="s">
        <v>3290</v>
      </c>
      <c r="E2717" s="393"/>
      <c r="F2717" s="393" t="s">
        <v>517</v>
      </c>
      <c r="G2717" s="394">
        <v>0.4546</v>
      </c>
      <c r="H2717" s="395">
        <f>VLOOKUP(B2717,'CMP-SIN-SD-10-2023'!A:D,4,0)</f>
        <v>22.17</v>
      </c>
      <c r="I2717" s="395"/>
      <c r="J2717" s="25">
        <f t="shared" ref="J2717:J2720" si="1304">TRUNC((H2717*G2717),2)</f>
        <v>10.07</v>
      </c>
      <c r="M2717" s="25">
        <f>VLOOKUP(B2717,'CMP-SIN-SD-10-2023'!A:D,4,0)</f>
        <v>22.17</v>
      </c>
      <c r="N2717" s="25" t="b">
        <f t="shared" ref="N2717:N2720" si="1305">M2717=H2717</f>
        <v>1</v>
      </c>
      <c r="O2717" s="377"/>
      <c r="P2717" s="377"/>
    </row>
    <row r="2718" spans="1:16" ht="30" x14ac:dyDescent="0.25">
      <c r="A2718" s="367">
        <f t="shared" si="1303"/>
        <v>99624</v>
      </c>
      <c r="B2718" s="226">
        <v>88267</v>
      </c>
      <c r="C2718" s="227"/>
      <c r="D2718" s="227" t="s">
        <v>3307</v>
      </c>
      <c r="E2718" s="228"/>
      <c r="F2718" s="228" t="s">
        <v>517</v>
      </c>
      <c r="G2718" s="368">
        <v>0.4546</v>
      </c>
      <c r="H2718" s="369">
        <f>VLOOKUP(B2718,'CMP-SIN-SD-10-2023'!A:D,4,0)</f>
        <v>28.78</v>
      </c>
      <c r="I2718" s="369"/>
      <c r="J2718" s="25">
        <f t="shared" si="1304"/>
        <v>13.08</v>
      </c>
      <c r="M2718" s="25">
        <f>VLOOKUP(B2718,'CMP-SIN-SD-10-2023'!A:D,4,0)</f>
        <v>28.78</v>
      </c>
      <c r="N2718" s="25" t="b">
        <f t="shared" si="1305"/>
        <v>1</v>
      </c>
      <c r="O2718" s="377"/>
      <c r="P2718" s="377"/>
    </row>
    <row r="2719" spans="1:16" x14ac:dyDescent="0.25">
      <c r="A2719" s="367">
        <f t="shared" si="1303"/>
        <v>99624</v>
      </c>
      <c r="B2719" s="226">
        <v>3148</v>
      </c>
      <c r="C2719" s="227"/>
      <c r="D2719" s="227" t="s">
        <v>7618</v>
      </c>
      <c r="E2719" s="228"/>
      <c r="F2719" s="228" t="s">
        <v>6</v>
      </c>
      <c r="G2719" s="368">
        <v>3.0200000000000001E-2</v>
      </c>
      <c r="H2719" s="369">
        <f>VLOOKUP(B2719,'INS-SIN-SD-10-2023'!A:D,4,0)</f>
        <v>14.6</v>
      </c>
      <c r="I2719" s="369"/>
      <c r="J2719" s="25">
        <f t="shared" si="1304"/>
        <v>0.44</v>
      </c>
      <c r="M2719" s="25">
        <f>VLOOKUP(B2719,'INS-SIN-SD-10-2023'!A:D,4,0)</f>
        <v>14.6</v>
      </c>
      <c r="N2719" s="25" t="b">
        <f t="shared" si="1305"/>
        <v>1</v>
      </c>
      <c r="O2719" s="377"/>
      <c r="P2719" s="377" t="s">
        <v>13773</v>
      </c>
    </row>
    <row r="2720" spans="1:16" ht="30" x14ac:dyDescent="0.25">
      <c r="A2720" s="378">
        <f t="shared" si="1303"/>
        <v>99624</v>
      </c>
      <c r="B2720" s="379">
        <v>10405</v>
      </c>
      <c r="C2720" s="380"/>
      <c r="D2720" s="380" t="s">
        <v>5053</v>
      </c>
      <c r="E2720" s="381"/>
      <c r="F2720" s="381" t="s">
        <v>6</v>
      </c>
      <c r="G2720" s="382">
        <v>1</v>
      </c>
      <c r="H2720" s="383">
        <f>VLOOKUP(B2720,'INS-SIN-SD-10-2023'!A:D,4,0)</f>
        <v>514.44000000000005</v>
      </c>
      <c r="I2720" s="383"/>
      <c r="J2720" s="25">
        <f t="shared" si="1304"/>
        <v>514.44000000000005</v>
      </c>
      <c r="M2720" s="25">
        <f>VLOOKUP(B2720,'INS-SIN-SD-10-2023'!A:D,4,0)</f>
        <v>514.44000000000005</v>
      </c>
      <c r="N2720" s="25" t="b">
        <f t="shared" si="1305"/>
        <v>1</v>
      </c>
      <c r="O2720" s="377"/>
      <c r="P2720" s="377" t="s">
        <v>13773</v>
      </c>
    </row>
    <row r="2721" spans="1:16" ht="75" x14ac:dyDescent="0.25">
      <c r="A2721" s="328" t="s">
        <v>14215</v>
      </c>
      <c r="B2721" s="357"/>
      <c r="C2721" s="339" t="s">
        <v>14216</v>
      </c>
      <c r="D2721" s="339"/>
      <c r="E2721" s="334" t="s">
        <v>6</v>
      </c>
      <c r="F2721" s="334"/>
      <c r="G2721" s="358"/>
      <c r="H2721" s="359"/>
      <c r="I2721" s="340">
        <f>SUMIF(A:A,A2721,J:J)</f>
        <v>33.29</v>
      </c>
      <c r="J2721" s="377"/>
      <c r="K2721" s="377"/>
      <c r="L2721" s="377"/>
      <c r="M2721" s="377"/>
      <c r="N2721" s="377"/>
      <c r="O2721" s="377"/>
      <c r="P2721" s="377"/>
    </row>
    <row r="2722" spans="1:16" x14ac:dyDescent="0.25">
      <c r="A2722" s="390" t="str">
        <f t="shared" ref="A2722:A2723" si="1306">IF(O2722&lt;&gt;0,O2722,A2721)</f>
        <v>05.054.0102-0/EMOP</v>
      </c>
      <c r="B2722" s="391">
        <v>88309</v>
      </c>
      <c r="C2722" s="392"/>
      <c r="D2722" s="392" t="s">
        <v>3339</v>
      </c>
      <c r="E2722" s="393"/>
      <c r="F2722" s="393" t="s">
        <v>517</v>
      </c>
      <c r="G2722" s="394">
        <v>0.20599999999999999</v>
      </c>
      <c r="H2722" s="395">
        <f>VLOOKUP(B2722,'CMP-SIN-SD-10-2023'!A:D,4,0)</f>
        <v>29.53</v>
      </c>
      <c r="I2722" s="395"/>
      <c r="J2722" s="25">
        <f t="shared" ref="J2722:J2723" si="1307">TRUNC((H2722*G2722),2)</f>
        <v>6.08</v>
      </c>
      <c r="M2722" s="25">
        <f>VLOOKUP(B2722,'CMP-SIN-SD-10-2023'!A:D,4,0)</f>
        <v>29.53</v>
      </c>
      <c r="N2722" s="25" t="b">
        <f t="shared" ref="N2722:N2723" si="1308">M2722=H2722</f>
        <v>1</v>
      </c>
      <c r="O2722" s="377"/>
      <c r="P2722" s="377"/>
    </row>
    <row r="2723" spans="1:16" ht="30" x14ac:dyDescent="0.25">
      <c r="A2723" s="378" t="str">
        <f t="shared" si="1306"/>
        <v>05.054.0102-0/EMOP</v>
      </c>
      <c r="B2723" s="379">
        <v>14732</v>
      </c>
      <c r="C2723" s="380"/>
      <c r="D2723" s="380" t="s">
        <v>14217</v>
      </c>
      <c r="E2723" s="381"/>
      <c r="F2723" s="381" t="s">
        <v>6</v>
      </c>
      <c r="G2723" s="382">
        <v>1</v>
      </c>
      <c r="H2723" s="383">
        <v>27.21</v>
      </c>
      <c r="I2723" s="383"/>
      <c r="J2723" s="25">
        <f t="shared" si="1307"/>
        <v>27.21</v>
      </c>
      <c r="M2723" s="25" t="e">
        <f>VLOOKUP(B2723,'CMP-SIN-SD-10-2023'!A:D,4,0)</f>
        <v>#N/A</v>
      </c>
      <c r="N2723" s="25" t="e">
        <f t="shared" si="1308"/>
        <v>#N/A</v>
      </c>
      <c r="O2723" s="377"/>
      <c r="P2723" s="377" t="s">
        <v>13830</v>
      </c>
    </row>
    <row r="2724" spans="1:16" ht="60" x14ac:dyDescent="0.25">
      <c r="A2724" s="328" t="s">
        <v>14218</v>
      </c>
      <c r="B2724" s="357"/>
      <c r="C2724" s="339" t="s">
        <v>14219</v>
      </c>
      <c r="D2724" s="339"/>
      <c r="E2724" s="334" t="s">
        <v>6</v>
      </c>
      <c r="F2724" s="334"/>
      <c r="G2724" s="358"/>
      <c r="H2724" s="359"/>
      <c r="I2724" s="340">
        <f>SUMIF(A:A,A2724,J:J)</f>
        <v>11.23</v>
      </c>
      <c r="J2724" s="377"/>
      <c r="K2724" s="377"/>
      <c r="L2724" s="377"/>
      <c r="M2724" s="377"/>
      <c r="N2724" s="377"/>
      <c r="O2724" s="377"/>
      <c r="P2724" s="377"/>
    </row>
    <row r="2725" spans="1:16" x14ac:dyDescent="0.25">
      <c r="A2725" s="390" t="str">
        <f t="shared" ref="A2725:A2726" si="1309">IF(O2725&lt;&gt;0,O2725,A2724)</f>
        <v>05.054.0105-0/EMOP</v>
      </c>
      <c r="B2725" s="391">
        <v>88309</v>
      </c>
      <c r="C2725" s="392"/>
      <c r="D2725" s="392" t="s">
        <v>3339</v>
      </c>
      <c r="E2725" s="393"/>
      <c r="F2725" s="393" t="s">
        <v>517</v>
      </c>
      <c r="G2725" s="394">
        <v>0.20599999999999999</v>
      </c>
      <c r="H2725" s="395">
        <f>VLOOKUP(B2725,'CMP-SIN-SD-10-2023'!A:D,4,0)</f>
        <v>29.53</v>
      </c>
      <c r="I2725" s="395"/>
      <c r="J2725" s="25">
        <f t="shared" ref="J2725:J2726" si="1310">TRUNC((H2725*G2725),2)</f>
        <v>6.08</v>
      </c>
      <c r="M2725" s="25">
        <f>VLOOKUP(B2725,'CMP-SIN-SD-10-2023'!A:D,4,0)</f>
        <v>29.53</v>
      </c>
      <c r="N2725" s="25" t="b">
        <f t="shared" ref="N2725:N2726" si="1311">M2725=H2725</f>
        <v>1</v>
      </c>
      <c r="O2725" s="377"/>
      <c r="P2725" s="377"/>
    </row>
    <row r="2726" spans="1:16" ht="30" x14ac:dyDescent="0.25">
      <c r="A2726" s="378" t="str">
        <f t="shared" si="1309"/>
        <v>05.054.0105-0/EMOP</v>
      </c>
      <c r="B2726" s="379">
        <v>14719</v>
      </c>
      <c r="C2726" s="380"/>
      <c r="D2726" s="380" t="s">
        <v>14220</v>
      </c>
      <c r="E2726" s="381"/>
      <c r="F2726" s="381" t="s">
        <v>6</v>
      </c>
      <c r="G2726" s="382">
        <v>1</v>
      </c>
      <c r="H2726" s="383">
        <v>5.15</v>
      </c>
      <c r="I2726" s="383"/>
      <c r="J2726" s="25">
        <f t="shared" si="1310"/>
        <v>5.15</v>
      </c>
      <c r="M2726" s="25" t="e">
        <f>VLOOKUP(B2726,'CMP-SIN-SD-10-2023'!A:D,4,0)</f>
        <v>#N/A</v>
      </c>
      <c r="N2726" s="25" t="e">
        <f t="shared" si="1311"/>
        <v>#N/A</v>
      </c>
      <c r="O2726" s="377"/>
      <c r="P2726" s="377" t="s">
        <v>13830</v>
      </c>
    </row>
    <row r="2727" spans="1:16" ht="75" x14ac:dyDescent="0.25">
      <c r="A2727" s="328" t="s">
        <v>14221</v>
      </c>
      <c r="B2727" s="357"/>
      <c r="C2727" s="339" t="s">
        <v>14222</v>
      </c>
      <c r="D2727" s="339"/>
      <c r="E2727" s="334" t="s">
        <v>6</v>
      </c>
      <c r="F2727" s="334"/>
      <c r="G2727" s="358"/>
      <c r="H2727" s="359"/>
      <c r="I2727" s="340">
        <f>SUMIF(A:A,A2727,J:J)</f>
        <v>14.32</v>
      </c>
      <c r="J2727" s="377"/>
      <c r="K2727" s="377"/>
      <c r="L2727" s="377"/>
      <c r="M2727" s="377"/>
      <c r="N2727" s="377"/>
      <c r="O2727" s="377"/>
      <c r="P2727" s="377"/>
    </row>
    <row r="2728" spans="1:16" x14ac:dyDescent="0.25">
      <c r="A2728" s="390" t="str">
        <f t="shared" ref="A2728:A2729" si="1312">IF(O2728&lt;&gt;0,O2728,A2727)</f>
        <v>05.054.0103-0/EMOP</v>
      </c>
      <c r="B2728" s="391">
        <v>88309</v>
      </c>
      <c r="C2728" s="392"/>
      <c r="D2728" s="392" t="s">
        <v>3339</v>
      </c>
      <c r="E2728" s="393"/>
      <c r="F2728" s="393" t="s">
        <v>517</v>
      </c>
      <c r="G2728" s="394">
        <v>0.20599999999999999</v>
      </c>
      <c r="H2728" s="395">
        <f>VLOOKUP(B2728,'CMP-SIN-SD-10-2023'!A:D,4,0)</f>
        <v>29.53</v>
      </c>
      <c r="I2728" s="395"/>
      <c r="J2728" s="25">
        <f t="shared" ref="J2728:J2729" si="1313">TRUNC((H2728*G2728),2)</f>
        <v>6.08</v>
      </c>
      <c r="M2728" s="25">
        <f>VLOOKUP(B2728,'CMP-SIN-SD-10-2023'!A:D,4,0)</f>
        <v>29.53</v>
      </c>
      <c r="N2728" s="25" t="b">
        <f t="shared" ref="N2728:N2729" si="1314">M2728=H2728</f>
        <v>1</v>
      </c>
      <c r="O2728" s="377"/>
      <c r="P2728" s="377"/>
    </row>
    <row r="2729" spans="1:16" ht="30" x14ac:dyDescent="0.25">
      <c r="A2729" s="378" t="str">
        <f t="shared" si="1312"/>
        <v>05.054.0103-0/EMOP</v>
      </c>
      <c r="B2729" s="379">
        <v>14733</v>
      </c>
      <c r="C2729" s="380"/>
      <c r="D2729" s="380" t="s">
        <v>14223</v>
      </c>
      <c r="E2729" s="381"/>
      <c r="F2729" s="381" t="s">
        <v>6</v>
      </c>
      <c r="G2729" s="382">
        <v>1</v>
      </c>
      <c r="H2729" s="383">
        <v>8.24</v>
      </c>
      <c r="I2729" s="383"/>
      <c r="J2729" s="25">
        <f t="shared" si="1313"/>
        <v>8.24</v>
      </c>
      <c r="M2729" s="25" t="e">
        <f>VLOOKUP(B2729,'CMP-SIN-SD-10-2023'!A:D,4,0)</f>
        <v>#N/A</v>
      </c>
      <c r="N2729" s="25" t="e">
        <f t="shared" si="1314"/>
        <v>#N/A</v>
      </c>
      <c r="O2729" s="377"/>
      <c r="P2729" s="377" t="s">
        <v>13830</v>
      </c>
    </row>
    <row r="2730" spans="1:16" ht="75" x14ac:dyDescent="0.25">
      <c r="A2730" s="328" t="s">
        <v>14224</v>
      </c>
      <c r="B2730" s="357"/>
      <c r="C2730" s="339" t="s">
        <v>14225</v>
      </c>
      <c r="D2730" s="339"/>
      <c r="E2730" s="334" t="s">
        <v>6</v>
      </c>
      <c r="F2730" s="334"/>
      <c r="G2730" s="358"/>
      <c r="H2730" s="359"/>
      <c r="I2730" s="340">
        <f>SUMIF(A:A,A2730,J:J)</f>
        <v>18.420000000000002</v>
      </c>
      <c r="J2730" s="377"/>
      <c r="K2730" s="377"/>
      <c r="L2730" s="377"/>
      <c r="M2730" s="377"/>
      <c r="N2730" s="377"/>
      <c r="O2730" s="377"/>
      <c r="P2730" s="377"/>
    </row>
    <row r="2731" spans="1:16" x14ac:dyDescent="0.25">
      <c r="A2731" s="390" t="str">
        <f t="shared" ref="A2731:A2732" si="1315">IF(O2731&lt;&gt;0,O2731,A2730)</f>
        <v>05.054.0115-0/EMOP</v>
      </c>
      <c r="B2731" s="391">
        <v>88309</v>
      </c>
      <c r="C2731" s="392"/>
      <c r="D2731" s="392" t="s">
        <v>3339</v>
      </c>
      <c r="E2731" s="393"/>
      <c r="F2731" s="393" t="s">
        <v>517</v>
      </c>
      <c r="G2731" s="394">
        <v>0.20599999999999999</v>
      </c>
      <c r="H2731" s="395">
        <f>VLOOKUP(B2731,'CMP-SIN-SD-10-2023'!A:D,4,0)</f>
        <v>29.53</v>
      </c>
      <c r="I2731" s="395"/>
      <c r="J2731" s="25">
        <f t="shared" ref="J2731:J2732" si="1316">TRUNC((H2731*G2731),2)</f>
        <v>6.08</v>
      </c>
      <c r="M2731" s="25">
        <f>VLOOKUP(B2731,'CMP-SIN-SD-10-2023'!A:D,4,0)</f>
        <v>29.53</v>
      </c>
      <c r="N2731" s="25" t="b">
        <f t="shared" ref="N2731:N2732" si="1317">M2731=H2731</f>
        <v>1</v>
      </c>
      <c r="O2731" s="377"/>
      <c r="P2731" s="377"/>
    </row>
    <row r="2732" spans="1:16" ht="45" x14ac:dyDescent="0.25">
      <c r="A2732" s="378" t="str">
        <f t="shared" si="1315"/>
        <v>05.054.0115-0/EMOP</v>
      </c>
      <c r="B2732" s="379">
        <v>14735</v>
      </c>
      <c r="C2732" s="380"/>
      <c r="D2732" s="380" t="s">
        <v>14226</v>
      </c>
      <c r="E2732" s="381"/>
      <c r="F2732" s="381" t="s">
        <v>6</v>
      </c>
      <c r="G2732" s="382">
        <v>1</v>
      </c>
      <c r="H2732" s="383">
        <v>12.34</v>
      </c>
      <c r="I2732" s="383"/>
      <c r="J2732" s="25">
        <f t="shared" si="1316"/>
        <v>12.34</v>
      </c>
      <c r="M2732" s="25" t="e">
        <f>VLOOKUP(B2732,'CMP-SIN-SD-10-2023'!A:D,4,0)</f>
        <v>#N/A</v>
      </c>
      <c r="N2732" s="25" t="e">
        <f t="shared" si="1317"/>
        <v>#N/A</v>
      </c>
      <c r="O2732" s="377"/>
      <c r="P2732" s="377" t="s">
        <v>13830</v>
      </c>
    </row>
    <row r="2733" spans="1:16" x14ac:dyDescent="0.25">
      <c r="A2733" s="328">
        <v>72554</v>
      </c>
      <c r="B2733" s="357"/>
      <c r="C2733" s="339" t="s">
        <v>7888</v>
      </c>
      <c r="D2733" s="339"/>
      <c r="E2733" s="334" t="s">
        <v>6</v>
      </c>
      <c r="F2733" s="334"/>
      <c r="G2733" s="358"/>
      <c r="H2733" s="359"/>
      <c r="I2733" s="340">
        <f>SUMIF(A:A,A2733,J:J)</f>
        <v>675.91</v>
      </c>
      <c r="J2733" s="377"/>
      <c r="K2733" s="377"/>
      <c r="L2733" s="377"/>
      <c r="M2733" s="377"/>
      <c r="N2733" s="377"/>
      <c r="O2733" s="377"/>
      <c r="P2733" s="377"/>
    </row>
    <row r="2734" spans="1:16" ht="30" x14ac:dyDescent="0.25">
      <c r="A2734" s="390">
        <f t="shared" ref="A2734:A2737" si="1318">IF(O2734&lt;&gt;0,O2734,A2733)</f>
        <v>72554</v>
      </c>
      <c r="B2734" s="391">
        <v>88267</v>
      </c>
      <c r="C2734" s="392"/>
      <c r="D2734" s="392" t="s">
        <v>3307</v>
      </c>
      <c r="E2734" s="393"/>
      <c r="F2734" s="393" t="s">
        <v>517</v>
      </c>
      <c r="G2734" s="394">
        <v>0.3</v>
      </c>
      <c r="H2734" s="395">
        <f>VLOOKUP(B2734,'CMP-SIN-SD-10-2023'!A:D,4,0)</f>
        <v>28.78</v>
      </c>
      <c r="I2734" s="395"/>
      <c r="J2734" s="25">
        <f t="shared" ref="J2734:J2737" si="1319">TRUNC((H2734*G2734),2)</f>
        <v>8.6300000000000008</v>
      </c>
      <c r="M2734" s="25">
        <f>VLOOKUP(B2734,'CMP-SIN-SD-10-2023'!A:D,4,0)</f>
        <v>28.78</v>
      </c>
      <c r="N2734" s="25" t="b">
        <f t="shared" ref="N2734:N2737" si="1320">M2734=H2734</f>
        <v>1</v>
      </c>
      <c r="O2734" s="377"/>
      <c r="P2734" s="377"/>
    </row>
    <row r="2735" spans="1:16" x14ac:dyDescent="0.25">
      <c r="A2735" s="367">
        <f t="shared" si="1318"/>
        <v>72554</v>
      </c>
      <c r="B2735" s="226">
        <v>88316</v>
      </c>
      <c r="C2735" s="227"/>
      <c r="D2735" s="227" t="s">
        <v>3346</v>
      </c>
      <c r="E2735" s="228"/>
      <c r="F2735" s="228" t="s">
        <v>517</v>
      </c>
      <c r="G2735" s="368">
        <v>0.3</v>
      </c>
      <c r="H2735" s="369">
        <f>VLOOKUP(B2735,'CMP-SIN-SD-10-2023'!A:D,4,0)</f>
        <v>21.91</v>
      </c>
      <c r="I2735" s="369"/>
      <c r="J2735" s="25">
        <f t="shared" si="1319"/>
        <v>6.57</v>
      </c>
      <c r="M2735" s="25">
        <f>VLOOKUP(B2735,'CMP-SIN-SD-10-2023'!A:D,4,0)</f>
        <v>21.91</v>
      </c>
      <c r="N2735" s="25" t="b">
        <f t="shared" si="1320"/>
        <v>1</v>
      </c>
      <c r="O2735" s="377"/>
      <c r="P2735" s="377"/>
    </row>
    <row r="2736" spans="1:16" ht="45" x14ac:dyDescent="0.25">
      <c r="A2736" s="367">
        <f t="shared" si="1318"/>
        <v>72554</v>
      </c>
      <c r="B2736" s="226">
        <v>4350</v>
      </c>
      <c r="C2736" s="227"/>
      <c r="D2736" s="227" t="s">
        <v>7474</v>
      </c>
      <c r="E2736" s="228"/>
      <c r="F2736" s="228" t="s">
        <v>6</v>
      </c>
      <c r="G2736" s="368">
        <v>1</v>
      </c>
      <c r="H2736" s="369">
        <f>VLOOKUP(B2736,'INS-SIN-SD-10-2023'!A:D,4,0)</f>
        <v>0.71</v>
      </c>
      <c r="I2736" s="369"/>
      <c r="J2736" s="25">
        <f t="shared" si="1319"/>
        <v>0.71</v>
      </c>
      <c r="M2736" s="25">
        <f>VLOOKUP(B2736,'INS-SIN-SD-10-2023'!A:D,4,0)</f>
        <v>0.71</v>
      </c>
      <c r="N2736" s="25" t="b">
        <f t="shared" si="1320"/>
        <v>1</v>
      </c>
      <c r="O2736" s="377"/>
      <c r="P2736" s="377" t="s">
        <v>13773</v>
      </c>
    </row>
    <row r="2737" spans="1:16" ht="30" x14ac:dyDescent="0.25">
      <c r="A2737" s="378">
        <f t="shared" si="1318"/>
        <v>72554</v>
      </c>
      <c r="B2737" s="379">
        <v>10889</v>
      </c>
      <c r="C2737" s="380"/>
      <c r="D2737" s="380" t="s">
        <v>7606</v>
      </c>
      <c r="E2737" s="381"/>
      <c r="F2737" s="381" t="s">
        <v>6</v>
      </c>
      <c r="G2737" s="382">
        <v>1</v>
      </c>
      <c r="H2737" s="383">
        <f>VLOOKUP(B2737,'INS-SIN-SD-10-2023'!A:D,4,0)</f>
        <v>660</v>
      </c>
      <c r="I2737" s="383"/>
      <c r="J2737" s="25">
        <f t="shared" si="1319"/>
        <v>660</v>
      </c>
      <c r="M2737" s="25">
        <f>VLOOKUP(B2737,'INS-SIN-SD-10-2023'!A:D,4,0)</f>
        <v>660</v>
      </c>
      <c r="N2737" s="25" t="b">
        <f t="shared" si="1320"/>
        <v>1</v>
      </c>
      <c r="O2737" s="377"/>
      <c r="P2737" s="377" t="s">
        <v>13773</v>
      </c>
    </row>
    <row r="2738" spans="1:16" ht="30" x14ac:dyDescent="0.25">
      <c r="A2738" s="328" t="s">
        <v>14227</v>
      </c>
      <c r="B2738" s="357"/>
      <c r="C2738" s="339" t="s">
        <v>14228</v>
      </c>
      <c r="D2738" s="339"/>
      <c r="E2738" s="334" t="s">
        <v>6</v>
      </c>
      <c r="F2738" s="334"/>
      <c r="G2738" s="358"/>
      <c r="H2738" s="359"/>
      <c r="I2738" s="340">
        <f>SUMIF(A:A,A2738,J:J)</f>
        <v>211.86</v>
      </c>
      <c r="J2738" s="377"/>
      <c r="K2738" s="377"/>
      <c r="L2738" s="377"/>
      <c r="M2738" s="377"/>
      <c r="N2738" s="377"/>
      <c r="O2738" s="377"/>
      <c r="P2738" s="377"/>
    </row>
    <row r="2739" spans="1:16" x14ac:dyDescent="0.25">
      <c r="A2739" s="390" t="str">
        <f t="shared" ref="A2739:A2741" si="1321">IF(O2739&lt;&gt;0,O2739,A2738)</f>
        <v>73775/1</v>
      </c>
      <c r="B2739" s="391">
        <v>88309</v>
      </c>
      <c r="C2739" s="392"/>
      <c r="D2739" s="392" t="s">
        <v>3339</v>
      </c>
      <c r="E2739" s="393"/>
      <c r="F2739" s="393" t="s">
        <v>517</v>
      </c>
      <c r="G2739" s="394">
        <v>0.5</v>
      </c>
      <c r="H2739" s="395">
        <f>VLOOKUP(B2739,'CMP-SIN-SD-10-2023'!A:D,4,0)</f>
        <v>29.53</v>
      </c>
      <c r="I2739" s="395"/>
      <c r="J2739" s="25">
        <f t="shared" ref="J2739:J2741" si="1322">TRUNC((H2739*G2739),2)</f>
        <v>14.76</v>
      </c>
      <c r="M2739" s="25">
        <f>VLOOKUP(B2739,'CMP-SIN-SD-10-2023'!A:D,4,0)</f>
        <v>29.53</v>
      </c>
      <c r="N2739" s="25" t="b">
        <f t="shared" ref="N2739:N2741" si="1323">M2739=H2739</f>
        <v>1</v>
      </c>
      <c r="O2739" s="377"/>
      <c r="P2739" s="377"/>
    </row>
    <row r="2740" spans="1:16" x14ac:dyDescent="0.25">
      <c r="A2740" s="367" t="str">
        <f t="shared" si="1321"/>
        <v>73775/1</v>
      </c>
      <c r="B2740" s="226">
        <v>88316</v>
      </c>
      <c r="C2740" s="227"/>
      <c r="D2740" s="227" t="s">
        <v>3346</v>
      </c>
      <c r="E2740" s="228"/>
      <c r="F2740" s="228" t="s">
        <v>517</v>
      </c>
      <c r="G2740" s="368">
        <v>0.5</v>
      </c>
      <c r="H2740" s="369">
        <f>VLOOKUP(B2740,'CMP-SIN-SD-10-2023'!A:D,4,0)</f>
        <v>21.91</v>
      </c>
      <c r="I2740" s="369"/>
      <c r="J2740" s="25">
        <f t="shared" si="1322"/>
        <v>10.95</v>
      </c>
      <c r="M2740" s="25">
        <f>VLOOKUP(B2740,'CMP-SIN-SD-10-2023'!A:D,4,0)</f>
        <v>21.91</v>
      </c>
      <c r="N2740" s="25" t="b">
        <f t="shared" si="1323"/>
        <v>1</v>
      </c>
      <c r="O2740" s="377"/>
      <c r="P2740" s="377"/>
    </row>
    <row r="2741" spans="1:16" ht="30" x14ac:dyDescent="0.25">
      <c r="A2741" s="378" t="str">
        <f t="shared" si="1321"/>
        <v>73775/1</v>
      </c>
      <c r="B2741" s="379">
        <v>10891</v>
      </c>
      <c r="C2741" s="380"/>
      <c r="D2741" s="380" t="s">
        <v>7607</v>
      </c>
      <c r="E2741" s="381"/>
      <c r="F2741" s="381" t="s">
        <v>6</v>
      </c>
      <c r="G2741" s="382">
        <v>1</v>
      </c>
      <c r="H2741" s="383">
        <f>VLOOKUP(B2741,'INS-SIN-SD-10-2023'!A:D,4,0)</f>
        <v>186.15</v>
      </c>
      <c r="I2741" s="383"/>
      <c r="J2741" s="25">
        <f t="shared" si="1322"/>
        <v>186.15</v>
      </c>
      <c r="M2741" s="25">
        <f>VLOOKUP(B2741,'INS-SIN-SD-10-2023'!A:D,4,0)</f>
        <v>186.15</v>
      </c>
      <c r="N2741" s="25" t="b">
        <f t="shared" si="1323"/>
        <v>1</v>
      </c>
      <c r="O2741" s="377"/>
      <c r="P2741" s="377" t="s">
        <v>13773</v>
      </c>
    </row>
    <row r="2742" spans="1:16" ht="30" x14ac:dyDescent="0.25">
      <c r="A2742" s="328">
        <v>96522</v>
      </c>
      <c r="B2742" s="357"/>
      <c r="C2742" s="339" t="s">
        <v>14229</v>
      </c>
      <c r="D2742" s="339"/>
      <c r="E2742" s="334" t="s">
        <v>12</v>
      </c>
      <c r="F2742" s="334"/>
      <c r="G2742" s="358"/>
      <c r="H2742" s="359"/>
      <c r="I2742" s="340">
        <f>SUMIF(A:A,A2742,J:J)</f>
        <v>160.57999999999998</v>
      </c>
    </row>
    <row r="2743" spans="1:16" x14ac:dyDescent="0.25">
      <c r="A2743" s="390">
        <f t="shared" ref="A2743:A2744" si="1324">IF(O2743&lt;&gt;0,O2743,A2742)</f>
        <v>96522</v>
      </c>
      <c r="B2743" s="391">
        <v>88309</v>
      </c>
      <c r="C2743" s="392"/>
      <c r="D2743" s="392" t="s">
        <v>3339</v>
      </c>
      <c r="E2743" s="393"/>
      <c r="F2743" s="393" t="s">
        <v>517</v>
      </c>
      <c r="G2743" s="394">
        <v>2.3610000000000002</v>
      </c>
      <c r="H2743" s="395">
        <f>VLOOKUP(B2743,'CMP-SIN-SD-10-2023'!A:D,4,0)</f>
        <v>29.53</v>
      </c>
      <c r="I2743" s="395"/>
      <c r="J2743" s="25">
        <f t="shared" ref="J2743:J2744" si="1325">TRUNC((H2743*G2743),2)</f>
        <v>69.72</v>
      </c>
      <c r="M2743" s="25">
        <f>VLOOKUP(B2743,'CMP-SIN-SD-10-2023'!A:D,4,0)</f>
        <v>29.53</v>
      </c>
      <c r="N2743" s="25" t="b">
        <f t="shared" ref="N2743:N2744" si="1326">M2743=H2743</f>
        <v>1</v>
      </c>
    </row>
    <row r="2744" spans="1:16" x14ac:dyDescent="0.25">
      <c r="A2744" s="378">
        <f t="shared" si="1324"/>
        <v>96522</v>
      </c>
      <c r="B2744" s="379">
        <v>88316</v>
      </c>
      <c r="C2744" s="380"/>
      <c r="D2744" s="380" t="s">
        <v>3346</v>
      </c>
      <c r="E2744" s="381"/>
      <c r="F2744" s="381" t="s">
        <v>517</v>
      </c>
      <c r="G2744" s="382">
        <v>4.1470000000000002</v>
      </c>
      <c r="H2744" s="383">
        <f>VLOOKUP(B2744,'CMP-SIN-SD-10-2023'!A:D,4,0)</f>
        <v>21.91</v>
      </c>
      <c r="I2744" s="383"/>
      <c r="J2744" s="25">
        <f t="shared" si="1325"/>
        <v>90.86</v>
      </c>
      <c r="M2744" s="25">
        <f>VLOOKUP(B2744,'CMP-SIN-SD-10-2023'!A:D,4,0)</f>
        <v>21.91</v>
      </c>
      <c r="N2744" s="25" t="b">
        <f t="shared" si="1326"/>
        <v>1</v>
      </c>
    </row>
    <row r="2745" spans="1:16" ht="30" x14ac:dyDescent="0.25">
      <c r="A2745" s="328">
        <v>96619</v>
      </c>
      <c r="B2745" s="357"/>
      <c r="C2745" s="339" t="s">
        <v>18</v>
      </c>
      <c r="D2745" s="339"/>
      <c r="E2745" s="334" t="s">
        <v>3</v>
      </c>
      <c r="F2745" s="334"/>
      <c r="G2745" s="358"/>
      <c r="H2745" s="359"/>
      <c r="I2745" s="340">
        <f>SUMIF(A:A,A2745,J:J)</f>
        <v>39.090000000000003</v>
      </c>
    </row>
    <row r="2746" spans="1:16" ht="45" x14ac:dyDescent="0.25">
      <c r="A2746" s="390">
        <f t="shared" ref="A2746:A2748" si="1327">IF(O2746&lt;&gt;0,O2746,A2745)</f>
        <v>96619</v>
      </c>
      <c r="B2746" s="391">
        <v>94968</v>
      </c>
      <c r="C2746" s="392"/>
      <c r="D2746" s="392" t="s">
        <v>4154</v>
      </c>
      <c r="E2746" s="393"/>
      <c r="F2746" s="393" t="s">
        <v>12</v>
      </c>
      <c r="G2746" s="394">
        <v>5.6500000000000002E-2</v>
      </c>
      <c r="H2746" s="395">
        <f>VLOOKUP(B2746,'CMP-SIN-SD-10-2023'!A:D,4,0)</f>
        <v>496.87</v>
      </c>
      <c r="I2746" s="395"/>
      <c r="J2746" s="25">
        <f t="shared" ref="J2746:J2748" si="1328">TRUNC((H2746*G2746),2)</f>
        <v>28.07</v>
      </c>
      <c r="M2746" s="25">
        <f>VLOOKUP(B2746,'CMP-SIN-SD-10-2023'!A:D,4,0)</f>
        <v>496.87</v>
      </c>
      <c r="N2746" s="25" t="b">
        <f t="shared" ref="N2746:N2748" si="1329">M2746=H2746</f>
        <v>1</v>
      </c>
    </row>
    <row r="2747" spans="1:16" x14ac:dyDescent="0.25">
      <c r="A2747" s="367">
        <f t="shared" si="1327"/>
        <v>96619</v>
      </c>
      <c r="B2747" s="226">
        <v>88309</v>
      </c>
      <c r="C2747" s="227"/>
      <c r="D2747" s="227" t="s">
        <v>3339</v>
      </c>
      <c r="E2747" s="228"/>
      <c r="F2747" s="228" t="s">
        <v>517</v>
      </c>
      <c r="G2747" s="368">
        <v>0.31059999999999999</v>
      </c>
      <c r="H2747" s="369">
        <f>VLOOKUP(B2747,'CMP-SIN-SD-10-2023'!A:D,4,0)</f>
        <v>29.53</v>
      </c>
      <c r="I2747" s="369"/>
      <c r="J2747" s="25">
        <f t="shared" si="1328"/>
        <v>9.17</v>
      </c>
      <c r="M2747" s="25">
        <f>VLOOKUP(B2747,'CMP-SIN-SD-10-2023'!A:D,4,0)</f>
        <v>29.53</v>
      </c>
      <c r="N2747" s="25" t="b">
        <f t="shared" si="1329"/>
        <v>1</v>
      </c>
    </row>
    <row r="2748" spans="1:16" x14ac:dyDescent="0.25">
      <c r="A2748" s="378">
        <f t="shared" si="1327"/>
        <v>96619</v>
      </c>
      <c r="B2748" s="379">
        <v>88316</v>
      </c>
      <c r="C2748" s="380"/>
      <c r="D2748" s="380" t="s">
        <v>3346</v>
      </c>
      <c r="E2748" s="381"/>
      <c r="F2748" s="381" t="s">
        <v>517</v>
      </c>
      <c r="G2748" s="382">
        <v>8.4699999999999998E-2</v>
      </c>
      <c r="H2748" s="383">
        <f>VLOOKUP(B2748,'CMP-SIN-SD-10-2023'!A:D,4,0)</f>
        <v>21.91</v>
      </c>
      <c r="I2748" s="383"/>
      <c r="J2748" s="25">
        <f t="shared" si="1328"/>
        <v>1.85</v>
      </c>
      <c r="M2748" s="25">
        <f>VLOOKUP(B2748,'CMP-SIN-SD-10-2023'!A:D,4,0)</f>
        <v>21.91</v>
      </c>
      <c r="N2748" s="25" t="b">
        <f t="shared" si="1329"/>
        <v>1</v>
      </c>
    </row>
    <row r="2749" spans="1:16" ht="30" x14ac:dyDescent="0.25">
      <c r="A2749" s="328">
        <v>93382</v>
      </c>
      <c r="B2749" s="357"/>
      <c r="C2749" s="339" t="s">
        <v>15</v>
      </c>
      <c r="D2749" s="339"/>
      <c r="E2749" s="334" t="s">
        <v>12</v>
      </c>
      <c r="F2749" s="334"/>
      <c r="G2749" s="358"/>
      <c r="H2749" s="359"/>
      <c r="I2749" s="340">
        <f>SUMIF(A:A,A2749,J:J)</f>
        <v>25.28</v>
      </c>
    </row>
    <row r="2750" spans="1:16" ht="60" x14ac:dyDescent="0.25">
      <c r="A2750" s="390">
        <f t="shared" ref="A2750:A2753" si="1330">IF(O2750&lt;&gt;0,O2750,A2749)</f>
        <v>93382</v>
      </c>
      <c r="B2750" s="391">
        <v>5901</v>
      </c>
      <c r="C2750" s="392"/>
      <c r="D2750" s="392" t="s">
        <v>295</v>
      </c>
      <c r="E2750" s="393"/>
      <c r="F2750" s="393" t="s">
        <v>273</v>
      </c>
      <c r="G2750" s="394">
        <v>5.4000000000000003E-3</v>
      </c>
      <c r="H2750" s="395">
        <f>VLOOKUP(B2750,'CMP-SIN-SD-10-2023'!A:D,4,0)</f>
        <v>320.94</v>
      </c>
      <c r="I2750" s="395"/>
      <c r="J2750" s="25">
        <f t="shared" ref="J2750:J2753" si="1331">TRUNC((H2750*G2750),2)</f>
        <v>1.73</v>
      </c>
      <c r="M2750" s="25">
        <f>VLOOKUP(B2750,'CMP-SIN-SD-10-2023'!A:D,4,0)</f>
        <v>320.94</v>
      </c>
      <c r="N2750" s="25" t="b">
        <f t="shared" ref="N2750:N2753" si="1332">M2750=H2750</f>
        <v>1</v>
      </c>
    </row>
    <row r="2751" spans="1:16" ht="60" x14ac:dyDescent="0.25">
      <c r="A2751" s="367">
        <f t="shared" si="1330"/>
        <v>93382</v>
      </c>
      <c r="B2751" s="226">
        <v>5903</v>
      </c>
      <c r="C2751" s="227"/>
      <c r="D2751" s="227" t="s">
        <v>416</v>
      </c>
      <c r="E2751" s="228"/>
      <c r="F2751" s="228" t="s">
        <v>395</v>
      </c>
      <c r="G2751" s="368">
        <v>5.9999999999999995E-4</v>
      </c>
      <c r="H2751" s="369">
        <f>VLOOKUP(B2751,'CMP-SIN-SD-10-2023'!A:D,4,0)</f>
        <v>74.61</v>
      </c>
      <c r="I2751" s="369"/>
      <c r="J2751" s="25">
        <f t="shared" si="1331"/>
        <v>0.04</v>
      </c>
      <c r="M2751" s="25">
        <f>VLOOKUP(B2751,'CMP-SIN-SD-10-2023'!A:D,4,0)</f>
        <v>74.61</v>
      </c>
      <c r="N2751" s="25" t="b">
        <f t="shared" si="1332"/>
        <v>1</v>
      </c>
    </row>
    <row r="2752" spans="1:16" x14ac:dyDescent="0.25">
      <c r="A2752" s="367">
        <f t="shared" si="1330"/>
        <v>93382</v>
      </c>
      <c r="B2752" s="226">
        <v>88316</v>
      </c>
      <c r="C2752" s="227"/>
      <c r="D2752" s="227" t="s">
        <v>3346</v>
      </c>
      <c r="E2752" s="228"/>
      <c r="F2752" s="228" t="s">
        <v>517</v>
      </c>
      <c r="G2752" s="368">
        <v>0.78659999999999997</v>
      </c>
      <c r="H2752" s="369">
        <f>VLOOKUP(B2752,'CMP-SIN-SD-10-2023'!A:D,4,0)</f>
        <v>21.91</v>
      </c>
      <c r="I2752" s="369"/>
      <c r="J2752" s="25">
        <f t="shared" si="1331"/>
        <v>17.23</v>
      </c>
      <c r="M2752" s="25">
        <f>VLOOKUP(B2752,'CMP-SIN-SD-10-2023'!A:D,4,0)</f>
        <v>21.91</v>
      </c>
      <c r="N2752" s="25" t="b">
        <f t="shared" si="1332"/>
        <v>1</v>
      </c>
    </row>
    <row r="2753" spans="1:16" ht="45" x14ac:dyDescent="0.25">
      <c r="A2753" s="378">
        <f t="shared" si="1330"/>
        <v>93382</v>
      </c>
      <c r="B2753" s="379">
        <v>91533</v>
      </c>
      <c r="C2753" s="380"/>
      <c r="D2753" s="380" t="s">
        <v>350</v>
      </c>
      <c r="E2753" s="381"/>
      <c r="F2753" s="381" t="s">
        <v>273</v>
      </c>
      <c r="G2753" s="382">
        <v>0.19620000000000001</v>
      </c>
      <c r="H2753" s="383">
        <f>VLOOKUP(B2753,'CMP-SIN-SD-10-2023'!A:D,4,0)</f>
        <v>32.020000000000003</v>
      </c>
      <c r="I2753" s="383"/>
      <c r="J2753" s="25">
        <f t="shared" si="1331"/>
        <v>6.28</v>
      </c>
      <c r="M2753" s="25">
        <f>VLOOKUP(B2753,'CMP-SIN-SD-10-2023'!A:D,4,0)</f>
        <v>32.020000000000003</v>
      </c>
      <c r="N2753" s="25" t="b">
        <f t="shared" si="1332"/>
        <v>1</v>
      </c>
    </row>
    <row r="2754" spans="1:16" ht="45" x14ac:dyDescent="0.25">
      <c r="A2754" s="328">
        <v>97086</v>
      </c>
      <c r="B2754" s="357"/>
      <c r="C2754" s="339" t="s">
        <v>4886</v>
      </c>
      <c r="D2754" s="339"/>
      <c r="E2754" s="334" t="s">
        <v>3</v>
      </c>
      <c r="F2754" s="334"/>
      <c r="G2754" s="358"/>
      <c r="H2754" s="359"/>
      <c r="I2754" s="340">
        <f>SUMIF(A:A,A2754,J:J)</f>
        <v>137.63999999999999</v>
      </c>
    </row>
    <row r="2755" spans="1:16" x14ac:dyDescent="0.25">
      <c r="A2755" s="390">
        <f t="shared" ref="A2755:A2761" si="1333">IF(O2755&lt;&gt;0,O2755,A2754)</f>
        <v>97086</v>
      </c>
      <c r="B2755" s="391">
        <v>88239</v>
      </c>
      <c r="C2755" s="392"/>
      <c r="D2755" s="392" t="s">
        <v>3282</v>
      </c>
      <c r="E2755" s="393"/>
      <c r="F2755" s="393" t="s">
        <v>517</v>
      </c>
      <c r="G2755" s="394">
        <v>1.444</v>
      </c>
      <c r="H2755" s="395">
        <f>VLOOKUP(B2755,'CMP-SIN-SD-10-2023'!A:D,4,0)</f>
        <v>22.62</v>
      </c>
      <c r="I2755" s="395"/>
      <c r="J2755" s="25">
        <f t="shared" ref="J2755:J2761" si="1334">TRUNC((H2755*G2755),2)</f>
        <v>32.659999999999997</v>
      </c>
      <c r="M2755" s="25">
        <f>VLOOKUP(B2755,'CMP-SIN-SD-10-2023'!A:D,4,0)</f>
        <v>22.62</v>
      </c>
      <c r="N2755" s="25" t="b">
        <f t="shared" ref="N2755:N2761" si="1335">M2755=H2755</f>
        <v>1</v>
      </c>
    </row>
    <row r="2756" spans="1:16" x14ac:dyDescent="0.25">
      <c r="A2756" s="367">
        <f t="shared" si="1333"/>
        <v>97086</v>
      </c>
      <c r="B2756" s="226">
        <v>88262</v>
      </c>
      <c r="C2756" s="227"/>
      <c r="D2756" s="227" t="s">
        <v>3302</v>
      </c>
      <c r="E2756" s="228"/>
      <c r="F2756" s="228" t="s">
        <v>517</v>
      </c>
      <c r="G2756" s="368">
        <v>2.3570000000000002</v>
      </c>
      <c r="H2756" s="369">
        <f>VLOOKUP(B2756,'CMP-SIN-SD-10-2023'!A:D,4,0)</f>
        <v>29.14</v>
      </c>
      <c r="I2756" s="369"/>
      <c r="J2756" s="25">
        <f t="shared" si="1334"/>
        <v>68.680000000000007</v>
      </c>
      <c r="M2756" s="25">
        <f>VLOOKUP(B2756,'CMP-SIN-SD-10-2023'!A:D,4,0)</f>
        <v>29.14</v>
      </c>
      <c r="N2756" s="25" t="b">
        <f t="shared" si="1335"/>
        <v>1</v>
      </c>
    </row>
    <row r="2757" spans="1:16" ht="30" x14ac:dyDescent="0.25">
      <c r="A2757" s="367">
        <f t="shared" si="1333"/>
        <v>97086</v>
      </c>
      <c r="B2757" s="226">
        <v>2692</v>
      </c>
      <c r="C2757" s="227"/>
      <c r="D2757" s="227" t="s">
        <v>7570</v>
      </c>
      <c r="E2757" s="228"/>
      <c r="F2757" s="228" t="s">
        <v>3012</v>
      </c>
      <c r="G2757" s="368">
        <v>1.7000000000000001E-2</v>
      </c>
      <c r="H2757" s="369">
        <f>VLOOKUP(B2757,'INS-SIN-SD-10-2023'!A:D,4,0)</f>
        <v>7.71</v>
      </c>
      <c r="I2757" s="369"/>
      <c r="J2757" s="25">
        <f t="shared" si="1334"/>
        <v>0.13</v>
      </c>
      <c r="M2757" s="25">
        <f>VLOOKUP(B2757,'INS-SIN-SD-10-2023'!A:D,4,0)</f>
        <v>7.71</v>
      </c>
      <c r="N2757" s="25" t="b">
        <f t="shared" si="1335"/>
        <v>1</v>
      </c>
      <c r="O2757" s="377"/>
      <c r="P2757" s="377" t="s">
        <v>13773</v>
      </c>
    </row>
    <row r="2758" spans="1:16" ht="30" x14ac:dyDescent="0.25">
      <c r="A2758" s="367">
        <f t="shared" si="1333"/>
        <v>97086</v>
      </c>
      <c r="B2758" s="226">
        <v>4517</v>
      </c>
      <c r="C2758" s="227"/>
      <c r="D2758" s="227" t="s">
        <v>7764</v>
      </c>
      <c r="E2758" s="228"/>
      <c r="F2758" s="228" t="s">
        <v>16</v>
      </c>
      <c r="G2758" s="368">
        <v>0.44</v>
      </c>
      <c r="H2758" s="369">
        <f>VLOOKUP(B2758,'INS-SIN-SD-10-2023'!A:D,4,0)</f>
        <v>2.77</v>
      </c>
      <c r="I2758" s="369"/>
      <c r="J2758" s="25">
        <f t="shared" si="1334"/>
        <v>1.21</v>
      </c>
      <c r="M2758" s="25">
        <f>VLOOKUP(B2758,'INS-SIN-SD-10-2023'!A:D,4,0)</f>
        <v>2.77</v>
      </c>
      <c r="N2758" s="25" t="b">
        <f t="shared" si="1335"/>
        <v>1</v>
      </c>
      <c r="O2758" s="377"/>
      <c r="P2758" s="377" t="s">
        <v>13773</v>
      </c>
    </row>
    <row r="2759" spans="1:16" ht="30" x14ac:dyDescent="0.25">
      <c r="A2759" s="367">
        <f t="shared" si="1333"/>
        <v>97086</v>
      </c>
      <c r="B2759" s="226">
        <v>4491</v>
      </c>
      <c r="C2759" s="227"/>
      <c r="D2759" s="227" t="s">
        <v>7718</v>
      </c>
      <c r="E2759" s="228"/>
      <c r="F2759" s="228" t="s">
        <v>16</v>
      </c>
      <c r="G2759" s="368">
        <v>0.37</v>
      </c>
      <c r="H2759" s="369">
        <f>VLOOKUP(B2759,'INS-SIN-SD-10-2023'!A:D,4,0)</f>
        <v>7.92</v>
      </c>
      <c r="I2759" s="369"/>
      <c r="J2759" s="25">
        <f t="shared" si="1334"/>
        <v>2.93</v>
      </c>
      <c r="M2759" s="25">
        <f>VLOOKUP(B2759,'INS-SIN-SD-10-2023'!A:D,4,0)</f>
        <v>7.92</v>
      </c>
      <c r="N2759" s="25" t="b">
        <f t="shared" si="1335"/>
        <v>1</v>
      </c>
      <c r="O2759" s="377"/>
      <c r="P2759" s="377" t="s">
        <v>13773</v>
      </c>
    </row>
    <row r="2760" spans="1:16" x14ac:dyDescent="0.25">
      <c r="A2760" s="367">
        <f t="shared" si="1333"/>
        <v>97086</v>
      </c>
      <c r="B2760" s="226">
        <v>5068</v>
      </c>
      <c r="C2760" s="227"/>
      <c r="D2760" s="227" t="s">
        <v>7727</v>
      </c>
      <c r="E2760" s="228"/>
      <c r="F2760" s="228" t="s">
        <v>17</v>
      </c>
      <c r="G2760" s="368">
        <v>9.5000000000000001E-2</v>
      </c>
      <c r="H2760" s="369">
        <f>VLOOKUP(B2760,'INS-SIN-SD-10-2023'!A:D,4,0)</f>
        <v>20.239999999999998</v>
      </c>
      <c r="I2760" s="369"/>
      <c r="J2760" s="25">
        <f t="shared" si="1334"/>
        <v>1.92</v>
      </c>
      <c r="M2760" s="25">
        <f>VLOOKUP(B2760,'INS-SIN-SD-10-2023'!A:D,4,0)</f>
        <v>20.239999999999998</v>
      </c>
      <c r="N2760" s="25" t="b">
        <f t="shared" si="1335"/>
        <v>1</v>
      </c>
      <c r="O2760" s="377"/>
      <c r="P2760" s="377" t="s">
        <v>13773</v>
      </c>
    </row>
    <row r="2761" spans="1:16" ht="30" x14ac:dyDescent="0.25">
      <c r="A2761" s="378">
        <f t="shared" si="1333"/>
        <v>97086</v>
      </c>
      <c r="B2761" s="379">
        <v>6193</v>
      </c>
      <c r="C2761" s="380"/>
      <c r="D2761" s="380" t="s">
        <v>7776</v>
      </c>
      <c r="E2761" s="381"/>
      <c r="F2761" s="381" t="s">
        <v>16</v>
      </c>
      <c r="G2761" s="382">
        <v>1.38</v>
      </c>
      <c r="H2761" s="383">
        <f>VLOOKUP(B2761,'INS-SIN-SD-10-2023'!A:D,4,0)</f>
        <v>21.82</v>
      </c>
      <c r="I2761" s="383"/>
      <c r="J2761" s="25">
        <f t="shared" si="1334"/>
        <v>30.11</v>
      </c>
      <c r="M2761" s="25">
        <f>VLOOKUP(B2761,'INS-SIN-SD-10-2023'!A:D,4,0)</f>
        <v>21.82</v>
      </c>
      <c r="N2761" s="25" t="b">
        <f t="shared" si="1335"/>
        <v>1</v>
      </c>
      <c r="O2761" s="377"/>
      <c r="P2761" s="377" t="s">
        <v>13773</v>
      </c>
    </row>
    <row r="2762" spans="1:16" ht="45" x14ac:dyDescent="0.25">
      <c r="A2762" s="328">
        <v>92770</v>
      </c>
      <c r="B2762" s="357"/>
      <c r="C2762" s="339" t="s">
        <v>5426</v>
      </c>
      <c r="D2762" s="339"/>
      <c r="E2762" s="334" t="s">
        <v>17</v>
      </c>
      <c r="F2762" s="334"/>
      <c r="G2762" s="358"/>
      <c r="H2762" s="359"/>
      <c r="I2762" s="340">
        <f>SUMIF(A:A,A2762,J:J)</f>
        <v>13.38</v>
      </c>
      <c r="J2762" s="377"/>
      <c r="K2762" s="377"/>
      <c r="L2762" s="377"/>
      <c r="M2762" s="377"/>
      <c r="N2762" s="377"/>
      <c r="O2762" s="377"/>
      <c r="P2762" s="377"/>
    </row>
    <row r="2763" spans="1:16" x14ac:dyDescent="0.25">
      <c r="A2763" s="390">
        <f t="shared" ref="A2763:A2767" si="1336">IF(O2763&lt;&gt;0,O2763,A2762)</f>
        <v>92770</v>
      </c>
      <c r="B2763" s="391">
        <v>92802</v>
      </c>
      <c r="C2763" s="392"/>
      <c r="D2763" s="392" t="s">
        <v>5181</v>
      </c>
      <c r="E2763" s="393"/>
      <c r="F2763" s="393" t="s">
        <v>17</v>
      </c>
      <c r="G2763" s="394">
        <v>1</v>
      </c>
      <c r="H2763" s="395">
        <f>VLOOKUP(B2763,'CMP-SIN-SD-10-2023'!A:D,4,0)</f>
        <v>11.48</v>
      </c>
      <c r="I2763" s="395"/>
      <c r="J2763" s="25">
        <f t="shared" ref="J2763:J2767" si="1337">TRUNC((H2763*G2763),2)</f>
        <v>11.48</v>
      </c>
      <c r="M2763" s="25">
        <f>VLOOKUP(B2763,'CMP-SIN-SD-10-2023'!A:D,4,0)</f>
        <v>11.48</v>
      </c>
      <c r="N2763" s="25" t="b">
        <f t="shared" ref="N2763:N2767" si="1338">M2763=H2763</f>
        <v>1</v>
      </c>
      <c r="O2763" s="377"/>
      <c r="P2763" s="377"/>
    </row>
    <row r="2764" spans="1:16" x14ac:dyDescent="0.25">
      <c r="A2764" s="367">
        <f t="shared" si="1336"/>
        <v>92770</v>
      </c>
      <c r="B2764" s="226">
        <v>88238</v>
      </c>
      <c r="C2764" s="227"/>
      <c r="D2764" s="227" t="s">
        <v>3281</v>
      </c>
      <c r="E2764" s="228"/>
      <c r="F2764" s="228" t="s">
        <v>517</v>
      </c>
      <c r="G2764" s="368">
        <v>6.6E-3</v>
      </c>
      <c r="H2764" s="369">
        <f>VLOOKUP(B2764,'CMP-SIN-SD-10-2023'!A:D,4,0)</f>
        <v>22.75</v>
      </c>
      <c r="I2764" s="369"/>
      <c r="J2764" s="25">
        <f t="shared" si="1337"/>
        <v>0.15</v>
      </c>
      <c r="M2764" s="25">
        <f>VLOOKUP(B2764,'CMP-SIN-SD-10-2023'!A:D,4,0)</f>
        <v>22.75</v>
      </c>
      <c r="N2764" s="25" t="b">
        <f t="shared" si="1338"/>
        <v>1</v>
      </c>
      <c r="O2764" s="377"/>
      <c r="P2764" s="377"/>
    </row>
    <row r="2765" spans="1:16" x14ac:dyDescent="0.25">
      <c r="A2765" s="367">
        <f t="shared" si="1336"/>
        <v>92770</v>
      </c>
      <c r="B2765" s="226">
        <v>88245</v>
      </c>
      <c r="C2765" s="227"/>
      <c r="D2765" s="227" t="s">
        <v>3287</v>
      </c>
      <c r="E2765" s="228"/>
      <c r="F2765" s="228" t="s">
        <v>517</v>
      </c>
      <c r="G2765" s="368">
        <v>4.0300000000000002E-2</v>
      </c>
      <c r="H2765" s="369">
        <f>VLOOKUP(B2765,'CMP-SIN-SD-10-2023'!A:D,4,0)</f>
        <v>29.32</v>
      </c>
      <c r="I2765" s="369"/>
      <c r="J2765" s="25">
        <f t="shared" si="1337"/>
        <v>1.18</v>
      </c>
      <c r="M2765" s="25">
        <f>VLOOKUP(B2765,'CMP-SIN-SD-10-2023'!A:D,4,0)</f>
        <v>29.32</v>
      </c>
      <c r="N2765" s="25" t="b">
        <f t="shared" si="1338"/>
        <v>1</v>
      </c>
      <c r="O2765" s="377"/>
      <c r="P2765" s="377"/>
    </row>
    <row r="2766" spans="1:16" ht="45" x14ac:dyDescent="0.25">
      <c r="A2766" s="367">
        <f t="shared" si="1336"/>
        <v>92770</v>
      </c>
      <c r="B2766" s="226">
        <v>39017</v>
      </c>
      <c r="C2766" s="227"/>
      <c r="D2766" s="227" t="s">
        <v>7602</v>
      </c>
      <c r="E2766" s="228"/>
      <c r="F2766" s="228" t="s">
        <v>6</v>
      </c>
      <c r="G2766" s="368">
        <v>0.72799999999999998</v>
      </c>
      <c r="H2766" s="369">
        <f>VLOOKUP(B2766,'INS-SIN-SD-10-2023'!A:D,4,0)</f>
        <v>0.22</v>
      </c>
      <c r="I2766" s="369"/>
      <c r="J2766" s="25">
        <f t="shared" si="1337"/>
        <v>0.16</v>
      </c>
      <c r="M2766" s="25">
        <f>VLOOKUP(B2766,'INS-SIN-SD-10-2023'!A:D,4,0)</f>
        <v>0.22</v>
      </c>
      <c r="N2766" s="25" t="b">
        <f t="shared" si="1338"/>
        <v>1</v>
      </c>
      <c r="O2766" s="377"/>
      <c r="P2766" s="377" t="s">
        <v>13773</v>
      </c>
    </row>
    <row r="2767" spans="1:16" ht="30" x14ac:dyDescent="0.25">
      <c r="A2767" s="378">
        <f t="shared" si="1336"/>
        <v>92770</v>
      </c>
      <c r="B2767" s="379">
        <v>43132</v>
      </c>
      <c r="C2767" s="380"/>
      <c r="D2767" s="380" t="s">
        <v>7454</v>
      </c>
      <c r="E2767" s="381"/>
      <c r="F2767" s="381" t="s">
        <v>17</v>
      </c>
      <c r="G2767" s="382">
        <v>2.5000000000000001E-2</v>
      </c>
      <c r="H2767" s="383">
        <f>VLOOKUP(B2767,'INS-SIN-SD-10-2023'!A:D,4,0)</f>
        <v>16.7</v>
      </c>
      <c r="I2767" s="383"/>
      <c r="J2767" s="25">
        <f t="shared" si="1337"/>
        <v>0.41</v>
      </c>
      <c r="M2767" s="25">
        <f>VLOOKUP(B2767,'INS-SIN-SD-10-2023'!A:D,4,0)</f>
        <v>16.7</v>
      </c>
      <c r="N2767" s="25" t="b">
        <f t="shared" si="1338"/>
        <v>1</v>
      </c>
      <c r="O2767" s="377"/>
      <c r="P2767" s="377" t="s">
        <v>13773</v>
      </c>
    </row>
    <row r="2768" spans="1:16" ht="45" x14ac:dyDescent="0.25">
      <c r="A2768" s="328" t="s">
        <v>5066</v>
      </c>
      <c r="B2768" s="357"/>
      <c r="C2768" s="339" t="s">
        <v>5067</v>
      </c>
      <c r="D2768" s="339"/>
      <c r="E2768" s="334" t="s">
        <v>16</v>
      </c>
      <c r="F2768" s="334"/>
      <c r="G2768" s="358"/>
      <c r="H2768" s="359"/>
      <c r="I2768" s="340">
        <f>SUMIF(A:A,A2768,J:J)</f>
        <v>167.06</v>
      </c>
      <c r="J2768" s="377"/>
      <c r="K2768" s="377"/>
      <c r="L2768" s="377"/>
      <c r="M2768" s="377"/>
      <c r="N2768" s="377"/>
      <c r="O2768" s="377"/>
      <c r="P2768" s="377"/>
    </row>
    <row r="2769" spans="1:16" ht="30" x14ac:dyDescent="0.25">
      <c r="A2769" s="390" t="str">
        <f t="shared" ref="A2769:A2778" si="1339">IF(O2769&lt;&gt;0,O2769,A2768)</f>
        <v>CCU.03.0004</v>
      </c>
      <c r="B2769" s="391">
        <v>95579</v>
      </c>
      <c r="C2769" s="392"/>
      <c r="D2769" s="392" t="s">
        <v>5162</v>
      </c>
      <c r="E2769" s="393"/>
      <c r="F2769" s="393" t="s">
        <v>17</v>
      </c>
      <c r="G2769" s="394">
        <v>2.9904000000000002</v>
      </c>
      <c r="H2769" s="395">
        <f>VLOOKUP(B2769,'CMP-SIN-SD-10-2023'!A:D,4,0)</f>
        <v>9.74</v>
      </c>
      <c r="I2769" s="395"/>
      <c r="J2769" s="25">
        <f t="shared" ref="J2769:J2778" si="1340">TRUNC((H2769*G2769),2)</f>
        <v>29.12</v>
      </c>
      <c r="M2769" s="25">
        <f>VLOOKUP(B2769,'CMP-SIN-SD-10-2023'!A:D,4,0)</f>
        <v>9.74</v>
      </c>
      <c r="N2769" s="25" t="b">
        <f t="shared" ref="N2769:N2778" si="1341">M2769=H2769</f>
        <v>1</v>
      </c>
      <c r="O2769" s="377"/>
      <c r="P2769" s="377"/>
    </row>
    <row r="2770" spans="1:16" ht="30" x14ac:dyDescent="0.25">
      <c r="A2770" s="367" t="str">
        <f t="shared" si="1339"/>
        <v>CCU.03.0004</v>
      </c>
      <c r="B2770" s="226">
        <v>95584</v>
      </c>
      <c r="C2770" s="227"/>
      <c r="D2770" s="227" t="s">
        <v>5163</v>
      </c>
      <c r="E2770" s="228"/>
      <c r="F2770" s="228" t="s">
        <v>17</v>
      </c>
      <c r="G2770" s="368">
        <v>0.29133300000000001</v>
      </c>
      <c r="H2770" s="369">
        <f>VLOOKUP(B2770,'CMP-SIN-SD-10-2023'!A:D,4,0)</f>
        <v>15.57</v>
      </c>
      <c r="I2770" s="369"/>
      <c r="J2770" s="25">
        <f t="shared" si="1340"/>
        <v>4.53</v>
      </c>
      <c r="M2770" s="25">
        <f>VLOOKUP(B2770,'CMP-SIN-SD-10-2023'!A:D,4,0)</f>
        <v>15.57</v>
      </c>
      <c r="N2770" s="25" t="b">
        <f t="shared" si="1341"/>
        <v>1</v>
      </c>
      <c r="O2770" s="377"/>
      <c r="P2770" s="377"/>
    </row>
    <row r="2771" spans="1:16" ht="45" x14ac:dyDescent="0.25">
      <c r="A2771" s="367" t="str">
        <f t="shared" si="1339"/>
        <v>CCU.03.0004</v>
      </c>
      <c r="B2771" s="226">
        <v>97913</v>
      </c>
      <c r="C2771" s="227"/>
      <c r="D2771" s="227" t="s">
        <v>3136</v>
      </c>
      <c r="E2771" s="228"/>
      <c r="F2771" s="228" t="s">
        <v>2978</v>
      </c>
      <c r="G2771" s="368">
        <v>3.8667E-2</v>
      </c>
      <c r="H2771" s="369">
        <f>VLOOKUP(B2771,'CMP-SIN-SD-10-2023'!A:D,4,0)</f>
        <v>3.3</v>
      </c>
      <c r="I2771" s="369"/>
      <c r="J2771" s="25">
        <f t="shared" si="1340"/>
        <v>0.12</v>
      </c>
      <c r="M2771" s="25">
        <f>VLOOKUP(B2771,'CMP-SIN-SD-10-2023'!A:D,4,0)</f>
        <v>3.3</v>
      </c>
      <c r="N2771" s="25" t="b">
        <f t="shared" si="1341"/>
        <v>1</v>
      </c>
      <c r="O2771" s="377"/>
      <c r="P2771" s="377"/>
    </row>
    <row r="2772" spans="1:16" x14ac:dyDescent="0.25">
      <c r="A2772" s="367" t="str">
        <f t="shared" si="1339"/>
        <v>CCU.03.0004</v>
      </c>
      <c r="B2772" s="226">
        <v>88316</v>
      </c>
      <c r="C2772" s="227"/>
      <c r="D2772" s="227" t="s">
        <v>3346</v>
      </c>
      <c r="E2772" s="228"/>
      <c r="F2772" s="228" t="s">
        <v>517</v>
      </c>
      <c r="G2772" s="368">
        <v>0.33453300000000002</v>
      </c>
      <c r="H2772" s="369">
        <f>VLOOKUP(B2772,'CMP-SIN-SD-10-2023'!A:D,4,0)</f>
        <v>21.91</v>
      </c>
      <c r="I2772" s="369"/>
      <c r="J2772" s="25">
        <f t="shared" si="1340"/>
        <v>7.32</v>
      </c>
      <c r="M2772" s="25">
        <f>VLOOKUP(B2772,'CMP-SIN-SD-10-2023'!A:D,4,0)</f>
        <v>21.91</v>
      </c>
      <c r="N2772" s="25" t="b">
        <f t="shared" si="1341"/>
        <v>1</v>
      </c>
      <c r="O2772" s="377"/>
      <c r="P2772" s="377"/>
    </row>
    <row r="2773" spans="1:16" x14ac:dyDescent="0.25">
      <c r="A2773" s="367" t="str">
        <f t="shared" si="1339"/>
        <v>CCU.03.0004</v>
      </c>
      <c r="B2773" s="226">
        <v>90776</v>
      </c>
      <c r="C2773" s="227"/>
      <c r="D2773" s="227" t="s">
        <v>3368</v>
      </c>
      <c r="E2773" s="228"/>
      <c r="F2773" s="228" t="s">
        <v>517</v>
      </c>
      <c r="G2773" s="368">
        <v>0.111467</v>
      </c>
      <c r="H2773" s="369">
        <f>VLOOKUP(B2773,'CMP-SIN-SD-10-2023'!A:D,4,0)</f>
        <v>24.01</v>
      </c>
      <c r="I2773" s="369"/>
      <c r="J2773" s="25">
        <f t="shared" si="1340"/>
        <v>2.67</v>
      </c>
      <c r="M2773" s="25">
        <f>VLOOKUP(B2773,'CMP-SIN-SD-10-2023'!A:D,4,0)</f>
        <v>24.01</v>
      </c>
      <c r="N2773" s="25" t="b">
        <f t="shared" si="1341"/>
        <v>1</v>
      </c>
      <c r="O2773" s="377"/>
      <c r="P2773" s="377"/>
    </row>
    <row r="2774" spans="1:16" ht="30" x14ac:dyDescent="0.25">
      <c r="A2774" s="367" t="str">
        <f t="shared" si="1339"/>
        <v>CCU.03.0004</v>
      </c>
      <c r="B2774" s="226">
        <v>90778</v>
      </c>
      <c r="C2774" s="227"/>
      <c r="D2774" s="227" t="s">
        <v>3369</v>
      </c>
      <c r="E2774" s="228"/>
      <c r="F2774" s="228" t="s">
        <v>517</v>
      </c>
      <c r="G2774" s="368">
        <v>2.0933E-2</v>
      </c>
      <c r="H2774" s="369">
        <f>VLOOKUP(B2774,'CMP-SIN-SD-10-2023'!A:D,4,0)</f>
        <v>131.04</v>
      </c>
      <c r="I2774" s="369"/>
      <c r="J2774" s="25">
        <f t="shared" si="1340"/>
        <v>2.74</v>
      </c>
      <c r="M2774" s="25">
        <f>VLOOKUP(B2774,'CMP-SIN-SD-10-2023'!A:D,4,0)</f>
        <v>131.04</v>
      </c>
      <c r="N2774" s="25" t="b">
        <f t="shared" si="1341"/>
        <v>1</v>
      </c>
      <c r="O2774" s="377"/>
      <c r="P2774" s="377"/>
    </row>
    <row r="2775" spans="1:16" ht="60" x14ac:dyDescent="0.25">
      <c r="A2775" s="367" t="str">
        <f t="shared" si="1339"/>
        <v>CCU.03.0004</v>
      </c>
      <c r="B2775" s="226">
        <v>100973</v>
      </c>
      <c r="C2775" s="227"/>
      <c r="D2775" s="227" t="s">
        <v>3167</v>
      </c>
      <c r="E2775" s="228"/>
      <c r="F2775" s="228" t="s">
        <v>12</v>
      </c>
      <c r="G2775" s="368">
        <v>0.1288</v>
      </c>
      <c r="H2775" s="369">
        <f>VLOOKUP(B2775,'CMP-SIN-SD-10-2023'!A:D,4,0)</f>
        <v>8.9</v>
      </c>
      <c r="I2775" s="369"/>
      <c r="J2775" s="25">
        <f t="shared" si="1340"/>
        <v>1.1399999999999999</v>
      </c>
      <c r="M2775" s="25">
        <f>VLOOKUP(B2775,'CMP-SIN-SD-10-2023'!A:D,4,0)</f>
        <v>8.9</v>
      </c>
      <c r="N2775" s="25" t="b">
        <f t="shared" si="1341"/>
        <v>1</v>
      </c>
      <c r="O2775" s="377"/>
      <c r="P2775" s="377"/>
    </row>
    <row r="2776" spans="1:16" ht="75" x14ac:dyDescent="0.25">
      <c r="A2776" s="367" t="str">
        <f t="shared" si="1339"/>
        <v>CCU.03.0004</v>
      </c>
      <c r="B2776" s="226">
        <v>90675</v>
      </c>
      <c r="C2776" s="227"/>
      <c r="D2776" s="227" t="s">
        <v>459</v>
      </c>
      <c r="E2776" s="228"/>
      <c r="F2776" s="228" t="s">
        <v>395</v>
      </c>
      <c r="G2776" s="368">
        <v>5.9400000000000001E-2</v>
      </c>
      <c r="H2776" s="369">
        <f>VLOOKUP(B2776,'CMP-SIN-SD-10-2023'!A:D,4,0)</f>
        <v>296.19</v>
      </c>
      <c r="I2776" s="369"/>
      <c r="J2776" s="25">
        <f t="shared" si="1340"/>
        <v>17.59</v>
      </c>
      <c r="M2776" s="25">
        <f>VLOOKUP(B2776,'CMP-SIN-SD-10-2023'!A:D,4,0)</f>
        <v>296.19</v>
      </c>
      <c r="N2776" s="25" t="b">
        <f t="shared" si="1341"/>
        <v>1</v>
      </c>
      <c r="O2776" s="377"/>
      <c r="P2776" s="377"/>
    </row>
    <row r="2777" spans="1:16" ht="75" x14ac:dyDescent="0.25">
      <c r="A2777" s="367" t="str">
        <f t="shared" si="1339"/>
        <v>CCU.03.0004</v>
      </c>
      <c r="B2777" s="226">
        <v>90674</v>
      </c>
      <c r="C2777" s="227"/>
      <c r="D2777" s="227" t="s">
        <v>338</v>
      </c>
      <c r="E2777" s="228"/>
      <c r="F2777" s="228" t="s">
        <v>273</v>
      </c>
      <c r="G2777" s="368">
        <v>2.4199999999999999E-2</v>
      </c>
      <c r="H2777" s="369">
        <f>VLOOKUP(B2777,'CMP-SIN-SD-10-2023'!A:D,4,0)</f>
        <v>684.11</v>
      </c>
      <c r="I2777" s="369"/>
      <c r="J2777" s="25">
        <f t="shared" si="1340"/>
        <v>16.55</v>
      </c>
      <c r="M2777" s="25">
        <f>VLOOKUP(B2777,'CMP-SIN-SD-10-2023'!A:D,4,0)</f>
        <v>684.11</v>
      </c>
      <c r="N2777" s="25" t="b">
        <f t="shared" si="1341"/>
        <v>1</v>
      </c>
      <c r="O2777" s="377"/>
      <c r="P2777" s="377"/>
    </row>
    <row r="2778" spans="1:16" ht="45" x14ac:dyDescent="0.25">
      <c r="A2778" s="378" t="str">
        <f t="shared" si="1339"/>
        <v>CCU.03.0004</v>
      </c>
      <c r="B2778" s="379">
        <v>43360</v>
      </c>
      <c r="C2778" s="380"/>
      <c r="D2778" s="380" t="s">
        <v>7539</v>
      </c>
      <c r="E2778" s="381"/>
      <c r="F2778" s="381" t="s">
        <v>12</v>
      </c>
      <c r="G2778" s="382">
        <v>0.15106700000000001</v>
      </c>
      <c r="H2778" s="383">
        <f>VLOOKUP(B2778,'INS-SIN-SD-10-2023'!A:D,4,0)</f>
        <v>564.54999999999995</v>
      </c>
      <c r="I2778" s="383"/>
      <c r="J2778" s="25">
        <f t="shared" si="1340"/>
        <v>85.28</v>
      </c>
      <c r="M2778" s="25">
        <f>VLOOKUP(B2778,'INS-SIN-SD-10-2023'!A:D,4,0)</f>
        <v>564.54999999999995</v>
      </c>
      <c r="N2778" s="25" t="b">
        <f t="shared" si="1341"/>
        <v>1</v>
      </c>
      <c r="O2778" s="377"/>
      <c r="P2778" s="377" t="s">
        <v>13773</v>
      </c>
    </row>
    <row r="2779" spans="1:16" ht="30" x14ac:dyDescent="0.25">
      <c r="A2779" s="328">
        <v>95584</v>
      </c>
      <c r="B2779" s="357"/>
      <c r="C2779" s="339" t="s">
        <v>5163</v>
      </c>
      <c r="D2779" s="339"/>
      <c r="E2779" s="334" t="s">
        <v>17</v>
      </c>
      <c r="F2779" s="334"/>
      <c r="G2779" s="358"/>
      <c r="H2779" s="359"/>
      <c r="I2779" s="340">
        <f>SUMIF(A:A,A2779,J:J)</f>
        <v>15.570000000000002</v>
      </c>
      <c r="J2779" s="377"/>
      <c r="K2779" s="377"/>
      <c r="L2779" s="377"/>
      <c r="M2779" s="377"/>
      <c r="N2779" s="377"/>
      <c r="O2779" s="377"/>
      <c r="P2779" s="377"/>
    </row>
    <row r="2780" spans="1:16" x14ac:dyDescent="0.25">
      <c r="A2780" s="390">
        <f t="shared" ref="A2780:A2784" si="1342">IF(O2780&lt;&gt;0,O2780,A2779)</f>
        <v>95584</v>
      </c>
      <c r="B2780" s="391">
        <v>92801</v>
      </c>
      <c r="C2780" s="392"/>
      <c r="D2780" s="392" t="s">
        <v>5178</v>
      </c>
      <c r="E2780" s="393"/>
      <c r="F2780" s="393" t="s">
        <v>17</v>
      </c>
      <c r="G2780" s="394">
        <v>1</v>
      </c>
      <c r="H2780" s="395">
        <f>VLOOKUP(B2780,'CMP-SIN-SD-10-2023'!A:D,4,0)</f>
        <v>11.52</v>
      </c>
      <c r="I2780" s="395"/>
      <c r="J2780" s="25">
        <f t="shared" ref="J2780:J2784" si="1343">TRUNC((H2780*G2780),2)</f>
        <v>11.52</v>
      </c>
      <c r="M2780" s="25">
        <f>VLOOKUP(B2780,'CMP-SIN-SD-10-2023'!A:D,4,0)</f>
        <v>11.52</v>
      </c>
      <c r="N2780" s="25" t="b">
        <f t="shared" ref="N2780:N2784" si="1344">M2780=H2780</f>
        <v>1</v>
      </c>
      <c r="O2780" s="377"/>
      <c r="P2780" s="377"/>
    </row>
    <row r="2781" spans="1:16" x14ac:dyDescent="0.25">
      <c r="A2781" s="367">
        <f t="shared" si="1342"/>
        <v>95584</v>
      </c>
      <c r="B2781" s="226">
        <v>88238</v>
      </c>
      <c r="C2781" s="227"/>
      <c r="D2781" s="227" t="s">
        <v>3281</v>
      </c>
      <c r="E2781" s="228"/>
      <c r="F2781" s="228" t="s">
        <v>517</v>
      </c>
      <c r="G2781" s="368">
        <v>2.0799999999999999E-2</v>
      </c>
      <c r="H2781" s="369">
        <f>VLOOKUP(B2781,'CMP-SIN-SD-10-2023'!A:D,4,0)</f>
        <v>22.75</v>
      </c>
      <c r="I2781" s="369"/>
      <c r="J2781" s="25">
        <f t="shared" si="1343"/>
        <v>0.47</v>
      </c>
      <c r="M2781" s="25">
        <f>VLOOKUP(B2781,'CMP-SIN-SD-10-2023'!A:D,4,0)</f>
        <v>22.75</v>
      </c>
      <c r="N2781" s="25" t="b">
        <f t="shared" si="1344"/>
        <v>1</v>
      </c>
      <c r="O2781" s="377"/>
      <c r="P2781" s="377"/>
    </row>
    <row r="2782" spans="1:16" x14ac:dyDescent="0.25">
      <c r="A2782" s="367">
        <f t="shared" si="1342"/>
        <v>95584</v>
      </c>
      <c r="B2782" s="226">
        <v>88245</v>
      </c>
      <c r="C2782" s="227"/>
      <c r="D2782" s="227" t="s">
        <v>3287</v>
      </c>
      <c r="E2782" s="228"/>
      <c r="F2782" s="228" t="s">
        <v>517</v>
      </c>
      <c r="G2782" s="368">
        <v>0.104</v>
      </c>
      <c r="H2782" s="369">
        <f>VLOOKUP(B2782,'CMP-SIN-SD-10-2023'!A:D,4,0)</f>
        <v>29.32</v>
      </c>
      <c r="I2782" s="369"/>
      <c r="J2782" s="25">
        <f t="shared" si="1343"/>
        <v>3.04</v>
      </c>
      <c r="M2782" s="25">
        <f>VLOOKUP(B2782,'CMP-SIN-SD-10-2023'!A:D,4,0)</f>
        <v>29.32</v>
      </c>
      <c r="N2782" s="25" t="b">
        <f t="shared" si="1344"/>
        <v>1</v>
      </c>
      <c r="O2782" s="377"/>
      <c r="P2782" s="377"/>
    </row>
    <row r="2783" spans="1:16" ht="45" x14ac:dyDescent="0.25">
      <c r="A2783" s="367">
        <f t="shared" si="1342"/>
        <v>95584</v>
      </c>
      <c r="B2783" s="226">
        <v>39017</v>
      </c>
      <c r="C2783" s="227"/>
      <c r="D2783" s="227" t="s">
        <v>7602</v>
      </c>
      <c r="E2783" s="228"/>
      <c r="F2783" s="228" t="s">
        <v>6</v>
      </c>
      <c r="G2783" s="368">
        <v>0.97</v>
      </c>
      <c r="H2783" s="369">
        <f>VLOOKUP(B2783,'INS-SIN-SD-10-2023'!A:D,4,0)</f>
        <v>0.22</v>
      </c>
      <c r="I2783" s="369"/>
      <c r="J2783" s="25">
        <f t="shared" si="1343"/>
        <v>0.21</v>
      </c>
      <c r="M2783" s="25">
        <f>VLOOKUP(B2783,'INS-SIN-SD-10-2023'!A:D,4,0)</f>
        <v>0.22</v>
      </c>
      <c r="N2783" s="25" t="b">
        <f t="shared" si="1344"/>
        <v>1</v>
      </c>
      <c r="O2783" s="377"/>
      <c r="P2783" s="377" t="s">
        <v>13773</v>
      </c>
    </row>
    <row r="2784" spans="1:16" ht="30" x14ac:dyDescent="0.25">
      <c r="A2784" s="378">
        <f t="shared" si="1342"/>
        <v>95584</v>
      </c>
      <c r="B2784" s="379">
        <v>43132</v>
      </c>
      <c r="C2784" s="380"/>
      <c r="D2784" s="380" t="s">
        <v>7454</v>
      </c>
      <c r="E2784" s="381"/>
      <c r="F2784" s="381" t="s">
        <v>17</v>
      </c>
      <c r="G2784" s="382">
        <v>0.02</v>
      </c>
      <c r="H2784" s="383">
        <f>VLOOKUP(B2784,'INS-SIN-SD-10-2023'!A:D,4,0)</f>
        <v>16.7</v>
      </c>
      <c r="I2784" s="383"/>
      <c r="J2784" s="25">
        <f t="shared" si="1343"/>
        <v>0.33</v>
      </c>
      <c r="M2784" s="25">
        <f>VLOOKUP(B2784,'INS-SIN-SD-10-2023'!A:D,4,0)</f>
        <v>16.7</v>
      </c>
      <c r="N2784" s="25" t="b">
        <f t="shared" si="1344"/>
        <v>1</v>
      </c>
      <c r="O2784" s="377"/>
      <c r="P2784" s="377" t="s">
        <v>13773</v>
      </c>
    </row>
    <row r="2785" spans="1:16" ht="30" x14ac:dyDescent="0.25">
      <c r="A2785" s="328">
        <v>95578</v>
      </c>
      <c r="B2785" s="357"/>
      <c r="C2785" s="339" t="s">
        <v>14230</v>
      </c>
      <c r="D2785" s="339"/>
      <c r="E2785" s="334" t="s">
        <v>17</v>
      </c>
      <c r="F2785" s="334"/>
      <c r="G2785" s="358"/>
      <c r="H2785" s="359"/>
      <c r="I2785" s="340">
        <f>SUMIF(A:A,A2785,J:J)</f>
        <v>10.06</v>
      </c>
      <c r="J2785" s="377"/>
      <c r="K2785" s="377"/>
      <c r="L2785" s="377"/>
      <c r="M2785" s="377"/>
      <c r="N2785" s="377"/>
      <c r="O2785" s="377"/>
      <c r="P2785" s="377"/>
    </row>
    <row r="2786" spans="1:16" ht="30" x14ac:dyDescent="0.25">
      <c r="A2786" s="390">
        <f t="shared" ref="A2786:A2790" si="1345">IF(O2786&lt;&gt;0,O2786,A2785)</f>
        <v>95578</v>
      </c>
      <c r="B2786" s="391">
        <v>92804</v>
      </c>
      <c r="C2786" s="392"/>
      <c r="D2786" s="392" t="s">
        <v>5182</v>
      </c>
      <c r="E2786" s="393"/>
      <c r="F2786" s="393" t="s">
        <v>17</v>
      </c>
      <c r="G2786" s="394">
        <v>1</v>
      </c>
      <c r="H2786" s="395">
        <f>VLOOKUP(B2786,'CMP-SIN-SD-10-2023'!A:D,4,0)</f>
        <v>9.1</v>
      </c>
      <c r="I2786" s="395"/>
      <c r="J2786" s="25">
        <f t="shared" ref="J2786:J2790" si="1346">TRUNC((H2786*G2786),2)</f>
        <v>9.1</v>
      </c>
      <c r="M2786" s="25">
        <f>VLOOKUP(B2786,'CMP-SIN-SD-10-2023'!A:D,4,0)</f>
        <v>9.1</v>
      </c>
      <c r="N2786" s="25" t="b">
        <f t="shared" ref="N2786:N2790" si="1347">M2786=H2786</f>
        <v>1</v>
      </c>
      <c r="O2786" s="377"/>
      <c r="P2786" s="377"/>
    </row>
    <row r="2787" spans="1:16" x14ac:dyDescent="0.25">
      <c r="A2787" s="367">
        <f t="shared" si="1345"/>
        <v>95578</v>
      </c>
      <c r="B2787" s="226">
        <v>88238</v>
      </c>
      <c r="C2787" s="227"/>
      <c r="D2787" s="227" t="s">
        <v>3281</v>
      </c>
      <c r="E2787" s="228"/>
      <c r="F2787" s="228" t="s">
        <v>517</v>
      </c>
      <c r="G2787" s="368">
        <v>3.3E-3</v>
      </c>
      <c r="H2787" s="369">
        <f>VLOOKUP(B2787,'CMP-SIN-SD-10-2023'!A:D,4,0)</f>
        <v>22.75</v>
      </c>
      <c r="I2787" s="369"/>
      <c r="J2787" s="25">
        <f t="shared" si="1346"/>
        <v>7.0000000000000007E-2</v>
      </c>
      <c r="M2787" s="25">
        <f>VLOOKUP(B2787,'CMP-SIN-SD-10-2023'!A:D,4,0)</f>
        <v>22.75</v>
      </c>
      <c r="N2787" s="25" t="b">
        <f t="shared" si="1347"/>
        <v>1</v>
      </c>
      <c r="O2787" s="377"/>
      <c r="P2787" s="377"/>
    </row>
    <row r="2788" spans="1:16" x14ac:dyDescent="0.25">
      <c r="A2788" s="367">
        <f t="shared" si="1345"/>
        <v>95578</v>
      </c>
      <c r="B2788" s="226">
        <v>88245</v>
      </c>
      <c r="C2788" s="227"/>
      <c r="D2788" s="227" t="s">
        <v>3287</v>
      </c>
      <c r="E2788" s="228"/>
      <c r="F2788" s="228" t="s">
        <v>517</v>
      </c>
      <c r="G2788" s="368">
        <v>1.67E-2</v>
      </c>
      <c r="H2788" s="369">
        <f>VLOOKUP(B2788,'CMP-SIN-SD-10-2023'!A:D,4,0)</f>
        <v>29.32</v>
      </c>
      <c r="I2788" s="369"/>
      <c r="J2788" s="25">
        <f t="shared" si="1346"/>
        <v>0.48</v>
      </c>
      <c r="M2788" s="25">
        <f>VLOOKUP(B2788,'CMP-SIN-SD-10-2023'!A:D,4,0)</f>
        <v>29.32</v>
      </c>
      <c r="N2788" s="25" t="b">
        <f t="shared" si="1347"/>
        <v>1</v>
      </c>
      <c r="O2788" s="377"/>
      <c r="P2788" s="377"/>
    </row>
    <row r="2789" spans="1:16" ht="45" x14ac:dyDescent="0.25">
      <c r="A2789" s="367">
        <f t="shared" si="1345"/>
        <v>95578</v>
      </c>
      <c r="B2789" s="226">
        <v>39017</v>
      </c>
      <c r="C2789" s="227"/>
      <c r="D2789" s="227" t="s">
        <v>7602</v>
      </c>
      <c r="E2789" s="228"/>
      <c r="F2789" s="228" t="s">
        <v>6</v>
      </c>
      <c r="G2789" s="368">
        <v>0.36699999999999999</v>
      </c>
      <c r="H2789" s="369">
        <f>VLOOKUP(B2789,'INS-SIN-SD-10-2023'!A:D,4,0)</f>
        <v>0.22</v>
      </c>
      <c r="I2789" s="369"/>
      <c r="J2789" s="25">
        <f t="shared" si="1346"/>
        <v>0.08</v>
      </c>
      <c r="M2789" s="25">
        <f>VLOOKUP(B2789,'INS-SIN-SD-10-2023'!A:D,4,0)</f>
        <v>0.22</v>
      </c>
      <c r="N2789" s="25" t="b">
        <f t="shared" si="1347"/>
        <v>1</v>
      </c>
      <c r="O2789" s="377"/>
      <c r="P2789" s="377" t="s">
        <v>13773</v>
      </c>
    </row>
    <row r="2790" spans="1:16" ht="30" x14ac:dyDescent="0.25">
      <c r="A2790" s="378">
        <f t="shared" si="1345"/>
        <v>95578</v>
      </c>
      <c r="B2790" s="379">
        <v>43132</v>
      </c>
      <c r="C2790" s="380"/>
      <c r="D2790" s="380" t="s">
        <v>7454</v>
      </c>
      <c r="E2790" s="381"/>
      <c r="F2790" s="381" t="s">
        <v>17</v>
      </c>
      <c r="G2790" s="382">
        <v>0.02</v>
      </c>
      <c r="H2790" s="383">
        <f>VLOOKUP(B2790,'INS-SIN-SD-10-2023'!A:D,4,0)</f>
        <v>16.7</v>
      </c>
      <c r="I2790" s="383"/>
      <c r="J2790" s="25">
        <f t="shared" si="1346"/>
        <v>0.33</v>
      </c>
      <c r="M2790" s="25">
        <f>VLOOKUP(B2790,'INS-SIN-SD-10-2023'!A:D,4,0)</f>
        <v>16.7</v>
      </c>
      <c r="N2790" s="25" t="b">
        <f t="shared" si="1347"/>
        <v>1</v>
      </c>
      <c r="O2790" s="377"/>
      <c r="P2790" s="377" t="s">
        <v>13773</v>
      </c>
    </row>
    <row r="2791" spans="1:16" ht="30" x14ac:dyDescent="0.25">
      <c r="A2791" s="328">
        <v>95601</v>
      </c>
      <c r="B2791" s="357"/>
      <c r="C2791" s="339" t="s">
        <v>4042</v>
      </c>
      <c r="D2791" s="339"/>
      <c r="E2791" s="334" t="s">
        <v>6</v>
      </c>
      <c r="F2791" s="334"/>
      <c r="G2791" s="358"/>
      <c r="H2791" s="359"/>
      <c r="I2791" s="340">
        <f>SUMIF(A:A,A2791,J:J)</f>
        <v>17.380000000000003</v>
      </c>
      <c r="J2791" s="377"/>
      <c r="K2791" s="377"/>
      <c r="L2791" s="377"/>
      <c r="M2791" s="377"/>
      <c r="N2791" s="377"/>
      <c r="O2791" s="377"/>
      <c r="P2791" s="377"/>
    </row>
    <row r="2792" spans="1:16" x14ac:dyDescent="0.25">
      <c r="A2792" s="390">
        <f t="shared" ref="A2792:A2794" si="1348">IF(O2792&lt;&gt;0,O2792,A2791)</f>
        <v>95601</v>
      </c>
      <c r="B2792" s="391">
        <v>88316</v>
      </c>
      <c r="C2792" s="392"/>
      <c r="D2792" s="392" t="s">
        <v>3346</v>
      </c>
      <c r="E2792" s="393"/>
      <c r="F2792" s="393" t="s">
        <v>517</v>
      </c>
      <c r="G2792" s="394">
        <v>0.36299999999999999</v>
      </c>
      <c r="H2792" s="395">
        <f>VLOOKUP(B2792,'CMP-SIN-SD-10-2023'!A:D,4,0)</f>
        <v>21.91</v>
      </c>
      <c r="I2792" s="395"/>
      <c r="J2792" s="25">
        <f t="shared" ref="J2792:J2794" si="1349">TRUNC((H2792*G2792),2)</f>
        <v>7.95</v>
      </c>
      <c r="M2792" s="25">
        <f>VLOOKUP(B2792,'CMP-SIN-SD-10-2023'!A:D,4,0)</f>
        <v>21.91</v>
      </c>
      <c r="N2792" s="25" t="b">
        <f t="shared" ref="N2792:N2794" si="1350">M2792=H2792</f>
        <v>1</v>
      </c>
      <c r="O2792" s="377"/>
      <c r="P2792" s="377"/>
    </row>
    <row r="2793" spans="1:16" ht="45" x14ac:dyDescent="0.25">
      <c r="A2793" s="367">
        <f t="shared" si="1348"/>
        <v>95601</v>
      </c>
      <c r="B2793" s="226">
        <v>102275</v>
      </c>
      <c r="C2793" s="227"/>
      <c r="D2793" s="227" t="s">
        <v>3924</v>
      </c>
      <c r="E2793" s="228"/>
      <c r="F2793" s="228" t="s">
        <v>273</v>
      </c>
      <c r="G2793" s="368">
        <v>0.16270000000000001</v>
      </c>
      <c r="H2793" s="369">
        <f>VLOOKUP(B2793,'CMP-SIN-SD-10-2023'!A:D,4,0)</f>
        <v>27.08</v>
      </c>
      <c r="I2793" s="369"/>
      <c r="J2793" s="25">
        <f t="shared" si="1349"/>
        <v>4.4000000000000004</v>
      </c>
      <c r="M2793" s="25">
        <f>VLOOKUP(B2793,'CMP-SIN-SD-10-2023'!A:D,4,0)</f>
        <v>27.08</v>
      </c>
      <c r="N2793" s="25" t="b">
        <f t="shared" si="1350"/>
        <v>1</v>
      </c>
      <c r="O2793" s="377"/>
      <c r="P2793" s="377"/>
    </row>
    <row r="2794" spans="1:16" ht="45" x14ac:dyDescent="0.25">
      <c r="A2794" s="378">
        <f t="shared" si="1348"/>
        <v>95601</v>
      </c>
      <c r="B2794" s="379">
        <v>102274</v>
      </c>
      <c r="C2794" s="380"/>
      <c r="D2794" s="380" t="s">
        <v>3925</v>
      </c>
      <c r="E2794" s="381"/>
      <c r="F2794" s="381" t="s">
        <v>395</v>
      </c>
      <c r="G2794" s="382">
        <v>0.20030000000000001</v>
      </c>
      <c r="H2794" s="383">
        <f>VLOOKUP(B2794,'CMP-SIN-SD-10-2023'!A:D,4,0)</f>
        <v>25.14</v>
      </c>
      <c r="I2794" s="383"/>
      <c r="J2794" s="25">
        <f t="shared" si="1349"/>
        <v>5.03</v>
      </c>
      <c r="M2794" s="25">
        <f>VLOOKUP(B2794,'CMP-SIN-SD-10-2023'!A:D,4,0)</f>
        <v>25.14</v>
      </c>
      <c r="N2794" s="25" t="b">
        <f t="shared" si="1350"/>
        <v>1</v>
      </c>
      <c r="O2794" s="377"/>
      <c r="P2794" s="377"/>
    </row>
    <row r="2795" spans="1:16" ht="45" x14ac:dyDescent="0.25">
      <c r="A2795" s="328">
        <v>96534</v>
      </c>
      <c r="B2795" s="357"/>
      <c r="C2795" s="339" t="s">
        <v>1525</v>
      </c>
      <c r="D2795" s="339"/>
      <c r="E2795" s="334" t="s">
        <v>3</v>
      </c>
      <c r="F2795" s="334"/>
      <c r="G2795" s="358"/>
      <c r="H2795" s="359"/>
      <c r="I2795" s="340">
        <f>SUMIF(A:A,A2795,J:J)</f>
        <v>97.950000000000017</v>
      </c>
      <c r="J2795" s="377"/>
      <c r="K2795" s="377"/>
      <c r="L2795" s="377"/>
      <c r="M2795" s="377"/>
      <c r="N2795" s="377"/>
      <c r="O2795" s="377"/>
      <c r="P2795" s="377"/>
    </row>
    <row r="2796" spans="1:16" x14ac:dyDescent="0.25">
      <c r="A2796" s="390">
        <f t="shared" ref="A2796:A2805" si="1351">IF(O2796&lt;&gt;0,O2796,A2795)</f>
        <v>96534</v>
      </c>
      <c r="B2796" s="391">
        <v>88239</v>
      </c>
      <c r="C2796" s="392"/>
      <c r="D2796" s="392" t="s">
        <v>3282</v>
      </c>
      <c r="E2796" s="393"/>
      <c r="F2796" s="393" t="s">
        <v>517</v>
      </c>
      <c r="G2796" s="394">
        <v>0.58899999999999997</v>
      </c>
      <c r="H2796" s="395">
        <f>VLOOKUP(B2796,'CMP-SIN-SD-10-2023'!A:D,4,0)</f>
        <v>22.62</v>
      </c>
      <c r="I2796" s="395"/>
      <c r="J2796" s="25">
        <f t="shared" ref="J2796:J2805" si="1352">TRUNC((H2796*G2796),2)</f>
        <v>13.32</v>
      </c>
      <c r="M2796" s="25">
        <f>VLOOKUP(B2796,'CMP-SIN-SD-10-2023'!A:D,4,0)</f>
        <v>22.62</v>
      </c>
      <c r="N2796" s="25" t="b">
        <f t="shared" ref="N2796:N2805" si="1353">M2796=H2796</f>
        <v>1</v>
      </c>
      <c r="O2796" s="377"/>
      <c r="P2796" s="377"/>
    </row>
    <row r="2797" spans="1:16" x14ac:dyDescent="0.25">
      <c r="A2797" s="367">
        <f t="shared" si="1351"/>
        <v>96534</v>
      </c>
      <c r="B2797" s="226">
        <v>88262</v>
      </c>
      <c r="C2797" s="227"/>
      <c r="D2797" s="227" t="s">
        <v>3302</v>
      </c>
      <c r="E2797" s="228"/>
      <c r="F2797" s="228" t="s">
        <v>517</v>
      </c>
      <c r="G2797" s="368">
        <v>1.413</v>
      </c>
      <c r="H2797" s="369">
        <f>VLOOKUP(B2797,'CMP-SIN-SD-10-2023'!A:D,4,0)</f>
        <v>29.14</v>
      </c>
      <c r="I2797" s="369"/>
      <c r="J2797" s="25">
        <f t="shared" si="1352"/>
        <v>41.17</v>
      </c>
      <c r="M2797" s="25">
        <f>VLOOKUP(B2797,'CMP-SIN-SD-10-2023'!A:D,4,0)</f>
        <v>29.14</v>
      </c>
      <c r="N2797" s="25" t="b">
        <f t="shared" si="1353"/>
        <v>1</v>
      </c>
      <c r="O2797" s="377"/>
      <c r="P2797" s="377"/>
    </row>
    <row r="2798" spans="1:16" ht="30" x14ac:dyDescent="0.25">
      <c r="A2798" s="367">
        <f t="shared" si="1351"/>
        <v>96534</v>
      </c>
      <c r="B2798" s="226">
        <v>91692</v>
      </c>
      <c r="C2798" s="227"/>
      <c r="D2798" s="227" t="s">
        <v>353</v>
      </c>
      <c r="E2798" s="228"/>
      <c r="F2798" s="228" t="s">
        <v>273</v>
      </c>
      <c r="G2798" s="368">
        <v>1.7999999999999999E-2</v>
      </c>
      <c r="H2798" s="369">
        <f>VLOOKUP(B2798,'CMP-SIN-SD-10-2023'!A:D,4,0)</f>
        <v>25.48</v>
      </c>
      <c r="I2798" s="369"/>
      <c r="J2798" s="25">
        <f t="shared" si="1352"/>
        <v>0.45</v>
      </c>
      <c r="M2798" s="25">
        <f>VLOOKUP(B2798,'CMP-SIN-SD-10-2023'!A:D,4,0)</f>
        <v>25.48</v>
      </c>
      <c r="N2798" s="25" t="b">
        <f t="shared" si="1353"/>
        <v>1</v>
      </c>
      <c r="O2798" s="377"/>
      <c r="P2798" s="377"/>
    </row>
    <row r="2799" spans="1:16" ht="30" x14ac:dyDescent="0.25">
      <c r="A2799" s="367">
        <f t="shared" si="1351"/>
        <v>96534</v>
      </c>
      <c r="B2799" s="226">
        <v>91693</v>
      </c>
      <c r="C2799" s="227"/>
      <c r="D2799" s="227" t="s">
        <v>474</v>
      </c>
      <c r="E2799" s="228"/>
      <c r="F2799" s="228" t="s">
        <v>395</v>
      </c>
      <c r="G2799" s="368">
        <v>1.4E-2</v>
      </c>
      <c r="H2799" s="369">
        <f>VLOOKUP(B2799,'CMP-SIN-SD-10-2023'!A:D,4,0)</f>
        <v>24.51</v>
      </c>
      <c r="I2799" s="369"/>
      <c r="J2799" s="25">
        <f t="shared" si="1352"/>
        <v>0.34</v>
      </c>
      <c r="M2799" s="25">
        <f>VLOOKUP(B2799,'CMP-SIN-SD-10-2023'!A:D,4,0)</f>
        <v>24.51</v>
      </c>
      <c r="N2799" s="25" t="b">
        <f t="shared" si="1353"/>
        <v>1</v>
      </c>
      <c r="O2799" s="377"/>
      <c r="P2799" s="377"/>
    </row>
    <row r="2800" spans="1:16" ht="30" x14ac:dyDescent="0.25">
      <c r="A2800" s="367">
        <f t="shared" si="1351"/>
        <v>96534</v>
      </c>
      <c r="B2800" s="226">
        <v>2692</v>
      </c>
      <c r="C2800" s="227"/>
      <c r="D2800" s="227" t="s">
        <v>7570</v>
      </c>
      <c r="E2800" s="228"/>
      <c r="F2800" s="228" t="s">
        <v>3012</v>
      </c>
      <c r="G2800" s="368">
        <v>1.7000000000000001E-2</v>
      </c>
      <c r="H2800" s="369">
        <f>VLOOKUP(B2800,'INS-SIN-SD-10-2023'!A:D,4,0)</f>
        <v>7.71</v>
      </c>
      <c r="I2800" s="369"/>
      <c r="J2800" s="25">
        <f t="shared" si="1352"/>
        <v>0.13</v>
      </c>
      <c r="M2800" s="25">
        <f>VLOOKUP(B2800,'INS-SIN-SD-10-2023'!A:D,4,0)</f>
        <v>7.71</v>
      </c>
      <c r="N2800" s="25" t="b">
        <f t="shared" si="1353"/>
        <v>1</v>
      </c>
      <c r="O2800" s="377"/>
      <c r="P2800" s="377" t="s">
        <v>13773</v>
      </c>
    </row>
    <row r="2801" spans="1:16" ht="30" x14ac:dyDescent="0.25">
      <c r="A2801" s="367">
        <f t="shared" si="1351"/>
        <v>96534</v>
      </c>
      <c r="B2801" s="226">
        <v>4517</v>
      </c>
      <c r="C2801" s="227"/>
      <c r="D2801" s="227" t="s">
        <v>7764</v>
      </c>
      <c r="E2801" s="228"/>
      <c r="F2801" s="228" t="s">
        <v>16</v>
      </c>
      <c r="G2801" s="368">
        <v>0.92400000000000004</v>
      </c>
      <c r="H2801" s="369">
        <f>VLOOKUP(B2801,'INS-SIN-SD-10-2023'!A:D,4,0)</f>
        <v>2.77</v>
      </c>
      <c r="I2801" s="369"/>
      <c r="J2801" s="25">
        <f t="shared" si="1352"/>
        <v>2.5499999999999998</v>
      </c>
      <c r="M2801" s="25">
        <f>VLOOKUP(B2801,'INS-SIN-SD-10-2023'!A:D,4,0)</f>
        <v>2.77</v>
      </c>
      <c r="N2801" s="25" t="b">
        <f t="shared" si="1353"/>
        <v>1</v>
      </c>
      <c r="O2801" s="377"/>
      <c r="P2801" s="377" t="s">
        <v>13773</v>
      </c>
    </row>
    <row r="2802" spans="1:16" ht="30" x14ac:dyDescent="0.25">
      <c r="A2802" s="367">
        <f t="shared" si="1351"/>
        <v>96534</v>
      </c>
      <c r="B2802" s="226">
        <v>4491</v>
      </c>
      <c r="C2802" s="227"/>
      <c r="D2802" s="227" t="s">
        <v>7718</v>
      </c>
      <c r="E2802" s="228"/>
      <c r="F2802" s="228" t="s">
        <v>16</v>
      </c>
      <c r="G2802" s="368">
        <v>0.625</v>
      </c>
      <c r="H2802" s="369">
        <f>VLOOKUP(B2802,'INS-SIN-SD-10-2023'!A:D,4,0)</f>
        <v>7.92</v>
      </c>
      <c r="I2802" s="369"/>
      <c r="J2802" s="25">
        <f t="shared" si="1352"/>
        <v>4.95</v>
      </c>
      <c r="M2802" s="25">
        <f>VLOOKUP(B2802,'INS-SIN-SD-10-2023'!A:D,4,0)</f>
        <v>7.92</v>
      </c>
      <c r="N2802" s="25" t="b">
        <f t="shared" si="1353"/>
        <v>1</v>
      </c>
      <c r="O2802" s="377"/>
      <c r="P2802" s="377" t="s">
        <v>13773</v>
      </c>
    </row>
    <row r="2803" spans="1:16" x14ac:dyDescent="0.25">
      <c r="A2803" s="367">
        <f t="shared" si="1351"/>
        <v>96534</v>
      </c>
      <c r="B2803" s="226">
        <v>5074</v>
      </c>
      <c r="C2803" s="227"/>
      <c r="D2803" s="227" t="s">
        <v>7726</v>
      </c>
      <c r="E2803" s="228"/>
      <c r="F2803" s="228" t="s">
        <v>17</v>
      </c>
      <c r="G2803" s="368">
        <v>1.0999999999999999E-2</v>
      </c>
      <c r="H2803" s="369">
        <f>VLOOKUP(B2803,'INS-SIN-SD-10-2023'!A:D,4,0)</f>
        <v>22.68</v>
      </c>
      <c r="I2803" s="369"/>
      <c r="J2803" s="25">
        <f t="shared" si="1352"/>
        <v>0.24</v>
      </c>
      <c r="M2803" s="25">
        <f>VLOOKUP(B2803,'INS-SIN-SD-10-2023'!A:D,4,0)</f>
        <v>22.68</v>
      </c>
      <c r="N2803" s="25" t="b">
        <f t="shared" si="1353"/>
        <v>1</v>
      </c>
      <c r="O2803" s="377"/>
      <c r="P2803" s="377" t="s">
        <v>13773</v>
      </c>
    </row>
    <row r="2804" spans="1:16" ht="30" x14ac:dyDescent="0.25">
      <c r="A2804" s="367">
        <f t="shared" si="1351"/>
        <v>96534</v>
      </c>
      <c r="B2804" s="226">
        <v>6189</v>
      </c>
      <c r="C2804" s="227"/>
      <c r="D2804" s="227" t="s">
        <v>7780</v>
      </c>
      <c r="E2804" s="228"/>
      <c r="F2804" s="228" t="s">
        <v>16</v>
      </c>
      <c r="G2804" s="368">
        <v>1.0589999999999999</v>
      </c>
      <c r="H2804" s="369">
        <f>VLOOKUP(B2804,'INS-SIN-SD-10-2023'!A:D,4,0)</f>
        <v>31.84</v>
      </c>
      <c r="I2804" s="369"/>
      <c r="J2804" s="25">
        <f t="shared" si="1352"/>
        <v>33.71</v>
      </c>
      <c r="M2804" s="25">
        <f>VLOOKUP(B2804,'INS-SIN-SD-10-2023'!A:D,4,0)</f>
        <v>31.84</v>
      </c>
      <c r="N2804" s="25" t="b">
        <f t="shared" si="1353"/>
        <v>1</v>
      </c>
      <c r="O2804" s="377"/>
      <c r="P2804" s="377" t="s">
        <v>13773</v>
      </c>
    </row>
    <row r="2805" spans="1:16" x14ac:dyDescent="0.25">
      <c r="A2805" s="378">
        <f t="shared" si="1351"/>
        <v>96534</v>
      </c>
      <c r="B2805" s="379">
        <v>40304</v>
      </c>
      <c r="C2805" s="380"/>
      <c r="D2805" s="380" t="s">
        <v>7724</v>
      </c>
      <c r="E2805" s="381"/>
      <c r="F2805" s="381" t="s">
        <v>17</v>
      </c>
      <c r="G2805" s="382">
        <v>4.3999999999999997E-2</v>
      </c>
      <c r="H2805" s="383">
        <f>VLOOKUP(B2805,'INS-SIN-SD-10-2023'!A:D,4,0)</f>
        <v>24.98</v>
      </c>
      <c r="I2805" s="383"/>
      <c r="J2805" s="25">
        <f t="shared" si="1352"/>
        <v>1.0900000000000001</v>
      </c>
      <c r="M2805" s="25">
        <f>VLOOKUP(B2805,'INS-SIN-SD-10-2023'!A:D,4,0)</f>
        <v>24.98</v>
      </c>
      <c r="N2805" s="25" t="b">
        <f t="shared" si="1353"/>
        <v>1</v>
      </c>
      <c r="O2805" s="377"/>
      <c r="P2805" s="377" t="s">
        <v>13773</v>
      </c>
    </row>
    <row r="2806" spans="1:16" ht="45" x14ac:dyDescent="0.25">
      <c r="A2806" s="328">
        <v>101994</v>
      </c>
      <c r="B2806" s="357"/>
      <c r="C2806" s="339" t="s">
        <v>13799</v>
      </c>
      <c r="D2806" s="339"/>
      <c r="E2806" s="334" t="s">
        <v>3</v>
      </c>
      <c r="F2806" s="334"/>
      <c r="G2806" s="358"/>
      <c r="H2806" s="359"/>
      <c r="I2806" s="340">
        <f>SUMIF(A:A,A2806,J:J)</f>
        <v>194.41</v>
      </c>
      <c r="J2806" s="377"/>
      <c r="K2806" s="377"/>
      <c r="L2806" s="377"/>
      <c r="M2806" s="377"/>
      <c r="N2806" s="377"/>
      <c r="O2806" s="377"/>
      <c r="P2806" s="377"/>
    </row>
    <row r="2807" spans="1:16" x14ac:dyDescent="0.25">
      <c r="A2807" s="390">
        <f t="shared" ref="A2807:A2815" si="1354">IF(O2807&lt;&gt;0,O2807,A2806)</f>
        <v>101994</v>
      </c>
      <c r="B2807" s="391">
        <v>88239</v>
      </c>
      <c r="C2807" s="392"/>
      <c r="D2807" s="392" t="s">
        <v>3282</v>
      </c>
      <c r="E2807" s="393"/>
      <c r="F2807" s="393" t="s">
        <v>517</v>
      </c>
      <c r="G2807" s="394">
        <v>0.17399999999999999</v>
      </c>
      <c r="H2807" s="395">
        <f>VLOOKUP(B2807,'CMP-SIN-SD-10-2023'!A:D,4,0)</f>
        <v>22.62</v>
      </c>
      <c r="I2807" s="395"/>
      <c r="J2807" s="25">
        <f t="shared" ref="J2807:J2815" si="1355">TRUNC((H2807*G2807),2)</f>
        <v>3.93</v>
      </c>
      <c r="M2807" s="25">
        <f>VLOOKUP(B2807,'CMP-SIN-SD-10-2023'!A:D,4,0)</f>
        <v>22.62</v>
      </c>
      <c r="N2807" s="25" t="b">
        <f t="shared" ref="N2807:N2815" si="1356">M2807=H2807</f>
        <v>1</v>
      </c>
      <c r="O2807" s="377"/>
      <c r="P2807" s="377"/>
    </row>
    <row r="2808" spans="1:16" x14ac:dyDescent="0.25">
      <c r="A2808" s="367">
        <f t="shared" si="1354"/>
        <v>101994</v>
      </c>
      <c r="B2808" s="226">
        <v>88262</v>
      </c>
      <c r="C2808" s="227"/>
      <c r="D2808" s="227" t="s">
        <v>3302</v>
      </c>
      <c r="E2808" s="228"/>
      <c r="F2808" s="228" t="s">
        <v>517</v>
      </c>
      <c r="G2808" s="368">
        <v>0.872</v>
      </c>
      <c r="H2808" s="369">
        <f>VLOOKUP(B2808,'CMP-SIN-SD-10-2023'!A:D,4,0)</f>
        <v>29.14</v>
      </c>
      <c r="I2808" s="369"/>
      <c r="J2808" s="25">
        <f t="shared" si="1355"/>
        <v>25.41</v>
      </c>
      <c r="M2808" s="25">
        <f>VLOOKUP(B2808,'CMP-SIN-SD-10-2023'!A:D,4,0)</f>
        <v>29.14</v>
      </c>
      <c r="N2808" s="25" t="b">
        <f t="shared" si="1356"/>
        <v>1</v>
      </c>
      <c r="O2808" s="377"/>
      <c r="P2808" s="377"/>
    </row>
    <row r="2809" spans="1:16" ht="30" x14ac:dyDescent="0.25">
      <c r="A2809" s="367">
        <f t="shared" si="1354"/>
        <v>101994</v>
      </c>
      <c r="B2809" s="226">
        <v>91692</v>
      </c>
      <c r="C2809" s="227"/>
      <c r="D2809" s="227" t="s">
        <v>353</v>
      </c>
      <c r="E2809" s="228"/>
      <c r="F2809" s="228" t="s">
        <v>273</v>
      </c>
      <c r="G2809" s="368">
        <v>6.2E-2</v>
      </c>
      <c r="H2809" s="369">
        <f>VLOOKUP(B2809,'CMP-SIN-SD-10-2023'!A:D,4,0)</f>
        <v>25.48</v>
      </c>
      <c r="I2809" s="369"/>
      <c r="J2809" s="25">
        <f t="shared" si="1355"/>
        <v>1.57</v>
      </c>
      <c r="M2809" s="25">
        <f>VLOOKUP(B2809,'CMP-SIN-SD-10-2023'!A:D,4,0)</f>
        <v>25.48</v>
      </c>
      <c r="N2809" s="25" t="b">
        <f t="shared" si="1356"/>
        <v>1</v>
      </c>
      <c r="O2809" s="377"/>
      <c r="P2809" s="377"/>
    </row>
    <row r="2810" spans="1:16" ht="30" x14ac:dyDescent="0.25">
      <c r="A2810" s="367">
        <f t="shared" si="1354"/>
        <v>101994</v>
      </c>
      <c r="B2810" s="226">
        <v>91693</v>
      </c>
      <c r="C2810" s="227"/>
      <c r="D2810" s="227" t="s">
        <v>474</v>
      </c>
      <c r="E2810" s="228"/>
      <c r="F2810" s="228" t="s">
        <v>395</v>
      </c>
      <c r="G2810" s="368">
        <v>0.112</v>
      </c>
      <c r="H2810" s="369">
        <f>VLOOKUP(B2810,'CMP-SIN-SD-10-2023'!A:D,4,0)</f>
        <v>24.51</v>
      </c>
      <c r="I2810" s="369"/>
      <c r="J2810" s="25">
        <f t="shared" si="1355"/>
        <v>2.74</v>
      </c>
      <c r="M2810" s="25">
        <f>VLOOKUP(B2810,'CMP-SIN-SD-10-2023'!A:D,4,0)</f>
        <v>24.51</v>
      </c>
      <c r="N2810" s="25" t="b">
        <f t="shared" si="1356"/>
        <v>1</v>
      </c>
      <c r="O2810" s="377"/>
      <c r="P2810" s="377"/>
    </row>
    <row r="2811" spans="1:16" ht="45" x14ac:dyDescent="0.25">
      <c r="A2811" s="367">
        <f t="shared" si="1354"/>
        <v>101994</v>
      </c>
      <c r="B2811" s="226">
        <v>1345</v>
      </c>
      <c r="C2811" s="227"/>
      <c r="D2811" s="227" t="s">
        <v>7527</v>
      </c>
      <c r="E2811" s="228"/>
      <c r="F2811" s="228" t="s">
        <v>3</v>
      </c>
      <c r="G2811" s="368">
        <v>1.3280000000000001</v>
      </c>
      <c r="H2811" s="369">
        <f>VLOOKUP(B2811,'INS-SIN-SD-10-2023'!A:D,4,0)</f>
        <v>73.86</v>
      </c>
      <c r="I2811" s="369"/>
      <c r="J2811" s="25">
        <f t="shared" si="1355"/>
        <v>98.08</v>
      </c>
      <c r="M2811" s="25">
        <f>VLOOKUP(B2811,'INS-SIN-SD-10-2023'!A:D,4,0)</f>
        <v>73.86</v>
      </c>
      <c r="N2811" s="25" t="b">
        <f t="shared" si="1356"/>
        <v>1</v>
      </c>
      <c r="O2811" s="377"/>
      <c r="P2811" s="377" t="s">
        <v>13773</v>
      </c>
    </row>
    <row r="2812" spans="1:16" ht="30" x14ac:dyDescent="0.25">
      <c r="A2812" s="367">
        <f t="shared" si="1354"/>
        <v>101994</v>
      </c>
      <c r="B2812" s="226">
        <v>4517</v>
      </c>
      <c r="C2812" s="227"/>
      <c r="D2812" s="227" t="s">
        <v>7764</v>
      </c>
      <c r="E2812" s="228"/>
      <c r="F2812" s="228" t="s">
        <v>16</v>
      </c>
      <c r="G2812" s="368">
        <v>1.198</v>
      </c>
      <c r="H2812" s="369">
        <f>VLOOKUP(B2812,'INS-SIN-SD-10-2023'!A:D,4,0)</f>
        <v>2.77</v>
      </c>
      <c r="I2812" s="369"/>
      <c r="J2812" s="25">
        <f t="shared" si="1355"/>
        <v>3.31</v>
      </c>
      <c r="M2812" s="25">
        <f>VLOOKUP(B2812,'INS-SIN-SD-10-2023'!A:D,4,0)</f>
        <v>2.77</v>
      </c>
      <c r="N2812" s="25" t="b">
        <f t="shared" si="1356"/>
        <v>1</v>
      </c>
      <c r="O2812" s="377"/>
      <c r="P2812" s="377" t="s">
        <v>13773</v>
      </c>
    </row>
    <row r="2813" spans="1:16" ht="30" x14ac:dyDescent="0.25">
      <c r="A2813" s="367">
        <f t="shared" si="1354"/>
        <v>101994</v>
      </c>
      <c r="B2813" s="226">
        <v>4491</v>
      </c>
      <c r="C2813" s="227"/>
      <c r="D2813" s="227" t="s">
        <v>7718</v>
      </c>
      <c r="E2813" s="228"/>
      <c r="F2813" s="228" t="s">
        <v>16</v>
      </c>
      <c r="G2813" s="368">
        <v>7.1879999999999997</v>
      </c>
      <c r="H2813" s="369">
        <f>VLOOKUP(B2813,'INS-SIN-SD-10-2023'!A:D,4,0)</f>
        <v>7.92</v>
      </c>
      <c r="I2813" s="369"/>
      <c r="J2813" s="25">
        <f t="shared" si="1355"/>
        <v>56.92</v>
      </c>
      <c r="M2813" s="25">
        <f>VLOOKUP(B2813,'INS-SIN-SD-10-2023'!A:D,4,0)</f>
        <v>7.92</v>
      </c>
      <c r="N2813" s="25" t="b">
        <f t="shared" si="1356"/>
        <v>1</v>
      </c>
      <c r="O2813" s="377"/>
      <c r="P2813" s="377" t="s">
        <v>13773</v>
      </c>
    </row>
    <row r="2814" spans="1:16" x14ac:dyDescent="0.25">
      <c r="A2814" s="367">
        <f t="shared" si="1354"/>
        <v>101994</v>
      </c>
      <c r="B2814" s="226">
        <v>20247</v>
      </c>
      <c r="C2814" s="227"/>
      <c r="D2814" s="227" t="s">
        <v>7725</v>
      </c>
      <c r="E2814" s="228"/>
      <c r="F2814" s="228" t="s">
        <v>17</v>
      </c>
      <c r="G2814" s="368">
        <v>3.5999999999999997E-2</v>
      </c>
      <c r="H2814" s="369">
        <f>VLOOKUP(B2814,'INS-SIN-SD-10-2023'!A:D,4,0)</f>
        <v>22.41</v>
      </c>
      <c r="I2814" s="369"/>
      <c r="J2814" s="25">
        <f t="shared" si="1355"/>
        <v>0.8</v>
      </c>
      <c r="M2814" s="25">
        <f>VLOOKUP(B2814,'INS-SIN-SD-10-2023'!A:D,4,0)</f>
        <v>22.41</v>
      </c>
      <c r="N2814" s="25" t="b">
        <f t="shared" si="1356"/>
        <v>1</v>
      </c>
      <c r="O2814" s="377"/>
      <c r="P2814" s="377" t="s">
        <v>13773</v>
      </c>
    </row>
    <row r="2815" spans="1:16" x14ac:dyDescent="0.25">
      <c r="A2815" s="378">
        <f t="shared" si="1354"/>
        <v>101994</v>
      </c>
      <c r="B2815" s="379">
        <v>5073</v>
      </c>
      <c r="C2815" s="380"/>
      <c r="D2815" s="380" t="s">
        <v>7728</v>
      </c>
      <c r="E2815" s="381"/>
      <c r="F2815" s="381" t="s">
        <v>17</v>
      </c>
      <c r="G2815" s="382">
        <v>0.08</v>
      </c>
      <c r="H2815" s="383">
        <f>VLOOKUP(B2815,'INS-SIN-SD-10-2023'!A:D,4,0)</f>
        <v>20.63</v>
      </c>
      <c r="I2815" s="383"/>
      <c r="J2815" s="25">
        <f t="shared" si="1355"/>
        <v>1.65</v>
      </c>
      <c r="M2815" s="25">
        <f>VLOOKUP(B2815,'INS-SIN-SD-10-2023'!A:D,4,0)</f>
        <v>20.63</v>
      </c>
      <c r="N2815" s="25" t="b">
        <f t="shared" si="1356"/>
        <v>1</v>
      </c>
      <c r="O2815" s="377"/>
      <c r="P2815" s="377" t="s">
        <v>13773</v>
      </c>
    </row>
    <row r="2816" spans="1:16" ht="30" x14ac:dyDescent="0.25">
      <c r="A2816" s="328">
        <v>100765</v>
      </c>
      <c r="B2816" s="357"/>
      <c r="C2816" s="339" t="s">
        <v>14231</v>
      </c>
      <c r="D2816" s="339"/>
      <c r="E2816" s="334" t="s">
        <v>17</v>
      </c>
      <c r="F2816" s="334"/>
      <c r="G2816" s="358"/>
      <c r="H2816" s="359"/>
      <c r="I2816" s="340">
        <f>SUMIF(A:A,A2816,J:J)</f>
        <v>15.469999999999999</v>
      </c>
      <c r="J2816" s="377"/>
      <c r="K2816" s="377"/>
      <c r="L2816" s="377"/>
      <c r="M2816" s="377"/>
      <c r="N2816" s="377"/>
      <c r="O2816" s="377"/>
      <c r="P2816" s="377"/>
    </row>
    <row r="2817" spans="1:16" ht="30" x14ac:dyDescent="0.25">
      <c r="A2817" s="390">
        <f t="shared" ref="A2817:A2825" si="1357">IF(O2817&lt;&gt;0,O2817,A2816)</f>
        <v>100765</v>
      </c>
      <c r="B2817" s="391">
        <v>100716</v>
      </c>
      <c r="C2817" s="392"/>
      <c r="D2817" s="392" t="s">
        <v>2694</v>
      </c>
      <c r="E2817" s="393"/>
      <c r="F2817" s="393" t="s">
        <v>3</v>
      </c>
      <c r="G2817" s="394">
        <v>2.2700000000000001E-2</v>
      </c>
      <c r="H2817" s="395">
        <f>VLOOKUP(B2817,'CMP-SIN-SD-10-2023'!A:D,4,0)</f>
        <v>26.93</v>
      </c>
      <c r="I2817" s="395"/>
      <c r="J2817" s="25">
        <f t="shared" ref="J2817:J2825" si="1358">TRUNC((H2817*G2817),2)</f>
        <v>0.61</v>
      </c>
      <c r="M2817" s="25">
        <f>VLOOKUP(B2817,'CMP-SIN-SD-10-2023'!A:D,4,0)</f>
        <v>26.93</v>
      </c>
      <c r="N2817" s="25" t="b">
        <f t="shared" ref="N2817:N2825" si="1359">M2817=H2817</f>
        <v>1</v>
      </c>
      <c r="O2817" s="377"/>
      <c r="P2817" s="377"/>
    </row>
    <row r="2818" spans="1:16" ht="45" x14ac:dyDescent="0.25">
      <c r="A2818" s="367">
        <f t="shared" si="1357"/>
        <v>100765</v>
      </c>
      <c r="B2818" s="226">
        <v>100719</v>
      </c>
      <c r="C2818" s="227"/>
      <c r="D2818" s="227" t="s">
        <v>5183</v>
      </c>
      <c r="E2818" s="228"/>
      <c r="F2818" s="228" t="s">
        <v>3</v>
      </c>
      <c r="G2818" s="368">
        <v>2.2700000000000001E-2</v>
      </c>
      <c r="H2818" s="369">
        <f>VLOOKUP(B2818,'CMP-SIN-SD-10-2023'!A:D,4,0)</f>
        <v>11</v>
      </c>
      <c r="I2818" s="369"/>
      <c r="J2818" s="25">
        <f t="shared" si="1358"/>
        <v>0.24</v>
      </c>
      <c r="M2818" s="25">
        <f>VLOOKUP(B2818,'CMP-SIN-SD-10-2023'!A:D,4,0)</f>
        <v>11</v>
      </c>
      <c r="N2818" s="25" t="b">
        <f t="shared" si="1359"/>
        <v>1</v>
      </c>
      <c r="O2818" s="377"/>
      <c r="P2818" s="377"/>
    </row>
    <row r="2819" spans="1:16" ht="30" x14ac:dyDescent="0.25">
      <c r="A2819" s="367">
        <f t="shared" si="1357"/>
        <v>100765</v>
      </c>
      <c r="B2819" s="226">
        <v>88240</v>
      </c>
      <c r="C2819" s="227"/>
      <c r="D2819" s="227" t="s">
        <v>3283</v>
      </c>
      <c r="E2819" s="228"/>
      <c r="F2819" s="228" t="s">
        <v>517</v>
      </c>
      <c r="G2819" s="368">
        <v>1.5E-3</v>
      </c>
      <c r="H2819" s="369">
        <f>VLOOKUP(B2819,'CMP-SIN-SD-10-2023'!A:D,4,0)</f>
        <v>21.57</v>
      </c>
      <c r="I2819" s="369"/>
      <c r="J2819" s="25">
        <f t="shared" si="1358"/>
        <v>0.03</v>
      </c>
      <c r="M2819" s="25">
        <f>VLOOKUP(B2819,'CMP-SIN-SD-10-2023'!A:D,4,0)</f>
        <v>21.57</v>
      </c>
      <c r="N2819" s="25" t="b">
        <f t="shared" si="1359"/>
        <v>1</v>
      </c>
      <c r="O2819" s="377"/>
      <c r="P2819" s="377"/>
    </row>
    <row r="2820" spans="1:16" ht="30" x14ac:dyDescent="0.25">
      <c r="A2820" s="367">
        <f t="shared" si="1357"/>
        <v>100765</v>
      </c>
      <c r="B2820" s="226">
        <v>88278</v>
      </c>
      <c r="C2820" s="227"/>
      <c r="D2820" s="227" t="s">
        <v>3315</v>
      </c>
      <c r="E2820" s="228"/>
      <c r="F2820" s="228" t="s">
        <v>517</v>
      </c>
      <c r="G2820" s="368">
        <v>1.4999999999999999E-2</v>
      </c>
      <c r="H2820" s="369">
        <f>VLOOKUP(B2820,'CMP-SIN-SD-10-2023'!A:D,4,0)</f>
        <v>24.01</v>
      </c>
      <c r="I2820" s="369"/>
      <c r="J2820" s="25">
        <f t="shared" si="1358"/>
        <v>0.36</v>
      </c>
      <c r="M2820" s="25">
        <f>VLOOKUP(B2820,'CMP-SIN-SD-10-2023'!A:D,4,0)</f>
        <v>24.01</v>
      </c>
      <c r="N2820" s="25" t="b">
        <f t="shared" si="1359"/>
        <v>1</v>
      </c>
      <c r="O2820" s="377"/>
      <c r="P2820" s="377"/>
    </row>
    <row r="2821" spans="1:16" ht="45" x14ac:dyDescent="0.25">
      <c r="A2821" s="367">
        <f t="shared" si="1357"/>
        <v>100765</v>
      </c>
      <c r="B2821" s="226">
        <v>93287</v>
      </c>
      <c r="C2821" s="227"/>
      <c r="D2821" s="227" t="s">
        <v>363</v>
      </c>
      <c r="E2821" s="228"/>
      <c r="F2821" s="228" t="s">
        <v>273</v>
      </c>
      <c r="G2821" s="368">
        <v>1.6000000000000001E-3</v>
      </c>
      <c r="H2821" s="369">
        <f>VLOOKUP(B2821,'CMP-SIN-SD-10-2023'!A:D,4,0)</f>
        <v>333.44</v>
      </c>
      <c r="I2821" s="369"/>
      <c r="J2821" s="25">
        <f t="shared" si="1358"/>
        <v>0.53</v>
      </c>
      <c r="M2821" s="25">
        <f>VLOOKUP(B2821,'CMP-SIN-SD-10-2023'!A:D,4,0)</f>
        <v>333.44</v>
      </c>
      <c r="N2821" s="25" t="b">
        <f t="shared" si="1359"/>
        <v>1</v>
      </c>
      <c r="O2821" s="377"/>
      <c r="P2821" s="377"/>
    </row>
    <row r="2822" spans="1:16" ht="45" x14ac:dyDescent="0.25">
      <c r="A2822" s="367">
        <f t="shared" si="1357"/>
        <v>100765</v>
      </c>
      <c r="B2822" s="226">
        <v>93288</v>
      </c>
      <c r="C2822" s="227"/>
      <c r="D2822" s="227" t="s">
        <v>485</v>
      </c>
      <c r="E2822" s="228"/>
      <c r="F2822" s="228" t="s">
        <v>395</v>
      </c>
      <c r="G2822" s="368">
        <v>1.5E-3</v>
      </c>
      <c r="H2822" s="369">
        <f>VLOOKUP(B2822,'CMP-SIN-SD-10-2023'!A:D,4,0)</f>
        <v>169.16</v>
      </c>
      <c r="I2822" s="369"/>
      <c r="J2822" s="25">
        <f t="shared" si="1358"/>
        <v>0.25</v>
      </c>
      <c r="M2822" s="25">
        <f>VLOOKUP(B2822,'CMP-SIN-SD-10-2023'!A:D,4,0)</f>
        <v>169.16</v>
      </c>
      <c r="N2822" s="25" t="b">
        <f t="shared" si="1359"/>
        <v>1</v>
      </c>
      <c r="O2822" s="377"/>
      <c r="P2822" s="377"/>
    </row>
    <row r="2823" spans="1:16" ht="30" x14ac:dyDescent="0.25">
      <c r="A2823" s="367">
        <f t="shared" si="1357"/>
        <v>100765</v>
      </c>
      <c r="B2823" s="226">
        <v>1333</v>
      </c>
      <c r="C2823" s="227"/>
      <c r="D2823" s="227" t="s">
        <v>7523</v>
      </c>
      <c r="E2823" s="228"/>
      <c r="F2823" s="228" t="s">
        <v>17</v>
      </c>
      <c r="G2823" s="368">
        <v>6.0005000000000003E-2</v>
      </c>
      <c r="H2823" s="369">
        <f>VLOOKUP(B2823,'INS-SIN-SD-10-2023'!A:D,4,0)</f>
        <v>7.59</v>
      </c>
      <c r="I2823" s="369"/>
      <c r="J2823" s="25">
        <f t="shared" si="1358"/>
        <v>0.45</v>
      </c>
      <c r="M2823" s="25">
        <f>VLOOKUP(B2823,'INS-SIN-SD-10-2023'!A:D,4,0)</f>
        <v>7.59</v>
      </c>
      <c r="N2823" s="25" t="b">
        <f t="shared" si="1359"/>
        <v>1</v>
      </c>
      <c r="O2823" s="377"/>
      <c r="P2823" s="377" t="s">
        <v>13773</v>
      </c>
    </row>
    <row r="2824" spans="1:16" ht="30" x14ac:dyDescent="0.25">
      <c r="A2824" s="367">
        <f t="shared" si="1357"/>
        <v>100765</v>
      </c>
      <c r="B2824" s="226">
        <v>442</v>
      </c>
      <c r="C2824" s="227"/>
      <c r="D2824" s="227" t="s">
        <v>7703</v>
      </c>
      <c r="E2824" s="228"/>
      <c r="F2824" s="228" t="s">
        <v>6</v>
      </c>
      <c r="G2824" s="368">
        <v>5.0999999999999997E-2</v>
      </c>
      <c r="H2824" s="369">
        <f>VLOOKUP(B2824,'INS-SIN-SD-10-2023'!A:D,4,0)</f>
        <v>7.83</v>
      </c>
      <c r="I2824" s="369"/>
      <c r="J2824" s="25">
        <f t="shared" si="1358"/>
        <v>0.39</v>
      </c>
      <c r="M2824" s="25">
        <f>VLOOKUP(B2824,'INS-SIN-SD-10-2023'!A:D,4,0)</f>
        <v>7.83</v>
      </c>
      <c r="N2824" s="25" t="b">
        <f t="shared" si="1359"/>
        <v>1</v>
      </c>
      <c r="O2824" s="377"/>
      <c r="P2824" s="377" t="s">
        <v>13773</v>
      </c>
    </row>
    <row r="2825" spans="1:16" x14ac:dyDescent="0.25">
      <c r="A2825" s="378">
        <f t="shared" si="1357"/>
        <v>100765</v>
      </c>
      <c r="B2825" s="379">
        <v>41598</v>
      </c>
      <c r="C2825" s="380"/>
      <c r="D2825" s="380" t="s">
        <v>7712</v>
      </c>
      <c r="E2825" s="381"/>
      <c r="F2825" s="381" t="s">
        <v>17</v>
      </c>
      <c r="G2825" s="382">
        <v>1.091</v>
      </c>
      <c r="H2825" s="383">
        <f>VLOOKUP(B2825,'INS-SIN-SD-10-2023'!A:D,4,0)</f>
        <v>11.56</v>
      </c>
      <c r="I2825" s="383"/>
      <c r="J2825" s="25">
        <f t="shared" si="1358"/>
        <v>12.61</v>
      </c>
      <c r="M2825" s="25">
        <f>VLOOKUP(B2825,'INS-SIN-SD-10-2023'!A:D,4,0)</f>
        <v>11.56</v>
      </c>
      <c r="N2825" s="25" t="b">
        <f t="shared" si="1359"/>
        <v>1</v>
      </c>
      <c r="O2825" s="377"/>
      <c r="P2825" s="377" t="s">
        <v>13773</v>
      </c>
    </row>
    <row r="2826" spans="1:16" ht="45" x14ac:dyDescent="0.25">
      <c r="A2826" s="328">
        <v>100761</v>
      </c>
      <c r="B2826" s="357"/>
      <c r="C2826" s="339" t="s">
        <v>14232</v>
      </c>
      <c r="D2826" s="339"/>
      <c r="E2826" s="334" t="s">
        <v>3</v>
      </c>
      <c r="F2826" s="334"/>
      <c r="G2826" s="358"/>
      <c r="H2826" s="359"/>
      <c r="I2826" s="340">
        <f>SUMIF(A:A,A2826,J:J)</f>
        <v>50.94</v>
      </c>
      <c r="J2826" s="377"/>
      <c r="K2826" s="377"/>
      <c r="L2826" s="377"/>
      <c r="M2826" s="377"/>
      <c r="N2826" s="377"/>
      <c r="O2826" s="377"/>
      <c r="P2826" s="377"/>
    </row>
    <row r="2827" spans="1:16" x14ac:dyDescent="0.25">
      <c r="A2827" s="390">
        <f t="shared" ref="A2827:A2829" si="1360">IF(O2827&lt;&gt;0,O2827,A2826)</f>
        <v>100761</v>
      </c>
      <c r="B2827" s="391">
        <v>88310</v>
      </c>
      <c r="C2827" s="392"/>
      <c r="D2827" s="392" t="s">
        <v>3340</v>
      </c>
      <c r="E2827" s="393"/>
      <c r="F2827" s="393" t="s">
        <v>517</v>
      </c>
      <c r="G2827" s="394">
        <v>1.0530999999999999</v>
      </c>
      <c r="H2827" s="395">
        <f>VLOOKUP(B2827,'CMP-SIN-SD-10-2023'!A:D,4,0)</f>
        <v>30.74</v>
      </c>
      <c r="I2827" s="395"/>
      <c r="J2827" s="25">
        <f t="shared" ref="J2827:J2829" si="1361">TRUNC((H2827*G2827),2)</f>
        <v>32.369999999999997</v>
      </c>
      <c r="M2827" s="25">
        <f>VLOOKUP(B2827,'CMP-SIN-SD-10-2023'!A:D,4,0)</f>
        <v>30.74</v>
      </c>
      <c r="N2827" s="25" t="b">
        <f t="shared" ref="N2827:N2829" si="1362">M2827=H2827</f>
        <v>1</v>
      </c>
      <c r="O2827" s="377"/>
      <c r="P2827" s="377"/>
    </row>
    <row r="2828" spans="1:16" x14ac:dyDescent="0.25">
      <c r="A2828" s="367">
        <f t="shared" si="1360"/>
        <v>100761</v>
      </c>
      <c r="B2828" s="226">
        <v>5318</v>
      </c>
      <c r="C2828" s="227"/>
      <c r="D2828" s="227" t="s">
        <v>7571</v>
      </c>
      <c r="E2828" s="228"/>
      <c r="F2828" s="228" t="s">
        <v>3012</v>
      </c>
      <c r="G2828" s="368">
        <v>0.124</v>
      </c>
      <c r="H2828" s="369">
        <f>VLOOKUP(B2828,'INS-SIN-SD-10-2023'!A:D,4,0)</f>
        <v>18.329999999999998</v>
      </c>
      <c r="I2828" s="369"/>
      <c r="J2828" s="25">
        <f t="shared" si="1361"/>
        <v>2.27</v>
      </c>
      <c r="M2828" s="25">
        <f>VLOOKUP(B2828,'INS-SIN-SD-10-2023'!A:D,4,0)</f>
        <v>18.329999999999998</v>
      </c>
      <c r="N2828" s="25" t="b">
        <f t="shared" si="1362"/>
        <v>1</v>
      </c>
      <c r="O2828" s="377"/>
      <c r="P2828" s="377" t="s">
        <v>13773</v>
      </c>
    </row>
    <row r="2829" spans="1:16" x14ac:dyDescent="0.25">
      <c r="A2829" s="378">
        <f t="shared" si="1360"/>
        <v>100761</v>
      </c>
      <c r="B2829" s="379">
        <v>7288</v>
      </c>
      <c r="C2829" s="380"/>
      <c r="D2829" s="380" t="s">
        <v>7821</v>
      </c>
      <c r="E2829" s="381"/>
      <c r="F2829" s="381" t="s">
        <v>3012</v>
      </c>
      <c r="G2829" s="382">
        <v>0.41339999999999999</v>
      </c>
      <c r="H2829" s="383">
        <f>VLOOKUP(B2829,'INS-SIN-SD-10-2023'!A:D,4,0)</f>
        <v>39.450000000000003</v>
      </c>
      <c r="I2829" s="383"/>
      <c r="J2829" s="25">
        <f t="shared" si="1361"/>
        <v>16.3</v>
      </c>
      <c r="M2829" s="25">
        <f>VLOOKUP(B2829,'INS-SIN-SD-10-2023'!A:D,4,0)</f>
        <v>39.450000000000003</v>
      </c>
      <c r="N2829" s="25" t="b">
        <f t="shared" si="1362"/>
        <v>1</v>
      </c>
      <c r="O2829" s="377"/>
      <c r="P2829" s="377" t="s">
        <v>13773</v>
      </c>
    </row>
    <row r="2830" spans="1:16" ht="60" x14ac:dyDescent="0.25">
      <c r="A2830" s="328">
        <v>87519</v>
      </c>
      <c r="B2830" s="357"/>
      <c r="C2830" s="339" t="s">
        <v>14233</v>
      </c>
      <c r="D2830" s="339"/>
      <c r="E2830" s="334" t="s">
        <v>3</v>
      </c>
      <c r="F2830" s="334"/>
      <c r="G2830" s="358"/>
      <c r="H2830" s="359"/>
      <c r="I2830" s="340">
        <f>SUMIF(A:A,A2830,J:J)</f>
        <v>93.330000000000013</v>
      </c>
      <c r="J2830" s="377"/>
      <c r="K2830" s="377"/>
      <c r="L2830" s="377"/>
      <c r="M2830" s="377"/>
      <c r="N2830" s="377"/>
      <c r="O2830" s="377"/>
      <c r="P2830" s="377"/>
    </row>
    <row r="2831" spans="1:16" ht="60" x14ac:dyDescent="0.25">
      <c r="A2831" s="390">
        <f t="shared" ref="A2831:A2836" si="1363">IF(O2831&lt;&gt;0,O2831,A2830)</f>
        <v>87519</v>
      </c>
      <c r="B2831" s="391">
        <v>87292</v>
      </c>
      <c r="C2831" s="392"/>
      <c r="D2831" s="392" t="s">
        <v>2827</v>
      </c>
      <c r="E2831" s="393"/>
      <c r="F2831" s="393" t="s">
        <v>12</v>
      </c>
      <c r="G2831" s="394">
        <v>9.7999999999999997E-3</v>
      </c>
      <c r="H2831" s="395">
        <f>VLOOKUP(B2831,'CMP-SIN-SD-10-2023'!A:D,4,0)</f>
        <v>717.3</v>
      </c>
      <c r="I2831" s="395"/>
      <c r="J2831" s="25">
        <f t="shared" ref="J2831:J2836" si="1364">TRUNC((H2831*G2831),2)</f>
        <v>7.02</v>
      </c>
      <c r="M2831" s="25">
        <f>VLOOKUP(B2831,'CMP-SIN-SD-10-2023'!A:D,4,0)</f>
        <v>717.3</v>
      </c>
      <c r="N2831" s="25" t="b">
        <f t="shared" ref="N2831:N2836" si="1365">M2831=H2831</f>
        <v>1</v>
      </c>
      <c r="O2831" s="377"/>
      <c r="P2831" s="377"/>
    </row>
    <row r="2832" spans="1:16" x14ac:dyDescent="0.25">
      <c r="A2832" s="367">
        <f t="shared" si="1363"/>
        <v>87519</v>
      </c>
      <c r="B2832" s="226">
        <v>88309</v>
      </c>
      <c r="C2832" s="227"/>
      <c r="D2832" s="227" t="s">
        <v>3339</v>
      </c>
      <c r="E2832" s="228"/>
      <c r="F2832" s="228" t="s">
        <v>517</v>
      </c>
      <c r="G2832" s="368">
        <v>1.55</v>
      </c>
      <c r="H2832" s="369">
        <f>VLOOKUP(B2832,'CMP-SIN-SD-10-2023'!A:D,4,0)</f>
        <v>29.53</v>
      </c>
      <c r="I2832" s="369"/>
      <c r="J2832" s="25">
        <f t="shared" si="1364"/>
        <v>45.77</v>
      </c>
      <c r="M2832" s="25">
        <f>VLOOKUP(B2832,'CMP-SIN-SD-10-2023'!A:D,4,0)</f>
        <v>29.53</v>
      </c>
      <c r="N2832" s="25" t="b">
        <f t="shared" si="1365"/>
        <v>1</v>
      </c>
      <c r="O2832" s="377"/>
      <c r="P2832" s="377"/>
    </row>
    <row r="2833" spans="1:16" x14ac:dyDescent="0.25">
      <c r="A2833" s="367">
        <f t="shared" si="1363"/>
        <v>87519</v>
      </c>
      <c r="B2833" s="226">
        <v>88316</v>
      </c>
      <c r="C2833" s="227"/>
      <c r="D2833" s="227" t="s">
        <v>3346</v>
      </c>
      <c r="E2833" s="228"/>
      <c r="F2833" s="228" t="s">
        <v>517</v>
      </c>
      <c r="G2833" s="368">
        <v>0.77500000000000002</v>
      </c>
      <c r="H2833" s="369">
        <f>VLOOKUP(B2833,'CMP-SIN-SD-10-2023'!A:D,4,0)</f>
        <v>21.91</v>
      </c>
      <c r="I2833" s="369"/>
      <c r="J2833" s="25">
        <f t="shared" si="1364"/>
        <v>16.98</v>
      </c>
      <c r="M2833" s="25">
        <f>VLOOKUP(B2833,'CMP-SIN-SD-10-2023'!A:D,4,0)</f>
        <v>21.91</v>
      </c>
      <c r="N2833" s="25" t="b">
        <f t="shared" si="1365"/>
        <v>1</v>
      </c>
      <c r="O2833" s="377"/>
      <c r="P2833" s="377"/>
    </row>
    <row r="2834" spans="1:16" x14ac:dyDescent="0.25">
      <c r="A2834" s="367">
        <f t="shared" si="1363"/>
        <v>87519</v>
      </c>
      <c r="B2834" s="226">
        <v>7266</v>
      </c>
      <c r="C2834" s="227"/>
      <c r="D2834" s="227" t="s">
        <v>13825</v>
      </c>
      <c r="E2834" s="228"/>
      <c r="F2834" s="228" t="s">
        <v>13826</v>
      </c>
      <c r="G2834" s="368">
        <v>2.8309999999999998E-2</v>
      </c>
      <c r="H2834" s="369">
        <v>794.95</v>
      </c>
      <c r="I2834" s="369"/>
      <c r="J2834" s="25">
        <f t="shared" si="1364"/>
        <v>22.5</v>
      </c>
      <c r="M2834" s="25" t="e">
        <f>VLOOKUP(B2834,'INS-SIN-SD-10-2023'!A:D,4,0)</f>
        <v>#N/A</v>
      </c>
      <c r="N2834" s="25" t="e">
        <f t="shared" si="1365"/>
        <v>#N/A</v>
      </c>
      <c r="O2834" s="377"/>
      <c r="P2834" s="377" t="s">
        <v>13773</v>
      </c>
    </row>
    <row r="2835" spans="1:16" ht="45" x14ac:dyDescent="0.25">
      <c r="A2835" s="367">
        <f t="shared" si="1363"/>
        <v>87519</v>
      </c>
      <c r="B2835" s="226">
        <v>34557</v>
      </c>
      <c r="C2835" s="227"/>
      <c r="D2835" s="227" t="s">
        <v>7804</v>
      </c>
      <c r="E2835" s="228"/>
      <c r="F2835" s="228" t="s">
        <v>16</v>
      </c>
      <c r="G2835" s="368">
        <v>0.42</v>
      </c>
      <c r="H2835" s="369">
        <f>VLOOKUP(B2835,'INS-SIN-SD-10-2023'!A:D,4,0)</f>
        <v>2.09</v>
      </c>
      <c r="I2835" s="369"/>
      <c r="J2835" s="25">
        <f t="shared" si="1364"/>
        <v>0.87</v>
      </c>
      <c r="M2835" s="25">
        <f>VLOOKUP(B2835,'INS-SIN-SD-10-2023'!A:D,4,0)</f>
        <v>2.09</v>
      </c>
      <c r="N2835" s="25" t="b">
        <f t="shared" si="1365"/>
        <v>1</v>
      </c>
      <c r="O2835" s="377"/>
      <c r="P2835" s="377" t="s">
        <v>13773</v>
      </c>
    </row>
    <row r="2836" spans="1:16" x14ac:dyDescent="0.25">
      <c r="A2836" s="378">
        <f t="shared" si="1363"/>
        <v>87519</v>
      </c>
      <c r="B2836" s="379">
        <v>37395</v>
      </c>
      <c r="C2836" s="380"/>
      <c r="D2836" s="380" t="s">
        <v>7714</v>
      </c>
      <c r="E2836" s="381"/>
      <c r="F2836" s="381" t="s">
        <v>13827</v>
      </c>
      <c r="G2836" s="382">
        <v>5.0000000000000001E-3</v>
      </c>
      <c r="H2836" s="383">
        <f>VLOOKUP(B2836,'INS-SIN-SD-10-2023'!A:D,4,0)</f>
        <v>38.74</v>
      </c>
      <c r="I2836" s="383"/>
      <c r="J2836" s="25">
        <f t="shared" si="1364"/>
        <v>0.19</v>
      </c>
      <c r="M2836" s="25">
        <f>VLOOKUP(B2836,'INS-SIN-SD-10-2023'!A:D,4,0)</f>
        <v>38.74</v>
      </c>
      <c r="N2836" s="25" t="b">
        <f t="shared" si="1365"/>
        <v>1</v>
      </c>
      <c r="O2836" s="377"/>
      <c r="P2836" s="377" t="s">
        <v>13773</v>
      </c>
    </row>
    <row r="2837" spans="1:16" ht="45" x14ac:dyDescent="0.25">
      <c r="A2837" s="328">
        <v>91341</v>
      </c>
      <c r="B2837" s="357"/>
      <c r="C2837" s="339" t="s">
        <v>26</v>
      </c>
      <c r="D2837" s="339"/>
      <c r="E2837" s="334" t="s">
        <v>3</v>
      </c>
      <c r="F2837" s="334"/>
      <c r="G2837" s="358"/>
      <c r="H2837" s="359"/>
      <c r="I2837" s="340">
        <f>SUMIF(A:A,A2837,J:J)</f>
        <v>555.27</v>
      </c>
      <c r="J2837" s="377"/>
      <c r="K2837" s="377"/>
      <c r="L2837" s="377"/>
      <c r="M2837" s="377"/>
      <c r="N2837" s="377"/>
      <c r="O2837" s="377"/>
      <c r="P2837" s="377"/>
    </row>
    <row r="2838" spans="1:16" x14ac:dyDescent="0.25">
      <c r="A2838" s="390">
        <f t="shared" ref="A2838:A2843" si="1366">IF(O2838&lt;&gt;0,O2838,A2837)</f>
        <v>91341</v>
      </c>
      <c r="B2838" s="391">
        <v>88309</v>
      </c>
      <c r="C2838" s="392"/>
      <c r="D2838" s="392" t="s">
        <v>3339</v>
      </c>
      <c r="E2838" s="393"/>
      <c r="F2838" s="393" t="s">
        <v>517</v>
      </c>
      <c r="G2838" s="394">
        <v>0.3826</v>
      </c>
      <c r="H2838" s="395">
        <f>VLOOKUP(B2838,'CMP-SIN-SD-10-2023'!A:D,4,0)</f>
        <v>29.53</v>
      </c>
      <c r="I2838" s="395"/>
      <c r="J2838" s="25">
        <f t="shared" ref="J2838:J2843" si="1367">TRUNC((H2838*G2838),2)</f>
        <v>11.29</v>
      </c>
      <c r="M2838" s="25">
        <f>VLOOKUP(B2838,'CMP-SIN-SD-10-2023'!A:D,4,0)</f>
        <v>29.53</v>
      </c>
      <c r="N2838" s="25" t="b">
        <f t="shared" ref="N2838:N2843" si="1368">M2838=H2838</f>
        <v>1</v>
      </c>
      <c r="O2838" s="377"/>
      <c r="P2838" s="377"/>
    </row>
    <row r="2839" spans="1:16" x14ac:dyDescent="0.25">
      <c r="A2839" s="367">
        <f t="shared" si="1366"/>
        <v>91341</v>
      </c>
      <c r="B2839" s="226">
        <v>88316</v>
      </c>
      <c r="C2839" s="227"/>
      <c r="D2839" s="227" t="s">
        <v>3346</v>
      </c>
      <c r="E2839" s="228"/>
      <c r="F2839" s="228" t="s">
        <v>517</v>
      </c>
      <c r="G2839" s="368">
        <v>0.191</v>
      </c>
      <c r="H2839" s="369">
        <f>VLOOKUP(B2839,'CMP-SIN-SD-10-2023'!A:D,4,0)</f>
        <v>21.91</v>
      </c>
      <c r="I2839" s="369"/>
      <c r="J2839" s="25">
        <f t="shared" si="1367"/>
        <v>4.18</v>
      </c>
      <c r="M2839" s="25">
        <f>VLOOKUP(B2839,'CMP-SIN-SD-10-2023'!A:D,4,0)</f>
        <v>21.91</v>
      </c>
      <c r="N2839" s="25" t="b">
        <f t="shared" si="1368"/>
        <v>1</v>
      </c>
      <c r="O2839" s="377"/>
      <c r="P2839" s="377"/>
    </row>
    <row r="2840" spans="1:16" ht="45" x14ac:dyDescent="0.25">
      <c r="A2840" s="367">
        <f t="shared" si="1366"/>
        <v>91341</v>
      </c>
      <c r="B2840" s="226">
        <v>7568</v>
      </c>
      <c r="C2840" s="227"/>
      <c r="D2840" s="227" t="s">
        <v>7471</v>
      </c>
      <c r="E2840" s="228"/>
      <c r="F2840" s="228" t="s">
        <v>6</v>
      </c>
      <c r="G2840" s="368">
        <v>4.8166000000000002</v>
      </c>
      <c r="H2840" s="369">
        <f>VLOOKUP(B2840,'INS-SIN-SD-10-2023'!A:D,4,0)</f>
        <v>1.1599999999999999</v>
      </c>
      <c r="I2840" s="369"/>
      <c r="J2840" s="25">
        <f t="shared" si="1367"/>
        <v>5.58</v>
      </c>
      <c r="M2840" s="25">
        <f>VLOOKUP(B2840,'INS-SIN-SD-10-2023'!A:D,4,0)</f>
        <v>1.1599999999999999</v>
      </c>
      <c r="N2840" s="25" t="b">
        <f t="shared" si="1368"/>
        <v>1</v>
      </c>
      <c r="O2840" s="377"/>
      <c r="P2840" s="377" t="s">
        <v>13773</v>
      </c>
    </row>
    <row r="2841" spans="1:16" ht="30" x14ac:dyDescent="0.25">
      <c r="A2841" s="367">
        <f t="shared" si="1366"/>
        <v>91341</v>
      </c>
      <c r="B2841" s="226">
        <v>142</v>
      </c>
      <c r="C2841" s="227"/>
      <c r="D2841" s="227" t="s">
        <v>7767</v>
      </c>
      <c r="E2841" s="228"/>
      <c r="F2841" s="228" t="s">
        <v>13902</v>
      </c>
      <c r="G2841" s="368">
        <v>0.88290000000000002</v>
      </c>
      <c r="H2841" s="369">
        <f>VLOOKUP(B2841,'INS-SIN-SD-10-2023'!A:D,4,0)</f>
        <v>38.46</v>
      </c>
      <c r="I2841" s="369"/>
      <c r="J2841" s="25">
        <f t="shared" si="1367"/>
        <v>33.950000000000003</v>
      </c>
      <c r="M2841" s="25">
        <f>VLOOKUP(B2841,'INS-SIN-SD-10-2023'!A:D,4,0)</f>
        <v>38.46</v>
      </c>
      <c r="N2841" s="25" t="b">
        <f t="shared" si="1368"/>
        <v>1</v>
      </c>
      <c r="O2841" s="377"/>
      <c r="P2841" s="377" t="s">
        <v>13773</v>
      </c>
    </row>
    <row r="2842" spans="1:16" ht="45" x14ac:dyDescent="0.25">
      <c r="A2842" s="367">
        <f t="shared" si="1366"/>
        <v>91341</v>
      </c>
      <c r="B2842" s="226">
        <v>39025</v>
      </c>
      <c r="C2842" s="227"/>
      <c r="D2842" s="227" t="s">
        <v>7721</v>
      </c>
      <c r="E2842" s="228"/>
      <c r="F2842" s="228" t="s">
        <v>6</v>
      </c>
      <c r="G2842" s="368">
        <v>0.54730000000000001</v>
      </c>
      <c r="H2842" s="369">
        <f>VLOOKUP(B2842,'INS-SIN-SD-10-2023'!A:D,4,0)</f>
        <v>547.98</v>
      </c>
      <c r="I2842" s="369"/>
      <c r="J2842" s="25">
        <f t="shared" si="1367"/>
        <v>299.89999999999998</v>
      </c>
      <c r="M2842" s="25">
        <f>VLOOKUP(B2842,'INS-SIN-SD-10-2023'!A:D,4,0)</f>
        <v>547.98</v>
      </c>
      <c r="N2842" s="25" t="b">
        <f t="shared" si="1368"/>
        <v>1</v>
      </c>
      <c r="O2842" s="377"/>
      <c r="P2842" s="377" t="s">
        <v>13773</v>
      </c>
    </row>
    <row r="2843" spans="1:16" ht="45" x14ac:dyDescent="0.25">
      <c r="A2843" s="378">
        <f t="shared" si="1366"/>
        <v>91341</v>
      </c>
      <c r="B2843" s="379">
        <v>36888</v>
      </c>
      <c r="C2843" s="380"/>
      <c r="D2843" s="380" t="s">
        <v>7625</v>
      </c>
      <c r="E2843" s="381"/>
      <c r="F2843" s="381" t="s">
        <v>16</v>
      </c>
      <c r="G2843" s="382">
        <v>6.8503999999999996</v>
      </c>
      <c r="H2843" s="383">
        <f>VLOOKUP(B2843,'INS-SIN-SD-10-2023'!A:D,4,0)</f>
        <v>29.25</v>
      </c>
      <c r="I2843" s="383"/>
      <c r="J2843" s="25">
        <f t="shared" si="1367"/>
        <v>200.37</v>
      </c>
      <c r="M2843" s="25">
        <f>VLOOKUP(B2843,'INS-SIN-SD-10-2023'!A:D,4,0)</f>
        <v>29.25</v>
      </c>
      <c r="N2843" s="25" t="b">
        <f t="shared" si="1368"/>
        <v>1</v>
      </c>
      <c r="O2843" s="377"/>
      <c r="P2843" s="377" t="s">
        <v>13773</v>
      </c>
    </row>
    <row r="2844" spans="1:16" ht="75" x14ac:dyDescent="0.25">
      <c r="A2844" s="328" t="s">
        <v>14234</v>
      </c>
      <c r="B2844" s="357"/>
      <c r="C2844" s="339" t="s">
        <v>14235</v>
      </c>
      <c r="D2844" s="339"/>
      <c r="E2844" s="334" t="s">
        <v>6</v>
      </c>
      <c r="F2844" s="334"/>
      <c r="G2844" s="358"/>
      <c r="H2844" s="359"/>
      <c r="I2844" s="340">
        <f>SUMIF(A:A,A2844,J:J)</f>
        <v>690.3</v>
      </c>
      <c r="J2844" s="377"/>
      <c r="K2844" s="377"/>
      <c r="L2844" s="377"/>
      <c r="M2844" s="377"/>
      <c r="N2844" s="377"/>
      <c r="O2844" s="377"/>
      <c r="P2844" s="377"/>
    </row>
    <row r="2845" spans="1:16" x14ac:dyDescent="0.25">
      <c r="A2845" s="390" t="str">
        <f t="shared" ref="A2845:A2849" si="1369">IF(O2845&lt;&gt;0,O2845,A2844)</f>
        <v>CCU.04.0067</v>
      </c>
      <c r="B2845" s="391">
        <v>88261</v>
      </c>
      <c r="C2845" s="392"/>
      <c r="D2845" s="392" t="s">
        <v>3301</v>
      </c>
      <c r="E2845" s="393"/>
      <c r="F2845" s="393" t="s">
        <v>517</v>
      </c>
      <c r="G2845" s="394">
        <v>0.32700000000000001</v>
      </c>
      <c r="H2845" s="395">
        <f>VLOOKUP(B2845,'CMP-SIN-SD-10-2023'!A:D,4,0)</f>
        <v>27.95</v>
      </c>
      <c r="I2845" s="395"/>
      <c r="J2845" s="25">
        <f t="shared" ref="J2845:J2849" si="1370">TRUNC((H2845*G2845),2)</f>
        <v>9.1300000000000008</v>
      </c>
      <c r="M2845" s="25">
        <f>VLOOKUP(B2845,'CMP-SIN-SD-10-2023'!A:D,4,0)</f>
        <v>27.95</v>
      </c>
      <c r="N2845" s="25" t="b">
        <f t="shared" ref="N2845:N2849" si="1371">M2845=H2845</f>
        <v>1</v>
      </c>
      <c r="O2845" s="377"/>
      <c r="P2845" s="377"/>
    </row>
    <row r="2846" spans="1:16" x14ac:dyDescent="0.25">
      <c r="A2846" s="367" t="str">
        <f t="shared" si="1369"/>
        <v>CCU.04.0067</v>
      </c>
      <c r="B2846" s="226">
        <v>88309</v>
      </c>
      <c r="C2846" s="227"/>
      <c r="D2846" s="227" t="s">
        <v>3339</v>
      </c>
      <c r="E2846" s="228"/>
      <c r="F2846" s="228" t="s">
        <v>517</v>
      </c>
      <c r="G2846" s="368">
        <v>2.024</v>
      </c>
      <c r="H2846" s="369">
        <f>VLOOKUP(B2846,'CMP-SIN-SD-10-2023'!A:D,4,0)</f>
        <v>29.53</v>
      </c>
      <c r="I2846" s="369"/>
      <c r="J2846" s="25">
        <f t="shared" si="1370"/>
        <v>59.76</v>
      </c>
      <c r="M2846" s="25">
        <f>VLOOKUP(B2846,'CMP-SIN-SD-10-2023'!A:D,4,0)</f>
        <v>29.53</v>
      </c>
      <c r="N2846" s="25" t="b">
        <f t="shared" si="1371"/>
        <v>1</v>
      </c>
      <c r="O2846" s="377"/>
      <c r="P2846" s="377"/>
    </row>
    <row r="2847" spans="1:16" x14ac:dyDescent="0.25">
      <c r="A2847" s="367" t="str">
        <f t="shared" si="1369"/>
        <v>CCU.04.0067</v>
      </c>
      <c r="B2847" s="226">
        <v>88316</v>
      </c>
      <c r="C2847" s="227"/>
      <c r="D2847" s="227" t="s">
        <v>3346</v>
      </c>
      <c r="E2847" s="228"/>
      <c r="F2847" s="228" t="s">
        <v>517</v>
      </c>
      <c r="G2847" s="368">
        <v>1.1759999999999999</v>
      </c>
      <c r="H2847" s="369">
        <f>VLOOKUP(B2847,'CMP-SIN-SD-10-2023'!A:D,4,0)</f>
        <v>21.91</v>
      </c>
      <c r="I2847" s="369"/>
      <c r="J2847" s="25">
        <f t="shared" si="1370"/>
        <v>25.76</v>
      </c>
      <c r="M2847" s="25">
        <f>VLOOKUP(B2847,'CMP-SIN-SD-10-2023'!A:D,4,0)</f>
        <v>21.91</v>
      </c>
      <c r="N2847" s="25" t="b">
        <f t="shared" si="1371"/>
        <v>1</v>
      </c>
      <c r="O2847" s="377"/>
      <c r="P2847" s="377"/>
    </row>
    <row r="2848" spans="1:16" ht="30" x14ac:dyDescent="0.25">
      <c r="A2848" s="367" t="str">
        <f t="shared" si="1369"/>
        <v>CCU.04.0067</v>
      </c>
      <c r="B2848" s="226">
        <v>88629</v>
      </c>
      <c r="C2848" s="227"/>
      <c r="D2848" s="227" t="s">
        <v>2933</v>
      </c>
      <c r="E2848" s="228"/>
      <c r="F2848" s="228" t="s">
        <v>12</v>
      </c>
      <c r="G2848" s="368">
        <v>2.29E-2</v>
      </c>
      <c r="H2848" s="369">
        <f>VLOOKUP(B2848,'CMP-SIN-SD-10-2023'!A:D,4,0)</f>
        <v>714.03</v>
      </c>
      <c r="I2848" s="369"/>
      <c r="J2848" s="25">
        <f t="shared" si="1370"/>
        <v>16.350000000000001</v>
      </c>
      <c r="M2848" s="25">
        <f>VLOOKUP(B2848,'CMP-SIN-SD-10-2023'!A:D,4,0)</f>
        <v>714.03</v>
      </c>
      <c r="N2848" s="25" t="b">
        <f t="shared" si="1371"/>
        <v>1</v>
      </c>
      <c r="O2848" s="377"/>
      <c r="P2848" s="377"/>
    </row>
    <row r="2849" spans="1:16" ht="75" x14ac:dyDescent="0.25">
      <c r="A2849" s="378" t="str">
        <f t="shared" si="1369"/>
        <v>CCU.04.0067</v>
      </c>
      <c r="B2849" s="379">
        <v>39489</v>
      </c>
      <c r="C2849" s="380"/>
      <c r="D2849" s="380" t="s">
        <v>7658</v>
      </c>
      <c r="E2849" s="381"/>
      <c r="F2849" s="381" t="s">
        <v>6</v>
      </c>
      <c r="G2849" s="382">
        <v>1</v>
      </c>
      <c r="H2849" s="383">
        <f>VLOOKUP(B2849,'INS-SIN-SD-10-2023'!A:D,4,0)</f>
        <v>579.29999999999995</v>
      </c>
      <c r="I2849" s="383"/>
      <c r="J2849" s="25">
        <f t="shared" si="1370"/>
        <v>579.29999999999995</v>
      </c>
      <c r="M2849" s="25">
        <f>VLOOKUP(B2849,'INS-SIN-SD-10-2023'!A:D,4,0)</f>
        <v>579.29999999999995</v>
      </c>
      <c r="N2849" s="25" t="b">
        <f t="shared" si="1371"/>
        <v>1</v>
      </c>
      <c r="O2849" s="377"/>
      <c r="P2849" s="377" t="s">
        <v>13773</v>
      </c>
    </row>
    <row r="2850" spans="1:16" ht="75" x14ac:dyDescent="0.25">
      <c r="A2850" s="328" t="s">
        <v>14236</v>
      </c>
      <c r="B2850" s="357"/>
      <c r="C2850" s="339" t="s">
        <v>14237</v>
      </c>
      <c r="D2850" s="339"/>
      <c r="E2850" s="334" t="s">
        <v>6</v>
      </c>
      <c r="F2850" s="334"/>
      <c r="G2850" s="358"/>
      <c r="H2850" s="359"/>
      <c r="I2850" s="340">
        <f>SUMIF(A:A,A2850,J:J)</f>
        <v>710.42</v>
      </c>
      <c r="J2850" s="377"/>
      <c r="K2850" s="377"/>
      <c r="L2850" s="377"/>
      <c r="M2850" s="377"/>
      <c r="N2850" s="377"/>
      <c r="O2850" s="377"/>
      <c r="P2850" s="377"/>
    </row>
    <row r="2851" spans="1:16" x14ac:dyDescent="0.25">
      <c r="A2851" s="390" t="str">
        <f t="shared" ref="A2851:A2855" si="1372">IF(O2851&lt;&gt;0,O2851,A2850)</f>
        <v>CCU.04.0068</v>
      </c>
      <c r="B2851" s="391">
        <v>88261</v>
      </c>
      <c r="C2851" s="392"/>
      <c r="D2851" s="392" t="s">
        <v>3301</v>
      </c>
      <c r="E2851" s="393"/>
      <c r="F2851" s="393" t="s">
        <v>517</v>
      </c>
      <c r="G2851" s="394">
        <v>0.32700000000000001</v>
      </c>
      <c r="H2851" s="395">
        <f>VLOOKUP(B2851,'CMP-SIN-SD-10-2023'!A:D,4,0)</f>
        <v>27.95</v>
      </c>
      <c r="I2851" s="395"/>
      <c r="J2851" s="25">
        <f t="shared" ref="J2851:J2855" si="1373">TRUNC((H2851*G2851),2)</f>
        <v>9.1300000000000008</v>
      </c>
      <c r="M2851" s="25">
        <f>VLOOKUP(B2851,'CMP-SIN-SD-10-2023'!A:D,4,0)</f>
        <v>27.95</v>
      </c>
      <c r="N2851" s="25" t="b">
        <f t="shared" ref="N2851:N2855" si="1374">M2851=H2851</f>
        <v>1</v>
      </c>
      <c r="O2851" s="377"/>
      <c r="P2851" s="377"/>
    </row>
    <row r="2852" spans="1:16" x14ac:dyDescent="0.25">
      <c r="A2852" s="367" t="str">
        <f t="shared" si="1372"/>
        <v>CCU.04.0068</v>
      </c>
      <c r="B2852" s="226">
        <v>88309</v>
      </c>
      <c r="C2852" s="227"/>
      <c r="D2852" s="227" t="s">
        <v>3339</v>
      </c>
      <c r="E2852" s="228"/>
      <c r="F2852" s="228" t="s">
        <v>517</v>
      </c>
      <c r="G2852" s="368">
        <v>2.024</v>
      </c>
      <c r="H2852" s="369">
        <f>VLOOKUP(B2852,'CMP-SIN-SD-10-2023'!A:D,4,0)</f>
        <v>29.53</v>
      </c>
      <c r="I2852" s="369"/>
      <c r="J2852" s="25">
        <f t="shared" si="1373"/>
        <v>59.76</v>
      </c>
      <c r="M2852" s="25">
        <f>VLOOKUP(B2852,'CMP-SIN-SD-10-2023'!A:D,4,0)</f>
        <v>29.53</v>
      </c>
      <c r="N2852" s="25" t="b">
        <f t="shared" si="1374"/>
        <v>1</v>
      </c>
      <c r="O2852" s="377"/>
      <c r="P2852" s="377"/>
    </row>
    <row r="2853" spans="1:16" x14ac:dyDescent="0.25">
      <c r="A2853" s="367" t="str">
        <f t="shared" si="1372"/>
        <v>CCU.04.0068</v>
      </c>
      <c r="B2853" s="226">
        <v>88316</v>
      </c>
      <c r="C2853" s="227"/>
      <c r="D2853" s="227" t="s">
        <v>3346</v>
      </c>
      <c r="E2853" s="228"/>
      <c r="F2853" s="228" t="s">
        <v>517</v>
      </c>
      <c r="G2853" s="368">
        <v>1.1759999999999999</v>
      </c>
      <c r="H2853" s="369">
        <f>VLOOKUP(B2853,'CMP-SIN-SD-10-2023'!A:D,4,0)</f>
        <v>21.91</v>
      </c>
      <c r="I2853" s="369"/>
      <c r="J2853" s="25">
        <f t="shared" si="1373"/>
        <v>25.76</v>
      </c>
      <c r="M2853" s="25">
        <f>VLOOKUP(B2853,'CMP-SIN-SD-10-2023'!A:D,4,0)</f>
        <v>21.91</v>
      </c>
      <c r="N2853" s="25" t="b">
        <f t="shared" si="1374"/>
        <v>1</v>
      </c>
      <c r="O2853" s="377"/>
      <c r="P2853" s="377"/>
    </row>
    <row r="2854" spans="1:16" ht="30" x14ac:dyDescent="0.25">
      <c r="A2854" s="367" t="str">
        <f t="shared" si="1372"/>
        <v>CCU.04.0068</v>
      </c>
      <c r="B2854" s="226">
        <v>88629</v>
      </c>
      <c r="C2854" s="227"/>
      <c r="D2854" s="227" t="s">
        <v>2933</v>
      </c>
      <c r="E2854" s="228"/>
      <c r="F2854" s="228" t="s">
        <v>12</v>
      </c>
      <c r="G2854" s="368">
        <v>2.29E-2</v>
      </c>
      <c r="H2854" s="369">
        <f>VLOOKUP(B2854,'CMP-SIN-SD-10-2023'!A:D,4,0)</f>
        <v>714.03</v>
      </c>
      <c r="I2854" s="369"/>
      <c r="J2854" s="25">
        <f t="shared" si="1373"/>
        <v>16.350000000000001</v>
      </c>
      <c r="M2854" s="25">
        <f>VLOOKUP(B2854,'CMP-SIN-SD-10-2023'!A:D,4,0)</f>
        <v>714.03</v>
      </c>
      <c r="N2854" s="25" t="b">
        <f t="shared" si="1374"/>
        <v>1</v>
      </c>
      <c r="O2854" s="377"/>
      <c r="P2854" s="377"/>
    </row>
    <row r="2855" spans="1:16" ht="30" x14ac:dyDescent="0.25">
      <c r="A2855" s="378" t="str">
        <f t="shared" si="1372"/>
        <v>CCU.04.0068</v>
      </c>
      <c r="B2855" s="379" t="s">
        <v>14238</v>
      </c>
      <c r="C2855" s="380"/>
      <c r="D2855" s="380" t="s">
        <v>14239</v>
      </c>
      <c r="E2855" s="381"/>
      <c r="F2855" s="381" t="s">
        <v>6</v>
      </c>
      <c r="G2855" s="382">
        <v>1</v>
      </c>
      <c r="H2855" s="383">
        <v>599.41999999999996</v>
      </c>
      <c r="I2855" s="383"/>
      <c r="J2855" s="25">
        <f t="shared" si="1373"/>
        <v>599.41999999999996</v>
      </c>
      <c r="M2855" s="25" t="e">
        <f>VLOOKUP(B2855,'CMP-SIN-SD-10-2023'!A:D,4,0)</f>
        <v>#N/A</v>
      </c>
      <c r="N2855" s="25" t="e">
        <f t="shared" si="1374"/>
        <v>#N/A</v>
      </c>
      <c r="O2855" s="377"/>
      <c r="P2855" s="377"/>
    </row>
    <row r="2856" spans="1:16" ht="60" x14ac:dyDescent="0.25">
      <c r="A2856" s="328" t="s">
        <v>14240</v>
      </c>
      <c r="B2856" s="357"/>
      <c r="C2856" s="339" t="s">
        <v>14241</v>
      </c>
      <c r="D2856" s="339"/>
      <c r="E2856" s="334" t="s">
        <v>3</v>
      </c>
      <c r="F2856" s="334"/>
      <c r="G2856" s="358"/>
      <c r="H2856" s="359"/>
      <c r="I2856" s="340">
        <f>SUMIF(A:A,A2856,J:J)</f>
        <v>570.35</v>
      </c>
      <c r="J2856" s="377"/>
      <c r="K2856" s="377"/>
      <c r="L2856" s="377"/>
      <c r="M2856" s="377"/>
      <c r="N2856" s="377"/>
      <c r="O2856" s="377"/>
      <c r="P2856" s="377"/>
    </row>
    <row r="2857" spans="1:16" x14ac:dyDescent="0.25">
      <c r="A2857" s="390" t="str">
        <f t="shared" ref="A2857:A2860" si="1375">IF(O2857&lt;&gt;0,O2857,A2856)</f>
        <v>CCU.04.0069</v>
      </c>
      <c r="B2857" s="391">
        <v>88315</v>
      </c>
      <c r="C2857" s="392"/>
      <c r="D2857" s="392" t="s">
        <v>3345</v>
      </c>
      <c r="E2857" s="393"/>
      <c r="F2857" s="393" t="s">
        <v>517</v>
      </c>
      <c r="G2857" s="394">
        <v>3.09</v>
      </c>
      <c r="H2857" s="395">
        <f>VLOOKUP(B2857,'CMP-SIN-SD-10-2023'!A:D,4,0)</f>
        <v>29.32</v>
      </c>
      <c r="I2857" s="395"/>
      <c r="J2857" s="25">
        <f t="shared" ref="J2857:J2860" si="1376">TRUNC((H2857*G2857),2)</f>
        <v>90.59</v>
      </c>
      <c r="M2857" s="25">
        <f>VLOOKUP(B2857,'CMP-SIN-SD-10-2023'!A:D,4,0)</f>
        <v>29.32</v>
      </c>
      <c r="N2857" s="25" t="b">
        <f t="shared" ref="N2857:N2860" si="1377">M2857=H2857</f>
        <v>1</v>
      </c>
      <c r="O2857" s="377"/>
      <c r="P2857" s="377"/>
    </row>
    <row r="2858" spans="1:16" x14ac:dyDescent="0.25">
      <c r="A2858" s="367" t="str">
        <f t="shared" si="1375"/>
        <v>CCU.04.0069</v>
      </c>
      <c r="B2858" s="226">
        <v>88316</v>
      </c>
      <c r="C2858" s="227"/>
      <c r="D2858" s="227" t="s">
        <v>3346</v>
      </c>
      <c r="E2858" s="228"/>
      <c r="F2858" s="228" t="s">
        <v>517</v>
      </c>
      <c r="G2858" s="368">
        <v>3.09</v>
      </c>
      <c r="H2858" s="369">
        <f>VLOOKUP(B2858,'CMP-SIN-SD-10-2023'!A:D,4,0)</f>
        <v>21.91</v>
      </c>
      <c r="I2858" s="369"/>
      <c r="J2858" s="25">
        <f t="shared" si="1376"/>
        <v>67.7</v>
      </c>
      <c r="M2858" s="25">
        <f>VLOOKUP(B2858,'CMP-SIN-SD-10-2023'!A:D,4,0)</f>
        <v>21.91</v>
      </c>
      <c r="N2858" s="25" t="b">
        <f t="shared" si="1377"/>
        <v>1</v>
      </c>
      <c r="O2858" s="377"/>
      <c r="P2858" s="377"/>
    </row>
    <row r="2859" spans="1:16" ht="30" x14ac:dyDescent="0.25">
      <c r="A2859" s="367" t="str">
        <f t="shared" si="1375"/>
        <v>CCU.04.0069</v>
      </c>
      <c r="B2859" s="226">
        <v>102179</v>
      </c>
      <c r="C2859" s="227"/>
      <c r="D2859" s="227" t="s">
        <v>14242</v>
      </c>
      <c r="E2859" s="228"/>
      <c r="F2859" s="228" t="s">
        <v>3</v>
      </c>
      <c r="G2859" s="368">
        <v>1</v>
      </c>
      <c r="H2859" s="369">
        <f>VLOOKUP(B2859,'CMP-SIN-SD-10-2023'!A:D,4,0)</f>
        <v>254.89</v>
      </c>
      <c r="I2859" s="369"/>
      <c r="J2859" s="25">
        <f t="shared" si="1376"/>
        <v>254.89</v>
      </c>
      <c r="M2859" s="25">
        <f>VLOOKUP(B2859,'CMP-SIN-SD-10-2023'!A:D,4,0)</f>
        <v>254.89</v>
      </c>
      <c r="N2859" s="25" t="b">
        <f t="shared" si="1377"/>
        <v>1</v>
      </c>
      <c r="O2859" s="377"/>
      <c r="P2859" s="377"/>
    </row>
    <row r="2860" spans="1:16" x14ac:dyDescent="0.25">
      <c r="A2860" s="378" t="str">
        <f t="shared" si="1375"/>
        <v>CCU.04.0069</v>
      </c>
      <c r="B2860" s="379">
        <v>22</v>
      </c>
      <c r="C2860" s="380"/>
      <c r="D2860" s="380" t="s">
        <v>13852</v>
      </c>
      <c r="E2860" s="381"/>
      <c r="F2860" s="381" t="s">
        <v>17</v>
      </c>
      <c r="G2860" s="382">
        <v>7.8</v>
      </c>
      <c r="H2860" s="383">
        <v>20.149999999999999</v>
      </c>
      <c r="I2860" s="383"/>
      <c r="J2860" s="25">
        <f t="shared" si="1376"/>
        <v>157.16999999999999</v>
      </c>
      <c r="M2860" s="25" t="e">
        <f>VLOOKUP(B2860,'CMP-SIN-SD-10-2023'!A:D,4,0)</f>
        <v>#N/A</v>
      </c>
      <c r="N2860" s="25" t="e">
        <f t="shared" si="1377"/>
        <v>#N/A</v>
      </c>
      <c r="O2860" s="377"/>
      <c r="P2860" s="377" t="s">
        <v>13830</v>
      </c>
    </row>
    <row r="2861" spans="1:16" ht="30" x14ac:dyDescent="0.25">
      <c r="A2861" s="328" t="s">
        <v>7115</v>
      </c>
      <c r="B2861" s="357"/>
      <c r="C2861" s="339" t="s">
        <v>14243</v>
      </c>
      <c r="D2861" s="339"/>
      <c r="E2861" s="334" t="s">
        <v>3</v>
      </c>
      <c r="F2861" s="334"/>
      <c r="G2861" s="358"/>
      <c r="H2861" s="359"/>
      <c r="I2861" s="340">
        <f>SUMIF(A:A,A2861,J:J)</f>
        <v>544.24</v>
      </c>
      <c r="J2861" s="377"/>
      <c r="K2861" s="377"/>
      <c r="L2861" s="377"/>
      <c r="M2861" s="377"/>
      <c r="N2861" s="377"/>
      <c r="O2861" s="377"/>
      <c r="P2861" s="377"/>
    </row>
    <row r="2862" spans="1:16" x14ac:dyDescent="0.25">
      <c r="A2862" s="390" t="str">
        <f t="shared" ref="A2862:A2865" si="1378">IF(O2862&lt;&gt;0,O2862,A2861)</f>
        <v>CCU.04.0017</v>
      </c>
      <c r="B2862" s="391">
        <v>88239</v>
      </c>
      <c r="C2862" s="392"/>
      <c r="D2862" s="392" t="s">
        <v>3282</v>
      </c>
      <c r="E2862" s="393"/>
      <c r="F2862" s="393" t="s">
        <v>517</v>
      </c>
      <c r="G2862" s="394">
        <v>1.8</v>
      </c>
      <c r="H2862" s="395">
        <f>VLOOKUP(B2862,'CMP-SIN-SD-10-2023'!A:D,4,0)</f>
        <v>22.62</v>
      </c>
      <c r="I2862" s="395"/>
      <c r="J2862" s="25">
        <f t="shared" ref="J2862:J2865" si="1379">TRUNC((H2862*G2862),2)</f>
        <v>40.71</v>
      </c>
      <c r="M2862" s="25">
        <f>VLOOKUP(B2862,'CMP-SIN-SD-10-2023'!A:D,4,0)</f>
        <v>22.62</v>
      </c>
      <c r="N2862" s="25" t="b">
        <f t="shared" ref="N2862:N2865" si="1380">M2862=H2862</f>
        <v>1</v>
      </c>
      <c r="O2862" s="377"/>
      <c r="P2862" s="377"/>
    </row>
    <row r="2863" spans="1:16" x14ac:dyDescent="0.25">
      <c r="A2863" s="367" t="str">
        <f t="shared" si="1378"/>
        <v>CCU.04.0017</v>
      </c>
      <c r="B2863" s="226">
        <v>88325</v>
      </c>
      <c r="C2863" s="227"/>
      <c r="D2863" s="227" t="s">
        <v>3354</v>
      </c>
      <c r="E2863" s="228"/>
      <c r="F2863" s="228" t="s">
        <v>517</v>
      </c>
      <c r="G2863" s="368">
        <v>1.8</v>
      </c>
      <c r="H2863" s="369">
        <f>VLOOKUP(B2863,'CMP-SIN-SD-10-2023'!A:D,4,0)</f>
        <v>27.24</v>
      </c>
      <c r="I2863" s="369"/>
      <c r="J2863" s="25">
        <f t="shared" si="1379"/>
        <v>49.03</v>
      </c>
      <c r="M2863" s="25">
        <f>VLOOKUP(B2863,'CMP-SIN-SD-10-2023'!A:D,4,0)</f>
        <v>27.24</v>
      </c>
      <c r="N2863" s="25" t="b">
        <f t="shared" si="1380"/>
        <v>1</v>
      </c>
      <c r="O2863" s="377"/>
      <c r="P2863" s="377"/>
    </row>
    <row r="2864" spans="1:16" ht="30" x14ac:dyDescent="0.25">
      <c r="A2864" s="367" t="str">
        <f t="shared" si="1378"/>
        <v>CCU.04.0017</v>
      </c>
      <c r="B2864" s="226">
        <v>7334</v>
      </c>
      <c r="C2864" s="227"/>
      <c r="D2864" s="227" t="s">
        <v>7442</v>
      </c>
      <c r="E2864" s="228"/>
      <c r="F2864" s="228" t="s">
        <v>3012</v>
      </c>
      <c r="G2864" s="368">
        <v>0.18</v>
      </c>
      <c r="H2864" s="369">
        <f>VLOOKUP(B2864,'INS-SIN-SD-10-2023'!A:D,4,0)</f>
        <v>16.72</v>
      </c>
      <c r="I2864" s="369"/>
      <c r="J2864" s="25">
        <f t="shared" si="1379"/>
        <v>3</v>
      </c>
      <c r="M2864" s="25">
        <f>VLOOKUP(B2864,'INS-SIN-SD-10-2023'!A:D,4,0)</f>
        <v>16.72</v>
      </c>
      <c r="N2864" s="25" t="b">
        <f t="shared" si="1380"/>
        <v>1</v>
      </c>
      <c r="O2864" s="377"/>
      <c r="P2864" s="377" t="s">
        <v>13773</v>
      </c>
    </row>
    <row r="2865" spans="1:16" x14ac:dyDescent="0.25">
      <c r="A2865" s="378" t="str">
        <f t="shared" si="1378"/>
        <v>CCU.04.0017</v>
      </c>
      <c r="B2865" s="379">
        <v>11186</v>
      </c>
      <c r="C2865" s="380"/>
      <c r="D2865" s="380" t="s">
        <v>7603</v>
      </c>
      <c r="E2865" s="381"/>
      <c r="F2865" s="381" t="s">
        <v>3</v>
      </c>
      <c r="G2865" s="382">
        <v>1</v>
      </c>
      <c r="H2865" s="383">
        <f>VLOOKUP(B2865,'INS-SIN-SD-10-2023'!A:D,4,0)</f>
        <v>451.5</v>
      </c>
      <c r="I2865" s="383"/>
      <c r="J2865" s="25">
        <f t="shared" si="1379"/>
        <v>451.5</v>
      </c>
      <c r="M2865" s="25">
        <f>VLOOKUP(B2865,'INS-SIN-SD-10-2023'!A:D,4,0)</f>
        <v>451.5</v>
      </c>
      <c r="N2865" s="25" t="b">
        <f t="shared" si="1380"/>
        <v>1</v>
      </c>
      <c r="O2865" s="377"/>
      <c r="P2865" s="377" t="s">
        <v>13773</v>
      </c>
    </row>
    <row r="2866" spans="1:16" ht="45" x14ac:dyDescent="0.25">
      <c r="A2866" s="328" t="s">
        <v>7142</v>
      </c>
      <c r="B2866" s="357"/>
      <c r="C2866" s="339" t="s">
        <v>14244</v>
      </c>
      <c r="D2866" s="339"/>
      <c r="E2866" s="334" t="s">
        <v>3</v>
      </c>
      <c r="F2866" s="334"/>
      <c r="G2866" s="358"/>
      <c r="H2866" s="359"/>
      <c r="I2866" s="340">
        <f>SUMIF(A:A,A2866,J:J)</f>
        <v>70.5</v>
      </c>
      <c r="J2866" s="377"/>
      <c r="K2866" s="377"/>
      <c r="L2866" s="377"/>
      <c r="M2866" s="377"/>
      <c r="N2866" s="377"/>
      <c r="O2866" s="377"/>
      <c r="P2866" s="377"/>
    </row>
    <row r="2867" spans="1:16" x14ac:dyDescent="0.25">
      <c r="A2867" s="390" t="str">
        <f t="shared" ref="A2867:A2872" si="1381">IF(O2867&lt;&gt;0,O2867,A2866)</f>
        <v>CCU.04.0005</v>
      </c>
      <c r="B2867" s="391">
        <v>88323</v>
      </c>
      <c r="C2867" s="392"/>
      <c r="D2867" s="392" t="s">
        <v>3352</v>
      </c>
      <c r="E2867" s="393"/>
      <c r="F2867" s="393" t="s">
        <v>517</v>
      </c>
      <c r="G2867" s="394">
        <v>9.0999999999999998E-2</v>
      </c>
      <c r="H2867" s="395">
        <f>VLOOKUP(B2867,'CMP-SIN-SD-10-2023'!A:D,4,0)</f>
        <v>28.89</v>
      </c>
      <c r="I2867" s="395"/>
      <c r="J2867" s="25">
        <f t="shared" ref="J2867:J2872" si="1382">TRUNC((H2867*G2867),2)</f>
        <v>2.62</v>
      </c>
      <c r="M2867" s="25">
        <f>VLOOKUP(B2867,'CMP-SIN-SD-10-2023'!A:D,4,0)</f>
        <v>28.89</v>
      </c>
      <c r="N2867" s="25" t="b">
        <f t="shared" ref="N2867:N2872" si="1383">M2867=H2867</f>
        <v>1</v>
      </c>
      <c r="O2867" s="377"/>
      <c r="P2867" s="377"/>
    </row>
    <row r="2868" spans="1:16" x14ac:dyDescent="0.25">
      <c r="A2868" s="367" t="str">
        <f t="shared" si="1381"/>
        <v>CCU.04.0005</v>
      </c>
      <c r="B2868" s="226">
        <v>88316</v>
      </c>
      <c r="C2868" s="227"/>
      <c r="D2868" s="227" t="s">
        <v>3346</v>
      </c>
      <c r="E2868" s="228"/>
      <c r="F2868" s="228" t="s">
        <v>517</v>
      </c>
      <c r="G2868" s="368">
        <v>9.7000000000000003E-2</v>
      </c>
      <c r="H2868" s="369">
        <f>VLOOKUP(B2868,'CMP-SIN-SD-10-2023'!A:D,4,0)</f>
        <v>21.91</v>
      </c>
      <c r="I2868" s="369"/>
      <c r="J2868" s="25">
        <f t="shared" si="1382"/>
        <v>2.12</v>
      </c>
      <c r="M2868" s="25">
        <f>VLOOKUP(B2868,'CMP-SIN-SD-10-2023'!A:D,4,0)</f>
        <v>21.91</v>
      </c>
      <c r="N2868" s="25" t="b">
        <f t="shared" si="1383"/>
        <v>1</v>
      </c>
      <c r="O2868" s="377"/>
      <c r="P2868" s="377"/>
    </row>
    <row r="2869" spans="1:16" ht="30" x14ac:dyDescent="0.25">
      <c r="A2869" s="367" t="str">
        <f t="shared" si="1381"/>
        <v>CCU.04.0005</v>
      </c>
      <c r="B2869" s="226">
        <v>93281</v>
      </c>
      <c r="C2869" s="227"/>
      <c r="D2869" s="227" t="s">
        <v>362</v>
      </c>
      <c r="E2869" s="228"/>
      <c r="F2869" s="228" t="s">
        <v>273</v>
      </c>
      <c r="G2869" s="368">
        <v>8.9999999999999998E-4</v>
      </c>
      <c r="H2869" s="369">
        <f>VLOOKUP(B2869,'CMP-SIN-SD-10-2023'!A:D,4,0)</f>
        <v>25.64</v>
      </c>
      <c r="I2869" s="369"/>
      <c r="J2869" s="25">
        <f t="shared" si="1382"/>
        <v>0.02</v>
      </c>
      <c r="M2869" s="25">
        <f>VLOOKUP(B2869,'CMP-SIN-SD-10-2023'!A:D,4,0)</f>
        <v>25.64</v>
      </c>
      <c r="N2869" s="25" t="b">
        <f t="shared" si="1383"/>
        <v>1</v>
      </c>
      <c r="O2869" s="377"/>
      <c r="P2869" s="377"/>
    </row>
    <row r="2870" spans="1:16" ht="30" x14ac:dyDescent="0.25">
      <c r="A2870" s="367" t="str">
        <f t="shared" si="1381"/>
        <v>CCU.04.0005</v>
      </c>
      <c r="B2870" s="226">
        <v>93282</v>
      </c>
      <c r="C2870" s="227"/>
      <c r="D2870" s="227" t="s">
        <v>484</v>
      </c>
      <c r="E2870" s="228"/>
      <c r="F2870" s="228" t="s">
        <v>395</v>
      </c>
      <c r="G2870" s="368">
        <v>1.2999999999999999E-3</v>
      </c>
      <c r="H2870" s="369">
        <f>VLOOKUP(B2870,'CMP-SIN-SD-10-2023'!A:D,4,0)</f>
        <v>24.84</v>
      </c>
      <c r="I2870" s="369"/>
      <c r="J2870" s="25">
        <f t="shared" si="1382"/>
        <v>0.03</v>
      </c>
      <c r="M2870" s="25">
        <f>VLOOKUP(B2870,'CMP-SIN-SD-10-2023'!A:D,4,0)</f>
        <v>24.84</v>
      </c>
      <c r="N2870" s="25" t="b">
        <f t="shared" si="1383"/>
        <v>1</v>
      </c>
      <c r="O2870" s="377"/>
      <c r="P2870" s="377"/>
    </row>
    <row r="2871" spans="1:16" ht="45" x14ac:dyDescent="0.25">
      <c r="A2871" s="367" t="str">
        <f t="shared" si="1381"/>
        <v>CCU.04.0005</v>
      </c>
      <c r="B2871" s="226">
        <v>11029</v>
      </c>
      <c r="C2871" s="227"/>
      <c r="D2871" s="227" t="s">
        <v>7627</v>
      </c>
      <c r="E2871" s="228"/>
      <c r="F2871" s="228" t="s">
        <v>13863</v>
      </c>
      <c r="G2871" s="368">
        <v>4.1500000000000004</v>
      </c>
      <c r="H2871" s="369">
        <f>VLOOKUP(B2871,'INS-SIN-SD-10-2023'!A:D,4,0)</f>
        <v>2.68</v>
      </c>
      <c r="I2871" s="369"/>
      <c r="J2871" s="25">
        <f t="shared" si="1382"/>
        <v>11.12</v>
      </c>
      <c r="M2871" s="25">
        <f>VLOOKUP(B2871,'INS-SIN-SD-10-2023'!A:D,4,0)</f>
        <v>2.68</v>
      </c>
      <c r="N2871" s="25" t="b">
        <f t="shared" si="1383"/>
        <v>1</v>
      </c>
      <c r="O2871" s="377"/>
      <c r="P2871" s="377" t="s">
        <v>13773</v>
      </c>
    </row>
    <row r="2872" spans="1:16" ht="45" x14ac:dyDescent="0.25">
      <c r="A2872" s="378" t="str">
        <f t="shared" si="1381"/>
        <v>CCU.04.0005</v>
      </c>
      <c r="B2872" s="379">
        <v>25007</v>
      </c>
      <c r="C2872" s="380"/>
      <c r="D2872" s="380" t="s">
        <v>7807</v>
      </c>
      <c r="E2872" s="381"/>
      <c r="F2872" s="381" t="s">
        <v>3</v>
      </c>
      <c r="G2872" s="382">
        <v>1.1659999999999999</v>
      </c>
      <c r="H2872" s="383">
        <f>VLOOKUP(B2872,'INS-SIN-SD-10-2023'!A:D,4,0)</f>
        <v>46.82</v>
      </c>
      <c r="I2872" s="383"/>
      <c r="J2872" s="25">
        <f t="shared" si="1382"/>
        <v>54.59</v>
      </c>
      <c r="M2872" s="25">
        <f>VLOOKUP(B2872,'INS-SIN-SD-10-2023'!A:D,4,0)</f>
        <v>46.82</v>
      </c>
      <c r="N2872" s="25" t="b">
        <f t="shared" si="1383"/>
        <v>1</v>
      </c>
      <c r="O2872" s="377"/>
      <c r="P2872" s="377" t="s">
        <v>13773</v>
      </c>
    </row>
    <row r="2873" spans="1:16" ht="30" x14ac:dyDescent="0.25">
      <c r="A2873" s="328">
        <v>41595</v>
      </c>
      <c r="B2873" s="357"/>
      <c r="C2873" s="339" t="s">
        <v>14245</v>
      </c>
      <c r="D2873" s="339"/>
      <c r="E2873" s="334" t="s">
        <v>16</v>
      </c>
      <c r="F2873" s="334"/>
      <c r="G2873" s="358"/>
      <c r="H2873" s="359"/>
      <c r="I2873" s="340">
        <f>SUMIF(A:A,A2873,J:J)</f>
        <v>14.85</v>
      </c>
      <c r="J2873" s="377"/>
      <c r="K2873" s="377"/>
      <c r="L2873" s="377"/>
      <c r="M2873" s="377"/>
      <c r="N2873" s="377"/>
      <c r="O2873" s="377"/>
      <c r="P2873" s="377"/>
    </row>
    <row r="2874" spans="1:16" x14ac:dyDescent="0.25">
      <c r="A2874" s="390">
        <f t="shared" ref="A2874:A2877" si="1384">IF(O2874&lt;&gt;0,O2874,A2873)</f>
        <v>41595</v>
      </c>
      <c r="B2874" s="391">
        <v>88310</v>
      </c>
      <c r="C2874" s="392"/>
      <c r="D2874" s="392" t="s">
        <v>3340</v>
      </c>
      <c r="E2874" s="393"/>
      <c r="F2874" s="393" t="s">
        <v>517</v>
      </c>
      <c r="G2874" s="394">
        <v>0.1</v>
      </c>
      <c r="H2874" s="395">
        <f>VLOOKUP(B2874,'CMP-SIN-SD-10-2023'!A:D,4,0)</f>
        <v>30.74</v>
      </c>
      <c r="I2874" s="395"/>
      <c r="J2874" s="25">
        <f t="shared" ref="J2874:J2877" si="1385">TRUNC((H2874*G2874),2)</f>
        <v>3.07</v>
      </c>
      <c r="M2874" s="25">
        <f>VLOOKUP(B2874,'CMP-SIN-SD-10-2023'!A:D,4,0)</f>
        <v>30.74</v>
      </c>
      <c r="N2874" s="25" t="b">
        <f t="shared" ref="N2874:N2877" si="1386">M2874=H2874</f>
        <v>1</v>
      </c>
      <c r="O2874" s="377"/>
      <c r="P2874" s="377"/>
    </row>
    <row r="2875" spans="1:16" x14ac:dyDescent="0.25">
      <c r="A2875" s="367">
        <f t="shared" si="1384"/>
        <v>41595</v>
      </c>
      <c r="B2875" s="226">
        <v>88316</v>
      </c>
      <c r="C2875" s="227"/>
      <c r="D2875" s="227" t="s">
        <v>3346</v>
      </c>
      <c r="E2875" s="228"/>
      <c r="F2875" s="228" t="s">
        <v>517</v>
      </c>
      <c r="G2875" s="368">
        <v>0.5</v>
      </c>
      <c r="H2875" s="369">
        <f>VLOOKUP(B2875,'CMP-SIN-SD-10-2023'!A:D,4,0)</f>
        <v>21.91</v>
      </c>
      <c r="I2875" s="369"/>
      <c r="J2875" s="25">
        <f t="shared" si="1385"/>
        <v>10.95</v>
      </c>
      <c r="M2875" s="25">
        <f>VLOOKUP(B2875,'CMP-SIN-SD-10-2023'!A:D,4,0)</f>
        <v>21.91</v>
      </c>
      <c r="N2875" s="25" t="b">
        <f t="shared" si="1386"/>
        <v>1</v>
      </c>
      <c r="O2875" s="377"/>
      <c r="P2875" s="377"/>
    </row>
    <row r="2876" spans="1:16" x14ac:dyDescent="0.25">
      <c r="A2876" s="367">
        <f t="shared" si="1384"/>
        <v>41595</v>
      </c>
      <c r="B2876" s="226">
        <v>12815</v>
      </c>
      <c r="C2876" s="227"/>
      <c r="D2876" s="227" t="s">
        <v>7614</v>
      </c>
      <c r="E2876" s="228"/>
      <c r="F2876" s="228" t="s">
        <v>6</v>
      </c>
      <c r="G2876" s="368">
        <v>0.02</v>
      </c>
      <c r="H2876" s="369">
        <f>VLOOKUP(B2876,'INS-SIN-SD-10-2023'!A:D,4,0)</f>
        <v>9.3000000000000007</v>
      </c>
      <c r="I2876" s="369"/>
      <c r="J2876" s="25">
        <f t="shared" si="1385"/>
        <v>0.18</v>
      </c>
      <c r="M2876" s="25">
        <f>VLOOKUP(B2876,'INS-SIN-SD-10-2023'!A:D,4,0)</f>
        <v>9.3000000000000007</v>
      </c>
      <c r="N2876" s="25" t="b">
        <f t="shared" si="1386"/>
        <v>1</v>
      </c>
      <c r="O2876" s="377"/>
      <c r="P2876" s="377" t="s">
        <v>13773</v>
      </c>
    </row>
    <row r="2877" spans="1:16" x14ac:dyDescent="0.25">
      <c r="A2877" s="378">
        <f t="shared" si="1384"/>
        <v>41595</v>
      </c>
      <c r="B2877" s="379">
        <v>7348</v>
      </c>
      <c r="C2877" s="380"/>
      <c r="D2877" s="380" t="s">
        <v>7818</v>
      </c>
      <c r="E2877" s="381"/>
      <c r="F2877" s="381" t="s">
        <v>3012</v>
      </c>
      <c r="G2877" s="382">
        <v>0.03</v>
      </c>
      <c r="H2877" s="383">
        <f>VLOOKUP(B2877,'INS-SIN-SD-10-2023'!A:D,4,0)</f>
        <v>21.87</v>
      </c>
      <c r="I2877" s="383"/>
      <c r="J2877" s="25">
        <f t="shared" si="1385"/>
        <v>0.65</v>
      </c>
      <c r="M2877" s="25">
        <f>VLOOKUP(B2877,'INS-SIN-SD-10-2023'!A:D,4,0)</f>
        <v>21.87</v>
      </c>
      <c r="N2877" s="25" t="b">
        <f t="shared" si="1386"/>
        <v>1</v>
      </c>
      <c r="O2877" s="377"/>
      <c r="P2877" s="377" t="s">
        <v>13773</v>
      </c>
    </row>
    <row r="2878" spans="1:16" ht="30" x14ac:dyDescent="0.25">
      <c r="A2878" s="328">
        <v>102494</v>
      </c>
      <c r="B2878" s="357"/>
      <c r="C2878" s="339" t="s">
        <v>4358</v>
      </c>
      <c r="D2878" s="339"/>
      <c r="E2878" s="334" t="s">
        <v>3</v>
      </c>
      <c r="F2878" s="334"/>
      <c r="G2878" s="358"/>
      <c r="H2878" s="359"/>
      <c r="I2878" s="340">
        <f>SUMIF(A:A,A2878,J:J)</f>
        <v>63.94</v>
      </c>
      <c r="J2878" s="377"/>
      <c r="K2878" s="377"/>
      <c r="L2878" s="377"/>
      <c r="M2878" s="377"/>
      <c r="N2878" s="377"/>
      <c r="O2878" s="377"/>
      <c r="P2878" s="377"/>
    </row>
    <row r="2879" spans="1:16" x14ac:dyDescent="0.25">
      <c r="A2879" s="390">
        <f t="shared" ref="A2879:A2884" si="1387">IF(O2879&lt;&gt;0,O2879,A2878)</f>
        <v>102494</v>
      </c>
      <c r="B2879" s="391">
        <v>88310</v>
      </c>
      <c r="C2879" s="392"/>
      <c r="D2879" s="392" t="s">
        <v>3340</v>
      </c>
      <c r="E2879" s="393"/>
      <c r="F2879" s="393" t="s">
        <v>517</v>
      </c>
      <c r="G2879" s="394">
        <v>0.27500000000000002</v>
      </c>
      <c r="H2879" s="395">
        <f>VLOOKUP(B2879,'CMP-SIN-SD-10-2023'!A:D,4,0)</f>
        <v>30.74</v>
      </c>
      <c r="I2879" s="395"/>
      <c r="J2879" s="25">
        <f t="shared" ref="J2879:J2884" si="1388">TRUNC((H2879*G2879),2)</f>
        <v>8.4499999999999993</v>
      </c>
      <c r="M2879" s="25">
        <f>VLOOKUP(B2879,'CMP-SIN-SD-10-2023'!A:D,4,0)</f>
        <v>30.74</v>
      </c>
      <c r="N2879" s="25" t="b">
        <f t="shared" ref="N2879:N2884" si="1389">M2879=H2879</f>
        <v>1</v>
      </c>
      <c r="O2879" s="377"/>
      <c r="P2879" s="377"/>
    </row>
    <row r="2880" spans="1:16" x14ac:dyDescent="0.25">
      <c r="A2880" s="367">
        <f t="shared" si="1387"/>
        <v>102494</v>
      </c>
      <c r="B2880" s="226">
        <v>88316</v>
      </c>
      <c r="C2880" s="227"/>
      <c r="D2880" s="227" t="s">
        <v>3346</v>
      </c>
      <c r="E2880" s="228"/>
      <c r="F2880" s="228" t="s">
        <v>517</v>
      </c>
      <c r="G2880" s="368">
        <v>0.115</v>
      </c>
      <c r="H2880" s="369">
        <f>VLOOKUP(B2880,'CMP-SIN-SD-10-2023'!A:D,4,0)</f>
        <v>21.91</v>
      </c>
      <c r="I2880" s="369"/>
      <c r="J2880" s="25">
        <f t="shared" si="1388"/>
        <v>2.5099999999999998</v>
      </c>
      <c r="M2880" s="25">
        <f>VLOOKUP(B2880,'CMP-SIN-SD-10-2023'!A:D,4,0)</f>
        <v>21.91</v>
      </c>
      <c r="N2880" s="25" t="b">
        <f t="shared" si="1389"/>
        <v>1</v>
      </c>
      <c r="O2880" s="377"/>
      <c r="P2880" s="377"/>
    </row>
    <row r="2881" spans="1:16" x14ac:dyDescent="0.25">
      <c r="A2881" s="367">
        <f t="shared" si="1387"/>
        <v>102494</v>
      </c>
      <c r="B2881" s="226">
        <v>5330</v>
      </c>
      <c r="C2881" s="227"/>
      <c r="D2881" s="227" t="s">
        <v>7572</v>
      </c>
      <c r="E2881" s="228"/>
      <c r="F2881" s="228" t="s">
        <v>3012</v>
      </c>
      <c r="G2881" s="368">
        <v>6.4000000000000001E-2</v>
      </c>
      <c r="H2881" s="369">
        <f>VLOOKUP(B2881,'INS-SIN-SD-10-2023'!A:D,4,0)</f>
        <v>41.78</v>
      </c>
      <c r="I2881" s="369"/>
      <c r="J2881" s="25">
        <f t="shared" si="1388"/>
        <v>2.67</v>
      </c>
      <c r="M2881" s="25">
        <f>VLOOKUP(B2881,'INS-SIN-SD-10-2023'!A:D,4,0)</f>
        <v>41.78</v>
      </c>
      <c r="N2881" s="25" t="b">
        <f t="shared" si="1389"/>
        <v>1</v>
      </c>
      <c r="O2881" s="377"/>
      <c r="P2881" s="377" t="s">
        <v>13773</v>
      </c>
    </row>
    <row r="2882" spans="1:16" x14ac:dyDescent="0.25">
      <c r="A2882" s="367">
        <f t="shared" si="1387"/>
        <v>102494</v>
      </c>
      <c r="B2882" s="226">
        <v>12815</v>
      </c>
      <c r="C2882" s="227"/>
      <c r="D2882" s="227" t="s">
        <v>7614</v>
      </c>
      <c r="E2882" s="228"/>
      <c r="F2882" s="228" t="s">
        <v>6</v>
      </c>
      <c r="G2882" s="368">
        <v>0.01</v>
      </c>
      <c r="H2882" s="369">
        <f>VLOOKUP(B2882,'INS-SIN-SD-10-2023'!A:D,4,0)</f>
        <v>9.3000000000000007</v>
      </c>
      <c r="I2882" s="369"/>
      <c r="J2882" s="25">
        <f t="shared" si="1388"/>
        <v>0.09</v>
      </c>
      <c r="M2882" s="25">
        <f>VLOOKUP(B2882,'INS-SIN-SD-10-2023'!A:D,4,0)</f>
        <v>9.3000000000000007</v>
      </c>
      <c r="N2882" s="25" t="b">
        <f t="shared" si="1389"/>
        <v>1</v>
      </c>
      <c r="O2882" s="377"/>
      <c r="P2882" s="377" t="s">
        <v>13773</v>
      </c>
    </row>
    <row r="2883" spans="1:16" x14ac:dyDescent="0.25">
      <c r="A2883" s="367">
        <f t="shared" si="1387"/>
        <v>102494</v>
      </c>
      <c r="B2883" s="226">
        <v>7304</v>
      </c>
      <c r="C2883" s="227"/>
      <c r="D2883" s="227" t="s">
        <v>7819</v>
      </c>
      <c r="E2883" s="228"/>
      <c r="F2883" s="228" t="s">
        <v>3012</v>
      </c>
      <c r="G2883" s="368">
        <v>0.32200000000000001</v>
      </c>
      <c r="H2883" s="369">
        <f>VLOOKUP(B2883,'INS-SIN-SD-10-2023'!A:D,4,0)</f>
        <v>80.290000000000006</v>
      </c>
      <c r="I2883" s="369"/>
      <c r="J2883" s="25">
        <f t="shared" si="1388"/>
        <v>25.85</v>
      </c>
      <c r="M2883" s="25">
        <f>VLOOKUP(B2883,'INS-SIN-SD-10-2023'!A:D,4,0)</f>
        <v>80.290000000000006</v>
      </c>
      <c r="N2883" s="25" t="b">
        <f t="shared" si="1389"/>
        <v>1</v>
      </c>
      <c r="O2883" s="377"/>
      <c r="P2883" s="377" t="s">
        <v>13773</v>
      </c>
    </row>
    <row r="2884" spans="1:16" x14ac:dyDescent="0.25">
      <c r="A2884" s="378">
        <f t="shared" si="1387"/>
        <v>102494</v>
      </c>
      <c r="B2884" s="379">
        <v>44072</v>
      </c>
      <c r="C2884" s="380"/>
      <c r="D2884" s="380" t="s">
        <v>7731</v>
      </c>
      <c r="E2884" s="381"/>
      <c r="F2884" s="381" t="s">
        <v>3012</v>
      </c>
      <c r="G2884" s="382">
        <v>0.2016</v>
      </c>
      <c r="H2884" s="383">
        <f>VLOOKUP(B2884,'INS-SIN-SD-10-2023'!A:D,4,0)</f>
        <v>120.9</v>
      </c>
      <c r="I2884" s="383"/>
      <c r="J2884" s="25">
        <f t="shared" si="1388"/>
        <v>24.37</v>
      </c>
      <c r="M2884" s="25">
        <f>VLOOKUP(B2884,'INS-SIN-SD-10-2023'!A:D,4,0)</f>
        <v>120.9</v>
      </c>
      <c r="N2884" s="25" t="b">
        <f t="shared" si="1389"/>
        <v>1</v>
      </c>
      <c r="O2884" s="377"/>
      <c r="P2884" s="377" t="s">
        <v>13773</v>
      </c>
    </row>
    <row r="2885" spans="1:16" ht="60" x14ac:dyDescent="0.25">
      <c r="A2885" s="328">
        <v>87680</v>
      </c>
      <c r="B2885" s="357"/>
      <c r="C2885" s="339" t="s">
        <v>4671</v>
      </c>
      <c r="D2885" s="339"/>
      <c r="E2885" s="334" t="s">
        <v>3</v>
      </c>
      <c r="F2885" s="334"/>
      <c r="G2885" s="358"/>
      <c r="H2885" s="359"/>
      <c r="I2885" s="340">
        <f>SUMIF(A:A,A2885,J:J)</f>
        <v>46.69</v>
      </c>
      <c r="J2885" s="377"/>
      <c r="K2885" s="377"/>
      <c r="L2885" s="377"/>
      <c r="M2885" s="377"/>
      <c r="N2885" s="377"/>
      <c r="O2885" s="377"/>
      <c r="P2885" s="377"/>
    </row>
    <row r="2886" spans="1:16" x14ac:dyDescent="0.25">
      <c r="A2886" s="390">
        <f t="shared" ref="A2886:A2888" si="1390">IF(O2886&lt;&gt;0,O2886,A2885)</f>
        <v>87680</v>
      </c>
      <c r="B2886" s="391">
        <v>87301</v>
      </c>
      <c r="C2886" s="392"/>
      <c r="D2886" s="392" t="s">
        <v>14246</v>
      </c>
      <c r="E2886" s="393"/>
      <c r="F2886" s="393" t="s">
        <v>12</v>
      </c>
      <c r="G2886" s="394">
        <v>5.2999999999999999E-2</v>
      </c>
      <c r="H2886" s="395">
        <f>VLOOKUP(B2886,'CMP-SIN-SD-10-2023'!A:D,4,0)</f>
        <v>691.86</v>
      </c>
      <c r="I2886" s="395"/>
      <c r="J2886" s="25">
        <f t="shared" ref="J2886:J2888" si="1391">TRUNC((H2886*G2886),2)</f>
        <v>36.659999999999997</v>
      </c>
      <c r="M2886" s="25">
        <f>VLOOKUP(B2886,'CMP-SIN-SD-10-2023'!A:D,4,0)</f>
        <v>691.86</v>
      </c>
      <c r="N2886" s="25" t="b">
        <f t="shared" ref="N2886:N2888" si="1392">M2886=H2886</f>
        <v>1</v>
      </c>
      <c r="O2886" s="377"/>
      <c r="P2886" s="377"/>
    </row>
    <row r="2887" spans="1:16" x14ac:dyDescent="0.25">
      <c r="A2887" s="367">
        <f t="shared" si="1390"/>
        <v>87680</v>
      </c>
      <c r="B2887" s="226">
        <v>88309</v>
      </c>
      <c r="C2887" s="227"/>
      <c r="D2887" s="227" t="s">
        <v>3339</v>
      </c>
      <c r="E2887" s="228"/>
      <c r="F2887" s="228" t="s">
        <v>517</v>
      </c>
      <c r="G2887" s="368">
        <v>0.248</v>
      </c>
      <c r="H2887" s="369">
        <f>VLOOKUP(B2887,'CMP-SIN-SD-10-2023'!A:D,4,0)</f>
        <v>29.53</v>
      </c>
      <c r="I2887" s="369"/>
      <c r="J2887" s="25">
        <f t="shared" si="1391"/>
        <v>7.32</v>
      </c>
      <c r="M2887" s="25">
        <f>VLOOKUP(B2887,'CMP-SIN-SD-10-2023'!A:D,4,0)</f>
        <v>29.53</v>
      </c>
      <c r="N2887" s="25" t="b">
        <f t="shared" si="1392"/>
        <v>1</v>
      </c>
      <c r="O2887" s="377"/>
      <c r="P2887" s="377"/>
    </row>
    <row r="2888" spans="1:16" x14ac:dyDescent="0.25">
      <c r="A2888" s="378">
        <f t="shared" si="1390"/>
        <v>87680</v>
      </c>
      <c r="B2888" s="379">
        <v>88316</v>
      </c>
      <c r="C2888" s="380"/>
      <c r="D2888" s="380" t="s">
        <v>3346</v>
      </c>
      <c r="E2888" s="381"/>
      <c r="F2888" s="381" t="s">
        <v>517</v>
      </c>
      <c r="G2888" s="382">
        <v>0.124</v>
      </c>
      <c r="H2888" s="383">
        <f>VLOOKUP(B2888,'CMP-SIN-SD-10-2023'!A:D,4,0)</f>
        <v>21.91</v>
      </c>
      <c r="I2888" s="383"/>
      <c r="J2888" s="25">
        <f t="shared" si="1391"/>
        <v>2.71</v>
      </c>
      <c r="M2888" s="25">
        <f>VLOOKUP(B2888,'CMP-SIN-SD-10-2023'!A:D,4,0)</f>
        <v>21.91</v>
      </c>
      <c r="N2888" s="25" t="b">
        <f t="shared" si="1392"/>
        <v>1</v>
      </c>
      <c r="O2888" s="377"/>
      <c r="P2888" s="377"/>
    </row>
    <row r="2889" spans="1:16" ht="45" x14ac:dyDescent="0.25">
      <c r="A2889" s="328">
        <v>94962</v>
      </c>
      <c r="B2889" s="357"/>
      <c r="C2889" s="339" t="s">
        <v>4148</v>
      </c>
      <c r="D2889" s="339"/>
      <c r="E2889" s="334" t="s">
        <v>12</v>
      </c>
      <c r="F2889" s="334"/>
      <c r="G2889" s="358"/>
      <c r="H2889" s="359"/>
      <c r="I2889" s="340">
        <f>SUMIF(A:A,A2889,J:J)</f>
        <v>499.86999999999995</v>
      </c>
      <c r="J2889" s="377"/>
      <c r="K2889" s="377"/>
      <c r="L2889" s="377"/>
      <c r="M2889" s="377"/>
      <c r="N2889" s="377"/>
      <c r="O2889" s="377"/>
      <c r="P2889" s="377"/>
    </row>
    <row r="2890" spans="1:16" ht="30" x14ac:dyDescent="0.25">
      <c r="A2890" s="390">
        <f t="shared" ref="A2890:A2896" si="1393">IF(O2890&lt;&gt;0,O2890,A2889)</f>
        <v>94962</v>
      </c>
      <c r="B2890" s="391">
        <v>88377</v>
      </c>
      <c r="C2890" s="392"/>
      <c r="D2890" s="392" t="s">
        <v>3356</v>
      </c>
      <c r="E2890" s="393"/>
      <c r="F2890" s="393" t="s">
        <v>517</v>
      </c>
      <c r="G2890" s="394">
        <v>1.4811000000000001</v>
      </c>
      <c r="H2890" s="395">
        <f>VLOOKUP(B2890,'CMP-SIN-SD-10-2023'!A:D,4,0)</f>
        <v>24.34</v>
      </c>
      <c r="I2890" s="395"/>
      <c r="J2890" s="25">
        <f t="shared" ref="J2890:J2896" si="1394">TRUNC((H2890*G2890),2)</f>
        <v>36.04</v>
      </c>
      <c r="M2890" s="25">
        <f>VLOOKUP(B2890,'CMP-SIN-SD-10-2023'!A:D,4,0)</f>
        <v>24.34</v>
      </c>
      <c r="N2890" s="25" t="b">
        <f t="shared" ref="N2890:N2896" si="1395">M2890=H2890</f>
        <v>1</v>
      </c>
      <c r="O2890" s="377"/>
      <c r="P2890" s="377"/>
    </row>
    <row r="2891" spans="1:16" x14ac:dyDescent="0.25">
      <c r="A2891" s="367">
        <f t="shared" si="1393"/>
        <v>94962</v>
      </c>
      <c r="B2891" s="226">
        <v>88316</v>
      </c>
      <c r="C2891" s="227"/>
      <c r="D2891" s="227" t="s">
        <v>3346</v>
      </c>
      <c r="E2891" s="228"/>
      <c r="F2891" s="228" t="s">
        <v>517</v>
      </c>
      <c r="G2891" s="368">
        <v>2.3433000000000002</v>
      </c>
      <c r="H2891" s="369">
        <f>VLOOKUP(B2891,'CMP-SIN-SD-10-2023'!A:D,4,0)</f>
        <v>21.91</v>
      </c>
      <c r="I2891" s="369"/>
      <c r="J2891" s="25">
        <f t="shared" si="1394"/>
        <v>51.34</v>
      </c>
      <c r="M2891" s="25">
        <f>VLOOKUP(B2891,'CMP-SIN-SD-10-2023'!A:D,4,0)</f>
        <v>21.91</v>
      </c>
      <c r="N2891" s="25" t="b">
        <f t="shared" si="1395"/>
        <v>1</v>
      </c>
      <c r="O2891" s="377"/>
      <c r="P2891" s="377"/>
    </row>
    <row r="2892" spans="1:16" ht="45" x14ac:dyDescent="0.25">
      <c r="A2892" s="367">
        <f t="shared" si="1393"/>
        <v>94962</v>
      </c>
      <c r="B2892" s="226">
        <v>88830</v>
      </c>
      <c r="C2892" s="227"/>
      <c r="D2892" s="227" t="s">
        <v>315</v>
      </c>
      <c r="E2892" s="228"/>
      <c r="F2892" s="228" t="s">
        <v>273</v>
      </c>
      <c r="G2892" s="368">
        <v>0.76229999999999998</v>
      </c>
      <c r="H2892" s="369">
        <f>VLOOKUP(B2892,'CMP-SIN-SD-10-2023'!A:D,4,0)</f>
        <v>1.67</v>
      </c>
      <c r="I2892" s="369"/>
      <c r="J2892" s="25">
        <f t="shared" si="1394"/>
        <v>1.27</v>
      </c>
      <c r="M2892" s="25">
        <f>VLOOKUP(B2892,'CMP-SIN-SD-10-2023'!A:D,4,0)</f>
        <v>1.67</v>
      </c>
      <c r="N2892" s="25" t="b">
        <f t="shared" si="1395"/>
        <v>1</v>
      </c>
      <c r="O2892" s="377"/>
      <c r="P2892" s="377"/>
    </row>
    <row r="2893" spans="1:16" ht="45" x14ac:dyDescent="0.25">
      <c r="A2893" s="367">
        <f t="shared" si="1393"/>
        <v>94962</v>
      </c>
      <c r="B2893" s="226">
        <v>88831</v>
      </c>
      <c r="C2893" s="227"/>
      <c r="D2893" s="227" t="s">
        <v>436</v>
      </c>
      <c r="E2893" s="228"/>
      <c r="F2893" s="228" t="s">
        <v>395</v>
      </c>
      <c r="G2893" s="368">
        <v>0.71879999999999999</v>
      </c>
      <c r="H2893" s="369">
        <f>VLOOKUP(B2893,'CMP-SIN-SD-10-2023'!A:D,4,0)</f>
        <v>0.43</v>
      </c>
      <c r="I2893" s="369"/>
      <c r="J2893" s="25">
        <f t="shared" si="1394"/>
        <v>0.3</v>
      </c>
      <c r="M2893" s="25">
        <f>VLOOKUP(B2893,'CMP-SIN-SD-10-2023'!A:D,4,0)</f>
        <v>0.43</v>
      </c>
      <c r="N2893" s="25" t="b">
        <f t="shared" si="1395"/>
        <v>1</v>
      </c>
      <c r="O2893" s="377"/>
      <c r="P2893" s="377"/>
    </row>
    <row r="2894" spans="1:16" ht="30" x14ac:dyDescent="0.25">
      <c r="A2894" s="367">
        <f t="shared" si="1393"/>
        <v>94962</v>
      </c>
      <c r="B2894" s="226">
        <v>370</v>
      </c>
      <c r="C2894" s="227"/>
      <c r="D2894" s="227" t="s">
        <v>7455</v>
      </c>
      <c r="E2894" s="228"/>
      <c r="F2894" s="228" t="s">
        <v>12</v>
      </c>
      <c r="G2894" s="368">
        <v>0.82689999999999997</v>
      </c>
      <c r="H2894" s="369">
        <f>VLOOKUP(B2894,'INS-SIN-SD-10-2023'!A:D,4,0)</f>
        <v>202.98</v>
      </c>
      <c r="I2894" s="369"/>
      <c r="J2894" s="25">
        <f t="shared" si="1394"/>
        <v>167.84</v>
      </c>
      <c r="M2894" s="25">
        <f>VLOOKUP(B2894,'INS-SIN-SD-10-2023'!A:D,4,0)</f>
        <v>202.98</v>
      </c>
      <c r="N2894" s="25" t="b">
        <f t="shared" si="1395"/>
        <v>1</v>
      </c>
      <c r="O2894" s="377"/>
      <c r="P2894" s="377" t="s">
        <v>13773</v>
      </c>
    </row>
    <row r="2895" spans="1:16" x14ac:dyDescent="0.25">
      <c r="A2895" s="367">
        <f t="shared" si="1393"/>
        <v>94962</v>
      </c>
      <c r="B2895" s="226">
        <v>1379</v>
      </c>
      <c r="C2895" s="227"/>
      <c r="D2895" s="227" t="s">
        <v>7529</v>
      </c>
      <c r="E2895" s="228"/>
      <c r="F2895" s="228" t="s">
        <v>17</v>
      </c>
      <c r="G2895" s="368">
        <v>212.01939999999999</v>
      </c>
      <c r="H2895" s="369">
        <f>VLOOKUP(B2895,'INS-SIN-SD-10-2023'!A:D,4,0)</f>
        <v>0.64</v>
      </c>
      <c r="I2895" s="369"/>
      <c r="J2895" s="25">
        <f t="shared" si="1394"/>
        <v>135.69</v>
      </c>
      <c r="M2895" s="25">
        <f>VLOOKUP(B2895,'INS-SIN-SD-10-2023'!A:D,4,0)</f>
        <v>0.64</v>
      </c>
      <c r="N2895" s="25" t="b">
        <f t="shared" si="1395"/>
        <v>1</v>
      </c>
      <c r="O2895" s="377"/>
      <c r="P2895" s="377" t="s">
        <v>13773</v>
      </c>
    </row>
    <row r="2896" spans="1:16" ht="30" x14ac:dyDescent="0.25">
      <c r="A2896" s="378">
        <f t="shared" si="1393"/>
        <v>94962</v>
      </c>
      <c r="B2896" s="379">
        <v>4721</v>
      </c>
      <c r="C2896" s="380"/>
      <c r="D2896" s="380" t="s">
        <v>7711</v>
      </c>
      <c r="E2896" s="381"/>
      <c r="F2896" s="381" t="s">
        <v>12</v>
      </c>
      <c r="G2896" s="382">
        <v>0.57820000000000005</v>
      </c>
      <c r="H2896" s="383">
        <f>VLOOKUP(B2896,'INS-SIN-SD-10-2023'!A:D,4,0)</f>
        <v>185.74</v>
      </c>
      <c r="I2896" s="383"/>
      <c r="J2896" s="25">
        <f t="shared" si="1394"/>
        <v>107.39</v>
      </c>
      <c r="M2896" s="25">
        <f>VLOOKUP(B2896,'INS-SIN-SD-10-2023'!A:D,4,0)</f>
        <v>185.74</v>
      </c>
      <c r="N2896" s="25" t="b">
        <f t="shared" si="1395"/>
        <v>1</v>
      </c>
      <c r="O2896" s="377"/>
      <c r="P2896" s="377" t="s">
        <v>13773</v>
      </c>
    </row>
    <row r="2897" spans="1:16" ht="30" x14ac:dyDescent="0.25">
      <c r="A2897" s="328">
        <v>97113</v>
      </c>
      <c r="B2897" s="357"/>
      <c r="C2897" s="339" t="s">
        <v>6779</v>
      </c>
      <c r="D2897" s="339"/>
      <c r="E2897" s="334" t="s">
        <v>3</v>
      </c>
      <c r="F2897" s="334"/>
      <c r="G2897" s="358"/>
      <c r="H2897" s="359"/>
      <c r="I2897" s="340">
        <f>SUMIF(A:A,A2897,J:J)</f>
        <v>2.6399999999999997</v>
      </c>
      <c r="J2897" s="377"/>
      <c r="K2897" s="377"/>
      <c r="L2897" s="377"/>
      <c r="M2897" s="377"/>
      <c r="N2897" s="377"/>
      <c r="O2897" s="377"/>
      <c r="P2897" s="377"/>
    </row>
    <row r="2898" spans="1:16" x14ac:dyDescent="0.25">
      <c r="A2898" s="390">
        <f t="shared" ref="A2898:A2900" si="1396">IF(O2898&lt;&gt;0,O2898,A2897)</f>
        <v>97113</v>
      </c>
      <c r="B2898" s="391">
        <v>88309</v>
      </c>
      <c r="C2898" s="392"/>
      <c r="D2898" s="392" t="s">
        <v>3339</v>
      </c>
      <c r="E2898" s="393"/>
      <c r="F2898" s="393" t="s">
        <v>517</v>
      </c>
      <c r="G2898" s="394">
        <v>4.9100000000000003E-3</v>
      </c>
      <c r="H2898" s="395">
        <f>VLOOKUP(B2898,'CMP-SIN-SD-10-2023'!A:D,4,0)</f>
        <v>29.53</v>
      </c>
      <c r="I2898" s="395"/>
      <c r="J2898" s="25">
        <f t="shared" ref="J2898:J2900" si="1397">TRUNC((H2898*G2898),2)</f>
        <v>0.14000000000000001</v>
      </c>
      <c r="M2898" s="25">
        <f>VLOOKUP(B2898,'CMP-SIN-SD-10-2023'!A:D,4,0)</f>
        <v>29.53</v>
      </c>
      <c r="N2898" s="25" t="b">
        <f t="shared" ref="N2898:N2900" si="1398">M2898=H2898</f>
        <v>1</v>
      </c>
      <c r="O2898" s="377"/>
      <c r="P2898" s="377"/>
    </row>
    <row r="2899" spans="1:16" x14ac:dyDescent="0.25">
      <c r="A2899" s="367">
        <f t="shared" si="1396"/>
        <v>97113</v>
      </c>
      <c r="B2899" s="226">
        <v>88316</v>
      </c>
      <c r="C2899" s="227"/>
      <c r="D2899" s="227" t="s">
        <v>3346</v>
      </c>
      <c r="E2899" s="228"/>
      <c r="F2899" s="228" t="s">
        <v>517</v>
      </c>
      <c r="G2899" s="368">
        <v>5.8900000000000003E-3</v>
      </c>
      <c r="H2899" s="369">
        <f>VLOOKUP(B2899,'CMP-SIN-SD-10-2023'!A:D,4,0)</f>
        <v>21.91</v>
      </c>
      <c r="I2899" s="369"/>
      <c r="J2899" s="25">
        <f t="shared" si="1397"/>
        <v>0.12</v>
      </c>
      <c r="M2899" s="25">
        <f>VLOOKUP(B2899,'CMP-SIN-SD-10-2023'!A:D,4,0)</f>
        <v>21.91</v>
      </c>
      <c r="N2899" s="25" t="b">
        <f t="shared" si="1398"/>
        <v>1</v>
      </c>
      <c r="O2899" s="377"/>
      <c r="P2899" s="377"/>
    </row>
    <row r="2900" spans="1:16" x14ac:dyDescent="0.25">
      <c r="A2900" s="378">
        <f t="shared" si="1396"/>
        <v>97113</v>
      </c>
      <c r="B2900" s="379">
        <v>42408</v>
      </c>
      <c r="C2900" s="380"/>
      <c r="D2900" s="380" t="s">
        <v>7666</v>
      </c>
      <c r="E2900" s="381"/>
      <c r="F2900" s="381" t="s">
        <v>3</v>
      </c>
      <c r="G2900" s="382">
        <v>1.1279999999999999</v>
      </c>
      <c r="H2900" s="383">
        <f>VLOOKUP(B2900,'INS-SIN-SD-10-2023'!A:D,4,0)</f>
        <v>2.11</v>
      </c>
      <c r="I2900" s="383"/>
      <c r="J2900" s="25">
        <f t="shared" si="1397"/>
        <v>2.38</v>
      </c>
      <c r="M2900" s="25">
        <f>VLOOKUP(B2900,'INS-SIN-SD-10-2023'!A:D,4,0)</f>
        <v>2.11</v>
      </c>
      <c r="N2900" s="25" t="b">
        <f t="shared" si="1398"/>
        <v>1</v>
      </c>
      <c r="O2900" s="377"/>
      <c r="P2900" s="377" t="s">
        <v>13773</v>
      </c>
    </row>
    <row r="2901" spans="1:16" ht="45" x14ac:dyDescent="0.25">
      <c r="A2901" s="328" t="s">
        <v>14247</v>
      </c>
      <c r="B2901" s="357"/>
      <c r="C2901" s="339" t="s">
        <v>14248</v>
      </c>
      <c r="D2901" s="339"/>
      <c r="E2901" s="334" t="s">
        <v>3</v>
      </c>
      <c r="F2901" s="334"/>
      <c r="G2901" s="358"/>
      <c r="H2901" s="359"/>
      <c r="I2901" s="340">
        <f>SUMIF(A:A,A2901,J:J)</f>
        <v>46.4</v>
      </c>
      <c r="J2901" s="377"/>
      <c r="K2901" s="377"/>
      <c r="L2901" s="377"/>
      <c r="M2901" s="377"/>
      <c r="N2901" s="377"/>
      <c r="O2901" s="377"/>
      <c r="P2901" s="377"/>
    </row>
    <row r="2902" spans="1:16" x14ac:dyDescent="0.25">
      <c r="A2902" s="390" t="str">
        <f t="shared" ref="A2902:A2903" si="1399">IF(O2902&lt;&gt;0,O2902,A2901)</f>
        <v>CCU.04.0070</v>
      </c>
      <c r="B2902" s="391">
        <v>1379</v>
      </c>
      <c r="C2902" s="392"/>
      <c r="D2902" s="392" t="s">
        <v>7529</v>
      </c>
      <c r="E2902" s="393"/>
      <c r="F2902" s="393" t="s">
        <v>17</v>
      </c>
      <c r="G2902" s="394">
        <v>10</v>
      </c>
      <c r="H2902" s="395">
        <f>VLOOKUP(B2902,'INS-SIN-SD-10-2023'!A:D,4,0)</f>
        <v>0.64</v>
      </c>
      <c r="I2902" s="395"/>
      <c r="J2902" s="25">
        <f t="shared" ref="J2902:J2903" si="1400">TRUNC((H2902*G2902),2)</f>
        <v>6.4</v>
      </c>
      <c r="M2902" s="25">
        <f>VLOOKUP(B2902,'INS-SIN-SD-10-2023'!A:D,4,0)</f>
        <v>0.64</v>
      </c>
      <c r="N2902" s="25" t="b">
        <f t="shared" ref="N2902:N2903" si="1401">M2902=H2902</f>
        <v>1</v>
      </c>
      <c r="O2902" s="377"/>
      <c r="P2902" s="377" t="s">
        <v>13813</v>
      </c>
    </row>
    <row r="2903" spans="1:16" ht="30" x14ac:dyDescent="0.25">
      <c r="A2903" s="378" t="str">
        <f t="shared" si="1399"/>
        <v>CCU.04.0070</v>
      </c>
      <c r="B2903" s="379" t="s">
        <v>14249</v>
      </c>
      <c r="C2903" s="380"/>
      <c r="D2903" s="380" t="s">
        <v>14250</v>
      </c>
      <c r="E2903" s="381"/>
      <c r="F2903" s="381" t="s">
        <v>3</v>
      </c>
      <c r="G2903" s="382">
        <v>1</v>
      </c>
      <c r="H2903" s="383">
        <v>40</v>
      </c>
      <c r="I2903" s="383"/>
      <c r="J2903" s="25">
        <f t="shared" si="1400"/>
        <v>40</v>
      </c>
      <c r="M2903" s="25" t="e">
        <f>VLOOKUP(B2903,'INS-SIN-SD-10-2023'!A:D,4,0)</f>
        <v>#N/A</v>
      </c>
      <c r="N2903" s="25" t="e">
        <f t="shared" si="1401"/>
        <v>#N/A</v>
      </c>
      <c r="O2903" s="377"/>
      <c r="P2903" s="377" t="s">
        <v>13813</v>
      </c>
    </row>
    <row r="2904" spans="1:16" ht="30" x14ac:dyDescent="0.25">
      <c r="A2904" s="328">
        <v>88497</v>
      </c>
      <c r="B2904" s="357"/>
      <c r="C2904" s="339" t="s">
        <v>38</v>
      </c>
      <c r="D2904" s="339"/>
      <c r="E2904" s="334" t="s">
        <v>3</v>
      </c>
      <c r="F2904" s="334"/>
      <c r="G2904" s="358"/>
      <c r="H2904" s="359"/>
      <c r="I2904" s="340">
        <f>SUMIF(A:A,A2904,J:J)</f>
        <v>19.659999999999997</v>
      </c>
      <c r="J2904" s="377"/>
      <c r="K2904" s="377"/>
      <c r="L2904" s="377"/>
      <c r="M2904" s="377"/>
      <c r="N2904" s="377"/>
      <c r="O2904" s="377"/>
      <c r="P2904" s="377"/>
    </row>
    <row r="2905" spans="1:16" x14ac:dyDescent="0.25">
      <c r="A2905" s="390">
        <f t="shared" ref="A2905:A2908" si="1402">IF(O2905&lt;&gt;0,O2905,A2904)</f>
        <v>88497</v>
      </c>
      <c r="B2905" s="391">
        <v>88310</v>
      </c>
      <c r="C2905" s="392"/>
      <c r="D2905" s="392" t="s">
        <v>3340</v>
      </c>
      <c r="E2905" s="393"/>
      <c r="F2905" s="393" t="s">
        <v>517</v>
      </c>
      <c r="G2905" s="394">
        <v>0.36099999999999999</v>
      </c>
      <c r="H2905" s="395">
        <f>VLOOKUP(B2905,'CMP-SIN-SD-10-2023'!A:D,4,0)</f>
        <v>30.74</v>
      </c>
      <c r="I2905" s="395"/>
      <c r="J2905" s="25">
        <f t="shared" ref="J2905:J2908" si="1403">TRUNC((H2905*G2905),2)</f>
        <v>11.09</v>
      </c>
      <c r="M2905" s="25">
        <f>VLOOKUP(B2905,'CMP-SIN-SD-10-2023'!A:D,4,0)</f>
        <v>30.74</v>
      </c>
      <c r="N2905" s="25" t="b">
        <f t="shared" ref="N2905:N2908" si="1404">M2905=H2905</f>
        <v>1</v>
      </c>
      <c r="O2905" s="377"/>
      <c r="P2905" s="377"/>
    </row>
    <row r="2906" spans="1:16" x14ac:dyDescent="0.25">
      <c r="A2906" s="367">
        <f t="shared" si="1402"/>
        <v>88497</v>
      </c>
      <c r="B2906" s="226">
        <v>88316</v>
      </c>
      <c r="C2906" s="227"/>
      <c r="D2906" s="227" t="s">
        <v>3346</v>
      </c>
      <c r="E2906" s="228"/>
      <c r="F2906" s="228" t="s">
        <v>517</v>
      </c>
      <c r="G2906" s="368">
        <v>0.1203</v>
      </c>
      <c r="H2906" s="369">
        <f>VLOOKUP(B2906,'CMP-SIN-SD-10-2023'!A:D,4,0)</f>
        <v>21.91</v>
      </c>
      <c r="I2906" s="369"/>
      <c r="J2906" s="25">
        <f t="shared" si="1403"/>
        <v>2.63</v>
      </c>
      <c r="M2906" s="25">
        <f>VLOOKUP(B2906,'CMP-SIN-SD-10-2023'!A:D,4,0)</f>
        <v>21.91</v>
      </c>
      <c r="N2906" s="25" t="b">
        <f t="shared" si="1404"/>
        <v>1</v>
      </c>
      <c r="O2906" s="377"/>
      <c r="P2906" s="377"/>
    </row>
    <row r="2907" spans="1:16" ht="30" x14ac:dyDescent="0.25">
      <c r="A2907" s="367">
        <f t="shared" si="1402"/>
        <v>88497</v>
      </c>
      <c r="B2907" s="226">
        <v>3767</v>
      </c>
      <c r="C2907" s="227"/>
      <c r="D2907" s="227" t="s">
        <v>7661</v>
      </c>
      <c r="E2907" s="228"/>
      <c r="F2907" s="228" t="s">
        <v>6</v>
      </c>
      <c r="G2907" s="368">
        <v>8.0199999999999994E-2</v>
      </c>
      <c r="H2907" s="369">
        <f>VLOOKUP(B2907,'INS-SIN-SD-10-2023'!A:D,4,0)</f>
        <v>1.47</v>
      </c>
      <c r="I2907" s="369"/>
      <c r="J2907" s="25">
        <f t="shared" si="1403"/>
        <v>0.11</v>
      </c>
      <c r="M2907" s="25">
        <f>VLOOKUP(B2907,'INS-SIN-SD-10-2023'!A:D,4,0)</f>
        <v>1.47</v>
      </c>
      <c r="N2907" s="25" t="b">
        <f t="shared" si="1404"/>
        <v>1</v>
      </c>
      <c r="O2907" s="377"/>
      <c r="P2907" s="377" t="s">
        <v>13773</v>
      </c>
    </row>
    <row r="2908" spans="1:16" x14ac:dyDescent="0.25">
      <c r="A2908" s="378">
        <f t="shared" si="1402"/>
        <v>88497</v>
      </c>
      <c r="B2908" s="379">
        <v>43626</v>
      </c>
      <c r="C2908" s="380"/>
      <c r="D2908" s="380" t="s">
        <v>7681</v>
      </c>
      <c r="E2908" s="381"/>
      <c r="F2908" s="381" t="s">
        <v>17</v>
      </c>
      <c r="G2908" s="382">
        <v>1.3389</v>
      </c>
      <c r="H2908" s="383">
        <f>VLOOKUP(B2908,'INS-SIN-SD-10-2023'!A:D,4,0)</f>
        <v>4.3600000000000003</v>
      </c>
      <c r="I2908" s="383"/>
      <c r="J2908" s="25">
        <f t="shared" si="1403"/>
        <v>5.83</v>
      </c>
      <c r="M2908" s="25">
        <f>VLOOKUP(B2908,'INS-SIN-SD-10-2023'!A:D,4,0)</f>
        <v>4.3600000000000003</v>
      </c>
      <c r="N2908" s="25" t="b">
        <f t="shared" si="1404"/>
        <v>1</v>
      </c>
      <c r="O2908" s="377"/>
      <c r="P2908" s="377" t="s">
        <v>13773</v>
      </c>
    </row>
    <row r="2909" spans="1:16" ht="60" x14ac:dyDescent="0.25">
      <c r="A2909" s="328">
        <v>87273</v>
      </c>
      <c r="B2909" s="357"/>
      <c r="C2909" s="339" t="s">
        <v>14251</v>
      </c>
      <c r="D2909" s="339"/>
      <c r="E2909" s="334" t="s">
        <v>3</v>
      </c>
      <c r="F2909" s="334"/>
      <c r="G2909" s="358"/>
      <c r="H2909" s="359"/>
      <c r="I2909" s="340">
        <f>SUMIF(A:A,A2909,J:J)</f>
        <v>67.92</v>
      </c>
      <c r="J2909" s="377"/>
      <c r="K2909" s="377"/>
      <c r="L2909" s="377"/>
      <c r="M2909" s="377"/>
      <c r="N2909" s="377"/>
      <c r="O2909" s="377"/>
      <c r="P2909" s="377"/>
    </row>
    <row r="2910" spans="1:16" x14ac:dyDescent="0.25">
      <c r="A2910" s="390">
        <f t="shared" ref="A2910:A2914" si="1405">IF(O2910&lt;&gt;0,O2910,A2909)</f>
        <v>87273</v>
      </c>
      <c r="B2910" s="391">
        <v>88256</v>
      </c>
      <c r="C2910" s="392"/>
      <c r="D2910" s="392" t="s">
        <v>3297</v>
      </c>
      <c r="E2910" s="393"/>
      <c r="F2910" s="393" t="s">
        <v>517</v>
      </c>
      <c r="G2910" s="394">
        <v>0.69699999999999995</v>
      </c>
      <c r="H2910" s="395">
        <f>VLOOKUP(B2910,'CMP-SIN-SD-10-2023'!A:D,4,0)</f>
        <v>29.39</v>
      </c>
      <c r="I2910" s="395"/>
      <c r="J2910" s="25">
        <f t="shared" ref="J2910:J2914" si="1406">TRUNC((H2910*G2910),2)</f>
        <v>20.48</v>
      </c>
      <c r="M2910" s="25">
        <f>VLOOKUP(B2910,'CMP-SIN-SD-10-2023'!A:D,4,0)</f>
        <v>29.39</v>
      </c>
      <c r="N2910" s="25" t="b">
        <f t="shared" ref="N2910:N2914" si="1407">M2910=H2910</f>
        <v>1</v>
      </c>
      <c r="O2910" s="377"/>
      <c r="P2910" s="377"/>
    </row>
    <row r="2911" spans="1:16" x14ac:dyDescent="0.25">
      <c r="A2911" s="367">
        <f t="shared" si="1405"/>
        <v>87273</v>
      </c>
      <c r="B2911" s="226">
        <v>88316</v>
      </c>
      <c r="C2911" s="227"/>
      <c r="D2911" s="227" t="s">
        <v>3346</v>
      </c>
      <c r="E2911" s="228"/>
      <c r="F2911" s="228" t="s">
        <v>517</v>
      </c>
      <c r="G2911" s="368">
        <v>0.31380000000000002</v>
      </c>
      <c r="H2911" s="369">
        <f>VLOOKUP(B2911,'CMP-SIN-SD-10-2023'!A:D,4,0)</f>
        <v>21.91</v>
      </c>
      <c r="I2911" s="369"/>
      <c r="J2911" s="25">
        <f t="shared" si="1406"/>
        <v>6.87</v>
      </c>
      <c r="M2911" s="25">
        <f>VLOOKUP(B2911,'CMP-SIN-SD-10-2023'!A:D,4,0)</f>
        <v>21.91</v>
      </c>
      <c r="N2911" s="25" t="b">
        <f t="shared" si="1407"/>
        <v>1</v>
      </c>
      <c r="O2911" s="377"/>
      <c r="P2911" s="377"/>
    </row>
    <row r="2912" spans="1:16" x14ac:dyDescent="0.25">
      <c r="A2912" s="367">
        <f t="shared" si="1405"/>
        <v>87273</v>
      </c>
      <c r="B2912" s="226">
        <v>1381</v>
      </c>
      <c r="C2912" s="227"/>
      <c r="D2912" s="227" t="s">
        <v>7456</v>
      </c>
      <c r="E2912" s="228"/>
      <c r="F2912" s="228" t="s">
        <v>17</v>
      </c>
      <c r="G2912" s="368">
        <v>6.85</v>
      </c>
      <c r="H2912" s="369">
        <f>VLOOKUP(B2912,'INS-SIN-SD-10-2023'!A:D,4,0)</f>
        <v>0.65</v>
      </c>
      <c r="I2912" s="369"/>
      <c r="J2912" s="25">
        <f t="shared" si="1406"/>
        <v>4.45</v>
      </c>
      <c r="M2912" s="25">
        <f>VLOOKUP(B2912,'INS-SIN-SD-10-2023'!A:D,4,0)</f>
        <v>0.65</v>
      </c>
      <c r="N2912" s="25" t="b">
        <f t="shared" si="1407"/>
        <v>1</v>
      </c>
      <c r="O2912" s="377"/>
      <c r="P2912" s="377" t="s">
        <v>13773</v>
      </c>
    </row>
    <row r="2913" spans="1:16" ht="30" x14ac:dyDescent="0.25">
      <c r="A2913" s="367">
        <f t="shared" si="1405"/>
        <v>87273</v>
      </c>
      <c r="B2913" s="226">
        <v>536</v>
      </c>
      <c r="C2913" s="227"/>
      <c r="D2913" s="227" t="s">
        <v>7759</v>
      </c>
      <c r="E2913" s="228"/>
      <c r="F2913" s="228" t="s">
        <v>3</v>
      </c>
      <c r="G2913" s="368">
        <v>1.0798000000000001</v>
      </c>
      <c r="H2913" s="369">
        <f>VLOOKUP(B2913,'INS-SIN-SD-10-2023'!A:D,4,0)</f>
        <v>32.68</v>
      </c>
      <c r="I2913" s="369"/>
      <c r="J2913" s="25">
        <f t="shared" si="1406"/>
        <v>35.28</v>
      </c>
      <c r="M2913" s="25">
        <f>VLOOKUP(B2913,'INS-SIN-SD-10-2023'!A:D,4,0)</f>
        <v>32.68</v>
      </c>
      <c r="N2913" s="25" t="b">
        <f t="shared" si="1407"/>
        <v>1</v>
      </c>
      <c r="O2913" s="377"/>
      <c r="P2913" s="377" t="s">
        <v>13773</v>
      </c>
    </row>
    <row r="2914" spans="1:16" x14ac:dyDescent="0.25">
      <c r="A2914" s="378">
        <f t="shared" si="1405"/>
        <v>87273</v>
      </c>
      <c r="B2914" s="379">
        <v>34357</v>
      </c>
      <c r="C2914" s="380"/>
      <c r="D2914" s="380" t="s">
        <v>7757</v>
      </c>
      <c r="E2914" s="381"/>
      <c r="F2914" s="381" t="s">
        <v>17</v>
      </c>
      <c r="G2914" s="382">
        <v>0.222</v>
      </c>
      <c r="H2914" s="383">
        <f>VLOOKUP(B2914,'INS-SIN-SD-10-2023'!A:D,4,0)</f>
        <v>3.81</v>
      </c>
      <c r="I2914" s="383"/>
      <c r="J2914" s="25">
        <f t="shared" si="1406"/>
        <v>0.84</v>
      </c>
      <c r="M2914" s="25">
        <f>VLOOKUP(B2914,'INS-SIN-SD-10-2023'!A:D,4,0)</f>
        <v>3.81</v>
      </c>
      <c r="N2914" s="25" t="b">
        <f t="shared" si="1407"/>
        <v>1</v>
      </c>
      <c r="O2914" s="377"/>
      <c r="P2914" s="377" t="s">
        <v>13773</v>
      </c>
    </row>
    <row r="2915" spans="1:16" ht="60" x14ac:dyDescent="0.25">
      <c r="A2915" s="328" t="s">
        <v>14252</v>
      </c>
      <c r="B2915" s="357"/>
      <c r="C2915" s="339" t="s">
        <v>14253</v>
      </c>
      <c r="D2915" s="339"/>
      <c r="E2915" s="334" t="s">
        <v>3</v>
      </c>
      <c r="F2915" s="334"/>
      <c r="G2915" s="358"/>
      <c r="H2915" s="359"/>
      <c r="I2915" s="340">
        <f>SUMIF(A:A,A2915,J:J)</f>
        <v>68.06</v>
      </c>
      <c r="J2915" s="377"/>
      <c r="K2915" s="377"/>
      <c r="L2915" s="377"/>
      <c r="M2915" s="377"/>
      <c r="N2915" s="377"/>
      <c r="O2915" s="377"/>
      <c r="P2915" s="377"/>
    </row>
    <row r="2916" spans="1:16" x14ac:dyDescent="0.25">
      <c r="A2916" s="390" t="str">
        <f t="shared" ref="A2916:A2920" si="1408">IF(O2916&lt;&gt;0,O2916,A2915)</f>
        <v>CCU.04.0071</v>
      </c>
      <c r="B2916" s="391">
        <v>88256</v>
      </c>
      <c r="C2916" s="392"/>
      <c r="D2916" s="392" t="s">
        <v>3297</v>
      </c>
      <c r="E2916" s="393"/>
      <c r="F2916" s="393" t="s">
        <v>517</v>
      </c>
      <c r="G2916" s="394">
        <v>0.7</v>
      </c>
      <c r="H2916" s="395">
        <f>VLOOKUP(B2916,'CMP-SIN-SD-10-2023'!A:D,4,0)</f>
        <v>29.39</v>
      </c>
      <c r="I2916" s="395"/>
      <c r="J2916" s="25">
        <f t="shared" ref="J2916:J2920" si="1409">TRUNC((H2916*G2916),2)</f>
        <v>20.57</v>
      </c>
      <c r="M2916" s="25">
        <f>VLOOKUP(B2916,'CMP-SIN-SD-10-2023'!A:D,4,0)</f>
        <v>29.39</v>
      </c>
      <c r="N2916" s="25" t="b">
        <f t="shared" ref="N2916:N2920" si="1410">M2916=H2916</f>
        <v>1</v>
      </c>
      <c r="O2916" s="377"/>
      <c r="P2916" s="377"/>
    </row>
    <row r="2917" spans="1:16" x14ac:dyDescent="0.25">
      <c r="A2917" s="367" t="str">
        <f t="shared" si="1408"/>
        <v>CCU.04.0071</v>
      </c>
      <c r="B2917" s="226">
        <v>88316</v>
      </c>
      <c r="C2917" s="227"/>
      <c r="D2917" s="227" t="s">
        <v>3346</v>
      </c>
      <c r="E2917" s="228"/>
      <c r="F2917" s="228" t="s">
        <v>517</v>
      </c>
      <c r="G2917" s="368">
        <v>0.37</v>
      </c>
      <c r="H2917" s="369">
        <f>VLOOKUP(B2917,'CMP-SIN-SD-10-2023'!A:D,4,0)</f>
        <v>21.91</v>
      </c>
      <c r="I2917" s="369"/>
      <c r="J2917" s="25">
        <f t="shared" si="1409"/>
        <v>8.1</v>
      </c>
      <c r="M2917" s="25">
        <f>VLOOKUP(B2917,'CMP-SIN-SD-10-2023'!A:D,4,0)</f>
        <v>21.91</v>
      </c>
      <c r="N2917" s="25" t="b">
        <f t="shared" si="1410"/>
        <v>1</v>
      </c>
      <c r="O2917" s="377"/>
      <c r="P2917" s="377"/>
    </row>
    <row r="2918" spans="1:16" x14ac:dyDescent="0.25">
      <c r="A2918" s="367" t="str">
        <f t="shared" si="1408"/>
        <v>CCU.04.0071</v>
      </c>
      <c r="B2918" s="226">
        <v>1381</v>
      </c>
      <c r="C2918" s="227"/>
      <c r="D2918" s="227" t="s">
        <v>7456</v>
      </c>
      <c r="E2918" s="228"/>
      <c r="F2918" s="228" t="s">
        <v>17</v>
      </c>
      <c r="G2918" s="368">
        <v>4.8600000000000003</v>
      </c>
      <c r="H2918" s="369">
        <f>VLOOKUP(B2918,'INS-SIN-SD-10-2023'!A:D,4,0)</f>
        <v>0.65</v>
      </c>
      <c r="I2918" s="369"/>
      <c r="J2918" s="25">
        <f t="shared" si="1409"/>
        <v>3.15</v>
      </c>
      <c r="M2918" s="25">
        <f>VLOOKUP(B2918,'INS-SIN-SD-10-2023'!A:D,4,0)</f>
        <v>0.65</v>
      </c>
      <c r="N2918" s="25" t="b">
        <f t="shared" si="1410"/>
        <v>1</v>
      </c>
      <c r="O2918" s="377"/>
      <c r="P2918" s="377" t="s">
        <v>13773</v>
      </c>
    </row>
    <row r="2919" spans="1:16" ht="30" x14ac:dyDescent="0.25">
      <c r="A2919" s="367" t="str">
        <f t="shared" si="1408"/>
        <v>CCU.04.0071</v>
      </c>
      <c r="B2919" s="226">
        <v>536</v>
      </c>
      <c r="C2919" s="227"/>
      <c r="D2919" s="227" t="s">
        <v>7759</v>
      </c>
      <c r="E2919" s="228"/>
      <c r="F2919" s="228" t="s">
        <v>3</v>
      </c>
      <c r="G2919" s="368">
        <v>1.06</v>
      </c>
      <c r="H2919" s="369">
        <f>VLOOKUP(B2919,'INS-SIN-SD-10-2023'!A:D,4,0)</f>
        <v>32.68</v>
      </c>
      <c r="I2919" s="369"/>
      <c r="J2919" s="25">
        <f t="shared" si="1409"/>
        <v>34.64</v>
      </c>
      <c r="M2919" s="25">
        <f>VLOOKUP(B2919,'INS-SIN-SD-10-2023'!A:D,4,0)</f>
        <v>32.68</v>
      </c>
      <c r="N2919" s="25" t="b">
        <f t="shared" si="1410"/>
        <v>1</v>
      </c>
      <c r="O2919" s="377"/>
      <c r="P2919" s="377" t="s">
        <v>13773</v>
      </c>
    </row>
    <row r="2920" spans="1:16" x14ac:dyDescent="0.25">
      <c r="A2920" s="378" t="str">
        <f t="shared" si="1408"/>
        <v>CCU.04.0071</v>
      </c>
      <c r="B2920" s="379">
        <v>34357</v>
      </c>
      <c r="C2920" s="380"/>
      <c r="D2920" s="380" t="s">
        <v>7757</v>
      </c>
      <c r="E2920" s="381"/>
      <c r="F2920" s="381" t="s">
        <v>17</v>
      </c>
      <c r="G2920" s="382">
        <v>0.42</v>
      </c>
      <c r="H2920" s="383">
        <f>VLOOKUP(B2920,'INS-SIN-SD-10-2023'!A:D,4,0)</f>
        <v>3.81</v>
      </c>
      <c r="I2920" s="383"/>
      <c r="J2920" s="25">
        <f t="shared" si="1409"/>
        <v>1.6</v>
      </c>
      <c r="M2920" s="25">
        <f>VLOOKUP(B2920,'INS-SIN-SD-10-2023'!A:D,4,0)</f>
        <v>3.81</v>
      </c>
      <c r="N2920" s="25" t="b">
        <f t="shared" si="1410"/>
        <v>1</v>
      </c>
      <c r="O2920" s="377"/>
      <c r="P2920" s="377" t="s">
        <v>13773</v>
      </c>
    </row>
    <row r="2921" spans="1:16" ht="60" x14ac:dyDescent="0.25">
      <c r="A2921" s="328">
        <v>87905</v>
      </c>
      <c r="B2921" s="357"/>
      <c r="C2921" s="339" t="s">
        <v>14254</v>
      </c>
      <c r="D2921" s="339"/>
      <c r="E2921" s="334" t="s">
        <v>3</v>
      </c>
      <c r="F2921" s="334"/>
      <c r="G2921" s="358"/>
      <c r="H2921" s="359"/>
      <c r="I2921" s="340">
        <f>SUMIF(A:A,A2921,J:J)</f>
        <v>8.4699999999999989</v>
      </c>
      <c r="J2921" s="377"/>
      <c r="K2921" s="377"/>
      <c r="L2921" s="377"/>
      <c r="M2921" s="377"/>
      <c r="N2921" s="377"/>
      <c r="O2921" s="377"/>
      <c r="P2921" s="377"/>
    </row>
    <row r="2922" spans="1:16" ht="45" x14ac:dyDescent="0.25">
      <c r="A2922" s="390">
        <f t="shared" ref="A2922:A2924" si="1411">IF(O2922&lt;&gt;0,O2922,A2921)</f>
        <v>87905</v>
      </c>
      <c r="B2922" s="391">
        <v>87313</v>
      </c>
      <c r="C2922" s="392"/>
      <c r="D2922" s="392" t="s">
        <v>2841</v>
      </c>
      <c r="E2922" s="393"/>
      <c r="F2922" s="393" t="s">
        <v>12</v>
      </c>
      <c r="G2922" s="394">
        <v>3.7000000000000002E-3</v>
      </c>
      <c r="H2922" s="395">
        <f>VLOOKUP(B2922,'CMP-SIN-SD-10-2023'!A:D,4,0)</f>
        <v>576.53</v>
      </c>
      <c r="I2922" s="395"/>
      <c r="J2922" s="25">
        <f t="shared" ref="J2922:J2924" si="1412">TRUNC((H2922*G2922),2)</f>
        <v>2.13</v>
      </c>
      <c r="M2922" s="25">
        <f>VLOOKUP(B2922,'CMP-SIN-SD-10-2023'!A:D,4,0)</f>
        <v>576.53</v>
      </c>
      <c r="N2922" s="25" t="b">
        <f t="shared" ref="N2922:N2924" si="1413">M2922=H2922</f>
        <v>1</v>
      </c>
      <c r="O2922" s="377"/>
      <c r="P2922" s="377"/>
    </row>
    <row r="2923" spans="1:16" x14ac:dyDescent="0.25">
      <c r="A2923" s="367">
        <f t="shared" si="1411"/>
        <v>87905</v>
      </c>
      <c r="B2923" s="226">
        <v>88309</v>
      </c>
      <c r="C2923" s="227"/>
      <c r="D2923" s="227" t="s">
        <v>3339</v>
      </c>
      <c r="E2923" s="228"/>
      <c r="F2923" s="228" t="s">
        <v>517</v>
      </c>
      <c r="G2923" s="368">
        <v>0.1724</v>
      </c>
      <c r="H2923" s="369">
        <f>VLOOKUP(B2923,'CMP-SIN-SD-10-2023'!A:D,4,0)</f>
        <v>29.53</v>
      </c>
      <c r="I2923" s="369"/>
      <c r="J2923" s="25">
        <f t="shared" si="1412"/>
        <v>5.09</v>
      </c>
      <c r="M2923" s="25">
        <f>VLOOKUP(B2923,'CMP-SIN-SD-10-2023'!A:D,4,0)</f>
        <v>29.53</v>
      </c>
      <c r="N2923" s="25" t="b">
        <f t="shared" si="1413"/>
        <v>1</v>
      </c>
      <c r="O2923" s="377"/>
      <c r="P2923" s="377"/>
    </row>
    <row r="2924" spans="1:16" x14ac:dyDescent="0.25">
      <c r="A2924" s="378">
        <f t="shared" si="1411"/>
        <v>87905</v>
      </c>
      <c r="B2924" s="379">
        <v>88316</v>
      </c>
      <c r="C2924" s="380"/>
      <c r="D2924" s="380" t="s">
        <v>3346</v>
      </c>
      <c r="E2924" s="381"/>
      <c r="F2924" s="381" t="s">
        <v>517</v>
      </c>
      <c r="G2924" s="382">
        <v>5.7500000000000002E-2</v>
      </c>
      <c r="H2924" s="383">
        <f>VLOOKUP(B2924,'CMP-SIN-SD-10-2023'!A:D,4,0)</f>
        <v>21.91</v>
      </c>
      <c r="I2924" s="383"/>
      <c r="J2924" s="25">
        <f t="shared" si="1412"/>
        <v>1.25</v>
      </c>
      <c r="M2924" s="25">
        <f>VLOOKUP(B2924,'CMP-SIN-SD-10-2023'!A:D,4,0)</f>
        <v>21.91</v>
      </c>
      <c r="N2924" s="25" t="b">
        <f t="shared" si="1413"/>
        <v>1</v>
      </c>
      <c r="O2924" s="377"/>
      <c r="P2924" s="377"/>
    </row>
    <row r="2925" spans="1:16" ht="60" x14ac:dyDescent="0.25">
      <c r="A2925" s="328">
        <v>87775</v>
      </c>
      <c r="B2925" s="357"/>
      <c r="C2925" s="339" t="s">
        <v>14255</v>
      </c>
      <c r="D2925" s="339"/>
      <c r="E2925" s="334" t="s">
        <v>3</v>
      </c>
      <c r="F2925" s="334"/>
      <c r="G2925" s="358"/>
      <c r="H2925" s="359"/>
      <c r="I2925" s="340">
        <f>SUMIF(A:A,A2925,J:J)</f>
        <v>59.559999999999995</v>
      </c>
      <c r="J2925" s="377"/>
      <c r="K2925" s="377"/>
      <c r="L2925" s="377"/>
      <c r="M2925" s="377"/>
      <c r="N2925" s="377"/>
      <c r="O2925" s="377"/>
      <c r="P2925" s="377"/>
    </row>
    <row r="2926" spans="1:16" ht="60" x14ac:dyDescent="0.25">
      <c r="A2926" s="390">
        <f t="shared" ref="A2926:A2929" si="1414">IF(O2926&lt;&gt;0,O2926,A2925)</f>
        <v>87775</v>
      </c>
      <c r="B2926" s="391">
        <v>87292</v>
      </c>
      <c r="C2926" s="392"/>
      <c r="D2926" s="392" t="s">
        <v>2827</v>
      </c>
      <c r="E2926" s="393"/>
      <c r="F2926" s="393" t="s">
        <v>12</v>
      </c>
      <c r="G2926" s="394">
        <v>3.1399999999999997E-2</v>
      </c>
      <c r="H2926" s="395">
        <f>VLOOKUP(B2926,'CMP-SIN-SD-10-2023'!A:D,4,0)</f>
        <v>717.3</v>
      </c>
      <c r="I2926" s="395"/>
      <c r="J2926" s="25">
        <f t="shared" ref="J2926:J2929" si="1415">TRUNC((H2926*G2926),2)</f>
        <v>22.52</v>
      </c>
      <c r="M2926" s="25">
        <f>VLOOKUP(B2926,'CMP-SIN-SD-10-2023'!A:D,4,0)</f>
        <v>717.3</v>
      </c>
      <c r="N2926" s="25" t="b">
        <f t="shared" ref="N2926:N2929" si="1416">M2926=H2926</f>
        <v>1</v>
      </c>
      <c r="O2926" s="377"/>
      <c r="P2926" s="377"/>
    </row>
    <row r="2927" spans="1:16" x14ac:dyDescent="0.25">
      <c r="A2927" s="367">
        <f t="shared" si="1414"/>
        <v>87775</v>
      </c>
      <c r="B2927" s="226">
        <v>88309</v>
      </c>
      <c r="C2927" s="227"/>
      <c r="D2927" s="227" t="s">
        <v>3339</v>
      </c>
      <c r="E2927" s="228"/>
      <c r="F2927" s="228" t="s">
        <v>517</v>
      </c>
      <c r="G2927" s="368">
        <v>0.67900000000000005</v>
      </c>
      <c r="H2927" s="369">
        <f>VLOOKUP(B2927,'CMP-SIN-SD-10-2023'!A:D,4,0)</f>
        <v>29.53</v>
      </c>
      <c r="I2927" s="369"/>
      <c r="J2927" s="25">
        <f t="shared" si="1415"/>
        <v>20.05</v>
      </c>
      <c r="M2927" s="25">
        <f>VLOOKUP(B2927,'CMP-SIN-SD-10-2023'!A:D,4,0)</f>
        <v>29.53</v>
      </c>
      <c r="N2927" s="25" t="b">
        <f t="shared" si="1416"/>
        <v>1</v>
      </c>
      <c r="O2927" s="377"/>
      <c r="P2927" s="377"/>
    </row>
    <row r="2928" spans="1:16" x14ac:dyDescent="0.25">
      <c r="A2928" s="367">
        <f t="shared" si="1414"/>
        <v>87775</v>
      </c>
      <c r="B2928" s="226">
        <v>88316</v>
      </c>
      <c r="C2928" s="227"/>
      <c r="D2928" s="227" t="s">
        <v>3346</v>
      </c>
      <c r="E2928" s="228"/>
      <c r="F2928" s="228" t="s">
        <v>517</v>
      </c>
      <c r="G2928" s="368">
        <v>0.67900000000000005</v>
      </c>
      <c r="H2928" s="369">
        <f>VLOOKUP(B2928,'CMP-SIN-SD-10-2023'!A:D,4,0)</f>
        <v>21.91</v>
      </c>
      <c r="I2928" s="369"/>
      <c r="J2928" s="25">
        <f t="shared" si="1415"/>
        <v>14.87</v>
      </c>
      <c r="M2928" s="25">
        <f>VLOOKUP(B2928,'CMP-SIN-SD-10-2023'!A:D,4,0)</f>
        <v>21.91</v>
      </c>
      <c r="N2928" s="25" t="b">
        <f t="shared" si="1416"/>
        <v>1</v>
      </c>
      <c r="O2928" s="377"/>
      <c r="P2928" s="377"/>
    </row>
    <row r="2929" spans="1:16" ht="30" x14ac:dyDescent="0.25">
      <c r="A2929" s="378">
        <f t="shared" si="1414"/>
        <v>87775</v>
      </c>
      <c r="B2929" s="379">
        <v>37411</v>
      </c>
      <c r="C2929" s="380"/>
      <c r="D2929" s="380" t="s">
        <v>7805</v>
      </c>
      <c r="E2929" s="381"/>
      <c r="F2929" s="381" t="s">
        <v>3</v>
      </c>
      <c r="G2929" s="382">
        <v>0.13880000000000001</v>
      </c>
      <c r="H2929" s="383">
        <f>VLOOKUP(B2929,'INS-SIN-SD-10-2023'!A:D,4,0)</f>
        <v>15.33</v>
      </c>
      <c r="I2929" s="383"/>
      <c r="J2929" s="25">
        <f t="shared" si="1415"/>
        <v>2.12</v>
      </c>
      <c r="M2929" s="25">
        <f>VLOOKUP(B2929,'INS-SIN-SD-10-2023'!A:D,4,0)</f>
        <v>15.33</v>
      </c>
      <c r="N2929" s="25" t="b">
        <f t="shared" si="1416"/>
        <v>1</v>
      </c>
      <c r="O2929" s="377"/>
      <c r="P2929" s="377" t="s">
        <v>13773</v>
      </c>
    </row>
    <row r="2930" spans="1:16" ht="45" x14ac:dyDescent="0.25">
      <c r="A2930" s="328">
        <v>86937</v>
      </c>
      <c r="B2930" s="357"/>
      <c r="C2930" s="339" t="s">
        <v>2494</v>
      </c>
      <c r="D2930" s="339"/>
      <c r="E2930" s="334" t="s">
        <v>6</v>
      </c>
      <c r="F2930" s="334"/>
      <c r="G2930" s="358"/>
      <c r="H2930" s="359"/>
      <c r="I2930" s="340">
        <f>SUMIF(A:A,A2930,J:J)</f>
        <v>219.46999999999997</v>
      </c>
      <c r="J2930" s="377"/>
      <c r="K2930" s="377"/>
      <c r="L2930" s="377"/>
      <c r="M2930" s="377"/>
      <c r="N2930" s="377"/>
      <c r="O2930" s="377"/>
      <c r="P2930" s="377"/>
    </row>
    <row r="2931" spans="1:16" ht="30" x14ac:dyDescent="0.25">
      <c r="A2931" s="390">
        <f t="shared" ref="A2931:A2933" si="1417">IF(O2931&lt;&gt;0,O2931,A2930)</f>
        <v>86937</v>
      </c>
      <c r="B2931" s="391">
        <v>86883</v>
      </c>
      <c r="C2931" s="392"/>
      <c r="D2931" s="392" t="s">
        <v>2452</v>
      </c>
      <c r="E2931" s="393"/>
      <c r="F2931" s="393" t="s">
        <v>6</v>
      </c>
      <c r="G2931" s="394">
        <v>1</v>
      </c>
      <c r="H2931" s="395">
        <f>VLOOKUP(B2931,'CMP-SIN-SD-10-2023'!A:D,4,0)</f>
        <v>12.04</v>
      </c>
      <c r="I2931" s="395"/>
      <c r="J2931" s="25">
        <f t="shared" ref="J2931:J2933" si="1418">TRUNC((H2931*G2931),2)</f>
        <v>12.04</v>
      </c>
      <c r="M2931" s="25">
        <f>VLOOKUP(B2931,'CMP-SIN-SD-10-2023'!A:D,4,0)</f>
        <v>12.04</v>
      </c>
      <c r="N2931" s="25" t="b">
        <f t="shared" ref="N2931:N2933" si="1419">M2931=H2931</f>
        <v>1</v>
      </c>
      <c r="O2931" s="377"/>
      <c r="P2931" s="377"/>
    </row>
    <row r="2932" spans="1:16" x14ac:dyDescent="0.25">
      <c r="A2932" s="367">
        <f t="shared" si="1417"/>
        <v>86937</v>
      </c>
      <c r="B2932" s="226">
        <v>86901</v>
      </c>
      <c r="C2932" s="227"/>
      <c r="D2932" s="227" t="s">
        <v>14256</v>
      </c>
      <c r="E2932" s="228"/>
      <c r="F2932" s="228" t="s">
        <v>6</v>
      </c>
      <c r="G2932" s="368">
        <v>1</v>
      </c>
      <c r="H2932" s="369">
        <f>VLOOKUP(B2932,'CMP-SIN-SD-10-2023'!A:D,4,0)</f>
        <v>149.91999999999999</v>
      </c>
      <c r="I2932" s="369"/>
      <c r="J2932" s="25">
        <f t="shared" si="1418"/>
        <v>149.91999999999999</v>
      </c>
      <c r="M2932" s="25">
        <f>VLOOKUP(B2932,'CMP-SIN-SD-10-2023'!A:D,4,0)</f>
        <v>149.91999999999999</v>
      </c>
      <c r="N2932" s="25" t="b">
        <f t="shared" si="1419"/>
        <v>1</v>
      </c>
      <c r="O2932" s="377"/>
      <c r="P2932" s="377"/>
    </row>
    <row r="2933" spans="1:16" x14ac:dyDescent="0.25">
      <c r="A2933" s="378">
        <f t="shared" si="1417"/>
        <v>86937</v>
      </c>
      <c r="B2933" s="379">
        <v>86877</v>
      </c>
      <c r="C2933" s="380"/>
      <c r="D2933" s="380" t="s">
        <v>14257</v>
      </c>
      <c r="E2933" s="381"/>
      <c r="F2933" s="381" t="s">
        <v>6</v>
      </c>
      <c r="G2933" s="382">
        <v>1</v>
      </c>
      <c r="H2933" s="383">
        <f>VLOOKUP(B2933,'CMP-SIN-SD-10-2023'!A:D,4,0)</f>
        <v>57.51</v>
      </c>
      <c r="I2933" s="383"/>
      <c r="J2933" s="25">
        <f t="shared" si="1418"/>
        <v>57.51</v>
      </c>
      <c r="M2933" s="25">
        <f>VLOOKUP(B2933,'CMP-SIN-SD-10-2023'!A:D,4,0)</f>
        <v>57.51</v>
      </c>
      <c r="N2933" s="25" t="b">
        <f t="shared" si="1419"/>
        <v>1</v>
      </c>
      <c r="O2933" s="377"/>
      <c r="P2933" s="377"/>
    </row>
    <row r="2934" spans="1:16" ht="45" x14ac:dyDescent="0.25">
      <c r="A2934" s="328">
        <v>95471</v>
      </c>
      <c r="B2934" s="357"/>
      <c r="C2934" s="339" t="s">
        <v>2505</v>
      </c>
      <c r="D2934" s="339"/>
      <c r="E2934" s="334" t="s">
        <v>6</v>
      </c>
      <c r="F2934" s="334"/>
      <c r="G2934" s="358"/>
      <c r="H2934" s="359"/>
      <c r="I2934" s="340">
        <f>SUMIF(A:A,A2934,J:J)</f>
        <v>780.99</v>
      </c>
      <c r="J2934" s="377"/>
      <c r="K2934" s="377"/>
      <c r="L2934" s="377"/>
      <c r="M2934" s="377"/>
      <c r="N2934" s="377"/>
      <c r="O2934" s="377"/>
      <c r="P2934" s="377"/>
    </row>
    <row r="2935" spans="1:16" ht="30" x14ac:dyDescent="0.25">
      <c r="A2935" s="390">
        <f t="shared" ref="A2935:A2940" si="1420">IF(O2935&lt;&gt;0,O2935,A2934)</f>
        <v>95471</v>
      </c>
      <c r="B2935" s="391">
        <v>88267</v>
      </c>
      <c r="C2935" s="392"/>
      <c r="D2935" s="392" t="s">
        <v>3307</v>
      </c>
      <c r="E2935" s="393"/>
      <c r="F2935" s="393" t="s">
        <v>517</v>
      </c>
      <c r="G2935" s="394">
        <v>1.1539999999999999</v>
      </c>
      <c r="H2935" s="395">
        <f>VLOOKUP(B2935,'CMP-SIN-SD-10-2023'!A:D,4,0)</f>
        <v>28.78</v>
      </c>
      <c r="I2935" s="395"/>
      <c r="J2935" s="25">
        <f t="shared" ref="J2935:J2940" si="1421">TRUNC((H2935*G2935),2)</f>
        <v>33.21</v>
      </c>
      <c r="M2935" s="25">
        <f>VLOOKUP(B2935,'CMP-SIN-SD-10-2023'!A:D,4,0)</f>
        <v>28.78</v>
      </c>
      <c r="N2935" s="25" t="b">
        <f t="shared" ref="N2935:N2940" si="1422">M2935=H2935</f>
        <v>1</v>
      </c>
      <c r="O2935" s="377"/>
      <c r="P2935" s="377"/>
    </row>
    <row r="2936" spans="1:16" x14ac:dyDescent="0.25">
      <c r="A2936" s="367">
        <f t="shared" si="1420"/>
        <v>95471</v>
      </c>
      <c r="B2936" s="226">
        <v>88316</v>
      </c>
      <c r="C2936" s="227"/>
      <c r="D2936" s="227" t="s">
        <v>3346</v>
      </c>
      <c r="E2936" s="228"/>
      <c r="F2936" s="228" t="s">
        <v>517</v>
      </c>
      <c r="G2936" s="368">
        <v>0.55649999999999999</v>
      </c>
      <c r="H2936" s="369">
        <f>VLOOKUP(B2936,'CMP-SIN-SD-10-2023'!A:D,4,0)</f>
        <v>21.91</v>
      </c>
      <c r="I2936" s="369"/>
      <c r="J2936" s="25">
        <f t="shared" si="1421"/>
        <v>12.19</v>
      </c>
      <c r="M2936" s="25">
        <f>VLOOKUP(B2936,'CMP-SIN-SD-10-2023'!A:D,4,0)</f>
        <v>21.91</v>
      </c>
      <c r="N2936" s="25" t="b">
        <f t="shared" si="1422"/>
        <v>1</v>
      </c>
      <c r="O2936" s="377"/>
      <c r="P2936" s="377"/>
    </row>
    <row r="2937" spans="1:16" ht="45" x14ac:dyDescent="0.25">
      <c r="A2937" s="367">
        <f t="shared" si="1420"/>
        <v>95471</v>
      </c>
      <c r="B2937" s="226">
        <v>4384</v>
      </c>
      <c r="C2937" s="227"/>
      <c r="D2937" s="227" t="s">
        <v>7704</v>
      </c>
      <c r="E2937" s="228"/>
      <c r="F2937" s="228" t="s">
        <v>6</v>
      </c>
      <c r="G2937" s="368">
        <v>2</v>
      </c>
      <c r="H2937" s="369">
        <f>VLOOKUP(B2937,'INS-SIN-SD-10-2023'!A:D,4,0)</f>
        <v>25.25</v>
      </c>
      <c r="I2937" s="369"/>
      <c r="J2937" s="25">
        <f t="shared" si="1421"/>
        <v>50.5</v>
      </c>
      <c r="M2937" s="25">
        <f>VLOOKUP(B2937,'INS-SIN-SD-10-2023'!A:D,4,0)</f>
        <v>25.25</v>
      </c>
      <c r="N2937" s="25" t="b">
        <f t="shared" si="1422"/>
        <v>1</v>
      </c>
      <c r="O2937" s="377"/>
      <c r="P2937" s="377" t="s">
        <v>13773</v>
      </c>
    </row>
    <row r="2938" spans="1:16" ht="30" x14ac:dyDescent="0.25">
      <c r="A2938" s="367">
        <f t="shared" si="1420"/>
        <v>95471</v>
      </c>
      <c r="B2938" s="226">
        <v>6138</v>
      </c>
      <c r="C2938" s="227"/>
      <c r="D2938" s="227" t="s">
        <v>7451</v>
      </c>
      <c r="E2938" s="228"/>
      <c r="F2938" s="228" t="s">
        <v>6</v>
      </c>
      <c r="G2938" s="368">
        <v>1</v>
      </c>
      <c r="H2938" s="369">
        <f>VLOOKUP(B2938,'INS-SIN-SD-10-2023'!A:D,4,0)</f>
        <v>15.14</v>
      </c>
      <c r="I2938" s="369"/>
      <c r="J2938" s="25">
        <f t="shared" si="1421"/>
        <v>15.14</v>
      </c>
      <c r="M2938" s="25">
        <f>VLOOKUP(B2938,'INS-SIN-SD-10-2023'!A:D,4,0)</f>
        <v>15.14</v>
      </c>
      <c r="N2938" s="25" t="b">
        <f t="shared" si="1422"/>
        <v>1</v>
      </c>
      <c r="O2938" s="377"/>
      <c r="P2938" s="377" t="s">
        <v>13773</v>
      </c>
    </row>
    <row r="2939" spans="1:16" ht="30" x14ac:dyDescent="0.25">
      <c r="A2939" s="367">
        <f t="shared" si="1420"/>
        <v>95471</v>
      </c>
      <c r="B2939" s="226">
        <v>36520</v>
      </c>
      <c r="C2939" s="227"/>
      <c r="D2939" s="227" t="s">
        <v>7464</v>
      </c>
      <c r="E2939" s="228"/>
      <c r="F2939" s="228" t="s">
        <v>6</v>
      </c>
      <c r="G2939" s="368">
        <v>1</v>
      </c>
      <c r="H2939" s="369">
        <f>VLOOKUP(B2939,'INS-SIN-SD-10-2023'!A:D,4,0)</f>
        <v>662.87</v>
      </c>
      <c r="I2939" s="369"/>
      <c r="J2939" s="25">
        <f t="shared" si="1421"/>
        <v>662.87</v>
      </c>
      <c r="M2939" s="25">
        <f>VLOOKUP(B2939,'INS-SIN-SD-10-2023'!A:D,4,0)</f>
        <v>662.87</v>
      </c>
      <c r="N2939" s="25" t="b">
        <f t="shared" si="1422"/>
        <v>1</v>
      </c>
      <c r="O2939" s="377"/>
      <c r="P2939" s="377" t="s">
        <v>13773</v>
      </c>
    </row>
    <row r="2940" spans="1:16" x14ac:dyDescent="0.25">
      <c r="A2940" s="378">
        <f t="shared" si="1420"/>
        <v>95471</v>
      </c>
      <c r="B2940" s="379">
        <v>37329</v>
      </c>
      <c r="C2940" s="380"/>
      <c r="D2940" s="380" t="s">
        <v>7758</v>
      </c>
      <c r="E2940" s="381"/>
      <c r="F2940" s="381" t="s">
        <v>17</v>
      </c>
      <c r="G2940" s="382">
        <v>8.8099999999999998E-2</v>
      </c>
      <c r="H2940" s="383">
        <f>VLOOKUP(B2940,'INS-SIN-SD-10-2023'!A:D,4,0)</f>
        <v>80.38</v>
      </c>
      <c r="I2940" s="383"/>
      <c r="J2940" s="25">
        <f t="shared" si="1421"/>
        <v>7.08</v>
      </c>
      <c r="M2940" s="25">
        <f>VLOOKUP(B2940,'INS-SIN-SD-10-2023'!A:D,4,0)</f>
        <v>80.38</v>
      </c>
      <c r="N2940" s="25" t="b">
        <f t="shared" si="1422"/>
        <v>1</v>
      </c>
      <c r="O2940" s="377"/>
      <c r="P2940" s="377" t="s">
        <v>13773</v>
      </c>
    </row>
    <row r="2941" spans="1:16" ht="30" x14ac:dyDescent="0.25">
      <c r="A2941" s="328">
        <v>100849</v>
      </c>
      <c r="B2941" s="357"/>
      <c r="C2941" s="339" t="s">
        <v>51</v>
      </c>
      <c r="D2941" s="339"/>
      <c r="E2941" s="334" t="s">
        <v>6</v>
      </c>
      <c r="F2941" s="334"/>
      <c r="G2941" s="358"/>
      <c r="H2941" s="359"/>
      <c r="I2941" s="340">
        <f>SUMIF(A:A,A2941,J:J)</f>
        <v>55.430000000000007</v>
      </c>
      <c r="J2941" s="377"/>
      <c r="K2941" s="377"/>
      <c r="L2941" s="377"/>
      <c r="M2941" s="377"/>
      <c r="N2941" s="377"/>
      <c r="O2941" s="377"/>
      <c r="P2941" s="377"/>
    </row>
    <row r="2942" spans="1:16" ht="30" x14ac:dyDescent="0.25">
      <c r="A2942" s="390">
        <f t="shared" ref="A2942:A2944" si="1423">IF(O2942&lt;&gt;0,O2942,A2941)</f>
        <v>100849</v>
      </c>
      <c r="B2942" s="391">
        <v>88267</v>
      </c>
      <c r="C2942" s="392"/>
      <c r="D2942" s="392" t="s">
        <v>3307</v>
      </c>
      <c r="E2942" s="393"/>
      <c r="F2942" s="393" t="s">
        <v>517</v>
      </c>
      <c r="G2942" s="394">
        <v>0.15359999999999999</v>
      </c>
      <c r="H2942" s="395">
        <f>VLOOKUP(B2942,'CMP-SIN-SD-10-2023'!A:D,4,0)</f>
        <v>28.78</v>
      </c>
      <c r="I2942" s="395"/>
      <c r="J2942" s="25">
        <f t="shared" ref="J2942:J2944" si="1424">TRUNC((H2942*G2942),2)</f>
        <v>4.42</v>
      </c>
      <c r="M2942" s="25">
        <f>VLOOKUP(B2942,'CMP-SIN-SD-10-2023'!A:D,4,0)</f>
        <v>28.78</v>
      </c>
      <c r="N2942" s="25" t="b">
        <f t="shared" ref="N2942:N2944" si="1425">M2942=H2942</f>
        <v>1</v>
      </c>
      <c r="O2942" s="377"/>
      <c r="P2942" s="377"/>
    </row>
    <row r="2943" spans="1:16" x14ac:dyDescent="0.25">
      <c r="A2943" s="367">
        <f t="shared" si="1423"/>
        <v>100849</v>
      </c>
      <c r="B2943" s="226">
        <v>88316</v>
      </c>
      <c r="C2943" s="227"/>
      <c r="D2943" s="227" t="s">
        <v>3346</v>
      </c>
      <c r="E2943" s="228"/>
      <c r="F2943" s="228" t="s">
        <v>517</v>
      </c>
      <c r="G2943" s="368">
        <v>4.8399999999999999E-2</v>
      </c>
      <c r="H2943" s="369">
        <f>VLOOKUP(B2943,'CMP-SIN-SD-10-2023'!A:D,4,0)</f>
        <v>21.91</v>
      </c>
      <c r="I2943" s="369"/>
      <c r="J2943" s="25">
        <f t="shared" si="1424"/>
        <v>1.06</v>
      </c>
      <c r="M2943" s="25">
        <f>VLOOKUP(B2943,'CMP-SIN-SD-10-2023'!A:D,4,0)</f>
        <v>21.91</v>
      </c>
      <c r="N2943" s="25" t="b">
        <f t="shared" si="1425"/>
        <v>1</v>
      </c>
      <c r="O2943" s="377"/>
      <c r="P2943" s="377"/>
    </row>
    <row r="2944" spans="1:16" x14ac:dyDescent="0.25">
      <c r="A2944" s="378">
        <f t="shared" si="1423"/>
        <v>100849</v>
      </c>
      <c r="B2944" s="379">
        <v>377</v>
      </c>
      <c r="C2944" s="380"/>
      <c r="D2944" s="380" t="s">
        <v>7463</v>
      </c>
      <c r="E2944" s="381"/>
      <c r="F2944" s="381" t="s">
        <v>6</v>
      </c>
      <c r="G2944" s="382">
        <v>1</v>
      </c>
      <c r="H2944" s="383">
        <f>VLOOKUP(B2944,'INS-SIN-SD-10-2023'!A:D,4,0)</f>
        <v>49.95</v>
      </c>
      <c r="I2944" s="383"/>
      <c r="J2944" s="25">
        <f t="shared" si="1424"/>
        <v>49.95</v>
      </c>
      <c r="M2944" s="25">
        <f>VLOOKUP(B2944,'INS-SIN-SD-10-2023'!A:D,4,0)</f>
        <v>49.95</v>
      </c>
      <c r="N2944" s="25" t="b">
        <f t="shared" si="1425"/>
        <v>1</v>
      </c>
      <c r="O2944" s="377"/>
      <c r="P2944" s="377" t="s">
        <v>13773</v>
      </c>
    </row>
    <row r="2945" spans="1:16" ht="30" x14ac:dyDescent="0.25">
      <c r="A2945" s="328">
        <v>100854</v>
      </c>
      <c r="B2945" s="357"/>
      <c r="C2945" s="339" t="s">
        <v>2513</v>
      </c>
      <c r="D2945" s="339"/>
      <c r="E2945" s="334" t="s">
        <v>6</v>
      </c>
      <c r="F2945" s="334"/>
      <c r="G2945" s="358"/>
      <c r="H2945" s="359"/>
      <c r="I2945" s="340">
        <f>SUMIF(A:A,A2945,J:J)</f>
        <v>1651.81</v>
      </c>
      <c r="J2945" s="377"/>
      <c r="K2945" s="377"/>
      <c r="L2945" s="377"/>
      <c r="M2945" s="377"/>
      <c r="N2945" s="377"/>
      <c r="O2945" s="377"/>
      <c r="P2945" s="377"/>
    </row>
    <row r="2946" spans="1:16" ht="30" x14ac:dyDescent="0.25">
      <c r="A2946" s="390">
        <f t="shared" ref="A2946:A2949" si="1426">IF(O2946&lt;&gt;0,O2946,A2945)</f>
        <v>100854</v>
      </c>
      <c r="B2946" s="391">
        <v>88267</v>
      </c>
      <c r="C2946" s="392"/>
      <c r="D2946" s="392" t="s">
        <v>3307</v>
      </c>
      <c r="E2946" s="393"/>
      <c r="F2946" s="393" t="s">
        <v>517</v>
      </c>
      <c r="G2946" s="394">
        <v>0.64529999999999998</v>
      </c>
      <c r="H2946" s="395">
        <f>VLOOKUP(B2946,'CMP-SIN-SD-10-2023'!A:D,4,0)</f>
        <v>28.78</v>
      </c>
      <c r="I2946" s="395"/>
      <c r="J2946" s="25">
        <f t="shared" ref="J2946:J2949" si="1427">TRUNC((H2946*G2946),2)</f>
        <v>18.57</v>
      </c>
      <c r="M2946" s="25">
        <f>VLOOKUP(B2946,'CMP-SIN-SD-10-2023'!A:D,4,0)</f>
        <v>28.78</v>
      </c>
      <c r="N2946" s="25" t="b">
        <f t="shared" ref="N2946:N2949" si="1428">M2946=H2946</f>
        <v>1</v>
      </c>
      <c r="O2946" s="377"/>
      <c r="P2946" s="377"/>
    </row>
    <row r="2947" spans="1:16" x14ac:dyDescent="0.25">
      <c r="A2947" s="367">
        <f t="shared" si="1426"/>
        <v>100854</v>
      </c>
      <c r="B2947" s="226">
        <v>88316</v>
      </c>
      <c r="C2947" s="227"/>
      <c r="D2947" s="227" t="s">
        <v>3346</v>
      </c>
      <c r="E2947" s="228"/>
      <c r="F2947" s="228" t="s">
        <v>517</v>
      </c>
      <c r="G2947" s="368">
        <v>0.20330000000000001</v>
      </c>
      <c r="H2947" s="369">
        <f>VLOOKUP(B2947,'CMP-SIN-SD-10-2023'!A:D,4,0)</f>
        <v>21.91</v>
      </c>
      <c r="I2947" s="369"/>
      <c r="J2947" s="25">
        <f t="shared" si="1427"/>
        <v>4.45</v>
      </c>
      <c r="M2947" s="25">
        <f>VLOOKUP(B2947,'CMP-SIN-SD-10-2023'!A:D,4,0)</f>
        <v>21.91</v>
      </c>
      <c r="N2947" s="25" t="b">
        <f t="shared" si="1428"/>
        <v>1</v>
      </c>
      <c r="O2947" s="377"/>
      <c r="P2947" s="377"/>
    </row>
    <row r="2948" spans="1:16" x14ac:dyDescent="0.25">
      <c r="A2948" s="367">
        <f t="shared" si="1426"/>
        <v>100854</v>
      </c>
      <c r="B2948" s="226">
        <v>3146</v>
      </c>
      <c r="C2948" s="227"/>
      <c r="D2948" s="227" t="s">
        <v>7617</v>
      </c>
      <c r="E2948" s="228"/>
      <c r="F2948" s="228" t="s">
        <v>6</v>
      </c>
      <c r="G2948" s="368">
        <v>2.1000000000000001E-2</v>
      </c>
      <c r="H2948" s="369">
        <f>VLOOKUP(B2948,'INS-SIN-SD-10-2023'!A:D,4,0)</f>
        <v>3.96</v>
      </c>
      <c r="I2948" s="369"/>
      <c r="J2948" s="25">
        <f t="shared" si="1427"/>
        <v>0.08</v>
      </c>
      <c r="M2948" s="25">
        <f>VLOOKUP(B2948,'INS-SIN-SD-10-2023'!A:D,4,0)</f>
        <v>3.96</v>
      </c>
      <c r="N2948" s="25" t="b">
        <f t="shared" si="1428"/>
        <v>1</v>
      </c>
      <c r="O2948" s="377"/>
      <c r="P2948" s="377" t="s">
        <v>13773</v>
      </c>
    </row>
    <row r="2949" spans="1:16" ht="30" x14ac:dyDescent="0.25">
      <c r="A2949" s="378">
        <f t="shared" si="1426"/>
        <v>100854</v>
      </c>
      <c r="B2949" s="379">
        <v>36795</v>
      </c>
      <c r="C2949" s="380"/>
      <c r="D2949" s="380" t="s">
        <v>7830</v>
      </c>
      <c r="E2949" s="381"/>
      <c r="F2949" s="381" t="s">
        <v>6</v>
      </c>
      <c r="G2949" s="382">
        <v>1</v>
      </c>
      <c r="H2949" s="383">
        <f>VLOOKUP(B2949,'INS-SIN-SD-10-2023'!A:D,4,0)</f>
        <v>1628.71</v>
      </c>
      <c r="I2949" s="383"/>
      <c r="J2949" s="25">
        <f t="shared" si="1427"/>
        <v>1628.71</v>
      </c>
      <c r="M2949" s="25">
        <f>VLOOKUP(B2949,'INS-SIN-SD-10-2023'!A:D,4,0)</f>
        <v>1628.71</v>
      </c>
      <c r="N2949" s="25" t="b">
        <f t="shared" si="1428"/>
        <v>1</v>
      </c>
      <c r="O2949" s="377"/>
      <c r="P2949" s="377" t="s">
        <v>13773</v>
      </c>
    </row>
    <row r="2950" spans="1:16" ht="30" x14ac:dyDescent="0.25">
      <c r="A2950" s="328">
        <v>86913</v>
      </c>
      <c r="B2950" s="357"/>
      <c r="C2950" s="339" t="s">
        <v>14258</v>
      </c>
      <c r="D2950" s="339"/>
      <c r="E2950" s="334" t="s">
        <v>6</v>
      </c>
      <c r="F2950" s="334"/>
      <c r="G2950" s="358"/>
      <c r="H2950" s="359"/>
      <c r="I2950" s="340">
        <f>SUMIF(A:A,A2950,J:J)</f>
        <v>51.339999999999996</v>
      </c>
      <c r="J2950" s="377"/>
      <c r="K2950" s="377"/>
      <c r="L2950" s="377"/>
      <c r="M2950" s="377"/>
      <c r="N2950" s="377"/>
      <c r="O2950" s="377"/>
      <c r="P2950" s="377"/>
    </row>
    <row r="2951" spans="1:16" ht="30" x14ac:dyDescent="0.25">
      <c r="A2951" s="390">
        <f t="shared" ref="A2951:A2954" si="1429">IF(O2951&lt;&gt;0,O2951,A2950)</f>
        <v>86913</v>
      </c>
      <c r="B2951" s="391">
        <v>88267</v>
      </c>
      <c r="C2951" s="392"/>
      <c r="D2951" s="392" t="s">
        <v>3307</v>
      </c>
      <c r="E2951" s="393"/>
      <c r="F2951" s="393" t="s">
        <v>517</v>
      </c>
      <c r="G2951" s="394">
        <v>0.1525</v>
      </c>
      <c r="H2951" s="395">
        <f>VLOOKUP(B2951,'CMP-SIN-SD-10-2023'!A:D,4,0)</f>
        <v>28.78</v>
      </c>
      <c r="I2951" s="395"/>
      <c r="J2951" s="25">
        <f t="shared" ref="J2951:J2954" si="1430">TRUNC((H2951*G2951),2)</f>
        <v>4.38</v>
      </c>
      <c r="M2951" s="25">
        <f>VLOOKUP(B2951,'CMP-SIN-SD-10-2023'!A:D,4,0)</f>
        <v>28.78</v>
      </c>
      <c r="N2951" s="25" t="b">
        <f t="shared" ref="N2951:N2954" si="1431">M2951=H2951</f>
        <v>1</v>
      </c>
      <c r="O2951" s="377"/>
      <c r="P2951" s="377"/>
    </row>
    <row r="2952" spans="1:16" x14ac:dyDescent="0.25">
      <c r="A2952" s="367">
        <f t="shared" si="1429"/>
        <v>86913</v>
      </c>
      <c r="B2952" s="226">
        <v>88316</v>
      </c>
      <c r="C2952" s="227"/>
      <c r="D2952" s="227" t="s">
        <v>3346</v>
      </c>
      <c r="E2952" s="228"/>
      <c r="F2952" s="228" t="s">
        <v>517</v>
      </c>
      <c r="G2952" s="368">
        <v>4.8099999999999997E-2</v>
      </c>
      <c r="H2952" s="369">
        <f>VLOOKUP(B2952,'CMP-SIN-SD-10-2023'!A:D,4,0)</f>
        <v>21.91</v>
      </c>
      <c r="I2952" s="369"/>
      <c r="J2952" s="25">
        <f t="shared" si="1430"/>
        <v>1.05</v>
      </c>
      <c r="M2952" s="25">
        <f>VLOOKUP(B2952,'CMP-SIN-SD-10-2023'!A:D,4,0)</f>
        <v>21.91</v>
      </c>
      <c r="N2952" s="25" t="b">
        <f t="shared" si="1431"/>
        <v>1</v>
      </c>
      <c r="O2952" s="377"/>
      <c r="P2952" s="377"/>
    </row>
    <row r="2953" spans="1:16" x14ac:dyDescent="0.25">
      <c r="A2953" s="367">
        <f t="shared" si="1429"/>
        <v>86913</v>
      </c>
      <c r="B2953" s="226">
        <v>3146</v>
      </c>
      <c r="C2953" s="227"/>
      <c r="D2953" s="227" t="s">
        <v>7617</v>
      </c>
      <c r="E2953" s="228"/>
      <c r="F2953" s="228" t="s">
        <v>6</v>
      </c>
      <c r="G2953" s="368">
        <v>2.1000000000000001E-2</v>
      </c>
      <c r="H2953" s="369">
        <f>VLOOKUP(B2953,'INS-SIN-SD-10-2023'!A:D,4,0)</f>
        <v>3.96</v>
      </c>
      <c r="I2953" s="369"/>
      <c r="J2953" s="25">
        <f t="shared" si="1430"/>
        <v>0.08</v>
      </c>
      <c r="M2953" s="25">
        <f>VLOOKUP(B2953,'INS-SIN-SD-10-2023'!A:D,4,0)</f>
        <v>3.96</v>
      </c>
      <c r="N2953" s="25" t="b">
        <f t="shared" si="1431"/>
        <v>1</v>
      </c>
      <c r="O2953" s="377"/>
      <c r="P2953" s="377" t="s">
        <v>13773</v>
      </c>
    </row>
    <row r="2954" spans="1:16" ht="45" x14ac:dyDescent="0.25">
      <c r="A2954" s="378">
        <f t="shared" si="1429"/>
        <v>86913</v>
      </c>
      <c r="B2954" s="379">
        <v>7604</v>
      </c>
      <c r="C2954" s="380"/>
      <c r="D2954" s="380" t="s">
        <v>7832</v>
      </c>
      <c r="E2954" s="381"/>
      <c r="F2954" s="381" t="s">
        <v>6</v>
      </c>
      <c r="G2954" s="382">
        <v>1</v>
      </c>
      <c r="H2954" s="383">
        <f>VLOOKUP(B2954,'INS-SIN-SD-10-2023'!A:D,4,0)</f>
        <v>45.83</v>
      </c>
      <c r="I2954" s="383"/>
      <c r="J2954" s="25">
        <f t="shared" si="1430"/>
        <v>45.83</v>
      </c>
      <c r="M2954" s="25">
        <f>VLOOKUP(B2954,'INS-SIN-SD-10-2023'!A:D,4,0)</f>
        <v>45.83</v>
      </c>
      <c r="N2954" s="25" t="b">
        <f t="shared" si="1431"/>
        <v>1</v>
      </c>
      <c r="O2954" s="377"/>
      <c r="P2954" s="377" t="s">
        <v>13773</v>
      </c>
    </row>
    <row r="2955" spans="1:16" ht="45" x14ac:dyDescent="0.25">
      <c r="A2955" s="328">
        <v>100868</v>
      </c>
      <c r="B2955" s="357"/>
      <c r="C2955" s="339" t="s">
        <v>44</v>
      </c>
      <c r="D2955" s="339"/>
      <c r="E2955" s="334" t="s">
        <v>6</v>
      </c>
      <c r="F2955" s="334"/>
      <c r="G2955" s="358"/>
      <c r="H2955" s="359"/>
      <c r="I2955" s="340">
        <f>SUMIF(A:A,A2955,J:J)</f>
        <v>342.04999999999995</v>
      </c>
      <c r="J2955" s="377"/>
      <c r="K2955" s="377"/>
      <c r="L2955" s="377"/>
      <c r="M2955" s="377"/>
      <c r="N2955" s="377"/>
      <c r="O2955" s="377"/>
      <c r="P2955" s="377"/>
    </row>
    <row r="2956" spans="1:16" ht="30" x14ac:dyDescent="0.25">
      <c r="A2956" s="390">
        <f t="shared" ref="A2956:A2959" si="1432">IF(O2956&lt;&gt;0,O2956,A2955)</f>
        <v>100868</v>
      </c>
      <c r="B2956" s="391">
        <v>88267</v>
      </c>
      <c r="C2956" s="392"/>
      <c r="D2956" s="392" t="s">
        <v>3307</v>
      </c>
      <c r="E2956" s="393"/>
      <c r="F2956" s="393" t="s">
        <v>517</v>
      </c>
      <c r="G2956" s="394">
        <v>0.94850000000000001</v>
      </c>
      <c r="H2956" s="395">
        <f>VLOOKUP(B2956,'CMP-SIN-SD-10-2023'!A:D,4,0)</f>
        <v>28.78</v>
      </c>
      <c r="I2956" s="395"/>
      <c r="J2956" s="25">
        <f t="shared" ref="J2956:J2959" si="1433">TRUNC((H2956*G2956),2)</f>
        <v>27.29</v>
      </c>
      <c r="M2956" s="25">
        <f>VLOOKUP(B2956,'CMP-SIN-SD-10-2023'!A:D,4,0)</f>
        <v>28.78</v>
      </c>
      <c r="N2956" s="25" t="b">
        <f t="shared" ref="N2956:N2959" si="1434">M2956=H2956</f>
        <v>1</v>
      </c>
      <c r="O2956" s="377"/>
      <c r="P2956" s="377"/>
    </row>
    <row r="2957" spans="1:16" x14ac:dyDescent="0.25">
      <c r="A2957" s="367">
        <f t="shared" si="1432"/>
        <v>100868</v>
      </c>
      <c r="B2957" s="226">
        <v>88316</v>
      </c>
      <c r="C2957" s="227"/>
      <c r="D2957" s="227" t="s">
        <v>3346</v>
      </c>
      <c r="E2957" s="228"/>
      <c r="F2957" s="228" t="s">
        <v>517</v>
      </c>
      <c r="G2957" s="368">
        <v>0.29880000000000001</v>
      </c>
      <c r="H2957" s="369">
        <f>VLOOKUP(B2957,'CMP-SIN-SD-10-2023'!A:D,4,0)</f>
        <v>21.91</v>
      </c>
      <c r="I2957" s="369"/>
      <c r="J2957" s="25">
        <f t="shared" si="1433"/>
        <v>6.54</v>
      </c>
      <c r="M2957" s="25">
        <f>VLOOKUP(B2957,'CMP-SIN-SD-10-2023'!A:D,4,0)</f>
        <v>21.91</v>
      </c>
      <c r="N2957" s="25" t="b">
        <f t="shared" si="1434"/>
        <v>1</v>
      </c>
      <c r="O2957" s="377"/>
      <c r="P2957" s="377"/>
    </row>
    <row r="2958" spans="1:16" ht="45" x14ac:dyDescent="0.25">
      <c r="A2958" s="367">
        <f t="shared" si="1432"/>
        <v>100868</v>
      </c>
      <c r="B2958" s="226">
        <v>4351</v>
      </c>
      <c r="C2958" s="227"/>
      <c r="D2958" s="227" t="s">
        <v>7705</v>
      </c>
      <c r="E2958" s="228"/>
      <c r="F2958" s="228" t="s">
        <v>6</v>
      </c>
      <c r="G2958" s="368">
        <v>6</v>
      </c>
      <c r="H2958" s="369">
        <f>VLOOKUP(B2958,'INS-SIN-SD-10-2023'!A:D,4,0)</f>
        <v>18.72</v>
      </c>
      <c r="I2958" s="369"/>
      <c r="J2958" s="25">
        <f t="shared" si="1433"/>
        <v>112.32</v>
      </c>
      <c r="M2958" s="25">
        <f>VLOOKUP(B2958,'INS-SIN-SD-10-2023'!A:D,4,0)</f>
        <v>18.72</v>
      </c>
      <c r="N2958" s="25" t="b">
        <f t="shared" si="1434"/>
        <v>1</v>
      </c>
      <c r="O2958" s="377"/>
      <c r="P2958" s="377" t="s">
        <v>13773</v>
      </c>
    </row>
    <row r="2959" spans="1:16" ht="30" x14ac:dyDescent="0.25">
      <c r="A2959" s="378">
        <f t="shared" si="1432"/>
        <v>100868</v>
      </c>
      <c r="B2959" s="379">
        <v>36081</v>
      </c>
      <c r="C2959" s="380"/>
      <c r="D2959" s="380" t="s">
        <v>7468</v>
      </c>
      <c r="E2959" s="381"/>
      <c r="F2959" s="381" t="s">
        <v>6</v>
      </c>
      <c r="G2959" s="382">
        <v>1</v>
      </c>
      <c r="H2959" s="383">
        <f>VLOOKUP(B2959,'INS-SIN-SD-10-2023'!A:D,4,0)</f>
        <v>195.9</v>
      </c>
      <c r="I2959" s="383"/>
      <c r="J2959" s="25">
        <f t="shared" si="1433"/>
        <v>195.9</v>
      </c>
      <c r="M2959" s="25">
        <f>VLOOKUP(B2959,'INS-SIN-SD-10-2023'!A:D,4,0)</f>
        <v>195.9</v>
      </c>
      <c r="N2959" s="25" t="b">
        <f t="shared" si="1434"/>
        <v>1</v>
      </c>
      <c r="O2959" s="377"/>
      <c r="P2959" s="377" t="s">
        <v>13773</v>
      </c>
    </row>
    <row r="2960" spans="1:16" ht="45" x14ac:dyDescent="0.25">
      <c r="A2960" s="328">
        <v>100866</v>
      </c>
      <c r="B2960" s="357"/>
      <c r="C2960" s="339" t="s">
        <v>2524</v>
      </c>
      <c r="D2960" s="339"/>
      <c r="E2960" s="334" t="s">
        <v>6</v>
      </c>
      <c r="F2960" s="334"/>
      <c r="G2960" s="358"/>
      <c r="H2960" s="359"/>
      <c r="I2960" s="340">
        <f>SUMIF(A:A,A2960,J:J)</f>
        <v>311.58</v>
      </c>
      <c r="J2960" s="377"/>
      <c r="K2960" s="377"/>
      <c r="L2960" s="377"/>
      <c r="M2960" s="377"/>
      <c r="N2960" s="377"/>
      <c r="O2960" s="377"/>
      <c r="P2960" s="377"/>
    </row>
    <row r="2961" spans="1:16" ht="30" x14ac:dyDescent="0.25">
      <c r="A2961" s="390">
        <f t="shared" ref="A2961:A2964" si="1435">IF(O2961&lt;&gt;0,O2961,A2960)</f>
        <v>100866</v>
      </c>
      <c r="B2961" s="391">
        <v>88267</v>
      </c>
      <c r="C2961" s="392"/>
      <c r="D2961" s="392" t="s">
        <v>3307</v>
      </c>
      <c r="E2961" s="393"/>
      <c r="F2961" s="393" t="s">
        <v>517</v>
      </c>
      <c r="G2961" s="394">
        <v>0.94850000000000001</v>
      </c>
      <c r="H2961" s="395">
        <f>VLOOKUP(B2961,'CMP-SIN-SD-10-2023'!A:D,4,0)</f>
        <v>28.78</v>
      </c>
      <c r="I2961" s="395"/>
      <c r="J2961" s="25">
        <f t="shared" ref="J2961:J2964" si="1436">TRUNC((H2961*G2961),2)</f>
        <v>27.29</v>
      </c>
      <c r="M2961" s="25">
        <f>VLOOKUP(B2961,'CMP-SIN-SD-10-2023'!A:D,4,0)</f>
        <v>28.78</v>
      </c>
      <c r="N2961" s="25" t="b">
        <f t="shared" ref="N2961:N2964" si="1437">M2961=H2961</f>
        <v>1</v>
      </c>
      <c r="O2961" s="377"/>
      <c r="P2961" s="377"/>
    </row>
    <row r="2962" spans="1:16" x14ac:dyDescent="0.25">
      <c r="A2962" s="367">
        <f t="shared" si="1435"/>
        <v>100866</v>
      </c>
      <c r="B2962" s="226">
        <v>88316</v>
      </c>
      <c r="C2962" s="227"/>
      <c r="D2962" s="227" t="s">
        <v>3346</v>
      </c>
      <c r="E2962" s="228"/>
      <c r="F2962" s="228" t="s">
        <v>517</v>
      </c>
      <c r="G2962" s="368">
        <v>0.29880000000000001</v>
      </c>
      <c r="H2962" s="369">
        <f>VLOOKUP(B2962,'CMP-SIN-SD-10-2023'!A:D,4,0)</f>
        <v>21.91</v>
      </c>
      <c r="I2962" s="369"/>
      <c r="J2962" s="25">
        <f t="shared" si="1436"/>
        <v>6.54</v>
      </c>
      <c r="M2962" s="25">
        <f>VLOOKUP(B2962,'CMP-SIN-SD-10-2023'!A:D,4,0)</f>
        <v>21.91</v>
      </c>
      <c r="N2962" s="25" t="b">
        <f t="shared" si="1437"/>
        <v>1</v>
      </c>
      <c r="O2962" s="377"/>
      <c r="P2962" s="377"/>
    </row>
    <row r="2963" spans="1:16" ht="45" x14ac:dyDescent="0.25">
      <c r="A2963" s="367">
        <f t="shared" si="1435"/>
        <v>100866</v>
      </c>
      <c r="B2963" s="226">
        <v>4351</v>
      </c>
      <c r="C2963" s="227"/>
      <c r="D2963" s="227" t="s">
        <v>7705</v>
      </c>
      <c r="E2963" s="228"/>
      <c r="F2963" s="228" t="s">
        <v>6</v>
      </c>
      <c r="G2963" s="368">
        <v>6</v>
      </c>
      <c r="H2963" s="369">
        <f>VLOOKUP(B2963,'INS-SIN-SD-10-2023'!A:D,4,0)</f>
        <v>18.72</v>
      </c>
      <c r="I2963" s="369"/>
      <c r="J2963" s="25">
        <f t="shared" si="1436"/>
        <v>112.32</v>
      </c>
      <c r="M2963" s="25">
        <f>VLOOKUP(B2963,'INS-SIN-SD-10-2023'!A:D,4,0)</f>
        <v>18.72</v>
      </c>
      <c r="N2963" s="25" t="b">
        <f t="shared" si="1437"/>
        <v>1</v>
      </c>
      <c r="O2963" s="377"/>
      <c r="P2963" s="377" t="s">
        <v>13773</v>
      </c>
    </row>
    <row r="2964" spans="1:16" ht="30" x14ac:dyDescent="0.25">
      <c r="A2964" s="378">
        <f t="shared" si="1435"/>
        <v>100866</v>
      </c>
      <c r="B2964" s="379">
        <v>36204</v>
      </c>
      <c r="C2964" s="380"/>
      <c r="D2964" s="380" t="s">
        <v>7467</v>
      </c>
      <c r="E2964" s="381"/>
      <c r="F2964" s="381" t="s">
        <v>6</v>
      </c>
      <c r="G2964" s="382">
        <v>1</v>
      </c>
      <c r="H2964" s="383">
        <f>VLOOKUP(B2964,'INS-SIN-SD-10-2023'!A:D,4,0)</f>
        <v>165.43</v>
      </c>
      <c r="I2964" s="383"/>
      <c r="J2964" s="25">
        <f t="shared" si="1436"/>
        <v>165.43</v>
      </c>
      <c r="M2964" s="25">
        <f>VLOOKUP(B2964,'INS-SIN-SD-10-2023'!A:D,4,0)</f>
        <v>165.43</v>
      </c>
      <c r="N2964" s="25" t="b">
        <f t="shared" si="1437"/>
        <v>1</v>
      </c>
      <c r="O2964" s="377"/>
      <c r="P2964" s="377" t="s">
        <v>13773</v>
      </c>
    </row>
    <row r="2965" spans="1:16" ht="45" x14ac:dyDescent="0.25">
      <c r="A2965" s="328">
        <v>100865</v>
      </c>
      <c r="B2965" s="357"/>
      <c r="C2965" s="339" t="s">
        <v>2523</v>
      </c>
      <c r="D2965" s="339"/>
      <c r="E2965" s="334" t="s">
        <v>6</v>
      </c>
      <c r="F2965" s="334"/>
      <c r="G2965" s="358"/>
      <c r="H2965" s="359"/>
      <c r="I2965" s="340">
        <f>SUMIF(A:A,A2965,J:J)</f>
        <v>564.01</v>
      </c>
      <c r="J2965" s="377"/>
      <c r="K2965" s="377"/>
      <c r="L2965" s="377"/>
      <c r="M2965" s="377"/>
      <c r="N2965" s="377"/>
      <c r="O2965" s="377"/>
      <c r="P2965" s="377"/>
    </row>
    <row r="2966" spans="1:16" ht="30" x14ac:dyDescent="0.25">
      <c r="A2966" s="390">
        <f t="shared" ref="A2966:A2969" si="1438">IF(O2966&lt;&gt;0,O2966,A2965)</f>
        <v>100865</v>
      </c>
      <c r="B2966" s="391">
        <v>88267</v>
      </c>
      <c r="C2966" s="392"/>
      <c r="D2966" s="392" t="s">
        <v>3307</v>
      </c>
      <c r="E2966" s="393"/>
      <c r="F2966" s="393" t="s">
        <v>517</v>
      </c>
      <c r="G2966" s="394">
        <v>0.63229999999999997</v>
      </c>
      <c r="H2966" s="395">
        <f>VLOOKUP(B2966,'CMP-SIN-SD-10-2023'!A:D,4,0)</f>
        <v>28.78</v>
      </c>
      <c r="I2966" s="395"/>
      <c r="J2966" s="25">
        <f t="shared" ref="J2966:J2969" si="1439">TRUNC((H2966*G2966),2)</f>
        <v>18.190000000000001</v>
      </c>
      <c r="M2966" s="25">
        <f>VLOOKUP(B2966,'CMP-SIN-SD-10-2023'!A:D,4,0)</f>
        <v>28.78</v>
      </c>
      <c r="N2966" s="25" t="b">
        <f t="shared" ref="N2966:N2969" si="1440">M2966=H2966</f>
        <v>1</v>
      </c>
      <c r="O2966" s="377"/>
      <c r="P2966" s="377"/>
    </row>
    <row r="2967" spans="1:16" x14ac:dyDescent="0.25">
      <c r="A2967" s="367">
        <f t="shared" si="1438"/>
        <v>100865</v>
      </c>
      <c r="B2967" s="226">
        <v>88316</v>
      </c>
      <c r="C2967" s="227"/>
      <c r="D2967" s="227" t="s">
        <v>3346</v>
      </c>
      <c r="E2967" s="228"/>
      <c r="F2967" s="228" t="s">
        <v>517</v>
      </c>
      <c r="G2967" s="368">
        <v>0.19919999999999999</v>
      </c>
      <c r="H2967" s="369">
        <f>VLOOKUP(B2967,'CMP-SIN-SD-10-2023'!A:D,4,0)</f>
        <v>21.91</v>
      </c>
      <c r="I2967" s="369"/>
      <c r="J2967" s="25">
        <f t="shared" si="1439"/>
        <v>4.3600000000000003</v>
      </c>
      <c r="M2967" s="25">
        <f>VLOOKUP(B2967,'CMP-SIN-SD-10-2023'!A:D,4,0)</f>
        <v>21.91</v>
      </c>
      <c r="N2967" s="25" t="b">
        <f t="shared" si="1440"/>
        <v>1</v>
      </c>
      <c r="O2967" s="377"/>
      <c r="P2967" s="377"/>
    </row>
    <row r="2968" spans="1:16" ht="45" x14ac:dyDescent="0.25">
      <c r="A2968" s="367">
        <f t="shared" si="1438"/>
        <v>100865</v>
      </c>
      <c r="B2968" s="226">
        <v>4351</v>
      </c>
      <c r="C2968" s="227"/>
      <c r="D2968" s="227" t="s">
        <v>7705</v>
      </c>
      <c r="E2968" s="228"/>
      <c r="F2968" s="228" t="s">
        <v>6</v>
      </c>
      <c r="G2968" s="368">
        <v>4</v>
      </c>
      <c r="H2968" s="369">
        <f>VLOOKUP(B2968,'INS-SIN-SD-10-2023'!A:D,4,0)</f>
        <v>18.72</v>
      </c>
      <c r="I2968" s="369"/>
      <c r="J2968" s="25">
        <f t="shared" si="1439"/>
        <v>74.88</v>
      </c>
      <c r="M2968" s="25">
        <f>VLOOKUP(B2968,'INS-SIN-SD-10-2023'!A:D,4,0)</f>
        <v>18.72</v>
      </c>
      <c r="N2968" s="25" t="b">
        <f t="shared" si="1440"/>
        <v>1</v>
      </c>
      <c r="O2968" s="377"/>
      <c r="P2968" s="377" t="s">
        <v>13773</v>
      </c>
    </row>
    <row r="2969" spans="1:16" ht="30" x14ac:dyDescent="0.25">
      <c r="A2969" s="378">
        <f t="shared" si="1438"/>
        <v>100865</v>
      </c>
      <c r="B2969" s="379">
        <v>36210</v>
      </c>
      <c r="C2969" s="380"/>
      <c r="D2969" s="380" t="s">
        <v>7466</v>
      </c>
      <c r="E2969" s="381"/>
      <c r="F2969" s="381" t="s">
        <v>6</v>
      </c>
      <c r="G2969" s="382">
        <v>1</v>
      </c>
      <c r="H2969" s="383">
        <f>VLOOKUP(B2969,'INS-SIN-SD-10-2023'!A:D,4,0)</f>
        <v>466.58</v>
      </c>
      <c r="I2969" s="383"/>
      <c r="J2969" s="25">
        <f t="shared" si="1439"/>
        <v>466.58</v>
      </c>
      <c r="M2969" s="25">
        <f>VLOOKUP(B2969,'INS-SIN-SD-10-2023'!A:D,4,0)</f>
        <v>466.58</v>
      </c>
      <c r="N2969" s="25" t="b">
        <f t="shared" si="1440"/>
        <v>1</v>
      </c>
      <c r="O2969" s="377"/>
      <c r="P2969" s="377" t="s">
        <v>13773</v>
      </c>
    </row>
    <row r="2970" spans="1:16" ht="30" x14ac:dyDescent="0.25">
      <c r="A2970" s="328">
        <v>100864</v>
      </c>
      <c r="B2970" s="357"/>
      <c r="C2970" s="339" t="s">
        <v>2522</v>
      </c>
      <c r="D2970" s="339"/>
      <c r="E2970" s="334" t="s">
        <v>6</v>
      </c>
      <c r="F2970" s="334"/>
      <c r="G2970" s="358"/>
      <c r="H2970" s="359"/>
      <c r="I2970" s="340">
        <f>SUMIF(A:A,A2970,J:J)</f>
        <v>650.47</v>
      </c>
      <c r="J2970" s="377"/>
      <c r="K2970" s="377"/>
      <c r="L2970" s="377"/>
      <c r="M2970" s="377"/>
      <c r="N2970" s="377"/>
      <c r="O2970" s="377"/>
      <c r="P2970" s="377"/>
    </row>
    <row r="2971" spans="1:16" ht="30" x14ac:dyDescent="0.25">
      <c r="A2971" s="390">
        <f t="shared" ref="A2971:A2974" si="1441">IF(O2971&lt;&gt;0,O2971,A2970)</f>
        <v>100864</v>
      </c>
      <c r="B2971" s="391">
        <v>88267</v>
      </c>
      <c r="C2971" s="392"/>
      <c r="D2971" s="392" t="s">
        <v>3307</v>
      </c>
      <c r="E2971" s="393"/>
      <c r="F2971" s="393" t="s">
        <v>517</v>
      </c>
      <c r="G2971" s="394">
        <v>1.4228000000000001</v>
      </c>
      <c r="H2971" s="395">
        <f>VLOOKUP(B2971,'CMP-SIN-SD-10-2023'!A:D,4,0)</f>
        <v>28.78</v>
      </c>
      <c r="I2971" s="395"/>
      <c r="J2971" s="25">
        <f t="shared" ref="J2971:J2974" si="1442">TRUNC((H2971*G2971),2)</f>
        <v>40.94</v>
      </c>
      <c r="M2971" s="25">
        <f>VLOOKUP(B2971,'CMP-SIN-SD-10-2023'!A:D,4,0)</f>
        <v>28.78</v>
      </c>
      <c r="N2971" s="25" t="b">
        <f t="shared" ref="N2971:N2974" si="1443">M2971=H2971</f>
        <v>1</v>
      </c>
      <c r="O2971" s="377"/>
      <c r="P2971" s="377"/>
    </row>
    <row r="2972" spans="1:16" x14ac:dyDescent="0.25">
      <c r="A2972" s="367">
        <f t="shared" si="1441"/>
        <v>100864</v>
      </c>
      <c r="B2972" s="226">
        <v>88316</v>
      </c>
      <c r="C2972" s="227"/>
      <c r="D2972" s="227" t="s">
        <v>3346</v>
      </c>
      <c r="E2972" s="228"/>
      <c r="F2972" s="228" t="s">
        <v>517</v>
      </c>
      <c r="G2972" s="368">
        <v>0.44829999999999998</v>
      </c>
      <c r="H2972" s="369">
        <f>VLOOKUP(B2972,'CMP-SIN-SD-10-2023'!A:D,4,0)</f>
        <v>21.91</v>
      </c>
      <c r="I2972" s="369"/>
      <c r="J2972" s="25">
        <f t="shared" si="1442"/>
        <v>9.82</v>
      </c>
      <c r="M2972" s="25">
        <f>VLOOKUP(B2972,'CMP-SIN-SD-10-2023'!A:D,4,0)</f>
        <v>21.91</v>
      </c>
      <c r="N2972" s="25" t="b">
        <f t="shared" si="1443"/>
        <v>1</v>
      </c>
      <c r="O2972" s="377"/>
      <c r="P2972" s="377"/>
    </row>
    <row r="2973" spans="1:16" ht="45" x14ac:dyDescent="0.25">
      <c r="A2973" s="367">
        <f t="shared" si="1441"/>
        <v>100864</v>
      </c>
      <c r="B2973" s="226">
        <v>4351</v>
      </c>
      <c r="C2973" s="227"/>
      <c r="D2973" s="227" t="s">
        <v>7705</v>
      </c>
      <c r="E2973" s="228"/>
      <c r="F2973" s="228" t="s">
        <v>6</v>
      </c>
      <c r="G2973" s="368">
        <v>9</v>
      </c>
      <c r="H2973" s="369">
        <f>VLOOKUP(B2973,'INS-SIN-SD-10-2023'!A:D,4,0)</f>
        <v>18.72</v>
      </c>
      <c r="I2973" s="369"/>
      <c r="J2973" s="25">
        <f t="shared" si="1442"/>
        <v>168.48</v>
      </c>
      <c r="M2973" s="25">
        <f>VLOOKUP(B2973,'INS-SIN-SD-10-2023'!A:D,4,0)</f>
        <v>18.72</v>
      </c>
      <c r="N2973" s="25" t="b">
        <f t="shared" si="1443"/>
        <v>1</v>
      </c>
      <c r="O2973" s="377"/>
      <c r="P2973" s="377" t="s">
        <v>13773</v>
      </c>
    </row>
    <row r="2974" spans="1:16" ht="30" x14ac:dyDescent="0.25">
      <c r="A2974" s="378">
        <f t="shared" si="1441"/>
        <v>100864</v>
      </c>
      <c r="B2974" s="379">
        <v>36209</v>
      </c>
      <c r="C2974" s="380"/>
      <c r="D2974" s="380" t="s">
        <v>7465</v>
      </c>
      <c r="E2974" s="381"/>
      <c r="F2974" s="381" t="s">
        <v>6</v>
      </c>
      <c r="G2974" s="382">
        <v>1</v>
      </c>
      <c r="H2974" s="383">
        <f>VLOOKUP(B2974,'INS-SIN-SD-10-2023'!A:D,4,0)</f>
        <v>431.23</v>
      </c>
      <c r="I2974" s="383"/>
      <c r="J2974" s="25">
        <f t="shared" si="1442"/>
        <v>431.23</v>
      </c>
      <c r="M2974" s="25">
        <f>VLOOKUP(B2974,'INS-SIN-SD-10-2023'!A:D,4,0)</f>
        <v>431.23</v>
      </c>
      <c r="N2974" s="25" t="b">
        <f t="shared" si="1443"/>
        <v>1</v>
      </c>
      <c r="O2974" s="377"/>
      <c r="P2974" s="377" t="s">
        <v>13773</v>
      </c>
    </row>
    <row r="2975" spans="1:16" ht="45" x14ac:dyDescent="0.25">
      <c r="A2975" s="328">
        <v>95547</v>
      </c>
      <c r="B2975" s="357"/>
      <c r="C2975" s="339" t="s">
        <v>2511</v>
      </c>
      <c r="D2975" s="339"/>
      <c r="E2975" s="334" t="s">
        <v>6</v>
      </c>
      <c r="F2975" s="334"/>
      <c r="G2975" s="358"/>
      <c r="H2975" s="359"/>
      <c r="I2975" s="340">
        <f>SUMIF(A:A,A2975,J:J)</f>
        <v>47.68</v>
      </c>
      <c r="J2975" s="377"/>
      <c r="K2975" s="377"/>
      <c r="L2975" s="377"/>
      <c r="M2975" s="377"/>
      <c r="N2975" s="377"/>
      <c r="O2975" s="377"/>
      <c r="P2975" s="377"/>
    </row>
    <row r="2976" spans="1:16" ht="30" x14ac:dyDescent="0.25">
      <c r="A2976" s="390">
        <f t="shared" ref="A2976:A2978" si="1444">IF(O2976&lt;&gt;0,O2976,A2975)</f>
        <v>95547</v>
      </c>
      <c r="B2976" s="391">
        <v>88267</v>
      </c>
      <c r="C2976" s="392"/>
      <c r="D2976" s="392" t="s">
        <v>3307</v>
      </c>
      <c r="E2976" s="393"/>
      <c r="F2976" s="393" t="s">
        <v>517</v>
      </c>
      <c r="G2976" s="394">
        <v>0.31619999999999998</v>
      </c>
      <c r="H2976" s="395">
        <f>VLOOKUP(B2976,'CMP-SIN-SD-10-2023'!A:D,4,0)</f>
        <v>28.78</v>
      </c>
      <c r="I2976" s="395"/>
      <c r="J2976" s="25">
        <f t="shared" ref="J2976:J2978" si="1445">TRUNC((H2976*G2976),2)</f>
        <v>9.1</v>
      </c>
      <c r="M2976" s="25">
        <f>VLOOKUP(B2976,'CMP-SIN-SD-10-2023'!A:D,4,0)</f>
        <v>28.78</v>
      </c>
      <c r="N2976" s="25" t="b">
        <f t="shared" ref="N2976:N2978" si="1446">M2976=H2976</f>
        <v>1</v>
      </c>
      <c r="O2976" s="377"/>
      <c r="P2976" s="377"/>
    </row>
    <row r="2977" spans="1:16" x14ac:dyDescent="0.25">
      <c r="A2977" s="367">
        <f t="shared" si="1444"/>
        <v>95547</v>
      </c>
      <c r="B2977" s="226">
        <v>88316</v>
      </c>
      <c r="C2977" s="227"/>
      <c r="D2977" s="227" t="s">
        <v>3346</v>
      </c>
      <c r="E2977" s="228"/>
      <c r="F2977" s="228" t="s">
        <v>517</v>
      </c>
      <c r="G2977" s="368">
        <v>9.9599999999999994E-2</v>
      </c>
      <c r="H2977" s="369">
        <f>VLOOKUP(B2977,'CMP-SIN-SD-10-2023'!A:D,4,0)</f>
        <v>21.91</v>
      </c>
      <c r="I2977" s="369"/>
      <c r="J2977" s="25">
        <f t="shared" si="1445"/>
        <v>2.1800000000000002</v>
      </c>
      <c r="M2977" s="25">
        <f>VLOOKUP(B2977,'CMP-SIN-SD-10-2023'!A:D,4,0)</f>
        <v>21.91</v>
      </c>
      <c r="N2977" s="25" t="b">
        <f t="shared" si="1446"/>
        <v>1</v>
      </c>
      <c r="O2977" s="377"/>
      <c r="P2977" s="377"/>
    </row>
    <row r="2978" spans="1:16" ht="30" x14ac:dyDescent="0.25">
      <c r="A2978" s="378">
        <f t="shared" si="1444"/>
        <v>95547</v>
      </c>
      <c r="B2978" s="379">
        <v>11758</v>
      </c>
      <c r="C2978" s="380"/>
      <c r="D2978" s="380" t="s">
        <v>7762</v>
      </c>
      <c r="E2978" s="381"/>
      <c r="F2978" s="381" t="s">
        <v>6</v>
      </c>
      <c r="G2978" s="382">
        <v>1</v>
      </c>
      <c r="H2978" s="383">
        <f>VLOOKUP(B2978,'INS-SIN-SD-10-2023'!A:D,4,0)</f>
        <v>36.4</v>
      </c>
      <c r="I2978" s="383"/>
      <c r="J2978" s="25">
        <f t="shared" si="1445"/>
        <v>36.4</v>
      </c>
      <c r="M2978" s="25">
        <f>VLOOKUP(B2978,'INS-SIN-SD-10-2023'!A:D,4,0)</f>
        <v>36.4</v>
      </c>
      <c r="N2978" s="25" t="b">
        <f t="shared" si="1446"/>
        <v>1</v>
      </c>
      <c r="O2978" s="377"/>
      <c r="P2978" s="377" t="s">
        <v>13773</v>
      </c>
    </row>
    <row r="2979" spans="1:16" x14ac:dyDescent="0.25">
      <c r="A2979" s="328" t="s">
        <v>14259</v>
      </c>
      <c r="B2979" s="357"/>
      <c r="C2979" s="339" t="s">
        <v>14260</v>
      </c>
      <c r="D2979" s="339"/>
      <c r="E2979" s="334" t="s">
        <v>6</v>
      </c>
      <c r="F2979" s="334"/>
      <c r="G2979" s="358"/>
      <c r="H2979" s="359"/>
      <c r="I2979" s="340">
        <f>SUMIF(A:A,A2979,J:J)</f>
        <v>88.300000000000011</v>
      </c>
      <c r="J2979" s="377"/>
      <c r="K2979" s="377"/>
      <c r="L2979" s="377"/>
      <c r="M2979" s="377"/>
      <c r="N2979" s="377"/>
      <c r="O2979" s="377"/>
      <c r="P2979" s="377"/>
    </row>
    <row r="2980" spans="1:16" ht="30" x14ac:dyDescent="0.25">
      <c r="A2980" s="390" t="str">
        <f t="shared" ref="A2980:A3006" si="1447">IF(O2980&lt;&gt;0,O2980,A2979)</f>
        <v>02035/ORSE</v>
      </c>
      <c r="B2980" s="391" t="s">
        <v>14261</v>
      </c>
      <c r="C2980" s="392"/>
      <c r="D2980" s="392" t="s">
        <v>14262</v>
      </c>
      <c r="E2980" s="393"/>
      <c r="F2980" s="393" t="s">
        <v>6</v>
      </c>
      <c r="G2980" s="394">
        <v>0</v>
      </c>
      <c r="H2980" s="395">
        <v>10.8</v>
      </c>
      <c r="I2980" s="395"/>
      <c r="J2980" s="25">
        <f t="shared" ref="J2980:J3006" si="1448">TRUNC((H2980*G2980),2)</f>
        <v>0</v>
      </c>
      <c r="M2980" s="25" t="e">
        <f>VLOOKUP(B2980,'INS-SIN-SD-10-2023'!A:D,4,0)</f>
        <v>#N/A</v>
      </c>
      <c r="N2980" s="25" t="e">
        <f t="shared" ref="N2980:N3006" si="1449">M2980=H2980</f>
        <v>#N/A</v>
      </c>
      <c r="O2980" s="377"/>
      <c r="P2980" s="377" t="s">
        <v>13813</v>
      </c>
    </row>
    <row r="2981" spans="1:16" x14ac:dyDescent="0.25">
      <c r="A2981" s="367" t="str">
        <f t="shared" si="1447"/>
        <v>02035/ORSE</v>
      </c>
      <c r="B2981" s="226">
        <v>4750</v>
      </c>
      <c r="C2981" s="227"/>
      <c r="D2981" s="227" t="s">
        <v>14263</v>
      </c>
      <c r="E2981" s="228"/>
      <c r="F2981" s="228" t="s">
        <v>517</v>
      </c>
      <c r="G2981" s="368">
        <v>0.6</v>
      </c>
      <c r="H2981" s="369">
        <f>VLOOKUP(B2981,'INS-SIN-SD-10-2023'!A:D,4,0)</f>
        <v>21.06</v>
      </c>
      <c r="I2981" s="369"/>
      <c r="J2981" s="25">
        <f t="shared" si="1448"/>
        <v>12.63</v>
      </c>
      <c r="M2981" s="25">
        <f>VLOOKUP(B2981,'INS-SIN-SD-10-2023'!A:D,4,0)</f>
        <v>21.06</v>
      </c>
      <c r="N2981" s="25" t="b">
        <f t="shared" si="1449"/>
        <v>1</v>
      </c>
      <c r="O2981" s="377"/>
      <c r="P2981" s="377" t="s">
        <v>13813</v>
      </c>
    </row>
    <row r="2982" spans="1:16" x14ac:dyDescent="0.25">
      <c r="A2982" s="367" t="str">
        <f t="shared" si="1447"/>
        <v>02035/ORSE</v>
      </c>
      <c r="B2982" s="226" t="s">
        <v>14264</v>
      </c>
      <c r="C2982" s="227"/>
      <c r="D2982" s="227" t="s">
        <v>14265</v>
      </c>
      <c r="E2982" s="228"/>
      <c r="F2982" s="228" t="s">
        <v>6</v>
      </c>
      <c r="G2982" s="368">
        <v>1</v>
      </c>
      <c r="H2982" s="369">
        <v>74.02</v>
      </c>
      <c r="I2982" s="369"/>
      <c r="J2982" s="25">
        <f t="shared" si="1448"/>
        <v>74.02</v>
      </c>
      <c r="M2982" s="25" t="e">
        <f>VLOOKUP(B2982,'INS-SIN-SD-10-2023'!A:D,4,0)</f>
        <v>#N/A</v>
      </c>
      <c r="N2982" s="25" t="e">
        <f t="shared" si="1449"/>
        <v>#N/A</v>
      </c>
      <c r="O2982" s="377"/>
      <c r="P2982" s="377" t="s">
        <v>13813</v>
      </c>
    </row>
    <row r="2983" spans="1:16" x14ac:dyDescent="0.25">
      <c r="A2983" s="367" t="str">
        <f t="shared" si="1447"/>
        <v>02035/ORSE</v>
      </c>
      <c r="B2983" s="226" t="s">
        <v>13952</v>
      </c>
      <c r="C2983" s="227"/>
      <c r="D2983" s="227" t="s">
        <v>13953</v>
      </c>
      <c r="E2983" s="228"/>
      <c r="F2983" s="228" t="s">
        <v>6</v>
      </c>
      <c r="G2983" s="368">
        <v>3.9199999999999999E-2</v>
      </c>
      <c r="H2983" s="369">
        <v>4</v>
      </c>
      <c r="I2983" s="369"/>
      <c r="J2983" s="25">
        <f t="shared" si="1448"/>
        <v>0.15</v>
      </c>
      <c r="M2983" s="25" t="e">
        <f>VLOOKUP(B2983,'INS-SIN-SD-10-2023'!A:D,4,0)</f>
        <v>#N/A</v>
      </c>
      <c r="N2983" s="25" t="e">
        <f t="shared" si="1449"/>
        <v>#N/A</v>
      </c>
      <c r="O2983" s="377"/>
      <c r="P2983" s="377" t="s">
        <v>13813</v>
      </c>
    </row>
    <row r="2984" spans="1:16" x14ac:dyDescent="0.25">
      <c r="A2984" s="367" t="str">
        <f t="shared" si="1447"/>
        <v>02035/ORSE</v>
      </c>
      <c r="B2984" s="226" t="s">
        <v>13954</v>
      </c>
      <c r="C2984" s="227"/>
      <c r="D2984" s="227" t="s">
        <v>13955</v>
      </c>
      <c r="E2984" s="228"/>
      <c r="F2984" s="228" t="s">
        <v>6</v>
      </c>
      <c r="G2984" s="368">
        <v>6.1100000000000002E-2</v>
      </c>
      <c r="H2984" s="369">
        <v>10</v>
      </c>
      <c r="I2984" s="369"/>
      <c r="J2984" s="25">
        <f t="shared" si="1448"/>
        <v>0.61</v>
      </c>
      <c r="M2984" s="25" t="e">
        <f>VLOOKUP(B2984,'INS-SIN-SD-10-2023'!A:D,4,0)</f>
        <v>#N/A</v>
      </c>
      <c r="N2984" s="25" t="e">
        <f t="shared" si="1449"/>
        <v>#N/A</v>
      </c>
      <c r="O2984" s="377"/>
      <c r="P2984" s="377" t="s">
        <v>13813</v>
      </c>
    </row>
    <row r="2985" spans="1:16" x14ac:dyDescent="0.25">
      <c r="A2985" s="367" t="str">
        <f t="shared" si="1447"/>
        <v>02035/ORSE</v>
      </c>
      <c r="B2985" s="226" t="s">
        <v>13956</v>
      </c>
      <c r="C2985" s="227"/>
      <c r="D2985" s="227" t="s">
        <v>13957</v>
      </c>
      <c r="E2985" s="228"/>
      <c r="F2985" s="228" t="s">
        <v>6</v>
      </c>
      <c r="G2985" s="368">
        <v>8.9999999999999998E-4</v>
      </c>
      <c r="H2985" s="369">
        <v>71.28</v>
      </c>
      <c r="I2985" s="369"/>
      <c r="J2985" s="25">
        <f t="shared" si="1448"/>
        <v>0.06</v>
      </c>
      <c r="M2985" s="25" t="e">
        <f>VLOOKUP(B2985,'INS-SIN-SD-10-2023'!A:D,4,0)</f>
        <v>#N/A</v>
      </c>
      <c r="N2985" s="25" t="e">
        <f t="shared" si="1449"/>
        <v>#N/A</v>
      </c>
      <c r="O2985" s="377"/>
      <c r="P2985" s="377" t="s">
        <v>13813</v>
      </c>
    </row>
    <row r="2986" spans="1:16" x14ac:dyDescent="0.25">
      <c r="A2986" s="367" t="str">
        <f t="shared" si="1447"/>
        <v>02035/ORSE</v>
      </c>
      <c r="B2986" s="226" t="s">
        <v>13958</v>
      </c>
      <c r="C2986" s="227"/>
      <c r="D2986" s="227" t="s">
        <v>13959</v>
      </c>
      <c r="E2986" s="228"/>
      <c r="F2986" s="228" t="s">
        <v>13960</v>
      </c>
      <c r="G2986" s="368">
        <v>5.0000000000000001E-4</v>
      </c>
      <c r="H2986" s="369">
        <v>5.3</v>
      </c>
      <c r="I2986" s="369"/>
      <c r="J2986" s="25">
        <f t="shared" si="1448"/>
        <v>0</v>
      </c>
      <c r="M2986" s="25" t="e">
        <f>VLOOKUP(B2986,'INS-SIN-SD-10-2023'!A:D,4,0)</f>
        <v>#N/A</v>
      </c>
      <c r="N2986" s="25" t="e">
        <f t="shared" si="1449"/>
        <v>#N/A</v>
      </c>
      <c r="O2986" s="377"/>
      <c r="P2986" s="377" t="s">
        <v>13813</v>
      </c>
    </row>
    <row r="2987" spans="1:16" x14ac:dyDescent="0.25">
      <c r="A2987" s="367" t="str">
        <f t="shared" si="1447"/>
        <v>02035/ORSE</v>
      </c>
      <c r="B2987" s="226" t="s">
        <v>14266</v>
      </c>
      <c r="C2987" s="227"/>
      <c r="D2987" s="227" t="s">
        <v>14267</v>
      </c>
      <c r="E2987" s="228"/>
      <c r="F2987" s="228" t="s">
        <v>6</v>
      </c>
      <c r="G2987" s="368">
        <v>2.0000000000000001E-4</v>
      </c>
      <c r="H2987" s="369">
        <v>15.45</v>
      </c>
      <c r="I2987" s="369"/>
      <c r="J2987" s="25">
        <f t="shared" si="1448"/>
        <v>0</v>
      </c>
      <c r="M2987" s="25" t="e">
        <f>VLOOKUP(B2987,'INS-SIN-SD-10-2023'!A:D,4,0)</f>
        <v>#N/A</v>
      </c>
      <c r="N2987" s="25" t="e">
        <f t="shared" si="1449"/>
        <v>#N/A</v>
      </c>
      <c r="O2987" s="377"/>
      <c r="P2987" s="377" t="s">
        <v>13813</v>
      </c>
    </row>
    <row r="2988" spans="1:16" x14ac:dyDescent="0.25">
      <c r="A2988" s="367" t="str">
        <f t="shared" si="1447"/>
        <v>02035/ORSE</v>
      </c>
      <c r="B2988" s="226">
        <v>12892</v>
      </c>
      <c r="C2988" s="227"/>
      <c r="D2988" s="227" t="s">
        <v>13963</v>
      </c>
      <c r="E2988" s="228"/>
      <c r="F2988" s="228" t="s">
        <v>13964</v>
      </c>
      <c r="G2988" s="368">
        <v>1.4E-3</v>
      </c>
      <c r="H2988" s="369">
        <f>VLOOKUP(B2988,'INS-SIN-SD-10-2023'!A:D,4,0)</f>
        <v>13.81</v>
      </c>
      <c r="I2988" s="369"/>
      <c r="J2988" s="25">
        <f t="shared" si="1448"/>
        <v>0.01</v>
      </c>
      <c r="M2988" s="25">
        <f>VLOOKUP(B2988,'INS-SIN-SD-10-2023'!A:D,4,0)</f>
        <v>13.81</v>
      </c>
      <c r="N2988" s="25" t="b">
        <f t="shared" si="1449"/>
        <v>1</v>
      </c>
      <c r="O2988" s="377"/>
      <c r="P2988" s="377" t="s">
        <v>13813</v>
      </c>
    </row>
    <row r="2989" spans="1:16" x14ac:dyDescent="0.25">
      <c r="A2989" s="367" t="str">
        <f t="shared" si="1447"/>
        <v>02035/ORSE</v>
      </c>
      <c r="B2989" s="226">
        <v>12893</v>
      </c>
      <c r="C2989" s="227"/>
      <c r="D2989" s="227" t="s">
        <v>13965</v>
      </c>
      <c r="E2989" s="228"/>
      <c r="F2989" s="228" t="s">
        <v>13964</v>
      </c>
      <c r="G2989" s="368">
        <v>5.0000000000000001E-4</v>
      </c>
      <c r="H2989" s="369">
        <f>VLOOKUP(B2989,'INS-SIN-SD-10-2023'!A:D,4,0)</f>
        <v>73.680000000000007</v>
      </c>
      <c r="I2989" s="369"/>
      <c r="J2989" s="25">
        <f t="shared" si="1448"/>
        <v>0.03</v>
      </c>
      <c r="M2989" s="25">
        <f>VLOOKUP(B2989,'INS-SIN-SD-10-2023'!A:D,4,0)</f>
        <v>73.680000000000007</v>
      </c>
      <c r="N2989" s="25" t="b">
        <f t="shared" si="1449"/>
        <v>1</v>
      </c>
      <c r="O2989" s="377"/>
      <c r="P2989" s="377" t="s">
        <v>13813</v>
      </c>
    </row>
    <row r="2990" spans="1:16" x14ac:dyDescent="0.25">
      <c r="A2990" s="367" t="str">
        <f t="shared" si="1447"/>
        <v>02035/ORSE</v>
      </c>
      <c r="B2990" s="226">
        <v>12894</v>
      </c>
      <c r="C2990" s="227"/>
      <c r="D2990" s="227" t="s">
        <v>13966</v>
      </c>
      <c r="E2990" s="228"/>
      <c r="F2990" s="228" t="s">
        <v>6</v>
      </c>
      <c r="G2990" s="368">
        <v>1E-4</v>
      </c>
      <c r="H2990" s="369">
        <f>VLOOKUP(B2990,'INS-SIN-SD-10-2023'!A:D,4,0)</f>
        <v>19.95</v>
      </c>
      <c r="I2990" s="369"/>
      <c r="J2990" s="25">
        <f t="shared" si="1448"/>
        <v>0</v>
      </c>
      <c r="M2990" s="25">
        <f>VLOOKUP(B2990,'INS-SIN-SD-10-2023'!A:D,4,0)</f>
        <v>19.95</v>
      </c>
      <c r="N2990" s="25" t="b">
        <f t="shared" si="1449"/>
        <v>1</v>
      </c>
      <c r="O2990" s="377"/>
      <c r="P2990" s="377" t="s">
        <v>13813</v>
      </c>
    </row>
    <row r="2991" spans="1:16" x14ac:dyDescent="0.25">
      <c r="A2991" s="367" t="str">
        <f t="shared" si="1447"/>
        <v>02035/ORSE</v>
      </c>
      <c r="B2991" s="226">
        <v>12895</v>
      </c>
      <c r="C2991" s="227"/>
      <c r="D2991" s="227" t="s">
        <v>13967</v>
      </c>
      <c r="E2991" s="228"/>
      <c r="F2991" s="228" t="s">
        <v>6</v>
      </c>
      <c r="G2991" s="368">
        <v>4.0000000000000002E-4</v>
      </c>
      <c r="H2991" s="369">
        <f>VLOOKUP(B2991,'INS-SIN-SD-10-2023'!A:D,4,0)</f>
        <v>15.35</v>
      </c>
      <c r="I2991" s="369"/>
      <c r="J2991" s="25">
        <f t="shared" si="1448"/>
        <v>0</v>
      </c>
      <c r="M2991" s="25">
        <f>VLOOKUP(B2991,'INS-SIN-SD-10-2023'!A:D,4,0)</f>
        <v>15.35</v>
      </c>
      <c r="N2991" s="25" t="b">
        <f t="shared" si="1449"/>
        <v>1</v>
      </c>
      <c r="O2991" s="377"/>
      <c r="P2991" s="377" t="s">
        <v>13813</v>
      </c>
    </row>
    <row r="2992" spans="1:16" x14ac:dyDescent="0.25">
      <c r="A2992" s="367" t="str">
        <f t="shared" si="1447"/>
        <v>02035/ORSE</v>
      </c>
      <c r="B2992" s="226" t="s">
        <v>14268</v>
      </c>
      <c r="C2992" s="227"/>
      <c r="D2992" s="227" t="s">
        <v>14269</v>
      </c>
      <c r="E2992" s="228"/>
      <c r="F2992" s="228" t="s">
        <v>6</v>
      </c>
      <c r="G2992" s="368">
        <v>1E-4</v>
      </c>
      <c r="H2992" s="369">
        <v>16.55</v>
      </c>
      <c r="I2992" s="369"/>
      <c r="J2992" s="25">
        <f t="shared" si="1448"/>
        <v>0</v>
      </c>
      <c r="M2992" s="25" t="e">
        <f>VLOOKUP(B2992,'INS-SIN-SD-10-2023'!A:D,4,0)</f>
        <v>#N/A</v>
      </c>
      <c r="N2992" s="25" t="e">
        <f t="shared" si="1449"/>
        <v>#N/A</v>
      </c>
      <c r="O2992" s="377"/>
      <c r="P2992" s="377" t="s">
        <v>13813</v>
      </c>
    </row>
    <row r="2993" spans="1:16" x14ac:dyDescent="0.25">
      <c r="A2993" s="367" t="str">
        <f t="shared" si="1447"/>
        <v>02035/ORSE</v>
      </c>
      <c r="B2993" s="226" t="s">
        <v>14270</v>
      </c>
      <c r="C2993" s="227"/>
      <c r="D2993" s="227" t="s">
        <v>14271</v>
      </c>
      <c r="E2993" s="228"/>
      <c r="F2993" s="228" t="s">
        <v>6</v>
      </c>
      <c r="G2993" s="368">
        <v>4.0000000000000002E-4</v>
      </c>
      <c r="H2993" s="369">
        <v>11.26</v>
      </c>
      <c r="I2993" s="369"/>
      <c r="J2993" s="25">
        <f t="shared" si="1448"/>
        <v>0</v>
      </c>
      <c r="M2993" s="25" t="e">
        <f>VLOOKUP(B2993,'INS-SIN-SD-10-2023'!A:D,4,0)</f>
        <v>#N/A</v>
      </c>
      <c r="N2993" s="25" t="e">
        <f t="shared" si="1449"/>
        <v>#N/A</v>
      </c>
      <c r="O2993" s="377"/>
      <c r="P2993" s="377" t="s">
        <v>13813</v>
      </c>
    </row>
    <row r="2994" spans="1:16" x14ac:dyDescent="0.25">
      <c r="A2994" s="367" t="str">
        <f t="shared" si="1447"/>
        <v>02035/ORSE</v>
      </c>
      <c r="B2994" s="226" t="s">
        <v>14272</v>
      </c>
      <c r="C2994" s="227"/>
      <c r="D2994" s="227" t="s">
        <v>14273</v>
      </c>
      <c r="E2994" s="228"/>
      <c r="F2994" s="228" t="s">
        <v>6</v>
      </c>
      <c r="G2994" s="368">
        <v>4.0000000000000002E-4</v>
      </c>
      <c r="H2994" s="369">
        <v>9.0500000000000007</v>
      </c>
      <c r="I2994" s="369"/>
      <c r="J2994" s="25">
        <f t="shared" si="1448"/>
        <v>0</v>
      </c>
      <c r="M2994" s="25" t="e">
        <f>VLOOKUP(B2994,'INS-SIN-SD-10-2023'!A:D,4,0)</f>
        <v>#N/A</v>
      </c>
      <c r="N2994" s="25" t="e">
        <f t="shared" si="1449"/>
        <v>#N/A</v>
      </c>
      <c r="O2994" s="377"/>
      <c r="P2994" s="377" t="s">
        <v>13813</v>
      </c>
    </row>
    <row r="2995" spans="1:16" x14ac:dyDescent="0.25">
      <c r="A2995" s="367" t="str">
        <f t="shared" si="1447"/>
        <v>02035/ORSE</v>
      </c>
      <c r="B2995" s="226" t="s">
        <v>14274</v>
      </c>
      <c r="C2995" s="227"/>
      <c r="D2995" s="227" t="s">
        <v>14275</v>
      </c>
      <c r="E2995" s="228"/>
      <c r="F2995" s="228" t="s">
        <v>6</v>
      </c>
      <c r="G2995" s="368">
        <v>1E-4</v>
      </c>
      <c r="H2995" s="369">
        <v>272.97000000000003</v>
      </c>
      <c r="I2995" s="369"/>
      <c r="J2995" s="25">
        <f t="shared" si="1448"/>
        <v>0.02</v>
      </c>
      <c r="M2995" s="25" t="e">
        <f>VLOOKUP(B2995,'INS-SIN-SD-10-2023'!A:D,4,0)</f>
        <v>#N/A</v>
      </c>
      <c r="N2995" s="25" t="e">
        <f t="shared" si="1449"/>
        <v>#N/A</v>
      </c>
      <c r="O2995" s="377"/>
      <c r="P2995" s="377" t="s">
        <v>13813</v>
      </c>
    </row>
    <row r="2996" spans="1:16" x14ac:dyDescent="0.25">
      <c r="A2996" s="367" t="str">
        <f t="shared" si="1447"/>
        <v>02035/ORSE</v>
      </c>
      <c r="B2996" s="226" t="s">
        <v>14276</v>
      </c>
      <c r="C2996" s="227"/>
      <c r="D2996" s="227" t="s">
        <v>14277</v>
      </c>
      <c r="E2996" s="228"/>
      <c r="F2996" s="228" t="s">
        <v>6</v>
      </c>
      <c r="G2996" s="368">
        <v>1E-4</v>
      </c>
      <c r="H2996" s="369">
        <v>13.52</v>
      </c>
      <c r="I2996" s="369"/>
      <c r="J2996" s="25">
        <f t="shared" si="1448"/>
        <v>0</v>
      </c>
      <c r="M2996" s="25" t="e">
        <f>VLOOKUP(B2996,'INS-SIN-SD-10-2023'!A:D,4,0)</f>
        <v>#N/A</v>
      </c>
      <c r="N2996" s="25" t="e">
        <f t="shared" si="1449"/>
        <v>#N/A</v>
      </c>
      <c r="O2996" s="377"/>
      <c r="P2996" s="377" t="s">
        <v>13813</v>
      </c>
    </row>
    <row r="2997" spans="1:16" x14ac:dyDescent="0.25">
      <c r="A2997" s="367" t="str">
        <f t="shared" si="1447"/>
        <v>02035/ORSE</v>
      </c>
      <c r="B2997" s="226" t="s">
        <v>14278</v>
      </c>
      <c r="C2997" s="227"/>
      <c r="D2997" s="227" t="s">
        <v>14279</v>
      </c>
      <c r="E2997" s="228"/>
      <c r="F2997" s="228" t="s">
        <v>6</v>
      </c>
      <c r="G2997" s="368">
        <v>2.0000000000000001E-4</v>
      </c>
      <c r="H2997" s="369">
        <v>11.5</v>
      </c>
      <c r="I2997" s="369"/>
      <c r="J2997" s="25">
        <f t="shared" si="1448"/>
        <v>0</v>
      </c>
      <c r="M2997" s="25" t="e">
        <f>VLOOKUP(B2997,'INS-SIN-SD-10-2023'!A:D,4,0)</f>
        <v>#N/A</v>
      </c>
      <c r="N2997" s="25" t="e">
        <f t="shared" si="1449"/>
        <v>#N/A</v>
      </c>
      <c r="O2997" s="377"/>
      <c r="P2997" s="377" t="s">
        <v>13813</v>
      </c>
    </row>
    <row r="2998" spans="1:16" x14ac:dyDescent="0.25">
      <c r="A2998" s="367" t="str">
        <f t="shared" si="1447"/>
        <v>02035/ORSE</v>
      </c>
      <c r="B2998" s="226" t="s">
        <v>14280</v>
      </c>
      <c r="C2998" s="227"/>
      <c r="D2998" s="227" t="s">
        <v>14281</v>
      </c>
      <c r="E2998" s="228"/>
      <c r="F2998" s="228" t="s">
        <v>6</v>
      </c>
      <c r="G2998" s="368">
        <v>1E-4</v>
      </c>
      <c r="H2998" s="369">
        <v>16.7</v>
      </c>
      <c r="I2998" s="369"/>
      <c r="J2998" s="25">
        <f t="shared" si="1448"/>
        <v>0</v>
      </c>
      <c r="M2998" s="25" t="e">
        <f>VLOOKUP(B2998,'INS-SIN-SD-10-2023'!A:D,4,0)</f>
        <v>#N/A</v>
      </c>
      <c r="N2998" s="25" t="e">
        <f t="shared" si="1449"/>
        <v>#N/A</v>
      </c>
      <c r="O2998" s="377"/>
      <c r="P2998" s="377" t="s">
        <v>13813</v>
      </c>
    </row>
    <row r="2999" spans="1:16" x14ac:dyDescent="0.25">
      <c r="A2999" s="367" t="str">
        <f t="shared" si="1447"/>
        <v>02035/ORSE</v>
      </c>
      <c r="B2999" s="226" t="s">
        <v>13978</v>
      </c>
      <c r="C2999" s="227"/>
      <c r="D2999" s="227" t="s">
        <v>13979</v>
      </c>
      <c r="E2999" s="228"/>
      <c r="F2999" s="228" t="s">
        <v>6</v>
      </c>
      <c r="G2999" s="368">
        <v>2.7000000000000001E-3</v>
      </c>
      <c r="H2999" s="369">
        <v>140</v>
      </c>
      <c r="I2999" s="369"/>
      <c r="J2999" s="25">
        <f t="shared" si="1448"/>
        <v>0.37</v>
      </c>
      <c r="M2999" s="25" t="e">
        <f>VLOOKUP(B2999,'INS-SIN-SD-10-2023'!A:D,4,0)</f>
        <v>#N/A</v>
      </c>
      <c r="N2999" s="25" t="e">
        <f t="shared" si="1449"/>
        <v>#N/A</v>
      </c>
      <c r="O2999" s="377"/>
      <c r="P2999" s="377" t="s">
        <v>13813</v>
      </c>
    </row>
    <row r="3000" spans="1:16" x14ac:dyDescent="0.25">
      <c r="A3000" s="367" t="str">
        <f t="shared" si="1447"/>
        <v>02035/ORSE</v>
      </c>
      <c r="B3000" s="226" t="s">
        <v>13980</v>
      </c>
      <c r="C3000" s="227"/>
      <c r="D3000" s="227" t="s">
        <v>13981</v>
      </c>
      <c r="E3000" s="228"/>
      <c r="F3000" s="228" t="s">
        <v>6</v>
      </c>
      <c r="G3000" s="368">
        <v>2.7000000000000001E-3</v>
      </c>
      <c r="H3000" s="369">
        <v>4.9000000000000004</v>
      </c>
      <c r="I3000" s="369"/>
      <c r="J3000" s="25">
        <f t="shared" si="1448"/>
        <v>0.01</v>
      </c>
      <c r="M3000" s="25" t="e">
        <f>VLOOKUP(B3000,'INS-SIN-SD-10-2023'!A:D,4,0)</f>
        <v>#N/A</v>
      </c>
      <c r="N3000" s="25" t="e">
        <f t="shared" si="1449"/>
        <v>#N/A</v>
      </c>
      <c r="O3000" s="377"/>
      <c r="P3000" s="377" t="s">
        <v>13813</v>
      </c>
    </row>
    <row r="3001" spans="1:16" x14ac:dyDescent="0.25">
      <c r="A3001" s="367" t="str">
        <f t="shared" si="1447"/>
        <v>02035/ORSE</v>
      </c>
      <c r="B3001" s="226" t="s">
        <v>13982</v>
      </c>
      <c r="C3001" s="227"/>
      <c r="D3001" s="227" t="s">
        <v>13983</v>
      </c>
      <c r="E3001" s="228"/>
      <c r="F3001" s="228" t="s">
        <v>6</v>
      </c>
      <c r="G3001" s="368">
        <v>1.1000000000000001E-3</v>
      </c>
      <c r="H3001" s="369">
        <v>35.9</v>
      </c>
      <c r="I3001" s="369"/>
      <c r="J3001" s="25">
        <f t="shared" si="1448"/>
        <v>0.03</v>
      </c>
      <c r="M3001" s="25" t="e">
        <f>VLOOKUP(B3001,'INS-SIN-SD-10-2023'!A:D,4,0)</f>
        <v>#N/A</v>
      </c>
      <c r="N3001" s="25" t="e">
        <f t="shared" si="1449"/>
        <v>#N/A</v>
      </c>
      <c r="O3001" s="377"/>
      <c r="P3001" s="377" t="s">
        <v>13813</v>
      </c>
    </row>
    <row r="3002" spans="1:16" x14ac:dyDescent="0.25">
      <c r="A3002" s="367" t="str">
        <f t="shared" si="1447"/>
        <v>02035/ORSE</v>
      </c>
      <c r="B3002" s="226" t="s">
        <v>14282</v>
      </c>
      <c r="C3002" s="227"/>
      <c r="D3002" s="227" t="s">
        <v>14283</v>
      </c>
      <c r="E3002" s="228"/>
      <c r="F3002" s="228" t="s">
        <v>6</v>
      </c>
      <c r="G3002" s="368">
        <v>1E-4</v>
      </c>
      <c r="H3002" s="369">
        <v>11.2</v>
      </c>
      <c r="I3002" s="369"/>
      <c r="J3002" s="25">
        <f t="shared" si="1448"/>
        <v>0</v>
      </c>
      <c r="M3002" s="25" t="e">
        <f>VLOOKUP(B3002,'INS-SIN-SD-10-2023'!A:D,4,0)</f>
        <v>#N/A</v>
      </c>
      <c r="N3002" s="25" t="e">
        <f t="shared" si="1449"/>
        <v>#N/A</v>
      </c>
      <c r="O3002" s="377"/>
      <c r="P3002" s="377" t="s">
        <v>13813</v>
      </c>
    </row>
    <row r="3003" spans="1:16" x14ac:dyDescent="0.25">
      <c r="A3003" s="367" t="str">
        <f t="shared" si="1447"/>
        <v>02035/ORSE</v>
      </c>
      <c r="B3003" s="226" t="s">
        <v>14284</v>
      </c>
      <c r="C3003" s="227"/>
      <c r="D3003" s="227" t="s">
        <v>14285</v>
      </c>
      <c r="E3003" s="228"/>
      <c r="F3003" s="228" t="s">
        <v>6</v>
      </c>
      <c r="G3003" s="368">
        <v>1E-4</v>
      </c>
      <c r="H3003" s="369">
        <v>18.68</v>
      </c>
      <c r="I3003" s="369"/>
      <c r="J3003" s="25">
        <f t="shared" si="1448"/>
        <v>0</v>
      </c>
      <c r="M3003" s="25" t="e">
        <f>VLOOKUP(B3003,'INS-SIN-SD-10-2023'!A:D,4,0)</f>
        <v>#N/A</v>
      </c>
      <c r="N3003" s="25" t="e">
        <f t="shared" si="1449"/>
        <v>#N/A</v>
      </c>
      <c r="O3003" s="377"/>
      <c r="P3003" s="377" t="s">
        <v>13813</v>
      </c>
    </row>
    <row r="3004" spans="1:16" x14ac:dyDescent="0.25">
      <c r="A3004" s="367" t="str">
        <f t="shared" si="1447"/>
        <v>02035/ORSE</v>
      </c>
      <c r="B3004" s="226" t="s">
        <v>13988</v>
      </c>
      <c r="C3004" s="227"/>
      <c r="D3004" s="227" t="s">
        <v>13989</v>
      </c>
      <c r="E3004" s="228"/>
      <c r="F3004" s="228" t="s">
        <v>6</v>
      </c>
      <c r="G3004" s="368">
        <v>2.7000000000000001E-3</v>
      </c>
      <c r="H3004" s="369">
        <v>12.54</v>
      </c>
      <c r="I3004" s="369"/>
      <c r="J3004" s="25">
        <f t="shared" si="1448"/>
        <v>0.03</v>
      </c>
      <c r="M3004" s="25" t="e">
        <f>VLOOKUP(B3004,'INS-SIN-SD-10-2023'!A:D,4,0)</f>
        <v>#N/A</v>
      </c>
      <c r="N3004" s="25" t="e">
        <f t="shared" si="1449"/>
        <v>#N/A</v>
      </c>
      <c r="O3004" s="377"/>
      <c r="P3004" s="377" t="s">
        <v>13813</v>
      </c>
    </row>
    <row r="3005" spans="1:16" x14ac:dyDescent="0.25">
      <c r="A3005" s="367" t="str">
        <f t="shared" si="1447"/>
        <v>02035/ORSE</v>
      </c>
      <c r="B3005" s="226" t="s">
        <v>13990</v>
      </c>
      <c r="C3005" s="227"/>
      <c r="D3005" s="227" t="s">
        <v>13991</v>
      </c>
      <c r="E3005" s="228"/>
      <c r="F3005" s="228" t="s">
        <v>13863</v>
      </c>
      <c r="G3005" s="368">
        <v>2.0000000000000001E-4</v>
      </c>
      <c r="H3005" s="369">
        <v>300</v>
      </c>
      <c r="I3005" s="369"/>
      <c r="J3005" s="25">
        <f t="shared" si="1448"/>
        <v>0.06</v>
      </c>
      <c r="M3005" s="25" t="e">
        <f>VLOOKUP(B3005,'INS-SIN-SD-10-2023'!A:D,4,0)</f>
        <v>#N/A</v>
      </c>
      <c r="N3005" s="25" t="e">
        <f t="shared" si="1449"/>
        <v>#N/A</v>
      </c>
      <c r="O3005" s="377"/>
      <c r="P3005" s="377" t="s">
        <v>13813</v>
      </c>
    </row>
    <row r="3006" spans="1:16" ht="30" x14ac:dyDescent="0.25">
      <c r="A3006" s="378" t="str">
        <f t="shared" si="1447"/>
        <v>02035/ORSE</v>
      </c>
      <c r="B3006" s="379" t="s">
        <v>13992</v>
      </c>
      <c r="C3006" s="380"/>
      <c r="D3006" s="380" t="s">
        <v>13993</v>
      </c>
      <c r="E3006" s="381"/>
      <c r="F3006" s="381" t="s">
        <v>6</v>
      </c>
      <c r="G3006" s="382">
        <v>6.1100000000000002E-2</v>
      </c>
      <c r="H3006" s="383">
        <v>4.5</v>
      </c>
      <c r="I3006" s="383"/>
      <c r="J3006" s="25">
        <f t="shared" si="1448"/>
        <v>0.27</v>
      </c>
      <c r="M3006" s="25" t="e">
        <f>VLOOKUP(B3006,'INS-SIN-SD-10-2023'!A:D,4,0)</f>
        <v>#N/A</v>
      </c>
      <c r="N3006" s="25" t="e">
        <f t="shared" si="1449"/>
        <v>#N/A</v>
      </c>
      <c r="O3006" s="377"/>
      <c r="P3006" s="377" t="s">
        <v>13813</v>
      </c>
    </row>
    <row r="3007" spans="1:16" x14ac:dyDescent="0.25">
      <c r="A3007" s="328" t="s">
        <v>7139</v>
      </c>
      <c r="B3007" s="357"/>
      <c r="C3007" s="339" t="s">
        <v>7140</v>
      </c>
      <c r="D3007" s="339"/>
      <c r="E3007" s="334" t="s">
        <v>6</v>
      </c>
      <c r="F3007" s="334"/>
      <c r="G3007" s="358"/>
      <c r="H3007" s="359"/>
      <c r="I3007" s="340">
        <f>SUMIF(A:A,A3007,J:J)</f>
        <v>41.42</v>
      </c>
      <c r="J3007" s="377"/>
      <c r="K3007" s="377"/>
      <c r="L3007" s="377"/>
      <c r="M3007" s="377"/>
      <c r="N3007" s="377"/>
      <c r="O3007" s="377"/>
      <c r="P3007" s="377"/>
    </row>
    <row r="3008" spans="1:16" x14ac:dyDescent="0.25">
      <c r="A3008" s="390" t="str">
        <f t="shared" ref="A3008:A3030" si="1450">IF(O3008&lt;&gt;0,O3008,A3007)</f>
        <v>12511/ORSE</v>
      </c>
      <c r="B3008" s="391">
        <v>2696</v>
      </c>
      <c r="C3008" s="392"/>
      <c r="D3008" s="392" t="s">
        <v>13949</v>
      </c>
      <c r="E3008" s="393"/>
      <c r="F3008" s="393" t="s">
        <v>517</v>
      </c>
      <c r="G3008" s="394">
        <v>0.15</v>
      </c>
      <c r="H3008" s="395">
        <f>VLOOKUP(B3008,'INS-SIN-SD-10-2023'!A:D,4,0)</f>
        <v>21.06</v>
      </c>
      <c r="I3008" s="395"/>
      <c r="J3008" s="25">
        <f t="shared" ref="J3008:J3030" si="1451">TRUNC((H3008*G3008),2)</f>
        <v>3.15</v>
      </c>
      <c r="M3008" s="25">
        <f>VLOOKUP(B3008,'INS-SIN-SD-10-2023'!A:D,4,0)</f>
        <v>21.06</v>
      </c>
      <c r="N3008" s="25" t="b">
        <f t="shared" ref="N3008:N3030" si="1452">M3008=H3008</f>
        <v>1</v>
      </c>
      <c r="O3008" s="377"/>
      <c r="P3008" s="377" t="s">
        <v>13813</v>
      </c>
    </row>
    <row r="3009" spans="1:16" x14ac:dyDescent="0.25">
      <c r="A3009" s="367" t="str">
        <f t="shared" si="1450"/>
        <v>12511/ORSE</v>
      </c>
      <c r="B3009" s="226" t="s">
        <v>13952</v>
      </c>
      <c r="C3009" s="227"/>
      <c r="D3009" s="227" t="s">
        <v>13953</v>
      </c>
      <c r="E3009" s="228"/>
      <c r="F3009" s="228" t="s">
        <v>6</v>
      </c>
      <c r="G3009" s="368">
        <v>9.7999999999999997E-3</v>
      </c>
      <c r="H3009" s="369">
        <v>4</v>
      </c>
      <c r="I3009" s="369"/>
      <c r="J3009" s="25">
        <f t="shared" si="1451"/>
        <v>0.03</v>
      </c>
      <c r="M3009" s="25" t="e">
        <f>VLOOKUP(B3009,'INS-SIN-SD-10-2023'!A:D,4,0)</f>
        <v>#N/A</v>
      </c>
      <c r="N3009" s="25" t="e">
        <f t="shared" si="1452"/>
        <v>#N/A</v>
      </c>
      <c r="O3009" s="377"/>
      <c r="P3009" s="377" t="s">
        <v>13813</v>
      </c>
    </row>
    <row r="3010" spans="1:16" x14ac:dyDescent="0.25">
      <c r="A3010" s="367" t="str">
        <f t="shared" si="1450"/>
        <v>12511/ORSE</v>
      </c>
      <c r="B3010" s="226" t="s">
        <v>13954</v>
      </c>
      <c r="C3010" s="227"/>
      <c r="D3010" s="227" t="s">
        <v>13955</v>
      </c>
      <c r="E3010" s="228"/>
      <c r="F3010" s="228" t="s">
        <v>6</v>
      </c>
      <c r="G3010" s="368">
        <v>1.5299999999999999E-2</v>
      </c>
      <c r="H3010" s="369">
        <v>10</v>
      </c>
      <c r="I3010" s="369"/>
      <c r="J3010" s="25">
        <f t="shared" si="1451"/>
        <v>0.15</v>
      </c>
      <c r="M3010" s="25" t="e">
        <f>VLOOKUP(B3010,'INS-SIN-SD-10-2023'!A:D,4,0)</f>
        <v>#N/A</v>
      </c>
      <c r="N3010" s="25" t="e">
        <f t="shared" si="1452"/>
        <v>#N/A</v>
      </c>
      <c r="O3010" s="377"/>
      <c r="P3010" s="377" t="s">
        <v>13813</v>
      </c>
    </row>
    <row r="3011" spans="1:16" x14ac:dyDescent="0.25">
      <c r="A3011" s="367" t="str">
        <f t="shared" si="1450"/>
        <v>12511/ORSE</v>
      </c>
      <c r="B3011" s="226" t="s">
        <v>13956</v>
      </c>
      <c r="C3011" s="227"/>
      <c r="D3011" s="227" t="s">
        <v>13957</v>
      </c>
      <c r="E3011" s="228"/>
      <c r="F3011" s="228" t="s">
        <v>6</v>
      </c>
      <c r="G3011" s="368">
        <v>2.0000000000000001E-4</v>
      </c>
      <c r="H3011" s="369">
        <v>71.28</v>
      </c>
      <c r="I3011" s="369"/>
      <c r="J3011" s="25">
        <f t="shared" si="1451"/>
        <v>0.01</v>
      </c>
      <c r="M3011" s="25" t="e">
        <f>VLOOKUP(B3011,'INS-SIN-SD-10-2023'!A:D,4,0)</f>
        <v>#N/A</v>
      </c>
      <c r="N3011" s="25" t="e">
        <f t="shared" si="1452"/>
        <v>#N/A</v>
      </c>
      <c r="O3011" s="377"/>
      <c r="P3011" s="377" t="s">
        <v>13813</v>
      </c>
    </row>
    <row r="3012" spans="1:16" x14ac:dyDescent="0.25">
      <c r="A3012" s="367" t="str">
        <f t="shared" si="1450"/>
        <v>12511/ORSE</v>
      </c>
      <c r="B3012" s="226" t="s">
        <v>13958</v>
      </c>
      <c r="C3012" s="227"/>
      <c r="D3012" s="227" t="s">
        <v>13959</v>
      </c>
      <c r="E3012" s="228"/>
      <c r="F3012" s="228" t="s">
        <v>13960</v>
      </c>
      <c r="G3012" s="368">
        <v>1E-4</v>
      </c>
      <c r="H3012" s="369">
        <v>5.3</v>
      </c>
      <c r="I3012" s="369"/>
      <c r="J3012" s="25">
        <f t="shared" si="1451"/>
        <v>0</v>
      </c>
      <c r="M3012" s="25" t="e">
        <f>VLOOKUP(B3012,'INS-SIN-SD-10-2023'!A:D,4,0)</f>
        <v>#N/A</v>
      </c>
      <c r="N3012" s="25" t="e">
        <f t="shared" si="1452"/>
        <v>#N/A</v>
      </c>
      <c r="O3012" s="377"/>
      <c r="P3012" s="377" t="s">
        <v>13813</v>
      </c>
    </row>
    <row r="3013" spans="1:16" x14ac:dyDescent="0.25">
      <c r="A3013" s="367" t="str">
        <f t="shared" si="1450"/>
        <v>12511/ORSE</v>
      </c>
      <c r="B3013" s="226">
        <v>12892</v>
      </c>
      <c r="C3013" s="227"/>
      <c r="D3013" s="227" t="s">
        <v>13963</v>
      </c>
      <c r="E3013" s="228"/>
      <c r="F3013" s="228" t="s">
        <v>13964</v>
      </c>
      <c r="G3013" s="368">
        <v>2.9999999999999997E-4</v>
      </c>
      <c r="H3013" s="369">
        <f>VLOOKUP(B3013,'INS-SIN-SD-10-2023'!A:D,4,0)</f>
        <v>13.81</v>
      </c>
      <c r="I3013" s="369"/>
      <c r="J3013" s="25">
        <f t="shared" si="1451"/>
        <v>0</v>
      </c>
      <c r="M3013" s="25">
        <f>VLOOKUP(B3013,'INS-SIN-SD-10-2023'!A:D,4,0)</f>
        <v>13.81</v>
      </c>
      <c r="N3013" s="25" t="b">
        <f t="shared" si="1452"/>
        <v>1</v>
      </c>
      <c r="O3013" s="377"/>
      <c r="P3013" s="377" t="s">
        <v>13813</v>
      </c>
    </row>
    <row r="3014" spans="1:16" x14ac:dyDescent="0.25">
      <c r="A3014" s="367" t="str">
        <f t="shared" si="1450"/>
        <v>12511/ORSE</v>
      </c>
      <c r="B3014" s="226">
        <v>12893</v>
      </c>
      <c r="C3014" s="227"/>
      <c r="D3014" s="227" t="s">
        <v>13965</v>
      </c>
      <c r="E3014" s="228"/>
      <c r="F3014" s="228" t="s">
        <v>13964</v>
      </c>
      <c r="G3014" s="368">
        <v>1E-4</v>
      </c>
      <c r="H3014" s="369">
        <f>VLOOKUP(B3014,'INS-SIN-SD-10-2023'!A:D,4,0)</f>
        <v>73.680000000000007</v>
      </c>
      <c r="I3014" s="369"/>
      <c r="J3014" s="25">
        <f t="shared" si="1451"/>
        <v>0</v>
      </c>
      <c r="M3014" s="25">
        <f>VLOOKUP(B3014,'INS-SIN-SD-10-2023'!A:D,4,0)</f>
        <v>73.680000000000007</v>
      </c>
      <c r="N3014" s="25" t="b">
        <f t="shared" si="1452"/>
        <v>1</v>
      </c>
      <c r="O3014" s="377"/>
      <c r="P3014" s="377" t="s">
        <v>13813</v>
      </c>
    </row>
    <row r="3015" spans="1:16" x14ac:dyDescent="0.25">
      <c r="A3015" s="367" t="str">
        <f t="shared" si="1450"/>
        <v>12511/ORSE</v>
      </c>
      <c r="B3015" s="226">
        <v>12894</v>
      </c>
      <c r="C3015" s="227"/>
      <c r="D3015" s="227" t="s">
        <v>13966</v>
      </c>
      <c r="E3015" s="228"/>
      <c r="F3015" s="228" t="s">
        <v>6</v>
      </c>
      <c r="G3015" s="368">
        <v>0</v>
      </c>
      <c r="H3015" s="369">
        <f>VLOOKUP(B3015,'INS-SIN-SD-10-2023'!A:D,4,0)</f>
        <v>19.95</v>
      </c>
      <c r="I3015" s="369"/>
      <c r="J3015" s="25">
        <f t="shared" si="1451"/>
        <v>0</v>
      </c>
      <c r="M3015" s="25">
        <f>VLOOKUP(B3015,'INS-SIN-SD-10-2023'!A:D,4,0)</f>
        <v>19.95</v>
      </c>
      <c r="N3015" s="25" t="b">
        <f t="shared" si="1452"/>
        <v>1</v>
      </c>
      <c r="O3015" s="377"/>
      <c r="P3015" s="377" t="s">
        <v>13813</v>
      </c>
    </row>
    <row r="3016" spans="1:16" x14ac:dyDescent="0.25">
      <c r="A3016" s="367" t="str">
        <f t="shared" si="1450"/>
        <v>12511/ORSE</v>
      </c>
      <c r="B3016" s="226">
        <v>12895</v>
      </c>
      <c r="C3016" s="227"/>
      <c r="D3016" s="227" t="s">
        <v>13967</v>
      </c>
      <c r="E3016" s="228"/>
      <c r="F3016" s="228" t="s">
        <v>6</v>
      </c>
      <c r="G3016" s="368">
        <v>1E-4</v>
      </c>
      <c r="H3016" s="369">
        <f>VLOOKUP(B3016,'INS-SIN-SD-10-2023'!A:D,4,0)</f>
        <v>15.35</v>
      </c>
      <c r="I3016" s="369"/>
      <c r="J3016" s="25">
        <f t="shared" si="1451"/>
        <v>0</v>
      </c>
      <c r="M3016" s="25">
        <f>VLOOKUP(B3016,'INS-SIN-SD-10-2023'!A:D,4,0)</f>
        <v>15.35</v>
      </c>
      <c r="N3016" s="25" t="b">
        <f t="shared" si="1452"/>
        <v>1</v>
      </c>
      <c r="O3016" s="377"/>
      <c r="P3016" s="377" t="s">
        <v>13813</v>
      </c>
    </row>
    <row r="3017" spans="1:16" x14ac:dyDescent="0.25">
      <c r="A3017" s="367" t="str">
        <f t="shared" si="1450"/>
        <v>12511/ORSE</v>
      </c>
      <c r="B3017" s="226" t="s">
        <v>13968</v>
      </c>
      <c r="C3017" s="227"/>
      <c r="D3017" s="227" t="s">
        <v>13969</v>
      </c>
      <c r="E3017" s="228"/>
      <c r="F3017" s="228" t="s">
        <v>6</v>
      </c>
      <c r="G3017" s="368">
        <v>2.0000000000000001E-4</v>
      </c>
      <c r="H3017" s="369">
        <v>16.899999999999999</v>
      </c>
      <c r="I3017" s="369"/>
      <c r="J3017" s="25">
        <f t="shared" si="1451"/>
        <v>0</v>
      </c>
      <c r="M3017" s="25" t="e">
        <f>VLOOKUP(B3017,'INS-SIN-SD-10-2023'!A:D,4,0)</f>
        <v>#N/A</v>
      </c>
      <c r="N3017" s="25" t="e">
        <f t="shared" si="1452"/>
        <v>#N/A</v>
      </c>
      <c r="O3017" s="377"/>
      <c r="P3017" s="377" t="s">
        <v>13813</v>
      </c>
    </row>
    <row r="3018" spans="1:16" x14ac:dyDescent="0.25">
      <c r="A3018" s="367" t="str">
        <f t="shared" si="1450"/>
        <v>12511/ORSE</v>
      </c>
      <c r="B3018" s="226" t="s">
        <v>13970</v>
      </c>
      <c r="C3018" s="227"/>
      <c r="D3018" s="227" t="s">
        <v>13971</v>
      </c>
      <c r="E3018" s="228"/>
      <c r="F3018" s="228" t="s">
        <v>6</v>
      </c>
      <c r="G3018" s="368">
        <v>1E-4</v>
      </c>
      <c r="H3018" s="369">
        <v>19</v>
      </c>
      <c r="I3018" s="369"/>
      <c r="J3018" s="25">
        <f t="shared" si="1451"/>
        <v>0</v>
      </c>
      <c r="M3018" s="25" t="e">
        <f>VLOOKUP(B3018,'INS-SIN-SD-10-2023'!A:D,4,0)</f>
        <v>#N/A</v>
      </c>
      <c r="N3018" s="25" t="e">
        <f t="shared" si="1452"/>
        <v>#N/A</v>
      </c>
      <c r="O3018" s="377"/>
      <c r="P3018" s="377" t="s">
        <v>13813</v>
      </c>
    </row>
    <row r="3019" spans="1:16" x14ac:dyDescent="0.25">
      <c r="A3019" s="367" t="str">
        <f t="shared" si="1450"/>
        <v>12511/ORSE</v>
      </c>
      <c r="B3019" s="226" t="s">
        <v>13972</v>
      </c>
      <c r="C3019" s="227"/>
      <c r="D3019" s="227" t="s">
        <v>13973</v>
      </c>
      <c r="E3019" s="228"/>
      <c r="F3019" s="228" t="s">
        <v>6</v>
      </c>
      <c r="G3019" s="368">
        <v>1E-4</v>
      </c>
      <c r="H3019" s="369">
        <v>21.96</v>
      </c>
      <c r="I3019" s="369"/>
      <c r="J3019" s="25">
        <f t="shared" si="1451"/>
        <v>0</v>
      </c>
      <c r="M3019" s="25" t="e">
        <f>VLOOKUP(B3019,'INS-SIN-SD-10-2023'!A:D,4,0)</f>
        <v>#N/A</v>
      </c>
      <c r="N3019" s="25" t="e">
        <f t="shared" si="1452"/>
        <v>#N/A</v>
      </c>
      <c r="O3019" s="377"/>
      <c r="P3019" s="377" t="s">
        <v>13813</v>
      </c>
    </row>
    <row r="3020" spans="1:16" x14ac:dyDescent="0.25">
      <c r="A3020" s="367" t="str">
        <f t="shared" si="1450"/>
        <v>12511/ORSE</v>
      </c>
      <c r="B3020" s="226" t="s">
        <v>13974</v>
      </c>
      <c r="C3020" s="227"/>
      <c r="D3020" s="227" t="s">
        <v>13975</v>
      </c>
      <c r="E3020" s="228"/>
      <c r="F3020" s="228" t="s">
        <v>6</v>
      </c>
      <c r="G3020" s="368">
        <v>1E-4</v>
      </c>
      <c r="H3020" s="369">
        <v>60</v>
      </c>
      <c r="I3020" s="369"/>
      <c r="J3020" s="25">
        <f t="shared" si="1451"/>
        <v>0</v>
      </c>
      <c r="M3020" s="25" t="e">
        <f>VLOOKUP(B3020,'INS-SIN-SD-10-2023'!A:D,4,0)</f>
        <v>#N/A</v>
      </c>
      <c r="N3020" s="25" t="e">
        <f t="shared" si="1452"/>
        <v>#N/A</v>
      </c>
      <c r="O3020" s="377"/>
      <c r="P3020" s="377" t="s">
        <v>13813</v>
      </c>
    </row>
    <row r="3021" spans="1:16" x14ac:dyDescent="0.25">
      <c r="A3021" s="367" t="str">
        <f t="shared" si="1450"/>
        <v>12511/ORSE</v>
      </c>
      <c r="B3021" s="226" t="s">
        <v>13976</v>
      </c>
      <c r="C3021" s="227"/>
      <c r="D3021" s="227" t="s">
        <v>13977</v>
      </c>
      <c r="E3021" s="228"/>
      <c r="F3021" s="228" t="s">
        <v>6</v>
      </c>
      <c r="G3021" s="368">
        <v>1E-4</v>
      </c>
      <c r="H3021" s="369">
        <v>31.36</v>
      </c>
      <c r="I3021" s="369"/>
      <c r="J3021" s="25">
        <f t="shared" si="1451"/>
        <v>0</v>
      </c>
      <c r="M3021" s="25" t="e">
        <f>VLOOKUP(B3021,'INS-SIN-SD-10-2023'!A:D,4,0)</f>
        <v>#N/A</v>
      </c>
      <c r="N3021" s="25" t="e">
        <f t="shared" si="1452"/>
        <v>#N/A</v>
      </c>
      <c r="O3021" s="377"/>
      <c r="P3021" s="377" t="s">
        <v>13813</v>
      </c>
    </row>
    <row r="3022" spans="1:16" ht="30" x14ac:dyDescent="0.25">
      <c r="A3022" s="367" t="str">
        <f t="shared" si="1450"/>
        <v>12511/ORSE</v>
      </c>
      <c r="B3022" s="226">
        <v>37400</v>
      </c>
      <c r="C3022" s="227"/>
      <c r="D3022" s="227" t="s">
        <v>7698</v>
      </c>
      <c r="E3022" s="228"/>
      <c r="F3022" s="228" t="s">
        <v>6</v>
      </c>
      <c r="G3022" s="368">
        <v>1</v>
      </c>
      <c r="H3022" s="369">
        <f>VLOOKUP(B3022,'INS-SIN-SD-10-2023'!A:D,4,0)</f>
        <v>37.89</v>
      </c>
      <c r="I3022" s="369"/>
      <c r="J3022" s="25">
        <f t="shared" si="1451"/>
        <v>37.89</v>
      </c>
      <c r="M3022" s="25">
        <f>VLOOKUP(B3022,'INS-SIN-SD-10-2023'!A:D,4,0)</f>
        <v>37.89</v>
      </c>
      <c r="N3022" s="25" t="b">
        <f t="shared" si="1452"/>
        <v>1</v>
      </c>
      <c r="O3022" s="377"/>
      <c r="P3022" s="377" t="s">
        <v>13813</v>
      </c>
    </row>
    <row r="3023" spans="1:16" x14ac:dyDescent="0.25">
      <c r="A3023" s="367" t="str">
        <f t="shared" si="1450"/>
        <v>12511/ORSE</v>
      </c>
      <c r="B3023" s="226" t="s">
        <v>13978</v>
      </c>
      <c r="C3023" s="227"/>
      <c r="D3023" s="227" t="s">
        <v>13979</v>
      </c>
      <c r="E3023" s="228"/>
      <c r="F3023" s="228" t="s">
        <v>6</v>
      </c>
      <c r="G3023" s="368">
        <v>6.9999999999999999E-4</v>
      </c>
      <c r="H3023" s="369">
        <v>140</v>
      </c>
      <c r="I3023" s="369"/>
      <c r="J3023" s="25">
        <f t="shared" si="1451"/>
        <v>0.09</v>
      </c>
      <c r="M3023" s="25" t="e">
        <f>VLOOKUP(B3023,'INS-SIN-SD-10-2023'!A:D,4,0)</f>
        <v>#N/A</v>
      </c>
      <c r="N3023" s="25" t="e">
        <f t="shared" si="1452"/>
        <v>#N/A</v>
      </c>
      <c r="O3023" s="377"/>
      <c r="P3023" s="377" t="s">
        <v>13813</v>
      </c>
    </row>
    <row r="3024" spans="1:16" x14ac:dyDescent="0.25">
      <c r="A3024" s="367" t="str">
        <f t="shared" si="1450"/>
        <v>12511/ORSE</v>
      </c>
      <c r="B3024" s="226" t="s">
        <v>13980</v>
      </c>
      <c r="C3024" s="227"/>
      <c r="D3024" s="227" t="s">
        <v>13981</v>
      </c>
      <c r="E3024" s="228"/>
      <c r="F3024" s="228" t="s">
        <v>6</v>
      </c>
      <c r="G3024" s="368">
        <v>6.9999999999999999E-4</v>
      </c>
      <c r="H3024" s="369">
        <v>4.9000000000000004</v>
      </c>
      <c r="I3024" s="369"/>
      <c r="J3024" s="25">
        <f t="shared" si="1451"/>
        <v>0</v>
      </c>
      <c r="M3024" s="25" t="e">
        <f>VLOOKUP(B3024,'INS-SIN-SD-10-2023'!A:D,4,0)</f>
        <v>#N/A</v>
      </c>
      <c r="N3024" s="25" t="e">
        <f t="shared" si="1452"/>
        <v>#N/A</v>
      </c>
      <c r="O3024" s="377"/>
      <c r="P3024" s="377" t="s">
        <v>13813</v>
      </c>
    </row>
    <row r="3025" spans="1:16" x14ac:dyDescent="0.25">
      <c r="A3025" s="367" t="str">
        <f t="shared" si="1450"/>
        <v>12511/ORSE</v>
      </c>
      <c r="B3025" s="226" t="s">
        <v>13982</v>
      </c>
      <c r="C3025" s="227"/>
      <c r="D3025" s="227" t="s">
        <v>13983</v>
      </c>
      <c r="E3025" s="228"/>
      <c r="F3025" s="228" t="s">
        <v>6</v>
      </c>
      <c r="G3025" s="368">
        <v>2.9999999999999997E-4</v>
      </c>
      <c r="H3025" s="369">
        <v>35.9</v>
      </c>
      <c r="I3025" s="369"/>
      <c r="J3025" s="25">
        <f t="shared" si="1451"/>
        <v>0.01</v>
      </c>
      <c r="M3025" s="25" t="e">
        <f>VLOOKUP(B3025,'INS-SIN-SD-10-2023'!A:D,4,0)</f>
        <v>#N/A</v>
      </c>
      <c r="N3025" s="25" t="e">
        <f t="shared" si="1452"/>
        <v>#N/A</v>
      </c>
      <c r="O3025" s="377"/>
      <c r="P3025" s="377" t="s">
        <v>13813</v>
      </c>
    </row>
    <row r="3026" spans="1:16" x14ac:dyDescent="0.25">
      <c r="A3026" s="367" t="str">
        <f t="shared" si="1450"/>
        <v>12511/ORSE</v>
      </c>
      <c r="B3026" s="226" t="s">
        <v>13984</v>
      </c>
      <c r="C3026" s="227"/>
      <c r="D3026" s="227" t="s">
        <v>13985</v>
      </c>
      <c r="E3026" s="228"/>
      <c r="F3026" s="228" t="s">
        <v>6</v>
      </c>
      <c r="G3026" s="368">
        <v>0</v>
      </c>
      <c r="H3026" s="369">
        <v>28.9</v>
      </c>
      <c r="I3026" s="369"/>
      <c r="J3026" s="25">
        <f t="shared" si="1451"/>
        <v>0</v>
      </c>
      <c r="M3026" s="25" t="e">
        <f>VLOOKUP(B3026,'INS-SIN-SD-10-2023'!A:D,4,0)</f>
        <v>#N/A</v>
      </c>
      <c r="N3026" s="25" t="e">
        <f t="shared" si="1452"/>
        <v>#N/A</v>
      </c>
      <c r="O3026" s="377"/>
      <c r="P3026" s="377" t="s">
        <v>13813</v>
      </c>
    </row>
    <row r="3027" spans="1:16" x14ac:dyDescent="0.25">
      <c r="A3027" s="367" t="str">
        <f t="shared" si="1450"/>
        <v>12511/ORSE</v>
      </c>
      <c r="B3027" s="226" t="s">
        <v>13986</v>
      </c>
      <c r="C3027" s="227"/>
      <c r="D3027" s="227" t="s">
        <v>13987</v>
      </c>
      <c r="E3027" s="228"/>
      <c r="F3027" s="228" t="s">
        <v>6</v>
      </c>
      <c r="G3027" s="368">
        <v>0</v>
      </c>
      <c r="H3027" s="369">
        <v>44.69</v>
      </c>
      <c r="I3027" s="369"/>
      <c r="J3027" s="25">
        <f t="shared" si="1451"/>
        <v>0</v>
      </c>
      <c r="M3027" s="25" t="e">
        <f>VLOOKUP(B3027,'INS-SIN-SD-10-2023'!A:D,4,0)</f>
        <v>#N/A</v>
      </c>
      <c r="N3027" s="25" t="e">
        <f t="shared" si="1452"/>
        <v>#N/A</v>
      </c>
      <c r="O3027" s="377"/>
      <c r="P3027" s="377" t="s">
        <v>13813</v>
      </c>
    </row>
    <row r="3028" spans="1:16" x14ac:dyDescent="0.25">
      <c r="A3028" s="367" t="str">
        <f t="shared" si="1450"/>
        <v>12511/ORSE</v>
      </c>
      <c r="B3028" s="226" t="s">
        <v>13988</v>
      </c>
      <c r="C3028" s="227"/>
      <c r="D3028" s="227" t="s">
        <v>13989</v>
      </c>
      <c r="E3028" s="228"/>
      <c r="F3028" s="228" t="s">
        <v>6</v>
      </c>
      <c r="G3028" s="368">
        <v>6.9999999999999999E-4</v>
      </c>
      <c r="H3028" s="369">
        <v>12.54</v>
      </c>
      <c r="I3028" s="369"/>
      <c r="J3028" s="25">
        <f t="shared" si="1451"/>
        <v>0</v>
      </c>
      <c r="M3028" s="25" t="e">
        <f>VLOOKUP(B3028,'INS-SIN-SD-10-2023'!A:D,4,0)</f>
        <v>#N/A</v>
      </c>
      <c r="N3028" s="25" t="e">
        <f t="shared" si="1452"/>
        <v>#N/A</v>
      </c>
      <c r="O3028" s="377"/>
      <c r="P3028" s="377" t="s">
        <v>13813</v>
      </c>
    </row>
    <row r="3029" spans="1:16" x14ac:dyDescent="0.25">
      <c r="A3029" s="367" t="str">
        <f t="shared" si="1450"/>
        <v>12511/ORSE</v>
      </c>
      <c r="B3029" s="226" t="s">
        <v>13990</v>
      </c>
      <c r="C3029" s="227"/>
      <c r="D3029" s="227" t="s">
        <v>13991</v>
      </c>
      <c r="E3029" s="228"/>
      <c r="F3029" s="228" t="s">
        <v>13863</v>
      </c>
      <c r="G3029" s="368">
        <v>1E-4</v>
      </c>
      <c r="H3029" s="369">
        <v>300</v>
      </c>
      <c r="I3029" s="369"/>
      <c r="J3029" s="25">
        <f t="shared" si="1451"/>
        <v>0.03</v>
      </c>
      <c r="M3029" s="25" t="e">
        <f>VLOOKUP(B3029,'INS-SIN-SD-10-2023'!A:D,4,0)</f>
        <v>#N/A</v>
      </c>
      <c r="N3029" s="25" t="e">
        <f t="shared" si="1452"/>
        <v>#N/A</v>
      </c>
      <c r="O3029" s="377"/>
      <c r="P3029" s="377" t="s">
        <v>13813</v>
      </c>
    </row>
    <row r="3030" spans="1:16" ht="30" x14ac:dyDescent="0.25">
      <c r="A3030" s="378" t="str">
        <f t="shared" si="1450"/>
        <v>12511/ORSE</v>
      </c>
      <c r="B3030" s="379" t="s">
        <v>13992</v>
      </c>
      <c r="C3030" s="380"/>
      <c r="D3030" s="380" t="s">
        <v>13993</v>
      </c>
      <c r="E3030" s="381"/>
      <c r="F3030" s="381" t="s">
        <v>6</v>
      </c>
      <c r="G3030" s="382">
        <v>1.5299999999999999E-2</v>
      </c>
      <c r="H3030" s="383">
        <v>4.5</v>
      </c>
      <c r="I3030" s="383"/>
      <c r="J3030" s="25">
        <f t="shared" si="1451"/>
        <v>0.06</v>
      </c>
      <c r="M3030" s="25" t="e">
        <f>VLOOKUP(B3030,'INS-SIN-SD-10-2023'!A:D,4,0)</f>
        <v>#N/A</v>
      </c>
      <c r="N3030" s="25" t="e">
        <f t="shared" si="1452"/>
        <v>#N/A</v>
      </c>
      <c r="O3030" s="377"/>
      <c r="P3030" s="377" t="s">
        <v>13813</v>
      </c>
    </row>
    <row r="3031" spans="1:16" x14ac:dyDescent="0.25">
      <c r="A3031" s="328" t="s">
        <v>14286</v>
      </c>
      <c r="B3031" s="357"/>
      <c r="C3031" s="339" t="s">
        <v>14287</v>
      </c>
      <c r="D3031" s="339"/>
      <c r="E3031" s="334" t="s">
        <v>6</v>
      </c>
      <c r="F3031" s="334"/>
      <c r="G3031" s="358"/>
      <c r="H3031" s="359"/>
      <c r="I3031" s="340">
        <f>SUMIF(A:A,A3031,J:J)</f>
        <v>43.91</v>
      </c>
      <c r="J3031" s="377"/>
      <c r="K3031" s="377"/>
      <c r="L3031" s="377"/>
      <c r="M3031" s="377"/>
      <c r="N3031" s="377"/>
      <c r="O3031" s="377"/>
      <c r="P3031" s="377"/>
    </row>
    <row r="3032" spans="1:16" x14ac:dyDescent="0.25">
      <c r="A3032" s="390" t="str">
        <f t="shared" ref="A3032:A3036" si="1453">IF(O3032&lt;&gt;0,O3032,A3031)</f>
        <v>080740/AGETOP</v>
      </c>
      <c r="B3032" s="391">
        <v>88256</v>
      </c>
      <c r="C3032" s="392"/>
      <c r="D3032" s="392" t="s">
        <v>3297</v>
      </c>
      <c r="E3032" s="393"/>
      <c r="F3032" s="393" t="s">
        <v>517</v>
      </c>
      <c r="G3032" s="394">
        <v>0.5</v>
      </c>
      <c r="H3032" s="395">
        <f>VLOOKUP(B3032,'CMP-SIN-SD-10-2023'!A:D,4,0)</f>
        <v>29.39</v>
      </c>
      <c r="I3032" s="395"/>
      <c r="J3032" s="25">
        <f t="shared" ref="J3032:J3036" si="1454">TRUNC((H3032*G3032),2)</f>
        <v>14.69</v>
      </c>
      <c r="M3032" s="25">
        <f>VLOOKUP(B3032,'CMP-SIN-SD-10-2023'!A:D,4,0)</f>
        <v>29.39</v>
      </c>
      <c r="N3032" s="25" t="b">
        <f t="shared" ref="N3032:N3036" si="1455">M3032=H3032</f>
        <v>1</v>
      </c>
      <c r="O3032" s="377"/>
      <c r="P3032" s="377"/>
    </row>
    <row r="3033" spans="1:16" x14ac:dyDescent="0.25">
      <c r="A3033" s="367" t="str">
        <f t="shared" si="1453"/>
        <v>080740/AGETOP</v>
      </c>
      <c r="B3033" s="226">
        <v>88316</v>
      </c>
      <c r="C3033" s="227"/>
      <c r="D3033" s="227" t="s">
        <v>3346</v>
      </c>
      <c r="E3033" s="228"/>
      <c r="F3033" s="228" t="s">
        <v>517</v>
      </c>
      <c r="G3033" s="368">
        <v>0.5</v>
      </c>
      <c r="H3033" s="369">
        <f>VLOOKUP(B3033,'CMP-SIN-SD-10-2023'!A:D,4,0)</f>
        <v>21.91</v>
      </c>
      <c r="I3033" s="369"/>
      <c r="J3033" s="25">
        <f t="shared" si="1454"/>
        <v>10.95</v>
      </c>
      <c r="M3033" s="25">
        <f>VLOOKUP(B3033,'CMP-SIN-SD-10-2023'!A:D,4,0)</f>
        <v>21.91</v>
      </c>
      <c r="N3033" s="25" t="b">
        <f t="shared" si="1455"/>
        <v>1</v>
      </c>
      <c r="O3033" s="377"/>
      <c r="P3033" s="377"/>
    </row>
    <row r="3034" spans="1:16" x14ac:dyDescent="0.25">
      <c r="A3034" s="367" t="str">
        <f t="shared" si="1453"/>
        <v>080740/AGETOP</v>
      </c>
      <c r="B3034" s="226">
        <v>104</v>
      </c>
      <c r="C3034" s="227"/>
      <c r="D3034" s="227" t="s">
        <v>13838</v>
      </c>
      <c r="E3034" s="228"/>
      <c r="F3034" s="228" t="s">
        <v>13839</v>
      </c>
      <c r="G3034" s="368">
        <v>2E-3</v>
      </c>
      <c r="H3034" s="369">
        <v>167.03</v>
      </c>
      <c r="I3034" s="369"/>
      <c r="J3034" s="25">
        <f t="shared" si="1454"/>
        <v>0.33</v>
      </c>
      <c r="M3034" s="25" t="e">
        <f>VLOOKUP(B3034,'CMP-SIN-SD-10-2023'!A:D,4,0)</f>
        <v>#N/A</v>
      </c>
      <c r="N3034" s="25" t="e">
        <f t="shared" si="1455"/>
        <v>#N/A</v>
      </c>
      <c r="O3034" s="377"/>
      <c r="P3034" s="377" t="s">
        <v>13837</v>
      </c>
    </row>
    <row r="3035" spans="1:16" x14ac:dyDescent="0.25">
      <c r="A3035" s="367" t="str">
        <f t="shared" si="1453"/>
        <v>080740/AGETOP</v>
      </c>
      <c r="B3035" s="226">
        <v>1215</v>
      </c>
      <c r="C3035" s="227"/>
      <c r="D3035" s="227" t="s">
        <v>13840</v>
      </c>
      <c r="E3035" s="228"/>
      <c r="F3035" s="228" t="s">
        <v>13841</v>
      </c>
      <c r="G3035" s="368">
        <v>0.9</v>
      </c>
      <c r="H3035" s="369">
        <v>0.68</v>
      </c>
      <c r="I3035" s="369"/>
      <c r="J3035" s="25">
        <f t="shared" si="1454"/>
        <v>0.61</v>
      </c>
      <c r="M3035" s="25" t="e">
        <f>VLOOKUP(B3035,'CMP-SIN-SD-10-2023'!A:D,4,0)</f>
        <v>#N/A</v>
      </c>
      <c r="N3035" s="25" t="e">
        <f t="shared" si="1455"/>
        <v>#N/A</v>
      </c>
      <c r="O3035" s="377"/>
      <c r="P3035" s="377" t="s">
        <v>13837</v>
      </c>
    </row>
    <row r="3036" spans="1:16" x14ac:dyDescent="0.25">
      <c r="A3036" s="378" t="str">
        <f t="shared" si="1453"/>
        <v>080740/AGETOP</v>
      </c>
      <c r="B3036" s="379" t="s">
        <v>14288</v>
      </c>
      <c r="C3036" s="380"/>
      <c r="D3036" s="380" t="s">
        <v>14289</v>
      </c>
      <c r="E3036" s="381"/>
      <c r="F3036" s="381" t="s">
        <v>13836</v>
      </c>
      <c r="G3036" s="382">
        <v>1</v>
      </c>
      <c r="H3036" s="383">
        <v>17.329999999999998</v>
      </c>
      <c r="I3036" s="383"/>
      <c r="J3036" s="25">
        <f t="shared" si="1454"/>
        <v>17.329999999999998</v>
      </c>
      <c r="M3036" s="25" t="e">
        <f>VLOOKUP(B3036,'CMP-SIN-SD-10-2023'!A:D,4,0)</f>
        <v>#N/A</v>
      </c>
      <c r="N3036" s="25" t="e">
        <f t="shared" si="1455"/>
        <v>#N/A</v>
      </c>
      <c r="O3036" s="377"/>
      <c r="P3036" s="377" t="s">
        <v>13837</v>
      </c>
    </row>
    <row r="3037" spans="1:16" x14ac:dyDescent="0.25">
      <c r="A3037" s="328" t="s">
        <v>14290</v>
      </c>
      <c r="B3037" s="357"/>
      <c r="C3037" s="339" t="s">
        <v>14291</v>
      </c>
      <c r="D3037" s="339"/>
      <c r="E3037" s="334" t="s">
        <v>6</v>
      </c>
      <c r="F3037" s="334"/>
      <c r="G3037" s="358"/>
      <c r="H3037" s="359"/>
      <c r="I3037" s="340">
        <f>SUMIF(A:A,A3037,J:J)</f>
        <v>20.03</v>
      </c>
      <c r="J3037" s="377"/>
      <c r="K3037" s="377"/>
      <c r="L3037" s="377"/>
      <c r="M3037" s="377"/>
      <c r="N3037" s="377"/>
      <c r="O3037" s="377"/>
      <c r="P3037" s="377"/>
    </row>
    <row r="3038" spans="1:16" x14ac:dyDescent="0.25">
      <c r="A3038" s="390" t="str">
        <f t="shared" ref="A3038:A3042" si="1456">IF(O3038&lt;&gt;0,O3038,A3037)</f>
        <v>080730/AGETOP</v>
      </c>
      <c r="B3038" s="391">
        <v>5</v>
      </c>
      <c r="C3038" s="392"/>
      <c r="D3038" s="392" t="s">
        <v>14193</v>
      </c>
      <c r="E3038" s="393"/>
      <c r="F3038" s="393" t="s">
        <v>517</v>
      </c>
      <c r="G3038" s="394">
        <v>0.4</v>
      </c>
      <c r="H3038" s="395">
        <v>8.75</v>
      </c>
      <c r="I3038" s="395"/>
      <c r="J3038" s="25">
        <f t="shared" ref="J3038:J3042" si="1457">TRUNC((H3038*G3038),2)</f>
        <v>3.5</v>
      </c>
      <c r="M3038" s="25" t="e">
        <f>VLOOKUP(B3038,'CMP-SIN-SD-10-2023'!A:D,4,0)</f>
        <v>#N/A</v>
      </c>
      <c r="N3038" s="25" t="e">
        <f t="shared" ref="N3038:N3042" si="1458">M3038=H3038</f>
        <v>#N/A</v>
      </c>
      <c r="O3038" s="377"/>
      <c r="P3038" s="377" t="s">
        <v>13837</v>
      </c>
    </row>
    <row r="3039" spans="1:16" x14ac:dyDescent="0.25">
      <c r="A3039" s="367" t="str">
        <f t="shared" si="1456"/>
        <v>080730/AGETOP</v>
      </c>
      <c r="B3039" s="226">
        <v>28</v>
      </c>
      <c r="C3039" s="227"/>
      <c r="D3039" s="227" t="s">
        <v>14292</v>
      </c>
      <c r="E3039" s="228"/>
      <c r="F3039" s="228" t="s">
        <v>517</v>
      </c>
      <c r="G3039" s="368">
        <v>0.4</v>
      </c>
      <c r="H3039" s="369">
        <v>13.95</v>
      </c>
      <c r="I3039" s="369"/>
      <c r="J3039" s="25">
        <f t="shared" si="1457"/>
        <v>5.58</v>
      </c>
      <c r="M3039" s="25" t="e">
        <f>VLOOKUP(B3039,'CMP-SIN-SD-10-2023'!A:D,4,0)</f>
        <v>#N/A</v>
      </c>
      <c r="N3039" s="25" t="e">
        <f t="shared" si="1458"/>
        <v>#N/A</v>
      </c>
      <c r="O3039" s="377"/>
      <c r="P3039" s="377" t="s">
        <v>13837</v>
      </c>
    </row>
    <row r="3040" spans="1:16" x14ac:dyDescent="0.25">
      <c r="A3040" s="367" t="str">
        <f t="shared" si="1456"/>
        <v>080730/AGETOP</v>
      </c>
      <c r="B3040" s="226">
        <v>104</v>
      </c>
      <c r="C3040" s="227"/>
      <c r="D3040" s="227" t="s">
        <v>13838</v>
      </c>
      <c r="E3040" s="228"/>
      <c r="F3040" s="228" t="s">
        <v>13839</v>
      </c>
      <c r="G3040" s="368">
        <v>2E-3</v>
      </c>
      <c r="H3040" s="369">
        <v>167.03</v>
      </c>
      <c r="I3040" s="369"/>
      <c r="J3040" s="25">
        <f t="shared" si="1457"/>
        <v>0.33</v>
      </c>
      <c r="M3040" s="25" t="e">
        <f>VLOOKUP(B3040,'CMP-SIN-SD-10-2023'!A:D,4,0)</f>
        <v>#N/A</v>
      </c>
      <c r="N3040" s="25" t="e">
        <f t="shared" si="1458"/>
        <v>#N/A</v>
      </c>
      <c r="O3040" s="377"/>
      <c r="P3040" s="377" t="s">
        <v>13837</v>
      </c>
    </row>
    <row r="3041" spans="1:16" x14ac:dyDescent="0.25">
      <c r="A3041" s="367" t="str">
        <f t="shared" si="1456"/>
        <v>080730/AGETOP</v>
      </c>
      <c r="B3041" s="226">
        <v>1215</v>
      </c>
      <c r="C3041" s="227"/>
      <c r="D3041" s="227" t="s">
        <v>13840</v>
      </c>
      <c r="E3041" s="228"/>
      <c r="F3041" s="228" t="s">
        <v>13841</v>
      </c>
      <c r="G3041" s="368">
        <v>0.9</v>
      </c>
      <c r="H3041" s="369">
        <v>0.68</v>
      </c>
      <c r="I3041" s="369"/>
      <c r="J3041" s="25">
        <f t="shared" si="1457"/>
        <v>0.61</v>
      </c>
      <c r="M3041" s="25" t="e">
        <f>VLOOKUP(B3041,'CMP-SIN-SD-10-2023'!A:D,4,0)</f>
        <v>#N/A</v>
      </c>
      <c r="N3041" s="25" t="e">
        <f t="shared" si="1458"/>
        <v>#N/A</v>
      </c>
      <c r="O3041" s="377"/>
      <c r="P3041" s="377" t="s">
        <v>13837</v>
      </c>
    </row>
    <row r="3042" spans="1:16" x14ac:dyDescent="0.25">
      <c r="A3042" s="378" t="str">
        <f t="shared" si="1456"/>
        <v>080730/AGETOP</v>
      </c>
      <c r="B3042" s="379" t="s">
        <v>14293</v>
      </c>
      <c r="C3042" s="380"/>
      <c r="D3042" s="380" t="s">
        <v>14294</v>
      </c>
      <c r="E3042" s="381"/>
      <c r="F3042" s="381" t="s">
        <v>13836</v>
      </c>
      <c r="G3042" s="382">
        <v>1</v>
      </c>
      <c r="H3042" s="383">
        <v>10.01</v>
      </c>
      <c r="I3042" s="383"/>
      <c r="J3042" s="25">
        <f t="shared" si="1457"/>
        <v>10.01</v>
      </c>
      <c r="M3042" s="25" t="e">
        <f>VLOOKUP(B3042,'CMP-SIN-SD-10-2023'!A:D,4,0)</f>
        <v>#N/A</v>
      </c>
      <c r="N3042" s="25" t="e">
        <f t="shared" si="1458"/>
        <v>#N/A</v>
      </c>
      <c r="O3042" s="377"/>
      <c r="P3042" s="377" t="s">
        <v>13837</v>
      </c>
    </row>
    <row r="3043" spans="1:16" ht="75" x14ac:dyDescent="0.25">
      <c r="A3043" s="328" t="s">
        <v>14295</v>
      </c>
      <c r="B3043" s="357"/>
      <c r="C3043" s="339" t="s">
        <v>14296</v>
      </c>
      <c r="D3043" s="339"/>
      <c r="E3043" s="334" t="s">
        <v>6</v>
      </c>
      <c r="F3043" s="334"/>
      <c r="G3043" s="358"/>
      <c r="H3043" s="359"/>
      <c r="I3043" s="340">
        <f>SUMIF(A:A,A3043,J:J)</f>
        <v>538.66</v>
      </c>
      <c r="J3043" s="377"/>
      <c r="K3043" s="377"/>
      <c r="L3043" s="377"/>
      <c r="M3043" s="377"/>
      <c r="N3043" s="377"/>
      <c r="O3043" s="377"/>
      <c r="P3043" s="377"/>
    </row>
    <row r="3044" spans="1:16" x14ac:dyDescent="0.25">
      <c r="A3044" s="390" t="str">
        <f t="shared" ref="A3044:A3046" si="1459">IF(O3044&lt;&gt;0,O3044,A3043)</f>
        <v>18.016.0140-0/EMOP</v>
      </c>
      <c r="B3044" s="391">
        <v>1968</v>
      </c>
      <c r="C3044" s="392"/>
      <c r="D3044" s="392" t="s">
        <v>14297</v>
      </c>
      <c r="E3044" s="393"/>
      <c r="F3044" s="393" t="s">
        <v>517</v>
      </c>
      <c r="G3044" s="394">
        <v>1.03</v>
      </c>
      <c r="H3044" s="395">
        <v>21.67</v>
      </c>
      <c r="I3044" s="395"/>
      <c r="J3044" s="25">
        <f t="shared" ref="J3044:J3046" si="1460">TRUNC((H3044*G3044),2)</f>
        <v>22.32</v>
      </c>
      <c r="M3044" s="25" t="e">
        <f>VLOOKUP(B3044,'CMP-SIN-SD-10-2023'!A:D,4,0)</f>
        <v>#N/A</v>
      </c>
      <c r="N3044" s="25" t="e">
        <f t="shared" ref="N3044:N3046" si="1461">M3044=H3044</f>
        <v>#N/A</v>
      </c>
      <c r="O3044" s="377"/>
      <c r="P3044" s="377" t="s">
        <v>13830</v>
      </c>
    </row>
    <row r="3045" spans="1:16" ht="30" x14ac:dyDescent="0.25">
      <c r="A3045" s="367" t="str">
        <f t="shared" si="1459"/>
        <v>18.016.0140-0/EMOP</v>
      </c>
      <c r="B3045" s="226">
        <v>1999</v>
      </c>
      <c r="C3045" s="227"/>
      <c r="D3045" s="227" t="s">
        <v>14298</v>
      </c>
      <c r="E3045" s="228"/>
      <c r="F3045" s="228" t="s">
        <v>517</v>
      </c>
      <c r="G3045" s="368">
        <v>1.03</v>
      </c>
      <c r="H3045" s="369">
        <v>15.69</v>
      </c>
      <c r="I3045" s="369"/>
      <c r="J3045" s="25">
        <f t="shared" si="1460"/>
        <v>16.16</v>
      </c>
      <c r="M3045" s="25" t="e">
        <f>VLOOKUP(B3045,'CMP-SIN-SD-10-2023'!A:D,4,0)</f>
        <v>#N/A</v>
      </c>
      <c r="N3045" s="25" t="e">
        <f t="shared" si="1461"/>
        <v>#N/A</v>
      </c>
      <c r="O3045" s="377"/>
      <c r="P3045" s="377" t="s">
        <v>13830</v>
      </c>
    </row>
    <row r="3046" spans="1:16" ht="45" x14ac:dyDescent="0.25">
      <c r="A3046" s="378" t="str">
        <f t="shared" si="1459"/>
        <v>18.016.0140-0/EMOP</v>
      </c>
      <c r="B3046" s="379">
        <v>14487</v>
      </c>
      <c r="C3046" s="380"/>
      <c r="D3046" s="380" t="s">
        <v>14299</v>
      </c>
      <c r="E3046" s="381"/>
      <c r="F3046" s="381" t="s">
        <v>6</v>
      </c>
      <c r="G3046" s="382">
        <v>1</v>
      </c>
      <c r="H3046" s="383">
        <v>500.18</v>
      </c>
      <c r="I3046" s="383"/>
      <c r="J3046" s="25">
        <f t="shared" si="1460"/>
        <v>500.18</v>
      </c>
      <c r="M3046" s="25" t="e">
        <f>VLOOKUP(B3046,'CMP-SIN-SD-10-2023'!A:D,4,0)</f>
        <v>#N/A</v>
      </c>
      <c r="N3046" s="25" t="e">
        <f t="shared" si="1461"/>
        <v>#N/A</v>
      </c>
      <c r="O3046" s="377"/>
      <c r="P3046" s="377" t="s">
        <v>13830</v>
      </c>
    </row>
    <row r="3047" spans="1:16" ht="30" x14ac:dyDescent="0.25">
      <c r="A3047" s="328" t="s">
        <v>14300</v>
      </c>
      <c r="B3047" s="357"/>
      <c r="C3047" s="339" t="s">
        <v>14301</v>
      </c>
      <c r="D3047" s="339"/>
      <c r="E3047" s="334" t="s">
        <v>6</v>
      </c>
      <c r="F3047" s="334"/>
      <c r="G3047" s="358"/>
      <c r="H3047" s="359"/>
      <c r="I3047" s="340">
        <f>SUMIF(A:A,A3047,J:J)</f>
        <v>240.65</v>
      </c>
      <c r="J3047" s="377"/>
      <c r="K3047" s="377"/>
      <c r="L3047" s="377"/>
      <c r="M3047" s="377"/>
      <c r="N3047" s="377"/>
      <c r="O3047" s="377"/>
      <c r="P3047" s="377"/>
    </row>
    <row r="3048" spans="1:16" x14ac:dyDescent="0.25">
      <c r="A3048" s="390" t="str">
        <f t="shared" ref="A3048:A3071" si="1462">IF(O3048&lt;&gt;0,O3048,A3047)</f>
        <v>08211/ORSE</v>
      </c>
      <c r="B3048" s="391">
        <v>2696</v>
      </c>
      <c r="C3048" s="392"/>
      <c r="D3048" s="392" t="s">
        <v>13949</v>
      </c>
      <c r="E3048" s="393"/>
      <c r="F3048" s="393" t="s">
        <v>517</v>
      </c>
      <c r="G3048" s="394">
        <v>0.5</v>
      </c>
      <c r="H3048" s="395">
        <f>VLOOKUP(B3048,'INS-SIN-SD-10-2023'!A:D,4,0)</f>
        <v>21.06</v>
      </c>
      <c r="I3048" s="395"/>
      <c r="J3048" s="25">
        <f t="shared" ref="J3048:J3071" si="1463">TRUNC((H3048*G3048),2)</f>
        <v>10.53</v>
      </c>
      <c r="M3048" s="25">
        <f>VLOOKUP(B3048,'INS-SIN-SD-10-2023'!A:D,4,0)</f>
        <v>21.06</v>
      </c>
      <c r="N3048" s="25" t="b">
        <f t="shared" ref="N3048:N3071" si="1464">M3048=H3048</f>
        <v>1</v>
      </c>
      <c r="O3048" s="377"/>
      <c r="P3048" s="377" t="s">
        <v>13813</v>
      </c>
    </row>
    <row r="3049" spans="1:16" x14ac:dyDescent="0.25">
      <c r="A3049" s="367" t="str">
        <f t="shared" si="1462"/>
        <v>08211/ORSE</v>
      </c>
      <c r="B3049" s="226" t="s">
        <v>13950</v>
      </c>
      <c r="C3049" s="227"/>
      <c r="D3049" s="227" t="s">
        <v>13951</v>
      </c>
      <c r="E3049" s="228"/>
      <c r="F3049" s="228" t="s">
        <v>16</v>
      </c>
      <c r="G3049" s="368">
        <v>0.42</v>
      </c>
      <c r="H3049" s="369">
        <v>0.26</v>
      </c>
      <c r="I3049" s="369"/>
      <c r="J3049" s="25">
        <f t="shared" si="1463"/>
        <v>0.1</v>
      </c>
      <c r="M3049" s="25" t="e">
        <f>VLOOKUP(B3049,'INS-SIN-SD-10-2023'!A:D,4,0)</f>
        <v>#N/A</v>
      </c>
      <c r="N3049" s="25" t="e">
        <f t="shared" si="1464"/>
        <v>#N/A</v>
      </c>
      <c r="O3049" s="377"/>
      <c r="P3049" s="377" t="s">
        <v>13813</v>
      </c>
    </row>
    <row r="3050" spans="1:16" x14ac:dyDescent="0.25">
      <c r="A3050" s="367" t="str">
        <f t="shared" si="1462"/>
        <v>08211/ORSE</v>
      </c>
      <c r="B3050" s="226" t="s">
        <v>13952</v>
      </c>
      <c r="C3050" s="227"/>
      <c r="D3050" s="227" t="s">
        <v>13953</v>
      </c>
      <c r="E3050" s="228"/>
      <c r="F3050" s="228" t="s">
        <v>6</v>
      </c>
      <c r="G3050" s="368">
        <v>3.27E-2</v>
      </c>
      <c r="H3050" s="369">
        <v>4</v>
      </c>
      <c r="I3050" s="369"/>
      <c r="J3050" s="25">
        <f t="shared" si="1463"/>
        <v>0.13</v>
      </c>
      <c r="M3050" s="25" t="e">
        <f>VLOOKUP(B3050,'INS-SIN-SD-10-2023'!A:D,4,0)</f>
        <v>#N/A</v>
      </c>
      <c r="N3050" s="25" t="e">
        <f t="shared" si="1464"/>
        <v>#N/A</v>
      </c>
      <c r="O3050" s="377"/>
      <c r="P3050" s="377" t="s">
        <v>13813</v>
      </c>
    </row>
    <row r="3051" spans="1:16" x14ac:dyDescent="0.25">
      <c r="A3051" s="367" t="str">
        <f t="shared" si="1462"/>
        <v>08211/ORSE</v>
      </c>
      <c r="B3051" s="226" t="s">
        <v>13954</v>
      </c>
      <c r="C3051" s="227"/>
      <c r="D3051" s="227" t="s">
        <v>13955</v>
      </c>
      <c r="E3051" s="228"/>
      <c r="F3051" s="228" t="s">
        <v>6</v>
      </c>
      <c r="G3051" s="368">
        <v>5.0900000000000001E-2</v>
      </c>
      <c r="H3051" s="369">
        <v>10</v>
      </c>
      <c r="I3051" s="369"/>
      <c r="J3051" s="25">
        <f t="shared" si="1463"/>
        <v>0.5</v>
      </c>
      <c r="M3051" s="25" t="e">
        <f>VLOOKUP(B3051,'INS-SIN-SD-10-2023'!A:D,4,0)</f>
        <v>#N/A</v>
      </c>
      <c r="N3051" s="25" t="e">
        <f t="shared" si="1464"/>
        <v>#N/A</v>
      </c>
      <c r="O3051" s="377"/>
      <c r="P3051" s="377" t="s">
        <v>13813</v>
      </c>
    </row>
    <row r="3052" spans="1:16" x14ac:dyDescent="0.25">
      <c r="A3052" s="367" t="str">
        <f t="shared" si="1462"/>
        <v>08211/ORSE</v>
      </c>
      <c r="B3052" s="226" t="s">
        <v>13956</v>
      </c>
      <c r="C3052" s="227"/>
      <c r="D3052" s="227" t="s">
        <v>13957</v>
      </c>
      <c r="E3052" s="228"/>
      <c r="F3052" s="228" t="s">
        <v>6</v>
      </c>
      <c r="G3052" s="368">
        <v>8.0000000000000004E-4</v>
      </c>
      <c r="H3052" s="369">
        <v>71.28</v>
      </c>
      <c r="I3052" s="369"/>
      <c r="J3052" s="25">
        <f t="shared" si="1463"/>
        <v>0.05</v>
      </c>
      <c r="M3052" s="25" t="e">
        <f>VLOOKUP(B3052,'INS-SIN-SD-10-2023'!A:D,4,0)</f>
        <v>#N/A</v>
      </c>
      <c r="N3052" s="25" t="e">
        <f t="shared" si="1464"/>
        <v>#N/A</v>
      </c>
      <c r="O3052" s="377"/>
      <c r="P3052" s="377" t="s">
        <v>13813</v>
      </c>
    </row>
    <row r="3053" spans="1:16" x14ac:dyDescent="0.25">
      <c r="A3053" s="367" t="str">
        <f t="shared" si="1462"/>
        <v>08211/ORSE</v>
      </c>
      <c r="B3053" s="226" t="s">
        <v>13958</v>
      </c>
      <c r="C3053" s="227"/>
      <c r="D3053" s="227" t="s">
        <v>13959</v>
      </c>
      <c r="E3053" s="228"/>
      <c r="F3053" s="228" t="s">
        <v>13960</v>
      </c>
      <c r="G3053" s="368">
        <v>4.0000000000000002E-4</v>
      </c>
      <c r="H3053" s="369">
        <v>5.3</v>
      </c>
      <c r="I3053" s="369"/>
      <c r="J3053" s="25">
        <f t="shared" si="1463"/>
        <v>0</v>
      </c>
      <c r="M3053" s="25" t="e">
        <f>VLOOKUP(B3053,'INS-SIN-SD-10-2023'!A:D,4,0)</f>
        <v>#N/A</v>
      </c>
      <c r="N3053" s="25" t="e">
        <f t="shared" si="1464"/>
        <v>#N/A</v>
      </c>
      <c r="O3053" s="377"/>
      <c r="P3053" s="377" t="s">
        <v>13813</v>
      </c>
    </row>
    <row r="3054" spans="1:16" ht="30" x14ac:dyDescent="0.25">
      <c r="A3054" s="367" t="str">
        <f t="shared" si="1462"/>
        <v>08211/ORSE</v>
      </c>
      <c r="B3054" s="226" t="s">
        <v>14302</v>
      </c>
      <c r="C3054" s="227"/>
      <c r="D3054" s="227" t="s">
        <v>14301</v>
      </c>
      <c r="E3054" s="228"/>
      <c r="F3054" s="228" t="s">
        <v>6</v>
      </c>
      <c r="G3054" s="368">
        <v>1</v>
      </c>
      <c r="H3054" s="369">
        <v>228.65</v>
      </c>
      <c r="I3054" s="369"/>
      <c r="J3054" s="25">
        <f t="shared" si="1463"/>
        <v>228.65</v>
      </c>
      <c r="M3054" s="25" t="e">
        <f>VLOOKUP(B3054,'INS-SIN-SD-10-2023'!A:D,4,0)</f>
        <v>#N/A</v>
      </c>
      <c r="N3054" s="25" t="e">
        <f t="shared" si="1464"/>
        <v>#N/A</v>
      </c>
      <c r="O3054" s="377"/>
      <c r="P3054" s="377" t="s">
        <v>13813</v>
      </c>
    </row>
    <row r="3055" spans="1:16" x14ac:dyDescent="0.25">
      <c r="A3055" s="367" t="str">
        <f t="shared" si="1462"/>
        <v>08211/ORSE</v>
      </c>
      <c r="B3055" s="226">
        <v>12892</v>
      </c>
      <c r="C3055" s="227"/>
      <c r="D3055" s="227" t="s">
        <v>13963</v>
      </c>
      <c r="E3055" s="228"/>
      <c r="F3055" s="228" t="s">
        <v>13964</v>
      </c>
      <c r="G3055" s="368">
        <v>1.1999999999999999E-3</v>
      </c>
      <c r="H3055" s="369">
        <f>VLOOKUP(B3055,'INS-SIN-SD-10-2023'!A:D,4,0)</f>
        <v>13.81</v>
      </c>
      <c r="I3055" s="369"/>
      <c r="J3055" s="25">
        <f t="shared" si="1463"/>
        <v>0.01</v>
      </c>
      <c r="M3055" s="25">
        <f>VLOOKUP(B3055,'INS-SIN-SD-10-2023'!A:D,4,0)</f>
        <v>13.81</v>
      </c>
      <c r="N3055" s="25" t="b">
        <f t="shared" si="1464"/>
        <v>1</v>
      </c>
      <c r="O3055" s="377"/>
      <c r="P3055" s="377" t="s">
        <v>13813</v>
      </c>
    </row>
    <row r="3056" spans="1:16" x14ac:dyDescent="0.25">
      <c r="A3056" s="367" t="str">
        <f t="shared" si="1462"/>
        <v>08211/ORSE</v>
      </c>
      <c r="B3056" s="226">
        <v>12893</v>
      </c>
      <c r="C3056" s="227"/>
      <c r="D3056" s="227" t="s">
        <v>13965</v>
      </c>
      <c r="E3056" s="228"/>
      <c r="F3056" s="228" t="s">
        <v>13964</v>
      </c>
      <c r="G3056" s="368">
        <v>4.0000000000000002E-4</v>
      </c>
      <c r="H3056" s="369">
        <f>VLOOKUP(B3056,'INS-SIN-SD-10-2023'!A:D,4,0)</f>
        <v>73.680000000000007</v>
      </c>
      <c r="I3056" s="369"/>
      <c r="J3056" s="25">
        <f t="shared" si="1463"/>
        <v>0.02</v>
      </c>
      <c r="M3056" s="25">
        <f>VLOOKUP(B3056,'INS-SIN-SD-10-2023'!A:D,4,0)</f>
        <v>73.680000000000007</v>
      </c>
      <c r="N3056" s="25" t="b">
        <f t="shared" si="1464"/>
        <v>1</v>
      </c>
      <c r="O3056" s="377"/>
      <c r="P3056" s="377" t="s">
        <v>13813</v>
      </c>
    </row>
    <row r="3057" spans="1:16" x14ac:dyDescent="0.25">
      <c r="A3057" s="367" t="str">
        <f t="shared" si="1462"/>
        <v>08211/ORSE</v>
      </c>
      <c r="B3057" s="226">
        <v>12894</v>
      </c>
      <c r="C3057" s="227"/>
      <c r="D3057" s="227" t="s">
        <v>13966</v>
      </c>
      <c r="E3057" s="228"/>
      <c r="F3057" s="228" t="s">
        <v>6</v>
      </c>
      <c r="G3057" s="368">
        <v>1E-4</v>
      </c>
      <c r="H3057" s="369">
        <f>VLOOKUP(B3057,'INS-SIN-SD-10-2023'!A:D,4,0)</f>
        <v>19.95</v>
      </c>
      <c r="I3057" s="369"/>
      <c r="J3057" s="25">
        <f t="shared" si="1463"/>
        <v>0</v>
      </c>
      <c r="M3057" s="25">
        <f>VLOOKUP(B3057,'INS-SIN-SD-10-2023'!A:D,4,0)</f>
        <v>19.95</v>
      </c>
      <c r="N3057" s="25" t="b">
        <f t="shared" si="1464"/>
        <v>1</v>
      </c>
      <c r="O3057" s="377"/>
      <c r="P3057" s="377" t="s">
        <v>13813</v>
      </c>
    </row>
    <row r="3058" spans="1:16" x14ac:dyDescent="0.25">
      <c r="A3058" s="367" t="str">
        <f t="shared" si="1462"/>
        <v>08211/ORSE</v>
      </c>
      <c r="B3058" s="226">
        <v>12895</v>
      </c>
      <c r="C3058" s="227"/>
      <c r="D3058" s="227" t="s">
        <v>13967</v>
      </c>
      <c r="E3058" s="228"/>
      <c r="F3058" s="228" t="s">
        <v>6</v>
      </c>
      <c r="G3058" s="368">
        <v>2.9999999999999997E-4</v>
      </c>
      <c r="H3058" s="369">
        <f>VLOOKUP(B3058,'INS-SIN-SD-10-2023'!A:D,4,0)</f>
        <v>15.35</v>
      </c>
      <c r="I3058" s="369"/>
      <c r="J3058" s="25">
        <f t="shared" si="1463"/>
        <v>0</v>
      </c>
      <c r="M3058" s="25">
        <f>VLOOKUP(B3058,'INS-SIN-SD-10-2023'!A:D,4,0)</f>
        <v>15.35</v>
      </c>
      <c r="N3058" s="25" t="b">
        <f t="shared" si="1464"/>
        <v>1</v>
      </c>
      <c r="O3058" s="377"/>
      <c r="P3058" s="377" t="s">
        <v>13813</v>
      </c>
    </row>
    <row r="3059" spans="1:16" x14ac:dyDescent="0.25">
      <c r="A3059" s="367" t="str">
        <f t="shared" si="1462"/>
        <v>08211/ORSE</v>
      </c>
      <c r="B3059" s="226" t="s">
        <v>13968</v>
      </c>
      <c r="C3059" s="227"/>
      <c r="D3059" s="227" t="s">
        <v>13969</v>
      </c>
      <c r="E3059" s="228"/>
      <c r="F3059" s="228" t="s">
        <v>6</v>
      </c>
      <c r="G3059" s="368">
        <v>5.9999999999999995E-4</v>
      </c>
      <c r="H3059" s="369">
        <v>16.899999999999999</v>
      </c>
      <c r="I3059" s="369"/>
      <c r="J3059" s="25">
        <f t="shared" si="1463"/>
        <v>0.01</v>
      </c>
      <c r="M3059" s="25" t="e">
        <f>VLOOKUP(B3059,'INS-SIN-SD-10-2023'!A:D,4,0)</f>
        <v>#N/A</v>
      </c>
      <c r="N3059" s="25" t="e">
        <f t="shared" si="1464"/>
        <v>#N/A</v>
      </c>
      <c r="O3059" s="377"/>
      <c r="P3059" s="377" t="s">
        <v>13813</v>
      </c>
    </row>
    <row r="3060" spans="1:16" x14ac:dyDescent="0.25">
      <c r="A3060" s="367" t="str">
        <f t="shared" si="1462"/>
        <v>08211/ORSE</v>
      </c>
      <c r="B3060" s="226" t="s">
        <v>13970</v>
      </c>
      <c r="C3060" s="227"/>
      <c r="D3060" s="227" t="s">
        <v>13971</v>
      </c>
      <c r="E3060" s="228"/>
      <c r="F3060" s="228" t="s">
        <v>6</v>
      </c>
      <c r="G3060" s="368">
        <v>4.0000000000000002E-4</v>
      </c>
      <c r="H3060" s="369">
        <v>19</v>
      </c>
      <c r="I3060" s="369"/>
      <c r="J3060" s="25">
        <f t="shared" si="1463"/>
        <v>0</v>
      </c>
      <c r="M3060" s="25" t="e">
        <f>VLOOKUP(B3060,'INS-SIN-SD-10-2023'!A:D,4,0)</f>
        <v>#N/A</v>
      </c>
      <c r="N3060" s="25" t="e">
        <f t="shared" si="1464"/>
        <v>#N/A</v>
      </c>
      <c r="O3060" s="377"/>
      <c r="P3060" s="377" t="s">
        <v>13813</v>
      </c>
    </row>
    <row r="3061" spans="1:16" x14ac:dyDescent="0.25">
      <c r="A3061" s="367" t="str">
        <f t="shared" si="1462"/>
        <v>08211/ORSE</v>
      </c>
      <c r="B3061" s="226" t="s">
        <v>13972</v>
      </c>
      <c r="C3061" s="227"/>
      <c r="D3061" s="227" t="s">
        <v>13973</v>
      </c>
      <c r="E3061" s="228"/>
      <c r="F3061" s="228" t="s">
        <v>6</v>
      </c>
      <c r="G3061" s="368">
        <v>2.9999999999999997E-4</v>
      </c>
      <c r="H3061" s="369">
        <v>21.96</v>
      </c>
      <c r="I3061" s="369"/>
      <c r="J3061" s="25">
        <f t="shared" si="1463"/>
        <v>0</v>
      </c>
      <c r="M3061" s="25" t="e">
        <f>VLOOKUP(B3061,'INS-SIN-SD-10-2023'!A:D,4,0)</f>
        <v>#N/A</v>
      </c>
      <c r="N3061" s="25" t="e">
        <f t="shared" si="1464"/>
        <v>#N/A</v>
      </c>
      <c r="O3061" s="377"/>
      <c r="P3061" s="377" t="s">
        <v>13813</v>
      </c>
    </row>
    <row r="3062" spans="1:16" x14ac:dyDescent="0.25">
      <c r="A3062" s="367" t="str">
        <f t="shared" si="1462"/>
        <v>08211/ORSE</v>
      </c>
      <c r="B3062" s="226" t="s">
        <v>13974</v>
      </c>
      <c r="C3062" s="227"/>
      <c r="D3062" s="227" t="s">
        <v>13975</v>
      </c>
      <c r="E3062" s="228"/>
      <c r="F3062" s="228" t="s">
        <v>6</v>
      </c>
      <c r="G3062" s="368">
        <v>2.0000000000000001E-4</v>
      </c>
      <c r="H3062" s="369">
        <v>60</v>
      </c>
      <c r="I3062" s="369"/>
      <c r="J3062" s="25">
        <f t="shared" si="1463"/>
        <v>0.01</v>
      </c>
      <c r="M3062" s="25" t="e">
        <f>VLOOKUP(B3062,'INS-SIN-SD-10-2023'!A:D,4,0)</f>
        <v>#N/A</v>
      </c>
      <c r="N3062" s="25" t="e">
        <f t="shared" si="1464"/>
        <v>#N/A</v>
      </c>
      <c r="O3062" s="377"/>
      <c r="P3062" s="377" t="s">
        <v>13813</v>
      </c>
    </row>
    <row r="3063" spans="1:16" x14ac:dyDescent="0.25">
      <c r="A3063" s="367" t="str">
        <f t="shared" si="1462"/>
        <v>08211/ORSE</v>
      </c>
      <c r="B3063" s="226" t="s">
        <v>13976</v>
      </c>
      <c r="C3063" s="227"/>
      <c r="D3063" s="227" t="s">
        <v>13977</v>
      </c>
      <c r="E3063" s="228"/>
      <c r="F3063" s="228" t="s">
        <v>6</v>
      </c>
      <c r="G3063" s="368">
        <v>2.0000000000000001E-4</v>
      </c>
      <c r="H3063" s="369">
        <v>31.36</v>
      </c>
      <c r="I3063" s="369"/>
      <c r="J3063" s="25">
        <f t="shared" si="1463"/>
        <v>0</v>
      </c>
      <c r="M3063" s="25" t="e">
        <f>VLOOKUP(B3063,'INS-SIN-SD-10-2023'!A:D,4,0)</f>
        <v>#N/A</v>
      </c>
      <c r="N3063" s="25" t="e">
        <f t="shared" si="1464"/>
        <v>#N/A</v>
      </c>
      <c r="O3063" s="377"/>
      <c r="P3063" s="377" t="s">
        <v>13813</v>
      </c>
    </row>
    <row r="3064" spans="1:16" x14ac:dyDescent="0.25">
      <c r="A3064" s="367" t="str">
        <f t="shared" si="1462"/>
        <v>08211/ORSE</v>
      </c>
      <c r="B3064" s="226" t="s">
        <v>13978</v>
      </c>
      <c r="C3064" s="227"/>
      <c r="D3064" s="227" t="s">
        <v>13979</v>
      </c>
      <c r="E3064" s="228"/>
      <c r="F3064" s="228" t="s">
        <v>6</v>
      </c>
      <c r="G3064" s="368">
        <v>2.2000000000000001E-3</v>
      </c>
      <c r="H3064" s="369">
        <v>140</v>
      </c>
      <c r="I3064" s="369"/>
      <c r="J3064" s="25">
        <f t="shared" si="1463"/>
        <v>0.3</v>
      </c>
      <c r="M3064" s="25" t="e">
        <f>VLOOKUP(B3064,'INS-SIN-SD-10-2023'!A:D,4,0)</f>
        <v>#N/A</v>
      </c>
      <c r="N3064" s="25" t="e">
        <f t="shared" si="1464"/>
        <v>#N/A</v>
      </c>
      <c r="O3064" s="377"/>
      <c r="P3064" s="377" t="s">
        <v>13813</v>
      </c>
    </row>
    <row r="3065" spans="1:16" x14ac:dyDescent="0.25">
      <c r="A3065" s="367" t="str">
        <f t="shared" si="1462"/>
        <v>08211/ORSE</v>
      </c>
      <c r="B3065" s="226" t="s">
        <v>13980</v>
      </c>
      <c r="C3065" s="227"/>
      <c r="D3065" s="227" t="s">
        <v>13981</v>
      </c>
      <c r="E3065" s="228"/>
      <c r="F3065" s="228" t="s">
        <v>6</v>
      </c>
      <c r="G3065" s="368">
        <v>2.2000000000000001E-3</v>
      </c>
      <c r="H3065" s="369">
        <v>4.9000000000000004</v>
      </c>
      <c r="I3065" s="369"/>
      <c r="J3065" s="25">
        <f t="shared" si="1463"/>
        <v>0.01</v>
      </c>
      <c r="M3065" s="25" t="e">
        <f>VLOOKUP(B3065,'INS-SIN-SD-10-2023'!A:D,4,0)</f>
        <v>#N/A</v>
      </c>
      <c r="N3065" s="25" t="e">
        <f t="shared" si="1464"/>
        <v>#N/A</v>
      </c>
      <c r="O3065" s="377"/>
      <c r="P3065" s="377" t="s">
        <v>13813</v>
      </c>
    </row>
    <row r="3066" spans="1:16" x14ac:dyDescent="0.25">
      <c r="A3066" s="367" t="str">
        <f t="shared" si="1462"/>
        <v>08211/ORSE</v>
      </c>
      <c r="B3066" s="226" t="s">
        <v>13982</v>
      </c>
      <c r="C3066" s="227"/>
      <c r="D3066" s="227" t="s">
        <v>13983</v>
      </c>
      <c r="E3066" s="228"/>
      <c r="F3066" s="228" t="s">
        <v>6</v>
      </c>
      <c r="G3066" s="368">
        <v>8.9999999999999998E-4</v>
      </c>
      <c r="H3066" s="369">
        <v>35.9</v>
      </c>
      <c r="I3066" s="369"/>
      <c r="J3066" s="25">
        <f t="shared" si="1463"/>
        <v>0.03</v>
      </c>
      <c r="M3066" s="25" t="e">
        <f>VLOOKUP(B3066,'INS-SIN-SD-10-2023'!A:D,4,0)</f>
        <v>#N/A</v>
      </c>
      <c r="N3066" s="25" t="e">
        <f t="shared" si="1464"/>
        <v>#N/A</v>
      </c>
      <c r="O3066" s="377"/>
      <c r="P3066" s="377" t="s">
        <v>13813</v>
      </c>
    </row>
    <row r="3067" spans="1:16" x14ac:dyDescent="0.25">
      <c r="A3067" s="367" t="str">
        <f t="shared" si="1462"/>
        <v>08211/ORSE</v>
      </c>
      <c r="B3067" s="226" t="s">
        <v>13984</v>
      </c>
      <c r="C3067" s="227"/>
      <c r="D3067" s="227" t="s">
        <v>13985</v>
      </c>
      <c r="E3067" s="228"/>
      <c r="F3067" s="228" t="s">
        <v>6</v>
      </c>
      <c r="G3067" s="368">
        <v>0</v>
      </c>
      <c r="H3067" s="369">
        <v>28.9</v>
      </c>
      <c r="I3067" s="369"/>
      <c r="J3067" s="25">
        <f t="shared" si="1463"/>
        <v>0</v>
      </c>
      <c r="M3067" s="25" t="e">
        <f>VLOOKUP(B3067,'INS-SIN-SD-10-2023'!A:D,4,0)</f>
        <v>#N/A</v>
      </c>
      <c r="N3067" s="25" t="e">
        <f t="shared" si="1464"/>
        <v>#N/A</v>
      </c>
      <c r="O3067" s="377"/>
      <c r="P3067" s="377" t="s">
        <v>13813</v>
      </c>
    </row>
    <row r="3068" spans="1:16" x14ac:dyDescent="0.25">
      <c r="A3068" s="367" t="str">
        <f t="shared" si="1462"/>
        <v>08211/ORSE</v>
      </c>
      <c r="B3068" s="226" t="s">
        <v>13986</v>
      </c>
      <c r="C3068" s="227"/>
      <c r="D3068" s="227" t="s">
        <v>13987</v>
      </c>
      <c r="E3068" s="228"/>
      <c r="F3068" s="228" t="s">
        <v>6</v>
      </c>
      <c r="G3068" s="368">
        <v>0</v>
      </c>
      <c r="H3068" s="369">
        <v>44.69</v>
      </c>
      <c r="I3068" s="369"/>
      <c r="J3068" s="25">
        <f t="shared" si="1463"/>
        <v>0</v>
      </c>
      <c r="M3068" s="25" t="e">
        <f>VLOOKUP(B3068,'INS-SIN-SD-10-2023'!A:D,4,0)</f>
        <v>#N/A</v>
      </c>
      <c r="N3068" s="25" t="e">
        <f t="shared" si="1464"/>
        <v>#N/A</v>
      </c>
      <c r="O3068" s="377"/>
      <c r="P3068" s="377" t="s">
        <v>13813</v>
      </c>
    </row>
    <row r="3069" spans="1:16" x14ac:dyDescent="0.25">
      <c r="A3069" s="367" t="str">
        <f t="shared" si="1462"/>
        <v>08211/ORSE</v>
      </c>
      <c r="B3069" s="226" t="s">
        <v>13988</v>
      </c>
      <c r="C3069" s="227"/>
      <c r="D3069" s="227" t="s">
        <v>13989</v>
      </c>
      <c r="E3069" s="228"/>
      <c r="F3069" s="228" t="s">
        <v>6</v>
      </c>
      <c r="G3069" s="368">
        <v>2.2000000000000001E-3</v>
      </c>
      <c r="H3069" s="369">
        <v>12.54</v>
      </c>
      <c r="I3069" s="369"/>
      <c r="J3069" s="25">
        <f t="shared" si="1463"/>
        <v>0.02</v>
      </c>
      <c r="M3069" s="25" t="e">
        <f>VLOOKUP(B3069,'INS-SIN-SD-10-2023'!A:D,4,0)</f>
        <v>#N/A</v>
      </c>
      <c r="N3069" s="25" t="e">
        <f t="shared" si="1464"/>
        <v>#N/A</v>
      </c>
      <c r="O3069" s="377"/>
      <c r="P3069" s="377" t="s">
        <v>13813</v>
      </c>
    </row>
    <row r="3070" spans="1:16" x14ac:dyDescent="0.25">
      <c r="A3070" s="367" t="str">
        <f t="shared" si="1462"/>
        <v>08211/ORSE</v>
      </c>
      <c r="B3070" s="226" t="s">
        <v>13990</v>
      </c>
      <c r="C3070" s="227"/>
      <c r="D3070" s="227" t="s">
        <v>13991</v>
      </c>
      <c r="E3070" s="228"/>
      <c r="F3070" s="228" t="s">
        <v>13863</v>
      </c>
      <c r="G3070" s="368">
        <v>2.0000000000000001E-4</v>
      </c>
      <c r="H3070" s="369">
        <v>300</v>
      </c>
      <c r="I3070" s="369"/>
      <c r="J3070" s="25">
        <f t="shared" si="1463"/>
        <v>0.06</v>
      </c>
      <c r="M3070" s="25" t="e">
        <f>VLOOKUP(B3070,'INS-SIN-SD-10-2023'!A:D,4,0)</f>
        <v>#N/A</v>
      </c>
      <c r="N3070" s="25" t="e">
        <f t="shared" si="1464"/>
        <v>#N/A</v>
      </c>
      <c r="O3070" s="377"/>
      <c r="P3070" s="377" t="s">
        <v>13813</v>
      </c>
    </row>
    <row r="3071" spans="1:16" ht="30" x14ac:dyDescent="0.25">
      <c r="A3071" s="378" t="str">
        <f t="shared" si="1462"/>
        <v>08211/ORSE</v>
      </c>
      <c r="B3071" s="379" t="s">
        <v>13992</v>
      </c>
      <c r="C3071" s="380"/>
      <c r="D3071" s="380" t="s">
        <v>13993</v>
      </c>
      <c r="E3071" s="381"/>
      <c r="F3071" s="381" t="s">
        <v>6</v>
      </c>
      <c r="G3071" s="382">
        <v>5.0900000000000001E-2</v>
      </c>
      <c r="H3071" s="383">
        <v>4.5</v>
      </c>
      <c r="I3071" s="383"/>
      <c r="J3071" s="25">
        <f t="shared" si="1463"/>
        <v>0.22</v>
      </c>
      <c r="M3071" s="25" t="e">
        <f>VLOOKUP(B3071,'INS-SIN-SD-10-2023'!A:D,4,0)</f>
        <v>#N/A</v>
      </c>
      <c r="N3071" s="25" t="e">
        <f t="shared" si="1464"/>
        <v>#N/A</v>
      </c>
      <c r="O3071" s="377"/>
      <c r="P3071" s="377" t="s">
        <v>13813</v>
      </c>
    </row>
    <row r="3072" spans="1:16" ht="30" x14ac:dyDescent="0.25">
      <c r="A3072" s="328">
        <v>89355</v>
      </c>
      <c r="B3072" s="357"/>
      <c r="C3072" s="339" t="s">
        <v>5690</v>
      </c>
      <c r="D3072" s="339"/>
      <c r="E3072" s="334" t="s">
        <v>16</v>
      </c>
      <c r="F3072" s="334"/>
      <c r="G3072" s="358"/>
      <c r="H3072" s="359"/>
      <c r="I3072" s="340">
        <f>SUMIF(A:A,A3072,J:J)</f>
        <v>20.759999999999998</v>
      </c>
      <c r="J3072" s="377"/>
      <c r="K3072" s="377"/>
      <c r="L3072" s="377"/>
      <c r="M3072" s="377"/>
      <c r="N3072" s="377"/>
      <c r="O3072" s="377"/>
      <c r="P3072" s="377"/>
    </row>
    <row r="3073" spans="1:16" ht="30" x14ac:dyDescent="0.25">
      <c r="A3073" s="390">
        <f t="shared" ref="A3073:A3076" si="1465">IF(O3073&lt;&gt;0,O3073,A3072)</f>
        <v>89355</v>
      </c>
      <c r="B3073" s="391">
        <v>88248</v>
      </c>
      <c r="C3073" s="392"/>
      <c r="D3073" s="392" t="s">
        <v>3290</v>
      </c>
      <c r="E3073" s="393"/>
      <c r="F3073" s="393" t="s">
        <v>517</v>
      </c>
      <c r="G3073" s="394">
        <v>0.32790000000000002</v>
      </c>
      <c r="H3073" s="395">
        <f>VLOOKUP(B3073,'CMP-SIN-SD-10-2023'!A:D,4,0)</f>
        <v>22.17</v>
      </c>
      <c r="I3073" s="395"/>
      <c r="J3073" s="25">
        <f t="shared" ref="J3073:J3076" si="1466">TRUNC((H3073*G3073),2)</f>
        <v>7.26</v>
      </c>
      <c r="M3073" s="25">
        <f>VLOOKUP(B3073,'CMP-SIN-SD-10-2023'!A:D,4,0)</f>
        <v>22.17</v>
      </c>
      <c r="N3073" s="25" t="b">
        <f t="shared" ref="N3073:N3076" si="1467">M3073=H3073</f>
        <v>1</v>
      </c>
      <c r="O3073" s="377"/>
      <c r="P3073" s="377"/>
    </row>
    <row r="3074" spans="1:16" ht="30" x14ac:dyDescent="0.25">
      <c r="A3074" s="367">
        <f t="shared" si="1465"/>
        <v>89355</v>
      </c>
      <c r="B3074" s="226">
        <v>88267</v>
      </c>
      <c r="C3074" s="227"/>
      <c r="D3074" s="227" t="s">
        <v>3307</v>
      </c>
      <c r="E3074" s="228"/>
      <c r="F3074" s="228" t="s">
        <v>517</v>
      </c>
      <c r="G3074" s="368">
        <v>0.32790000000000002</v>
      </c>
      <c r="H3074" s="369">
        <f>VLOOKUP(B3074,'CMP-SIN-SD-10-2023'!A:D,4,0)</f>
        <v>28.78</v>
      </c>
      <c r="I3074" s="369"/>
      <c r="J3074" s="25">
        <f t="shared" si="1466"/>
        <v>9.43</v>
      </c>
      <c r="M3074" s="25">
        <f>VLOOKUP(B3074,'CMP-SIN-SD-10-2023'!A:D,4,0)</f>
        <v>28.78</v>
      </c>
      <c r="N3074" s="25" t="b">
        <f t="shared" si="1467"/>
        <v>1</v>
      </c>
      <c r="O3074" s="377"/>
      <c r="P3074" s="377"/>
    </row>
    <row r="3075" spans="1:16" x14ac:dyDescent="0.25">
      <c r="A3075" s="367">
        <f t="shared" si="1465"/>
        <v>89355</v>
      </c>
      <c r="B3075" s="226">
        <v>9867</v>
      </c>
      <c r="C3075" s="227"/>
      <c r="D3075" s="227" t="s">
        <v>7858</v>
      </c>
      <c r="E3075" s="228"/>
      <c r="F3075" s="228" t="s">
        <v>16</v>
      </c>
      <c r="G3075" s="368">
        <v>1.0492999999999999</v>
      </c>
      <c r="H3075" s="369">
        <f>VLOOKUP(B3075,'INS-SIN-SD-10-2023'!A:D,4,0)</f>
        <v>3.72</v>
      </c>
      <c r="I3075" s="369"/>
      <c r="J3075" s="25">
        <f t="shared" si="1466"/>
        <v>3.9</v>
      </c>
      <c r="M3075" s="25">
        <f>VLOOKUP(B3075,'INS-SIN-SD-10-2023'!A:D,4,0)</f>
        <v>3.72</v>
      </c>
      <c r="N3075" s="25" t="b">
        <f t="shared" si="1467"/>
        <v>1</v>
      </c>
      <c r="O3075" s="377"/>
      <c r="P3075" s="377" t="s">
        <v>13773</v>
      </c>
    </row>
    <row r="3076" spans="1:16" x14ac:dyDescent="0.25">
      <c r="A3076" s="378">
        <f t="shared" si="1465"/>
        <v>89355</v>
      </c>
      <c r="B3076" s="379">
        <v>38383</v>
      </c>
      <c r="C3076" s="380"/>
      <c r="D3076" s="380" t="s">
        <v>7660</v>
      </c>
      <c r="E3076" s="381"/>
      <c r="F3076" s="381" t="s">
        <v>6</v>
      </c>
      <c r="G3076" s="382">
        <v>7.6499999999999999E-2</v>
      </c>
      <c r="H3076" s="383">
        <f>VLOOKUP(B3076,'INS-SIN-SD-10-2023'!A:D,4,0)</f>
        <v>2.27</v>
      </c>
      <c r="I3076" s="383"/>
      <c r="J3076" s="25">
        <f t="shared" si="1466"/>
        <v>0.17</v>
      </c>
      <c r="M3076" s="25">
        <f>VLOOKUP(B3076,'INS-SIN-SD-10-2023'!A:D,4,0)</f>
        <v>2.27</v>
      </c>
      <c r="N3076" s="25" t="b">
        <f t="shared" si="1467"/>
        <v>1</v>
      </c>
      <c r="O3076" s="377"/>
      <c r="P3076" s="377" t="s">
        <v>13773</v>
      </c>
    </row>
    <row r="3077" spans="1:16" ht="45" x14ac:dyDescent="0.25">
      <c r="A3077" s="328">
        <v>89570</v>
      </c>
      <c r="B3077" s="357"/>
      <c r="C3077" s="339" t="s">
        <v>5953</v>
      </c>
      <c r="D3077" s="339"/>
      <c r="E3077" s="334" t="s">
        <v>6</v>
      </c>
      <c r="F3077" s="334"/>
      <c r="G3077" s="358"/>
      <c r="H3077" s="359"/>
      <c r="I3077" s="340">
        <f>SUMIF(A:A,A3077,J:J)</f>
        <v>11.309999999999999</v>
      </c>
      <c r="J3077" s="377"/>
      <c r="K3077" s="377"/>
      <c r="L3077" s="377"/>
      <c r="M3077" s="377"/>
      <c r="N3077" s="377"/>
      <c r="O3077" s="377"/>
      <c r="P3077" s="377"/>
    </row>
    <row r="3078" spans="1:16" ht="30" x14ac:dyDescent="0.25">
      <c r="A3078" s="390">
        <f t="shared" ref="A3078:A3083" si="1468">IF(O3078&lt;&gt;0,O3078,A3077)</f>
        <v>89570</v>
      </c>
      <c r="B3078" s="391">
        <v>88248</v>
      </c>
      <c r="C3078" s="392"/>
      <c r="D3078" s="392" t="s">
        <v>3290</v>
      </c>
      <c r="E3078" s="393"/>
      <c r="F3078" s="393" t="s">
        <v>517</v>
      </c>
      <c r="G3078" s="394">
        <v>6.59E-2</v>
      </c>
      <c r="H3078" s="395">
        <f>VLOOKUP(B3078,'CMP-SIN-SD-10-2023'!A:D,4,0)</f>
        <v>22.17</v>
      </c>
      <c r="I3078" s="395"/>
      <c r="J3078" s="25">
        <f t="shared" ref="J3078:J3083" si="1469">TRUNC((H3078*G3078),2)</f>
        <v>1.46</v>
      </c>
      <c r="M3078" s="25">
        <f>VLOOKUP(B3078,'CMP-SIN-SD-10-2023'!A:D,4,0)</f>
        <v>22.17</v>
      </c>
      <c r="N3078" s="25" t="b">
        <f t="shared" ref="N3078:N3083" si="1470">M3078=H3078</f>
        <v>1</v>
      </c>
      <c r="O3078" s="377"/>
      <c r="P3078" s="377"/>
    </row>
    <row r="3079" spans="1:16" ht="30" x14ac:dyDescent="0.25">
      <c r="A3079" s="367">
        <f t="shared" si="1468"/>
        <v>89570</v>
      </c>
      <c r="B3079" s="226">
        <v>88267</v>
      </c>
      <c r="C3079" s="227"/>
      <c r="D3079" s="227" t="s">
        <v>3307</v>
      </c>
      <c r="E3079" s="228"/>
      <c r="F3079" s="228" t="s">
        <v>517</v>
      </c>
      <c r="G3079" s="368">
        <v>6.59E-2</v>
      </c>
      <c r="H3079" s="369">
        <f>VLOOKUP(B3079,'CMP-SIN-SD-10-2023'!A:D,4,0)</f>
        <v>28.78</v>
      </c>
      <c r="I3079" s="369"/>
      <c r="J3079" s="25">
        <f t="shared" si="1469"/>
        <v>1.89</v>
      </c>
      <c r="M3079" s="25">
        <f>VLOOKUP(B3079,'CMP-SIN-SD-10-2023'!A:D,4,0)</f>
        <v>28.78</v>
      </c>
      <c r="N3079" s="25" t="b">
        <f t="shared" si="1470"/>
        <v>1</v>
      </c>
      <c r="O3079" s="377"/>
      <c r="P3079" s="377"/>
    </row>
    <row r="3080" spans="1:16" ht="30" x14ac:dyDescent="0.25">
      <c r="A3080" s="367">
        <f t="shared" si="1468"/>
        <v>89570</v>
      </c>
      <c r="B3080" s="226">
        <v>110</v>
      </c>
      <c r="C3080" s="227"/>
      <c r="D3080" s="227" t="s">
        <v>7432</v>
      </c>
      <c r="E3080" s="228"/>
      <c r="F3080" s="228" t="s">
        <v>6</v>
      </c>
      <c r="G3080" s="368">
        <v>1</v>
      </c>
      <c r="H3080" s="369">
        <f>VLOOKUP(B3080,'INS-SIN-SD-10-2023'!A:D,4,0)</f>
        <v>6.29</v>
      </c>
      <c r="I3080" s="369"/>
      <c r="J3080" s="25">
        <f t="shared" si="1469"/>
        <v>6.29</v>
      </c>
      <c r="M3080" s="25">
        <f>VLOOKUP(B3080,'INS-SIN-SD-10-2023'!A:D,4,0)</f>
        <v>6.29</v>
      </c>
      <c r="N3080" s="25" t="b">
        <f t="shared" si="1470"/>
        <v>1</v>
      </c>
      <c r="O3080" s="377"/>
      <c r="P3080" s="377" t="s">
        <v>13773</v>
      </c>
    </row>
    <row r="3081" spans="1:16" x14ac:dyDescent="0.25">
      <c r="A3081" s="367">
        <f t="shared" si="1468"/>
        <v>89570</v>
      </c>
      <c r="B3081" s="226">
        <v>122</v>
      </c>
      <c r="C3081" s="227"/>
      <c r="D3081" s="227" t="s">
        <v>7440</v>
      </c>
      <c r="E3081" s="228"/>
      <c r="F3081" s="228" t="s">
        <v>6</v>
      </c>
      <c r="G3081" s="368">
        <v>1.06E-2</v>
      </c>
      <c r="H3081" s="369">
        <f>VLOOKUP(B3081,'INS-SIN-SD-10-2023'!A:D,4,0)</f>
        <v>66.86</v>
      </c>
      <c r="I3081" s="369"/>
      <c r="J3081" s="25">
        <f t="shared" si="1469"/>
        <v>0.7</v>
      </c>
      <c r="M3081" s="25">
        <f>VLOOKUP(B3081,'INS-SIN-SD-10-2023'!A:D,4,0)</f>
        <v>66.86</v>
      </c>
      <c r="N3081" s="25" t="b">
        <f t="shared" si="1470"/>
        <v>1</v>
      </c>
      <c r="O3081" s="377"/>
      <c r="P3081" s="377" t="s">
        <v>13773</v>
      </c>
    </row>
    <row r="3082" spans="1:16" ht="30" x14ac:dyDescent="0.25">
      <c r="A3082" s="367">
        <f t="shared" si="1468"/>
        <v>89570</v>
      </c>
      <c r="B3082" s="226">
        <v>20083</v>
      </c>
      <c r="C3082" s="227"/>
      <c r="D3082" s="227" t="s">
        <v>7774</v>
      </c>
      <c r="E3082" s="228"/>
      <c r="F3082" s="228" t="s">
        <v>6</v>
      </c>
      <c r="G3082" s="368">
        <v>1.2500000000000001E-2</v>
      </c>
      <c r="H3082" s="369">
        <f>VLOOKUP(B3082,'INS-SIN-SD-10-2023'!A:D,4,0)</f>
        <v>75.75</v>
      </c>
      <c r="I3082" s="369"/>
      <c r="J3082" s="25">
        <f t="shared" si="1469"/>
        <v>0.94</v>
      </c>
      <c r="M3082" s="25">
        <f>VLOOKUP(B3082,'INS-SIN-SD-10-2023'!A:D,4,0)</f>
        <v>75.75</v>
      </c>
      <c r="N3082" s="25" t="b">
        <f t="shared" si="1470"/>
        <v>1</v>
      </c>
      <c r="O3082" s="377"/>
      <c r="P3082" s="377" t="s">
        <v>13773</v>
      </c>
    </row>
    <row r="3083" spans="1:16" x14ac:dyDescent="0.25">
      <c r="A3083" s="378">
        <f t="shared" si="1468"/>
        <v>89570</v>
      </c>
      <c r="B3083" s="379">
        <v>38383</v>
      </c>
      <c r="C3083" s="380"/>
      <c r="D3083" s="380" t="s">
        <v>7660</v>
      </c>
      <c r="E3083" s="381"/>
      <c r="F3083" s="381" t="s">
        <v>6</v>
      </c>
      <c r="G3083" s="382">
        <v>1.5699999999999999E-2</v>
      </c>
      <c r="H3083" s="383">
        <f>VLOOKUP(B3083,'INS-SIN-SD-10-2023'!A:D,4,0)</f>
        <v>2.27</v>
      </c>
      <c r="I3083" s="383"/>
      <c r="J3083" s="25">
        <f t="shared" si="1469"/>
        <v>0.03</v>
      </c>
      <c r="M3083" s="25">
        <f>VLOOKUP(B3083,'INS-SIN-SD-10-2023'!A:D,4,0)</f>
        <v>2.27</v>
      </c>
      <c r="N3083" s="25" t="b">
        <f t="shared" si="1470"/>
        <v>1</v>
      </c>
      <c r="O3083" s="377"/>
      <c r="P3083" s="377" t="s">
        <v>13773</v>
      </c>
    </row>
    <row r="3084" spans="1:16" ht="60" x14ac:dyDescent="0.25">
      <c r="A3084" s="328">
        <v>94708</v>
      </c>
      <c r="B3084" s="357"/>
      <c r="C3084" s="339" t="s">
        <v>14303</v>
      </c>
      <c r="D3084" s="339"/>
      <c r="E3084" s="334" t="s">
        <v>6</v>
      </c>
      <c r="F3084" s="334"/>
      <c r="G3084" s="358"/>
      <c r="H3084" s="359"/>
      <c r="I3084" s="340">
        <f>SUMIF(A:A,A3084,J:J)</f>
        <v>29.98</v>
      </c>
      <c r="J3084" s="377"/>
      <c r="K3084" s="377"/>
      <c r="L3084" s="377"/>
      <c r="M3084" s="377"/>
      <c r="N3084" s="377"/>
      <c r="O3084" s="377"/>
      <c r="P3084" s="377"/>
    </row>
    <row r="3085" spans="1:16" ht="30" x14ac:dyDescent="0.25">
      <c r="A3085" s="390">
        <f t="shared" ref="A3085:A3090" si="1471">IF(O3085&lt;&gt;0,O3085,A3084)</f>
        <v>94708</v>
      </c>
      <c r="B3085" s="391">
        <v>88248</v>
      </c>
      <c r="C3085" s="392"/>
      <c r="D3085" s="392" t="s">
        <v>3290</v>
      </c>
      <c r="E3085" s="393"/>
      <c r="F3085" s="393" t="s">
        <v>517</v>
      </c>
      <c r="G3085" s="394">
        <v>0.23100000000000001</v>
      </c>
      <c r="H3085" s="395">
        <f>VLOOKUP(B3085,'CMP-SIN-SD-10-2023'!A:D,4,0)</f>
        <v>22.17</v>
      </c>
      <c r="I3085" s="395"/>
      <c r="J3085" s="25">
        <f t="shared" ref="J3085:J3090" si="1472">TRUNC((H3085*G3085),2)</f>
        <v>5.12</v>
      </c>
      <c r="M3085" s="25">
        <f>VLOOKUP(B3085,'CMP-SIN-SD-10-2023'!A:D,4,0)</f>
        <v>22.17</v>
      </c>
      <c r="N3085" s="25" t="b">
        <f t="shared" ref="N3085:N3090" si="1473">M3085=H3085</f>
        <v>1</v>
      </c>
      <c r="O3085" s="377"/>
      <c r="P3085" s="377"/>
    </row>
    <row r="3086" spans="1:16" ht="30" x14ac:dyDescent="0.25">
      <c r="A3086" s="367">
        <f t="shared" si="1471"/>
        <v>94708</v>
      </c>
      <c r="B3086" s="226">
        <v>88267</v>
      </c>
      <c r="C3086" s="227"/>
      <c r="D3086" s="227" t="s">
        <v>3307</v>
      </c>
      <c r="E3086" s="228"/>
      <c r="F3086" s="228" t="s">
        <v>517</v>
      </c>
      <c r="G3086" s="368">
        <v>0.23100000000000001</v>
      </c>
      <c r="H3086" s="369">
        <f>VLOOKUP(B3086,'CMP-SIN-SD-10-2023'!A:D,4,0)</f>
        <v>28.78</v>
      </c>
      <c r="I3086" s="369"/>
      <c r="J3086" s="25">
        <f t="shared" si="1472"/>
        <v>6.64</v>
      </c>
      <c r="M3086" s="25">
        <f>VLOOKUP(B3086,'CMP-SIN-SD-10-2023'!A:D,4,0)</f>
        <v>28.78</v>
      </c>
      <c r="N3086" s="25" t="b">
        <f t="shared" si="1473"/>
        <v>1</v>
      </c>
      <c r="O3086" s="377"/>
      <c r="P3086" s="377"/>
    </row>
    <row r="3087" spans="1:16" ht="30" x14ac:dyDescent="0.25">
      <c r="A3087" s="367">
        <f t="shared" si="1471"/>
        <v>94708</v>
      </c>
      <c r="B3087" s="226">
        <v>114</v>
      </c>
      <c r="C3087" s="227"/>
      <c r="D3087" s="227" t="s">
        <v>14304</v>
      </c>
      <c r="E3087" s="228"/>
      <c r="F3087" s="228" t="s">
        <v>6</v>
      </c>
      <c r="G3087" s="368">
        <v>1</v>
      </c>
      <c r="H3087" s="369">
        <v>16.34</v>
      </c>
      <c r="I3087" s="369"/>
      <c r="J3087" s="25">
        <f t="shared" si="1472"/>
        <v>16.34</v>
      </c>
      <c r="M3087" s="25" t="e">
        <f>VLOOKUP(B3087,'INS-SIN-SD-10-2023'!A:D,4,0)</f>
        <v>#N/A</v>
      </c>
      <c r="N3087" s="25" t="e">
        <f t="shared" si="1473"/>
        <v>#N/A</v>
      </c>
      <c r="O3087" s="377"/>
      <c r="P3087" s="377" t="s">
        <v>13773</v>
      </c>
    </row>
    <row r="3088" spans="1:16" x14ac:dyDescent="0.25">
      <c r="A3088" s="367">
        <f t="shared" si="1471"/>
        <v>94708</v>
      </c>
      <c r="B3088" s="226">
        <v>20080</v>
      </c>
      <c r="C3088" s="227"/>
      <c r="D3088" s="227" t="s">
        <v>7441</v>
      </c>
      <c r="E3088" s="228"/>
      <c r="F3088" s="228" t="s">
        <v>6</v>
      </c>
      <c r="G3088" s="368">
        <v>4.5999999999999999E-2</v>
      </c>
      <c r="H3088" s="369">
        <f>VLOOKUP(B3088,'INS-SIN-SD-10-2023'!A:D,4,0)</f>
        <v>21.82</v>
      </c>
      <c r="I3088" s="369"/>
      <c r="J3088" s="25">
        <f t="shared" si="1472"/>
        <v>1</v>
      </c>
      <c r="M3088" s="25">
        <f>VLOOKUP(B3088,'INS-SIN-SD-10-2023'!A:D,4,0)</f>
        <v>21.82</v>
      </c>
      <c r="N3088" s="25" t="b">
        <f t="shared" si="1473"/>
        <v>1</v>
      </c>
      <c r="O3088" s="377"/>
      <c r="P3088" s="377" t="s">
        <v>13773</v>
      </c>
    </row>
    <row r="3089" spans="1:16" ht="30" x14ac:dyDescent="0.25">
      <c r="A3089" s="367">
        <f t="shared" si="1471"/>
        <v>94708</v>
      </c>
      <c r="B3089" s="226">
        <v>20083</v>
      </c>
      <c r="C3089" s="227"/>
      <c r="D3089" s="227" t="s">
        <v>7774</v>
      </c>
      <c r="E3089" s="228"/>
      <c r="F3089" s="228" t="s">
        <v>6</v>
      </c>
      <c r="G3089" s="368">
        <v>1.0999999999999999E-2</v>
      </c>
      <c r="H3089" s="369">
        <f>VLOOKUP(B3089,'INS-SIN-SD-10-2023'!A:D,4,0)</f>
        <v>75.75</v>
      </c>
      <c r="I3089" s="369"/>
      <c r="J3089" s="25">
        <f t="shared" si="1472"/>
        <v>0.83</v>
      </c>
      <c r="M3089" s="25">
        <f>VLOOKUP(B3089,'INS-SIN-SD-10-2023'!A:D,4,0)</f>
        <v>75.75</v>
      </c>
      <c r="N3089" s="25" t="b">
        <f t="shared" si="1473"/>
        <v>1</v>
      </c>
      <c r="O3089" s="377"/>
      <c r="P3089" s="377" t="s">
        <v>13773</v>
      </c>
    </row>
    <row r="3090" spans="1:16" x14ac:dyDescent="0.25">
      <c r="A3090" s="378">
        <f t="shared" si="1471"/>
        <v>94708</v>
      </c>
      <c r="B3090" s="379">
        <v>38383</v>
      </c>
      <c r="C3090" s="380"/>
      <c r="D3090" s="380" t="s">
        <v>7660</v>
      </c>
      <c r="E3090" s="381"/>
      <c r="F3090" s="381" t="s">
        <v>6</v>
      </c>
      <c r="G3090" s="382">
        <v>2.3E-2</v>
      </c>
      <c r="H3090" s="383">
        <f>VLOOKUP(B3090,'INS-SIN-SD-10-2023'!A:D,4,0)</f>
        <v>2.27</v>
      </c>
      <c r="I3090" s="383"/>
      <c r="J3090" s="25">
        <f t="shared" si="1472"/>
        <v>0.05</v>
      </c>
      <c r="M3090" s="25">
        <f>VLOOKUP(B3090,'INS-SIN-SD-10-2023'!A:D,4,0)</f>
        <v>2.27</v>
      </c>
      <c r="N3090" s="25" t="b">
        <f t="shared" si="1473"/>
        <v>1</v>
      </c>
      <c r="O3090" s="377"/>
      <c r="P3090" s="377" t="s">
        <v>13773</v>
      </c>
    </row>
    <row r="3091" spans="1:16" ht="60" x14ac:dyDescent="0.25">
      <c r="A3091" s="328">
        <v>94711</v>
      </c>
      <c r="B3091" s="357"/>
      <c r="C3091" s="339" t="s">
        <v>14305</v>
      </c>
      <c r="D3091" s="339"/>
      <c r="E3091" s="334" t="s">
        <v>6</v>
      </c>
      <c r="F3091" s="334"/>
      <c r="G3091" s="358"/>
      <c r="H3091" s="359"/>
      <c r="I3091" s="340">
        <f>SUMIF(A:A,A3091,J:J)</f>
        <v>70.53</v>
      </c>
      <c r="J3091" s="377"/>
      <c r="K3091" s="377"/>
      <c r="L3091" s="377"/>
      <c r="M3091" s="377"/>
      <c r="N3091" s="377"/>
      <c r="O3091" s="377"/>
      <c r="P3091" s="377"/>
    </row>
    <row r="3092" spans="1:16" ht="30" x14ac:dyDescent="0.25">
      <c r="A3092" s="390">
        <f t="shared" ref="A3092:A3097" si="1474">IF(O3092&lt;&gt;0,O3092,A3091)</f>
        <v>94711</v>
      </c>
      <c r="B3092" s="391">
        <v>88248</v>
      </c>
      <c r="C3092" s="392"/>
      <c r="D3092" s="392" t="s">
        <v>3290</v>
      </c>
      <c r="E3092" s="393"/>
      <c r="F3092" s="393" t="s">
        <v>517</v>
      </c>
      <c r="G3092" s="394">
        <v>0.308</v>
      </c>
      <c r="H3092" s="395">
        <f>VLOOKUP(B3092,'CMP-SIN-SD-10-2023'!A:D,4,0)</f>
        <v>22.17</v>
      </c>
      <c r="I3092" s="395"/>
      <c r="J3092" s="25">
        <f t="shared" ref="J3092:J3097" si="1475">TRUNC((H3092*G3092),2)</f>
        <v>6.82</v>
      </c>
      <c r="M3092" s="25">
        <f>VLOOKUP(B3092,'CMP-SIN-SD-10-2023'!A:D,4,0)</f>
        <v>22.17</v>
      </c>
      <c r="N3092" s="25" t="b">
        <f t="shared" ref="N3092:N3097" si="1476">M3092=H3092</f>
        <v>1</v>
      </c>
      <c r="O3092" s="377"/>
      <c r="P3092" s="377"/>
    </row>
    <row r="3093" spans="1:16" ht="30" x14ac:dyDescent="0.25">
      <c r="A3093" s="367">
        <f t="shared" si="1474"/>
        <v>94711</v>
      </c>
      <c r="B3093" s="226">
        <v>88267</v>
      </c>
      <c r="C3093" s="227"/>
      <c r="D3093" s="227" t="s">
        <v>3307</v>
      </c>
      <c r="E3093" s="228"/>
      <c r="F3093" s="228" t="s">
        <v>517</v>
      </c>
      <c r="G3093" s="368">
        <v>0.308</v>
      </c>
      <c r="H3093" s="369">
        <f>VLOOKUP(B3093,'CMP-SIN-SD-10-2023'!A:D,4,0)</f>
        <v>28.78</v>
      </c>
      <c r="I3093" s="369"/>
      <c r="J3093" s="25">
        <f t="shared" si="1475"/>
        <v>8.86</v>
      </c>
      <c r="M3093" s="25">
        <f>VLOOKUP(B3093,'CMP-SIN-SD-10-2023'!A:D,4,0)</f>
        <v>28.78</v>
      </c>
      <c r="N3093" s="25" t="b">
        <f t="shared" si="1476"/>
        <v>1</v>
      </c>
      <c r="O3093" s="377"/>
      <c r="P3093" s="377"/>
    </row>
    <row r="3094" spans="1:16" ht="30" x14ac:dyDescent="0.25">
      <c r="A3094" s="367">
        <f t="shared" si="1474"/>
        <v>94711</v>
      </c>
      <c r="B3094" s="226">
        <v>66</v>
      </c>
      <c r="C3094" s="227"/>
      <c r="D3094" s="227" t="s">
        <v>14306</v>
      </c>
      <c r="E3094" s="228"/>
      <c r="F3094" s="228" t="s">
        <v>6</v>
      </c>
      <c r="G3094" s="368">
        <v>1</v>
      </c>
      <c r="H3094" s="369">
        <v>46.62</v>
      </c>
      <c r="I3094" s="369"/>
      <c r="J3094" s="25">
        <f t="shared" si="1475"/>
        <v>46.62</v>
      </c>
      <c r="M3094" s="25" t="e">
        <f>VLOOKUP(B3094,'INS-SIN-SD-10-2023'!A:D,4,0)</f>
        <v>#N/A</v>
      </c>
      <c r="N3094" s="25" t="e">
        <f t="shared" si="1476"/>
        <v>#N/A</v>
      </c>
      <c r="O3094" s="377"/>
      <c r="P3094" s="377" t="s">
        <v>13773</v>
      </c>
    </row>
    <row r="3095" spans="1:16" x14ac:dyDescent="0.25">
      <c r="A3095" s="367">
        <f t="shared" si="1474"/>
        <v>94711</v>
      </c>
      <c r="B3095" s="226">
        <v>20080</v>
      </c>
      <c r="C3095" s="227"/>
      <c r="D3095" s="227" t="s">
        <v>7441</v>
      </c>
      <c r="E3095" s="228"/>
      <c r="F3095" s="228" t="s">
        <v>6</v>
      </c>
      <c r="G3095" s="368">
        <v>0.19400000000000001</v>
      </c>
      <c r="H3095" s="369">
        <f>VLOOKUP(B3095,'INS-SIN-SD-10-2023'!A:D,4,0)</f>
        <v>21.82</v>
      </c>
      <c r="I3095" s="369"/>
      <c r="J3095" s="25">
        <f t="shared" si="1475"/>
        <v>4.2300000000000004</v>
      </c>
      <c r="M3095" s="25">
        <f>VLOOKUP(B3095,'INS-SIN-SD-10-2023'!A:D,4,0)</f>
        <v>21.82</v>
      </c>
      <c r="N3095" s="25" t="b">
        <f t="shared" si="1476"/>
        <v>1</v>
      </c>
      <c r="O3095" s="377"/>
      <c r="P3095" s="377" t="s">
        <v>13773</v>
      </c>
    </row>
    <row r="3096" spans="1:16" ht="30" x14ac:dyDescent="0.25">
      <c r="A3096" s="367">
        <f t="shared" si="1474"/>
        <v>94711</v>
      </c>
      <c r="B3096" s="226">
        <v>20083</v>
      </c>
      <c r="C3096" s="227"/>
      <c r="D3096" s="227" t="s">
        <v>7774</v>
      </c>
      <c r="E3096" s="228"/>
      <c r="F3096" s="228" t="s">
        <v>6</v>
      </c>
      <c r="G3096" s="368">
        <v>5.1999999999999998E-2</v>
      </c>
      <c r="H3096" s="369">
        <f>VLOOKUP(B3096,'INS-SIN-SD-10-2023'!A:D,4,0)</f>
        <v>75.75</v>
      </c>
      <c r="I3096" s="369"/>
      <c r="J3096" s="25">
        <f t="shared" si="1475"/>
        <v>3.93</v>
      </c>
      <c r="M3096" s="25">
        <f>VLOOKUP(B3096,'INS-SIN-SD-10-2023'!A:D,4,0)</f>
        <v>75.75</v>
      </c>
      <c r="N3096" s="25" t="b">
        <f t="shared" si="1476"/>
        <v>1</v>
      </c>
      <c r="O3096" s="377"/>
      <c r="P3096" s="377" t="s">
        <v>13773</v>
      </c>
    </row>
    <row r="3097" spans="1:16" x14ac:dyDescent="0.25">
      <c r="A3097" s="378">
        <f t="shared" si="1474"/>
        <v>94711</v>
      </c>
      <c r="B3097" s="379">
        <v>38383</v>
      </c>
      <c r="C3097" s="380"/>
      <c r="D3097" s="380" t="s">
        <v>7660</v>
      </c>
      <c r="E3097" s="381"/>
      <c r="F3097" s="381" t="s">
        <v>6</v>
      </c>
      <c r="G3097" s="382">
        <v>3.1E-2</v>
      </c>
      <c r="H3097" s="383">
        <f>VLOOKUP(B3097,'INS-SIN-SD-10-2023'!A:D,4,0)</f>
        <v>2.27</v>
      </c>
      <c r="I3097" s="383"/>
      <c r="J3097" s="25">
        <f t="shared" si="1475"/>
        <v>7.0000000000000007E-2</v>
      </c>
      <c r="M3097" s="25">
        <f>VLOOKUP(B3097,'INS-SIN-SD-10-2023'!A:D,4,0)</f>
        <v>2.27</v>
      </c>
      <c r="N3097" s="25" t="b">
        <f t="shared" si="1476"/>
        <v>1</v>
      </c>
      <c r="O3097" s="377"/>
      <c r="P3097" s="377" t="s">
        <v>13773</v>
      </c>
    </row>
    <row r="3098" spans="1:16" ht="45" x14ac:dyDescent="0.25">
      <c r="A3098" s="328">
        <v>103993</v>
      </c>
      <c r="B3098" s="357"/>
      <c r="C3098" s="339" t="s">
        <v>6514</v>
      </c>
      <c r="D3098" s="339"/>
      <c r="E3098" s="334" t="s">
        <v>6</v>
      </c>
      <c r="F3098" s="334"/>
      <c r="G3098" s="358"/>
      <c r="H3098" s="359"/>
      <c r="I3098" s="340">
        <f>SUMIF(A:A,A3098,J:J)</f>
        <v>9.85</v>
      </c>
      <c r="J3098" s="377"/>
      <c r="K3098" s="377"/>
      <c r="L3098" s="377"/>
      <c r="M3098" s="377"/>
      <c r="N3098" s="377"/>
      <c r="O3098" s="377"/>
      <c r="P3098" s="377"/>
    </row>
    <row r="3099" spans="1:16" ht="30" x14ac:dyDescent="0.25">
      <c r="A3099" s="390">
        <f t="shared" ref="A3099:A3104" si="1477">IF(O3099&lt;&gt;0,O3099,A3098)</f>
        <v>103993</v>
      </c>
      <c r="B3099" s="391">
        <v>88248</v>
      </c>
      <c r="C3099" s="392"/>
      <c r="D3099" s="392" t="s">
        <v>3290</v>
      </c>
      <c r="E3099" s="393"/>
      <c r="F3099" s="393" t="s">
        <v>517</v>
      </c>
      <c r="G3099" s="394">
        <v>0.1181</v>
      </c>
      <c r="H3099" s="395">
        <f>VLOOKUP(B3099,'CMP-SIN-SD-10-2023'!A:D,4,0)</f>
        <v>22.17</v>
      </c>
      <c r="I3099" s="395"/>
      <c r="J3099" s="25">
        <f t="shared" ref="J3099:J3104" si="1478">TRUNC((H3099*G3099),2)</f>
        <v>2.61</v>
      </c>
      <c r="M3099" s="25">
        <f>VLOOKUP(B3099,'CMP-SIN-SD-10-2023'!A:D,4,0)</f>
        <v>22.17</v>
      </c>
      <c r="N3099" s="25" t="b">
        <f t="shared" ref="N3099:N3104" si="1479">M3099=H3099</f>
        <v>1</v>
      </c>
      <c r="O3099" s="377"/>
      <c r="P3099" s="377"/>
    </row>
    <row r="3100" spans="1:16" ht="30" x14ac:dyDescent="0.25">
      <c r="A3100" s="367">
        <f t="shared" si="1477"/>
        <v>103993</v>
      </c>
      <c r="B3100" s="226">
        <v>88267</v>
      </c>
      <c r="C3100" s="227"/>
      <c r="D3100" s="227" t="s">
        <v>3307</v>
      </c>
      <c r="E3100" s="228"/>
      <c r="F3100" s="228" t="s">
        <v>517</v>
      </c>
      <c r="G3100" s="368">
        <v>0.1181</v>
      </c>
      <c r="H3100" s="369">
        <f>VLOOKUP(B3100,'CMP-SIN-SD-10-2023'!A:D,4,0)</f>
        <v>28.78</v>
      </c>
      <c r="I3100" s="369"/>
      <c r="J3100" s="25">
        <f t="shared" si="1478"/>
        <v>3.39</v>
      </c>
      <c r="M3100" s="25">
        <f>VLOOKUP(B3100,'CMP-SIN-SD-10-2023'!A:D,4,0)</f>
        <v>28.78</v>
      </c>
      <c r="N3100" s="25" t="b">
        <f t="shared" si="1479"/>
        <v>1</v>
      </c>
      <c r="O3100" s="377"/>
      <c r="P3100" s="377"/>
    </row>
    <row r="3101" spans="1:16" x14ac:dyDescent="0.25">
      <c r="A3101" s="367">
        <f t="shared" si="1477"/>
        <v>103993</v>
      </c>
      <c r="B3101" s="226">
        <v>122</v>
      </c>
      <c r="C3101" s="227"/>
      <c r="D3101" s="227" t="s">
        <v>7440</v>
      </c>
      <c r="E3101" s="228"/>
      <c r="F3101" s="228" t="s">
        <v>6</v>
      </c>
      <c r="G3101" s="368">
        <v>1.06E-2</v>
      </c>
      <c r="H3101" s="369">
        <f>VLOOKUP(B3101,'INS-SIN-SD-10-2023'!A:D,4,0)</f>
        <v>66.86</v>
      </c>
      <c r="I3101" s="369"/>
      <c r="J3101" s="25">
        <f t="shared" si="1478"/>
        <v>0.7</v>
      </c>
      <c r="M3101" s="25">
        <f>VLOOKUP(B3101,'INS-SIN-SD-10-2023'!A:D,4,0)</f>
        <v>66.86</v>
      </c>
      <c r="N3101" s="25" t="b">
        <f t="shared" si="1479"/>
        <v>1</v>
      </c>
      <c r="O3101" s="377"/>
      <c r="P3101" s="377" t="s">
        <v>13773</v>
      </c>
    </row>
    <row r="3102" spans="1:16" ht="30" x14ac:dyDescent="0.25">
      <c r="A3102" s="367">
        <f t="shared" si="1477"/>
        <v>103993</v>
      </c>
      <c r="B3102" s="226">
        <v>812</v>
      </c>
      <c r="C3102" s="227"/>
      <c r="D3102" s="227" t="s">
        <v>7476</v>
      </c>
      <c r="E3102" s="228"/>
      <c r="F3102" s="228" t="s">
        <v>6</v>
      </c>
      <c r="G3102" s="368">
        <v>1</v>
      </c>
      <c r="H3102" s="369">
        <f>VLOOKUP(B3102,'INS-SIN-SD-10-2023'!A:D,4,0)</f>
        <v>2.13</v>
      </c>
      <c r="I3102" s="369"/>
      <c r="J3102" s="25">
        <f t="shared" si="1478"/>
        <v>2.13</v>
      </c>
      <c r="M3102" s="25">
        <f>VLOOKUP(B3102,'INS-SIN-SD-10-2023'!A:D,4,0)</f>
        <v>2.13</v>
      </c>
      <c r="N3102" s="25" t="b">
        <f t="shared" si="1479"/>
        <v>1</v>
      </c>
      <c r="O3102" s="377"/>
      <c r="P3102" s="377" t="s">
        <v>13773</v>
      </c>
    </row>
    <row r="3103" spans="1:16" ht="30" x14ac:dyDescent="0.25">
      <c r="A3103" s="367">
        <f t="shared" si="1477"/>
        <v>103993</v>
      </c>
      <c r="B3103" s="226">
        <v>20083</v>
      </c>
      <c r="C3103" s="227"/>
      <c r="D3103" s="227" t="s">
        <v>7774</v>
      </c>
      <c r="E3103" s="228"/>
      <c r="F3103" s="228" t="s">
        <v>6</v>
      </c>
      <c r="G3103" s="368">
        <v>1.2500000000000001E-2</v>
      </c>
      <c r="H3103" s="369">
        <f>VLOOKUP(B3103,'INS-SIN-SD-10-2023'!A:D,4,0)</f>
        <v>75.75</v>
      </c>
      <c r="I3103" s="369"/>
      <c r="J3103" s="25">
        <f t="shared" si="1478"/>
        <v>0.94</v>
      </c>
      <c r="M3103" s="25">
        <f>VLOOKUP(B3103,'INS-SIN-SD-10-2023'!A:D,4,0)</f>
        <v>75.75</v>
      </c>
      <c r="N3103" s="25" t="b">
        <f t="shared" si="1479"/>
        <v>1</v>
      </c>
      <c r="O3103" s="377"/>
      <c r="P3103" s="377" t="s">
        <v>13773</v>
      </c>
    </row>
    <row r="3104" spans="1:16" x14ac:dyDescent="0.25">
      <c r="A3104" s="378">
        <f t="shared" si="1477"/>
        <v>103993</v>
      </c>
      <c r="B3104" s="379">
        <v>38383</v>
      </c>
      <c r="C3104" s="380"/>
      <c r="D3104" s="380" t="s">
        <v>7660</v>
      </c>
      <c r="E3104" s="381"/>
      <c r="F3104" s="381" t="s">
        <v>6</v>
      </c>
      <c r="G3104" s="382">
        <v>3.9399999999999998E-2</v>
      </c>
      <c r="H3104" s="383">
        <f>VLOOKUP(B3104,'INS-SIN-SD-10-2023'!A:D,4,0)</f>
        <v>2.27</v>
      </c>
      <c r="I3104" s="383"/>
      <c r="J3104" s="25">
        <f t="shared" si="1478"/>
        <v>0.08</v>
      </c>
      <c r="M3104" s="25">
        <f>VLOOKUP(B3104,'INS-SIN-SD-10-2023'!A:D,4,0)</f>
        <v>2.27</v>
      </c>
      <c r="N3104" s="25" t="b">
        <f t="shared" si="1479"/>
        <v>1</v>
      </c>
      <c r="O3104" s="377"/>
      <c r="P3104" s="377" t="s">
        <v>13773</v>
      </c>
    </row>
    <row r="3105" spans="1:16" ht="45" x14ac:dyDescent="0.25">
      <c r="A3105" s="328">
        <v>104014</v>
      </c>
      <c r="B3105" s="357"/>
      <c r="C3105" s="339" t="s">
        <v>6533</v>
      </c>
      <c r="D3105" s="339"/>
      <c r="E3105" s="334" t="s">
        <v>6</v>
      </c>
      <c r="F3105" s="334"/>
      <c r="G3105" s="358"/>
      <c r="H3105" s="359"/>
      <c r="I3105" s="340">
        <f>SUMIF(A:A,A3105,J:J)</f>
        <v>10.780000000000001</v>
      </c>
      <c r="J3105" s="377"/>
      <c r="K3105" s="377"/>
      <c r="L3105" s="377"/>
      <c r="M3105" s="377"/>
      <c r="N3105" s="377"/>
      <c r="O3105" s="377"/>
      <c r="P3105" s="377"/>
    </row>
    <row r="3106" spans="1:16" ht="30" x14ac:dyDescent="0.25">
      <c r="A3106" s="390">
        <f t="shared" ref="A3106:A3111" si="1480">IF(O3106&lt;&gt;0,O3106,A3105)</f>
        <v>104014</v>
      </c>
      <c r="B3106" s="391">
        <v>88248</v>
      </c>
      <c r="C3106" s="392"/>
      <c r="D3106" s="392" t="s">
        <v>3290</v>
      </c>
      <c r="E3106" s="393"/>
      <c r="F3106" s="393" t="s">
        <v>517</v>
      </c>
      <c r="G3106" s="394">
        <v>0.10929999999999999</v>
      </c>
      <c r="H3106" s="395">
        <f>VLOOKUP(B3106,'CMP-SIN-SD-10-2023'!A:D,4,0)</f>
        <v>22.17</v>
      </c>
      <c r="I3106" s="395"/>
      <c r="J3106" s="25">
        <f t="shared" ref="J3106:J3111" si="1481">TRUNC((H3106*G3106),2)</f>
        <v>2.42</v>
      </c>
      <c r="M3106" s="25">
        <f>VLOOKUP(B3106,'CMP-SIN-SD-10-2023'!A:D,4,0)</f>
        <v>22.17</v>
      </c>
      <c r="N3106" s="25" t="b">
        <f t="shared" ref="N3106:N3111" si="1482">M3106=H3106</f>
        <v>1</v>
      </c>
      <c r="O3106" s="377"/>
      <c r="P3106" s="377"/>
    </row>
    <row r="3107" spans="1:16" ht="30" x14ac:dyDescent="0.25">
      <c r="A3107" s="367">
        <f t="shared" si="1480"/>
        <v>104014</v>
      </c>
      <c r="B3107" s="226">
        <v>88267</v>
      </c>
      <c r="C3107" s="227"/>
      <c r="D3107" s="227" t="s">
        <v>3307</v>
      </c>
      <c r="E3107" s="228"/>
      <c r="F3107" s="228" t="s">
        <v>517</v>
      </c>
      <c r="G3107" s="368">
        <v>0.10929999999999999</v>
      </c>
      <c r="H3107" s="369">
        <f>VLOOKUP(B3107,'CMP-SIN-SD-10-2023'!A:D,4,0)</f>
        <v>28.78</v>
      </c>
      <c r="I3107" s="369"/>
      <c r="J3107" s="25">
        <f t="shared" si="1481"/>
        <v>3.14</v>
      </c>
      <c r="M3107" s="25">
        <f>VLOOKUP(B3107,'CMP-SIN-SD-10-2023'!A:D,4,0)</f>
        <v>28.78</v>
      </c>
      <c r="N3107" s="25" t="b">
        <f t="shared" si="1482"/>
        <v>1</v>
      </c>
      <c r="O3107" s="377"/>
      <c r="P3107" s="377"/>
    </row>
    <row r="3108" spans="1:16" x14ac:dyDescent="0.25">
      <c r="A3108" s="367">
        <f t="shared" si="1480"/>
        <v>104014</v>
      </c>
      <c r="B3108" s="226">
        <v>122</v>
      </c>
      <c r="C3108" s="227"/>
      <c r="D3108" s="227" t="s">
        <v>7440</v>
      </c>
      <c r="E3108" s="228"/>
      <c r="F3108" s="228" t="s">
        <v>6</v>
      </c>
      <c r="G3108" s="368">
        <v>9.4000000000000004E-3</v>
      </c>
      <c r="H3108" s="369">
        <f>VLOOKUP(B3108,'INS-SIN-SD-10-2023'!A:D,4,0)</f>
        <v>66.86</v>
      </c>
      <c r="I3108" s="369"/>
      <c r="J3108" s="25">
        <f t="shared" si="1481"/>
        <v>0.62</v>
      </c>
      <c r="M3108" s="25">
        <f>VLOOKUP(B3108,'INS-SIN-SD-10-2023'!A:D,4,0)</f>
        <v>66.86</v>
      </c>
      <c r="N3108" s="25" t="b">
        <f t="shared" si="1482"/>
        <v>1</v>
      </c>
      <c r="O3108" s="377"/>
      <c r="P3108" s="377" t="s">
        <v>13773</v>
      </c>
    </row>
    <row r="3109" spans="1:16" ht="30" x14ac:dyDescent="0.25">
      <c r="A3109" s="367">
        <f t="shared" si="1480"/>
        <v>104014</v>
      </c>
      <c r="B3109" s="226">
        <v>834</v>
      </c>
      <c r="C3109" s="227"/>
      <c r="D3109" s="227" t="s">
        <v>7479</v>
      </c>
      <c r="E3109" s="228"/>
      <c r="F3109" s="228" t="s">
        <v>6</v>
      </c>
      <c r="G3109" s="368">
        <v>1</v>
      </c>
      <c r="H3109" s="369">
        <f>VLOOKUP(B3109,'INS-SIN-SD-10-2023'!A:D,4,0)</f>
        <v>3.69</v>
      </c>
      <c r="I3109" s="369"/>
      <c r="J3109" s="25">
        <f t="shared" si="1481"/>
        <v>3.69</v>
      </c>
      <c r="M3109" s="25">
        <f>VLOOKUP(B3109,'INS-SIN-SD-10-2023'!A:D,4,0)</f>
        <v>3.69</v>
      </c>
      <c r="N3109" s="25" t="b">
        <f t="shared" si="1482"/>
        <v>1</v>
      </c>
      <c r="O3109" s="377"/>
      <c r="P3109" s="377" t="s">
        <v>13773</v>
      </c>
    </row>
    <row r="3110" spans="1:16" ht="30" x14ac:dyDescent="0.25">
      <c r="A3110" s="367">
        <f t="shared" si="1480"/>
        <v>104014</v>
      </c>
      <c r="B3110" s="226">
        <v>20083</v>
      </c>
      <c r="C3110" s="227"/>
      <c r="D3110" s="227" t="s">
        <v>7774</v>
      </c>
      <c r="E3110" s="228"/>
      <c r="F3110" s="228" t="s">
        <v>6</v>
      </c>
      <c r="G3110" s="368">
        <v>1.0999999999999999E-2</v>
      </c>
      <c r="H3110" s="369">
        <f>VLOOKUP(B3110,'INS-SIN-SD-10-2023'!A:D,4,0)</f>
        <v>75.75</v>
      </c>
      <c r="I3110" s="369"/>
      <c r="J3110" s="25">
        <f t="shared" si="1481"/>
        <v>0.83</v>
      </c>
      <c r="M3110" s="25">
        <f>VLOOKUP(B3110,'INS-SIN-SD-10-2023'!A:D,4,0)</f>
        <v>75.75</v>
      </c>
      <c r="N3110" s="25" t="b">
        <f t="shared" si="1482"/>
        <v>1</v>
      </c>
      <c r="O3110" s="377"/>
      <c r="P3110" s="377" t="s">
        <v>13773</v>
      </c>
    </row>
    <row r="3111" spans="1:16" x14ac:dyDescent="0.25">
      <c r="A3111" s="378">
        <f t="shared" si="1480"/>
        <v>104014</v>
      </c>
      <c r="B3111" s="379">
        <v>38383</v>
      </c>
      <c r="C3111" s="380"/>
      <c r="D3111" s="380" t="s">
        <v>7660</v>
      </c>
      <c r="E3111" s="381"/>
      <c r="F3111" s="381" t="s">
        <v>6</v>
      </c>
      <c r="G3111" s="382">
        <v>3.6499999999999998E-2</v>
      </c>
      <c r="H3111" s="383">
        <f>VLOOKUP(B3111,'INS-SIN-SD-10-2023'!A:D,4,0)</f>
        <v>2.27</v>
      </c>
      <c r="I3111" s="383"/>
      <c r="J3111" s="25">
        <f t="shared" si="1481"/>
        <v>0.08</v>
      </c>
      <c r="M3111" s="25">
        <f>VLOOKUP(B3111,'INS-SIN-SD-10-2023'!A:D,4,0)</f>
        <v>2.27</v>
      </c>
      <c r="N3111" s="25" t="b">
        <f t="shared" si="1482"/>
        <v>1</v>
      </c>
      <c r="O3111" s="377"/>
      <c r="P3111" s="377" t="s">
        <v>13773</v>
      </c>
    </row>
    <row r="3112" spans="1:16" ht="45" x14ac:dyDescent="0.25">
      <c r="A3112" s="328">
        <v>103958</v>
      </c>
      <c r="B3112" s="357"/>
      <c r="C3112" s="339" t="s">
        <v>6488</v>
      </c>
      <c r="D3112" s="339"/>
      <c r="E3112" s="334" t="s">
        <v>6</v>
      </c>
      <c r="F3112" s="334"/>
      <c r="G3112" s="358"/>
      <c r="H3112" s="359"/>
      <c r="I3112" s="340">
        <f>SUMIF(A:A,A3112,J:J)</f>
        <v>9.9299999999999979</v>
      </c>
      <c r="J3112" s="377"/>
      <c r="K3112" s="377"/>
      <c r="L3112" s="377"/>
      <c r="M3112" s="377"/>
      <c r="N3112" s="377"/>
      <c r="O3112" s="377"/>
      <c r="P3112" s="377"/>
    </row>
    <row r="3113" spans="1:16" ht="30" x14ac:dyDescent="0.25">
      <c r="A3113" s="390">
        <f t="shared" ref="A3113:A3118" si="1483">IF(O3113&lt;&gt;0,O3113,A3112)</f>
        <v>103958</v>
      </c>
      <c r="B3113" s="391">
        <v>88248</v>
      </c>
      <c r="C3113" s="392"/>
      <c r="D3113" s="392" t="s">
        <v>3290</v>
      </c>
      <c r="E3113" s="393"/>
      <c r="F3113" s="393" t="s">
        <v>517</v>
      </c>
      <c r="G3113" s="394">
        <v>7.7100000000000002E-2</v>
      </c>
      <c r="H3113" s="395">
        <f>VLOOKUP(B3113,'CMP-SIN-SD-10-2023'!A:D,4,0)</f>
        <v>22.17</v>
      </c>
      <c r="I3113" s="395"/>
      <c r="J3113" s="25">
        <f t="shared" ref="J3113:J3118" si="1484">TRUNC((H3113*G3113),2)</f>
        <v>1.7</v>
      </c>
      <c r="M3113" s="25">
        <f>VLOOKUP(B3113,'CMP-SIN-SD-10-2023'!A:D,4,0)</f>
        <v>22.17</v>
      </c>
      <c r="N3113" s="25" t="b">
        <f t="shared" ref="N3113:N3118" si="1485">M3113=H3113</f>
        <v>1</v>
      </c>
      <c r="O3113" s="377"/>
      <c r="P3113" s="377"/>
    </row>
    <row r="3114" spans="1:16" ht="30" x14ac:dyDescent="0.25">
      <c r="A3114" s="367">
        <f t="shared" si="1483"/>
        <v>103958</v>
      </c>
      <c r="B3114" s="226">
        <v>88267</v>
      </c>
      <c r="C3114" s="227"/>
      <c r="D3114" s="227" t="s">
        <v>3307</v>
      </c>
      <c r="E3114" s="228"/>
      <c r="F3114" s="228" t="s">
        <v>517</v>
      </c>
      <c r="G3114" s="368">
        <v>7.7100000000000002E-2</v>
      </c>
      <c r="H3114" s="369">
        <f>VLOOKUP(B3114,'CMP-SIN-SD-10-2023'!A:D,4,0)</f>
        <v>28.78</v>
      </c>
      <c r="I3114" s="369"/>
      <c r="J3114" s="25">
        <f t="shared" si="1484"/>
        <v>2.21</v>
      </c>
      <c r="M3114" s="25">
        <f>VLOOKUP(B3114,'CMP-SIN-SD-10-2023'!A:D,4,0)</f>
        <v>28.78</v>
      </c>
      <c r="N3114" s="25" t="b">
        <f t="shared" si="1485"/>
        <v>1</v>
      </c>
      <c r="O3114" s="377"/>
      <c r="P3114" s="377"/>
    </row>
    <row r="3115" spans="1:16" x14ac:dyDescent="0.25">
      <c r="A3115" s="367">
        <f t="shared" si="1483"/>
        <v>103958</v>
      </c>
      <c r="B3115" s="226">
        <v>122</v>
      </c>
      <c r="C3115" s="227"/>
      <c r="D3115" s="227" t="s">
        <v>7440</v>
      </c>
      <c r="E3115" s="228"/>
      <c r="F3115" s="228" t="s">
        <v>6</v>
      </c>
      <c r="G3115" s="368">
        <v>1.41E-2</v>
      </c>
      <c r="H3115" s="369">
        <f>VLOOKUP(B3115,'INS-SIN-SD-10-2023'!A:D,4,0)</f>
        <v>66.86</v>
      </c>
      <c r="I3115" s="369"/>
      <c r="J3115" s="25">
        <f t="shared" si="1484"/>
        <v>0.94</v>
      </c>
      <c r="M3115" s="25">
        <f>VLOOKUP(B3115,'INS-SIN-SD-10-2023'!A:D,4,0)</f>
        <v>66.86</v>
      </c>
      <c r="N3115" s="25" t="b">
        <f t="shared" si="1485"/>
        <v>1</v>
      </c>
      <c r="O3115" s="377"/>
      <c r="P3115" s="377" t="s">
        <v>13773</v>
      </c>
    </row>
    <row r="3116" spans="1:16" ht="30" x14ac:dyDescent="0.25">
      <c r="A3116" s="367">
        <f t="shared" si="1483"/>
        <v>103958</v>
      </c>
      <c r="B3116" s="226">
        <v>819</v>
      </c>
      <c r="C3116" s="227"/>
      <c r="D3116" s="227" t="s">
        <v>7477</v>
      </c>
      <c r="E3116" s="228"/>
      <c r="F3116" s="228" t="s">
        <v>6</v>
      </c>
      <c r="G3116" s="368">
        <v>1</v>
      </c>
      <c r="H3116" s="369">
        <f>VLOOKUP(B3116,'INS-SIN-SD-10-2023'!A:D,4,0)</f>
        <v>3.69</v>
      </c>
      <c r="I3116" s="369"/>
      <c r="J3116" s="25">
        <f t="shared" si="1484"/>
        <v>3.69</v>
      </c>
      <c r="M3116" s="25">
        <f>VLOOKUP(B3116,'INS-SIN-SD-10-2023'!A:D,4,0)</f>
        <v>3.69</v>
      </c>
      <c r="N3116" s="25" t="b">
        <f t="shared" si="1485"/>
        <v>1</v>
      </c>
      <c r="O3116" s="377"/>
      <c r="P3116" s="377" t="s">
        <v>13773</v>
      </c>
    </row>
    <row r="3117" spans="1:16" ht="30" x14ac:dyDescent="0.25">
      <c r="A3117" s="367">
        <f t="shared" si="1483"/>
        <v>103958</v>
      </c>
      <c r="B3117" s="226">
        <v>20083</v>
      </c>
      <c r="C3117" s="227"/>
      <c r="D3117" s="227" t="s">
        <v>7774</v>
      </c>
      <c r="E3117" s="228"/>
      <c r="F3117" s="228" t="s">
        <v>6</v>
      </c>
      <c r="G3117" s="368">
        <v>1.7999999999999999E-2</v>
      </c>
      <c r="H3117" s="369">
        <f>VLOOKUP(B3117,'INS-SIN-SD-10-2023'!A:D,4,0)</f>
        <v>75.75</v>
      </c>
      <c r="I3117" s="369"/>
      <c r="J3117" s="25">
        <f t="shared" si="1484"/>
        <v>1.36</v>
      </c>
      <c r="M3117" s="25">
        <f>VLOOKUP(B3117,'INS-SIN-SD-10-2023'!A:D,4,0)</f>
        <v>75.75</v>
      </c>
      <c r="N3117" s="25" t="b">
        <f t="shared" si="1485"/>
        <v>1</v>
      </c>
      <c r="O3117" s="377"/>
      <c r="P3117" s="377" t="s">
        <v>13773</v>
      </c>
    </row>
    <row r="3118" spans="1:16" x14ac:dyDescent="0.25">
      <c r="A3118" s="378">
        <f t="shared" si="1483"/>
        <v>103958</v>
      </c>
      <c r="B3118" s="379">
        <v>38383</v>
      </c>
      <c r="C3118" s="380"/>
      <c r="D3118" s="380" t="s">
        <v>7660</v>
      </c>
      <c r="E3118" s="381"/>
      <c r="F3118" s="381" t="s">
        <v>6</v>
      </c>
      <c r="G3118" s="382">
        <v>1.7399999999999999E-2</v>
      </c>
      <c r="H3118" s="383">
        <f>VLOOKUP(B3118,'INS-SIN-SD-10-2023'!A:D,4,0)</f>
        <v>2.27</v>
      </c>
      <c r="I3118" s="383"/>
      <c r="J3118" s="25">
        <f t="shared" si="1484"/>
        <v>0.03</v>
      </c>
      <c r="M3118" s="25">
        <f>VLOOKUP(B3118,'INS-SIN-SD-10-2023'!A:D,4,0)</f>
        <v>2.27</v>
      </c>
      <c r="N3118" s="25" t="b">
        <f t="shared" si="1485"/>
        <v>1</v>
      </c>
      <c r="O3118" s="377"/>
      <c r="P3118" s="377" t="s">
        <v>13773</v>
      </c>
    </row>
    <row r="3119" spans="1:16" ht="45" x14ac:dyDescent="0.25">
      <c r="A3119" s="328">
        <v>103956</v>
      </c>
      <c r="B3119" s="357"/>
      <c r="C3119" s="339" t="s">
        <v>6486</v>
      </c>
      <c r="D3119" s="339"/>
      <c r="E3119" s="334" t="s">
        <v>6</v>
      </c>
      <c r="F3119" s="334"/>
      <c r="G3119" s="358"/>
      <c r="H3119" s="359"/>
      <c r="I3119" s="340">
        <f>SUMIF(A:A,A3119,J:J)</f>
        <v>14.14</v>
      </c>
      <c r="J3119" s="377"/>
      <c r="K3119" s="377"/>
      <c r="L3119" s="377"/>
      <c r="M3119" s="377"/>
      <c r="N3119" s="377"/>
      <c r="O3119" s="377"/>
      <c r="P3119" s="377"/>
    </row>
    <row r="3120" spans="1:16" ht="30" x14ac:dyDescent="0.25">
      <c r="A3120" s="390">
        <f t="shared" ref="A3120:A3125" si="1486">IF(O3120&lt;&gt;0,O3120,A3119)</f>
        <v>103956</v>
      </c>
      <c r="B3120" s="391">
        <v>88248</v>
      </c>
      <c r="C3120" s="392"/>
      <c r="D3120" s="392" t="s">
        <v>3290</v>
      </c>
      <c r="E3120" s="393"/>
      <c r="F3120" s="393" t="s">
        <v>517</v>
      </c>
      <c r="G3120" s="394">
        <v>0.14899999999999999</v>
      </c>
      <c r="H3120" s="395">
        <f>VLOOKUP(B3120,'CMP-SIN-SD-10-2023'!A:D,4,0)</f>
        <v>22.17</v>
      </c>
      <c r="I3120" s="395"/>
      <c r="J3120" s="25">
        <f t="shared" ref="J3120:J3125" si="1487">TRUNC((H3120*G3120),2)</f>
        <v>3.3</v>
      </c>
      <c r="M3120" s="25">
        <f>VLOOKUP(B3120,'CMP-SIN-SD-10-2023'!A:D,4,0)</f>
        <v>22.17</v>
      </c>
      <c r="N3120" s="25" t="b">
        <f t="shared" ref="N3120:N3125" si="1488">M3120=H3120</f>
        <v>1</v>
      </c>
      <c r="O3120" s="377"/>
      <c r="P3120" s="377"/>
    </row>
    <row r="3121" spans="1:16" ht="30" x14ac:dyDescent="0.25">
      <c r="A3121" s="367">
        <f t="shared" si="1486"/>
        <v>103956</v>
      </c>
      <c r="B3121" s="226">
        <v>88267</v>
      </c>
      <c r="C3121" s="227"/>
      <c r="D3121" s="227" t="s">
        <v>3307</v>
      </c>
      <c r="E3121" s="228"/>
      <c r="F3121" s="228" t="s">
        <v>517</v>
      </c>
      <c r="G3121" s="368">
        <v>0.14899999999999999</v>
      </c>
      <c r="H3121" s="369">
        <f>VLOOKUP(B3121,'CMP-SIN-SD-10-2023'!A:D,4,0)</f>
        <v>28.78</v>
      </c>
      <c r="I3121" s="369"/>
      <c r="J3121" s="25">
        <f t="shared" si="1487"/>
        <v>4.28</v>
      </c>
      <c r="M3121" s="25">
        <f>VLOOKUP(B3121,'CMP-SIN-SD-10-2023'!A:D,4,0)</f>
        <v>28.78</v>
      </c>
      <c r="N3121" s="25" t="b">
        <f t="shared" si="1488"/>
        <v>1</v>
      </c>
      <c r="O3121" s="377"/>
      <c r="P3121" s="377"/>
    </row>
    <row r="3122" spans="1:16" x14ac:dyDescent="0.25">
      <c r="A3122" s="367">
        <f t="shared" si="1486"/>
        <v>103956</v>
      </c>
      <c r="B3122" s="226">
        <v>122</v>
      </c>
      <c r="C3122" s="227"/>
      <c r="D3122" s="227" t="s">
        <v>7440</v>
      </c>
      <c r="E3122" s="228"/>
      <c r="F3122" s="228" t="s">
        <v>6</v>
      </c>
      <c r="G3122" s="368">
        <v>8.2000000000000007E-3</v>
      </c>
      <c r="H3122" s="369">
        <f>VLOOKUP(B3122,'INS-SIN-SD-10-2023'!A:D,4,0)</f>
        <v>66.86</v>
      </c>
      <c r="I3122" s="369"/>
      <c r="J3122" s="25">
        <f t="shared" si="1487"/>
        <v>0.54</v>
      </c>
      <c r="M3122" s="25">
        <f>VLOOKUP(B3122,'INS-SIN-SD-10-2023'!A:D,4,0)</f>
        <v>66.86</v>
      </c>
      <c r="N3122" s="25" t="b">
        <f t="shared" si="1488"/>
        <v>1</v>
      </c>
      <c r="O3122" s="377"/>
      <c r="P3122" s="377" t="s">
        <v>13773</v>
      </c>
    </row>
    <row r="3123" spans="1:16" ht="30" x14ac:dyDescent="0.25">
      <c r="A3123" s="367">
        <f t="shared" si="1486"/>
        <v>103956</v>
      </c>
      <c r="B3123" s="226">
        <v>3538</v>
      </c>
      <c r="C3123" s="227"/>
      <c r="D3123" s="227" t="s">
        <v>7632</v>
      </c>
      <c r="E3123" s="228"/>
      <c r="F3123" s="228" t="s">
        <v>6</v>
      </c>
      <c r="G3123" s="368">
        <v>1</v>
      </c>
      <c r="H3123" s="369">
        <f>VLOOKUP(B3123,'INS-SIN-SD-10-2023'!A:D,4,0)</f>
        <v>5.24</v>
      </c>
      <c r="I3123" s="369"/>
      <c r="J3123" s="25">
        <f t="shared" si="1487"/>
        <v>5.24</v>
      </c>
      <c r="M3123" s="25">
        <f>VLOOKUP(B3123,'INS-SIN-SD-10-2023'!A:D,4,0)</f>
        <v>5.24</v>
      </c>
      <c r="N3123" s="25" t="b">
        <f t="shared" si="1488"/>
        <v>1</v>
      </c>
      <c r="O3123" s="377"/>
      <c r="P3123" s="377" t="s">
        <v>13773</v>
      </c>
    </row>
    <row r="3124" spans="1:16" ht="30" x14ac:dyDescent="0.25">
      <c r="A3124" s="367">
        <f t="shared" si="1486"/>
        <v>103956</v>
      </c>
      <c r="B3124" s="226">
        <v>20083</v>
      </c>
      <c r="C3124" s="227"/>
      <c r="D3124" s="227" t="s">
        <v>7774</v>
      </c>
      <c r="E3124" s="228"/>
      <c r="F3124" s="228" t="s">
        <v>6</v>
      </c>
      <c r="G3124" s="368">
        <v>9.4999999999999998E-3</v>
      </c>
      <c r="H3124" s="369">
        <f>VLOOKUP(B3124,'INS-SIN-SD-10-2023'!A:D,4,0)</f>
        <v>75.75</v>
      </c>
      <c r="I3124" s="369"/>
      <c r="J3124" s="25">
        <f t="shared" si="1487"/>
        <v>0.71</v>
      </c>
      <c r="M3124" s="25">
        <f>VLOOKUP(B3124,'INS-SIN-SD-10-2023'!A:D,4,0)</f>
        <v>75.75</v>
      </c>
      <c r="N3124" s="25" t="b">
        <f t="shared" si="1488"/>
        <v>1</v>
      </c>
      <c r="O3124" s="377"/>
      <c r="P3124" s="377" t="s">
        <v>13773</v>
      </c>
    </row>
    <row r="3125" spans="1:16" x14ac:dyDescent="0.25">
      <c r="A3125" s="378">
        <f t="shared" si="1486"/>
        <v>103956</v>
      </c>
      <c r="B3125" s="379">
        <v>38383</v>
      </c>
      <c r="C3125" s="380"/>
      <c r="D3125" s="380" t="s">
        <v>7660</v>
      </c>
      <c r="E3125" s="381"/>
      <c r="F3125" s="381" t="s">
        <v>6</v>
      </c>
      <c r="G3125" s="382">
        <v>3.3099999999999997E-2</v>
      </c>
      <c r="H3125" s="383">
        <f>VLOOKUP(B3125,'INS-SIN-SD-10-2023'!A:D,4,0)</f>
        <v>2.27</v>
      </c>
      <c r="I3125" s="383"/>
      <c r="J3125" s="25">
        <f t="shared" si="1487"/>
        <v>7.0000000000000007E-2</v>
      </c>
      <c r="M3125" s="25">
        <f>VLOOKUP(B3125,'INS-SIN-SD-10-2023'!A:D,4,0)</f>
        <v>2.27</v>
      </c>
      <c r="N3125" s="25" t="b">
        <f t="shared" si="1488"/>
        <v>1</v>
      </c>
      <c r="O3125" s="377"/>
      <c r="P3125" s="377" t="s">
        <v>13773</v>
      </c>
    </row>
    <row r="3126" spans="1:16" ht="45" x14ac:dyDescent="0.25">
      <c r="A3126" s="328">
        <v>89626</v>
      </c>
      <c r="B3126" s="357"/>
      <c r="C3126" s="339" t="s">
        <v>5992</v>
      </c>
      <c r="D3126" s="339"/>
      <c r="E3126" s="334" t="s">
        <v>6</v>
      </c>
      <c r="F3126" s="334"/>
      <c r="G3126" s="358"/>
      <c r="H3126" s="359"/>
      <c r="I3126" s="340">
        <f>SUMIF(A:A,A3126,J:J)</f>
        <v>29.669999999999998</v>
      </c>
      <c r="J3126" s="377"/>
      <c r="K3126" s="377"/>
      <c r="L3126" s="377"/>
      <c r="M3126" s="377"/>
      <c r="N3126" s="377"/>
      <c r="O3126" s="377"/>
      <c r="P3126" s="377"/>
    </row>
    <row r="3127" spans="1:16" ht="30" x14ac:dyDescent="0.25">
      <c r="A3127" s="390">
        <f t="shared" ref="A3127:A3132" si="1489">IF(O3127&lt;&gt;0,O3127,A3126)</f>
        <v>89626</v>
      </c>
      <c r="B3127" s="391">
        <v>88248</v>
      </c>
      <c r="C3127" s="392"/>
      <c r="D3127" s="392" t="s">
        <v>3290</v>
      </c>
      <c r="E3127" s="393"/>
      <c r="F3127" s="393" t="s">
        <v>517</v>
      </c>
      <c r="G3127" s="394">
        <v>0.1547</v>
      </c>
      <c r="H3127" s="395">
        <f>VLOOKUP(B3127,'CMP-SIN-SD-10-2023'!A:D,4,0)</f>
        <v>22.17</v>
      </c>
      <c r="I3127" s="395"/>
      <c r="J3127" s="25">
        <f t="shared" ref="J3127:J3132" si="1490">TRUNC((H3127*G3127),2)</f>
        <v>3.42</v>
      </c>
      <c r="M3127" s="25">
        <f>VLOOKUP(B3127,'CMP-SIN-SD-10-2023'!A:D,4,0)</f>
        <v>22.17</v>
      </c>
      <c r="N3127" s="25" t="b">
        <f t="shared" ref="N3127:N3132" si="1491">M3127=H3127</f>
        <v>1</v>
      </c>
      <c r="O3127" s="377"/>
      <c r="P3127" s="377"/>
    </row>
    <row r="3128" spans="1:16" ht="30" x14ac:dyDescent="0.25">
      <c r="A3128" s="367">
        <f t="shared" si="1489"/>
        <v>89626</v>
      </c>
      <c r="B3128" s="226">
        <v>88267</v>
      </c>
      <c r="C3128" s="227"/>
      <c r="D3128" s="227" t="s">
        <v>3307</v>
      </c>
      <c r="E3128" s="228"/>
      <c r="F3128" s="228" t="s">
        <v>517</v>
      </c>
      <c r="G3128" s="368">
        <v>0.1547</v>
      </c>
      <c r="H3128" s="369">
        <f>VLOOKUP(B3128,'CMP-SIN-SD-10-2023'!A:D,4,0)</f>
        <v>28.78</v>
      </c>
      <c r="I3128" s="369"/>
      <c r="J3128" s="25">
        <f t="shared" si="1490"/>
        <v>4.45</v>
      </c>
      <c r="M3128" s="25">
        <f>VLOOKUP(B3128,'CMP-SIN-SD-10-2023'!A:D,4,0)</f>
        <v>28.78</v>
      </c>
      <c r="N3128" s="25" t="b">
        <f t="shared" si="1491"/>
        <v>1</v>
      </c>
      <c r="O3128" s="377"/>
      <c r="P3128" s="377"/>
    </row>
    <row r="3129" spans="1:16" x14ac:dyDescent="0.25">
      <c r="A3129" s="367">
        <f t="shared" si="1489"/>
        <v>89626</v>
      </c>
      <c r="B3129" s="226">
        <v>122</v>
      </c>
      <c r="C3129" s="227"/>
      <c r="D3129" s="227" t="s">
        <v>7440</v>
      </c>
      <c r="E3129" s="228"/>
      <c r="F3129" s="228" t="s">
        <v>6</v>
      </c>
      <c r="G3129" s="368">
        <v>2.12E-2</v>
      </c>
      <c r="H3129" s="369">
        <f>VLOOKUP(B3129,'INS-SIN-SD-10-2023'!A:D,4,0)</f>
        <v>66.86</v>
      </c>
      <c r="I3129" s="369"/>
      <c r="J3129" s="25">
        <f t="shared" si="1490"/>
        <v>1.41</v>
      </c>
      <c r="M3129" s="25">
        <f>VLOOKUP(B3129,'INS-SIN-SD-10-2023'!A:D,4,0)</f>
        <v>66.86</v>
      </c>
      <c r="N3129" s="25" t="b">
        <f t="shared" si="1491"/>
        <v>1</v>
      </c>
      <c r="O3129" s="377"/>
      <c r="P3129" s="377" t="s">
        <v>13773</v>
      </c>
    </row>
    <row r="3130" spans="1:16" ht="30" x14ac:dyDescent="0.25">
      <c r="A3130" s="367">
        <f t="shared" si="1489"/>
        <v>89626</v>
      </c>
      <c r="B3130" s="226">
        <v>20083</v>
      </c>
      <c r="C3130" s="227"/>
      <c r="D3130" s="227" t="s">
        <v>7774</v>
      </c>
      <c r="E3130" s="228"/>
      <c r="F3130" s="228" t="s">
        <v>6</v>
      </c>
      <c r="G3130" s="368">
        <v>2.7E-2</v>
      </c>
      <c r="H3130" s="369">
        <f>VLOOKUP(B3130,'INS-SIN-SD-10-2023'!A:D,4,0)</f>
        <v>75.75</v>
      </c>
      <c r="I3130" s="369"/>
      <c r="J3130" s="25">
        <f t="shared" si="1490"/>
        <v>2.04</v>
      </c>
      <c r="M3130" s="25">
        <f>VLOOKUP(B3130,'INS-SIN-SD-10-2023'!A:D,4,0)</f>
        <v>75.75</v>
      </c>
      <c r="N3130" s="25" t="b">
        <f t="shared" si="1491"/>
        <v>1</v>
      </c>
      <c r="O3130" s="377"/>
      <c r="P3130" s="377" t="s">
        <v>13773</v>
      </c>
    </row>
    <row r="3131" spans="1:16" ht="30" x14ac:dyDescent="0.25">
      <c r="A3131" s="367">
        <f t="shared" si="1489"/>
        <v>89626</v>
      </c>
      <c r="B3131" s="226">
        <v>7131</v>
      </c>
      <c r="C3131" s="227"/>
      <c r="D3131" s="227" t="s">
        <v>7790</v>
      </c>
      <c r="E3131" s="228"/>
      <c r="F3131" s="228" t="s">
        <v>6</v>
      </c>
      <c r="G3131" s="368">
        <v>1</v>
      </c>
      <c r="H3131" s="369">
        <f>VLOOKUP(B3131,'INS-SIN-SD-10-2023'!A:D,4,0)</f>
        <v>18.29</v>
      </c>
      <c r="I3131" s="369"/>
      <c r="J3131" s="25">
        <f t="shared" si="1490"/>
        <v>18.29</v>
      </c>
      <c r="M3131" s="25">
        <f>VLOOKUP(B3131,'INS-SIN-SD-10-2023'!A:D,4,0)</f>
        <v>18.29</v>
      </c>
      <c r="N3131" s="25" t="b">
        <f t="shared" si="1491"/>
        <v>1</v>
      </c>
      <c r="O3131" s="377"/>
      <c r="P3131" s="377" t="s">
        <v>13773</v>
      </c>
    </row>
    <row r="3132" spans="1:16" x14ac:dyDescent="0.25">
      <c r="A3132" s="378">
        <f t="shared" si="1489"/>
        <v>89626</v>
      </c>
      <c r="B3132" s="379">
        <v>38383</v>
      </c>
      <c r="C3132" s="380"/>
      <c r="D3132" s="380" t="s">
        <v>7660</v>
      </c>
      <c r="E3132" s="381"/>
      <c r="F3132" s="381" t="s">
        <v>6</v>
      </c>
      <c r="G3132" s="382">
        <v>2.69E-2</v>
      </c>
      <c r="H3132" s="383">
        <f>VLOOKUP(B3132,'INS-SIN-SD-10-2023'!A:D,4,0)</f>
        <v>2.27</v>
      </c>
      <c r="I3132" s="383"/>
      <c r="J3132" s="25">
        <f t="shared" si="1490"/>
        <v>0.06</v>
      </c>
      <c r="M3132" s="25">
        <f>VLOOKUP(B3132,'INS-SIN-SD-10-2023'!A:D,4,0)</f>
        <v>2.27</v>
      </c>
      <c r="N3132" s="25" t="b">
        <f t="shared" si="1491"/>
        <v>1</v>
      </c>
      <c r="O3132" s="377"/>
      <c r="P3132" s="377" t="s">
        <v>13773</v>
      </c>
    </row>
    <row r="3133" spans="1:16" ht="60" x14ac:dyDescent="0.25">
      <c r="A3133" s="328">
        <v>94494</v>
      </c>
      <c r="B3133" s="357"/>
      <c r="C3133" s="339" t="s">
        <v>14307</v>
      </c>
      <c r="D3133" s="339"/>
      <c r="E3133" s="334" t="s">
        <v>6</v>
      </c>
      <c r="F3133" s="334"/>
      <c r="G3133" s="358"/>
      <c r="H3133" s="359"/>
      <c r="I3133" s="340">
        <f>SUMIF(A:A,A3133,J:J)</f>
        <v>86.31</v>
      </c>
      <c r="J3133" s="377"/>
      <c r="K3133" s="377"/>
      <c r="L3133" s="377"/>
      <c r="M3133" s="377"/>
      <c r="N3133" s="377"/>
      <c r="O3133" s="377"/>
      <c r="P3133" s="377"/>
    </row>
    <row r="3134" spans="1:16" ht="30" x14ac:dyDescent="0.25">
      <c r="A3134" s="390">
        <f t="shared" ref="A3134:A3137" si="1492">IF(O3134&lt;&gt;0,O3134,A3133)</f>
        <v>94494</v>
      </c>
      <c r="B3134" s="391">
        <v>88248</v>
      </c>
      <c r="C3134" s="392"/>
      <c r="D3134" s="392" t="s">
        <v>3290</v>
      </c>
      <c r="E3134" s="393"/>
      <c r="F3134" s="393" t="s">
        <v>517</v>
      </c>
      <c r="G3134" s="394">
        <v>0.77449999999999997</v>
      </c>
      <c r="H3134" s="395">
        <f>VLOOKUP(B3134,'CMP-SIN-SD-10-2023'!A:D,4,0)</f>
        <v>22.17</v>
      </c>
      <c r="I3134" s="395"/>
      <c r="J3134" s="25">
        <f t="shared" ref="J3134:J3137" si="1493">TRUNC((H3134*G3134),2)</f>
        <v>17.170000000000002</v>
      </c>
      <c r="M3134" s="25">
        <f>VLOOKUP(B3134,'CMP-SIN-SD-10-2023'!A:D,4,0)</f>
        <v>22.17</v>
      </c>
      <c r="N3134" s="25" t="b">
        <f t="shared" ref="N3134:N3137" si="1494">M3134=H3134</f>
        <v>1</v>
      </c>
      <c r="O3134" s="377"/>
      <c r="P3134" s="377"/>
    </row>
    <row r="3135" spans="1:16" ht="30" x14ac:dyDescent="0.25">
      <c r="A3135" s="367">
        <f t="shared" si="1492"/>
        <v>94494</v>
      </c>
      <c r="B3135" s="226">
        <v>88267</v>
      </c>
      <c r="C3135" s="227"/>
      <c r="D3135" s="227" t="s">
        <v>3307</v>
      </c>
      <c r="E3135" s="228"/>
      <c r="F3135" s="228" t="s">
        <v>517</v>
      </c>
      <c r="G3135" s="368">
        <v>0.77449999999999997</v>
      </c>
      <c r="H3135" s="369">
        <f>VLOOKUP(B3135,'CMP-SIN-SD-10-2023'!A:D,4,0)</f>
        <v>28.78</v>
      </c>
      <c r="I3135" s="369"/>
      <c r="J3135" s="25">
        <f t="shared" si="1493"/>
        <v>22.29</v>
      </c>
      <c r="M3135" s="25">
        <f>VLOOKUP(B3135,'CMP-SIN-SD-10-2023'!A:D,4,0)</f>
        <v>28.78</v>
      </c>
      <c r="N3135" s="25" t="b">
        <f t="shared" si="1494"/>
        <v>1</v>
      </c>
      <c r="O3135" s="377"/>
      <c r="P3135" s="377"/>
    </row>
    <row r="3136" spans="1:16" x14ac:dyDescent="0.25">
      <c r="A3136" s="367">
        <f t="shared" si="1492"/>
        <v>94494</v>
      </c>
      <c r="B3136" s="226">
        <v>3148</v>
      </c>
      <c r="C3136" s="227"/>
      <c r="D3136" s="227" t="s">
        <v>7618</v>
      </c>
      <c r="E3136" s="228"/>
      <c r="F3136" s="228" t="s">
        <v>6</v>
      </c>
      <c r="G3136" s="368">
        <v>9.4999999999999998E-3</v>
      </c>
      <c r="H3136" s="369">
        <f>VLOOKUP(B3136,'INS-SIN-SD-10-2023'!A:D,4,0)</f>
        <v>14.6</v>
      </c>
      <c r="I3136" s="369"/>
      <c r="J3136" s="25">
        <f t="shared" si="1493"/>
        <v>0.13</v>
      </c>
      <c r="M3136" s="25">
        <f>VLOOKUP(B3136,'INS-SIN-SD-10-2023'!A:D,4,0)</f>
        <v>14.6</v>
      </c>
      <c r="N3136" s="25" t="b">
        <f t="shared" si="1494"/>
        <v>1</v>
      </c>
      <c r="O3136" s="377"/>
      <c r="P3136" s="377" t="s">
        <v>13773</v>
      </c>
    </row>
    <row r="3137" spans="1:16" ht="30" x14ac:dyDescent="0.25">
      <c r="A3137" s="378">
        <f t="shared" si="1492"/>
        <v>94494</v>
      </c>
      <c r="B3137" s="379">
        <v>6016</v>
      </c>
      <c r="C3137" s="380"/>
      <c r="D3137" s="380" t="s">
        <v>7750</v>
      </c>
      <c r="E3137" s="381"/>
      <c r="F3137" s="381" t="s">
        <v>6</v>
      </c>
      <c r="G3137" s="382">
        <v>1</v>
      </c>
      <c r="H3137" s="383">
        <f>VLOOKUP(B3137,'INS-SIN-SD-10-2023'!A:D,4,0)</f>
        <v>46.72</v>
      </c>
      <c r="I3137" s="383"/>
      <c r="J3137" s="25">
        <f t="shared" si="1493"/>
        <v>46.72</v>
      </c>
      <c r="M3137" s="25">
        <f>VLOOKUP(B3137,'INS-SIN-SD-10-2023'!A:D,4,0)</f>
        <v>46.72</v>
      </c>
      <c r="N3137" s="25" t="b">
        <f t="shared" si="1494"/>
        <v>1</v>
      </c>
      <c r="O3137" s="377"/>
      <c r="P3137" s="377" t="s">
        <v>13773</v>
      </c>
    </row>
    <row r="3138" spans="1:16" ht="30" x14ac:dyDescent="0.25">
      <c r="A3138" s="328">
        <v>94497</v>
      </c>
      <c r="B3138" s="357"/>
      <c r="C3138" s="339" t="s">
        <v>4584</v>
      </c>
      <c r="D3138" s="339"/>
      <c r="E3138" s="334" t="s">
        <v>6</v>
      </c>
      <c r="F3138" s="334"/>
      <c r="G3138" s="358"/>
      <c r="H3138" s="359"/>
      <c r="I3138" s="340">
        <f>SUMIF(A:A,A3138,J:J)</f>
        <v>140.58000000000001</v>
      </c>
      <c r="J3138" s="377"/>
      <c r="K3138" s="377"/>
      <c r="L3138" s="377"/>
      <c r="M3138" s="377"/>
      <c r="N3138" s="377"/>
      <c r="O3138" s="377"/>
      <c r="P3138" s="377"/>
    </row>
    <row r="3139" spans="1:16" ht="30" x14ac:dyDescent="0.25">
      <c r="A3139" s="390">
        <f t="shared" ref="A3139:A3142" si="1495">IF(O3139&lt;&gt;0,O3139,A3138)</f>
        <v>94497</v>
      </c>
      <c r="B3139" s="391">
        <v>88248</v>
      </c>
      <c r="C3139" s="392"/>
      <c r="D3139" s="392" t="s">
        <v>3290</v>
      </c>
      <c r="E3139" s="393"/>
      <c r="F3139" s="393" t="s">
        <v>517</v>
      </c>
      <c r="G3139" s="394">
        <v>0.26329999999999998</v>
      </c>
      <c r="H3139" s="395">
        <f>VLOOKUP(B3139,'CMP-SIN-SD-10-2023'!A:D,4,0)</f>
        <v>22.17</v>
      </c>
      <c r="I3139" s="395"/>
      <c r="J3139" s="25">
        <f t="shared" ref="J3139:J3142" si="1496">TRUNC((H3139*G3139),2)</f>
        <v>5.83</v>
      </c>
      <c r="M3139" s="25">
        <f>VLOOKUP(B3139,'CMP-SIN-SD-10-2023'!A:D,4,0)</f>
        <v>22.17</v>
      </c>
      <c r="N3139" s="25" t="b">
        <f t="shared" ref="N3139:N3142" si="1497">M3139=H3139</f>
        <v>1</v>
      </c>
      <c r="O3139" s="377"/>
      <c r="P3139" s="377"/>
    </row>
    <row r="3140" spans="1:16" ht="30" x14ac:dyDescent="0.25">
      <c r="A3140" s="367">
        <f t="shared" si="1495"/>
        <v>94497</v>
      </c>
      <c r="B3140" s="226">
        <v>88267</v>
      </c>
      <c r="C3140" s="227"/>
      <c r="D3140" s="227" t="s">
        <v>3307</v>
      </c>
      <c r="E3140" s="228"/>
      <c r="F3140" s="228" t="s">
        <v>517</v>
      </c>
      <c r="G3140" s="368">
        <v>0.26329999999999998</v>
      </c>
      <c r="H3140" s="369">
        <f>VLOOKUP(B3140,'CMP-SIN-SD-10-2023'!A:D,4,0)</f>
        <v>28.78</v>
      </c>
      <c r="I3140" s="369"/>
      <c r="J3140" s="25">
        <f t="shared" si="1496"/>
        <v>7.57</v>
      </c>
      <c r="M3140" s="25">
        <f>VLOOKUP(B3140,'CMP-SIN-SD-10-2023'!A:D,4,0)</f>
        <v>28.78</v>
      </c>
      <c r="N3140" s="25" t="b">
        <f t="shared" si="1497"/>
        <v>1</v>
      </c>
      <c r="O3140" s="377"/>
      <c r="P3140" s="377"/>
    </row>
    <row r="3141" spans="1:16" x14ac:dyDescent="0.25">
      <c r="A3141" s="367">
        <f t="shared" si="1495"/>
        <v>94497</v>
      </c>
      <c r="B3141" s="226">
        <v>3148</v>
      </c>
      <c r="C3141" s="227"/>
      <c r="D3141" s="227" t="s">
        <v>7618</v>
      </c>
      <c r="E3141" s="228"/>
      <c r="F3141" s="228" t="s">
        <v>6</v>
      </c>
      <c r="G3141" s="368">
        <v>1.9199999999999998E-2</v>
      </c>
      <c r="H3141" s="369">
        <f>VLOOKUP(B3141,'INS-SIN-SD-10-2023'!A:D,4,0)</f>
        <v>14.6</v>
      </c>
      <c r="I3141" s="369"/>
      <c r="J3141" s="25">
        <f t="shared" si="1496"/>
        <v>0.28000000000000003</v>
      </c>
      <c r="M3141" s="25">
        <f>VLOOKUP(B3141,'INS-SIN-SD-10-2023'!A:D,4,0)</f>
        <v>14.6</v>
      </c>
      <c r="N3141" s="25" t="b">
        <f t="shared" si="1497"/>
        <v>1</v>
      </c>
      <c r="O3141" s="377"/>
      <c r="P3141" s="377" t="s">
        <v>13773</v>
      </c>
    </row>
    <row r="3142" spans="1:16" ht="30" x14ac:dyDescent="0.25">
      <c r="A3142" s="378">
        <f t="shared" si="1495"/>
        <v>94497</v>
      </c>
      <c r="B3142" s="379">
        <v>6010</v>
      </c>
      <c r="C3142" s="380"/>
      <c r="D3142" s="380" t="s">
        <v>7745</v>
      </c>
      <c r="E3142" s="381"/>
      <c r="F3142" s="381" t="s">
        <v>6</v>
      </c>
      <c r="G3142" s="382">
        <v>1</v>
      </c>
      <c r="H3142" s="383">
        <f>VLOOKUP(B3142,'INS-SIN-SD-10-2023'!A:D,4,0)</f>
        <v>126.9</v>
      </c>
      <c r="I3142" s="383"/>
      <c r="J3142" s="25">
        <f t="shared" si="1496"/>
        <v>126.9</v>
      </c>
      <c r="M3142" s="25">
        <f>VLOOKUP(B3142,'INS-SIN-SD-10-2023'!A:D,4,0)</f>
        <v>126.9</v>
      </c>
      <c r="N3142" s="25" t="b">
        <f t="shared" si="1497"/>
        <v>1</v>
      </c>
      <c r="O3142" s="377"/>
      <c r="P3142" s="377" t="s">
        <v>13773</v>
      </c>
    </row>
    <row r="3143" spans="1:16" ht="45" x14ac:dyDescent="0.25">
      <c r="A3143" s="328">
        <v>94793</v>
      </c>
      <c r="B3143" s="357"/>
      <c r="C3143" s="339" t="s">
        <v>4590</v>
      </c>
      <c r="D3143" s="339"/>
      <c r="E3143" s="334" t="s">
        <v>6</v>
      </c>
      <c r="F3143" s="334"/>
      <c r="G3143" s="358"/>
      <c r="H3143" s="359"/>
      <c r="I3143" s="340">
        <f>SUMIF(A:A,A3143,J:J)</f>
        <v>210.2</v>
      </c>
      <c r="J3143" s="377"/>
      <c r="K3143" s="377"/>
      <c r="L3143" s="377"/>
      <c r="M3143" s="377"/>
      <c r="N3143" s="377"/>
      <c r="O3143" s="377"/>
      <c r="P3143" s="377"/>
    </row>
    <row r="3144" spans="1:16" ht="30" x14ac:dyDescent="0.25">
      <c r="A3144" s="390">
        <f t="shared" ref="A3144:A3147" si="1498">IF(O3144&lt;&gt;0,O3144,A3143)</f>
        <v>94793</v>
      </c>
      <c r="B3144" s="391">
        <v>88248</v>
      </c>
      <c r="C3144" s="392"/>
      <c r="D3144" s="392" t="s">
        <v>3290</v>
      </c>
      <c r="E3144" s="393"/>
      <c r="F3144" s="393" t="s">
        <v>517</v>
      </c>
      <c r="G3144" s="394">
        <v>0.31309999999999999</v>
      </c>
      <c r="H3144" s="395">
        <f>VLOOKUP(B3144,'CMP-SIN-SD-10-2023'!A:D,4,0)</f>
        <v>22.17</v>
      </c>
      <c r="I3144" s="395"/>
      <c r="J3144" s="25">
        <f t="shared" ref="J3144:J3147" si="1499">TRUNC((H3144*G3144),2)</f>
        <v>6.94</v>
      </c>
      <c r="M3144" s="25">
        <f>VLOOKUP(B3144,'CMP-SIN-SD-10-2023'!A:D,4,0)</f>
        <v>22.17</v>
      </c>
      <c r="N3144" s="25" t="b">
        <f t="shared" ref="N3144:N3147" si="1500">M3144=H3144</f>
        <v>1</v>
      </c>
      <c r="O3144" s="377"/>
      <c r="P3144" s="377"/>
    </row>
    <row r="3145" spans="1:16" ht="30" x14ac:dyDescent="0.25">
      <c r="A3145" s="367">
        <f t="shared" si="1498"/>
        <v>94793</v>
      </c>
      <c r="B3145" s="226">
        <v>88267</v>
      </c>
      <c r="C3145" s="227"/>
      <c r="D3145" s="227" t="s">
        <v>3307</v>
      </c>
      <c r="E3145" s="228"/>
      <c r="F3145" s="228" t="s">
        <v>517</v>
      </c>
      <c r="G3145" s="368">
        <v>0.31309999999999999</v>
      </c>
      <c r="H3145" s="369">
        <f>VLOOKUP(B3145,'CMP-SIN-SD-10-2023'!A:D,4,0)</f>
        <v>28.78</v>
      </c>
      <c r="I3145" s="369"/>
      <c r="J3145" s="25">
        <f t="shared" si="1499"/>
        <v>9.01</v>
      </c>
      <c r="M3145" s="25">
        <f>VLOOKUP(B3145,'CMP-SIN-SD-10-2023'!A:D,4,0)</f>
        <v>28.78</v>
      </c>
      <c r="N3145" s="25" t="b">
        <f t="shared" si="1500"/>
        <v>1</v>
      </c>
      <c r="O3145" s="377"/>
      <c r="P3145" s="377"/>
    </row>
    <row r="3146" spans="1:16" x14ac:dyDescent="0.25">
      <c r="A3146" s="367">
        <f t="shared" si="1498"/>
        <v>94793</v>
      </c>
      <c r="B3146" s="226">
        <v>3148</v>
      </c>
      <c r="C3146" s="227"/>
      <c r="D3146" s="227" t="s">
        <v>7618</v>
      </c>
      <c r="E3146" s="228"/>
      <c r="F3146" s="228" t="s">
        <v>6</v>
      </c>
      <c r="G3146" s="368">
        <v>1.6799999999999999E-2</v>
      </c>
      <c r="H3146" s="369">
        <f>VLOOKUP(B3146,'INS-SIN-SD-10-2023'!A:D,4,0)</f>
        <v>14.6</v>
      </c>
      <c r="I3146" s="369"/>
      <c r="J3146" s="25">
        <f t="shared" si="1499"/>
        <v>0.24</v>
      </c>
      <c r="M3146" s="25">
        <f>VLOOKUP(B3146,'INS-SIN-SD-10-2023'!A:D,4,0)</f>
        <v>14.6</v>
      </c>
      <c r="N3146" s="25" t="b">
        <f t="shared" si="1500"/>
        <v>1</v>
      </c>
      <c r="O3146" s="377"/>
      <c r="P3146" s="377" t="s">
        <v>13773</v>
      </c>
    </row>
    <row r="3147" spans="1:16" ht="30" x14ac:dyDescent="0.25">
      <c r="A3147" s="378">
        <f t="shared" si="1498"/>
        <v>94793</v>
      </c>
      <c r="B3147" s="379">
        <v>6014</v>
      </c>
      <c r="C3147" s="380"/>
      <c r="D3147" s="380" t="s">
        <v>7753</v>
      </c>
      <c r="E3147" s="381"/>
      <c r="F3147" s="381" t="s">
        <v>6</v>
      </c>
      <c r="G3147" s="382">
        <v>1</v>
      </c>
      <c r="H3147" s="383">
        <f>VLOOKUP(B3147,'INS-SIN-SD-10-2023'!A:D,4,0)</f>
        <v>194.01</v>
      </c>
      <c r="I3147" s="383"/>
      <c r="J3147" s="25">
        <f t="shared" si="1499"/>
        <v>194.01</v>
      </c>
      <c r="M3147" s="25">
        <f>VLOOKUP(B3147,'INS-SIN-SD-10-2023'!A:D,4,0)</f>
        <v>194.01</v>
      </c>
      <c r="N3147" s="25" t="b">
        <f t="shared" si="1500"/>
        <v>1</v>
      </c>
      <c r="O3147" s="377"/>
      <c r="P3147" s="377" t="s">
        <v>13773</v>
      </c>
    </row>
    <row r="3148" spans="1:16" ht="60" x14ac:dyDescent="0.25">
      <c r="A3148" s="328" t="s">
        <v>7148</v>
      </c>
      <c r="B3148" s="357"/>
      <c r="C3148" s="339" t="s">
        <v>14308</v>
      </c>
      <c r="D3148" s="339"/>
      <c r="E3148" s="334" t="s">
        <v>6</v>
      </c>
      <c r="F3148" s="334"/>
      <c r="G3148" s="358"/>
      <c r="H3148" s="359"/>
      <c r="I3148" s="340">
        <f>SUMIF(A:A,A3148,J:J)</f>
        <v>1318.04</v>
      </c>
      <c r="J3148" s="377"/>
      <c r="K3148" s="377"/>
      <c r="L3148" s="377"/>
      <c r="M3148" s="377"/>
      <c r="N3148" s="377"/>
      <c r="O3148" s="377"/>
      <c r="P3148" s="377"/>
    </row>
    <row r="3149" spans="1:16" ht="45" x14ac:dyDescent="0.25">
      <c r="A3149" s="384" t="str">
        <f t="shared" ref="A3149" si="1501">IF(O3149&lt;&gt;0,O3149,A3148)</f>
        <v>CCU.05.0042</v>
      </c>
      <c r="B3149" s="385">
        <v>13164</v>
      </c>
      <c r="C3149" s="386"/>
      <c r="D3149" s="386" t="s">
        <v>14309</v>
      </c>
      <c r="E3149" s="387"/>
      <c r="F3149" s="387" t="s">
        <v>6</v>
      </c>
      <c r="G3149" s="388">
        <v>1</v>
      </c>
      <c r="H3149" s="389">
        <v>1318.0447999999999</v>
      </c>
      <c r="I3149" s="389"/>
      <c r="J3149" s="25">
        <f t="shared" ref="J3149" si="1502">TRUNC((H3149*G3149),2)</f>
        <v>1318.04</v>
      </c>
      <c r="M3149" s="25" t="e">
        <f>VLOOKUP(B3149,'CMP-SIN-SD-10-2023'!A:D,4,0)</f>
        <v>#N/A</v>
      </c>
      <c r="N3149" s="25" t="e">
        <f t="shared" ref="N3149" si="1503">M3149=H3149</f>
        <v>#N/A</v>
      </c>
      <c r="O3149" s="377"/>
      <c r="P3149" s="377" t="s">
        <v>13830</v>
      </c>
    </row>
    <row r="3150" spans="1:16" ht="30" x14ac:dyDescent="0.25">
      <c r="A3150" s="328">
        <v>102991</v>
      </c>
      <c r="B3150" s="357"/>
      <c r="C3150" s="339" t="s">
        <v>4475</v>
      </c>
      <c r="D3150" s="339"/>
      <c r="E3150" s="334" t="s">
        <v>16</v>
      </c>
      <c r="F3150" s="334"/>
      <c r="G3150" s="358"/>
      <c r="H3150" s="359"/>
      <c r="I3150" s="340">
        <f>SUMIF(A:A,A3150,J:J)</f>
        <v>54.62</v>
      </c>
      <c r="J3150" s="377"/>
      <c r="K3150" s="377"/>
      <c r="L3150" s="377"/>
      <c r="M3150" s="377"/>
      <c r="N3150" s="377"/>
      <c r="O3150" s="377"/>
      <c r="P3150" s="377"/>
    </row>
    <row r="3151" spans="1:16" x14ac:dyDescent="0.25">
      <c r="A3151" s="390">
        <f t="shared" ref="A3151:A3154" si="1504">IF(O3151&lt;&gt;0,O3151,A3150)</f>
        <v>102991</v>
      </c>
      <c r="B3151" s="391">
        <v>88309</v>
      </c>
      <c r="C3151" s="392"/>
      <c r="D3151" s="392" t="s">
        <v>3339</v>
      </c>
      <c r="E3151" s="393"/>
      <c r="F3151" s="393" t="s">
        <v>517</v>
      </c>
      <c r="G3151" s="394">
        <v>0.35449999999999998</v>
      </c>
      <c r="H3151" s="395">
        <f>VLOOKUP(B3151,'CMP-SIN-SD-10-2023'!A:D,4,0)</f>
        <v>29.53</v>
      </c>
      <c r="I3151" s="395"/>
      <c r="J3151" s="25">
        <f t="shared" ref="J3151:J3154" si="1505">TRUNC((H3151*G3151),2)</f>
        <v>10.46</v>
      </c>
      <c r="M3151" s="25">
        <f>VLOOKUP(B3151,'CMP-SIN-SD-10-2023'!A:D,4,0)</f>
        <v>29.53</v>
      </c>
      <c r="N3151" s="25" t="b">
        <f t="shared" ref="N3151:N3154" si="1506">M3151=H3151</f>
        <v>1</v>
      </c>
      <c r="O3151" s="377"/>
      <c r="P3151" s="377"/>
    </row>
    <row r="3152" spans="1:16" x14ac:dyDescent="0.25">
      <c r="A3152" s="367">
        <f t="shared" si="1504"/>
        <v>102991</v>
      </c>
      <c r="B3152" s="226">
        <v>88316</v>
      </c>
      <c r="C3152" s="227"/>
      <c r="D3152" s="227" t="s">
        <v>3346</v>
      </c>
      <c r="E3152" s="228"/>
      <c r="F3152" s="228" t="s">
        <v>517</v>
      </c>
      <c r="G3152" s="368">
        <v>0.35449999999999998</v>
      </c>
      <c r="H3152" s="369">
        <f>VLOOKUP(B3152,'CMP-SIN-SD-10-2023'!A:D,4,0)</f>
        <v>21.91</v>
      </c>
      <c r="I3152" s="369"/>
      <c r="J3152" s="25">
        <f t="shared" si="1505"/>
        <v>7.76</v>
      </c>
      <c r="M3152" s="25">
        <f>VLOOKUP(B3152,'CMP-SIN-SD-10-2023'!A:D,4,0)</f>
        <v>21.91</v>
      </c>
      <c r="N3152" s="25" t="b">
        <f t="shared" si="1506"/>
        <v>1</v>
      </c>
      <c r="O3152" s="377"/>
      <c r="P3152" s="377"/>
    </row>
    <row r="3153" spans="1:16" ht="30" x14ac:dyDescent="0.25">
      <c r="A3153" s="367">
        <f t="shared" si="1504"/>
        <v>102991</v>
      </c>
      <c r="B3153" s="226">
        <v>88629</v>
      </c>
      <c r="C3153" s="227"/>
      <c r="D3153" s="227" t="s">
        <v>2933</v>
      </c>
      <c r="E3153" s="228"/>
      <c r="F3153" s="228" t="s">
        <v>12</v>
      </c>
      <c r="G3153" s="368">
        <v>2.7000000000000001E-3</v>
      </c>
      <c r="H3153" s="369">
        <f>VLOOKUP(B3153,'CMP-SIN-SD-10-2023'!A:D,4,0)</f>
        <v>714.03</v>
      </c>
      <c r="I3153" s="369"/>
      <c r="J3153" s="25">
        <f t="shared" si="1505"/>
        <v>1.92</v>
      </c>
      <c r="M3153" s="25">
        <f>VLOOKUP(B3153,'CMP-SIN-SD-10-2023'!A:D,4,0)</f>
        <v>714.03</v>
      </c>
      <c r="N3153" s="25" t="b">
        <f t="shared" si="1506"/>
        <v>1</v>
      </c>
      <c r="O3153" s="377"/>
      <c r="P3153" s="377"/>
    </row>
    <row r="3154" spans="1:16" ht="30" x14ac:dyDescent="0.25">
      <c r="A3154" s="378">
        <f t="shared" si="1504"/>
        <v>102991</v>
      </c>
      <c r="B3154" s="379">
        <v>10542</v>
      </c>
      <c r="C3154" s="380"/>
      <c r="D3154" s="380" t="s">
        <v>14310</v>
      </c>
      <c r="E3154" s="381"/>
      <c r="F3154" s="381" t="s">
        <v>16</v>
      </c>
      <c r="G3154" s="382">
        <v>1.03</v>
      </c>
      <c r="H3154" s="383">
        <f>VLOOKUP(B3154,'INS-SIN-SD-10-2023'!A:D,4,0)</f>
        <v>33.479999999999997</v>
      </c>
      <c r="I3154" s="383"/>
      <c r="J3154" s="25">
        <f t="shared" si="1505"/>
        <v>34.479999999999997</v>
      </c>
      <c r="M3154" s="25">
        <f>VLOOKUP(B3154,'INS-SIN-SD-10-2023'!A:D,4,0)</f>
        <v>33.479999999999997</v>
      </c>
      <c r="N3154" s="25" t="b">
        <f t="shared" si="1506"/>
        <v>1</v>
      </c>
      <c r="O3154" s="377"/>
      <c r="P3154" s="377" t="s">
        <v>13773</v>
      </c>
    </row>
    <row r="3155" spans="1:16" ht="60" x14ac:dyDescent="0.25">
      <c r="A3155" s="328">
        <v>101875</v>
      </c>
      <c r="B3155" s="357"/>
      <c r="C3155" s="339" t="s">
        <v>1684</v>
      </c>
      <c r="D3155" s="339"/>
      <c r="E3155" s="334" t="s">
        <v>6</v>
      </c>
      <c r="F3155" s="334"/>
      <c r="G3155" s="358"/>
      <c r="H3155" s="359"/>
      <c r="I3155" s="340">
        <f>SUMIF(A:A,A3155,J:J)</f>
        <v>324.07</v>
      </c>
      <c r="J3155" s="377"/>
      <c r="K3155" s="377"/>
      <c r="L3155" s="377"/>
      <c r="M3155" s="377"/>
      <c r="N3155" s="377"/>
      <c r="O3155" s="377"/>
      <c r="P3155" s="377"/>
    </row>
    <row r="3156" spans="1:16" ht="45" x14ac:dyDescent="0.25">
      <c r="A3156" s="390">
        <f t="shared" ref="A3156:A3159" si="1507">IF(O3156&lt;&gt;0,O3156,A3155)</f>
        <v>101875</v>
      </c>
      <c r="B3156" s="391">
        <v>87367</v>
      </c>
      <c r="C3156" s="392"/>
      <c r="D3156" s="392" t="s">
        <v>2891</v>
      </c>
      <c r="E3156" s="393"/>
      <c r="F3156" s="393" t="s">
        <v>12</v>
      </c>
      <c r="G3156" s="394">
        <v>1.17E-2</v>
      </c>
      <c r="H3156" s="395">
        <f>VLOOKUP(B3156,'CMP-SIN-SD-10-2023'!A:D,4,0)</f>
        <v>812.05</v>
      </c>
      <c r="I3156" s="395"/>
      <c r="J3156" s="25">
        <f t="shared" ref="J3156:J3159" si="1508">TRUNC((H3156*G3156),2)</f>
        <v>9.5</v>
      </c>
      <c r="M3156" s="25">
        <f>VLOOKUP(B3156,'CMP-SIN-SD-10-2023'!A:D,4,0)</f>
        <v>812.05</v>
      </c>
      <c r="N3156" s="25" t="b">
        <f t="shared" ref="N3156:N3159" si="1509">M3156=H3156</f>
        <v>1</v>
      </c>
      <c r="O3156" s="377"/>
      <c r="P3156" s="377"/>
    </row>
    <row r="3157" spans="1:16" x14ac:dyDescent="0.25">
      <c r="A3157" s="367">
        <f t="shared" si="1507"/>
        <v>101875</v>
      </c>
      <c r="B3157" s="226">
        <v>88247</v>
      </c>
      <c r="C3157" s="227"/>
      <c r="D3157" s="227" t="s">
        <v>3289</v>
      </c>
      <c r="E3157" s="228"/>
      <c r="F3157" s="228" t="s">
        <v>517</v>
      </c>
      <c r="G3157" s="368">
        <v>0.48110000000000003</v>
      </c>
      <c r="H3157" s="369">
        <f>VLOOKUP(B3157,'CMP-SIN-SD-10-2023'!A:D,4,0)</f>
        <v>23.14</v>
      </c>
      <c r="I3157" s="369"/>
      <c r="J3157" s="25">
        <f t="shared" si="1508"/>
        <v>11.13</v>
      </c>
      <c r="M3157" s="25">
        <f>VLOOKUP(B3157,'CMP-SIN-SD-10-2023'!A:D,4,0)</f>
        <v>23.14</v>
      </c>
      <c r="N3157" s="25" t="b">
        <f t="shared" si="1509"/>
        <v>1</v>
      </c>
      <c r="O3157" s="377"/>
      <c r="P3157" s="377"/>
    </row>
    <row r="3158" spans="1:16" x14ac:dyDescent="0.25">
      <c r="A3158" s="367">
        <f t="shared" si="1507"/>
        <v>101875</v>
      </c>
      <c r="B3158" s="226">
        <v>88264</v>
      </c>
      <c r="C3158" s="227"/>
      <c r="D3158" s="227" t="s">
        <v>3304</v>
      </c>
      <c r="E3158" s="228"/>
      <c r="F3158" s="228" t="s">
        <v>517</v>
      </c>
      <c r="G3158" s="368">
        <v>0.48110000000000003</v>
      </c>
      <c r="H3158" s="369">
        <f>VLOOKUP(B3158,'CMP-SIN-SD-10-2023'!A:D,4,0)</f>
        <v>29.88</v>
      </c>
      <c r="I3158" s="369"/>
      <c r="J3158" s="25">
        <f t="shared" si="1508"/>
        <v>14.37</v>
      </c>
      <c r="M3158" s="25">
        <f>VLOOKUP(B3158,'CMP-SIN-SD-10-2023'!A:D,4,0)</f>
        <v>29.88</v>
      </c>
      <c r="N3158" s="25" t="b">
        <f t="shared" si="1509"/>
        <v>1</v>
      </c>
      <c r="O3158" s="377"/>
      <c r="P3158" s="377"/>
    </row>
    <row r="3159" spans="1:16" ht="45" x14ac:dyDescent="0.25">
      <c r="A3159" s="378">
        <f t="shared" si="1507"/>
        <v>101875</v>
      </c>
      <c r="B3159" s="379">
        <v>13393</v>
      </c>
      <c r="C3159" s="380"/>
      <c r="D3159" s="380" t="s">
        <v>7733</v>
      </c>
      <c r="E3159" s="381"/>
      <c r="F3159" s="381" t="s">
        <v>6</v>
      </c>
      <c r="G3159" s="382">
        <v>1</v>
      </c>
      <c r="H3159" s="383">
        <f>VLOOKUP(B3159,'INS-SIN-SD-10-2023'!A:D,4,0)</f>
        <v>289.07</v>
      </c>
      <c r="I3159" s="383"/>
      <c r="J3159" s="25">
        <f t="shared" si="1508"/>
        <v>289.07</v>
      </c>
      <c r="M3159" s="25">
        <f>VLOOKUP(B3159,'INS-SIN-SD-10-2023'!A:D,4,0)</f>
        <v>289.07</v>
      </c>
      <c r="N3159" s="25" t="b">
        <f t="shared" si="1509"/>
        <v>1</v>
      </c>
      <c r="O3159" s="377"/>
      <c r="P3159" s="377" t="s">
        <v>13773</v>
      </c>
    </row>
    <row r="3160" spans="1:16" ht="60" x14ac:dyDescent="0.25">
      <c r="A3160" s="328">
        <v>101879</v>
      </c>
      <c r="B3160" s="357"/>
      <c r="C3160" s="339" t="s">
        <v>1688</v>
      </c>
      <c r="D3160" s="339"/>
      <c r="E3160" s="334" t="s">
        <v>6</v>
      </c>
      <c r="F3160" s="334"/>
      <c r="G3160" s="358"/>
      <c r="H3160" s="359"/>
      <c r="I3160" s="340">
        <f>SUMIF(A:A,A3160,J:J)</f>
        <v>465.75</v>
      </c>
      <c r="J3160" s="377"/>
      <c r="K3160" s="377"/>
      <c r="L3160" s="377"/>
      <c r="M3160" s="377"/>
      <c r="N3160" s="377"/>
      <c r="O3160" s="377"/>
      <c r="P3160" s="377"/>
    </row>
    <row r="3161" spans="1:16" ht="45" x14ac:dyDescent="0.25">
      <c r="A3161" s="390">
        <f t="shared" ref="A3161:A3164" si="1510">IF(O3161&lt;&gt;0,O3161,A3160)</f>
        <v>101879</v>
      </c>
      <c r="B3161" s="391">
        <v>87367</v>
      </c>
      <c r="C3161" s="392"/>
      <c r="D3161" s="392" t="s">
        <v>2891</v>
      </c>
      <c r="E3161" s="393"/>
      <c r="F3161" s="393" t="s">
        <v>12</v>
      </c>
      <c r="G3161" s="394">
        <v>1.44E-2</v>
      </c>
      <c r="H3161" s="395">
        <f>VLOOKUP(B3161,'CMP-SIN-SD-10-2023'!A:D,4,0)</f>
        <v>812.05</v>
      </c>
      <c r="I3161" s="395"/>
      <c r="J3161" s="25">
        <f t="shared" ref="J3161:J3164" si="1511">TRUNC((H3161*G3161),2)</f>
        <v>11.69</v>
      </c>
      <c r="M3161" s="25">
        <f>VLOOKUP(B3161,'CMP-SIN-SD-10-2023'!A:D,4,0)</f>
        <v>812.05</v>
      </c>
      <c r="N3161" s="25" t="b">
        <f t="shared" ref="N3161:N3164" si="1512">M3161=H3161</f>
        <v>1</v>
      </c>
      <c r="O3161" s="377"/>
      <c r="P3161" s="377"/>
    </row>
    <row r="3162" spans="1:16" x14ac:dyDescent="0.25">
      <c r="A3162" s="367">
        <f t="shared" si="1510"/>
        <v>101879</v>
      </c>
      <c r="B3162" s="226">
        <v>88247</v>
      </c>
      <c r="C3162" s="227"/>
      <c r="D3162" s="227" t="s">
        <v>3289</v>
      </c>
      <c r="E3162" s="228"/>
      <c r="F3162" s="228" t="s">
        <v>517</v>
      </c>
      <c r="G3162" s="368">
        <v>0.53459999999999996</v>
      </c>
      <c r="H3162" s="369">
        <f>VLOOKUP(B3162,'CMP-SIN-SD-10-2023'!A:D,4,0)</f>
        <v>23.14</v>
      </c>
      <c r="I3162" s="369"/>
      <c r="J3162" s="25">
        <f t="shared" si="1511"/>
        <v>12.37</v>
      </c>
      <c r="M3162" s="25">
        <f>VLOOKUP(B3162,'CMP-SIN-SD-10-2023'!A:D,4,0)</f>
        <v>23.14</v>
      </c>
      <c r="N3162" s="25" t="b">
        <f t="shared" si="1512"/>
        <v>1</v>
      </c>
      <c r="O3162" s="377"/>
      <c r="P3162" s="377"/>
    </row>
    <row r="3163" spans="1:16" x14ac:dyDescent="0.25">
      <c r="A3163" s="367">
        <f t="shared" si="1510"/>
        <v>101879</v>
      </c>
      <c r="B3163" s="226">
        <v>88264</v>
      </c>
      <c r="C3163" s="227"/>
      <c r="D3163" s="227" t="s">
        <v>3304</v>
      </c>
      <c r="E3163" s="228"/>
      <c r="F3163" s="228" t="s">
        <v>517</v>
      </c>
      <c r="G3163" s="368">
        <v>0.53459999999999996</v>
      </c>
      <c r="H3163" s="369">
        <f>VLOOKUP(B3163,'CMP-SIN-SD-10-2023'!A:D,4,0)</f>
        <v>29.88</v>
      </c>
      <c r="I3163" s="369"/>
      <c r="J3163" s="25">
        <f t="shared" si="1511"/>
        <v>15.97</v>
      </c>
      <c r="M3163" s="25">
        <f>VLOOKUP(B3163,'CMP-SIN-SD-10-2023'!A:D,4,0)</f>
        <v>29.88</v>
      </c>
      <c r="N3163" s="25" t="b">
        <f t="shared" si="1512"/>
        <v>1</v>
      </c>
      <c r="O3163" s="377"/>
      <c r="P3163" s="377"/>
    </row>
    <row r="3164" spans="1:16" ht="45" x14ac:dyDescent="0.25">
      <c r="A3164" s="378">
        <f t="shared" si="1510"/>
        <v>101879</v>
      </c>
      <c r="B3164" s="379">
        <v>12039</v>
      </c>
      <c r="C3164" s="380"/>
      <c r="D3164" s="380" t="s">
        <v>7734</v>
      </c>
      <c r="E3164" s="381"/>
      <c r="F3164" s="381" t="s">
        <v>6</v>
      </c>
      <c r="G3164" s="382">
        <v>1</v>
      </c>
      <c r="H3164" s="383">
        <f>VLOOKUP(B3164,'INS-SIN-SD-10-2023'!A:D,4,0)</f>
        <v>425.72</v>
      </c>
      <c r="I3164" s="383"/>
      <c r="J3164" s="25">
        <f t="shared" si="1511"/>
        <v>425.72</v>
      </c>
      <c r="M3164" s="25">
        <f>VLOOKUP(B3164,'INS-SIN-SD-10-2023'!A:D,4,0)</f>
        <v>425.72</v>
      </c>
      <c r="N3164" s="25" t="b">
        <f t="shared" si="1512"/>
        <v>1</v>
      </c>
      <c r="O3164" s="377"/>
      <c r="P3164" s="377" t="s">
        <v>13773</v>
      </c>
    </row>
    <row r="3165" spans="1:16" ht="30" x14ac:dyDescent="0.25">
      <c r="A3165" s="328">
        <v>101894</v>
      </c>
      <c r="B3165" s="357"/>
      <c r="C3165" s="339" t="s">
        <v>1697</v>
      </c>
      <c r="D3165" s="339"/>
      <c r="E3165" s="334" t="s">
        <v>6</v>
      </c>
      <c r="F3165" s="334"/>
      <c r="G3165" s="358"/>
      <c r="H3165" s="359"/>
      <c r="I3165" s="340">
        <f>SUMIF(A:A,A3165,J:J)</f>
        <v>210.92000000000002</v>
      </c>
      <c r="J3165" s="377"/>
      <c r="K3165" s="377"/>
      <c r="L3165" s="377"/>
      <c r="M3165" s="377"/>
      <c r="N3165" s="377"/>
      <c r="O3165" s="377"/>
      <c r="P3165" s="377"/>
    </row>
    <row r="3166" spans="1:16" x14ac:dyDescent="0.25">
      <c r="A3166" s="390">
        <f t="shared" ref="A3166:A3169" si="1513">IF(O3166&lt;&gt;0,O3166,A3165)</f>
        <v>101894</v>
      </c>
      <c r="B3166" s="391">
        <v>88247</v>
      </c>
      <c r="C3166" s="392"/>
      <c r="D3166" s="392" t="s">
        <v>3289</v>
      </c>
      <c r="E3166" s="393"/>
      <c r="F3166" s="393" t="s">
        <v>517</v>
      </c>
      <c r="G3166" s="394">
        <v>0.78300000000000003</v>
      </c>
      <c r="H3166" s="395">
        <f>VLOOKUP(B3166,'CMP-SIN-SD-10-2023'!A:D,4,0)</f>
        <v>23.14</v>
      </c>
      <c r="I3166" s="395"/>
      <c r="J3166" s="25">
        <f t="shared" ref="J3166:J3169" si="1514">TRUNC((H3166*G3166),2)</f>
        <v>18.11</v>
      </c>
      <c r="M3166" s="25">
        <f>VLOOKUP(B3166,'CMP-SIN-SD-10-2023'!A:D,4,0)</f>
        <v>23.14</v>
      </c>
      <c r="N3166" s="25" t="b">
        <f t="shared" ref="N3166:N3169" si="1515">M3166=H3166</f>
        <v>1</v>
      </c>
      <c r="O3166" s="377"/>
      <c r="P3166" s="377"/>
    </row>
    <row r="3167" spans="1:16" x14ac:dyDescent="0.25">
      <c r="A3167" s="367">
        <f t="shared" si="1513"/>
        <v>101894</v>
      </c>
      <c r="B3167" s="226">
        <v>88264</v>
      </c>
      <c r="C3167" s="227"/>
      <c r="D3167" s="227" t="s">
        <v>3304</v>
      </c>
      <c r="E3167" s="228"/>
      <c r="F3167" s="228" t="s">
        <v>517</v>
      </c>
      <c r="G3167" s="368">
        <v>0.78300000000000003</v>
      </c>
      <c r="H3167" s="369">
        <f>VLOOKUP(B3167,'CMP-SIN-SD-10-2023'!A:D,4,0)</f>
        <v>29.88</v>
      </c>
      <c r="I3167" s="369"/>
      <c r="J3167" s="25">
        <f t="shared" si="1514"/>
        <v>23.39</v>
      </c>
      <c r="M3167" s="25">
        <f>VLOOKUP(B3167,'CMP-SIN-SD-10-2023'!A:D,4,0)</f>
        <v>29.88</v>
      </c>
      <c r="N3167" s="25" t="b">
        <f t="shared" si="1515"/>
        <v>1</v>
      </c>
      <c r="O3167" s="377"/>
      <c r="P3167" s="377"/>
    </row>
    <row r="3168" spans="1:16" ht="30" x14ac:dyDescent="0.25">
      <c r="A3168" s="367">
        <f t="shared" si="1513"/>
        <v>101894</v>
      </c>
      <c r="B3168" s="226">
        <v>2373</v>
      </c>
      <c r="C3168" s="227"/>
      <c r="D3168" s="227" t="s">
        <v>7577</v>
      </c>
      <c r="E3168" s="228"/>
      <c r="F3168" s="228" t="s">
        <v>6</v>
      </c>
      <c r="G3168" s="368">
        <v>1</v>
      </c>
      <c r="H3168" s="369">
        <f>VLOOKUP(B3168,'INS-SIN-SD-10-2023'!A:D,4,0)</f>
        <v>160.78</v>
      </c>
      <c r="I3168" s="369"/>
      <c r="J3168" s="25">
        <f t="shared" si="1514"/>
        <v>160.78</v>
      </c>
      <c r="M3168" s="25">
        <f>VLOOKUP(B3168,'INS-SIN-SD-10-2023'!A:D,4,0)</f>
        <v>160.78</v>
      </c>
      <c r="N3168" s="25" t="b">
        <f t="shared" si="1515"/>
        <v>1</v>
      </c>
      <c r="O3168" s="377"/>
      <c r="P3168" s="377" t="s">
        <v>13773</v>
      </c>
    </row>
    <row r="3169" spans="1:16" ht="30" x14ac:dyDescent="0.25">
      <c r="A3169" s="378">
        <f t="shared" si="1513"/>
        <v>101894</v>
      </c>
      <c r="B3169" s="379">
        <v>1576</v>
      </c>
      <c r="C3169" s="380"/>
      <c r="D3169" s="380" t="s">
        <v>7810</v>
      </c>
      <c r="E3169" s="381"/>
      <c r="F3169" s="381" t="s">
        <v>6</v>
      </c>
      <c r="G3169" s="382">
        <v>3</v>
      </c>
      <c r="H3169" s="383">
        <f>VLOOKUP(B3169,'INS-SIN-SD-10-2023'!A:D,4,0)</f>
        <v>2.88</v>
      </c>
      <c r="I3169" s="383"/>
      <c r="J3169" s="25">
        <f t="shared" si="1514"/>
        <v>8.64</v>
      </c>
      <c r="M3169" s="25">
        <f>VLOOKUP(B3169,'INS-SIN-SD-10-2023'!A:D,4,0)</f>
        <v>2.88</v>
      </c>
      <c r="N3169" s="25" t="b">
        <f t="shared" si="1515"/>
        <v>1</v>
      </c>
      <c r="O3169" s="377"/>
      <c r="P3169" s="377" t="s">
        <v>13773</v>
      </c>
    </row>
    <row r="3170" spans="1:16" ht="30" x14ac:dyDescent="0.25">
      <c r="A3170" s="328">
        <v>101895</v>
      </c>
      <c r="B3170" s="357"/>
      <c r="C3170" s="339" t="s">
        <v>1698</v>
      </c>
      <c r="D3170" s="339"/>
      <c r="E3170" s="334" t="s">
        <v>6</v>
      </c>
      <c r="F3170" s="334"/>
      <c r="G3170" s="358"/>
      <c r="H3170" s="359"/>
      <c r="I3170" s="340">
        <f>SUMIF(A:A,A3170,J:J)</f>
        <v>589.88</v>
      </c>
      <c r="J3170" s="377"/>
      <c r="K3170" s="377"/>
      <c r="L3170" s="377"/>
      <c r="M3170" s="377"/>
      <c r="N3170" s="377"/>
      <c r="O3170" s="377"/>
      <c r="P3170" s="377"/>
    </row>
    <row r="3171" spans="1:16" x14ac:dyDescent="0.25">
      <c r="A3171" s="390">
        <f t="shared" ref="A3171:A3174" si="1516">IF(O3171&lt;&gt;0,O3171,A3170)</f>
        <v>101895</v>
      </c>
      <c r="B3171" s="391">
        <v>88247</v>
      </c>
      <c r="C3171" s="392"/>
      <c r="D3171" s="392" t="s">
        <v>3289</v>
      </c>
      <c r="E3171" s="393"/>
      <c r="F3171" s="393" t="s">
        <v>517</v>
      </c>
      <c r="G3171" s="394">
        <v>1.3231999999999999</v>
      </c>
      <c r="H3171" s="395">
        <f>VLOOKUP(B3171,'CMP-SIN-SD-10-2023'!A:D,4,0)</f>
        <v>23.14</v>
      </c>
      <c r="I3171" s="395"/>
      <c r="J3171" s="25">
        <f t="shared" ref="J3171:J3174" si="1517">TRUNC((H3171*G3171),2)</f>
        <v>30.61</v>
      </c>
      <c r="M3171" s="25">
        <f>VLOOKUP(B3171,'CMP-SIN-SD-10-2023'!A:D,4,0)</f>
        <v>23.14</v>
      </c>
      <c r="N3171" s="25" t="b">
        <f t="shared" ref="N3171:N3174" si="1518">M3171=H3171</f>
        <v>1</v>
      </c>
      <c r="O3171" s="377"/>
      <c r="P3171" s="377"/>
    </row>
    <row r="3172" spans="1:16" x14ac:dyDescent="0.25">
      <c r="A3172" s="367">
        <f t="shared" si="1516"/>
        <v>101895</v>
      </c>
      <c r="B3172" s="226">
        <v>88264</v>
      </c>
      <c r="C3172" s="227"/>
      <c r="D3172" s="227" t="s">
        <v>3304</v>
      </c>
      <c r="E3172" s="228"/>
      <c r="F3172" s="228" t="s">
        <v>517</v>
      </c>
      <c r="G3172" s="368">
        <v>1.3231999999999999</v>
      </c>
      <c r="H3172" s="369">
        <f>VLOOKUP(B3172,'CMP-SIN-SD-10-2023'!A:D,4,0)</f>
        <v>29.88</v>
      </c>
      <c r="I3172" s="369"/>
      <c r="J3172" s="25">
        <f t="shared" si="1517"/>
        <v>39.53</v>
      </c>
      <c r="M3172" s="25">
        <f>VLOOKUP(B3172,'CMP-SIN-SD-10-2023'!A:D,4,0)</f>
        <v>29.88</v>
      </c>
      <c r="N3172" s="25" t="b">
        <f t="shared" si="1518"/>
        <v>1</v>
      </c>
      <c r="O3172" s="377"/>
      <c r="P3172" s="377"/>
    </row>
    <row r="3173" spans="1:16" x14ac:dyDescent="0.25">
      <c r="A3173" s="367">
        <f t="shared" si="1516"/>
        <v>101895</v>
      </c>
      <c r="B3173" s="226">
        <v>2391</v>
      </c>
      <c r="C3173" s="227"/>
      <c r="D3173" s="227" t="s">
        <v>7573</v>
      </c>
      <c r="E3173" s="228"/>
      <c r="F3173" s="228" t="s">
        <v>6</v>
      </c>
      <c r="G3173" s="368">
        <v>1</v>
      </c>
      <c r="H3173" s="369">
        <f>VLOOKUP(B3173,'INS-SIN-SD-10-2023'!A:D,4,0)</f>
        <v>502.82</v>
      </c>
      <c r="I3173" s="369"/>
      <c r="J3173" s="25">
        <f t="shared" si="1517"/>
        <v>502.82</v>
      </c>
      <c r="M3173" s="25">
        <f>VLOOKUP(B3173,'INS-SIN-SD-10-2023'!A:D,4,0)</f>
        <v>502.82</v>
      </c>
      <c r="N3173" s="25" t="b">
        <f t="shared" si="1518"/>
        <v>1</v>
      </c>
      <c r="O3173" s="377"/>
      <c r="P3173" s="377" t="s">
        <v>13773</v>
      </c>
    </row>
    <row r="3174" spans="1:16" ht="30" x14ac:dyDescent="0.25">
      <c r="A3174" s="378">
        <f t="shared" si="1516"/>
        <v>101895</v>
      </c>
      <c r="B3174" s="379">
        <v>1578</v>
      </c>
      <c r="C3174" s="380"/>
      <c r="D3174" s="380" t="s">
        <v>7812</v>
      </c>
      <c r="E3174" s="381"/>
      <c r="F3174" s="381" t="s">
        <v>6</v>
      </c>
      <c r="G3174" s="382">
        <v>3</v>
      </c>
      <c r="H3174" s="383">
        <f>VLOOKUP(B3174,'INS-SIN-SD-10-2023'!A:D,4,0)</f>
        <v>5.64</v>
      </c>
      <c r="I3174" s="383"/>
      <c r="J3174" s="25">
        <f t="shared" si="1517"/>
        <v>16.920000000000002</v>
      </c>
      <c r="M3174" s="25">
        <f>VLOOKUP(B3174,'INS-SIN-SD-10-2023'!A:D,4,0)</f>
        <v>5.64</v>
      </c>
      <c r="N3174" s="25" t="b">
        <f t="shared" si="1518"/>
        <v>1</v>
      </c>
      <c r="O3174" s="377"/>
      <c r="P3174" s="377" t="s">
        <v>13773</v>
      </c>
    </row>
    <row r="3175" spans="1:16" ht="45" x14ac:dyDescent="0.25">
      <c r="A3175" s="328">
        <v>95747</v>
      </c>
      <c r="B3175" s="357"/>
      <c r="C3175" s="339" t="s">
        <v>14311</v>
      </c>
      <c r="D3175" s="339"/>
      <c r="E3175" s="334" t="s">
        <v>16</v>
      </c>
      <c r="F3175" s="334"/>
      <c r="G3175" s="358"/>
      <c r="H3175" s="359"/>
      <c r="I3175" s="340">
        <f>SUMIF(A:A,A3175,J:J)</f>
        <v>49.3</v>
      </c>
      <c r="J3175" s="377"/>
      <c r="K3175" s="377"/>
      <c r="L3175" s="377"/>
      <c r="M3175" s="377"/>
      <c r="N3175" s="377"/>
      <c r="O3175" s="377"/>
      <c r="P3175" s="377"/>
    </row>
    <row r="3176" spans="1:16" x14ac:dyDescent="0.25">
      <c r="A3176" s="390">
        <f t="shared" ref="A3176:A3180" si="1519">IF(O3176&lt;&gt;0,O3176,A3175)</f>
        <v>95747</v>
      </c>
      <c r="B3176" s="391">
        <v>95755</v>
      </c>
      <c r="C3176" s="392"/>
      <c r="D3176" s="392" t="s">
        <v>14312</v>
      </c>
      <c r="E3176" s="393"/>
      <c r="F3176" s="393" t="s">
        <v>6</v>
      </c>
      <c r="G3176" s="394">
        <v>0.33329999999999999</v>
      </c>
      <c r="H3176" s="395">
        <v>12.52</v>
      </c>
      <c r="I3176" s="395"/>
      <c r="J3176" s="25">
        <f t="shared" ref="J3176:J3180" si="1520">TRUNC((H3176*G3176),2)</f>
        <v>4.17</v>
      </c>
      <c r="M3176" s="25" t="e">
        <f>VLOOKUP(B3176,'CMP-SIN-SD-10-2023'!A:D,4,0)</f>
        <v>#N/A</v>
      </c>
      <c r="N3176" s="25" t="e">
        <f t="shared" ref="N3176:N3180" si="1521">M3176=H3176</f>
        <v>#N/A</v>
      </c>
      <c r="O3176" s="377"/>
      <c r="P3176" s="377"/>
    </row>
    <row r="3177" spans="1:16" ht="60" x14ac:dyDescent="0.25">
      <c r="A3177" s="367">
        <f t="shared" si="1519"/>
        <v>95747</v>
      </c>
      <c r="B3177" s="226">
        <v>91170</v>
      </c>
      <c r="C3177" s="227"/>
      <c r="D3177" s="227" t="s">
        <v>14106</v>
      </c>
      <c r="E3177" s="228"/>
      <c r="F3177" s="228" t="s">
        <v>16</v>
      </c>
      <c r="G3177" s="368">
        <v>1</v>
      </c>
      <c r="H3177" s="369">
        <f>VLOOKUP(B3177,'CMP-SIN-SD-10-2023'!A:D,4,0)</f>
        <v>10.26</v>
      </c>
      <c r="I3177" s="369"/>
      <c r="J3177" s="25">
        <f t="shared" si="1520"/>
        <v>10.26</v>
      </c>
      <c r="M3177" s="25">
        <f>VLOOKUP(B3177,'CMP-SIN-SD-10-2023'!A:D,4,0)</f>
        <v>10.26</v>
      </c>
      <c r="N3177" s="25" t="b">
        <f t="shared" si="1521"/>
        <v>1</v>
      </c>
      <c r="O3177" s="377"/>
      <c r="P3177" s="377"/>
    </row>
    <row r="3178" spans="1:16" x14ac:dyDescent="0.25">
      <c r="A3178" s="367">
        <f t="shared" si="1519"/>
        <v>95747</v>
      </c>
      <c r="B3178" s="226">
        <v>88247</v>
      </c>
      <c r="C3178" s="227"/>
      <c r="D3178" s="227" t="s">
        <v>3289</v>
      </c>
      <c r="E3178" s="228"/>
      <c r="F3178" s="228" t="s">
        <v>517</v>
      </c>
      <c r="G3178" s="368">
        <v>0.13500000000000001</v>
      </c>
      <c r="H3178" s="369">
        <f>VLOOKUP(B3178,'CMP-SIN-SD-10-2023'!A:D,4,0)</f>
        <v>23.14</v>
      </c>
      <c r="I3178" s="369"/>
      <c r="J3178" s="25">
        <f t="shared" si="1520"/>
        <v>3.12</v>
      </c>
      <c r="M3178" s="25">
        <f>VLOOKUP(B3178,'CMP-SIN-SD-10-2023'!A:D,4,0)</f>
        <v>23.14</v>
      </c>
      <c r="N3178" s="25" t="b">
        <f t="shared" si="1521"/>
        <v>1</v>
      </c>
      <c r="O3178" s="377"/>
      <c r="P3178" s="377"/>
    </row>
    <row r="3179" spans="1:16" x14ac:dyDescent="0.25">
      <c r="A3179" s="367">
        <f t="shared" si="1519"/>
        <v>95747</v>
      </c>
      <c r="B3179" s="226">
        <v>88264</v>
      </c>
      <c r="C3179" s="227"/>
      <c r="D3179" s="227" t="s">
        <v>3304</v>
      </c>
      <c r="E3179" s="228"/>
      <c r="F3179" s="228" t="s">
        <v>517</v>
      </c>
      <c r="G3179" s="368">
        <v>0.13500000000000001</v>
      </c>
      <c r="H3179" s="369">
        <f>VLOOKUP(B3179,'CMP-SIN-SD-10-2023'!A:D,4,0)</f>
        <v>29.88</v>
      </c>
      <c r="I3179" s="369"/>
      <c r="J3179" s="25">
        <f t="shared" si="1520"/>
        <v>4.03</v>
      </c>
      <c r="M3179" s="25">
        <f>VLOOKUP(B3179,'CMP-SIN-SD-10-2023'!A:D,4,0)</f>
        <v>29.88</v>
      </c>
      <c r="N3179" s="25" t="b">
        <f t="shared" si="1521"/>
        <v>1</v>
      </c>
      <c r="O3179" s="377"/>
      <c r="P3179" s="377"/>
    </row>
    <row r="3180" spans="1:16" ht="30" x14ac:dyDescent="0.25">
      <c r="A3180" s="378">
        <f t="shared" si="1519"/>
        <v>95747</v>
      </c>
      <c r="B3180" s="379">
        <v>21135</v>
      </c>
      <c r="C3180" s="380"/>
      <c r="D3180" s="380" t="s">
        <v>7591</v>
      </c>
      <c r="E3180" s="381"/>
      <c r="F3180" s="381" t="s">
        <v>16</v>
      </c>
      <c r="G3180" s="382">
        <v>1.05</v>
      </c>
      <c r="H3180" s="383">
        <f>VLOOKUP(B3180,'INS-SIN-SD-10-2023'!A:D,4,0)</f>
        <v>26.4</v>
      </c>
      <c r="I3180" s="383"/>
      <c r="J3180" s="25">
        <f t="shared" si="1520"/>
        <v>27.72</v>
      </c>
      <c r="M3180" s="25">
        <f>VLOOKUP(B3180,'INS-SIN-SD-10-2023'!A:D,4,0)</f>
        <v>26.4</v>
      </c>
      <c r="N3180" s="25" t="b">
        <f t="shared" si="1521"/>
        <v>1</v>
      </c>
      <c r="O3180" s="377"/>
      <c r="P3180" s="377" t="s">
        <v>13773</v>
      </c>
    </row>
    <row r="3181" spans="1:16" ht="45" x14ac:dyDescent="0.25">
      <c r="A3181" s="328">
        <v>95748</v>
      </c>
      <c r="B3181" s="357"/>
      <c r="C3181" s="339" t="s">
        <v>14313</v>
      </c>
      <c r="D3181" s="339"/>
      <c r="E3181" s="334" t="s">
        <v>16</v>
      </c>
      <c r="F3181" s="334"/>
      <c r="G3181" s="358"/>
      <c r="H3181" s="359"/>
      <c r="I3181" s="340">
        <f>SUMIF(A:A,A3181,J:J)</f>
        <v>52.959999999999994</v>
      </c>
      <c r="J3181" s="377"/>
      <c r="K3181" s="377"/>
      <c r="L3181" s="377"/>
      <c r="M3181" s="377"/>
      <c r="N3181" s="377"/>
      <c r="O3181" s="377"/>
      <c r="P3181" s="377"/>
    </row>
    <row r="3182" spans="1:16" x14ac:dyDescent="0.25">
      <c r="A3182" s="390">
        <f t="shared" ref="A3182:A3186" si="1522">IF(O3182&lt;&gt;0,O3182,A3181)</f>
        <v>95748</v>
      </c>
      <c r="B3182" s="391">
        <v>95756</v>
      </c>
      <c r="C3182" s="392"/>
      <c r="D3182" s="392" t="s">
        <v>14312</v>
      </c>
      <c r="E3182" s="393"/>
      <c r="F3182" s="393" t="s">
        <v>6</v>
      </c>
      <c r="G3182" s="394">
        <v>0.33329999999999999</v>
      </c>
      <c r="H3182" s="395">
        <v>16.61</v>
      </c>
      <c r="I3182" s="395"/>
      <c r="J3182" s="25">
        <f t="shared" ref="J3182:J3186" si="1523">TRUNC((H3182*G3182),2)</f>
        <v>5.53</v>
      </c>
      <c r="M3182" s="25" t="e">
        <f>VLOOKUP(B3182,'CMP-SIN-SD-10-2023'!A:D,4,0)</f>
        <v>#N/A</v>
      </c>
      <c r="N3182" s="25" t="e">
        <f t="shared" ref="N3182:N3186" si="1524">M3182=H3182</f>
        <v>#N/A</v>
      </c>
      <c r="O3182" s="377"/>
      <c r="P3182" s="377"/>
    </row>
    <row r="3183" spans="1:16" ht="60" x14ac:dyDescent="0.25">
      <c r="A3183" s="367">
        <f t="shared" si="1522"/>
        <v>95748</v>
      </c>
      <c r="B3183" s="226">
        <v>91170</v>
      </c>
      <c r="C3183" s="227"/>
      <c r="D3183" s="227" t="s">
        <v>14106</v>
      </c>
      <c r="E3183" s="228"/>
      <c r="F3183" s="228" t="s">
        <v>16</v>
      </c>
      <c r="G3183" s="368">
        <v>1</v>
      </c>
      <c r="H3183" s="369">
        <f>VLOOKUP(B3183,'CMP-SIN-SD-10-2023'!A:D,4,0)</f>
        <v>10.26</v>
      </c>
      <c r="I3183" s="369"/>
      <c r="J3183" s="25">
        <f t="shared" si="1523"/>
        <v>10.26</v>
      </c>
      <c r="M3183" s="25">
        <f>VLOOKUP(B3183,'CMP-SIN-SD-10-2023'!A:D,4,0)</f>
        <v>10.26</v>
      </c>
      <c r="N3183" s="25" t="b">
        <f t="shared" si="1524"/>
        <v>1</v>
      </c>
      <c r="O3183" s="377"/>
      <c r="P3183" s="377"/>
    </row>
    <row r="3184" spans="1:16" x14ac:dyDescent="0.25">
      <c r="A3184" s="367">
        <f t="shared" si="1522"/>
        <v>95748</v>
      </c>
      <c r="B3184" s="226">
        <v>88247</v>
      </c>
      <c r="C3184" s="227"/>
      <c r="D3184" s="227" t="s">
        <v>3289</v>
      </c>
      <c r="E3184" s="228"/>
      <c r="F3184" s="228" t="s">
        <v>517</v>
      </c>
      <c r="G3184" s="368">
        <v>0.1701</v>
      </c>
      <c r="H3184" s="369">
        <f>VLOOKUP(B3184,'CMP-SIN-SD-10-2023'!A:D,4,0)</f>
        <v>23.14</v>
      </c>
      <c r="I3184" s="369"/>
      <c r="J3184" s="25">
        <f t="shared" si="1523"/>
        <v>3.93</v>
      </c>
      <c r="M3184" s="25">
        <f>VLOOKUP(B3184,'CMP-SIN-SD-10-2023'!A:D,4,0)</f>
        <v>23.14</v>
      </c>
      <c r="N3184" s="25" t="b">
        <f t="shared" si="1524"/>
        <v>1</v>
      </c>
      <c r="O3184" s="377"/>
      <c r="P3184" s="377"/>
    </row>
    <row r="3185" spans="1:16" x14ac:dyDescent="0.25">
      <c r="A3185" s="367">
        <f t="shared" si="1522"/>
        <v>95748</v>
      </c>
      <c r="B3185" s="226">
        <v>88264</v>
      </c>
      <c r="C3185" s="227"/>
      <c r="D3185" s="227" t="s">
        <v>3304</v>
      </c>
      <c r="E3185" s="228"/>
      <c r="F3185" s="228" t="s">
        <v>517</v>
      </c>
      <c r="G3185" s="368">
        <v>0.1701</v>
      </c>
      <c r="H3185" s="369">
        <f>VLOOKUP(B3185,'CMP-SIN-SD-10-2023'!A:D,4,0)</f>
        <v>29.88</v>
      </c>
      <c r="I3185" s="369"/>
      <c r="J3185" s="25">
        <f t="shared" si="1523"/>
        <v>5.08</v>
      </c>
      <c r="M3185" s="25">
        <f>VLOOKUP(B3185,'CMP-SIN-SD-10-2023'!A:D,4,0)</f>
        <v>29.88</v>
      </c>
      <c r="N3185" s="25" t="b">
        <f t="shared" si="1524"/>
        <v>1</v>
      </c>
      <c r="O3185" s="377"/>
      <c r="P3185" s="377"/>
    </row>
    <row r="3186" spans="1:16" ht="30" x14ac:dyDescent="0.25">
      <c r="A3186" s="378">
        <f t="shared" si="1522"/>
        <v>95748</v>
      </c>
      <c r="B3186" s="379">
        <v>21130</v>
      </c>
      <c r="C3186" s="380"/>
      <c r="D3186" s="380" t="s">
        <v>7590</v>
      </c>
      <c r="E3186" s="381"/>
      <c r="F3186" s="381" t="s">
        <v>16</v>
      </c>
      <c r="G3186" s="382">
        <v>1.05</v>
      </c>
      <c r="H3186" s="383">
        <f>VLOOKUP(B3186,'INS-SIN-SD-10-2023'!A:D,4,0)</f>
        <v>26.82</v>
      </c>
      <c r="I3186" s="383"/>
      <c r="J3186" s="25">
        <f t="shared" si="1523"/>
        <v>28.16</v>
      </c>
      <c r="M3186" s="25">
        <f>VLOOKUP(B3186,'INS-SIN-SD-10-2023'!A:D,4,0)</f>
        <v>26.82</v>
      </c>
      <c r="N3186" s="25" t="b">
        <f t="shared" si="1524"/>
        <v>1</v>
      </c>
      <c r="O3186" s="377"/>
      <c r="P3186" s="377" t="s">
        <v>13773</v>
      </c>
    </row>
    <row r="3187" spans="1:16" ht="45" x14ac:dyDescent="0.25">
      <c r="A3187" s="328">
        <v>91934</v>
      </c>
      <c r="B3187" s="357"/>
      <c r="C3187" s="339" t="s">
        <v>63</v>
      </c>
      <c r="D3187" s="339"/>
      <c r="E3187" s="334" t="s">
        <v>16</v>
      </c>
      <c r="F3187" s="334"/>
      <c r="G3187" s="358"/>
      <c r="H3187" s="359"/>
      <c r="I3187" s="340">
        <f>SUMIF(A:A,A3187,J:J)</f>
        <v>25.64</v>
      </c>
      <c r="J3187" s="377"/>
      <c r="K3187" s="377"/>
      <c r="L3187" s="377"/>
      <c r="M3187" s="377"/>
      <c r="N3187" s="377"/>
      <c r="O3187" s="377"/>
      <c r="P3187" s="377"/>
    </row>
    <row r="3188" spans="1:16" x14ac:dyDescent="0.25">
      <c r="A3188" s="390">
        <f t="shared" ref="A3188:A3191" si="1525">IF(O3188&lt;&gt;0,O3188,A3187)</f>
        <v>91934</v>
      </c>
      <c r="B3188" s="391">
        <v>88247</v>
      </c>
      <c r="C3188" s="392"/>
      <c r="D3188" s="392" t="s">
        <v>3289</v>
      </c>
      <c r="E3188" s="393"/>
      <c r="F3188" s="393" t="s">
        <v>517</v>
      </c>
      <c r="G3188" s="394">
        <v>0.114</v>
      </c>
      <c r="H3188" s="395">
        <f>VLOOKUP(B3188,'CMP-SIN-SD-10-2023'!A:D,4,0)</f>
        <v>23.14</v>
      </c>
      <c r="I3188" s="395"/>
      <c r="J3188" s="25">
        <f t="shared" ref="J3188:J3191" si="1526">TRUNC((H3188*G3188),2)</f>
        <v>2.63</v>
      </c>
      <c r="M3188" s="25">
        <f>VLOOKUP(B3188,'CMP-SIN-SD-10-2023'!A:D,4,0)</f>
        <v>23.14</v>
      </c>
      <c r="N3188" s="25" t="b">
        <f t="shared" ref="N3188:N3191" si="1527">M3188=H3188</f>
        <v>1</v>
      </c>
      <c r="O3188" s="377"/>
      <c r="P3188" s="377"/>
    </row>
    <row r="3189" spans="1:16" x14ac:dyDescent="0.25">
      <c r="A3189" s="367">
        <f t="shared" si="1525"/>
        <v>91934</v>
      </c>
      <c r="B3189" s="226">
        <v>88264</v>
      </c>
      <c r="C3189" s="227"/>
      <c r="D3189" s="227" t="s">
        <v>3304</v>
      </c>
      <c r="E3189" s="228"/>
      <c r="F3189" s="228" t="s">
        <v>517</v>
      </c>
      <c r="G3189" s="368">
        <v>0.114</v>
      </c>
      <c r="H3189" s="369">
        <f>VLOOKUP(B3189,'CMP-SIN-SD-10-2023'!A:D,4,0)</f>
        <v>29.88</v>
      </c>
      <c r="I3189" s="369"/>
      <c r="J3189" s="25">
        <f t="shared" si="1526"/>
        <v>3.4</v>
      </c>
      <c r="M3189" s="25">
        <f>VLOOKUP(B3189,'CMP-SIN-SD-10-2023'!A:D,4,0)</f>
        <v>29.88</v>
      </c>
      <c r="N3189" s="25" t="b">
        <f t="shared" si="1527"/>
        <v>1</v>
      </c>
      <c r="O3189" s="377"/>
      <c r="P3189" s="377"/>
    </row>
    <row r="3190" spans="1:16" ht="45" x14ac:dyDescent="0.25">
      <c r="A3190" s="367">
        <f t="shared" si="1525"/>
        <v>91934</v>
      </c>
      <c r="B3190" s="226">
        <v>979</v>
      </c>
      <c r="C3190" s="227"/>
      <c r="D3190" s="227" t="s">
        <v>7494</v>
      </c>
      <c r="E3190" s="228"/>
      <c r="F3190" s="228" t="s">
        <v>16</v>
      </c>
      <c r="G3190" s="368">
        <v>1.2434000000000001</v>
      </c>
      <c r="H3190" s="369">
        <f>VLOOKUP(B3190,'INS-SIN-SD-10-2023'!A:D,4,0)</f>
        <v>15.74</v>
      </c>
      <c r="I3190" s="369"/>
      <c r="J3190" s="25">
        <f t="shared" si="1526"/>
        <v>19.57</v>
      </c>
      <c r="M3190" s="25">
        <f>VLOOKUP(B3190,'INS-SIN-SD-10-2023'!A:D,4,0)</f>
        <v>15.74</v>
      </c>
      <c r="N3190" s="25" t="b">
        <f t="shared" si="1527"/>
        <v>1</v>
      </c>
      <c r="O3190" s="377"/>
      <c r="P3190" s="377" t="s">
        <v>13773</v>
      </c>
    </row>
    <row r="3191" spans="1:16" ht="30" x14ac:dyDescent="0.25">
      <c r="A3191" s="378">
        <f t="shared" si="1525"/>
        <v>91934</v>
      </c>
      <c r="B3191" s="379">
        <v>21127</v>
      </c>
      <c r="C3191" s="380"/>
      <c r="D3191" s="380" t="s">
        <v>7615</v>
      </c>
      <c r="E3191" s="381"/>
      <c r="F3191" s="381" t="s">
        <v>6</v>
      </c>
      <c r="G3191" s="382">
        <v>9.4000000000000004E-3</v>
      </c>
      <c r="H3191" s="383">
        <f>VLOOKUP(B3191,'INS-SIN-SD-10-2023'!A:D,4,0)</f>
        <v>4.72</v>
      </c>
      <c r="I3191" s="383"/>
      <c r="J3191" s="25">
        <f t="shared" si="1526"/>
        <v>0.04</v>
      </c>
      <c r="M3191" s="25">
        <f>VLOOKUP(B3191,'INS-SIN-SD-10-2023'!A:D,4,0)</f>
        <v>4.72</v>
      </c>
      <c r="N3191" s="25" t="b">
        <f t="shared" si="1527"/>
        <v>1</v>
      </c>
      <c r="O3191" s="377"/>
      <c r="P3191" s="377" t="s">
        <v>13773</v>
      </c>
    </row>
    <row r="3192" spans="1:16" ht="45" x14ac:dyDescent="0.25">
      <c r="A3192" s="328">
        <v>92985</v>
      </c>
      <c r="B3192" s="357"/>
      <c r="C3192" s="339" t="s">
        <v>14314</v>
      </c>
      <c r="D3192" s="339"/>
      <c r="E3192" s="334" t="s">
        <v>16</v>
      </c>
      <c r="F3192" s="334"/>
      <c r="G3192" s="358"/>
      <c r="H3192" s="359"/>
      <c r="I3192" s="340">
        <f>SUMIF(A:A,A3192,J:J)</f>
        <v>40.36</v>
      </c>
      <c r="J3192" s="377"/>
      <c r="K3192" s="377"/>
      <c r="L3192" s="377"/>
      <c r="M3192" s="377"/>
      <c r="N3192" s="377"/>
      <c r="O3192" s="377"/>
      <c r="P3192" s="377"/>
    </row>
    <row r="3193" spans="1:16" x14ac:dyDescent="0.25">
      <c r="A3193" s="390">
        <f t="shared" ref="A3193:A3196" si="1528">IF(O3193&lt;&gt;0,O3193,A3192)</f>
        <v>92985</v>
      </c>
      <c r="B3193" s="391">
        <v>88247</v>
      </c>
      <c r="C3193" s="392"/>
      <c r="D3193" s="392" t="s">
        <v>3289</v>
      </c>
      <c r="E3193" s="393"/>
      <c r="F3193" s="393" t="s">
        <v>517</v>
      </c>
      <c r="G3193" s="394">
        <v>7.2999999999999995E-2</v>
      </c>
      <c r="H3193" s="395">
        <f>VLOOKUP(B3193,'CMP-SIN-SD-10-2023'!A:D,4,0)</f>
        <v>23.14</v>
      </c>
      <c r="I3193" s="395"/>
      <c r="J3193" s="25">
        <f t="shared" ref="J3193:J3196" si="1529">TRUNC((H3193*G3193),2)</f>
        <v>1.68</v>
      </c>
      <c r="M3193" s="25">
        <f>VLOOKUP(B3193,'CMP-SIN-SD-10-2023'!A:D,4,0)</f>
        <v>23.14</v>
      </c>
      <c r="N3193" s="25" t="b">
        <f t="shared" ref="N3193:N3196" si="1530">M3193=H3193</f>
        <v>1</v>
      </c>
      <c r="O3193" s="377"/>
      <c r="P3193" s="377"/>
    </row>
    <row r="3194" spans="1:16" x14ac:dyDescent="0.25">
      <c r="A3194" s="367">
        <f t="shared" si="1528"/>
        <v>92985</v>
      </c>
      <c r="B3194" s="226">
        <v>88264</v>
      </c>
      <c r="C3194" s="227"/>
      <c r="D3194" s="227" t="s">
        <v>3304</v>
      </c>
      <c r="E3194" s="228"/>
      <c r="F3194" s="228" t="s">
        <v>517</v>
      </c>
      <c r="G3194" s="368">
        <v>7.2999999999999995E-2</v>
      </c>
      <c r="H3194" s="369">
        <f>VLOOKUP(B3194,'CMP-SIN-SD-10-2023'!A:D,4,0)</f>
        <v>29.88</v>
      </c>
      <c r="I3194" s="369"/>
      <c r="J3194" s="25">
        <f t="shared" si="1529"/>
        <v>2.1800000000000002</v>
      </c>
      <c r="M3194" s="25">
        <f>VLOOKUP(B3194,'CMP-SIN-SD-10-2023'!A:D,4,0)</f>
        <v>29.88</v>
      </c>
      <c r="N3194" s="25" t="b">
        <f t="shared" si="1530"/>
        <v>1</v>
      </c>
      <c r="O3194" s="377"/>
      <c r="P3194" s="377"/>
    </row>
    <row r="3195" spans="1:16" ht="30" x14ac:dyDescent="0.25">
      <c r="A3195" s="367">
        <f t="shared" si="1528"/>
        <v>92985</v>
      </c>
      <c r="B3195" s="226">
        <v>21127</v>
      </c>
      <c r="C3195" s="227"/>
      <c r="D3195" s="227" t="s">
        <v>7615</v>
      </c>
      <c r="E3195" s="228"/>
      <c r="F3195" s="228" t="s">
        <v>6</v>
      </c>
      <c r="G3195" s="368">
        <v>8.9999999999999993E-3</v>
      </c>
      <c r="H3195" s="369">
        <f>VLOOKUP(B3195,'INS-SIN-SD-10-2023'!A:D,4,0)</f>
        <v>4.72</v>
      </c>
      <c r="I3195" s="369"/>
      <c r="J3195" s="25">
        <f t="shared" si="1529"/>
        <v>0.04</v>
      </c>
      <c r="M3195" s="25">
        <f>VLOOKUP(B3195,'INS-SIN-SD-10-2023'!A:D,4,0)</f>
        <v>4.72</v>
      </c>
      <c r="N3195" s="25" t="b">
        <f t="shared" si="1530"/>
        <v>1</v>
      </c>
      <c r="O3195" s="377"/>
      <c r="P3195" s="377" t="s">
        <v>13773</v>
      </c>
    </row>
    <row r="3196" spans="1:16" ht="45" x14ac:dyDescent="0.25">
      <c r="A3196" s="378">
        <f t="shared" si="1528"/>
        <v>92985</v>
      </c>
      <c r="B3196" s="379">
        <v>39233</v>
      </c>
      <c r="C3196" s="380"/>
      <c r="D3196" s="380" t="s">
        <v>7496</v>
      </c>
      <c r="E3196" s="381"/>
      <c r="F3196" s="381" t="s">
        <v>16</v>
      </c>
      <c r="G3196" s="382">
        <v>1.0149999999999999</v>
      </c>
      <c r="H3196" s="383">
        <f>VLOOKUP(B3196,'INS-SIN-SD-10-2023'!A:D,4,0)</f>
        <v>35.93</v>
      </c>
      <c r="I3196" s="383"/>
      <c r="J3196" s="25">
        <f t="shared" si="1529"/>
        <v>36.46</v>
      </c>
      <c r="M3196" s="25">
        <f>VLOOKUP(B3196,'INS-SIN-SD-10-2023'!A:D,4,0)</f>
        <v>35.93</v>
      </c>
      <c r="N3196" s="25" t="b">
        <f t="shared" si="1530"/>
        <v>1</v>
      </c>
      <c r="O3196" s="377"/>
      <c r="P3196" s="377" t="s">
        <v>13773</v>
      </c>
    </row>
    <row r="3197" spans="1:16" ht="45" x14ac:dyDescent="0.25">
      <c r="A3197" s="328" t="s">
        <v>14315</v>
      </c>
      <c r="B3197" s="357"/>
      <c r="C3197" s="339" t="s">
        <v>14316</v>
      </c>
      <c r="D3197" s="339"/>
      <c r="E3197" s="334" t="s">
        <v>6</v>
      </c>
      <c r="F3197" s="334"/>
      <c r="G3197" s="358"/>
      <c r="H3197" s="359"/>
      <c r="I3197" s="340">
        <f>SUMIF(A:A,A3197,J:J)</f>
        <v>480.83000000000004</v>
      </c>
      <c r="J3197" s="377"/>
      <c r="K3197" s="377"/>
      <c r="L3197" s="377"/>
      <c r="M3197" s="377"/>
      <c r="N3197" s="377"/>
      <c r="O3197" s="377"/>
      <c r="P3197" s="377"/>
    </row>
    <row r="3198" spans="1:16" x14ac:dyDescent="0.25">
      <c r="A3198" s="390" t="str">
        <f t="shared" ref="A3198:A3201" si="1531">IF(O3198&lt;&gt;0,O3198,A3197)</f>
        <v>CCU.06.0064</v>
      </c>
      <c r="B3198" s="391">
        <v>88264</v>
      </c>
      <c r="C3198" s="392"/>
      <c r="D3198" s="392" t="s">
        <v>3304</v>
      </c>
      <c r="E3198" s="393"/>
      <c r="F3198" s="393" t="s">
        <v>517</v>
      </c>
      <c r="G3198" s="394">
        <v>0.5</v>
      </c>
      <c r="H3198" s="395">
        <f>VLOOKUP(B3198,'CMP-SIN-SD-10-2023'!A:D,4,0)</f>
        <v>29.88</v>
      </c>
      <c r="I3198" s="395"/>
      <c r="J3198" s="25">
        <f t="shared" ref="J3198:J3201" si="1532">TRUNC((H3198*G3198),2)</f>
        <v>14.94</v>
      </c>
      <c r="M3198" s="25">
        <f>VLOOKUP(B3198,'CMP-SIN-SD-10-2023'!A:D,4,0)</f>
        <v>29.88</v>
      </c>
      <c r="N3198" s="25" t="b">
        <f t="shared" ref="N3198:N3201" si="1533">M3198=H3198</f>
        <v>1</v>
      </c>
      <c r="O3198" s="377"/>
      <c r="P3198" s="377"/>
    </row>
    <row r="3199" spans="1:16" x14ac:dyDescent="0.25">
      <c r="A3199" s="367" t="str">
        <f t="shared" si="1531"/>
        <v>CCU.06.0064</v>
      </c>
      <c r="B3199" s="226">
        <v>88316</v>
      </c>
      <c r="C3199" s="227"/>
      <c r="D3199" s="227" t="s">
        <v>3346</v>
      </c>
      <c r="E3199" s="228"/>
      <c r="F3199" s="228" t="s">
        <v>517</v>
      </c>
      <c r="G3199" s="368">
        <v>0.3</v>
      </c>
      <c r="H3199" s="369">
        <f>VLOOKUP(B3199,'CMP-SIN-SD-10-2023'!A:D,4,0)</f>
        <v>21.91</v>
      </c>
      <c r="I3199" s="369"/>
      <c r="J3199" s="25">
        <f t="shared" si="1532"/>
        <v>6.57</v>
      </c>
      <c r="M3199" s="25">
        <f>VLOOKUP(B3199,'CMP-SIN-SD-10-2023'!A:D,4,0)</f>
        <v>21.91</v>
      </c>
      <c r="N3199" s="25" t="b">
        <f t="shared" si="1533"/>
        <v>1</v>
      </c>
      <c r="O3199" s="377"/>
      <c r="P3199" s="377"/>
    </row>
    <row r="3200" spans="1:16" x14ac:dyDescent="0.25">
      <c r="A3200" s="367" t="str">
        <f t="shared" si="1531"/>
        <v>CCU.06.0064</v>
      </c>
      <c r="B3200" s="226" t="s">
        <v>14317</v>
      </c>
      <c r="C3200" s="227"/>
      <c r="D3200" s="227" t="s">
        <v>14318</v>
      </c>
      <c r="E3200" s="228"/>
      <c r="F3200" s="228" t="s">
        <v>6</v>
      </c>
      <c r="G3200" s="368">
        <v>2</v>
      </c>
      <c r="H3200" s="369">
        <v>0.86</v>
      </c>
      <c r="I3200" s="369"/>
      <c r="J3200" s="25">
        <f t="shared" si="1532"/>
        <v>1.72</v>
      </c>
      <c r="M3200" s="25" t="e">
        <f>VLOOKUP(B3200,'INS-SIN-SD-10-2023'!A:D,4,0)</f>
        <v>#N/A</v>
      </c>
      <c r="N3200" s="25" t="e">
        <f t="shared" si="1533"/>
        <v>#N/A</v>
      </c>
      <c r="O3200" s="377"/>
      <c r="P3200" s="377" t="s">
        <v>13813</v>
      </c>
    </row>
    <row r="3201" spans="1:16" ht="30" x14ac:dyDescent="0.25">
      <c r="A3201" s="378" t="str">
        <f t="shared" si="1531"/>
        <v>CCU.06.0064</v>
      </c>
      <c r="B3201" s="379" t="s">
        <v>14319</v>
      </c>
      <c r="C3201" s="380"/>
      <c r="D3201" s="380" t="s">
        <v>14320</v>
      </c>
      <c r="E3201" s="381"/>
      <c r="F3201" s="381" t="s">
        <v>6</v>
      </c>
      <c r="G3201" s="382">
        <v>1</v>
      </c>
      <c r="H3201" s="383">
        <v>457.6</v>
      </c>
      <c r="I3201" s="383"/>
      <c r="J3201" s="25">
        <f t="shared" si="1532"/>
        <v>457.6</v>
      </c>
      <c r="M3201" s="25" t="e">
        <f>VLOOKUP(B3201,'INS-SIN-SD-10-2023'!A:D,4,0)</f>
        <v>#N/A</v>
      </c>
      <c r="N3201" s="25" t="e">
        <f t="shared" si="1533"/>
        <v>#N/A</v>
      </c>
      <c r="O3201" s="377"/>
      <c r="P3201" s="377" t="s">
        <v>13813</v>
      </c>
    </row>
    <row r="3202" spans="1:16" ht="30" x14ac:dyDescent="0.25">
      <c r="A3202" s="328">
        <v>91959</v>
      </c>
      <c r="B3202" s="357"/>
      <c r="C3202" s="339" t="s">
        <v>1713</v>
      </c>
      <c r="D3202" s="339"/>
      <c r="E3202" s="334" t="s">
        <v>6</v>
      </c>
      <c r="F3202" s="334"/>
      <c r="G3202" s="358"/>
      <c r="H3202" s="359"/>
      <c r="I3202" s="340">
        <f>SUMIF(A:A,A3202,J:J)</f>
        <v>49.629999999999995</v>
      </c>
      <c r="J3202" s="377"/>
      <c r="K3202" s="377"/>
      <c r="L3202" s="377"/>
      <c r="M3202" s="377"/>
      <c r="N3202" s="377"/>
      <c r="O3202" s="377"/>
      <c r="P3202" s="377"/>
    </row>
    <row r="3203" spans="1:16" ht="45" x14ac:dyDescent="0.25">
      <c r="A3203" s="390">
        <f t="shared" ref="A3203:A3204" si="1534">IF(O3203&lt;&gt;0,O3203,A3202)</f>
        <v>91959</v>
      </c>
      <c r="B3203" s="391">
        <v>91946</v>
      </c>
      <c r="C3203" s="392"/>
      <c r="D3203" s="392" t="s">
        <v>1709</v>
      </c>
      <c r="E3203" s="393"/>
      <c r="F3203" s="393" t="s">
        <v>6</v>
      </c>
      <c r="G3203" s="394">
        <v>1</v>
      </c>
      <c r="H3203" s="395">
        <f>VLOOKUP(B3203,'CMP-SIN-SD-10-2023'!A:D,4,0)</f>
        <v>12.02</v>
      </c>
      <c r="I3203" s="395"/>
      <c r="J3203" s="25">
        <f t="shared" ref="J3203:J3204" si="1535">TRUNC((H3203*G3203),2)</f>
        <v>12.02</v>
      </c>
      <c r="M3203" s="25">
        <f>VLOOKUP(B3203,'CMP-SIN-SD-10-2023'!A:D,4,0)</f>
        <v>12.02</v>
      </c>
      <c r="N3203" s="25" t="b">
        <f t="shared" ref="N3203:N3204" si="1536">M3203=H3203</f>
        <v>1</v>
      </c>
      <c r="O3203" s="377"/>
      <c r="P3203" s="377"/>
    </row>
    <row r="3204" spans="1:16" ht="30" x14ac:dyDescent="0.25">
      <c r="A3204" s="378">
        <f t="shared" si="1534"/>
        <v>91959</v>
      </c>
      <c r="B3204" s="379">
        <v>91958</v>
      </c>
      <c r="C3204" s="380"/>
      <c r="D3204" s="380" t="s">
        <v>1712</v>
      </c>
      <c r="E3204" s="381"/>
      <c r="F3204" s="381" t="s">
        <v>6</v>
      </c>
      <c r="G3204" s="382">
        <v>1</v>
      </c>
      <c r="H3204" s="383">
        <f>VLOOKUP(B3204,'CMP-SIN-SD-10-2023'!A:D,4,0)</f>
        <v>37.61</v>
      </c>
      <c r="I3204" s="383"/>
      <c r="J3204" s="25">
        <f t="shared" si="1535"/>
        <v>37.61</v>
      </c>
      <c r="M3204" s="25">
        <f>VLOOKUP(B3204,'CMP-SIN-SD-10-2023'!A:D,4,0)</f>
        <v>37.61</v>
      </c>
      <c r="N3204" s="25" t="b">
        <f t="shared" si="1536"/>
        <v>1</v>
      </c>
      <c r="O3204" s="377"/>
      <c r="P3204" s="377"/>
    </row>
    <row r="3205" spans="1:16" ht="75" x14ac:dyDescent="0.25">
      <c r="A3205" s="328" t="s">
        <v>14321</v>
      </c>
      <c r="B3205" s="357"/>
      <c r="C3205" s="339" t="s">
        <v>14322</v>
      </c>
      <c r="D3205" s="339"/>
      <c r="E3205" s="334" t="s">
        <v>6</v>
      </c>
      <c r="F3205" s="334"/>
      <c r="G3205" s="358"/>
      <c r="H3205" s="359"/>
      <c r="I3205" s="340">
        <f>SUMIF(A:A,A3205,J:J)</f>
        <v>14.87</v>
      </c>
      <c r="J3205" s="377"/>
      <c r="K3205" s="377"/>
      <c r="L3205" s="377"/>
      <c r="M3205" s="377"/>
      <c r="N3205" s="377"/>
      <c r="O3205" s="377"/>
      <c r="P3205" s="377"/>
    </row>
    <row r="3206" spans="1:16" x14ac:dyDescent="0.25">
      <c r="A3206" s="390" t="str">
        <f t="shared" ref="A3206:A3207" si="1537">IF(O3206&lt;&gt;0,O3206,A3205)</f>
        <v>05.054.0104-0/EMOP</v>
      </c>
      <c r="B3206" s="391">
        <v>88309</v>
      </c>
      <c r="C3206" s="392"/>
      <c r="D3206" s="392" t="s">
        <v>3339</v>
      </c>
      <c r="E3206" s="393"/>
      <c r="F3206" s="393" t="s">
        <v>517</v>
      </c>
      <c r="G3206" s="394">
        <v>0.20599999999999999</v>
      </c>
      <c r="H3206" s="395">
        <f>VLOOKUP(B3206,'CMP-SIN-SD-10-2023'!A:D,4,0)</f>
        <v>29.53</v>
      </c>
      <c r="I3206" s="395"/>
      <c r="J3206" s="25">
        <f t="shared" ref="J3206:J3207" si="1538">TRUNC((H3206*G3206),2)</f>
        <v>6.08</v>
      </c>
      <c r="M3206" s="25">
        <f>VLOOKUP(B3206,'CMP-SIN-SD-10-2023'!A:D,4,0)</f>
        <v>29.53</v>
      </c>
      <c r="N3206" s="25" t="b">
        <f t="shared" ref="N3206:N3207" si="1539">M3206=H3206</f>
        <v>1</v>
      </c>
      <c r="O3206" s="377"/>
      <c r="P3206" s="377"/>
    </row>
    <row r="3207" spans="1:16" ht="30" x14ac:dyDescent="0.25">
      <c r="A3207" s="378" t="str">
        <f t="shared" si="1537"/>
        <v>05.054.0104-0/EMOP</v>
      </c>
      <c r="B3207" s="379">
        <v>14734</v>
      </c>
      <c r="C3207" s="380"/>
      <c r="D3207" s="380" t="s">
        <v>14323</v>
      </c>
      <c r="E3207" s="381"/>
      <c r="F3207" s="381" t="s">
        <v>6</v>
      </c>
      <c r="G3207" s="382">
        <v>1</v>
      </c>
      <c r="H3207" s="383">
        <v>8.7899999999999991</v>
      </c>
      <c r="I3207" s="383"/>
      <c r="J3207" s="25">
        <f t="shared" si="1538"/>
        <v>8.7899999999999991</v>
      </c>
      <c r="M3207" s="25" t="e">
        <f>VLOOKUP(B3207,'CMP-SIN-SD-10-2023'!A:D,4,0)</f>
        <v>#N/A</v>
      </c>
      <c r="N3207" s="25" t="e">
        <f t="shared" si="1539"/>
        <v>#N/A</v>
      </c>
      <c r="O3207" s="377"/>
      <c r="P3207" s="377" t="s">
        <v>13830</v>
      </c>
    </row>
    <row r="3208" spans="1:16" x14ac:dyDescent="0.25">
      <c r="A3208" s="328">
        <v>99814</v>
      </c>
      <c r="B3208" s="357"/>
      <c r="C3208" s="339" t="s">
        <v>3074</v>
      </c>
      <c r="D3208" s="339"/>
      <c r="E3208" s="334" t="s">
        <v>3</v>
      </c>
      <c r="F3208" s="334"/>
      <c r="G3208" s="358"/>
      <c r="H3208" s="359"/>
      <c r="I3208" s="340">
        <f>SUMIF(A:A,A3208,J:J)</f>
        <v>1.96</v>
      </c>
      <c r="J3208" s="377"/>
      <c r="K3208" s="377"/>
      <c r="L3208" s="377"/>
      <c r="M3208" s="377"/>
      <c r="N3208" s="377"/>
      <c r="O3208" s="377"/>
      <c r="P3208" s="377"/>
    </row>
    <row r="3209" spans="1:16" x14ac:dyDescent="0.25">
      <c r="A3209" s="390">
        <f t="shared" ref="A3209:A3210" si="1540">IF(O3209&lt;&gt;0,O3209,A3208)</f>
        <v>99814</v>
      </c>
      <c r="B3209" s="391">
        <v>88316</v>
      </c>
      <c r="C3209" s="392"/>
      <c r="D3209" s="392" t="s">
        <v>3346</v>
      </c>
      <c r="E3209" s="393"/>
      <c r="F3209" s="393" t="s">
        <v>517</v>
      </c>
      <c r="G3209" s="394">
        <v>8.8999999999999996E-2</v>
      </c>
      <c r="H3209" s="395">
        <f>VLOOKUP(B3209,'CMP-SIN-SD-10-2023'!A:D,4,0)</f>
        <v>21.91</v>
      </c>
      <c r="I3209" s="395"/>
      <c r="J3209" s="25">
        <f t="shared" ref="J3209:J3210" si="1541">TRUNC((H3209*G3209),2)</f>
        <v>1.94</v>
      </c>
      <c r="M3209" s="25">
        <f>VLOOKUP(B3209,'CMP-SIN-SD-10-2023'!A:D,4,0)</f>
        <v>21.91</v>
      </c>
      <c r="N3209" s="25" t="b">
        <f t="shared" ref="N3209:N3210" si="1542">M3209=H3209</f>
        <v>1</v>
      </c>
      <c r="O3209" s="377"/>
      <c r="P3209" s="377"/>
    </row>
    <row r="3210" spans="1:16" x14ac:dyDescent="0.25">
      <c r="A3210" s="378">
        <f t="shared" si="1540"/>
        <v>99814</v>
      </c>
      <c r="B3210" s="379">
        <v>99833</v>
      </c>
      <c r="C3210" s="380"/>
      <c r="D3210" s="380" t="s">
        <v>14324</v>
      </c>
      <c r="E3210" s="381"/>
      <c r="F3210" s="381" t="s">
        <v>273</v>
      </c>
      <c r="G3210" s="382">
        <v>1.4999999999999999E-2</v>
      </c>
      <c r="H3210" s="383">
        <f>VLOOKUP(B3210,'CMP-SIN-SD-10-2023'!A:D,4,0)</f>
        <v>1.61</v>
      </c>
      <c r="I3210" s="383"/>
      <c r="J3210" s="25">
        <f t="shared" si="1541"/>
        <v>0.02</v>
      </c>
      <c r="M3210" s="25">
        <f>VLOOKUP(B3210,'CMP-SIN-SD-10-2023'!A:D,4,0)</f>
        <v>1.61</v>
      </c>
      <c r="N3210" s="25" t="b">
        <f t="shared" si="1542"/>
        <v>1</v>
      </c>
      <c r="O3210" s="377"/>
      <c r="P3210" s="377"/>
    </row>
    <row r="3211" spans="1:16" ht="45" x14ac:dyDescent="0.25">
      <c r="A3211" s="328">
        <v>93207</v>
      </c>
      <c r="B3211" s="357"/>
      <c r="C3211" s="339" t="s">
        <v>2</v>
      </c>
      <c r="D3211" s="339"/>
      <c r="E3211" s="334" t="s">
        <v>3</v>
      </c>
      <c r="F3211" s="334"/>
      <c r="G3211" s="358"/>
      <c r="H3211" s="359"/>
      <c r="I3211" s="340">
        <f>SUMIF(A:A,A3211,J:J)</f>
        <v>1212.45</v>
      </c>
      <c r="J3211" s="377"/>
      <c r="K3211" s="377"/>
      <c r="L3211" s="377"/>
      <c r="M3211" s="377"/>
      <c r="N3211" s="377"/>
      <c r="O3211" s="377"/>
      <c r="P3211" s="377"/>
    </row>
    <row r="3212" spans="1:16" ht="45" x14ac:dyDescent="0.25">
      <c r="A3212" s="390">
        <f t="shared" ref="A3212:A3275" si="1543">IF(O3212&lt;&gt;0,O3212,A3211)</f>
        <v>93207</v>
      </c>
      <c r="B3212" s="391">
        <v>98441</v>
      </c>
      <c r="C3212" s="392"/>
      <c r="D3212" s="392" t="s">
        <v>254</v>
      </c>
      <c r="E3212" s="393"/>
      <c r="F3212" s="393" t="s">
        <v>3</v>
      </c>
      <c r="G3212" s="394">
        <v>0.2979</v>
      </c>
      <c r="H3212" s="395">
        <f>VLOOKUP(B3212,'CMP-SIN-SD-10-2023'!A:D,4,0)</f>
        <v>157.16999999999999</v>
      </c>
      <c r="I3212" s="395"/>
      <c r="J3212" s="25">
        <f t="shared" ref="J3212:J3275" si="1544">TRUNC((H3212*G3212),2)</f>
        <v>46.82</v>
      </c>
      <c r="M3212" s="25">
        <f>VLOOKUP(B3212,'CMP-SIN-SD-10-2023'!A:D,4,0)</f>
        <v>157.16999999999999</v>
      </c>
      <c r="N3212" s="25" t="b">
        <f t="shared" ref="N3212:N3275" si="1545">M3212=H3212</f>
        <v>1</v>
      </c>
      <c r="O3212" s="377"/>
      <c r="P3212" s="377"/>
    </row>
    <row r="3213" spans="1:16" ht="45" x14ac:dyDescent="0.25">
      <c r="A3213" s="367">
        <f t="shared" si="1543"/>
        <v>93207</v>
      </c>
      <c r="B3213" s="226">
        <v>98442</v>
      </c>
      <c r="C3213" s="227"/>
      <c r="D3213" s="227" t="s">
        <v>255</v>
      </c>
      <c r="E3213" s="228"/>
      <c r="F3213" s="228" t="s">
        <v>3</v>
      </c>
      <c r="G3213" s="368">
        <v>0.34289999999999998</v>
      </c>
      <c r="H3213" s="369">
        <f>VLOOKUP(B3213,'CMP-SIN-SD-10-2023'!A:D,4,0)</f>
        <v>160.76</v>
      </c>
      <c r="I3213" s="369"/>
      <c r="J3213" s="25">
        <f t="shared" si="1544"/>
        <v>55.12</v>
      </c>
      <c r="M3213" s="25">
        <f>VLOOKUP(B3213,'CMP-SIN-SD-10-2023'!A:D,4,0)</f>
        <v>160.76</v>
      </c>
      <c r="N3213" s="25" t="b">
        <f t="shared" si="1545"/>
        <v>1</v>
      </c>
      <c r="O3213" s="377"/>
      <c r="P3213" s="377"/>
    </row>
    <row r="3214" spans="1:16" ht="45" x14ac:dyDescent="0.25">
      <c r="A3214" s="367">
        <f t="shared" si="1543"/>
        <v>93207</v>
      </c>
      <c r="B3214" s="226">
        <v>98443</v>
      </c>
      <c r="C3214" s="227"/>
      <c r="D3214" s="227" t="s">
        <v>256</v>
      </c>
      <c r="E3214" s="228"/>
      <c r="F3214" s="228" t="s">
        <v>3</v>
      </c>
      <c r="G3214" s="368">
        <v>0.15809999999999999</v>
      </c>
      <c r="H3214" s="369">
        <f>VLOOKUP(B3214,'CMP-SIN-SD-10-2023'!A:D,4,0)</f>
        <v>136.13999999999999</v>
      </c>
      <c r="I3214" s="369"/>
      <c r="J3214" s="25">
        <f t="shared" si="1544"/>
        <v>21.52</v>
      </c>
      <c r="M3214" s="25">
        <f>VLOOKUP(B3214,'CMP-SIN-SD-10-2023'!A:D,4,0)</f>
        <v>136.13999999999999</v>
      </c>
      <c r="N3214" s="25" t="b">
        <f t="shared" si="1545"/>
        <v>1</v>
      </c>
      <c r="O3214" s="377"/>
      <c r="P3214" s="377"/>
    </row>
    <row r="3215" spans="1:16" ht="45" x14ac:dyDescent="0.25">
      <c r="A3215" s="367">
        <f t="shared" si="1543"/>
        <v>93207</v>
      </c>
      <c r="B3215" s="226">
        <v>98444</v>
      </c>
      <c r="C3215" s="227"/>
      <c r="D3215" s="227" t="s">
        <v>257</v>
      </c>
      <c r="E3215" s="228"/>
      <c r="F3215" s="228" t="s">
        <v>3</v>
      </c>
      <c r="G3215" s="368">
        <v>0.182</v>
      </c>
      <c r="H3215" s="369">
        <f>VLOOKUP(B3215,'CMP-SIN-SD-10-2023'!A:D,4,0)</f>
        <v>138.69999999999999</v>
      </c>
      <c r="I3215" s="369"/>
      <c r="J3215" s="25">
        <f t="shared" si="1544"/>
        <v>25.24</v>
      </c>
      <c r="M3215" s="25">
        <f>VLOOKUP(B3215,'CMP-SIN-SD-10-2023'!A:D,4,0)</f>
        <v>138.69999999999999</v>
      </c>
      <c r="N3215" s="25" t="b">
        <f t="shared" si="1545"/>
        <v>1</v>
      </c>
      <c r="O3215" s="377"/>
      <c r="P3215" s="377"/>
    </row>
    <row r="3216" spans="1:16" ht="45" x14ac:dyDescent="0.25">
      <c r="A3216" s="367">
        <f t="shared" si="1543"/>
        <v>93207</v>
      </c>
      <c r="B3216" s="226">
        <v>98445</v>
      </c>
      <c r="C3216" s="227"/>
      <c r="D3216" s="227" t="s">
        <v>258</v>
      </c>
      <c r="E3216" s="228"/>
      <c r="F3216" s="228" t="s">
        <v>3</v>
      </c>
      <c r="G3216" s="368">
        <v>0.46539999999999998</v>
      </c>
      <c r="H3216" s="369">
        <f>VLOOKUP(B3216,'CMP-SIN-SD-10-2023'!A:D,4,0)</f>
        <v>191.98</v>
      </c>
      <c r="I3216" s="369"/>
      <c r="J3216" s="25">
        <f t="shared" si="1544"/>
        <v>89.34</v>
      </c>
      <c r="M3216" s="25">
        <f>VLOOKUP(B3216,'CMP-SIN-SD-10-2023'!A:D,4,0)</f>
        <v>191.98</v>
      </c>
      <c r="N3216" s="25" t="b">
        <f t="shared" si="1545"/>
        <v>1</v>
      </c>
      <c r="O3216" s="377"/>
      <c r="P3216" s="377"/>
    </row>
    <row r="3217" spans="1:16" ht="45" x14ac:dyDescent="0.25">
      <c r="A3217" s="367">
        <f t="shared" si="1543"/>
        <v>93207</v>
      </c>
      <c r="B3217" s="226">
        <v>98446</v>
      </c>
      <c r="C3217" s="227"/>
      <c r="D3217" s="227" t="s">
        <v>259</v>
      </c>
      <c r="E3217" s="228"/>
      <c r="F3217" s="228" t="s">
        <v>3</v>
      </c>
      <c r="G3217" s="368">
        <v>0.3629</v>
      </c>
      <c r="H3217" s="369">
        <f>VLOOKUP(B3217,'CMP-SIN-SD-10-2023'!A:D,4,0)</f>
        <v>249.74</v>
      </c>
      <c r="I3217" s="369"/>
      <c r="J3217" s="25">
        <f t="shared" si="1544"/>
        <v>90.63</v>
      </c>
      <c r="M3217" s="25">
        <f>VLOOKUP(B3217,'CMP-SIN-SD-10-2023'!A:D,4,0)</f>
        <v>249.74</v>
      </c>
      <c r="N3217" s="25" t="b">
        <f t="shared" si="1545"/>
        <v>1</v>
      </c>
      <c r="O3217" s="377"/>
      <c r="P3217" s="377"/>
    </row>
    <row r="3218" spans="1:16" ht="45" x14ac:dyDescent="0.25">
      <c r="A3218" s="367">
        <f t="shared" si="1543"/>
        <v>93207</v>
      </c>
      <c r="B3218" s="226">
        <v>98447</v>
      </c>
      <c r="C3218" s="227"/>
      <c r="D3218" s="227" t="s">
        <v>260</v>
      </c>
      <c r="E3218" s="228"/>
      <c r="F3218" s="228" t="s">
        <v>3</v>
      </c>
      <c r="G3218" s="368">
        <v>0.247</v>
      </c>
      <c r="H3218" s="369">
        <f>VLOOKUP(B3218,'CMP-SIN-SD-10-2023'!A:D,4,0)</f>
        <v>162.62</v>
      </c>
      <c r="I3218" s="369"/>
      <c r="J3218" s="25">
        <f t="shared" si="1544"/>
        <v>40.159999999999997</v>
      </c>
      <c r="M3218" s="25">
        <f>VLOOKUP(B3218,'CMP-SIN-SD-10-2023'!A:D,4,0)</f>
        <v>162.62</v>
      </c>
      <c r="N3218" s="25" t="b">
        <f t="shared" si="1545"/>
        <v>1</v>
      </c>
    </row>
    <row r="3219" spans="1:16" ht="45" x14ac:dyDescent="0.25">
      <c r="A3219" s="367">
        <f t="shared" si="1543"/>
        <v>93207</v>
      </c>
      <c r="B3219" s="226">
        <v>98448</v>
      </c>
      <c r="C3219" s="227"/>
      <c r="D3219" s="227" t="s">
        <v>261</v>
      </c>
      <c r="E3219" s="228"/>
      <c r="F3219" s="228" t="s">
        <v>3</v>
      </c>
      <c r="G3219" s="368">
        <v>0.19259999999999999</v>
      </c>
      <c r="H3219" s="369">
        <f>VLOOKUP(B3219,'CMP-SIN-SD-10-2023'!A:D,4,0)</f>
        <v>207.51</v>
      </c>
      <c r="I3219" s="369"/>
      <c r="J3219" s="25">
        <f t="shared" si="1544"/>
        <v>39.96</v>
      </c>
      <c r="M3219" s="25">
        <f>VLOOKUP(B3219,'CMP-SIN-SD-10-2023'!A:D,4,0)</f>
        <v>207.51</v>
      </c>
      <c r="N3219" s="25" t="b">
        <f t="shared" si="1545"/>
        <v>1</v>
      </c>
    </row>
    <row r="3220" spans="1:16" ht="60" x14ac:dyDescent="0.25">
      <c r="A3220" s="367">
        <f t="shared" si="1543"/>
        <v>93207</v>
      </c>
      <c r="B3220" s="226">
        <v>92543</v>
      </c>
      <c r="C3220" s="227"/>
      <c r="D3220" s="227" t="s">
        <v>1008</v>
      </c>
      <c r="E3220" s="228"/>
      <c r="F3220" s="228" t="s">
        <v>3</v>
      </c>
      <c r="G3220" s="368">
        <v>1.3621000000000001</v>
      </c>
      <c r="H3220" s="369">
        <f>VLOOKUP(B3220,'CMP-SIN-SD-10-2023'!A:D,4,0)</f>
        <v>26.47</v>
      </c>
      <c r="I3220" s="369"/>
      <c r="J3220" s="25">
        <f t="shared" si="1544"/>
        <v>36.049999999999997</v>
      </c>
      <c r="M3220" s="25">
        <f>VLOOKUP(B3220,'CMP-SIN-SD-10-2023'!A:D,4,0)</f>
        <v>26.47</v>
      </c>
      <c r="N3220" s="25" t="b">
        <f t="shared" si="1545"/>
        <v>1</v>
      </c>
    </row>
    <row r="3221" spans="1:16" ht="60" x14ac:dyDescent="0.25">
      <c r="A3221" s="367">
        <f t="shared" si="1543"/>
        <v>93207</v>
      </c>
      <c r="B3221" s="226">
        <v>94210</v>
      </c>
      <c r="C3221" s="227"/>
      <c r="D3221" s="227" t="s">
        <v>1064</v>
      </c>
      <c r="E3221" s="228"/>
      <c r="F3221" s="228" t="s">
        <v>3</v>
      </c>
      <c r="G3221" s="368">
        <v>1.3621000000000001</v>
      </c>
      <c r="H3221" s="369">
        <f>VLOOKUP(B3221,'CMP-SIN-SD-10-2023'!A:D,4,0)</f>
        <v>48.26</v>
      </c>
      <c r="I3221" s="369"/>
      <c r="J3221" s="25">
        <f t="shared" si="1544"/>
        <v>65.73</v>
      </c>
      <c r="M3221" s="25">
        <f>VLOOKUP(B3221,'CMP-SIN-SD-10-2023'!A:D,4,0)</f>
        <v>48.26</v>
      </c>
      <c r="N3221" s="25" t="b">
        <f t="shared" si="1545"/>
        <v>1</v>
      </c>
    </row>
    <row r="3222" spans="1:16" ht="45" x14ac:dyDescent="0.25">
      <c r="A3222" s="367">
        <f t="shared" si="1543"/>
        <v>93207</v>
      </c>
      <c r="B3222" s="226">
        <v>90820</v>
      </c>
      <c r="C3222" s="227"/>
      <c r="D3222" s="227" t="s">
        <v>30</v>
      </c>
      <c r="E3222" s="228"/>
      <c r="F3222" s="228" t="s">
        <v>6</v>
      </c>
      <c r="G3222" s="368">
        <v>3.85E-2</v>
      </c>
      <c r="H3222" s="369">
        <f>VLOOKUP(B3222,'CMP-SIN-SD-10-2023'!A:D,4,0)</f>
        <v>340.26</v>
      </c>
      <c r="I3222" s="369"/>
      <c r="J3222" s="25">
        <f t="shared" si="1544"/>
        <v>13.1</v>
      </c>
      <c r="M3222" s="25">
        <f>VLOOKUP(B3222,'CMP-SIN-SD-10-2023'!A:D,4,0)</f>
        <v>340.26</v>
      </c>
      <c r="N3222" s="25" t="b">
        <f t="shared" si="1545"/>
        <v>1</v>
      </c>
    </row>
    <row r="3223" spans="1:16" ht="45" x14ac:dyDescent="0.25">
      <c r="A3223" s="367">
        <f t="shared" si="1543"/>
        <v>93207</v>
      </c>
      <c r="B3223" s="226">
        <v>90822</v>
      </c>
      <c r="C3223" s="227"/>
      <c r="D3223" s="227" t="s">
        <v>27</v>
      </c>
      <c r="E3223" s="228"/>
      <c r="F3223" s="228" t="s">
        <v>6</v>
      </c>
      <c r="G3223" s="368">
        <v>5.7799999999999997E-2</v>
      </c>
      <c r="H3223" s="369">
        <f>VLOOKUP(B3223,'CMP-SIN-SD-10-2023'!A:D,4,0)</f>
        <v>373</v>
      </c>
      <c r="I3223" s="369"/>
      <c r="J3223" s="25">
        <f t="shared" si="1544"/>
        <v>21.55</v>
      </c>
      <c r="M3223" s="25">
        <f>VLOOKUP(B3223,'CMP-SIN-SD-10-2023'!A:D,4,0)</f>
        <v>373</v>
      </c>
      <c r="N3223" s="25" t="b">
        <f t="shared" si="1545"/>
        <v>1</v>
      </c>
    </row>
    <row r="3224" spans="1:16" ht="45" x14ac:dyDescent="0.25">
      <c r="A3224" s="367">
        <f t="shared" si="1543"/>
        <v>93207</v>
      </c>
      <c r="B3224" s="226">
        <v>91341</v>
      </c>
      <c r="C3224" s="227"/>
      <c r="D3224" s="227" t="s">
        <v>26</v>
      </c>
      <c r="E3224" s="228"/>
      <c r="F3224" s="228" t="s">
        <v>3</v>
      </c>
      <c r="G3224" s="368">
        <v>3.2399999999999998E-2</v>
      </c>
      <c r="H3224" s="369">
        <f>VLOOKUP(B3224,'CMP-SIN-SD-10-2023'!A:D,4,0)</f>
        <v>555.27</v>
      </c>
      <c r="I3224" s="369"/>
      <c r="J3224" s="25">
        <f t="shared" si="1544"/>
        <v>17.989999999999998</v>
      </c>
      <c r="M3224" s="25">
        <f>VLOOKUP(B3224,'CMP-SIN-SD-10-2023'!A:D,4,0)</f>
        <v>555.27</v>
      </c>
      <c r="N3224" s="25" t="b">
        <f t="shared" si="1545"/>
        <v>1</v>
      </c>
    </row>
    <row r="3225" spans="1:16" ht="60" x14ac:dyDescent="0.25">
      <c r="A3225" s="367">
        <f t="shared" si="1543"/>
        <v>93207</v>
      </c>
      <c r="B3225" s="226">
        <v>94559</v>
      </c>
      <c r="C3225" s="227"/>
      <c r="D3225" s="227" t="s">
        <v>1386</v>
      </c>
      <c r="E3225" s="228"/>
      <c r="F3225" s="228" t="s">
        <v>3</v>
      </c>
      <c r="G3225" s="368">
        <v>2.8899999999999999E-2</v>
      </c>
      <c r="H3225" s="369">
        <f>VLOOKUP(B3225,'CMP-SIN-SD-10-2023'!A:D,4,0)</f>
        <v>676.18</v>
      </c>
      <c r="I3225" s="369"/>
      <c r="J3225" s="25">
        <f t="shared" si="1544"/>
        <v>19.54</v>
      </c>
      <c r="M3225" s="25">
        <f>VLOOKUP(B3225,'CMP-SIN-SD-10-2023'!A:D,4,0)</f>
        <v>676.18</v>
      </c>
      <c r="N3225" s="25" t="b">
        <f t="shared" si="1545"/>
        <v>1</v>
      </c>
    </row>
    <row r="3226" spans="1:16" ht="75" x14ac:dyDescent="0.25">
      <c r="A3226" s="367">
        <f t="shared" si="1543"/>
        <v>93207</v>
      </c>
      <c r="B3226" s="226">
        <v>100665</v>
      </c>
      <c r="C3226" s="227"/>
      <c r="D3226" s="227" t="s">
        <v>1377</v>
      </c>
      <c r="E3226" s="228"/>
      <c r="F3226" s="228" t="s">
        <v>3</v>
      </c>
      <c r="G3226" s="368">
        <v>9.64E-2</v>
      </c>
      <c r="H3226" s="369">
        <f>VLOOKUP(B3226,'CMP-SIN-SD-10-2023'!A:D,4,0)</f>
        <v>1203.42</v>
      </c>
      <c r="I3226" s="369"/>
      <c r="J3226" s="25">
        <f t="shared" si="1544"/>
        <v>116</v>
      </c>
      <c r="M3226" s="25">
        <f>VLOOKUP(B3226,'CMP-SIN-SD-10-2023'!A:D,4,0)</f>
        <v>1203.42</v>
      </c>
      <c r="N3226" s="25" t="b">
        <f t="shared" si="1545"/>
        <v>1</v>
      </c>
    </row>
    <row r="3227" spans="1:16" ht="30" x14ac:dyDescent="0.25">
      <c r="A3227" s="367">
        <f t="shared" si="1543"/>
        <v>93207</v>
      </c>
      <c r="B3227" s="226">
        <v>95240</v>
      </c>
      <c r="C3227" s="227"/>
      <c r="D3227" s="227" t="s">
        <v>4053</v>
      </c>
      <c r="E3227" s="228"/>
      <c r="F3227" s="228" t="s">
        <v>3</v>
      </c>
      <c r="G3227" s="368">
        <v>5.4000000000000003E-3</v>
      </c>
      <c r="H3227" s="369">
        <f>VLOOKUP(B3227,'CMP-SIN-SD-10-2023'!A:D,4,0)</f>
        <v>22.62</v>
      </c>
      <c r="I3227" s="369"/>
      <c r="J3227" s="25">
        <f t="shared" si="1544"/>
        <v>0.12</v>
      </c>
      <c r="M3227" s="25">
        <f>VLOOKUP(B3227,'CMP-SIN-SD-10-2023'!A:D,4,0)</f>
        <v>22.62</v>
      </c>
      <c r="N3227" s="25" t="b">
        <f t="shared" si="1545"/>
        <v>1</v>
      </c>
    </row>
    <row r="3228" spans="1:16" ht="30" x14ac:dyDescent="0.25">
      <c r="A3228" s="367">
        <f t="shared" si="1543"/>
        <v>93207</v>
      </c>
      <c r="B3228" s="226">
        <v>95241</v>
      </c>
      <c r="C3228" s="227"/>
      <c r="D3228" s="227" t="s">
        <v>4054</v>
      </c>
      <c r="E3228" s="228"/>
      <c r="F3228" s="228" t="s">
        <v>3</v>
      </c>
      <c r="G3228" s="368">
        <v>1.3559000000000001</v>
      </c>
      <c r="H3228" s="369">
        <f>VLOOKUP(B3228,'CMP-SIN-SD-10-2023'!A:D,4,0)</f>
        <v>37.71</v>
      </c>
      <c r="I3228" s="369"/>
      <c r="J3228" s="25">
        <f t="shared" si="1544"/>
        <v>51.13</v>
      </c>
      <c r="M3228" s="25">
        <f>VLOOKUP(B3228,'CMP-SIN-SD-10-2023'!A:D,4,0)</f>
        <v>37.71</v>
      </c>
      <c r="N3228" s="25" t="b">
        <f t="shared" si="1545"/>
        <v>1</v>
      </c>
    </row>
    <row r="3229" spans="1:16" ht="45" x14ac:dyDescent="0.25">
      <c r="A3229" s="367">
        <f t="shared" si="1543"/>
        <v>93207</v>
      </c>
      <c r="B3229" s="226">
        <v>101165</v>
      </c>
      <c r="C3229" s="227"/>
      <c r="D3229" s="227" t="s">
        <v>1569</v>
      </c>
      <c r="E3229" s="228"/>
      <c r="F3229" s="228" t="s">
        <v>12</v>
      </c>
      <c r="G3229" s="368">
        <v>2.3900000000000001E-2</v>
      </c>
      <c r="H3229" s="369">
        <f>VLOOKUP(B3229,'CMP-SIN-SD-10-2023'!A:D,4,0)</f>
        <v>1044.28</v>
      </c>
      <c r="I3229" s="369"/>
      <c r="J3229" s="25">
        <f t="shared" si="1544"/>
        <v>24.95</v>
      </c>
      <c r="M3229" s="25">
        <f>VLOOKUP(B3229,'CMP-SIN-SD-10-2023'!A:D,4,0)</f>
        <v>1044.28</v>
      </c>
      <c r="N3229" s="25" t="b">
        <f t="shared" si="1545"/>
        <v>1</v>
      </c>
    </row>
    <row r="3230" spans="1:16" ht="45" x14ac:dyDescent="0.25">
      <c r="A3230" s="367">
        <f t="shared" si="1543"/>
        <v>93207</v>
      </c>
      <c r="B3230" s="226">
        <v>91862</v>
      </c>
      <c r="C3230" s="227"/>
      <c r="D3230" s="227" t="s">
        <v>59</v>
      </c>
      <c r="E3230" s="228"/>
      <c r="F3230" s="228" t="s">
        <v>16</v>
      </c>
      <c r="G3230" s="368">
        <v>0.53</v>
      </c>
      <c r="H3230" s="369">
        <f>VLOOKUP(B3230,'CMP-SIN-SD-10-2023'!A:D,4,0)</f>
        <v>10.24</v>
      </c>
      <c r="I3230" s="369"/>
      <c r="J3230" s="25">
        <f t="shared" si="1544"/>
        <v>5.42</v>
      </c>
      <c r="M3230" s="25">
        <f>VLOOKUP(B3230,'CMP-SIN-SD-10-2023'!A:D,4,0)</f>
        <v>10.24</v>
      </c>
      <c r="N3230" s="25" t="b">
        <f t="shared" si="1545"/>
        <v>1</v>
      </c>
    </row>
    <row r="3231" spans="1:16" ht="45" x14ac:dyDescent="0.25">
      <c r="A3231" s="367">
        <f t="shared" si="1543"/>
        <v>93207</v>
      </c>
      <c r="B3231" s="226">
        <v>91870</v>
      </c>
      <c r="C3231" s="227"/>
      <c r="D3231" s="227" t="s">
        <v>1633</v>
      </c>
      <c r="E3231" s="228"/>
      <c r="F3231" s="228" t="s">
        <v>16</v>
      </c>
      <c r="G3231" s="368">
        <v>1.7343999999999999</v>
      </c>
      <c r="H3231" s="369">
        <f>VLOOKUP(B3231,'CMP-SIN-SD-10-2023'!A:D,4,0)</f>
        <v>13.33</v>
      </c>
      <c r="I3231" s="369"/>
      <c r="J3231" s="25">
        <f t="shared" si="1544"/>
        <v>23.11</v>
      </c>
      <c r="M3231" s="25">
        <f>VLOOKUP(B3231,'CMP-SIN-SD-10-2023'!A:D,4,0)</f>
        <v>13.33</v>
      </c>
      <c r="N3231" s="25" t="b">
        <f t="shared" si="1545"/>
        <v>1</v>
      </c>
    </row>
    <row r="3232" spans="1:16" ht="45" x14ac:dyDescent="0.25">
      <c r="A3232" s="367">
        <f t="shared" si="1543"/>
        <v>93207</v>
      </c>
      <c r="B3232" s="226">
        <v>91911</v>
      </c>
      <c r="C3232" s="227"/>
      <c r="D3232" s="227" t="s">
        <v>1640</v>
      </c>
      <c r="E3232" s="228"/>
      <c r="F3232" s="228" t="s">
        <v>6</v>
      </c>
      <c r="G3232" s="368">
        <v>0.19270000000000001</v>
      </c>
      <c r="H3232" s="369">
        <f>VLOOKUP(B3232,'CMP-SIN-SD-10-2023'!A:D,4,0)</f>
        <v>17.36</v>
      </c>
      <c r="I3232" s="369"/>
      <c r="J3232" s="25">
        <f t="shared" si="1544"/>
        <v>3.34</v>
      </c>
      <c r="M3232" s="25">
        <f>VLOOKUP(B3232,'CMP-SIN-SD-10-2023'!A:D,4,0)</f>
        <v>17.36</v>
      </c>
      <c r="N3232" s="25" t="b">
        <f t="shared" si="1545"/>
        <v>1</v>
      </c>
    </row>
    <row r="3233" spans="1:14" ht="45" x14ac:dyDescent="0.25">
      <c r="A3233" s="367">
        <f t="shared" si="1543"/>
        <v>93207</v>
      </c>
      <c r="B3233" s="226">
        <v>91924</v>
      </c>
      <c r="C3233" s="227"/>
      <c r="D3233" s="227" t="s">
        <v>1643</v>
      </c>
      <c r="E3233" s="228"/>
      <c r="F3233" s="228" t="s">
        <v>16</v>
      </c>
      <c r="G3233" s="368">
        <v>1.4165000000000001</v>
      </c>
      <c r="H3233" s="369">
        <f>VLOOKUP(B3233,'CMP-SIN-SD-10-2023'!A:D,4,0)</f>
        <v>3.15</v>
      </c>
      <c r="I3233" s="369"/>
      <c r="J3233" s="25">
        <f t="shared" si="1544"/>
        <v>4.46</v>
      </c>
      <c r="M3233" s="25">
        <f>VLOOKUP(B3233,'CMP-SIN-SD-10-2023'!A:D,4,0)</f>
        <v>3.15</v>
      </c>
      <c r="N3233" s="25" t="b">
        <f t="shared" si="1545"/>
        <v>1</v>
      </c>
    </row>
    <row r="3234" spans="1:14" ht="45" x14ac:dyDescent="0.25">
      <c r="A3234" s="367">
        <f t="shared" si="1543"/>
        <v>93207</v>
      </c>
      <c r="B3234" s="226">
        <v>91926</v>
      </c>
      <c r="C3234" s="227"/>
      <c r="D3234" s="227" t="s">
        <v>60</v>
      </c>
      <c r="E3234" s="228"/>
      <c r="F3234" s="228" t="s">
        <v>16</v>
      </c>
      <c r="G3234" s="368">
        <v>3.4689000000000001</v>
      </c>
      <c r="H3234" s="369">
        <f>VLOOKUP(B3234,'CMP-SIN-SD-10-2023'!A:D,4,0)</f>
        <v>4.57</v>
      </c>
      <c r="I3234" s="369"/>
      <c r="J3234" s="25">
        <f t="shared" si="1544"/>
        <v>15.85</v>
      </c>
      <c r="M3234" s="25">
        <f>VLOOKUP(B3234,'CMP-SIN-SD-10-2023'!A:D,4,0)</f>
        <v>4.57</v>
      </c>
      <c r="N3234" s="25" t="b">
        <f t="shared" si="1545"/>
        <v>1</v>
      </c>
    </row>
    <row r="3235" spans="1:14" ht="45" x14ac:dyDescent="0.25">
      <c r="A3235" s="367">
        <f t="shared" si="1543"/>
        <v>93207</v>
      </c>
      <c r="B3235" s="226">
        <v>91928</v>
      </c>
      <c r="C3235" s="227"/>
      <c r="D3235" s="227" t="s">
        <v>61</v>
      </c>
      <c r="E3235" s="228"/>
      <c r="F3235" s="228" t="s">
        <v>16</v>
      </c>
      <c r="G3235" s="368">
        <v>2.0234999999999999</v>
      </c>
      <c r="H3235" s="369">
        <f>VLOOKUP(B3235,'CMP-SIN-SD-10-2023'!A:D,4,0)</f>
        <v>7.08</v>
      </c>
      <c r="I3235" s="369"/>
      <c r="J3235" s="25">
        <f t="shared" si="1544"/>
        <v>14.32</v>
      </c>
      <c r="M3235" s="25">
        <f>VLOOKUP(B3235,'CMP-SIN-SD-10-2023'!A:D,4,0)</f>
        <v>7.08</v>
      </c>
      <c r="N3235" s="25" t="b">
        <f t="shared" si="1545"/>
        <v>1</v>
      </c>
    </row>
    <row r="3236" spans="1:14" ht="30" x14ac:dyDescent="0.25">
      <c r="A3236" s="367">
        <f t="shared" si="1543"/>
        <v>93207</v>
      </c>
      <c r="B3236" s="226">
        <v>91937</v>
      </c>
      <c r="C3236" s="227"/>
      <c r="D3236" s="227" t="s">
        <v>1657</v>
      </c>
      <c r="E3236" s="228"/>
      <c r="F3236" s="228" t="s">
        <v>6</v>
      </c>
      <c r="G3236" s="368">
        <v>0.1734</v>
      </c>
      <c r="H3236" s="369">
        <f>VLOOKUP(B3236,'CMP-SIN-SD-10-2023'!A:D,4,0)</f>
        <v>16.37</v>
      </c>
      <c r="I3236" s="369"/>
      <c r="J3236" s="25">
        <f t="shared" si="1544"/>
        <v>2.83</v>
      </c>
      <c r="M3236" s="25">
        <f>VLOOKUP(B3236,'CMP-SIN-SD-10-2023'!A:D,4,0)</f>
        <v>16.37</v>
      </c>
      <c r="N3236" s="25" t="b">
        <f t="shared" si="1545"/>
        <v>1</v>
      </c>
    </row>
    <row r="3237" spans="1:14" ht="45" x14ac:dyDescent="0.25">
      <c r="A3237" s="367">
        <f t="shared" si="1543"/>
        <v>93207</v>
      </c>
      <c r="B3237" s="226">
        <v>91945</v>
      </c>
      <c r="C3237" s="227"/>
      <c r="D3237" s="227" t="s">
        <v>1708</v>
      </c>
      <c r="E3237" s="228"/>
      <c r="F3237" s="228" t="s">
        <v>6</v>
      </c>
      <c r="G3237" s="368">
        <v>5.7799999999999997E-2</v>
      </c>
      <c r="H3237" s="369">
        <f>VLOOKUP(B3237,'CMP-SIN-SD-10-2023'!A:D,4,0)</f>
        <v>15.14</v>
      </c>
      <c r="I3237" s="369"/>
      <c r="J3237" s="25">
        <f t="shared" si="1544"/>
        <v>0.87</v>
      </c>
      <c r="M3237" s="25">
        <f>VLOOKUP(B3237,'CMP-SIN-SD-10-2023'!A:D,4,0)</f>
        <v>15.14</v>
      </c>
      <c r="N3237" s="25" t="b">
        <f t="shared" si="1545"/>
        <v>1</v>
      </c>
    </row>
    <row r="3238" spans="1:14" ht="30" x14ac:dyDescent="0.25">
      <c r="A3238" s="367">
        <f t="shared" si="1543"/>
        <v>93207</v>
      </c>
      <c r="B3238" s="226">
        <v>92000</v>
      </c>
      <c r="C3238" s="227"/>
      <c r="D3238" s="227" t="s">
        <v>1717</v>
      </c>
      <c r="E3238" s="228"/>
      <c r="F3238" s="228" t="s">
        <v>6</v>
      </c>
      <c r="G3238" s="368">
        <v>7.7100000000000002E-2</v>
      </c>
      <c r="H3238" s="369">
        <f>VLOOKUP(B3238,'CMP-SIN-SD-10-2023'!A:D,4,0)</f>
        <v>34.11</v>
      </c>
      <c r="I3238" s="369"/>
      <c r="J3238" s="25">
        <f t="shared" si="1544"/>
        <v>2.62</v>
      </c>
      <c r="M3238" s="25">
        <f>VLOOKUP(B3238,'CMP-SIN-SD-10-2023'!A:D,4,0)</f>
        <v>34.11</v>
      </c>
      <c r="N3238" s="25" t="b">
        <f t="shared" si="1545"/>
        <v>1</v>
      </c>
    </row>
    <row r="3239" spans="1:14" ht="30" x14ac:dyDescent="0.25">
      <c r="A3239" s="367">
        <f t="shared" si="1543"/>
        <v>93207</v>
      </c>
      <c r="B3239" s="226">
        <v>92008</v>
      </c>
      <c r="C3239" s="227"/>
      <c r="D3239" s="227" t="s">
        <v>1719</v>
      </c>
      <c r="E3239" s="228"/>
      <c r="F3239" s="228" t="s">
        <v>6</v>
      </c>
      <c r="G3239" s="368">
        <v>0.1542</v>
      </c>
      <c r="H3239" s="369">
        <f>VLOOKUP(B3239,'CMP-SIN-SD-10-2023'!A:D,4,0)</f>
        <v>52.87</v>
      </c>
      <c r="I3239" s="369"/>
      <c r="J3239" s="25">
        <f t="shared" si="1544"/>
        <v>8.15</v>
      </c>
      <c r="M3239" s="25">
        <f>VLOOKUP(B3239,'CMP-SIN-SD-10-2023'!A:D,4,0)</f>
        <v>52.87</v>
      </c>
      <c r="N3239" s="25" t="b">
        <f t="shared" si="1545"/>
        <v>1</v>
      </c>
    </row>
    <row r="3240" spans="1:14" ht="45" x14ac:dyDescent="0.25">
      <c r="A3240" s="367">
        <f t="shared" si="1543"/>
        <v>93207</v>
      </c>
      <c r="B3240" s="226">
        <v>92023</v>
      </c>
      <c r="C3240" s="227"/>
      <c r="D3240" s="227" t="s">
        <v>73</v>
      </c>
      <c r="E3240" s="228"/>
      <c r="F3240" s="228" t="s">
        <v>6</v>
      </c>
      <c r="G3240" s="368">
        <v>0.13489999999999999</v>
      </c>
      <c r="H3240" s="369">
        <f>VLOOKUP(B3240,'CMP-SIN-SD-10-2023'!A:D,4,0)</f>
        <v>55.2</v>
      </c>
      <c r="I3240" s="369"/>
      <c r="J3240" s="25">
        <f t="shared" si="1544"/>
        <v>7.44</v>
      </c>
      <c r="M3240" s="25">
        <f>VLOOKUP(B3240,'CMP-SIN-SD-10-2023'!A:D,4,0)</f>
        <v>55.2</v>
      </c>
      <c r="N3240" s="25" t="b">
        <f t="shared" si="1545"/>
        <v>1</v>
      </c>
    </row>
    <row r="3241" spans="1:14" ht="45" x14ac:dyDescent="0.25">
      <c r="A3241" s="367">
        <f t="shared" si="1543"/>
        <v>93207</v>
      </c>
      <c r="B3241" s="226">
        <v>92981</v>
      </c>
      <c r="C3241" s="227"/>
      <c r="D3241" s="227" t="s">
        <v>1648</v>
      </c>
      <c r="E3241" s="228"/>
      <c r="F3241" s="228" t="s">
        <v>16</v>
      </c>
      <c r="G3241" s="368">
        <v>0.19270000000000001</v>
      </c>
      <c r="H3241" s="369">
        <f>VLOOKUP(B3241,'CMP-SIN-SD-10-2023'!A:D,4,0)</f>
        <v>16.88</v>
      </c>
      <c r="I3241" s="369"/>
      <c r="J3241" s="25">
        <f t="shared" si="1544"/>
        <v>3.25</v>
      </c>
      <c r="M3241" s="25">
        <f>VLOOKUP(B3241,'CMP-SIN-SD-10-2023'!A:D,4,0)</f>
        <v>16.88</v>
      </c>
      <c r="N3241" s="25" t="b">
        <f t="shared" si="1545"/>
        <v>1</v>
      </c>
    </row>
    <row r="3242" spans="1:14" ht="45" x14ac:dyDescent="0.25">
      <c r="A3242" s="367">
        <f t="shared" si="1543"/>
        <v>93207</v>
      </c>
      <c r="B3242" s="226">
        <v>95805</v>
      </c>
      <c r="C3242" s="227"/>
      <c r="D3242" s="227" t="s">
        <v>5135</v>
      </c>
      <c r="E3242" s="228"/>
      <c r="F3242" s="228" t="s">
        <v>6</v>
      </c>
      <c r="G3242" s="368">
        <v>0.28910000000000002</v>
      </c>
      <c r="H3242" s="369">
        <f>VLOOKUP(B3242,'CMP-SIN-SD-10-2023'!A:D,4,0)</f>
        <v>24.32</v>
      </c>
      <c r="I3242" s="369"/>
      <c r="J3242" s="25">
        <f t="shared" si="1544"/>
        <v>7.03</v>
      </c>
      <c r="M3242" s="25">
        <f>VLOOKUP(B3242,'CMP-SIN-SD-10-2023'!A:D,4,0)</f>
        <v>24.32</v>
      </c>
      <c r="N3242" s="25" t="b">
        <f t="shared" si="1545"/>
        <v>1</v>
      </c>
    </row>
    <row r="3243" spans="1:14" ht="45" x14ac:dyDescent="0.25">
      <c r="A3243" s="367">
        <f t="shared" si="1543"/>
        <v>93207</v>
      </c>
      <c r="B3243" s="226">
        <v>95811</v>
      </c>
      <c r="C3243" s="227"/>
      <c r="D3243" s="227" t="s">
        <v>5136</v>
      </c>
      <c r="E3243" s="228"/>
      <c r="F3243" s="228" t="s">
        <v>6</v>
      </c>
      <c r="G3243" s="368">
        <v>0.13489999999999999</v>
      </c>
      <c r="H3243" s="369">
        <f>VLOOKUP(B3243,'CMP-SIN-SD-10-2023'!A:D,4,0)</f>
        <v>20.260000000000002</v>
      </c>
      <c r="I3243" s="369"/>
      <c r="J3243" s="25">
        <f t="shared" si="1544"/>
        <v>2.73</v>
      </c>
      <c r="M3243" s="25">
        <f>VLOOKUP(B3243,'CMP-SIN-SD-10-2023'!A:D,4,0)</f>
        <v>20.260000000000002</v>
      </c>
      <c r="N3243" s="25" t="b">
        <f t="shared" si="1545"/>
        <v>1</v>
      </c>
    </row>
    <row r="3244" spans="1:14" ht="45" x14ac:dyDescent="0.25">
      <c r="A3244" s="367">
        <f t="shared" si="1543"/>
        <v>93207</v>
      </c>
      <c r="B3244" s="226">
        <v>97586</v>
      </c>
      <c r="C3244" s="227"/>
      <c r="D3244" s="227" t="s">
        <v>1725</v>
      </c>
      <c r="E3244" s="228"/>
      <c r="F3244" s="228" t="s">
        <v>6</v>
      </c>
      <c r="G3244" s="368">
        <v>0.11559999999999999</v>
      </c>
      <c r="H3244" s="369">
        <f>VLOOKUP(B3244,'CMP-SIN-SD-10-2023'!A:D,4,0)</f>
        <v>135</v>
      </c>
      <c r="I3244" s="369"/>
      <c r="J3244" s="25">
        <f t="shared" si="1544"/>
        <v>15.6</v>
      </c>
      <c r="M3244" s="25">
        <f>VLOOKUP(B3244,'CMP-SIN-SD-10-2023'!A:D,4,0)</f>
        <v>135</v>
      </c>
      <c r="N3244" s="25" t="b">
        <f t="shared" si="1545"/>
        <v>1</v>
      </c>
    </row>
    <row r="3245" spans="1:14" ht="45" x14ac:dyDescent="0.25">
      <c r="A3245" s="367">
        <f t="shared" si="1543"/>
        <v>93207</v>
      </c>
      <c r="B3245" s="226">
        <v>97593</v>
      </c>
      <c r="C3245" s="227"/>
      <c r="D3245" s="227" t="s">
        <v>1730</v>
      </c>
      <c r="E3245" s="228"/>
      <c r="F3245" s="228" t="s">
        <v>6</v>
      </c>
      <c r="G3245" s="368">
        <v>7.7100000000000002E-2</v>
      </c>
      <c r="H3245" s="369">
        <f>VLOOKUP(B3245,'CMP-SIN-SD-10-2023'!A:D,4,0)</f>
        <v>126.98</v>
      </c>
      <c r="I3245" s="369"/>
      <c r="J3245" s="25">
        <f t="shared" si="1544"/>
        <v>9.7899999999999991</v>
      </c>
      <c r="M3245" s="25">
        <f>VLOOKUP(B3245,'CMP-SIN-SD-10-2023'!A:D,4,0)</f>
        <v>126.98</v>
      </c>
      <c r="N3245" s="25" t="b">
        <f t="shared" si="1545"/>
        <v>1</v>
      </c>
    </row>
    <row r="3246" spans="1:14" ht="30" x14ac:dyDescent="0.25">
      <c r="A3246" s="367">
        <f t="shared" si="1543"/>
        <v>93207</v>
      </c>
      <c r="B3246" s="226">
        <v>97611</v>
      </c>
      <c r="C3246" s="227"/>
      <c r="D3246" s="227" t="s">
        <v>1739</v>
      </c>
      <c r="E3246" s="228"/>
      <c r="F3246" s="228" t="s">
        <v>6</v>
      </c>
      <c r="G3246" s="368">
        <v>3.85E-2</v>
      </c>
      <c r="H3246" s="369">
        <f>VLOOKUP(B3246,'CMP-SIN-SD-10-2023'!A:D,4,0)</f>
        <v>25.45</v>
      </c>
      <c r="I3246" s="369"/>
      <c r="J3246" s="25">
        <f t="shared" si="1544"/>
        <v>0.97</v>
      </c>
      <c r="M3246" s="25">
        <f>VLOOKUP(B3246,'CMP-SIN-SD-10-2023'!A:D,4,0)</f>
        <v>25.45</v>
      </c>
      <c r="N3246" s="25" t="b">
        <f t="shared" si="1545"/>
        <v>1</v>
      </c>
    </row>
    <row r="3247" spans="1:14" ht="30" x14ac:dyDescent="0.25">
      <c r="A3247" s="367">
        <f t="shared" si="1543"/>
        <v>93207</v>
      </c>
      <c r="B3247" s="226">
        <v>97612</v>
      </c>
      <c r="C3247" s="227"/>
      <c r="D3247" s="227" t="s">
        <v>1740</v>
      </c>
      <c r="E3247" s="228"/>
      <c r="F3247" s="228" t="s">
        <v>6</v>
      </c>
      <c r="G3247" s="368">
        <v>3.85E-2</v>
      </c>
      <c r="H3247" s="369">
        <f>VLOOKUP(B3247,'CMP-SIN-SD-10-2023'!A:D,4,0)</f>
        <v>27.71</v>
      </c>
      <c r="I3247" s="369"/>
      <c r="J3247" s="25">
        <f t="shared" si="1544"/>
        <v>1.06</v>
      </c>
      <c r="M3247" s="25">
        <f>VLOOKUP(B3247,'CMP-SIN-SD-10-2023'!A:D,4,0)</f>
        <v>27.71</v>
      </c>
      <c r="N3247" s="25" t="b">
        <f t="shared" si="1545"/>
        <v>1</v>
      </c>
    </row>
    <row r="3248" spans="1:14" ht="30" x14ac:dyDescent="0.25">
      <c r="A3248" s="367">
        <f t="shared" si="1543"/>
        <v>93207</v>
      </c>
      <c r="B3248" s="226">
        <v>96985</v>
      </c>
      <c r="C3248" s="227"/>
      <c r="D3248" s="227" t="s">
        <v>77</v>
      </c>
      <c r="E3248" s="228"/>
      <c r="F3248" s="228" t="s">
        <v>6</v>
      </c>
      <c r="G3248" s="368">
        <v>3.85E-2</v>
      </c>
      <c r="H3248" s="369">
        <f>VLOOKUP(B3248,'CMP-SIN-SD-10-2023'!A:D,4,0)</f>
        <v>74.709999999999994</v>
      </c>
      <c r="I3248" s="369"/>
      <c r="J3248" s="25">
        <f t="shared" si="1544"/>
        <v>2.87</v>
      </c>
      <c r="M3248" s="25">
        <f>VLOOKUP(B3248,'CMP-SIN-SD-10-2023'!A:D,4,0)</f>
        <v>74.709999999999994</v>
      </c>
      <c r="N3248" s="25" t="b">
        <f t="shared" si="1545"/>
        <v>1</v>
      </c>
    </row>
    <row r="3249" spans="1:14" ht="45" x14ac:dyDescent="0.25">
      <c r="A3249" s="367">
        <f t="shared" si="1543"/>
        <v>93207</v>
      </c>
      <c r="B3249" s="226">
        <v>97886</v>
      </c>
      <c r="C3249" s="227"/>
      <c r="D3249" s="227" t="s">
        <v>4182</v>
      </c>
      <c r="E3249" s="228"/>
      <c r="F3249" s="228" t="s">
        <v>6</v>
      </c>
      <c r="G3249" s="368">
        <v>3.85E-2</v>
      </c>
      <c r="H3249" s="369">
        <f>VLOOKUP(B3249,'CMP-SIN-SD-10-2023'!A:D,4,0)</f>
        <v>176.88</v>
      </c>
      <c r="I3249" s="369"/>
      <c r="J3249" s="25">
        <f t="shared" si="1544"/>
        <v>6.8</v>
      </c>
      <c r="M3249" s="25">
        <f>VLOOKUP(B3249,'CMP-SIN-SD-10-2023'!A:D,4,0)</f>
        <v>176.88</v>
      </c>
      <c r="N3249" s="25" t="b">
        <f t="shared" si="1545"/>
        <v>1</v>
      </c>
    </row>
    <row r="3250" spans="1:14" ht="45" x14ac:dyDescent="0.25">
      <c r="A3250" s="367">
        <f t="shared" si="1543"/>
        <v>93207</v>
      </c>
      <c r="B3250" s="226">
        <v>98283</v>
      </c>
      <c r="C3250" s="227"/>
      <c r="D3250" s="227" t="s">
        <v>1890</v>
      </c>
      <c r="E3250" s="228"/>
      <c r="F3250" s="228" t="s">
        <v>16</v>
      </c>
      <c r="G3250" s="368">
        <v>0.61670000000000003</v>
      </c>
      <c r="H3250" s="369">
        <f>VLOOKUP(B3250,'CMP-SIN-SD-10-2023'!A:D,4,0)</f>
        <v>9.76</v>
      </c>
      <c r="I3250" s="369"/>
      <c r="J3250" s="25">
        <f t="shared" si="1544"/>
        <v>6.01</v>
      </c>
      <c r="M3250" s="25">
        <f>VLOOKUP(B3250,'CMP-SIN-SD-10-2023'!A:D,4,0)</f>
        <v>9.76</v>
      </c>
      <c r="N3250" s="25" t="b">
        <f t="shared" si="1545"/>
        <v>1</v>
      </c>
    </row>
    <row r="3251" spans="1:14" ht="30" x14ac:dyDescent="0.25">
      <c r="A3251" s="367">
        <f t="shared" si="1543"/>
        <v>93207</v>
      </c>
      <c r="B3251" s="226">
        <v>100556</v>
      </c>
      <c r="C3251" s="227"/>
      <c r="D3251" s="227" t="s">
        <v>1903</v>
      </c>
      <c r="E3251" s="228"/>
      <c r="F3251" s="228" t="s">
        <v>6</v>
      </c>
      <c r="G3251" s="368">
        <v>1.9300000000000001E-2</v>
      </c>
      <c r="H3251" s="369">
        <f>VLOOKUP(B3251,'CMP-SIN-SD-10-2023'!A:D,4,0)</f>
        <v>36.51</v>
      </c>
      <c r="I3251" s="369"/>
      <c r="J3251" s="25">
        <f t="shared" si="1544"/>
        <v>0.7</v>
      </c>
      <c r="M3251" s="25">
        <f>VLOOKUP(B3251,'CMP-SIN-SD-10-2023'!A:D,4,0)</f>
        <v>36.51</v>
      </c>
      <c r="N3251" s="25" t="b">
        <f t="shared" si="1545"/>
        <v>1</v>
      </c>
    </row>
    <row r="3252" spans="1:14" ht="30" x14ac:dyDescent="0.25">
      <c r="A3252" s="367">
        <f t="shared" si="1543"/>
        <v>93207</v>
      </c>
      <c r="B3252" s="226">
        <v>86888</v>
      </c>
      <c r="C3252" s="227"/>
      <c r="D3252" s="227" t="s">
        <v>2457</v>
      </c>
      <c r="E3252" s="228"/>
      <c r="F3252" s="228" t="s">
        <v>6</v>
      </c>
      <c r="G3252" s="368">
        <v>3.85E-2</v>
      </c>
      <c r="H3252" s="369">
        <f>VLOOKUP(B3252,'CMP-SIN-SD-10-2023'!A:D,4,0)</f>
        <v>498.58</v>
      </c>
      <c r="I3252" s="369"/>
      <c r="J3252" s="25">
        <f t="shared" si="1544"/>
        <v>19.190000000000001</v>
      </c>
      <c r="M3252" s="25">
        <f>VLOOKUP(B3252,'CMP-SIN-SD-10-2023'!A:D,4,0)</f>
        <v>498.58</v>
      </c>
      <c r="N3252" s="25" t="b">
        <f t="shared" si="1545"/>
        <v>1</v>
      </c>
    </row>
    <row r="3253" spans="1:14" ht="75" x14ac:dyDescent="0.25">
      <c r="A3253" s="367">
        <f t="shared" si="1543"/>
        <v>93207</v>
      </c>
      <c r="B3253" s="226">
        <v>86934</v>
      </c>
      <c r="C3253" s="227"/>
      <c r="D3253" s="227" t="s">
        <v>2491</v>
      </c>
      <c r="E3253" s="228"/>
      <c r="F3253" s="228" t="s">
        <v>6</v>
      </c>
      <c r="G3253" s="368">
        <v>1.9300000000000001E-2</v>
      </c>
      <c r="H3253" s="369">
        <f>VLOOKUP(B3253,'CMP-SIN-SD-10-2023'!A:D,4,0)</f>
        <v>441.86</v>
      </c>
      <c r="I3253" s="369"/>
      <c r="J3253" s="25">
        <f t="shared" si="1544"/>
        <v>8.52</v>
      </c>
      <c r="M3253" s="25">
        <f>VLOOKUP(B3253,'CMP-SIN-SD-10-2023'!A:D,4,0)</f>
        <v>441.86</v>
      </c>
      <c r="N3253" s="25" t="b">
        <f t="shared" si="1545"/>
        <v>1</v>
      </c>
    </row>
    <row r="3254" spans="1:14" ht="75" x14ac:dyDescent="0.25">
      <c r="A3254" s="367">
        <f t="shared" si="1543"/>
        <v>93207</v>
      </c>
      <c r="B3254" s="226">
        <v>86943</v>
      </c>
      <c r="C3254" s="227"/>
      <c r="D3254" s="227" t="s">
        <v>2499</v>
      </c>
      <c r="E3254" s="228"/>
      <c r="F3254" s="228" t="s">
        <v>6</v>
      </c>
      <c r="G3254" s="368">
        <v>3.85E-2</v>
      </c>
      <c r="H3254" s="369">
        <f>VLOOKUP(B3254,'CMP-SIN-SD-10-2023'!A:D,4,0)</f>
        <v>252.61</v>
      </c>
      <c r="I3254" s="369"/>
      <c r="J3254" s="25">
        <f t="shared" si="1544"/>
        <v>9.7200000000000006</v>
      </c>
      <c r="M3254" s="25">
        <f>VLOOKUP(B3254,'CMP-SIN-SD-10-2023'!A:D,4,0)</f>
        <v>252.61</v>
      </c>
      <c r="N3254" s="25" t="b">
        <f t="shared" si="1545"/>
        <v>1</v>
      </c>
    </row>
    <row r="3255" spans="1:14" ht="45" x14ac:dyDescent="0.25">
      <c r="A3255" s="367">
        <f t="shared" si="1543"/>
        <v>93207</v>
      </c>
      <c r="B3255" s="226">
        <v>89711</v>
      </c>
      <c r="C3255" s="227"/>
      <c r="D3255" s="227" t="s">
        <v>5137</v>
      </c>
      <c r="E3255" s="228"/>
      <c r="F3255" s="228" t="s">
        <v>16</v>
      </c>
      <c r="G3255" s="368">
        <v>0.13880000000000001</v>
      </c>
      <c r="H3255" s="369">
        <f>VLOOKUP(B3255,'CMP-SIN-SD-10-2023'!A:D,4,0)</f>
        <v>21.05</v>
      </c>
      <c r="I3255" s="369"/>
      <c r="J3255" s="25">
        <f t="shared" si="1544"/>
        <v>2.92</v>
      </c>
      <c r="M3255" s="25">
        <f>VLOOKUP(B3255,'CMP-SIN-SD-10-2023'!A:D,4,0)</f>
        <v>21.05</v>
      </c>
      <c r="N3255" s="25" t="b">
        <f t="shared" si="1545"/>
        <v>1</v>
      </c>
    </row>
    <row r="3256" spans="1:14" ht="45" x14ac:dyDescent="0.25">
      <c r="A3256" s="367">
        <f t="shared" si="1543"/>
        <v>93207</v>
      </c>
      <c r="B3256" s="226">
        <v>89712</v>
      </c>
      <c r="C3256" s="227"/>
      <c r="D3256" s="227" t="s">
        <v>5138</v>
      </c>
      <c r="E3256" s="228"/>
      <c r="F3256" s="228" t="s">
        <v>16</v>
      </c>
      <c r="G3256" s="368">
        <v>0.12529999999999999</v>
      </c>
      <c r="H3256" s="369">
        <f>VLOOKUP(B3256,'CMP-SIN-SD-10-2023'!A:D,4,0)</f>
        <v>26.32</v>
      </c>
      <c r="I3256" s="369"/>
      <c r="J3256" s="25">
        <f t="shared" si="1544"/>
        <v>3.29</v>
      </c>
      <c r="M3256" s="25">
        <f>VLOOKUP(B3256,'CMP-SIN-SD-10-2023'!A:D,4,0)</f>
        <v>26.32</v>
      </c>
      <c r="N3256" s="25" t="b">
        <f t="shared" si="1545"/>
        <v>1</v>
      </c>
    </row>
    <row r="3257" spans="1:14" ht="45" x14ac:dyDescent="0.25">
      <c r="A3257" s="367">
        <f t="shared" si="1543"/>
        <v>93207</v>
      </c>
      <c r="B3257" s="226">
        <v>89714</v>
      </c>
      <c r="C3257" s="227"/>
      <c r="D3257" s="227" t="s">
        <v>5139</v>
      </c>
      <c r="E3257" s="228"/>
      <c r="F3257" s="228" t="s">
        <v>16</v>
      </c>
      <c r="G3257" s="368">
        <v>0.1472</v>
      </c>
      <c r="H3257" s="369">
        <f>VLOOKUP(B3257,'CMP-SIN-SD-10-2023'!A:D,4,0)</f>
        <v>36.65</v>
      </c>
      <c r="I3257" s="369"/>
      <c r="J3257" s="25">
        <f t="shared" si="1544"/>
        <v>5.39</v>
      </c>
      <c r="M3257" s="25">
        <f>VLOOKUP(B3257,'CMP-SIN-SD-10-2023'!A:D,4,0)</f>
        <v>36.65</v>
      </c>
      <c r="N3257" s="25" t="b">
        <f t="shared" si="1545"/>
        <v>1</v>
      </c>
    </row>
    <row r="3258" spans="1:14" ht="45" x14ac:dyDescent="0.25">
      <c r="A3258" s="367">
        <f t="shared" si="1543"/>
        <v>93207</v>
      </c>
      <c r="B3258" s="226">
        <v>89724</v>
      </c>
      <c r="C3258" s="227"/>
      <c r="D3258" s="227" t="s">
        <v>5140</v>
      </c>
      <c r="E3258" s="228"/>
      <c r="F3258" s="228" t="s">
        <v>6</v>
      </c>
      <c r="G3258" s="368">
        <v>7.7100000000000002E-2</v>
      </c>
      <c r="H3258" s="369">
        <f>VLOOKUP(B3258,'CMP-SIN-SD-10-2023'!A:D,4,0)</f>
        <v>10.14</v>
      </c>
      <c r="I3258" s="369"/>
      <c r="J3258" s="25">
        <f t="shared" si="1544"/>
        <v>0.78</v>
      </c>
      <c r="M3258" s="25">
        <f>VLOOKUP(B3258,'CMP-SIN-SD-10-2023'!A:D,4,0)</f>
        <v>10.14</v>
      </c>
      <c r="N3258" s="25" t="b">
        <f t="shared" si="1545"/>
        <v>1</v>
      </c>
    </row>
    <row r="3259" spans="1:14" ht="45" x14ac:dyDescent="0.25">
      <c r="A3259" s="367">
        <f t="shared" si="1543"/>
        <v>93207</v>
      </c>
      <c r="B3259" s="226">
        <v>89726</v>
      </c>
      <c r="C3259" s="227"/>
      <c r="D3259" s="227" t="s">
        <v>5141</v>
      </c>
      <c r="E3259" s="228"/>
      <c r="F3259" s="228" t="s">
        <v>6</v>
      </c>
      <c r="G3259" s="368">
        <v>5.7799999999999997E-2</v>
      </c>
      <c r="H3259" s="369">
        <f>VLOOKUP(B3259,'CMP-SIN-SD-10-2023'!A:D,4,0)</f>
        <v>10.34</v>
      </c>
      <c r="I3259" s="369"/>
      <c r="J3259" s="25">
        <f t="shared" si="1544"/>
        <v>0.59</v>
      </c>
      <c r="M3259" s="25">
        <f>VLOOKUP(B3259,'CMP-SIN-SD-10-2023'!A:D,4,0)</f>
        <v>10.34</v>
      </c>
      <c r="N3259" s="25" t="b">
        <f t="shared" si="1545"/>
        <v>1</v>
      </c>
    </row>
    <row r="3260" spans="1:14" ht="45" x14ac:dyDescent="0.25">
      <c r="A3260" s="367">
        <f t="shared" si="1543"/>
        <v>93207</v>
      </c>
      <c r="B3260" s="226">
        <v>89731</v>
      </c>
      <c r="C3260" s="227"/>
      <c r="D3260" s="227" t="s">
        <v>5142</v>
      </c>
      <c r="E3260" s="228"/>
      <c r="F3260" s="228" t="s">
        <v>6</v>
      </c>
      <c r="G3260" s="368">
        <v>1.9300000000000001E-2</v>
      </c>
      <c r="H3260" s="369">
        <f>VLOOKUP(B3260,'CMP-SIN-SD-10-2023'!A:D,4,0)</f>
        <v>14.46</v>
      </c>
      <c r="I3260" s="369"/>
      <c r="J3260" s="25">
        <f t="shared" si="1544"/>
        <v>0.27</v>
      </c>
      <c r="M3260" s="25">
        <f>VLOOKUP(B3260,'CMP-SIN-SD-10-2023'!A:D,4,0)</f>
        <v>14.46</v>
      </c>
      <c r="N3260" s="25" t="b">
        <f t="shared" si="1545"/>
        <v>1</v>
      </c>
    </row>
    <row r="3261" spans="1:14" ht="60" x14ac:dyDescent="0.25">
      <c r="A3261" s="367">
        <f t="shared" si="1543"/>
        <v>93207</v>
      </c>
      <c r="B3261" s="226">
        <v>89748</v>
      </c>
      <c r="C3261" s="227"/>
      <c r="D3261" s="227" t="s">
        <v>5143</v>
      </c>
      <c r="E3261" s="228"/>
      <c r="F3261" s="228" t="s">
        <v>6</v>
      </c>
      <c r="G3261" s="368">
        <v>5.7799999999999997E-2</v>
      </c>
      <c r="H3261" s="369">
        <f>VLOOKUP(B3261,'CMP-SIN-SD-10-2023'!A:D,4,0)</f>
        <v>39.659999999999997</v>
      </c>
      <c r="I3261" s="369"/>
      <c r="J3261" s="25">
        <f t="shared" si="1544"/>
        <v>2.29</v>
      </c>
      <c r="M3261" s="25">
        <f>VLOOKUP(B3261,'CMP-SIN-SD-10-2023'!A:D,4,0)</f>
        <v>39.659999999999997</v>
      </c>
      <c r="N3261" s="25" t="b">
        <f t="shared" si="1545"/>
        <v>1</v>
      </c>
    </row>
    <row r="3262" spans="1:14" ht="45" x14ac:dyDescent="0.25">
      <c r="A3262" s="367">
        <f t="shared" si="1543"/>
        <v>93207</v>
      </c>
      <c r="B3262" s="226">
        <v>89784</v>
      </c>
      <c r="C3262" s="227"/>
      <c r="D3262" s="227" t="s">
        <v>5144</v>
      </c>
      <c r="E3262" s="228"/>
      <c r="F3262" s="228" t="s">
        <v>6</v>
      </c>
      <c r="G3262" s="368">
        <v>5.7799999999999997E-2</v>
      </c>
      <c r="H3262" s="369">
        <f>VLOOKUP(B3262,'CMP-SIN-SD-10-2023'!A:D,4,0)</f>
        <v>23.14</v>
      </c>
      <c r="I3262" s="369"/>
      <c r="J3262" s="25">
        <f t="shared" si="1544"/>
        <v>1.33</v>
      </c>
      <c r="M3262" s="25">
        <f>VLOOKUP(B3262,'CMP-SIN-SD-10-2023'!A:D,4,0)</f>
        <v>23.14</v>
      </c>
      <c r="N3262" s="25" t="b">
        <f t="shared" si="1545"/>
        <v>1</v>
      </c>
    </row>
    <row r="3263" spans="1:14" ht="45" x14ac:dyDescent="0.25">
      <c r="A3263" s="367">
        <f t="shared" si="1543"/>
        <v>93207</v>
      </c>
      <c r="B3263" s="226">
        <v>89796</v>
      </c>
      <c r="C3263" s="227"/>
      <c r="D3263" s="227" t="s">
        <v>5145</v>
      </c>
      <c r="E3263" s="228"/>
      <c r="F3263" s="228" t="s">
        <v>6</v>
      </c>
      <c r="G3263" s="368">
        <v>3.85E-2</v>
      </c>
      <c r="H3263" s="369">
        <f>VLOOKUP(B3263,'CMP-SIN-SD-10-2023'!A:D,4,0)</f>
        <v>40.99</v>
      </c>
      <c r="I3263" s="369"/>
      <c r="J3263" s="25">
        <f t="shared" si="1544"/>
        <v>1.57</v>
      </c>
      <c r="M3263" s="25">
        <f>VLOOKUP(B3263,'CMP-SIN-SD-10-2023'!A:D,4,0)</f>
        <v>40.99</v>
      </c>
      <c r="N3263" s="25" t="b">
        <f t="shared" si="1545"/>
        <v>1</v>
      </c>
    </row>
    <row r="3264" spans="1:14" ht="45" x14ac:dyDescent="0.25">
      <c r="A3264" s="367">
        <f t="shared" si="1543"/>
        <v>93207</v>
      </c>
      <c r="B3264" s="226">
        <v>89482</v>
      </c>
      <c r="C3264" s="227"/>
      <c r="D3264" s="227" t="s">
        <v>5146</v>
      </c>
      <c r="E3264" s="228"/>
      <c r="F3264" s="228" t="s">
        <v>6</v>
      </c>
      <c r="G3264" s="368">
        <v>3.85E-2</v>
      </c>
      <c r="H3264" s="369">
        <f>VLOOKUP(B3264,'CMP-SIN-SD-10-2023'!A:D,4,0)</f>
        <v>47.82</v>
      </c>
      <c r="I3264" s="369"/>
      <c r="J3264" s="25">
        <f t="shared" si="1544"/>
        <v>1.84</v>
      </c>
      <c r="M3264" s="25">
        <f>VLOOKUP(B3264,'CMP-SIN-SD-10-2023'!A:D,4,0)</f>
        <v>47.82</v>
      </c>
      <c r="N3264" s="25" t="b">
        <f t="shared" si="1545"/>
        <v>1</v>
      </c>
    </row>
    <row r="3265" spans="1:16" ht="45" x14ac:dyDescent="0.25">
      <c r="A3265" s="367">
        <f t="shared" si="1543"/>
        <v>93207</v>
      </c>
      <c r="B3265" s="226">
        <v>89957</v>
      </c>
      <c r="C3265" s="227"/>
      <c r="D3265" s="227" t="s">
        <v>2530</v>
      </c>
      <c r="E3265" s="228"/>
      <c r="F3265" s="228" t="s">
        <v>6</v>
      </c>
      <c r="G3265" s="368">
        <v>9.64E-2</v>
      </c>
      <c r="H3265" s="369">
        <f>VLOOKUP(B3265,'CMP-SIN-SD-10-2023'!A:D,4,0)</f>
        <v>142.44999999999999</v>
      </c>
      <c r="I3265" s="369"/>
      <c r="J3265" s="25">
        <f t="shared" si="1544"/>
        <v>13.73</v>
      </c>
      <c r="M3265" s="25">
        <f>VLOOKUP(B3265,'CMP-SIN-SD-10-2023'!A:D,4,0)</f>
        <v>142.44999999999999</v>
      </c>
      <c r="N3265" s="25" t="b">
        <f t="shared" si="1545"/>
        <v>1</v>
      </c>
    </row>
    <row r="3266" spans="1:16" ht="45" x14ac:dyDescent="0.25">
      <c r="A3266" s="367">
        <f t="shared" si="1543"/>
        <v>93207</v>
      </c>
      <c r="B3266" s="226">
        <v>90466</v>
      </c>
      <c r="C3266" s="227"/>
      <c r="D3266" s="227" t="s">
        <v>2556</v>
      </c>
      <c r="E3266" s="228"/>
      <c r="F3266" s="228" t="s">
        <v>16</v>
      </c>
      <c r="G3266" s="368">
        <v>0.1002</v>
      </c>
      <c r="H3266" s="369">
        <f>VLOOKUP(B3266,'CMP-SIN-SD-10-2023'!A:D,4,0)</f>
        <v>15.98</v>
      </c>
      <c r="I3266" s="369"/>
      <c r="J3266" s="25">
        <f t="shared" si="1544"/>
        <v>1.6</v>
      </c>
      <c r="M3266" s="25">
        <f>VLOOKUP(B3266,'CMP-SIN-SD-10-2023'!A:D,4,0)</f>
        <v>15.98</v>
      </c>
      <c r="N3266" s="25" t="b">
        <f t="shared" si="1545"/>
        <v>1</v>
      </c>
      <c r="O3266" s="377"/>
      <c r="P3266" s="377"/>
    </row>
    <row r="3267" spans="1:16" ht="60" x14ac:dyDescent="0.25">
      <c r="A3267" s="367">
        <f t="shared" si="1543"/>
        <v>93207</v>
      </c>
      <c r="B3267" s="226">
        <v>91170</v>
      </c>
      <c r="C3267" s="227"/>
      <c r="D3267" s="227" t="s">
        <v>14106</v>
      </c>
      <c r="E3267" s="228"/>
      <c r="F3267" s="228" t="s">
        <v>16</v>
      </c>
      <c r="G3267" s="368">
        <v>0.53</v>
      </c>
      <c r="H3267" s="369">
        <f>VLOOKUP(B3267,'CMP-SIN-SD-10-2023'!A:D,4,0)</f>
        <v>10.26</v>
      </c>
      <c r="I3267" s="369"/>
      <c r="J3267" s="25">
        <f t="shared" si="1544"/>
        <v>5.43</v>
      </c>
      <c r="M3267" s="25">
        <f>VLOOKUP(B3267,'CMP-SIN-SD-10-2023'!A:D,4,0)</f>
        <v>10.26</v>
      </c>
      <c r="N3267" s="25" t="b">
        <f t="shared" si="1545"/>
        <v>1</v>
      </c>
      <c r="O3267" s="377"/>
      <c r="P3267" s="377"/>
    </row>
    <row r="3268" spans="1:16" ht="45" x14ac:dyDescent="0.25">
      <c r="A3268" s="367">
        <f t="shared" si="1543"/>
        <v>93207</v>
      </c>
      <c r="B3268" s="226">
        <v>91173</v>
      </c>
      <c r="C3268" s="227"/>
      <c r="D3268" s="227" t="s">
        <v>2557</v>
      </c>
      <c r="E3268" s="228"/>
      <c r="F3268" s="228" t="s">
        <v>16</v>
      </c>
      <c r="G3268" s="368">
        <v>1.7343999999999999</v>
      </c>
      <c r="H3268" s="369">
        <f>VLOOKUP(B3268,'CMP-SIN-SD-10-2023'!A:D,4,0)</f>
        <v>3.82</v>
      </c>
      <c r="I3268" s="369"/>
      <c r="J3268" s="25">
        <f t="shared" si="1544"/>
        <v>6.62</v>
      </c>
      <c r="M3268" s="25">
        <f>VLOOKUP(B3268,'CMP-SIN-SD-10-2023'!A:D,4,0)</f>
        <v>3.82</v>
      </c>
      <c r="N3268" s="25" t="b">
        <f t="shared" si="1545"/>
        <v>1</v>
      </c>
      <c r="O3268" s="377"/>
      <c r="P3268" s="377"/>
    </row>
    <row r="3269" spans="1:16" ht="30" x14ac:dyDescent="0.25">
      <c r="A3269" s="367">
        <f t="shared" si="1543"/>
        <v>93207</v>
      </c>
      <c r="B3269" s="226">
        <v>90443</v>
      </c>
      <c r="C3269" s="227"/>
      <c r="D3269" s="227" t="s">
        <v>2555</v>
      </c>
      <c r="E3269" s="228"/>
      <c r="F3269" s="228" t="s">
        <v>16</v>
      </c>
      <c r="G3269" s="368">
        <v>0.1002</v>
      </c>
      <c r="H3269" s="369">
        <f>VLOOKUP(B3269,'CMP-SIN-SD-10-2023'!A:D,4,0)</f>
        <v>8.2100000000000009</v>
      </c>
      <c r="I3269" s="369"/>
      <c r="J3269" s="25">
        <f t="shared" si="1544"/>
        <v>0.82</v>
      </c>
      <c r="M3269" s="25">
        <f>VLOOKUP(B3269,'CMP-SIN-SD-10-2023'!A:D,4,0)</f>
        <v>8.2100000000000009</v>
      </c>
      <c r="N3269" s="25" t="b">
        <f t="shared" si="1545"/>
        <v>1</v>
      </c>
      <c r="O3269" s="377"/>
      <c r="P3269" s="377"/>
    </row>
    <row r="3270" spans="1:16" ht="45" x14ac:dyDescent="0.25">
      <c r="A3270" s="367">
        <f t="shared" si="1543"/>
        <v>93207</v>
      </c>
      <c r="B3270" s="226">
        <v>97906</v>
      </c>
      <c r="C3270" s="227"/>
      <c r="D3270" s="227" t="s">
        <v>4225</v>
      </c>
      <c r="E3270" s="228"/>
      <c r="F3270" s="228" t="s">
        <v>6</v>
      </c>
      <c r="G3270" s="368">
        <v>1.9300000000000001E-2</v>
      </c>
      <c r="H3270" s="369">
        <f>VLOOKUP(B3270,'CMP-SIN-SD-10-2023'!A:D,4,0)</f>
        <v>474.79</v>
      </c>
      <c r="I3270" s="369"/>
      <c r="J3270" s="25">
        <f t="shared" si="1544"/>
        <v>9.16</v>
      </c>
      <c r="M3270" s="25">
        <f>VLOOKUP(B3270,'CMP-SIN-SD-10-2023'!A:D,4,0)</f>
        <v>474.79</v>
      </c>
      <c r="N3270" s="25" t="b">
        <f t="shared" si="1545"/>
        <v>1</v>
      </c>
      <c r="O3270" s="377"/>
      <c r="P3270" s="377"/>
    </row>
    <row r="3271" spans="1:16" ht="30" x14ac:dyDescent="0.25">
      <c r="A3271" s="367">
        <f t="shared" si="1543"/>
        <v>93207</v>
      </c>
      <c r="B3271" s="226">
        <v>93358</v>
      </c>
      <c r="C3271" s="227"/>
      <c r="D3271" s="227" t="s">
        <v>4272</v>
      </c>
      <c r="E3271" s="228"/>
      <c r="F3271" s="228" t="s">
        <v>12</v>
      </c>
      <c r="G3271" s="368">
        <v>2.3300000000000001E-2</v>
      </c>
      <c r="H3271" s="369">
        <f>VLOOKUP(B3271,'CMP-SIN-SD-10-2023'!A:D,4,0)</f>
        <v>86.67</v>
      </c>
      <c r="I3271" s="369"/>
      <c r="J3271" s="25">
        <f t="shared" si="1544"/>
        <v>2.0099999999999998</v>
      </c>
      <c r="M3271" s="25">
        <f>VLOOKUP(B3271,'CMP-SIN-SD-10-2023'!A:D,4,0)</f>
        <v>86.67</v>
      </c>
      <c r="N3271" s="25" t="b">
        <f t="shared" si="1545"/>
        <v>1</v>
      </c>
      <c r="O3271" s="377"/>
      <c r="P3271" s="377"/>
    </row>
    <row r="3272" spans="1:16" ht="30" x14ac:dyDescent="0.25">
      <c r="A3272" s="367">
        <f t="shared" si="1543"/>
        <v>93207</v>
      </c>
      <c r="B3272" s="226">
        <v>93382</v>
      </c>
      <c r="C3272" s="227"/>
      <c r="D3272" s="227" t="s">
        <v>15</v>
      </c>
      <c r="E3272" s="228"/>
      <c r="F3272" s="228" t="s">
        <v>12</v>
      </c>
      <c r="G3272" s="368">
        <v>6.0000000000000001E-3</v>
      </c>
      <c r="H3272" s="369">
        <f>VLOOKUP(B3272,'CMP-SIN-SD-10-2023'!A:D,4,0)</f>
        <v>25.28</v>
      </c>
      <c r="I3272" s="369"/>
      <c r="J3272" s="25">
        <f t="shared" si="1544"/>
        <v>0.15</v>
      </c>
      <c r="M3272" s="25">
        <f>VLOOKUP(B3272,'CMP-SIN-SD-10-2023'!A:D,4,0)</f>
        <v>25.28</v>
      </c>
      <c r="N3272" s="25" t="b">
        <f t="shared" si="1545"/>
        <v>1</v>
      </c>
      <c r="O3272" s="377"/>
      <c r="P3272" s="377"/>
    </row>
    <row r="3273" spans="1:16" ht="30" x14ac:dyDescent="0.25">
      <c r="A3273" s="367">
        <f t="shared" si="1543"/>
        <v>93207</v>
      </c>
      <c r="B3273" s="226">
        <v>88489</v>
      </c>
      <c r="C3273" s="227"/>
      <c r="D3273" s="227" t="s">
        <v>39</v>
      </c>
      <c r="E3273" s="228"/>
      <c r="F3273" s="228" t="s">
        <v>3</v>
      </c>
      <c r="G3273" s="368">
        <v>4.4976000000000003</v>
      </c>
      <c r="H3273" s="369">
        <f>VLOOKUP(B3273,'CMP-SIN-SD-10-2023'!A:D,4,0)</f>
        <v>13.65</v>
      </c>
      <c r="I3273" s="369"/>
      <c r="J3273" s="25">
        <f t="shared" si="1544"/>
        <v>61.39</v>
      </c>
      <c r="M3273" s="25">
        <f>VLOOKUP(B3273,'CMP-SIN-SD-10-2023'!A:D,4,0)</f>
        <v>13.65</v>
      </c>
      <c r="N3273" s="25" t="b">
        <f t="shared" si="1545"/>
        <v>1</v>
      </c>
      <c r="O3273" s="377"/>
      <c r="P3273" s="377"/>
    </row>
    <row r="3274" spans="1:16" ht="60" x14ac:dyDescent="0.25">
      <c r="A3274" s="367">
        <f t="shared" si="1543"/>
        <v>93207</v>
      </c>
      <c r="B3274" s="226">
        <v>89171</v>
      </c>
      <c r="C3274" s="227"/>
      <c r="D3274" s="227" t="s">
        <v>2722</v>
      </c>
      <c r="E3274" s="228"/>
      <c r="F3274" s="228" t="s">
        <v>3</v>
      </c>
      <c r="G3274" s="368">
        <v>8.0600000000000005E-2</v>
      </c>
      <c r="H3274" s="369">
        <f>VLOOKUP(B3274,'CMP-SIN-SD-10-2023'!A:D,4,0)</f>
        <v>53.85</v>
      </c>
      <c r="I3274" s="369"/>
      <c r="J3274" s="25">
        <f t="shared" si="1544"/>
        <v>4.34</v>
      </c>
      <c r="M3274" s="25">
        <f>VLOOKUP(B3274,'CMP-SIN-SD-10-2023'!A:D,4,0)</f>
        <v>53.85</v>
      </c>
      <c r="N3274" s="25" t="b">
        <f t="shared" si="1545"/>
        <v>1</v>
      </c>
      <c r="O3274" s="377"/>
      <c r="P3274" s="377"/>
    </row>
    <row r="3275" spans="1:16" ht="60" x14ac:dyDescent="0.25">
      <c r="A3275" s="367">
        <f t="shared" si="1543"/>
        <v>93207</v>
      </c>
      <c r="B3275" s="226">
        <v>87548</v>
      </c>
      <c r="C3275" s="227"/>
      <c r="D3275" s="227" t="s">
        <v>2775</v>
      </c>
      <c r="E3275" s="228"/>
      <c r="F3275" s="228" t="s">
        <v>3</v>
      </c>
      <c r="G3275" s="368">
        <v>3.85E-2</v>
      </c>
      <c r="H3275" s="369">
        <f>VLOOKUP(B3275,'CMP-SIN-SD-10-2023'!A:D,4,0)</f>
        <v>30.96</v>
      </c>
      <c r="I3275" s="369"/>
      <c r="J3275" s="25">
        <f t="shared" si="1544"/>
        <v>1.19</v>
      </c>
      <c r="M3275" s="25">
        <f>VLOOKUP(B3275,'CMP-SIN-SD-10-2023'!A:D,4,0)</f>
        <v>30.96</v>
      </c>
      <c r="N3275" s="25" t="b">
        <f t="shared" si="1545"/>
        <v>1</v>
      </c>
      <c r="O3275" s="377"/>
      <c r="P3275" s="377"/>
    </row>
    <row r="3276" spans="1:16" ht="60" x14ac:dyDescent="0.25">
      <c r="A3276" s="367">
        <f t="shared" ref="A3276:A3285" si="1546">IF(O3276&lt;&gt;0,O3276,A3275)</f>
        <v>93207</v>
      </c>
      <c r="B3276" s="226">
        <v>87885</v>
      </c>
      <c r="C3276" s="227"/>
      <c r="D3276" s="227" t="s">
        <v>6838</v>
      </c>
      <c r="E3276" s="228"/>
      <c r="F3276" s="228" t="s">
        <v>3</v>
      </c>
      <c r="G3276" s="368">
        <v>0.20469999999999999</v>
      </c>
      <c r="H3276" s="369">
        <f>VLOOKUP(B3276,'CMP-SIN-SD-10-2023'!A:D,4,0)</f>
        <v>7.96</v>
      </c>
      <c r="I3276" s="369"/>
      <c r="J3276" s="25">
        <f t="shared" ref="J3276:J3285" si="1547">TRUNC((H3276*G3276),2)</f>
        <v>1.62</v>
      </c>
      <c r="M3276" s="25">
        <f>VLOOKUP(B3276,'CMP-SIN-SD-10-2023'!A:D,4,0)</f>
        <v>7.96</v>
      </c>
      <c r="N3276" s="25" t="b">
        <f t="shared" ref="N3276:N3285" si="1548">M3276=H3276</f>
        <v>1</v>
      </c>
      <c r="O3276" s="377"/>
      <c r="P3276" s="377"/>
    </row>
    <row r="3277" spans="1:16" ht="75" x14ac:dyDescent="0.25">
      <c r="A3277" s="367">
        <f t="shared" si="1546"/>
        <v>93207</v>
      </c>
      <c r="B3277" s="226">
        <v>89173</v>
      </c>
      <c r="C3277" s="227"/>
      <c r="D3277" s="227" t="s">
        <v>36</v>
      </c>
      <c r="E3277" s="228"/>
      <c r="F3277" s="228" t="s">
        <v>3</v>
      </c>
      <c r="G3277" s="368">
        <v>0.20469999999999999</v>
      </c>
      <c r="H3277" s="369">
        <f>VLOOKUP(B3277,'CMP-SIN-SD-10-2023'!A:D,4,0)</f>
        <v>44.81</v>
      </c>
      <c r="I3277" s="369"/>
      <c r="J3277" s="25">
        <f t="shared" si="1547"/>
        <v>9.17</v>
      </c>
      <c r="M3277" s="25">
        <f>VLOOKUP(B3277,'CMP-SIN-SD-10-2023'!A:D,4,0)</f>
        <v>44.81</v>
      </c>
      <c r="N3277" s="25" t="b">
        <f t="shared" si="1548"/>
        <v>1</v>
      </c>
      <c r="O3277" s="377"/>
      <c r="P3277" s="377"/>
    </row>
    <row r="3278" spans="1:16" ht="60" x14ac:dyDescent="0.25">
      <c r="A3278" s="367">
        <f t="shared" si="1546"/>
        <v>93207</v>
      </c>
      <c r="B3278" s="226">
        <v>101875</v>
      </c>
      <c r="C3278" s="227"/>
      <c r="D3278" s="227" t="s">
        <v>1684</v>
      </c>
      <c r="E3278" s="228"/>
      <c r="F3278" s="228" t="s">
        <v>6</v>
      </c>
      <c r="G3278" s="368">
        <v>1.9300000000000001E-2</v>
      </c>
      <c r="H3278" s="369">
        <f>VLOOKUP(B3278,'CMP-SIN-SD-10-2023'!A:D,4,0)</f>
        <v>324.07</v>
      </c>
      <c r="I3278" s="369"/>
      <c r="J3278" s="25">
        <f t="shared" si="1547"/>
        <v>6.25</v>
      </c>
      <c r="M3278" s="25">
        <f>VLOOKUP(B3278,'CMP-SIN-SD-10-2023'!A:D,4,0)</f>
        <v>324.07</v>
      </c>
      <c r="N3278" s="25" t="b">
        <f t="shared" si="1548"/>
        <v>1</v>
      </c>
      <c r="O3278" s="377"/>
      <c r="P3278" s="377"/>
    </row>
    <row r="3279" spans="1:16" ht="30" x14ac:dyDescent="0.25">
      <c r="A3279" s="367">
        <f t="shared" si="1546"/>
        <v>93207</v>
      </c>
      <c r="B3279" s="226">
        <v>101891</v>
      </c>
      <c r="C3279" s="227"/>
      <c r="D3279" s="227" t="s">
        <v>1694</v>
      </c>
      <c r="E3279" s="228"/>
      <c r="F3279" s="228" t="s">
        <v>6</v>
      </c>
      <c r="G3279" s="368">
        <v>0.1734</v>
      </c>
      <c r="H3279" s="369">
        <f>VLOOKUP(B3279,'CMP-SIN-SD-10-2023'!A:D,4,0)</f>
        <v>37.42</v>
      </c>
      <c r="I3279" s="369"/>
      <c r="J3279" s="25">
        <f t="shared" si="1547"/>
        <v>6.48</v>
      </c>
      <c r="M3279" s="25">
        <f>VLOOKUP(B3279,'CMP-SIN-SD-10-2023'!A:D,4,0)</f>
        <v>37.42</v>
      </c>
      <c r="N3279" s="25" t="b">
        <f t="shared" si="1548"/>
        <v>1</v>
      </c>
      <c r="O3279" s="377"/>
      <c r="P3279" s="377"/>
    </row>
    <row r="3280" spans="1:16" ht="45" x14ac:dyDescent="0.25">
      <c r="A3280" s="367">
        <f t="shared" si="1546"/>
        <v>93207</v>
      </c>
      <c r="B3280" s="226">
        <v>103328</v>
      </c>
      <c r="C3280" s="227"/>
      <c r="D3280" s="227" t="s">
        <v>5147</v>
      </c>
      <c r="E3280" s="228"/>
      <c r="F3280" s="228" t="s">
        <v>3</v>
      </c>
      <c r="G3280" s="368">
        <v>0.1023</v>
      </c>
      <c r="H3280" s="369">
        <f>VLOOKUP(B3280,'CMP-SIN-SD-10-2023'!A:D,4,0)</f>
        <v>93.98</v>
      </c>
      <c r="I3280" s="369"/>
      <c r="J3280" s="25">
        <f t="shared" si="1547"/>
        <v>9.61</v>
      </c>
      <c r="M3280" s="25">
        <f>VLOOKUP(B3280,'CMP-SIN-SD-10-2023'!A:D,4,0)</f>
        <v>93.98</v>
      </c>
      <c r="N3280" s="25" t="b">
        <f t="shared" si="1548"/>
        <v>1</v>
      </c>
      <c r="O3280" s="377"/>
      <c r="P3280" s="377"/>
    </row>
    <row r="3281" spans="1:16" ht="30" x14ac:dyDescent="0.25">
      <c r="A3281" s="367">
        <f t="shared" si="1546"/>
        <v>93207</v>
      </c>
      <c r="B3281" s="226">
        <v>10886</v>
      </c>
      <c r="C3281" s="227"/>
      <c r="D3281" s="227" t="s">
        <v>7605</v>
      </c>
      <c r="E3281" s="228"/>
      <c r="F3281" s="228" t="s">
        <v>6</v>
      </c>
      <c r="G3281" s="368">
        <v>1.9300000000000001E-2</v>
      </c>
      <c r="H3281" s="369">
        <f>VLOOKUP(B3281,'INS-SIN-SD-10-2023'!A:D,4,0)</f>
        <v>192.5</v>
      </c>
      <c r="I3281" s="369"/>
      <c r="J3281" s="25">
        <f t="shared" si="1547"/>
        <v>3.71</v>
      </c>
      <c r="M3281" s="25">
        <f>VLOOKUP(B3281,'INS-SIN-SD-10-2023'!A:D,4,0)</f>
        <v>192.5</v>
      </c>
      <c r="N3281" s="25" t="b">
        <f t="shared" si="1548"/>
        <v>1</v>
      </c>
      <c r="O3281" s="377"/>
      <c r="P3281" s="377" t="s">
        <v>13773</v>
      </c>
    </row>
    <row r="3282" spans="1:16" ht="30" x14ac:dyDescent="0.25">
      <c r="A3282" s="367">
        <f t="shared" si="1546"/>
        <v>93207</v>
      </c>
      <c r="B3282" s="226">
        <v>10891</v>
      </c>
      <c r="C3282" s="227"/>
      <c r="D3282" s="227" t="s">
        <v>7607</v>
      </c>
      <c r="E3282" s="228"/>
      <c r="F3282" s="228" t="s">
        <v>6</v>
      </c>
      <c r="G3282" s="368">
        <v>1.9300000000000001E-2</v>
      </c>
      <c r="H3282" s="369">
        <f>VLOOKUP(B3282,'INS-SIN-SD-10-2023'!A:D,4,0)</f>
        <v>186.15</v>
      </c>
      <c r="I3282" s="369"/>
      <c r="J3282" s="25">
        <f t="shared" si="1547"/>
        <v>3.59</v>
      </c>
      <c r="M3282" s="25">
        <f>VLOOKUP(B3282,'INS-SIN-SD-10-2023'!A:D,4,0)</f>
        <v>186.15</v>
      </c>
      <c r="N3282" s="25" t="b">
        <f t="shared" si="1548"/>
        <v>1</v>
      </c>
      <c r="O3282" s="377"/>
      <c r="P3282" s="377" t="s">
        <v>13773</v>
      </c>
    </row>
    <row r="3283" spans="1:16" ht="60" x14ac:dyDescent="0.25">
      <c r="A3283" s="367">
        <f t="shared" si="1546"/>
        <v>93207</v>
      </c>
      <c r="B3283" s="226">
        <v>3080</v>
      </c>
      <c r="C3283" s="227"/>
      <c r="D3283" s="227" t="s">
        <v>7608</v>
      </c>
      <c r="E3283" s="228"/>
      <c r="F3283" s="228" t="s">
        <v>13863</v>
      </c>
      <c r="G3283" s="368">
        <v>5.7799999999999997E-2</v>
      </c>
      <c r="H3283" s="369">
        <f>VLOOKUP(B3283,'INS-SIN-SD-10-2023'!A:D,4,0)</f>
        <v>77.45</v>
      </c>
      <c r="I3283" s="369"/>
      <c r="J3283" s="25">
        <f t="shared" si="1547"/>
        <v>4.47</v>
      </c>
      <c r="M3283" s="25">
        <f>VLOOKUP(B3283,'INS-SIN-SD-10-2023'!A:D,4,0)</f>
        <v>77.45</v>
      </c>
      <c r="N3283" s="25" t="b">
        <f t="shared" si="1548"/>
        <v>1</v>
      </c>
      <c r="O3283" s="377"/>
      <c r="P3283" s="377" t="s">
        <v>13773</v>
      </c>
    </row>
    <row r="3284" spans="1:16" ht="75" x14ac:dyDescent="0.25">
      <c r="A3284" s="367">
        <f t="shared" si="1546"/>
        <v>93207</v>
      </c>
      <c r="B3284" s="226">
        <v>3097</v>
      </c>
      <c r="C3284" s="227"/>
      <c r="D3284" s="227" t="s">
        <v>7609</v>
      </c>
      <c r="E3284" s="228"/>
      <c r="F3284" s="228" t="s">
        <v>13863</v>
      </c>
      <c r="G3284" s="368">
        <v>3.85E-2</v>
      </c>
      <c r="H3284" s="369">
        <f>VLOOKUP(B3284,'INS-SIN-SD-10-2023'!A:D,4,0)</f>
        <v>86.71</v>
      </c>
      <c r="I3284" s="369"/>
      <c r="J3284" s="25">
        <f t="shared" si="1547"/>
        <v>3.33</v>
      </c>
      <c r="M3284" s="25">
        <f>VLOOKUP(B3284,'INS-SIN-SD-10-2023'!A:D,4,0)</f>
        <v>86.71</v>
      </c>
      <c r="N3284" s="25" t="b">
        <f t="shared" si="1548"/>
        <v>1</v>
      </c>
      <c r="O3284" s="377"/>
      <c r="P3284" s="377" t="s">
        <v>13773</v>
      </c>
    </row>
    <row r="3285" spans="1:16" ht="30" x14ac:dyDescent="0.25">
      <c r="A3285" s="378">
        <f t="shared" si="1546"/>
        <v>93207</v>
      </c>
      <c r="B3285" s="379">
        <v>11587</v>
      </c>
      <c r="C3285" s="380"/>
      <c r="D3285" s="380" t="s">
        <v>7619</v>
      </c>
      <c r="E3285" s="381"/>
      <c r="F3285" s="381" t="s">
        <v>3</v>
      </c>
      <c r="G3285" s="382">
        <v>0.99380000000000002</v>
      </c>
      <c r="H3285" s="383">
        <f>VLOOKUP(B3285,'INS-SIN-SD-10-2023'!A:D,4,0)</f>
        <v>80.41</v>
      </c>
      <c r="I3285" s="383"/>
      <c r="J3285" s="25">
        <f t="shared" si="1547"/>
        <v>79.91</v>
      </c>
      <c r="M3285" s="25">
        <f>VLOOKUP(B3285,'INS-SIN-SD-10-2023'!A:D,4,0)</f>
        <v>80.41</v>
      </c>
      <c r="N3285" s="25" t="b">
        <f t="shared" si="1548"/>
        <v>1</v>
      </c>
      <c r="O3285" s="377"/>
      <c r="P3285" s="377" t="s">
        <v>13773</v>
      </c>
    </row>
    <row r="3286" spans="1:16" ht="30" x14ac:dyDescent="0.25">
      <c r="A3286" s="328">
        <v>93584</v>
      </c>
      <c r="B3286" s="357"/>
      <c r="C3286" s="339" t="s">
        <v>5</v>
      </c>
      <c r="D3286" s="339"/>
      <c r="E3286" s="334" t="s">
        <v>3</v>
      </c>
      <c r="F3286" s="334"/>
      <c r="G3286" s="358"/>
      <c r="H3286" s="359"/>
      <c r="I3286" s="340">
        <f>SUMIF(A:A,A3286,J:J)</f>
        <v>943.03000000000009</v>
      </c>
      <c r="J3286" s="377"/>
      <c r="K3286" s="377"/>
      <c r="L3286" s="377"/>
      <c r="M3286" s="377"/>
      <c r="N3286" s="377"/>
      <c r="O3286" s="377"/>
      <c r="P3286" s="377"/>
    </row>
    <row r="3287" spans="1:16" ht="45" x14ac:dyDescent="0.25">
      <c r="A3287" s="390">
        <f t="shared" ref="A3287:A3310" si="1549">IF(O3287&lt;&gt;0,O3287,A3286)</f>
        <v>93584</v>
      </c>
      <c r="B3287" s="391">
        <v>98441</v>
      </c>
      <c r="C3287" s="392"/>
      <c r="D3287" s="392" t="s">
        <v>254</v>
      </c>
      <c r="E3287" s="393"/>
      <c r="F3287" s="393" t="s">
        <v>3</v>
      </c>
      <c r="G3287" s="394">
        <v>0.51359999999999995</v>
      </c>
      <c r="H3287" s="395">
        <f>VLOOKUP(B3287,'CMP-SIN-SD-10-2023'!A:D,4,0)</f>
        <v>157.16999999999999</v>
      </c>
      <c r="I3287" s="395"/>
      <c r="J3287" s="25">
        <f t="shared" ref="J3287:J3310" si="1550">TRUNC((H3287*G3287),2)</f>
        <v>80.72</v>
      </c>
      <c r="M3287" s="25">
        <f>VLOOKUP(B3287,'CMP-SIN-SD-10-2023'!A:D,4,0)</f>
        <v>157.16999999999999</v>
      </c>
      <c r="N3287" s="25" t="b">
        <f t="shared" ref="N3287:N3310" si="1551">M3287=H3287</f>
        <v>1</v>
      </c>
      <c r="O3287" s="377"/>
      <c r="P3287" s="377"/>
    </row>
    <row r="3288" spans="1:16" ht="45" x14ac:dyDescent="0.25">
      <c r="A3288" s="367">
        <f t="shared" si="1549"/>
        <v>93584</v>
      </c>
      <c r="B3288" s="226">
        <v>98442</v>
      </c>
      <c r="C3288" s="227"/>
      <c r="D3288" s="227" t="s">
        <v>255</v>
      </c>
      <c r="E3288" s="228"/>
      <c r="F3288" s="228" t="s">
        <v>3</v>
      </c>
      <c r="G3288" s="368">
        <v>0.59109999999999996</v>
      </c>
      <c r="H3288" s="369">
        <f>VLOOKUP(B3288,'CMP-SIN-SD-10-2023'!A:D,4,0)</f>
        <v>160.76</v>
      </c>
      <c r="I3288" s="369"/>
      <c r="J3288" s="25">
        <f t="shared" si="1550"/>
        <v>95.02</v>
      </c>
      <c r="M3288" s="25">
        <f>VLOOKUP(B3288,'CMP-SIN-SD-10-2023'!A:D,4,0)</f>
        <v>160.76</v>
      </c>
      <c r="N3288" s="25" t="b">
        <f t="shared" si="1551"/>
        <v>1</v>
      </c>
      <c r="O3288" s="377"/>
      <c r="P3288" s="377"/>
    </row>
    <row r="3289" spans="1:16" ht="45" x14ac:dyDescent="0.25">
      <c r="A3289" s="367">
        <f t="shared" si="1549"/>
        <v>93584</v>
      </c>
      <c r="B3289" s="226">
        <v>98445</v>
      </c>
      <c r="C3289" s="227"/>
      <c r="D3289" s="227" t="s">
        <v>258</v>
      </c>
      <c r="E3289" s="228"/>
      <c r="F3289" s="228" t="s">
        <v>3</v>
      </c>
      <c r="G3289" s="368">
        <v>0.80230000000000001</v>
      </c>
      <c r="H3289" s="369">
        <f>VLOOKUP(B3289,'CMP-SIN-SD-10-2023'!A:D,4,0)</f>
        <v>191.98</v>
      </c>
      <c r="I3289" s="369"/>
      <c r="J3289" s="25">
        <f t="shared" si="1550"/>
        <v>154.02000000000001</v>
      </c>
      <c r="M3289" s="25">
        <f>VLOOKUP(B3289,'CMP-SIN-SD-10-2023'!A:D,4,0)</f>
        <v>191.98</v>
      </c>
      <c r="N3289" s="25" t="b">
        <f t="shared" si="1551"/>
        <v>1</v>
      </c>
      <c r="O3289" s="377"/>
      <c r="P3289" s="377"/>
    </row>
    <row r="3290" spans="1:16" ht="45" x14ac:dyDescent="0.25">
      <c r="A3290" s="367">
        <f t="shared" si="1549"/>
        <v>93584</v>
      </c>
      <c r="B3290" s="226">
        <v>98446</v>
      </c>
      <c r="C3290" s="227"/>
      <c r="D3290" s="227" t="s">
        <v>259</v>
      </c>
      <c r="E3290" s="228"/>
      <c r="F3290" s="228" t="s">
        <v>3</v>
      </c>
      <c r="G3290" s="368">
        <v>0.62549999999999994</v>
      </c>
      <c r="H3290" s="369">
        <f>VLOOKUP(B3290,'CMP-SIN-SD-10-2023'!A:D,4,0)</f>
        <v>249.74</v>
      </c>
      <c r="I3290" s="369"/>
      <c r="J3290" s="25">
        <f t="shared" si="1550"/>
        <v>156.21</v>
      </c>
      <c r="M3290" s="25">
        <f>VLOOKUP(B3290,'CMP-SIN-SD-10-2023'!A:D,4,0)</f>
        <v>249.74</v>
      </c>
      <c r="N3290" s="25" t="b">
        <f t="shared" si="1551"/>
        <v>1</v>
      </c>
      <c r="O3290" s="377"/>
      <c r="P3290" s="377"/>
    </row>
    <row r="3291" spans="1:16" ht="60" x14ac:dyDescent="0.25">
      <c r="A3291" s="367">
        <f t="shared" si="1549"/>
        <v>93584</v>
      </c>
      <c r="B3291" s="226">
        <v>92543</v>
      </c>
      <c r="C3291" s="227"/>
      <c r="D3291" s="227" t="s">
        <v>1008</v>
      </c>
      <c r="E3291" s="228"/>
      <c r="F3291" s="228" t="s">
        <v>3</v>
      </c>
      <c r="G3291" s="368">
        <v>1.7192000000000001</v>
      </c>
      <c r="H3291" s="369">
        <f>VLOOKUP(B3291,'CMP-SIN-SD-10-2023'!A:D,4,0)</f>
        <v>26.47</v>
      </c>
      <c r="I3291" s="369"/>
      <c r="J3291" s="25">
        <f t="shared" si="1550"/>
        <v>45.5</v>
      </c>
      <c r="M3291" s="25">
        <f>VLOOKUP(B3291,'CMP-SIN-SD-10-2023'!A:D,4,0)</f>
        <v>26.47</v>
      </c>
      <c r="N3291" s="25" t="b">
        <f t="shared" si="1551"/>
        <v>1</v>
      </c>
      <c r="O3291" s="377"/>
      <c r="P3291" s="377"/>
    </row>
    <row r="3292" spans="1:16" ht="60" x14ac:dyDescent="0.25">
      <c r="A3292" s="367">
        <f t="shared" si="1549"/>
        <v>93584</v>
      </c>
      <c r="B3292" s="226">
        <v>94210</v>
      </c>
      <c r="C3292" s="227"/>
      <c r="D3292" s="227" t="s">
        <v>1064</v>
      </c>
      <c r="E3292" s="228"/>
      <c r="F3292" s="228" t="s">
        <v>3</v>
      </c>
      <c r="G3292" s="368">
        <v>1.7192000000000001</v>
      </c>
      <c r="H3292" s="369">
        <f>VLOOKUP(B3292,'CMP-SIN-SD-10-2023'!A:D,4,0)</f>
        <v>48.26</v>
      </c>
      <c r="I3292" s="369"/>
      <c r="J3292" s="25">
        <f t="shared" si="1550"/>
        <v>82.96</v>
      </c>
      <c r="M3292" s="25">
        <f>VLOOKUP(B3292,'CMP-SIN-SD-10-2023'!A:D,4,0)</f>
        <v>48.26</v>
      </c>
      <c r="N3292" s="25" t="b">
        <f t="shared" si="1551"/>
        <v>1</v>
      </c>
      <c r="O3292" s="377"/>
      <c r="P3292" s="377"/>
    </row>
    <row r="3293" spans="1:16" ht="45" x14ac:dyDescent="0.25">
      <c r="A3293" s="367">
        <f t="shared" si="1549"/>
        <v>93584</v>
      </c>
      <c r="B3293" s="226">
        <v>91341</v>
      </c>
      <c r="C3293" s="227"/>
      <c r="D3293" s="227" t="s">
        <v>26</v>
      </c>
      <c r="E3293" s="228"/>
      <c r="F3293" s="228" t="s">
        <v>3</v>
      </c>
      <c r="G3293" s="368">
        <v>0.153</v>
      </c>
      <c r="H3293" s="369">
        <f>VLOOKUP(B3293,'CMP-SIN-SD-10-2023'!A:D,4,0)</f>
        <v>555.27</v>
      </c>
      <c r="I3293" s="369"/>
      <c r="J3293" s="25">
        <f t="shared" si="1550"/>
        <v>84.95</v>
      </c>
      <c r="M3293" s="25">
        <f>VLOOKUP(B3293,'CMP-SIN-SD-10-2023'!A:D,4,0)</f>
        <v>555.27</v>
      </c>
      <c r="N3293" s="25" t="b">
        <f t="shared" si="1551"/>
        <v>1</v>
      </c>
      <c r="O3293" s="377"/>
      <c r="P3293" s="377"/>
    </row>
    <row r="3294" spans="1:16" ht="60" x14ac:dyDescent="0.25">
      <c r="A3294" s="367">
        <f t="shared" si="1549"/>
        <v>93584</v>
      </c>
      <c r="B3294" s="226">
        <v>94559</v>
      </c>
      <c r="C3294" s="227"/>
      <c r="D3294" s="227" t="s">
        <v>1386</v>
      </c>
      <c r="E3294" s="228"/>
      <c r="F3294" s="228" t="s">
        <v>3</v>
      </c>
      <c r="G3294" s="368">
        <v>6.6199999999999995E-2</v>
      </c>
      <c r="H3294" s="369">
        <f>VLOOKUP(B3294,'CMP-SIN-SD-10-2023'!A:D,4,0)</f>
        <v>676.18</v>
      </c>
      <c r="I3294" s="369"/>
      <c r="J3294" s="25">
        <f t="shared" si="1550"/>
        <v>44.76</v>
      </c>
      <c r="M3294" s="25">
        <f>VLOOKUP(B3294,'CMP-SIN-SD-10-2023'!A:D,4,0)</f>
        <v>676.18</v>
      </c>
      <c r="N3294" s="25" t="b">
        <f t="shared" si="1551"/>
        <v>1</v>
      </c>
      <c r="O3294" s="377"/>
      <c r="P3294" s="377"/>
    </row>
    <row r="3295" spans="1:16" ht="30" x14ac:dyDescent="0.25">
      <c r="A3295" s="367">
        <f t="shared" si="1549"/>
        <v>93584</v>
      </c>
      <c r="B3295" s="226">
        <v>95240</v>
      </c>
      <c r="C3295" s="227"/>
      <c r="D3295" s="227" t="s">
        <v>4053</v>
      </c>
      <c r="E3295" s="228"/>
      <c r="F3295" s="228" t="s">
        <v>3</v>
      </c>
      <c r="G3295" s="368">
        <v>9.2999999999999992E-3</v>
      </c>
      <c r="H3295" s="369">
        <f>VLOOKUP(B3295,'CMP-SIN-SD-10-2023'!A:D,4,0)</f>
        <v>22.62</v>
      </c>
      <c r="I3295" s="369"/>
      <c r="J3295" s="25">
        <f t="shared" si="1550"/>
        <v>0.21</v>
      </c>
      <c r="M3295" s="25">
        <f>VLOOKUP(B3295,'CMP-SIN-SD-10-2023'!A:D,4,0)</f>
        <v>22.62</v>
      </c>
      <c r="N3295" s="25" t="b">
        <f t="shared" si="1551"/>
        <v>1</v>
      </c>
      <c r="O3295" s="377"/>
      <c r="P3295" s="377"/>
    </row>
    <row r="3296" spans="1:16" ht="30" x14ac:dyDescent="0.25">
      <c r="A3296" s="367">
        <f t="shared" si="1549"/>
        <v>93584</v>
      </c>
      <c r="B3296" s="226">
        <v>95241</v>
      </c>
      <c r="C3296" s="227"/>
      <c r="D3296" s="227" t="s">
        <v>4054</v>
      </c>
      <c r="E3296" s="228"/>
      <c r="F3296" s="228" t="s">
        <v>3</v>
      </c>
      <c r="G3296" s="368">
        <v>1.5109999999999999</v>
      </c>
      <c r="H3296" s="369">
        <f>VLOOKUP(B3296,'CMP-SIN-SD-10-2023'!A:D,4,0)</f>
        <v>37.71</v>
      </c>
      <c r="I3296" s="369"/>
      <c r="J3296" s="25">
        <f t="shared" si="1550"/>
        <v>56.97</v>
      </c>
      <c r="M3296" s="25">
        <f>VLOOKUP(B3296,'CMP-SIN-SD-10-2023'!A:D,4,0)</f>
        <v>37.71</v>
      </c>
      <c r="N3296" s="25" t="b">
        <f t="shared" si="1551"/>
        <v>1</v>
      </c>
      <c r="O3296" s="377"/>
      <c r="P3296" s="377"/>
    </row>
    <row r="3297" spans="1:16" ht="45" x14ac:dyDescent="0.25">
      <c r="A3297" s="367">
        <f t="shared" si="1549"/>
        <v>93584</v>
      </c>
      <c r="B3297" s="226">
        <v>101165</v>
      </c>
      <c r="C3297" s="227"/>
      <c r="D3297" s="227" t="s">
        <v>1569</v>
      </c>
      <c r="E3297" s="228"/>
      <c r="F3297" s="228" t="s">
        <v>12</v>
      </c>
      <c r="G3297" s="368">
        <v>4.1700000000000001E-2</v>
      </c>
      <c r="H3297" s="369">
        <f>VLOOKUP(B3297,'CMP-SIN-SD-10-2023'!A:D,4,0)</f>
        <v>1044.28</v>
      </c>
      <c r="I3297" s="369"/>
      <c r="J3297" s="25">
        <f t="shared" si="1550"/>
        <v>43.54</v>
      </c>
      <c r="M3297" s="25">
        <f>VLOOKUP(B3297,'CMP-SIN-SD-10-2023'!A:D,4,0)</f>
        <v>1044.28</v>
      </c>
      <c r="N3297" s="25" t="b">
        <f t="shared" si="1551"/>
        <v>1</v>
      </c>
      <c r="O3297" s="377"/>
      <c r="P3297" s="377"/>
    </row>
    <row r="3298" spans="1:16" ht="45" x14ac:dyDescent="0.25">
      <c r="A3298" s="367">
        <f t="shared" si="1549"/>
        <v>93584</v>
      </c>
      <c r="B3298" s="226">
        <v>91852</v>
      </c>
      <c r="C3298" s="227"/>
      <c r="D3298" s="227" t="s">
        <v>1627</v>
      </c>
      <c r="E3298" s="228"/>
      <c r="F3298" s="228" t="s">
        <v>16</v>
      </c>
      <c r="G3298" s="368">
        <v>6.6199999999999995E-2</v>
      </c>
      <c r="H3298" s="369">
        <f>VLOOKUP(B3298,'CMP-SIN-SD-10-2023'!A:D,4,0)</f>
        <v>9.39</v>
      </c>
      <c r="I3298" s="369"/>
      <c r="J3298" s="25">
        <f t="shared" si="1550"/>
        <v>0.62</v>
      </c>
      <c r="M3298" s="25">
        <f>VLOOKUP(B3298,'CMP-SIN-SD-10-2023'!A:D,4,0)</f>
        <v>9.39</v>
      </c>
      <c r="N3298" s="25" t="b">
        <f t="shared" si="1551"/>
        <v>1</v>
      </c>
      <c r="O3298" s="377"/>
      <c r="P3298" s="377"/>
    </row>
    <row r="3299" spans="1:16" ht="45" x14ac:dyDescent="0.25">
      <c r="A3299" s="367">
        <f t="shared" si="1549"/>
        <v>93584</v>
      </c>
      <c r="B3299" s="226">
        <v>91862</v>
      </c>
      <c r="C3299" s="227"/>
      <c r="D3299" s="227" t="s">
        <v>59</v>
      </c>
      <c r="E3299" s="228"/>
      <c r="F3299" s="228" t="s">
        <v>16</v>
      </c>
      <c r="G3299" s="368">
        <v>0.13250000000000001</v>
      </c>
      <c r="H3299" s="369">
        <f>VLOOKUP(B3299,'CMP-SIN-SD-10-2023'!A:D,4,0)</f>
        <v>10.24</v>
      </c>
      <c r="I3299" s="369"/>
      <c r="J3299" s="25">
        <f t="shared" si="1550"/>
        <v>1.35</v>
      </c>
      <c r="M3299" s="25">
        <f>VLOOKUP(B3299,'CMP-SIN-SD-10-2023'!A:D,4,0)</f>
        <v>10.24</v>
      </c>
      <c r="N3299" s="25" t="b">
        <f t="shared" si="1551"/>
        <v>1</v>
      </c>
      <c r="O3299" s="377"/>
      <c r="P3299" s="377"/>
    </row>
    <row r="3300" spans="1:16" ht="45" x14ac:dyDescent="0.25">
      <c r="A3300" s="367">
        <f t="shared" si="1549"/>
        <v>93584</v>
      </c>
      <c r="B3300" s="226">
        <v>91870</v>
      </c>
      <c r="C3300" s="227"/>
      <c r="D3300" s="227" t="s">
        <v>1633</v>
      </c>
      <c r="E3300" s="228"/>
      <c r="F3300" s="228" t="s">
        <v>16</v>
      </c>
      <c r="G3300" s="368">
        <v>0.17219999999999999</v>
      </c>
      <c r="H3300" s="369">
        <f>VLOOKUP(B3300,'CMP-SIN-SD-10-2023'!A:D,4,0)</f>
        <v>13.33</v>
      </c>
      <c r="I3300" s="369"/>
      <c r="J3300" s="25">
        <f t="shared" si="1550"/>
        <v>2.29</v>
      </c>
      <c r="M3300" s="25">
        <f>VLOOKUP(B3300,'CMP-SIN-SD-10-2023'!A:D,4,0)</f>
        <v>13.33</v>
      </c>
      <c r="N3300" s="25" t="b">
        <f t="shared" si="1551"/>
        <v>1</v>
      </c>
      <c r="O3300" s="377"/>
      <c r="P3300" s="377"/>
    </row>
    <row r="3301" spans="1:16" ht="45" x14ac:dyDescent="0.25">
      <c r="A3301" s="367">
        <f t="shared" si="1549"/>
        <v>93584</v>
      </c>
      <c r="B3301" s="226">
        <v>91924</v>
      </c>
      <c r="C3301" s="227"/>
      <c r="D3301" s="227" t="s">
        <v>1643</v>
      </c>
      <c r="E3301" s="228"/>
      <c r="F3301" s="228" t="s">
        <v>16</v>
      </c>
      <c r="G3301" s="368">
        <v>0.67549999999999999</v>
      </c>
      <c r="H3301" s="369">
        <f>VLOOKUP(B3301,'CMP-SIN-SD-10-2023'!A:D,4,0)</f>
        <v>3.15</v>
      </c>
      <c r="I3301" s="369"/>
      <c r="J3301" s="25">
        <f t="shared" si="1550"/>
        <v>2.12</v>
      </c>
      <c r="M3301" s="25">
        <f>VLOOKUP(B3301,'CMP-SIN-SD-10-2023'!A:D,4,0)</f>
        <v>3.15</v>
      </c>
      <c r="N3301" s="25" t="b">
        <f t="shared" si="1551"/>
        <v>1</v>
      </c>
      <c r="O3301" s="377"/>
      <c r="P3301" s="377"/>
    </row>
    <row r="3302" spans="1:16" ht="45" x14ac:dyDescent="0.25">
      <c r="A3302" s="367">
        <f t="shared" si="1549"/>
        <v>93584</v>
      </c>
      <c r="B3302" s="226">
        <v>92023</v>
      </c>
      <c r="C3302" s="227"/>
      <c r="D3302" s="227" t="s">
        <v>73</v>
      </c>
      <c r="E3302" s="228"/>
      <c r="F3302" s="228" t="s">
        <v>6</v>
      </c>
      <c r="G3302" s="368">
        <v>6.6199999999999995E-2</v>
      </c>
      <c r="H3302" s="369">
        <f>VLOOKUP(B3302,'CMP-SIN-SD-10-2023'!A:D,4,0)</f>
        <v>55.2</v>
      </c>
      <c r="I3302" s="369"/>
      <c r="J3302" s="25">
        <f t="shared" si="1550"/>
        <v>3.65</v>
      </c>
      <c r="M3302" s="25">
        <f>VLOOKUP(B3302,'CMP-SIN-SD-10-2023'!A:D,4,0)</f>
        <v>55.2</v>
      </c>
      <c r="N3302" s="25" t="b">
        <f t="shared" si="1551"/>
        <v>1</v>
      </c>
      <c r="O3302" s="377"/>
      <c r="P3302" s="377"/>
    </row>
    <row r="3303" spans="1:16" ht="45" x14ac:dyDescent="0.25">
      <c r="A3303" s="367">
        <f t="shared" si="1549"/>
        <v>93584</v>
      </c>
      <c r="B3303" s="226">
        <v>95805</v>
      </c>
      <c r="C3303" s="227"/>
      <c r="D3303" s="227" t="s">
        <v>5135</v>
      </c>
      <c r="E3303" s="228"/>
      <c r="F3303" s="228" t="s">
        <v>6</v>
      </c>
      <c r="G3303" s="368">
        <v>0.13250000000000001</v>
      </c>
      <c r="H3303" s="369">
        <f>VLOOKUP(B3303,'CMP-SIN-SD-10-2023'!A:D,4,0)</f>
        <v>24.32</v>
      </c>
      <c r="I3303" s="369"/>
      <c r="J3303" s="25">
        <f t="shared" si="1550"/>
        <v>3.22</v>
      </c>
      <c r="M3303" s="25">
        <f>VLOOKUP(B3303,'CMP-SIN-SD-10-2023'!A:D,4,0)</f>
        <v>24.32</v>
      </c>
      <c r="N3303" s="25" t="b">
        <f t="shared" si="1551"/>
        <v>1</v>
      </c>
      <c r="O3303" s="377"/>
      <c r="P3303" s="377"/>
    </row>
    <row r="3304" spans="1:16" ht="45" x14ac:dyDescent="0.25">
      <c r="A3304" s="367">
        <f t="shared" si="1549"/>
        <v>93584</v>
      </c>
      <c r="B3304" s="226">
        <v>97586</v>
      </c>
      <c r="C3304" s="227"/>
      <c r="D3304" s="227" t="s">
        <v>1725</v>
      </c>
      <c r="E3304" s="228"/>
      <c r="F3304" s="228" t="s">
        <v>6</v>
      </c>
      <c r="G3304" s="368">
        <v>6.6199999999999995E-2</v>
      </c>
      <c r="H3304" s="369">
        <f>VLOOKUP(B3304,'CMP-SIN-SD-10-2023'!A:D,4,0)</f>
        <v>135</v>
      </c>
      <c r="I3304" s="369"/>
      <c r="J3304" s="25">
        <f t="shared" si="1550"/>
        <v>8.93</v>
      </c>
      <c r="M3304" s="25">
        <f>VLOOKUP(B3304,'CMP-SIN-SD-10-2023'!A:D,4,0)</f>
        <v>135</v>
      </c>
      <c r="N3304" s="25" t="b">
        <f t="shared" si="1551"/>
        <v>1</v>
      </c>
      <c r="O3304" s="377"/>
      <c r="P3304" s="377"/>
    </row>
    <row r="3305" spans="1:16" ht="60" x14ac:dyDescent="0.25">
      <c r="A3305" s="367">
        <f t="shared" si="1549"/>
        <v>93584</v>
      </c>
      <c r="B3305" s="226">
        <v>91170</v>
      </c>
      <c r="C3305" s="227"/>
      <c r="D3305" s="227" t="s">
        <v>14106</v>
      </c>
      <c r="E3305" s="228"/>
      <c r="F3305" s="228" t="s">
        <v>16</v>
      </c>
      <c r="G3305" s="368">
        <v>0.13250000000000001</v>
      </c>
      <c r="H3305" s="369">
        <f>VLOOKUP(B3305,'CMP-SIN-SD-10-2023'!A:D,4,0)</f>
        <v>10.26</v>
      </c>
      <c r="I3305" s="369"/>
      <c r="J3305" s="25">
        <f t="shared" si="1550"/>
        <v>1.35</v>
      </c>
      <c r="M3305" s="25">
        <f>VLOOKUP(B3305,'CMP-SIN-SD-10-2023'!A:D,4,0)</f>
        <v>10.26</v>
      </c>
      <c r="N3305" s="25" t="b">
        <f t="shared" si="1551"/>
        <v>1</v>
      </c>
      <c r="O3305" s="377"/>
      <c r="P3305" s="377"/>
    </row>
    <row r="3306" spans="1:16" ht="45" x14ac:dyDescent="0.25">
      <c r="A3306" s="367">
        <f t="shared" si="1549"/>
        <v>93584</v>
      </c>
      <c r="B3306" s="226">
        <v>91173</v>
      </c>
      <c r="C3306" s="227"/>
      <c r="D3306" s="227" t="s">
        <v>2557</v>
      </c>
      <c r="E3306" s="228"/>
      <c r="F3306" s="228" t="s">
        <v>16</v>
      </c>
      <c r="G3306" s="368">
        <v>0.17219999999999999</v>
      </c>
      <c r="H3306" s="369">
        <f>VLOOKUP(B3306,'CMP-SIN-SD-10-2023'!A:D,4,0)</f>
        <v>3.82</v>
      </c>
      <c r="I3306" s="369"/>
      <c r="J3306" s="25">
        <f t="shared" si="1550"/>
        <v>0.65</v>
      </c>
      <c r="M3306" s="25">
        <f>VLOOKUP(B3306,'CMP-SIN-SD-10-2023'!A:D,4,0)</f>
        <v>3.82</v>
      </c>
      <c r="N3306" s="25" t="b">
        <f t="shared" si="1551"/>
        <v>1</v>
      </c>
      <c r="O3306" s="377"/>
      <c r="P3306" s="377"/>
    </row>
    <row r="3307" spans="1:16" ht="30" x14ac:dyDescent="0.25">
      <c r="A3307" s="367">
        <f t="shared" si="1549"/>
        <v>93584</v>
      </c>
      <c r="B3307" s="226">
        <v>93358</v>
      </c>
      <c r="C3307" s="227"/>
      <c r="D3307" s="227" t="s">
        <v>4272</v>
      </c>
      <c r="E3307" s="228"/>
      <c r="F3307" s="228" t="s">
        <v>12</v>
      </c>
      <c r="G3307" s="368">
        <v>4.0399999999999998E-2</v>
      </c>
      <c r="H3307" s="369">
        <f>VLOOKUP(B3307,'CMP-SIN-SD-10-2023'!A:D,4,0)</f>
        <v>86.67</v>
      </c>
      <c r="I3307" s="369"/>
      <c r="J3307" s="25">
        <f t="shared" si="1550"/>
        <v>3.5</v>
      </c>
      <c r="M3307" s="25">
        <f>VLOOKUP(B3307,'CMP-SIN-SD-10-2023'!A:D,4,0)</f>
        <v>86.67</v>
      </c>
      <c r="N3307" s="25" t="b">
        <f t="shared" si="1551"/>
        <v>1</v>
      </c>
      <c r="O3307" s="377"/>
      <c r="P3307" s="377"/>
    </row>
    <row r="3308" spans="1:16" ht="30" x14ac:dyDescent="0.25">
      <c r="A3308" s="367">
        <f t="shared" si="1549"/>
        <v>93584</v>
      </c>
      <c r="B3308" s="226">
        <v>93382</v>
      </c>
      <c r="C3308" s="227"/>
      <c r="D3308" s="227" t="s">
        <v>15</v>
      </c>
      <c r="E3308" s="228"/>
      <c r="F3308" s="228" t="s">
        <v>12</v>
      </c>
      <c r="G3308" s="368">
        <v>1.06E-2</v>
      </c>
      <c r="H3308" s="369">
        <f>VLOOKUP(B3308,'CMP-SIN-SD-10-2023'!A:D,4,0)</f>
        <v>25.28</v>
      </c>
      <c r="I3308" s="369"/>
      <c r="J3308" s="25">
        <f t="shared" si="1550"/>
        <v>0.26</v>
      </c>
      <c r="M3308" s="25">
        <f>VLOOKUP(B3308,'CMP-SIN-SD-10-2023'!A:D,4,0)</f>
        <v>25.28</v>
      </c>
      <c r="N3308" s="25" t="b">
        <f t="shared" si="1551"/>
        <v>1</v>
      </c>
      <c r="O3308" s="377"/>
      <c r="P3308" s="377"/>
    </row>
    <row r="3309" spans="1:16" ht="30" x14ac:dyDescent="0.25">
      <c r="A3309" s="367">
        <f t="shared" si="1549"/>
        <v>93584</v>
      </c>
      <c r="B3309" s="226">
        <v>88489</v>
      </c>
      <c r="C3309" s="227"/>
      <c r="D3309" s="227" t="s">
        <v>39</v>
      </c>
      <c r="E3309" s="228"/>
      <c r="F3309" s="228" t="s">
        <v>3</v>
      </c>
      <c r="G3309" s="368">
        <v>5.0648999999999997</v>
      </c>
      <c r="H3309" s="369">
        <f>VLOOKUP(B3309,'CMP-SIN-SD-10-2023'!A:D,4,0)</f>
        <v>13.65</v>
      </c>
      <c r="I3309" s="369"/>
      <c r="J3309" s="25">
        <f t="shared" si="1550"/>
        <v>69.13</v>
      </c>
      <c r="M3309" s="25">
        <f>VLOOKUP(B3309,'CMP-SIN-SD-10-2023'!A:D,4,0)</f>
        <v>13.65</v>
      </c>
      <c r="N3309" s="25" t="b">
        <f t="shared" si="1551"/>
        <v>1</v>
      </c>
      <c r="O3309" s="377"/>
      <c r="P3309" s="377"/>
    </row>
    <row r="3310" spans="1:16" ht="45" x14ac:dyDescent="0.25">
      <c r="A3310" s="378">
        <f t="shared" si="1549"/>
        <v>93584</v>
      </c>
      <c r="B3310" s="379">
        <v>11455</v>
      </c>
      <c r="C3310" s="380"/>
      <c r="D3310" s="380" t="s">
        <v>7613</v>
      </c>
      <c r="E3310" s="381"/>
      <c r="F3310" s="381" t="s">
        <v>6</v>
      </c>
      <c r="G3310" s="382">
        <v>6.6199999999999995E-2</v>
      </c>
      <c r="H3310" s="383">
        <f>VLOOKUP(B3310,'INS-SIN-SD-10-2023'!A:D,4,0)</f>
        <v>16.75</v>
      </c>
      <c r="I3310" s="383"/>
      <c r="J3310" s="25">
        <f t="shared" si="1550"/>
        <v>1.1000000000000001</v>
      </c>
      <c r="M3310" s="25">
        <f>VLOOKUP(B3310,'INS-SIN-SD-10-2023'!A:D,4,0)</f>
        <v>16.75</v>
      </c>
      <c r="N3310" s="25" t="b">
        <f t="shared" si="1551"/>
        <v>1</v>
      </c>
      <c r="O3310" s="377"/>
      <c r="P3310" s="377" t="s">
        <v>13773</v>
      </c>
    </row>
    <row r="3311" spans="1:16" ht="30" x14ac:dyDescent="0.25">
      <c r="A3311" s="328">
        <v>93208</v>
      </c>
      <c r="B3311" s="357"/>
      <c r="C3311" s="339" t="s">
        <v>4</v>
      </c>
      <c r="D3311" s="339"/>
      <c r="E3311" s="334" t="s">
        <v>3</v>
      </c>
      <c r="F3311" s="334"/>
      <c r="G3311" s="358"/>
      <c r="H3311" s="359"/>
      <c r="I3311" s="340">
        <f>SUMIF(A:A,A3311,J:J)</f>
        <v>954.12000000000012</v>
      </c>
      <c r="J3311" s="377"/>
      <c r="K3311" s="377"/>
      <c r="L3311" s="377"/>
      <c r="M3311" s="377"/>
      <c r="N3311" s="377"/>
      <c r="O3311" s="377"/>
      <c r="P3311" s="377"/>
    </row>
    <row r="3312" spans="1:16" ht="45" x14ac:dyDescent="0.25">
      <c r="A3312" s="390">
        <f t="shared" ref="A3312:A3353" si="1552">IF(O3312&lt;&gt;0,O3312,A3311)</f>
        <v>93208</v>
      </c>
      <c r="B3312" s="391">
        <v>98441</v>
      </c>
      <c r="C3312" s="392"/>
      <c r="D3312" s="392" t="s">
        <v>254</v>
      </c>
      <c r="E3312" s="393"/>
      <c r="F3312" s="393" t="s">
        <v>3</v>
      </c>
      <c r="G3312" s="394">
        <v>0.35170000000000001</v>
      </c>
      <c r="H3312" s="395">
        <f>VLOOKUP(B3312,'CMP-SIN-SD-10-2023'!A:D,4,0)</f>
        <v>157.16999999999999</v>
      </c>
      <c r="I3312" s="395"/>
      <c r="J3312" s="25">
        <f t="shared" ref="J3312:J3353" si="1553">TRUNC((H3312*G3312),2)</f>
        <v>55.27</v>
      </c>
      <c r="M3312" s="25">
        <f>VLOOKUP(B3312,'CMP-SIN-SD-10-2023'!A:D,4,0)</f>
        <v>157.16999999999999</v>
      </c>
      <c r="N3312" s="25" t="b">
        <f t="shared" ref="N3312:N3353" si="1554">M3312=H3312</f>
        <v>1</v>
      </c>
      <c r="O3312" s="377"/>
      <c r="P3312" s="377"/>
    </row>
    <row r="3313" spans="1:16" ht="45" x14ac:dyDescent="0.25">
      <c r="A3313" s="367">
        <f t="shared" si="1552"/>
        <v>93208</v>
      </c>
      <c r="B3313" s="226">
        <v>98442</v>
      </c>
      <c r="C3313" s="227"/>
      <c r="D3313" s="227" t="s">
        <v>255</v>
      </c>
      <c r="E3313" s="228"/>
      <c r="F3313" s="228" t="s">
        <v>3</v>
      </c>
      <c r="G3313" s="368">
        <v>0.40479999999999999</v>
      </c>
      <c r="H3313" s="369">
        <f>VLOOKUP(B3313,'CMP-SIN-SD-10-2023'!A:D,4,0)</f>
        <v>160.76</v>
      </c>
      <c r="I3313" s="369"/>
      <c r="J3313" s="25">
        <f t="shared" si="1553"/>
        <v>65.069999999999993</v>
      </c>
      <c r="M3313" s="25">
        <f>VLOOKUP(B3313,'CMP-SIN-SD-10-2023'!A:D,4,0)</f>
        <v>160.76</v>
      </c>
      <c r="N3313" s="25" t="b">
        <f t="shared" si="1554"/>
        <v>1</v>
      </c>
      <c r="O3313" s="377"/>
      <c r="P3313" s="377"/>
    </row>
    <row r="3314" spans="1:16" ht="45" x14ac:dyDescent="0.25">
      <c r="A3314" s="367">
        <f t="shared" si="1552"/>
        <v>93208</v>
      </c>
      <c r="B3314" s="226">
        <v>98443</v>
      </c>
      <c r="C3314" s="227"/>
      <c r="D3314" s="227" t="s">
        <v>256</v>
      </c>
      <c r="E3314" s="228"/>
      <c r="F3314" s="228" t="s">
        <v>3</v>
      </c>
      <c r="G3314" s="368">
        <v>2.81E-2</v>
      </c>
      <c r="H3314" s="369">
        <f>VLOOKUP(B3314,'CMP-SIN-SD-10-2023'!A:D,4,0)</f>
        <v>136.13999999999999</v>
      </c>
      <c r="I3314" s="369"/>
      <c r="J3314" s="25">
        <f t="shared" si="1553"/>
        <v>3.82</v>
      </c>
      <c r="M3314" s="25">
        <f>VLOOKUP(B3314,'CMP-SIN-SD-10-2023'!A:D,4,0)</f>
        <v>136.13999999999999</v>
      </c>
      <c r="N3314" s="25" t="b">
        <f t="shared" si="1554"/>
        <v>1</v>
      </c>
    </row>
    <row r="3315" spans="1:16" ht="45" x14ac:dyDescent="0.25">
      <c r="A3315" s="367">
        <f t="shared" si="1552"/>
        <v>93208</v>
      </c>
      <c r="B3315" s="226">
        <v>98444</v>
      </c>
      <c r="C3315" s="227"/>
      <c r="D3315" s="227" t="s">
        <v>257</v>
      </c>
      <c r="E3315" s="228"/>
      <c r="F3315" s="228" t="s">
        <v>3</v>
      </c>
      <c r="G3315" s="368">
        <v>3.2300000000000002E-2</v>
      </c>
      <c r="H3315" s="369">
        <f>VLOOKUP(B3315,'CMP-SIN-SD-10-2023'!A:D,4,0)</f>
        <v>138.69999999999999</v>
      </c>
      <c r="I3315" s="369"/>
      <c r="J3315" s="25">
        <f t="shared" si="1553"/>
        <v>4.4800000000000004</v>
      </c>
      <c r="M3315" s="25">
        <f>VLOOKUP(B3315,'CMP-SIN-SD-10-2023'!A:D,4,0)</f>
        <v>138.69999999999999</v>
      </c>
      <c r="N3315" s="25" t="b">
        <f t="shared" si="1554"/>
        <v>1</v>
      </c>
    </row>
    <row r="3316" spans="1:16" ht="45" x14ac:dyDescent="0.25">
      <c r="A3316" s="367">
        <f t="shared" si="1552"/>
        <v>93208</v>
      </c>
      <c r="B3316" s="226">
        <v>98445</v>
      </c>
      <c r="C3316" s="227"/>
      <c r="D3316" s="227" t="s">
        <v>258</v>
      </c>
      <c r="E3316" s="228"/>
      <c r="F3316" s="228" t="s">
        <v>3</v>
      </c>
      <c r="G3316" s="368">
        <v>0.54949999999999999</v>
      </c>
      <c r="H3316" s="369">
        <f>VLOOKUP(B3316,'CMP-SIN-SD-10-2023'!A:D,4,0)</f>
        <v>191.98</v>
      </c>
      <c r="I3316" s="369"/>
      <c r="J3316" s="25">
        <f t="shared" si="1553"/>
        <v>105.49</v>
      </c>
      <c r="M3316" s="25">
        <f>VLOOKUP(B3316,'CMP-SIN-SD-10-2023'!A:D,4,0)</f>
        <v>191.98</v>
      </c>
      <c r="N3316" s="25" t="b">
        <f t="shared" si="1554"/>
        <v>1</v>
      </c>
    </row>
    <row r="3317" spans="1:16" ht="45" x14ac:dyDescent="0.25">
      <c r="A3317" s="367">
        <f t="shared" si="1552"/>
        <v>93208</v>
      </c>
      <c r="B3317" s="226">
        <v>98446</v>
      </c>
      <c r="C3317" s="227"/>
      <c r="D3317" s="227" t="s">
        <v>259</v>
      </c>
      <c r="E3317" s="228"/>
      <c r="F3317" s="228" t="s">
        <v>3</v>
      </c>
      <c r="G3317" s="368">
        <v>0.4284</v>
      </c>
      <c r="H3317" s="369">
        <f>VLOOKUP(B3317,'CMP-SIN-SD-10-2023'!A:D,4,0)</f>
        <v>249.74</v>
      </c>
      <c r="I3317" s="369"/>
      <c r="J3317" s="25">
        <f t="shared" si="1553"/>
        <v>106.98</v>
      </c>
      <c r="M3317" s="25">
        <f>VLOOKUP(B3317,'CMP-SIN-SD-10-2023'!A:D,4,0)</f>
        <v>249.74</v>
      </c>
      <c r="N3317" s="25" t="b">
        <f t="shared" si="1554"/>
        <v>1</v>
      </c>
    </row>
    <row r="3318" spans="1:16" ht="45" x14ac:dyDescent="0.25">
      <c r="A3318" s="367">
        <f t="shared" si="1552"/>
        <v>93208</v>
      </c>
      <c r="B3318" s="226">
        <v>98447</v>
      </c>
      <c r="C3318" s="227"/>
      <c r="D3318" s="227" t="s">
        <v>260</v>
      </c>
      <c r="E3318" s="228"/>
      <c r="F3318" s="228" t="s">
        <v>3</v>
      </c>
      <c r="G3318" s="368">
        <v>4.3900000000000002E-2</v>
      </c>
      <c r="H3318" s="369">
        <f>VLOOKUP(B3318,'CMP-SIN-SD-10-2023'!A:D,4,0)</f>
        <v>162.62</v>
      </c>
      <c r="I3318" s="369"/>
      <c r="J3318" s="25">
        <f t="shared" si="1553"/>
        <v>7.13</v>
      </c>
      <c r="M3318" s="25">
        <f>VLOOKUP(B3318,'CMP-SIN-SD-10-2023'!A:D,4,0)</f>
        <v>162.62</v>
      </c>
      <c r="N3318" s="25" t="b">
        <f t="shared" si="1554"/>
        <v>1</v>
      </c>
    </row>
    <row r="3319" spans="1:16" ht="45" x14ac:dyDescent="0.25">
      <c r="A3319" s="367">
        <f t="shared" si="1552"/>
        <v>93208</v>
      </c>
      <c r="B3319" s="226">
        <v>98448</v>
      </c>
      <c r="C3319" s="227"/>
      <c r="D3319" s="227" t="s">
        <v>261</v>
      </c>
      <c r="E3319" s="228"/>
      <c r="F3319" s="228" t="s">
        <v>3</v>
      </c>
      <c r="G3319" s="368">
        <v>3.4200000000000001E-2</v>
      </c>
      <c r="H3319" s="369">
        <f>VLOOKUP(B3319,'CMP-SIN-SD-10-2023'!A:D,4,0)</f>
        <v>207.51</v>
      </c>
      <c r="I3319" s="369"/>
      <c r="J3319" s="25">
        <f t="shared" si="1553"/>
        <v>7.09</v>
      </c>
      <c r="M3319" s="25">
        <f>VLOOKUP(B3319,'CMP-SIN-SD-10-2023'!A:D,4,0)</f>
        <v>207.51</v>
      </c>
      <c r="N3319" s="25" t="b">
        <f t="shared" si="1554"/>
        <v>1</v>
      </c>
    </row>
    <row r="3320" spans="1:16" ht="60" x14ac:dyDescent="0.25">
      <c r="A3320" s="367">
        <f t="shared" si="1552"/>
        <v>93208</v>
      </c>
      <c r="B3320" s="226">
        <v>92543</v>
      </c>
      <c r="C3320" s="227"/>
      <c r="D3320" s="227" t="s">
        <v>1008</v>
      </c>
      <c r="E3320" s="228"/>
      <c r="F3320" s="228" t="s">
        <v>3</v>
      </c>
      <c r="G3320" s="368">
        <v>1.4396</v>
      </c>
      <c r="H3320" s="369">
        <f>VLOOKUP(B3320,'CMP-SIN-SD-10-2023'!A:D,4,0)</f>
        <v>26.47</v>
      </c>
      <c r="I3320" s="369"/>
      <c r="J3320" s="25">
        <f t="shared" si="1553"/>
        <v>38.1</v>
      </c>
      <c r="M3320" s="25">
        <f>VLOOKUP(B3320,'CMP-SIN-SD-10-2023'!A:D,4,0)</f>
        <v>26.47</v>
      </c>
      <c r="N3320" s="25" t="b">
        <f t="shared" si="1554"/>
        <v>1</v>
      </c>
    </row>
    <row r="3321" spans="1:16" ht="60" x14ac:dyDescent="0.25">
      <c r="A3321" s="367">
        <f t="shared" si="1552"/>
        <v>93208</v>
      </c>
      <c r="B3321" s="226">
        <v>94210</v>
      </c>
      <c r="C3321" s="227"/>
      <c r="D3321" s="227" t="s">
        <v>1064</v>
      </c>
      <c r="E3321" s="228"/>
      <c r="F3321" s="228" t="s">
        <v>3</v>
      </c>
      <c r="G3321" s="368">
        <v>1.4396</v>
      </c>
      <c r="H3321" s="369">
        <f>VLOOKUP(B3321,'CMP-SIN-SD-10-2023'!A:D,4,0)</f>
        <v>48.26</v>
      </c>
      <c r="I3321" s="369"/>
      <c r="J3321" s="25">
        <f t="shared" si="1553"/>
        <v>69.47</v>
      </c>
      <c r="M3321" s="25">
        <f>VLOOKUP(B3321,'CMP-SIN-SD-10-2023'!A:D,4,0)</f>
        <v>48.26</v>
      </c>
      <c r="N3321" s="25" t="b">
        <f t="shared" si="1554"/>
        <v>1</v>
      </c>
    </row>
    <row r="3322" spans="1:16" ht="45" x14ac:dyDescent="0.25">
      <c r="A3322" s="367">
        <f t="shared" si="1552"/>
        <v>93208</v>
      </c>
      <c r="B3322" s="226">
        <v>91341</v>
      </c>
      <c r="C3322" s="227"/>
      <c r="D3322" s="227" t="s">
        <v>26</v>
      </c>
      <c r="E3322" s="228"/>
      <c r="F3322" s="228" t="s">
        <v>3</v>
      </c>
      <c r="G3322" s="368">
        <v>6.3399999999999998E-2</v>
      </c>
      <c r="H3322" s="369">
        <f>VLOOKUP(B3322,'CMP-SIN-SD-10-2023'!A:D,4,0)</f>
        <v>555.27</v>
      </c>
      <c r="I3322" s="369"/>
      <c r="J3322" s="25">
        <f t="shared" si="1553"/>
        <v>35.200000000000003</v>
      </c>
      <c r="M3322" s="25">
        <f>VLOOKUP(B3322,'CMP-SIN-SD-10-2023'!A:D,4,0)</f>
        <v>555.27</v>
      </c>
      <c r="N3322" s="25" t="b">
        <f t="shared" si="1554"/>
        <v>1</v>
      </c>
    </row>
    <row r="3323" spans="1:16" ht="60" x14ac:dyDescent="0.25">
      <c r="A3323" s="367">
        <f t="shared" si="1552"/>
        <v>93208</v>
      </c>
      <c r="B3323" s="226">
        <v>94559</v>
      </c>
      <c r="C3323" s="227"/>
      <c r="D3323" s="227" t="s">
        <v>1386</v>
      </c>
      <c r="E3323" s="228"/>
      <c r="F3323" s="228" t="s">
        <v>3</v>
      </c>
      <c r="G3323" s="368">
        <v>7.5499999999999998E-2</v>
      </c>
      <c r="H3323" s="369">
        <f>VLOOKUP(B3323,'CMP-SIN-SD-10-2023'!A:D,4,0)</f>
        <v>676.18</v>
      </c>
      <c r="I3323" s="369"/>
      <c r="J3323" s="25">
        <f t="shared" si="1553"/>
        <v>51.05</v>
      </c>
      <c r="M3323" s="25">
        <f>VLOOKUP(B3323,'CMP-SIN-SD-10-2023'!A:D,4,0)</f>
        <v>676.18</v>
      </c>
      <c r="N3323" s="25" t="b">
        <f t="shared" si="1554"/>
        <v>1</v>
      </c>
    </row>
    <row r="3324" spans="1:16" ht="30" x14ac:dyDescent="0.25">
      <c r="A3324" s="367">
        <f t="shared" si="1552"/>
        <v>93208</v>
      </c>
      <c r="B3324" s="226">
        <v>95240</v>
      </c>
      <c r="C3324" s="227"/>
      <c r="D3324" s="227" t="s">
        <v>4053</v>
      </c>
      <c r="E3324" s="228"/>
      <c r="F3324" s="228" t="s">
        <v>3</v>
      </c>
      <c r="G3324" s="368">
        <v>6.0000000000000001E-3</v>
      </c>
      <c r="H3324" s="369">
        <f>VLOOKUP(B3324,'CMP-SIN-SD-10-2023'!A:D,4,0)</f>
        <v>22.62</v>
      </c>
      <c r="I3324" s="369"/>
      <c r="J3324" s="25">
        <f t="shared" si="1553"/>
        <v>0.13</v>
      </c>
      <c r="M3324" s="25">
        <f>VLOOKUP(B3324,'CMP-SIN-SD-10-2023'!A:D,4,0)</f>
        <v>22.62</v>
      </c>
      <c r="N3324" s="25" t="b">
        <f t="shared" si="1554"/>
        <v>1</v>
      </c>
    </row>
    <row r="3325" spans="1:16" ht="30" x14ac:dyDescent="0.25">
      <c r="A3325" s="367">
        <f t="shared" si="1552"/>
        <v>93208</v>
      </c>
      <c r="B3325" s="226">
        <v>95241</v>
      </c>
      <c r="C3325" s="227"/>
      <c r="D3325" s="227" t="s">
        <v>4054</v>
      </c>
      <c r="E3325" s="228"/>
      <c r="F3325" s="228" t="s">
        <v>3</v>
      </c>
      <c r="G3325" s="368">
        <v>1.4396</v>
      </c>
      <c r="H3325" s="369">
        <f>VLOOKUP(B3325,'CMP-SIN-SD-10-2023'!A:D,4,0)</f>
        <v>37.71</v>
      </c>
      <c r="I3325" s="369"/>
      <c r="J3325" s="25">
        <f t="shared" si="1553"/>
        <v>54.28</v>
      </c>
      <c r="M3325" s="25">
        <f>VLOOKUP(B3325,'CMP-SIN-SD-10-2023'!A:D,4,0)</f>
        <v>37.71</v>
      </c>
      <c r="N3325" s="25" t="b">
        <f t="shared" si="1554"/>
        <v>1</v>
      </c>
    </row>
    <row r="3326" spans="1:16" ht="45" x14ac:dyDescent="0.25">
      <c r="A3326" s="367">
        <f t="shared" si="1552"/>
        <v>93208</v>
      </c>
      <c r="B3326" s="226">
        <v>101165</v>
      </c>
      <c r="C3326" s="227"/>
      <c r="D3326" s="227" t="s">
        <v>1569</v>
      </c>
      <c r="E3326" s="228"/>
      <c r="F3326" s="228" t="s">
        <v>12</v>
      </c>
      <c r="G3326" s="368">
        <v>2.69E-2</v>
      </c>
      <c r="H3326" s="369">
        <f>VLOOKUP(B3326,'CMP-SIN-SD-10-2023'!A:D,4,0)</f>
        <v>1044.28</v>
      </c>
      <c r="I3326" s="369"/>
      <c r="J3326" s="25">
        <f t="shared" si="1553"/>
        <v>28.09</v>
      </c>
      <c r="M3326" s="25">
        <f>VLOOKUP(B3326,'CMP-SIN-SD-10-2023'!A:D,4,0)</f>
        <v>1044.28</v>
      </c>
      <c r="N3326" s="25" t="b">
        <f t="shared" si="1554"/>
        <v>1</v>
      </c>
    </row>
    <row r="3327" spans="1:16" ht="45" x14ac:dyDescent="0.25">
      <c r="A3327" s="367">
        <f t="shared" si="1552"/>
        <v>93208</v>
      </c>
      <c r="B3327" s="226">
        <v>91862</v>
      </c>
      <c r="C3327" s="227"/>
      <c r="D3327" s="227" t="s">
        <v>59</v>
      </c>
      <c r="E3327" s="228"/>
      <c r="F3327" s="228" t="s">
        <v>16</v>
      </c>
      <c r="G3327" s="368">
        <v>0.25180000000000002</v>
      </c>
      <c r="H3327" s="369">
        <f>VLOOKUP(B3327,'CMP-SIN-SD-10-2023'!A:D,4,0)</f>
        <v>10.24</v>
      </c>
      <c r="I3327" s="369"/>
      <c r="J3327" s="25">
        <f t="shared" si="1553"/>
        <v>2.57</v>
      </c>
      <c r="M3327" s="25">
        <f>VLOOKUP(B3327,'CMP-SIN-SD-10-2023'!A:D,4,0)</f>
        <v>10.24</v>
      </c>
      <c r="N3327" s="25" t="b">
        <f t="shared" si="1554"/>
        <v>1</v>
      </c>
    </row>
    <row r="3328" spans="1:16" ht="45" x14ac:dyDescent="0.25">
      <c r="A3328" s="367">
        <f t="shared" si="1552"/>
        <v>93208</v>
      </c>
      <c r="B3328" s="226">
        <v>91870</v>
      </c>
      <c r="C3328" s="227"/>
      <c r="D3328" s="227" t="s">
        <v>1633</v>
      </c>
      <c r="E3328" s="228"/>
      <c r="F3328" s="228" t="s">
        <v>16</v>
      </c>
      <c r="G3328" s="368">
        <v>0.2266</v>
      </c>
      <c r="H3328" s="369">
        <f>VLOOKUP(B3328,'CMP-SIN-SD-10-2023'!A:D,4,0)</f>
        <v>13.33</v>
      </c>
      <c r="I3328" s="369"/>
      <c r="J3328" s="25">
        <f t="shared" si="1553"/>
        <v>3.02</v>
      </c>
      <c r="M3328" s="25">
        <f>VLOOKUP(B3328,'CMP-SIN-SD-10-2023'!A:D,4,0)</f>
        <v>13.33</v>
      </c>
      <c r="N3328" s="25" t="b">
        <f t="shared" si="1554"/>
        <v>1</v>
      </c>
    </row>
    <row r="3329" spans="1:14" ht="45" x14ac:dyDescent="0.25">
      <c r="A3329" s="367">
        <f t="shared" si="1552"/>
        <v>93208</v>
      </c>
      <c r="B3329" s="226">
        <v>91911</v>
      </c>
      <c r="C3329" s="227"/>
      <c r="D3329" s="227" t="s">
        <v>1640</v>
      </c>
      <c r="E3329" s="228"/>
      <c r="F3329" s="228" t="s">
        <v>6</v>
      </c>
      <c r="G3329" s="368">
        <v>7.5499999999999998E-2</v>
      </c>
      <c r="H3329" s="369">
        <f>VLOOKUP(B3329,'CMP-SIN-SD-10-2023'!A:D,4,0)</f>
        <v>17.36</v>
      </c>
      <c r="I3329" s="369"/>
      <c r="J3329" s="25">
        <f t="shared" si="1553"/>
        <v>1.31</v>
      </c>
      <c r="M3329" s="25">
        <f>VLOOKUP(B3329,'CMP-SIN-SD-10-2023'!A:D,4,0)</f>
        <v>17.36</v>
      </c>
      <c r="N3329" s="25" t="b">
        <f t="shared" si="1554"/>
        <v>1</v>
      </c>
    </row>
    <row r="3330" spans="1:14" ht="45" x14ac:dyDescent="0.25">
      <c r="A3330" s="367">
        <f t="shared" si="1552"/>
        <v>93208</v>
      </c>
      <c r="B3330" s="226">
        <v>91924</v>
      </c>
      <c r="C3330" s="227"/>
      <c r="D3330" s="227" t="s">
        <v>1643</v>
      </c>
      <c r="E3330" s="228"/>
      <c r="F3330" s="228" t="s">
        <v>16</v>
      </c>
      <c r="G3330" s="368">
        <v>0.62190000000000001</v>
      </c>
      <c r="H3330" s="369">
        <f>VLOOKUP(B3330,'CMP-SIN-SD-10-2023'!A:D,4,0)</f>
        <v>3.15</v>
      </c>
      <c r="I3330" s="369"/>
      <c r="J3330" s="25">
        <f t="shared" si="1553"/>
        <v>1.95</v>
      </c>
      <c r="M3330" s="25">
        <f>VLOOKUP(B3330,'CMP-SIN-SD-10-2023'!A:D,4,0)</f>
        <v>3.15</v>
      </c>
      <c r="N3330" s="25" t="b">
        <f t="shared" si="1554"/>
        <v>1</v>
      </c>
    </row>
    <row r="3331" spans="1:14" ht="45" x14ac:dyDescent="0.25">
      <c r="A3331" s="367">
        <f t="shared" si="1552"/>
        <v>93208</v>
      </c>
      <c r="B3331" s="226">
        <v>91926</v>
      </c>
      <c r="C3331" s="227"/>
      <c r="D3331" s="227" t="s">
        <v>60</v>
      </c>
      <c r="E3331" s="228"/>
      <c r="F3331" s="228" t="s">
        <v>16</v>
      </c>
      <c r="G3331" s="368">
        <v>0.67979999999999996</v>
      </c>
      <c r="H3331" s="369">
        <f>VLOOKUP(B3331,'CMP-SIN-SD-10-2023'!A:D,4,0)</f>
        <v>4.57</v>
      </c>
      <c r="I3331" s="369"/>
      <c r="J3331" s="25">
        <f t="shared" si="1553"/>
        <v>3.1</v>
      </c>
      <c r="M3331" s="25">
        <f>VLOOKUP(B3331,'CMP-SIN-SD-10-2023'!A:D,4,0)</f>
        <v>4.57</v>
      </c>
      <c r="N3331" s="25" t="b">
        <f t="shared" si="1554"/>
        <v>1</v>
      </c>
    </row>
    <row r="3332" spans="1:14" ht="30" x14ac:dyDescent="0.25">
      <c r="A3332" s="367">
        <f t="shared" si="1552"/>
        <v>93208</v>
      </c>
      <c r="B3332" s="226">
        <v>91937</v>
      </c>
      <c r="C3332" s="227"/>
      <c r="D3332" s="227" t="s">
        <v>1657</v>
      </c>
      <c r="E3332" s="228"/>
      <c r="F3332" s="228" t="s">
        <v>6</v>
      </c>
      <c r="G3332" s="368">
        <v>0.12590000000000001</v>
      </c>
      <c r="H3332" s="369">
        <f>VLOOKUP(B3332,'CMP-SIN-SD-10-2023'!A:D,4,0)</f>
        <v>16.37</v>
      </c>
      <c r="I3332" s="369"/>
      <c r="J3332" s="25">
        <f t="shared" si="1553"/>
        <v>2.06</v>
      </c>
      <c r="M3332" s="25">
        <f>VLOOKUP(B3332,'CMP-SIN-SD-10-2023'!A:D,4,0)</f>
        <v>16.37</v>
      </c>
      <c r="N3332" s="25" t="b">
        <f t="shared" si="1554"/>
        <v>1</v>
      </c>
    </row>
    <row r="3333" spans="1:14" ht="30" x14ac:dyDescent="0.25">
      <c r="A3333" s="367">
        <f t="shared" si="1552"/>
        <v>93208</v>
      </c>
      <c r="B3333" s="226">
        <v>92000</v>
      </c>
      <c r="C3333" s="227"/>
      <c r="D3333" s="227" t="s">
        <v>1717</v>
      </c>
      <c r="E3333" s="228"/>
      <c r="F3333" s="228" t="s">
        <v>6</v>
      </c>
      <c r="G3333" s="368">
        <v>5.04E-2</v>
      </c>
      <c r="H3333" s="369">
        <f>VLOOKUP(B3333,'CMP-SIN-SD-10-2023'!A:D,4,0)</f>
        <v>34.11</v>
      </c>
      <c r="I3333" s="369"/>
      <c r="J3333" s="25">
        <f t="shared" si="1553"/>
        <v>1.71</v>
      </c>
      <c r="M3333" s="25">
        <f>VLOOKUP(B3333,'CMP-SIN-SD-10-2023'!A:D,4,0)</f>
        <v>34.11</v>
      </c>
      <c r="N3333" s="25" t="b">
        <f t="shared" si="1554"/>
        <v>1</v>
      </c>
    </row>
    <row r="3334" spans="1:14" ht="45" x14ac:dyDescent="0.25">
      <c r="A3334" s="367">
        <f t="shared" si="1552"/>
        <v>93208</v>
      </c>
      <c r="B3334" s="226">
        <v>92025</v>
      </c>
      <c r="C3334" s="227"/>
      <c r="D3334" s="227" t="s">
        <v>1720</v>
      </c>
      <c r="E3334" s="228"/>
      <c r="F3334" s="228" t="s">
        <v>6</v>
      </c>
      <c r="G3334" s="368">
        <v>2.52E-2</v>
      </c>
      <c r="H3334" s="369">
        <f>VLOOKUP(B3334,'CMP-SIN-SD-10-2023'!A:D,4,0)</f>
        <v>77.989999999999995</v>
      </c>
      <c r="I3334" s="369"/>
      <c r="J3334" s="25">
        <f t="shared" si="1553"/>
        <v>1.96</v>
      </c>
      <c r="M3334" s="25">
        <f>VLOOKUP(B3334,'CMP-SIN-SD-10-2023'!A:D,4,0)</f>
        <v>77.989999999999995</v>
      </c>
      <c r="N3334" s="25" t="b">
        <f t="shared" si="1554"/>
        <v>1</v>
      </c>
    </row>
    <row r="3335" spans="1:14" ht="45" x14ac:dyDescent="0.25">
      <c r="A3335" s="367">
        <f t="shared" si="1552"/>
        <v>93208</v>
      </c>
      <c r="B3335" s="226">
        <v>95805</v>
      </c>
      <c r="C3335" s="227"/>
      <c r="D3335" s="227" t="s">
        <v>5135</v>
      </c>
      <c r="E3335" s="228"/>
      <c r="F3335" s="228" t="s">
        <v>6</v>
      </c>
      <c r="G3335" s="368">
        <v>5.04E-2</v>
      </c>
      <c r="H3335" s="369">
        <f>VLOOKUP(B3335,'CMP-SIN-SD-10-2023'!A:D,4,0)</f>
        <v>24.32</v>
      </c>
      <c r="I3335" s="369"/>
      <c r="J3335" s="25">
        <f t="shared" si="1553"/>
        <v>1.22</v>
      </c>
      <c r="M3335" s="25">
        <f>VLOOKUP(B3335,'CMP-SIN-SD-10-2023'!A:D,4,0)</f>
        <v>24.32</v>
      </c>
      <c r="N3335" s="25" t="b">
        <f t="shared" si="1554"/>
        <v>1</v>
      </c>
    </row>
    <row r="3336" spans="1:14" ht="45" x14ac:dyDescent="0.25">
      <c r="A3336" s="367">
        <f t="shared" si="1552"/>
        <v>93208</v>
      </c>
      <c r="B3336" s="226">
        <v>95811</v>
      </c>
      <c r="C3336" s="227"/>
      <c r="D3336" s="227" t="s">
        <v>5136</v>
      </c>
      <c r="E3336" s="228"/>
      <c r="F3336" s="228" t="s">
        <v>6</v>
      </c>
      <c r="G3336" s="368">
        <v>2.52E-2</v>
      </c>
      <c r="H3336" s="369">
        <f>VLOOKUP(B3336,'CMP-SIN-SD-10-2023'!A:D,4,0)</f>
        <v>20.260000000000002</v>
      </c>
      <c r="I3336" s="369"/>
      <c r="J3336" s="25">
        <f t="shared" si="1553"/>
        <v>0.51</v>
      </c>
      <c r="M3336" s="25">
        <f>VLOOKUP(B3336,'CMP-SIN-SD-10-2023'!A:D,4,0)</f>
        <v>20.260000000000002</v>
      </c>
      <c r="N3336" s="25" t="b">
        <f t="shared" si="1554"/>
        <v>1</v>
      </c>
    </row>
    <row r="3337" spans="1:14" ht="45" x14ac:dyDescent="0.25">
      <c r="A3337" s="367">
        <f t="shared" si="1552"/>
        <v>93208</v>
      </c>
      <c r="B3337" s="226">
        <v>97586</v>
      </c>
      <c r="C3337" s="227"/>
      <c r="D3337" s="227" t="s">
        <v>1725</v>
      </c>
      <c r="E3337" s="228"/>
      <c r="F3337" s="228" t="s">
        <v>6</v>
      </c>
      <c r="G3337" s="368">
        <v>0.1007</v>
      </c>
      <c r="H3337" s="369">
        <f>VLOOKUP(B3337,'CMP-SIN-SD-10-2023'!A:D,4,0)</f>
        <v>135</v>
      </c>
      <c r="I3337" s="369"/>
      <c r="J3337" s="25">
        <f t="shared" si="1553"/>
        <v>13.59</v>
      </c>
      <c r="M3337" s="25">
        <f>VLOOKUP(B3337,'CMP-SIN-SD-10-2023'!A:D,4,0)</f>
        <v>135</v>
      </c>
      <c r="N3337" s="25" t="b">
        <f t="shared" si="1554"/>
        <v>1</v>
      </c>
    </row>
    <row r="3338" spans="1:14" ht="45" x14ac:dyDescent="0.25">
      <c r="A3338" s="367">
        <f t="shared" si="1552"/>
        <v>93208</v>
      </c>
      <c r="B3338" s="226">
        <v>97593</v>
      </c>
      <c r="C3338" s="227"/>
      <c r="D3338" s="227" t="s">
        <v>1730</v>
      </c>
      <c r="E3338" s="228"/>
      <c r="F3338" s="228" t="s">
        <v>6</v>
      </c>
      <c r="G3338" s="368">
        <v>2.52E-2</v>
      </c>
      <c r="H3338" s="369">
        <f>VLOOKUP(B3338,'CMP-SIN-SD-10-2023'!A:D,4,0)</f>
        <v>126.98</v>
      </c>
      <c r="I3338" s="369"/>
      <c r="J3338" s="25">
        <f t="shared" si="1553"/>
        <v>3.19</v>
      </c>
      <c r="M3338" s="25">
        <f>VLOOKUP(B3338,'CMP-SIN-SD-10-2023'!A:D,4,0)</f>
        <v>126.98</v>
      </c>
      <c r="N3338" s="25" t="b">
        <f t="shared" si="1554"/>
        <v>1</v>
      </c>
    </row>
    <row r="3339" spans="1:14" ht="30" x14ac:dyDescent="0.25">
      <c r="A3339" s="367">
        <f t="shared" si="1552"/>
        <v>93208</v>
      </c>
      <c r="B3339" s="226">
        <v>97611</v>
      </c>
      <c r="C3339" s="227"/>
      <c r="D3339" s="227" t="s">
        <v>1739</v>
      </c>
      <c r="E3339" s="228"/>
      <c r="F3339" s="228" t="s">
        <v>6</v>
      </c>
      <c r="G3339" s="368">
        <v>2.52E-2</v>
      </c>
      <c r="H3339" s="369">
        <f>VLOOKUP(B3339,'CMP-SIN-SD-10-2023'!A:D,4,0)</f>
        <v>25.45</v>
      </c>
      <c r="I3339" s="369"/>
      <c r="J3339" s="25">
        <f t="shared" si="1553"/>
        <v>0.64</v>
      </c>
      <c r="M3339" s="25">
        <f>VLOOKUP(B3339,'CMP-SIN-SD-10-2023'!A:D,4,0)</f>
        <v>25.45</v>
      </c>
      <c r="N3339" s="25" t="b">
        <f t="shared" si="1554"/>
        <v>1</v>
      </c>
    </row>
    <row r="3340" spans="1:14" ht="60" x14ac:dyDescent="0.25">
      <c r="A3340" s="367">
        <f t="shared" si="1552"/>
        <v>93208</v>
      </c>
      <c r="B3340" s="226">
        <v>91170</v>
      </c>
      <c r="C3340" s="227"/>
      <c r="D3340" s="227" t="s">
        <v>14106</v>
      </c>
      <c r="E3340" s="228"/>
      <c r="F3340" s="228" t="s">
        <v>16</v>
      </c>
      <c r="G3340" s="368">
        <v>0.25180000000000002</v>
      </c>
      <c r="H3340" s="369">
        <f>VLOOKUP(B3340,'CMP-SIN-SD-10-2023'!A:D,4,0)</f>
        <v>10.26</v>
      </c>
      <c r="I3340" s="369"/>
      <c r="J3340" s="25">
        <f t="shared" si="1553"/>
        <v>2.58</v>
      </c>
      <c r="M3340" s="25">
        <f>VLOOKUP(B3340,'CMP-SIN-SD-10-2023'!A:D,4,0)</f>
        <v>10.26</v>
      </c>
      <c r="N3340" s="25" t="b">
        <f t="shared" si="1554"/>
        <v>1</v>
      </c>
    </row>
    <row r="3341" spans="1:14" ht="45" x14ac:dyDescent="0.25">
      <c r="A3341" s="367">
        <f t="shared" si="1552"/>
        <v>93208</v>
      </c>
      <c r="B3341" s="226">
        <v>91173</v>
      </c>
      <c r="C3341" s="227"/>
      <c r="D3341" s="227" t="s">
        <v>2557</v>
      </c>
      <c r="E3341" s="228"/>
      <c r="F3341" s="228" t="s">
        <v>16</v>
      </c>
      <c r="G3341" s="368">
        <v>0.2266</v>
      </c>
      <c r="H3341" s="369">
        <f>VLOOKUP(B3341,'CMP-SIN-SD-10-2023'!A:D,4,0)</f>
        <v>3.82</v>
      </c>
      <c r="I3341" s="369"/>
      <c r="J3341" s="25">
        <f t="shared" si="1553"/>
        <v>0.86</v>
      </c>
      <c r="M3341" s="25">
        <f>VLOOKUP(B3341,'CMP-SIN-SD-10-2023'!A:D,4,0)</f>
        <v>3.82</v>
      </c>
      <c r="N3341" s="25" t="b">
        <f t="shared" si="1554"/>
        <v>1</v>
      </c>
    </row>
    <row r="3342" spans="1:14" ht="30" x14ac:dyDescent="0.25">
      <c r="A3342" s="367">
        <f t="shared" si="1552"/>
        <v>93208</v>
      </c>
      <c r="B3342" s="226">
        <v>93358</v>
      </c>
      <c r="C3342" s="227"/>
      <c r="D3342" s="227" t="s">
        <v>4272</v>
      </c>
      <c r="E3342" s="228"/>
      <c r="F3342" s="228" t="s">
        <v>12</v>
      </c>
      <c r="G3342" s="368">
        <v>2.6200000000000001E-2</v>
      </c>
      <c r="H3342" s="369">
        <f>VLOOKUP(B3342,'CMP-SIN-SD-10-2023'!A:D,4,0)</f>
        <v>86.67</v>
      </c>
      <c r="I3342" s="369"/>
      <c r="J3342" s="25">
        <f t="shared" si="1553"/>
        <v>2.27</v>
      </c>
      <c r="M3342" s="25">
        <f>VLOOKUP(B3342,'CMP-SIN-SD-10-2023'!A:D,4,0)</f>
        <v>86.67</v>
      </c>
      <c r="N3342" s="25" t="b">
        <f t="shared" si="1554"/>
        <v>1</v>
      </c>
    </row>
    <row r="3343" spans="1:14" ht="30" x14ac:dyDescent="0.25">
      <c r="A3343" s="367">
        <f t="shared" si="1552"/>
        <v>93208</v>
      </c>
      <c r="B3343" s="226">
        <v>93382</v>
      </c>
      <c r="C3343" s="227"/>
      <c r="D3343" s="227" t="s">
        <v>15</v>
      </c>
      <c r="E3343" s="228"/>
      <c r="F3343" s="228" t="s">
        <v>12</v>
      </c>
      <c r="G3343" s="368">
        <v>6.7000000000000002E-3</v>
      </c>
      <c r="H3343" s="369">
        <f>VLOOKUP(B3343,'CMP-SIN-SD-10-2023'!A:D,4,0)</f>
        <v>25.28</v>
      </c>
      <c r="I3343" s="369"/>
      <c r="J3343" s="25">
        <f t="shared" si="1553"/>
        <v>0.16</v>
      </c>
      <c r="M3343" s="25">
        <f>VLOOKUP(B3343,'CMP-SIN-SD-10-2023'!A:D,4,0)</f>
        <v>25.28</v>
      </c>
      <c r="N3343" s="25" t="b">
        <f t="shared" si="1554"/>
        <v>1</v>
      </c>
    </row>
    <row r="3344" spans="1:14" ht="30" x14ac:dyDescent="0.25">
      <c r="A3344" s="367">
        <f t="shared" si="1552"/>
        <v>93208</v>
      </c>
      <c r="B3344" s="226">
        <v>88489</v>
      </c>
      <c r="C3344" s="227"/>
      <c r="D3344" s="227" t="s">
        <v>39</v>
      </c>
      <c r="E3344" s="228"/>
      <c r="F3344" s="228" t="s">
        <v>3</v>
      </c>
      <c r="G3344" s="368">
        <v>3.7456999999999998</v>
      </c>
      <c r="H3344" s="369">
        <f>VLOOKUP(B3344,'CMP-SIN-SD-10-2023'!A:D,4,0)</f>
        <v>13.65</v>
      </c>
      <c r="I3344" s="369"/>
      <c r="J3344" s="25">
        <f t="shared" si="1553"/>
        <v>51.12</v>
      </c>
      <c r="M3344" s="25">
        <f>VLOOKUP(B3344,'CMP-SIN-SD-10-2023'!A:D,4,0)</f>
        <v>13.65</v>
      </c>
      <c r="N3344" s="25" t="b">
        <f t="shared" si="1554"/>
        <v>1</v>
      </c>
    </row>
    <row r="3345" spans="1:16" x14ac:dyDescent="0.25">
      <c r="A3345" s="367">
        <f t="shared" si="1552"/>
        <v>93208</v>
      </c>
      <c r="B3345" s="226">
        <v>88262</v>
      </c>
      <c r="C3345" s="227"/>
      <c r="D3345" s="227" t="s">
        <v>3302</v>
      </c>
      <c r="E3345" s="228"/>
      <c r="F3345" s="228" t="s">
        <v>517</v>
      </c>
      <c r="G3345" s="368">
        <v>0.97940000000000005</v>
      </c>
      <c r="H3345" s="369">
        <f>VLOOKUP(B3345,'CMP-SIN-SD-10-2023'!A:D,4,0)</f>
        <v>29.14</v>
      </c>
      <c r="I3345" s="369"/>
      <c r="J3345" s="25">
        <f t="shared" si="1553"/>
        <v>28.53</v>
      </c>
      <c r="M3345" s="25">
        <f>VLOOKUP(B3345,'CMP-SIN-SD-10-2023'!A:D,4,0)</f>
        <v>29.14</v>
      </c>
      <c r="N3345" s="25" t="b">
        <f t="shared" si="1554"/>
        <v>1</v>
      </c>
    </row>
    <row r="3346" spans="1:16" ht="30" x14ac:dyDescent="0.25">
      <c r="A3346" s="367">
        <f t="shared" si="1552"/>
        <v>93208</v>
      </c>
      <c r="B3346" s="226">
        <v>101891</v>
      </c>
      <c r="C3346" s="227"/>
      <c r="D3346" s="227" t="s">
        <v>1694</v>
      </c>
      <c r="E3346" s="228"/>
      <c r="F3346" s="228" t="s">
        <v>6</v>
      </c>
      <c r="G3346" s="368">
        <v>5.04E-2</v>
      </c>
      <c r="H3346" s="369">
        <f>VLOOKUP(B3346,'CMP-SIN-SD-10-2023'!A:D,4,0)</f>
        <v>37.42</v>
      </c>
      <c r="I3346" s="369"/>
      <c r="J3346" s="25">
        <f t="shared" si="1553"/>
        <v>1.88</v>
      </c>
      <c r="M3346" s="25">
        <f>VLOOKUP(B3346,'CMP-SIN-SD-10-2023'!A:D,4,0)</f>
        <v>37.42</v>
      </c>
      <c r="N3346" s="25" t="b">
        <f t="shared" si="1554"/>
        <v>1</v>
      </c>
      <c r="O3346" s="377"/>
      <c r="P3346" s="377"/>
    </row>
    <row r="3347" spans="1:16" ht="45" x14ac:dyDescent="0.25">
      <c r="A3347" s="367">
        <f t="shared" si="1552"/>
        <v>93208</v>
      </c>
      <c r="B3347" s="226">
        <v>101876</v>
      </c>
      <c r="C3347" s="227"/>
      <c r="D3347" s="227" t="s">
        <v>1685</v>
      </c>
      <c r="E3347" s="228"/>
      <c r="F3347" s="228" t="s">
        <v>6</v>
      </c>
      <c r="G3347" s="368">
        <v>2.52E-2</v>
      </c>
      <c r="H3347" s="369">
        <f>VLOOKUP(B3347,'CMP-SIN-SD-10-2023'!A:D,4,0)</f>
        <v>119.05</v>
      </c>
      <c r="I3347" s="369"/>
      <c r="J3347" s="25">
        <f t="shared" si="1553"/>
        <v>3</v>
      </c>
      <c r="M3347" s="25">
        <f>VLOOKUP(B3347,'CMP-SIN-SD-10-2023'!A:D,4,0)</f>
        <v>119.05</v>
      </c>
      <c r="N3347" s="25" t="b">
        <f t="shared" si="1554"/>
        <v>1</v>
      </c>
      <c r="O3347" s="377"/>
      <c r="P3347" s="377"/>
    </row>
    <row r="3348" spans="1:16" ht="30" x14ac:dyDescent="0.25">
      <c r="A3348" s="367">
        <f t="shared" si="1552"/>
        <v>93208</v>
      </c>
      <c r="B3348" s="226">
        <v>10886</v>
      </c>
      <c r="C3348" s="227"/>
      <c r="D3348" s="227" t="s">
        <v>7605</v>
      </c>
      <c r="E3348" s="228"/>
      <c r="F3348" s="228" t="s">
        <v>6</v>
      </c>
      <c r="G3348" s="368">
        <v>2.52E-2</v>
      </c>
      <c r="H3348" s="369">
        <f>VLOOKUP(B3348,'INS-SIN-SD-10-2023'!A:D,4,0)</f>
        <v>192.5</v>
      </c>
      <c r="I3348" s="369"/>
      <c r="J3348" s="25">
        <f t="shared" si="1553"/>
        <v>4.8499999999999996</v>
      </c>
      <c r="M3348" s="25">
        <f>VLOOKUP(B3348,'INS-SIN-SD-10-2023'!A:D,4,0)</f>
        <v>192.5</v>
      </c>
      <c r="N3348" s="25" t="b">
        <f t="shared" si="1554"/>
        <v>1</v>
      </c>
      <c r="O3348" s="377"/>
      <c r="P3348" s="377" t="s">
        <v>13773</v>
      </c>
    </row>
    <row r="3349" spans="1:16" ht="30" x14ac:dyDescent="0.25">
      <c r="A3349" s="367">
        <f t="shared" si="1552"/>
        <v>93208</v>
      </c>
      <c r="B3349" s="226">
        <v>10891</v>
      </c>
      <c r="C3349" s="227"/>
      <c r="D3349" s="227" t="s">
        <v>7607</v>
      </c>
      <c r="E3349" s="228"/>
      <c r="F3349" s="228" t="s">
        <v>6</v>
      </c>
      <c r="G3349" s="368">
        <v>2.52E-2</v>
      </c>
      <c r="H3349" s="369">
        <f>VLOOKUP(B3349,'INS-SIN-SD-10-2023'!A:D,4,0)</f>
        <v>186.15</v>
      </c>
      <c r="I3349" s="369"/>
      <c r="J3349" s="25">
        <f t="shared" si="1553"/>
        <v>4.6900000000000004</v>
      </c>
      <c r="M3349" s="25">
        <f>VLOOKUP(B3349,'INS-SIN-SD-10-2023'!A:D,4,0)</f>
        <v>186.15</v>
      </c>
      <c r="N3349" s="25" t="b">
        <f t="shared" si="1554"/>
        <v>1</v>
      </c>
      <c r="O3349" s="377"/>
      <c r="P3349" s="377" t="s">
        <v>13773</v>
      </c>
    </row>
    <row r="3350" spans="1:16" ht="45" x14ac:dyDescent="0.25">
      <c r="A3350" s="367">
        <f t="shared" si="1552"/>
        <v>93208</v>
      </c>
      <c r="B3350" s="226">
        <v>11455</v>
      </c>
      <c r="C3350" s="227"/>
      <c r="D3350" s="227" t="s">
        <v>7613</v>
      </c>
      <c r="E3350" s="228"/>
      <c r="F3350" s="228" t="s">
        <v>6</v>
      </c>
      <c r="G3350" s="368">
        <v>2.52E-2</v>
      </c>
      <c r="H3350" s="369">
        <f>VLOOKUP(B3350,'INS-SIN-SD-10-2023'!A:D,4,0)</f>
        <v>16.75</v>
      </c>
      <c r="I3350" s="369"/>
      <c r="J3350" s="25">
        <f t="shared" si="1553"/>
        <v>0.42</v>
      </c>
      <c r="M3350" s="25">
        <f>VLOOKUP(B3350,'INS-SIN-SD-10-2023'!A:D,4,0)</f>
        <v>16.75</v>
      </c>
      <c r="N3350" s="25" t="b">
        <f t="shared" si="1554"/>
        <v>1</v>
      </c>
      <c r="O3350" s="377"/>
      <c r="P3350" s="377" t="s">
        <v>13773</v>
      </c>
    </row>
    <row r="3351" spans="1:16" ht="30" x14ac:dyDescent="0.25">
      <c r="A3351" s="367">
        <f t="shared" si="1552"/>
        <v>93208</v>
      </c>
      <c r="B3351" s="226">
        <v>11587</v>
      </c>
      <c r="C3351" s="227"/>
      <c r="D3351" s="227" t="s">
        <v>7619</v>
      </c>
      <c r="E3351" s="228"/>
      <c r="F3351" s="228" t="s">
        <v>3</v>
      </c>
      <c r="G3351" s="368">
        <v>1</v>
      </c>
      <c r="H3351" s="369">
        <f>VLOOKUP(B3351,'INS-SIN-SD-10-2023'!A:D,4,0)</f>
        <v>80.41</v>
      </c>
      <c r="I3351" s="369"/>
      <c r="J3351" s="25">
        <f t="shared" si="1553"/>
        <v>80.41</v>
      </c>
      <c r="M3351" s="25">
        <f>VLOOKUP(B3351,'INS-SIN-SD-10-2023'!A:D,4,0)</f>
        <v>80.41</v>
      </c>
      <c r="N3351" s="25" t="b">
        <f t="shared" si="1554"/>
        <v>1</v>
      </c>
      <c r="O3351" s="377"/>
      <c r="P3351" s="377" t="s">
        <v>13773</v>
      </c>
    </row>
    <row r="3352" spans="1:16" ht="30" x14ac:dyDescent="0.25">
      <c r="A3352" s="367">
        <f t="shared" si="1552"/>
        <v>93208</v>
      </c>
      <c r="B3352" s="226">
        <v>4513</v>
      </c>
      <c r="C3352" s="227"/>
      <c r="D3352" s="227" t="s">
        <v>7503</v>
      </c>
      <c r="E3352" s="228"/>
      <c r="F3352" s="228" t="s">
        <v>16</v>
      </c>
      <c r="G3352" s="368">
        <v>3.4843999999999999</v>
      </c>
      <c r="H3352" s="369">
        <f>VLOOKUP(B3352,'INS-SIN-SD-10-2023'!A:D,4,0)</f>
        <v>5.57</v>
      </c>
      <c r="I3352" s="369"/>
      <c r="J3352" s="25">
        <f t="shared" si="1553"/>
        <v>19.399999999999999</v>
      </c>
      <c r="M3352" s="25">
        <f>VLOOKUP(B3352,'INS-SIN-SD-10-2023'!A:D,4,0)</f>
        <v>5.57</v>
      </c>
      <c r="N3352" s="25" t="b">
        <f t="shared" si="1554"/>
        <v>1</v>
      </c>
      <c r="O3352" s="377"/>
      <c r="P3352" s="377" t="s">
        <v>13773</v>
      </c>
    </row>
    <row r="3353" spans="1:16" ht="30" x14ac:dyDescent="0.25">
      <c r="A3353" s="378">
        <f t="shared" si="1552"/>
        <v>93208</v>
      </c>
      <c r="B3353" s="379">
        <v>6193</v>
      </c>
      <c r="C3353" s="380"/>
      <c r="D3353" s="380" t="s">
        <v>7776</v>
      </c>
      <c r="E3353" s="381"/>
      <c r="F3353" s="381" t="s">
        <v>16</v>
      </c>
      <c r="G3353" s="382">
        <v>3.9174000000000002</v>
      </c>
      <c r="H3353" s="383">
        <f>VLOOKUP(B3353,'INS-SIN-SD-10-2023'!A:D,4,0)</f>
        <v>21.82</v>
      </c>
      <c r="I3353" s="383"/>
      <c r="J3353" s="25">
        <f t="shared" si="1553"/>
        <v>85.47</v>
      </c>
      <c r="M3353" s="25">
        <f>VLOOKUP(B3353,'INS-SIN-SD-10-2023'!A:D,4,0)</f>
        <v>21.82</v>
      </c>
      <c r="N3353" s="25" t="b">
        <f t="shared" si="1554"/>
        <v>1</v>
      </c>
      <c r="O3353" s="377"/>
      <c r="P3353" s="377" t="s">
        <v>13773</v>
      </c>
    </row>
    <row r="3354" spans="1:16" ht="45" x14ac:dyDescent="0.25">
      <c r="A3354" s="328" t="s">
        <v>5060</v>
      </c>
      <c r="B3354" s="357"/>
      <c r="C3354" s="339" t="s">
        <v>5061</v>
      </c>
      <c r="D3354" s="339"/>
      <c r="E3354" s="334" t="s">
        <v>6</v>
      </c>
      <c r="F3354" s="334"/>
      <c r="G3354" s="358"/>
      <c r="H3354" s="359"/>
      <c r="I3354" s="340">
        <f>SUMIF(A:A,A3354,J:J)</f>
        <v>2128.7800000000002</v>
      </c>
      <c r="J3354" s="377"/>
      <c r="K3354" s="377"/>
      <c r="L3354" s="377"/>
      <c r="M3354" s="377"/>
      <c r="N3354" s="377"/>
      <c r="O3354" s="377"/>
      <c r="P3354" s="377"/>
    </row>
    <row r="3355" spans="1:16" x14ac:dyDescent="0.25">
      <c r="A3355" s="390" t="str">
        <f t="shared" ref="A3355:A3359" si="1555">IF(O3355&lt;&gt;0,O3355,A3354)</f>
        <v>CCU.02.0001</v>
      </c>
      <c r="B3355" s="391">
        <v>88262</v>
      </c>
      <c r="C3355" s="392"/>
      <c r="D3355" s="392" t="s">
        <v>3302</v>
      </c>
      <c r="E3355" s="393"/>
      <c r="F3355" s="393" t="s">
        <v>517</v>
      </c>
      <c r="G3355" s="394">
        <v>10</v>
      </c>
      <c r="H3355" s="395">
        <f>VLOOKUP(B3355,'CMP-SIN-SD-10-2023'!A:D,4,0)</f>
        <v>29.14</v>
      </c>
      <c r="I3355" s="395"/>
      <c r="J3355" s="25">
        <f t="shared" ref="J3355:J3359" si="1556">TRUNC((H3355*G3355),2)</f>
        <v>291.39999999999998</v>
      </c>
      <c r="M3355" s="25">
        <f>VLOOKUP(B3355,'CMP-SIN-SD-10-2023'!A:D,4,0)</f>
        <v>29.14</v>
      </c>
      <c r="N3355" s="25" t="b">
        <f t="shared" ref="N3355:N3359" si="1557">M3355=H3355</f>
        <v>1</v>
      </c>
      <c r="O3355" s="377"/>
      <c r="P3355" s="377"/>
    </row>
    <row r="3356" spans="1:16" x14ac:dyDescent="0.25">
      <c r="A3356" s="367" t="str">
        <f t="shared" si="1555"/>
        <v>CCU.02.0001</v>
      </c>
      <c r="B3356" s="226">
        <v>88316</v>
      </c>
      <c r="C3356" s="227"/>
      <c r="D3356" s="227" t="s">
        <v>3346</v>
      </c>
      <c r="E3356" s="228"/>
      <c r="F3356" s="228" t="s">
        <v>517</v>
      </c>
      <c r="G3356" s="368">
        <v>10</v>
      </c>
      <c r="H3356" s="369">
        <f>VLOOKUP(B3356,'CMP-SIN-SD-10-2023'!A:D,4,0)</f>
        <v>21.91</v>
      </c>
      <c r="I3356" s="369"/>
      <c r="J3356" s="25">
        <f t="shared" si="1556"/>
        <v>219.1</v>
      </c>
      <c r="M3356" s="25">
        <f>VLOOKUP(B3356,'CMP-SIN-SD-10-2023'!A:D,4,0)</f>
        <v>21.91</v>
      </c>
      <c r="N3356" s="25" t="b">
        <f t="shared" si="1557"/>
        <v>1</v>
      </c>
      <c r="O3356" s="377"/>
      <c r="P3356" s="377"/>
    </row>
    <row r="3357" spans="1:16" ht="30" x14ac:dyDescent="0.25">
      <c r="A3357" s="367" t="str">
        <f t="shared" si="1555"/>
        <v>CCU.02.0001</v>
      </c>
      <c r="B3357" s="226">
        <v>4430</v>
      </c>
      <c r="C3357" s="227"/>
      <c r="D3357" s="227" t="s">
        <v>7502</v>
      </c>
      <c r="E3357" s="228"/>
      <c r="F3357" s="228" t="s">
        <v>16</v>
      </c>
      <c r="G3357" s="368">
        <v>22</v>
      </c>
      <c r="H3357" s="369">
        <f>VLOOKUP(B3357,'INS-SIN-SD-10-2023'!A:D,4,0)</f>
        <v>15.44</v>
      </c>
      <c r="I3357" s="369"/>
      <c r="J3357" s="25">
        <f t="shared" si="1556"/>
        <v>339.68</v>
      </c>
      <c r="M3357" s="25">
        <f>VLOOKUP(B3357,'INS-SIN-SD-10-2023'!A:D,4,0)</f>
        <v>15.44</v>
      </c>
      <c r="N3357" s="25" t="b">
        <f t="shared" si="1557"/>
        <v>1</v>
      </c>
      <c r="O3357" s="377"/>
      <c r="P3357" s="377" t="s">
        <v>13773</v>
      </c>
    </row>
    <row r="3358" spans="1:16" x14ac:dyDescent="0.25">
      <c r="A3358" s="367" t="str">
        <f t="shared" si="1555"/>
        <v>CCU.02.0001</v>
      </c>
      <c r="B3358" s="226">
        <v>5068</v>
      </c>
      <c r="C3358" s="227"/>
      <c r="D3358" s="227" t="s">
        <v>7727</v>
      </c>
      <c r="E3358" s="228"/>
      <c r="F3358" s="228" t="s">
        <v>17</v>
      </c>
      <c r="G3358" s="368">
        <v>0.5</v>
      </c>
      <c r="H3358" s="369">
        <f>VLOOKUP(B3358,'INS-SIN-SD-10-2023'!A:D,4,0)</f>
        <v>20.239999999999998</v>
      </c>
      <c r="I3358" s="369"/>
      <c r="J3358" s="25">
        <f t="shared" si="1556"/>
        <v>10.119999999999999</v>
      </c>
      <c r="M3358" s="25">
        <f>VLOOKUP(B3358,'INS-SIN-SD-10-2023'!A:D,4,0)</f>
        <v>20.239999999999998</v>
      </c>
      <c r="N3358" s="25" t="b">
        <f t="shared" si="1557"/>
        <v>1</v>
      </c>
      <c r="O3358" s="377"/>
      <c r="P3358" s="377" t="s">
        <v>13773</v>
      </c>
    </row>
    <row r="3359" spans="1:16" ht="30" x14ac:dyDescent="0.25">
      <c r="A3359" s="378" t="str">
        <f t="shared" si="1555"/>
        <v>CCU.02.0001</v>
      </c>
      <c r="B3359" s="379">
        <v>6212</v>
      </c>
      <c r="C3359" s="380"/>
      <c r="D3359" s="380" t="s">
        <v>7777</v>
      </c>
      <c r="E3359" s="381"/>
      <c r="F3359" s="381" t="s">
        <v>16</v>
      </c>
      <c r="G3359" s="382">
        <v>96.61</v>
      </c>
      <c r="H3359" s="383">
        <f>VLOOKUP(B3359,'INS-SIN-SD-10-2023'!A:D,4,0)</f>
        <v>13.13</v>
      </c>
      <c r="I3359" s="383"/>
      <c r="J3359" s="25">
        <f t="shared" si="1556"/>
        <v>1268.48</v>
      </c>
      <c r="M3359" s="25">
        <f>VLOOKUP(B3359,'INS-SIN-SD-10-2023'!A:D,4,0)</f>
        <v>13.13</v>
      </c>
      <c r="N3359" s="25" t="b">
        <f t="shared" si="1557"/>
        <v>1</v>
      </c>
      <c r="O3359" s="377"/>
      <c r="P3359" s="377" t="s">
        <v>13773</v>
      </c>
    </row>
    <row r="3360" spans="1:16" ht="45" x14ac:dyDescent="0.25">
      <c r="A3360" s="328" t="s">
        <v>5062</v>
      </c>
      <c r="B3360" s="357"/>
      <c r="C3360" s="339" t="s">
        <v>5063</v>
      </c>
      <c r="D3360" s="339"/>
      <c r="E3360" s="334" t="s">
        <v>6</v>
      </c>
      <c r="F3360" s="334"/>
      <c r="G3360" s="358"/>
      <c r="H3360" s="359"/>
      <c r="I3360" s="340">
        <f>SUMIF(A:A,A3360,J:J)</f>
        <v>1273.17</v>
      </c>
      <c r="J3360" s="377"/>
      <c r="K3360" s="377"/>
      <c r="L3360" s="377"/>
      <c r="M3360" s="377"/>
      <c r="N3360" s="377"/>
      <c r="O3360" s="377"/>
      <c r="P3360" s="377"/>
    </row>
    <row r="3361" spans="1:16" x14ac:dyDescent="0.25">
      <c r="A3361" s="390" t="str">
        <f t="shared" ref="A3361:A3364" si="1558">IF(O3361&lt;&gt;0,O3361,A3360)</f>
        <v>CCU.02.0002</v>
      </c>
      <c r="B3361" s="391">
        <v>88262</v>
      </c>
      <c r="C3361" s="392"/>
      <c r="D3361" s="392" t="s">
        <v>3302</v>
      </c>
      <c r="E3361" s="393"/>
      <c r="F3361" s="393" t="s">
        <v>517</v>
      </c>
      <c r="G3361" s="394">
        <v>5</v>
      </c>
      <c r="H3361" s="395">
        <f>VLOOKUP(B3361,'CMP-SIN-SD-10-2023'!A:D,4,0)</f>
        <v>29.14</v>
      </c>
      <c r="I3361" s="395"/>
      <c r="J3361" s="25">
        <f t="shared" ref="J3361:J3364" si="1559">TRUNC((H3361*G3361),2)</f>
        <v>145.69999999999999</v>
      </c>
      <c r="M3361" s="25">
        <f>VLOOKUP(B3361,'CMP-SIN-SD-10-2023'!A:D,4,0)</f>
        <v>29.14</v>
      </c>
      <c r="N3361" s="25" t="b">
        <f t="shared" ref="N3361:N3364" si="1560">M3361=H3361</f>
        <v>1</v>
      </c>
      <c r="O3361" s="377"/>
      <c r="P3361" s="377"/>
    </row>
    <row r="3362" spans="1:16" x14ac:dyDescent="0.25">
      <c r="A3362" s="367" t="str">
        <f t="shared" si="1558"/>
        <v>CCU.02.0002</v>
      </c>
      <c r="B3362" s="226">
        <v>88316</v>
      </c>
      <c r="C3362" s="227"/>
      <c r="D3362" s="227" t="s">
        <v>3346</v>
      </c>
      <c r="E3362" s="228"/>
      <c r="F3362" s="228" t="s">
        <v>517</v>
      </c>
      <c r="G3362" s="368">
        <v>5</v>
      </c>
      <c r="H3362" s="369">
        <f>VLOOKUP(B3362,'CMP-SIN-SD-10-2023'!A:D,4,0)</f>
        <v>21.91</v>
      </c>
      <c r="I3362" s="369"/>
      <c r="J3362" s="25">
        <f t="shared" si="1559"/>
        <v>109.55</v>
      </c>
      <c r="M3362" s="25">
        <f>VLOOKUP(B3362,'CMP-SIN-SD-10-2023'!A:D,4,0)</f>
        <v>21.91</v>
      </c>
      <c r="N3362" s="25" t="b">
        <f t="shared" si="1560"/>
        <v>1</v>
      </c>
      <c r="O3362" s="377"/>
      <c r="P3362" s="377"/>
    </row>
    <row r="3363" spans="1:16" ht="30" x14ac:dyDescent="0.25">
      <c r="A3363" s="367" t="str">
        <f t="shared" si="1558"/>
        <v>CCU.02.0002</v>
      </c>
      <c r="B3363" s="226">
        <v>4430</v>
      </c>
      <c r="C3363" s="227"/>
      <c r="D3363" s="227" t="s">
        <v>7502</v>
      </c>
      <c r="E3363" s="228"/>
      <c r="F3363" s="228" t="s">
        <v>16</v>
      </c>
      <c r="G3363" s="368">
        <v>65.599999999999994</v>
      </c>
      <c r="H3363" s="369">
        <f>VLOOKUP(B3363,'INS-SIN-SD-10-2023'!A:D,4,0)</f>
        <v>15.44</v>
      </c>
      <c r="I3363" s="369"/>
      <c r="J3363" s="25">
        <f t="shared" si="1559"/>
        <v>1012.86</v>
      </c>
      <c r="M3363" s="25">
        <f>VLOOKUP(B3363,'INS-SIN-SD-10-2023'!A:D,4,0)</f>
        <v>15.44</v>
      </c>
      <c r="N3363" s="25" t="b">
        <f t="shared" si="1560"/>
        <v>1</v>
      </c>
      <c r="O3363" s="377"/>
      <c r="P3363" s="377" t="s">
        <v>13773</v>
      </c>
    </row>
    <row r="3364" spans="1:16" x14ac:dyDescent="0.25">
      <c r="A3364" s="378" t="str">
        <f t="shared" si="1558"/>
        <v>CCU.02.0002</v>
      </c>
      <c r="B3364" s="379">
        <v>5068</v>
      </c>
      <c r="C3364" s="380"/>
      <c r="D3364" s="380" t="s">
        <v>7727</v>
      </c>
      <c r="E3364" s="381"/>
      <c r="F3364" s="381" t="s">
        <v>17</v>
      </c>
      <c r="G3364" s="382">
        <v>0.25</v>
      </c>
      <c r="H3364" s="383">
        <f>VLOOKUP(B3364,'INS-SIN-SD-10-2023'!A:D,4,0)</f>
        <v>20.239999999999998</v>
      </c>
      <c r="I3364" s="383"/>
      <c r="J3364" s="25">
        <f t="shared" si="1559"/>
        <v>5.0599999999999996</v>
      </c>
      <c r="M3364" s="25">
        <f>VLOOKUP(B3364,'INS-SIN-SD-10-2023'!A:D,4,0)</f>
        <v>20.239999999999998</v>
      </c>
      <c r="N3364" s="25" t="b">
        <f t="shared" si="1560"/>
        <v>1</v>
      </c>
      <c r="O3364" s="377"/>
      <c r="P3364" s="377" t="s">
        <v>13773</v>
      </c>
    </row>
    <row r="3365" spans="1:16" ht="45" x14ac:dyDescent="0.25">
      <c r="A3365" s="328" t="s">
        <v>5064</v>
      </c>
      <c r="B3365" s="357"/>
      <c r="C3365" s="339" t="s">
        <v>5065</v>
      </c>
      <c r="D3365" s="339"/>
      <c r="E3365" s="334" t="s">
        <v>6</v>
      </c>
      <c r="F3365" s="334"/>
      <c r="G3365" s="358"/>
      <c r="H3365" s="359"/>
      <c r="I3365" s="340">
        <f>SUMIF(A:A,A3365,J:J)</f>
        <v>933.4899999999999</v>
      </c>
      <c r="J3365" s="377"/>
      <c r="K3365" s="377"/>
      <c r="L3365" s="377"/>
      <c r="M3365" s="377"/>
      <c r="N3365" s="377"/>
      <c r="O3365" s="377"/>
      <c r="P3365" s="377"/>
    </row>
    <row r="3366" spans="1:16" x14ac:dyDescent="0.25">
      <c r="A3366" s="390" t="str">
        <f t="shared" ref="A3366:A3369" si="1561">IF(O3366&lt;&gt;0,O3366,A3365)</f>
        <v>CCU.02.0003</v>
      </c>
      <c r="B3366" s="391">
        <v>88262</v>
      </c>
      <c r="C3366" s="392"/>
      <c r="D3366" s="392" t="s">
        <v>3302</v>
      </c>
      <c r="E3366" s="393"/>
      <c r="F3366" s="393" t="s">
        <v>517</v>
      </c>
      <c r="G3366" s="394">
        <v>5</v>
      </c>
      <c r="H3366" s="395">
        <f>VLOOKUP(B3366,'CMP-SIN-SD-10-2023'!A:D,4,0)</f>
        <v>29.14</v>
      </c>
      <c r="I3366" s="395"/>
      <c r="J3366" s="25">
        <f t="shared" ref="J3366:J3369" si="1562">TRUNC((H3366*G3366),2)</f>
        <v>145.69999999999999</v>
      </c>
      <c r="M3366" s="25">
        <f>VLOOKUP(B3366,'CMP-SIN-SD-10-2023'!A:D,4,0)</f>
        <v>29.14</v>
      </c>
      <c r="N3366" s="25" t="b">
        <f t="shared" ref="N3366:N3369" si="1563">M3366=H3366</f>
        <v>1</v>
      </c>
      <c r="O3366" s="377"/>
      <c r="P3366" s="377"/>
    </row>
    <row r="3367" spans="1:16" x14ac:dyDescent="0.25">
      <c r="A3367" s="367" t="str">
        <f t="shared" si="1561"/>
        <v>CCU.02.0003</v>
      </c>
      <c r="B3367" s="226">
        <v>88316</v>
      </c>
      <c r="C3367" s="227"/>
      <c r="D3367" s="227" t="s">
        <v>3346</v>
      </c>
      <c r="E3367" s="228"/>
      <c r="F3367" s="228" t="s">
        <v>517</v>
      </c>
      <c r="G3367" s="368">
        <v>5</v>
      </c>
      <c r="H3367" s="369">
        <f>VLOOKUP(B3367,'CMP-SIN-SD-10-2023'!A:D,4,0)</f>
        <v>21.91</v>
      </c>
      <c r="I3367" s="369"/>
      <c r="J3367" s="25">
        <f t="shared" si="1562"/>
        <v>109.55</v>
      </c>
      <c r="M3367" s="25">
        <f>VLOOKUP(B3367,'CMP-SIN-SD-10-2023'!A:D,4,0)</f>
        <v>21.91</v>
      </c>
      <c r="N3367" s="25" t="b">
        <f t="shared" si="1563"/>
        <v>1</v>
      </c>
      <c r="O3367" s="377"/>
      <c r="P3367" s="377"/>
    </row>
    <row r="3368" spans="1:16" ht="30" x14ac:dyDescent="0.25">
      <c r="A3368" s="367" t="str">
        <f t="shared" si="1561"/>
        <v>CCU.02.0003</v>
      </c>
      <c r="B3368" s="226">
        <v>4430</v>
      </c>
      <c r="C3368" s="227"/>
      <c r="D3368" s="227" t="s">
        <v>7502</v>
      </c>
      <c r="E3368" s="228"/>
      <c r="F3368" s="228" t="s">
        <v>16</v>
      </c>
      <c r="G3368" s="368">
        <v>43.6</v>
      </c>
      <c r="H3368" s="369">
        <f>VLOOKUP(B3368,'INS-SIN-SD-10-2023'!A:D,4,0)</f>
        <v>15.44</v>
      </c>
      <c r="I3368" s="369"/>
      <c r="J3368" s="25">
        <f t="shared" si="1562"/>
        <v>673.18</v>
      </c>
      <c r="M3368" s="25">
        <f>VLOOKUP(B3368,'INS-SIN-SD-10-2023'!A:D,4,0)</f>
        <v>15.44</v>
      </c>
      <c r="N3368" s="25" t="b">
        <f t="shared" si="1563"/>
        <v>1</v>
      </c>
      <c r="O3368" s="377"/>
      <c r="P3368" s="377" t="s">
        <v>13773</v>
      </c>
    </row>
    <row r="3369" spans="1:16" x14ac:dyDescent="0.25">
      <c r="A3369" s="378" t="str">
        <f t="shared" si="1561"/>
        <v>CCU.02.0003</v>
      </c>
      <c r="B3369" s="379">
        <v>5068</v>
      </c>
      <c r="C3369" s="380"/>
      <c r="D3369" s="380" t="s">
        <v>7727</v>
      </c>
      <c r="E3369" s="381"/>
      <c r="F3369" s="381" t="s">
        <v>17</v>
      </c>
      <c r="G3369" s="382">
        <v>0.25</v>
      </c>
      <c r="H3369" s="383">
        <f>VLOOKUP(B3369,'INS-SIN-SD-10-2023'!A:D,4,0)</f>
        <v>20.239999999999998</v>
      </c>
      <c r="I3369" s="383"/>
      <c r="J3369" s="25">
        <f t="shared" si="1562"/>
        <v>5.0599999999999996</v>
      </c>
      <c r="M3369" s="25">
        <f>VLOOKUP(B3369,'INS-SIN-SD-10-2023'!A:D,4,0)</f>
        <v>20.239999999999998</v>
      </c>
      <c r="N3369" s="25" t="b">
        <f t="shared" si="1563"/>
        <v>1</v>
      </c>
      <c r="O3369" s="377"/>
      <c r="P3369" s="377" t="s">
        <v>13773</v>
      </c>
    </row>
    <row r="3370" spans="1:16" ht="30" x14ac:dyDescent="0.25">
      <c r="A3370" s="328">
        <v>93582</v>
      </c>
      <c r="B3370" s="357"/>
      <c r="C3370" s="339" t="s">
        <v>7</v>
      </c>
      <c r="D3370" s="339"/>
      <c r="E3370" s="334" t="s">
        <v>3</v>
      </c>
      <c r="F3370" s="334"/>
      <c r="G3370" s="358"/>
      <c r="H3370" s="359"/>
      <c r="I3370" s="340">
        <f>SUMIF(A:A,A3370,J:J)</f>
        <v>300.70999999999998</v>
      </c>
      <c r="J3370" s="377"/>
      <c r="K3370" s="377"/>
      <c r="L3370" s="377"/>
      <c r="M3370" s="377"/>
      <c r="N3370" s="377"/>
      <c r="O3370" s="377"/>
      <c r="P3370" s="377"/>
    </row>
    <row r="3371" spans="1:16" ht="45" x14ac:dyDescent="0.25">
      <c r="A3371" s="390">
        <f t="shared" ref="A3371:A3396" si="1564">IF(O3371&lt;&gt;0,O3371,A3370)</f>
        <v>93582</v>
      </c>
      <c r="B3371" s="391">
        <v>98441</v>
      </c>
      <c r="C3371" s="392"/>
      <c r="D3371" s="392" t="s">
        <v>254</v>
      </c>
      <c r="E3371" s="393"/>
      <c r="F3371" s="393" t="s">
        <v>3</v>
      </c>
      <c r="G3371" s="394">
        <v>9.8100000000000007E-2</v>
      </c>
      <c r="H3371" s="395">
        <f>VLOOKUP(B3371,'CMP-SIN-SD-10-2023'!A:D,4,0)</f>
        <v>157.16999999999999</v>
      </c>
      <c r="I3371" s="395"/>
      <c r="J3371" s="25">
        <f t="shared" ref="J3371:J3396" si="1565">TRUNC((H3371*G3371),2)</f>
        <v>15.41</v>
      </c>
      <c r="M3371" s="25">
        <f>VLOOKUP(B3371,'CMP-SIN-SD-10-2023'!A:D,4,0)</f>
        <v>157.16999999999999</v>
      </c>
      <c r="N3371" s="25" t="b">
        <f t="shared" ref="N3371:N3396" si="1566">M3371=H3371</f>
        <v>1</v>
      </c>
      <c r="O3371" s="377"/>
      <c r="P3371" s="377"/>
    </row>
    <row r="3372" spans="1:16" ht="45" x14ac:dyDescent="0.25">
      <c r="A3372" s="367">
        <f t="shared" si="1564"/>
        <v>93582</v>
      </c>
      <c r="B3372" s="226">
        <v>98442</v>
      </c>
      <c r="C3372" s="227"/>
      <c r="D3372" s="227" t="s">
        <v>255</v>
      </c>
      <c r="E3372" s="228"/>
      <c r="F3372" s="228" t="s">
        <v>3</v>
      </c>
      <c r="G3372" s="368">
        <v>0.1129</v>
      </c>
      <c r="H3372" s="369">
        <f>VLOOKUP(B3372,'CMP-SIN-SD-10-2023'!A:D,4,0)</f>
        <v>160.76</v>
      </c>
      <c r="I3372" s="369"/>
      <c r="J3372" s="25">
        <f t="shared" si="1565"/>
        <v>18.14</v>
      </c>
      <c r="M3372" s="25">
        <f>VLOOKUP(B3372,'CMP-SIN-SD-10-2023'!A:D,4,0)</f>
        <v>160.76</v>
      </c>
      <c r="N3372" s="25" t="b">
        <f t="shared" si="1566"/>
        <v>1</v>
      </c>
      <c r="O3372" s="377"/>
      <c r="P3372" s="377"/>
    </row>
    <row r="3373" spans="1:16" ht="45" x14ac:dyDescent="0.25">
      <c r="A3373" s="367">
        <f t="shared" si="1564"/>
        <v>93582</v>
      </c>
      <c r="B3373" s="226">
        <v>98445</v>
      </c>
      <c r="C3373" s="227"/>
      <c r="D3373" s="227" t="s">
        <v>258</v>
      </c>
      <c r="E3373" s="228"/>
      <c r="F3373" s="228" t="s">
        <v>3</v>
      </c>
      <c r="G3373" s="368">
        <v>0.1532</v>
      </c>
      <c r="H3373" s="369">
        <f>VLOOKUP(B3373,'CMP-SIN-SD-10-2023'!A:D,4,0)</f>
        <v>191.98</v>
      </c>
      <c r="I3373" s="369"/>
      <c r="J3373" s="25">
        <f t="shared" si="1565"/>
        <v>29.41</v>
      </c>
      <c r="M3373" s="25">
        <f>VLOOKUP(B3373,'CMP-SIN-SD-10-2023'!A:D,4,0)</f>
        <v>191.98</v>
      </c>
      <c r="N3373" s="25" t="b">
        <f t="shared" si="1566"/>
        <v>1</v>
      </c>
      <c r="O3373" s="377"/>
      <c r="P3373" s="377"/>
    </row>
    <row r="3374" spans="1:16" ht="45" x14ac:dyDescent="0.25">
      <c r="A3374" s="367">
        <f t="shared" si="1564"/>
        <v>93582</v>
      </c>
      <c r="B3374" s="226">
        <v>98446</v>
      </c>
      <c r="C3374" s="227"/>
      <c r="D3374" s="227" t="s">
        <v>259</v>
      </c>
      <c r="E3374" s="228"/>
      <c r="F3374" s="228" t="s">
        <v>3</v>
      </c>
      <c r="G3374" s="368">
        <v>0.1195</v>
      </c>
      <c r="H3374" s="369">
        <f>VLOOKUP(B3374,'CMP-SIN-SD-10-2023'!A:D,4,0)</f>
        <v>249.74</v>
      </c>
      <c r="I3374" s="369"/>
      <c r="J3374" s="25">
        <f t="shared" si="1565"/>
        <v>29.84</v>
      </c>
      <c r="M3374" s="25">
        <f>VLOOKUP(B3374,'CMP-SIN-SD-10-2023'!A:D,4,0)</f>
        <v>249.74</v>
      </c>
      <c r="N3374" s="25" t="b">
        <f t="shared" si="1566"/>
        <v>1</v>
      </c>
      <c r="O3374" s="377"/>
      <c r="P3374" s="377"/>
    </row>
    <row r="3375" spans="1:16" ht="60" x14ac:dyDescent="0.25">
      <c r="A3375" s="367">
        <f t="shared" si="1564"/>
        <v>93582</v>
      </c>
      <c r="B3375" s="226">
        <v>92543</v>
      </c>
      <c r="C3375" s="227"/>
      <c r="D3375" s="227" t="s">
        <v>1008</v>
      </c>
      <c r="E3375" s="228"/>
      <c r="F3375" s="228" t="s">
        <v>3</v>
      </c>
      <c r="G3375" s="368">
        <v>1.2466999999999999</v>
      </c>
      <c r="H3375" s="369">
        <f>VLOOKUP(B3375,'CMP-SIN-SD-10-2023'!A:D,4,0)</f>
        <v>26.47</v>
      </c>
      <c r="I3375" s="369"/>
      <c r="J3375" s="25">
        <f t="shared" si="1565"/>
        <v>33</v>
      </c>
      <c r="M3375" s="25">
        <f>VLOOKUP(B3375,'CMP-SIN-SD-10-2023'!A:D,4,0)</f>
        <v>26.47</v>
      </c>
      <c r="N3375" s="25" t="b">
        <f t="shared" si="1566"/>
        <v>1</v>
      </c>
      <c r="O3375" s="377"/>
      <c r="P3375" s="377"/>
    </row>
    <row r="3376" spans="1:16" ht="60" x14ac:dyDescent="0.25">
      <c r="A3376" s="367">
        <f t="shared" si="1564"/>
        <v>93582</v>
      </c>
      <c r="B3376" s="226">
        <v>94210</v>
      </c>
      <c r="C3376" s="227"/>
      <c r="D3376" s="227" t="s">
        <v>1064</v>
      </c>
      <c r="E3376" s="228"/>
      <c r="F3376" s="228" t="s">
        <v>3</v>
      </c>
      <c r="G3376" s="368">
        <v>1.2466999999999999</v>
      </c>
      <c r="H3376" s="369">
        <f>VLOOKUP(B3376,'CMP-SIN-SD-10-2023'!A:D,4,0)</f>
        <v>48.26</v>
      </c>
      <c r="I3376" s="369"/>
      <c r="J3376" s="25">
        <f t="shared" si="1565"/>
        <v>60.16</v>
      </c>
      <c r="M3376" s="25">
        <f>VLOOKUP(B3376,'CMP-SIN-SD-10-2023'!A:D,4,0)</f>
        <v>48.26</v>
      </c>
      <c r="N3376" s="25" t="b">
        <f t="shared" si="1566"/>
        <v>1</v>
      </c>
      <c r="O3376" s="377"/>
      <c r="P3376" s="377"/>
    </row>
    <row r="3377" spans="1:16" ht="30" x14ac:dyDescent="0.25">
      <c r="A3377" s="367">
        <f t="shared" si="1564"/>
        <v>93582</v>
      </c>
      <c r="B3377" s="226">
        <v>95241</v>
      </c>
      <c r="C3377" s="227"/>
      <c r="D3377" s="227" t="s">
        <v>4054</v>
      </c>
      <c r="E3377" s="228"/>
      <c r="F3377" s="228" t="s">
        <v>3</v>
      </c>
      <c r="G3377" s="368">
        <v>1.2466999999999999</v>
      </c>
      <c r="H3377" s="369">
        <f>VLOOKUP(B3377,'CMP-SIN-SD-10-2023'!A:D,4,0)</f>
        <v>37.71</v>
      </c>
      <c r="I3377" s="369"/>
      <c r="J3377" s="25">
        <f t="shared" si="1565"/>
        <v>47.01</v>
      </c>
      <c r="M3377" s="25">
        <f>VLOOKUP(B3377,'CMP-SIN-SD-10-2023'!A:D,4,0)</f>
        <v>37.71</v>
      </c>
      <c r="N3377" s="25" t="b">
        <f t="shared" si="1566"/>
        <v>1</v>
      </c>
      <c r="O3377" s="377"/>
      <c r="P3377" s="377"/>
    </row>
    <row r="3378" spans="1:16" ht="45" x14ac:dyDescent="0.25">
      <c r="A3378" s="367">
        <f t="shared" si="1564"/>
        <v>93582</v>
      </c>
      <c r="B3378" s="226">
        <v>91862</v>
      </c>
      <c r="C3378" s="227"/>
      <c r="D3378" s="227" t="s">
        <v>59</v>
      </c>
      <c r="E3378" s="228"/>
      <c r="F3378" s="228" t="s">
        <v>16</v>
      </c>
      <c r="G3378" s="368">
        <v>0.3397</v>
      </c>
      <c r="H3378" s="369">
        <f>VLOOKUP(B3378,'CMP-SIN-SD-10-2023'!A:D,4,0)</f>
        <v>10.24</v>
      </c>
      <c r="I3378" s="369"/>
      <c r="J3378" s="25">
        <f t="shared" si="1565"/>
        <v>3.47</v>
      </c>
      <c r="M3378" s="25">
        <f>VLOOKUP(B3378,'CMP-SIN-SD-10-2023'!A:D,4,0)</f>
        <v>10.24</v>
      </c>
      <c r="N3378" s="25" t="b">
        <f t="shared" si="1566"/>
        <v>1</v>
      </c>
    </row>
    <row r="3379" spans="1:16" ht="45" x14ac:dyDescent="0.25">
      <c r="A3379" s="367">
        <f t="shared" si="1564"/>
        <v>93582</v>
      </c>
      <c r="B3379" s="226">
        <v>91870</v>
      </c>
      <c r="C3379" s="227"/>
      <c r="D3379" s="227" t="s">
        <v>1633</v>
      </c>
      <c r="E3379" s="228"/>
      <c r="F3379" s="228" t="s">
        <v>16</v>
      </c>
      <c r="G3379" s="368">
        <v>0.22189999999999999</v>
      </c>
      <c r="H3379" s="369">
        <f>VLOOKUP(B3379,'CMP-SIN-SD-10-2023'!A:D,4,0)</f>
        <v>13.33</v>
      </c>
      <c r="I3379" s="369"/>
      <c r="J3379" s="25">
        <f t="shared" si="1565"/>
        <v>2.95</v>
      </c>
      <c r="M3379" s="25">
        <f>VLOOKUP(B3379,'CMP-SIN-SD-10-2023'!A:D,4,0)</f>
        <v>13.33</v>
      </c>
      <c r="N3379" s="25" t="b">
        <f t="shared" si="1566"/>
        <v>1</v>
      </c>
    </row>
    <row r="3380" spans="1:16" ht="45" x14ac:dyDescent="0.25">
      <c r="A3380" s="367">
        <f t="shared" si="1564"/>
        <v>93582</v>
      </c>
      <c r="B3380" s="226">
        <v>91924</v>
      </c>
      <c r="C3380" s="227"/>
      <c r="D3380" s="227" t="s">
        <v>1643</v>
      </c>
      <c r="E3380" s="228"/>
      <c r="F3380" s="228" t="s">
        <v>16</v>
      </c>
      <c r="G3380" s="368">
        <v>0.93340000000000001</v>
      </c>
      <c r="H3380" s="369">
        <f>VLOOKUP(B3380,'CMP-SIN-SD-10-2023'!A:D,4,0)</f>
        <v>3.15</v>
      </c>
      <c r="I3380" s="369"/>
      <c r="J3380" s="25">
        <f t="shared" si="1565"/>
        <v>2.94</v>
      </c>
      <c r="M3380" s="25">
        <f>VLOOKUP(B3380,'CMP-SIN-SD-10-2023'!A:D,4,0)</f>
        <v>3.15</v>
      </c>
      <c r="N3380" s="25" t="b">
        <f t="shared" si="1566"/>
        <v>1</v>
      </c>
    </row>
    <row r="3381" spans="1:16" ht="45" x14ac:dyDescent="0.25">
      <c r="A3381" s="367">
        <f t="shared" si="1564"/>
        <v>93582</v>
      </c>
      <c r="B3381" s="226">
        <v>91926</v>
      </c>
      <c r="C3381" s="227"/>
      <c r="D3381" s="227" t="s">
        <v>60</v>
      </c>
      <c r="E3381" s="228"/>
      <c r="F3381" s="228" t="s">
        <v>16</v>
      </c>
      <c r="G3381" s="368">
        <v>0.94720000000000004</v>
      </c>
      <c r="H3381" s="369">
        <f>VLOOKUP(B3381,'CMP-SIN-SD-10-2023'!A:D,4,0)</f>
        <v>4.57</v>
      </c>
      <c r="I3381" s="369"/>
      <c r="J3381" s="25">
        <f t="shared" si="1565"/>
        <v>4.32</v>
      </c>
      <c r="M3381" s="25">
        <f>VLOOKUP(B3381,'CMP-SIN-SD-10-2023'!A:D,4,0)</f>
        <v>4.57</v>
      </c>
      <c r="N3381" s="25" t="b">
        <f t="shared" si="1566"/>
        <v>1</v>
      </c>
    </row>
    <row r="3382" spans="1:16" ht="30" x14ac:dyDescent="0.25">
      <c r="A3382" s="367">
        <f t="shared" si="1564"/>
        <v>93582</v>
      </c>
      <c r="B3382" s="226">
        <v>91959</v>
      </c>
      <c r="C3382" s="227"/>
      <c r="D3382" s="227" t="s">
        <v>1713</v>
      </c>
      <c r="E3382" s="228"/>
      <c r="F3382" s="228" t="s">
        <v>6</v>
      </c>
      <c r="G3382" s="368">
        <v>1.66E-2</v>
      </c>
      <c r="H3382" s="369">
        <f>VLOOKUP(B3382,'CMP-SIN-SD-10-2023'!A:D,4,0)</f>
        <v>49.63</v>
      </c>
      <c r="I3382" s="369"/>
      <c r="J3382" s="25">
        <f t="shared" si="1565"/>
        <v>0.82</v>
      </c>
      <c r="M3382" s="25">
        <f>VLOOKUP(B3382,'CMP-SIN-SD-10-2023'!A:D,4,0)</f>
        <v>49.63</v>
      </c>
      <c r="N3382" s="25" t="b">
        <f t="shared" si="1566"/>
        <v>1</v>
      </c>
    </row>
    <row r="3383" spans="1:16" ht="30" x14ac:dyDescent="0.25">
      <c r="A3383" s="367">
        <f t="shared" si="1564"/>
        <v>93582</v>
      </c>
      <c r="B3383" s="226">
        <v>92000</v>
      </c>
      <c r="C3383" s="227"/>
      <c r="D3383" s="227" t="s">
        <v>1717</v>
      </c>
      <c r="E3383" s="228"/>
      <c r="F3383" s="228" t="s">
        <v>6</v>
      </c>
      <c r="G3383" s="368">
        <v>3.3099999999999997E-2</v>
      </c>
      <c r="H3383" s="369">
        <f>VLOOKUP(B3383,'CMP-SIN-SD-10-2023'!A:D,4,0)</f>
        <v>34.11</v>
      </c>
      <c r="I3383" s="369"/>
      <c r="J3383" s="25">
        <f t="shared" si="1565"/>
        <v>1.1200000000000001</v>
      </c>
      <c r="M3383" s="25">
        <f>VLOOKUP(B3383,'CMP-SIN-SD-10-2023'!A:D,4,0)</f>
        <v>34.11</v>
      </c>
      <c r="N3383" s="25" t="b">
        <f t="shared" si="1566"/>
        <v>1</v>
      </c>
    </row>
    <row r="3384" spans="1:16" ht="30" x14ac:dyDescent="0.25">
      <c r="A3384" s="367">
        <f t="shared" si="1564"/>
        <v>93582</v>
      </c>
      <c r="B3384" s="226">
        <v>92001</v>
      </c>
      <c r="C3384" s="227"/>
      <c r="D3384" s="227" t="s">
        <v>1718</v>
      </c>
      <c r="E3384" s="228"/>
      <c r="F3384" s="228" t="s">
        <v>6</v>
      </c>
      <c r="G3384" s="368">
        <v>3.3099999999999997E-2</v>
      </c>
      <c r="H3384" s="369">
        <f>VLOOKUP(B3384,'CMP-SIN-SD-10-2023'!A:D,4,0)</f>
        <v>36.71</v>
      </c>
      <c r="I3384" s="369"/>
      <c r="J3384" s="25">
        <f t="shared" si="1565"/>
        <v>1.21</v>
      </c>
      <c r="M3384" s="25">
        <f>VLOOKUP(B3384,'CMP-SIN-SD-10-2023'!A:D,4,0)</f>
        <v>36.71</v>
      </c>
      <c r="N3384" s="25" t="b">
        <f t="shared" si="1566"/>
        <v>1</v>
      </c>
    </row>
    <row r="3385" spans="1:16" ht="45" x14ac:dyDescent="0.25">
      <c r="A3385" s="367">
        <f t="shared" si="1564"/>
        <v>93582</v>
      </c>
      <c r="B3385" s="226">
        <v>92981</v>
      </c>
      <c r="C3385" s="227"/>
      <c r="D3385" s="227" t="s">
        <v>1648</v>
      </c>
      <c r="E3385" s="228"/>
      <c r="F3385" s="228" t="s">
        <v>16</v>
      </c>
      <c r="G3385" s="368">
        <v>0.1656</v>
      </c>
      <c r="H3385" s="369">
        <f>VLOOKUP(B3385,'CMP-SIN-SD-10-2023'!A:D,4,0)</f>
        <v>16.88</v>
      </c>
      <c r="I3385" s="369"/>
      <c r="J3385" s="25">
        <f t="shared" si="1565"/>
        <v>2.79</v>
      </c>
      <c r="M3385" s="25">
        <f>VLOOKUP(B3385,'CMP-SIN-SD-10-2023'!A:D,4,0)</f>
        <v>16.88</v>
      </c>
      <c r="N3385" s="25" t="b">
        <f t="shared" si="1566"/>
        <v>1</v>
      </c>
    </row>
    <row r="3386" spans="1:16" ht="45" x14ac:dyDescent="0.25">
      <c r="A3386" s="367">
        <f t="shared" si="1564"/>
        <v>93582</v>
      </c>
      <c r="B3386" s="226">
        <v>95805</v>
      </c>
      <c r="C3386" s="227"/>
      <c r="D3386" s="227" t="s">
        <v>5135</v>
      </c>
      <c r="E3386" s="228"/>
      <c r="F3386" s="228" t="s">
        <v>6</v>
      </c>
      <c r="G3386" s="368">
        <v>6.6199999999999995E-2</v>
      </c>
      <c r="H3386" s="369">
        <f>VLOOKUP(B3386,'CMP-SIN-SD-10-2023'!A:D,4,0)</f>
        <v>24.32</v>
      </c>
      <c r="I3386" s="369"/>
      <c r="J3386" s="25">
        <f t="shared" si="1565"/>
        <v>1.6</v>
      </c>
      <c r="M3386" s="25">
        <f>VLOOKUP(B3386,'CMP-SIN-SD-10-2023'!A:D,4,0)</f>
        <v>24.32</v>
      </c>
      <c r="N3386" s="25" t="b">
        <f t="shared" si="1566"/>
        <v>1</v>
      </c>
    </row>
    <row r="3387" spans="1:16" ht="45" x14ac:dyDescent="0.25">
      <c r="A3387" s="367">
        <f t="shared" si="1564"/>
        <v>93582</v>
      </c>
      <c r="B3387" s="226">
        <v>97586</v>
      </c>
      <c r="C3387" s="227"/>
      <c r="D3387" s="227" t="s">
        <v>1725</v>
      </c>
      <c r="E3387" s="228"/>
      <c r="F3387" s="228" t="s">
        <v>6</v>
      </c>
      <c r="G3387" s="368">
        <v>0.13250000000000001</v>
      </c>
      <c r="H3387" s="369">
        <f>VLOOKUP(B3387,'CMP-SIN-SD-10-2023'!A:D,4,0)</f>
        <v>135</v>
      </c>
      <c r="I3387" s="369"/>
      <c r="J3387" s="25">
        <f t="shared" si="1565"/>
        <v>17.88</v>
      </c>
      <c r="M3387" s="25">
        <f>VLOOKUP(B3387,'CMP-SIN-SD-10-2023'!A:D,4,0)</f>
        <v>135</v>
      </c>
      <c r="N3387" s="25" t="b">
        <f t="shared" si="1566"/>
        <v>1</v>
      </c>
    </row>
    <row r="3388" spans="1:16" ht="30" x14ac:dyDescent="0.25">
      <c r="A3388" s="367">
        <f t="shared" si="1564"/>
        <v>93582</v>
      </c>
      <c r="B3388" s="226">
        <v>96985</v>
      </c>
      <c r="C3388" s="227"/>
      <c r="D3388" s="227" t="s">
        <v>77</v>
      </c>
      <c r="E3388" s="228"/>
      <c r="F3388" s="228" t="s">
        <v>6</v>
      </c>
      <c r="G3388" s="368">
        <v>3.3099999999999997E-2</v>
      </c>
      <c r="H3388" s="369">
        <f>VLOOKUP(B3388,'CMP-SIN-SD-10-2023'!A:D,4,0)</f>
        <v>74.709999999999994</v>
      </c>
      <c r="I3388" s="369"/>
      <c r="J3388" s="25">
        <f t="shared" si="1565"/>
        <v>2.4700000000000002</v>
      </c>
      <c r="M3388" s="25">
        <f>VLOOKUP(B3388,'CMP-SIN-SD-10-2023'!A:D,4,0)</f>
        <v>74.709999999999994</v>
      </c>
      <c r="N3388" s="25" t="b">
        <f t="shared" si="1566"/>
        <v>1</v>
      </c>
    </row>
    <row r="3389" spans="1:16" ht="45" x14ac:dyDescent="0.25">
      <c r="A3389" s="367">
        <f t="shared" si="1564"/>
        <v>93582</v>
      </c>
      <c r="B3389" s="226">
        <v>97886</v>
      </c>
      <c r="C3389" s="227"/>
      <c r="D3389" s="227" t="s">
        <v>4182</v>
      </c>
      <c r="E3389" s="228"/>
      <c r="F3389" s="228" t="s">
        <v>6</v>
      </c>
      <c r="G3389" s="368">
        <v>3.3099999999999997E-2</v>
      </c>
      <c r="H3389" s="369">
        <f>VLOOKUP(B3389,'CMP-SIN-SD-10-2023'!A:D,4,0)</f>
        <v>176.88</v>
      </c>
      <c r="I3389" s="369"/>
      <c r="J3389" s="25">
        <f t="shared" si="1565"/>
        <v>5.85</v>
      </c>
      <c r="M3389" s="25">
        <f>VLOOKUP(B3389,'CMP-SIN-SD-10-2023'!A:D,4,0)</f>
        <v>176.88</v>
      </c>
      <c r="N3389" s="25" t="b">
        <f t="shared" si="1566"/>
        <v>1</v>
      </c>
    </row>
    <row r="3390" spans="1:16" ht="60" x14ac:dyDescent="0.25">
      <c r="A3390" s="367">
        <f t="shared" si="1564"/>
        <v>93582</v>
      </c>
      <c r="B3390" s="226">
        <v>91170</v>
      </c>
      <c r="C3390" s="227"/>
      <c r="D3390" s="227" t="s">
        <v>14106</v>
      </c>
      <c r="E3390" s="228"/>
      <c r="F3390" s="228" t="s">
        <v>16</v>
      </c>
      <c r="G3390" s="368">
        <v>0.22189999999999999</v>
      </c>
      <c r="H3390" s="369">
        <f>VLOOKUP(B3390,'CMP-SIN-SD-10-2023'!A:D,4,0)</f>
        <v>10.26</v>
      </c>
      <c r="I3390" s="369"/>
      <c r="J3390" s="25">
        <f t="shared" si="1565"/>
        <v>2.27</v>
      </c>
      <c r="M3390" s="25">
        <f>VLOOKUP(B3390,'CMP-SIN-SD-10-2023'!A:D,4,0)</f>
        <v>10.26</v>
      </c>
      <c r="N3390" s="25" t="b">
        <f t="shared" si="1566"/>
        <v>1</v>
      </c>
    </row>
    <row r="3391" spans="1:16" ht="30" x14ac:dyDescent="0.25">
      <c r="A3391" s="367">
        <f t="shared" si="1564"/>
        <v>93582</v>
      </c>
      <c r="B3391" s="226">
        <v>93358</v>
      </c>
      <c r="C3391" s="227"/>
      <c r="D3391" s="227" t="s">
        <v>4272</v>
      </c>
      <c r="E3391" s="228"/>
      <c r="F3391" s="228" t="s">
        <v>12</v>
      </c>
      <c r="G3391" s="368">
        <v>1.2999999999999999E-3</v>
      </c>
      <c r="H3391" s="369">
        <f>VLOOKUP(B3391,'CMP-SIN-SD-10-2023'!A:D,4,0)</f>
        <v>86.67</v>
      </c>
      <c r="I3391" s="369"/>
      <c r="J3391" s="25">
        <f t="shared" si="1565"/>
        <v>0.11</v>
      </c>
      <c r="M3391" s="25">
        <f>VLOOKUP(B3391,'CMP-SIN-SD-10-2023'!A:D,4,0)</f>
        <v>86.67</v>
      </c>
      <c r="N3391" s="25" t="b">
        <f t="shared" si="1566"/>
        <v>1</v>
      </c>
    </row>
    <row r="3392" spans="1:16" ht="30" x14ac:dyDescent="0.25">
      <c r="A3392" s="367">
        <f t="shared" si="1564"/>
        <v>93582</v>
      </c>
      <c r="B3392" s="226">
        <v>88489</v>
      </c>
      <c r="C3392" s="227"/>
      <c r="D3392" s="227" t="s">
        <v>39</v>
      </c>
      <c r="E3392" s="228"/>
      <c r="F3392" s="228" t="s">
        <v>3</v>
      </c>
      <c r="G3392" s="368">
        <v>0.48370000000000002</v>
      </c>
      <c r="H3392" s="369">
        <f>VLOOKUP(B3392,'CMP-SIN-SD-10-2023'!A:D,4,0)</f>
        <v>13.65</v>
      </c>
      <c r="I3392" s="369"/>
      <c r="J3392" s="25">
        <f t="shared" si="1565"/>
        <v>6.6</v>
      </c>
      <c r="M3392" s="25">
        <f>VLOOKUP(B3392,'CMP-SIN-SD-10-2023'!A:D,4,0)</f>
        <v>13.65</v>
      </c>
      <c r="N3392" s="25" t="b">
        <f t="shared" si="1566"/>
        <v>1</v>
      </c>
    </row>
    <row r="3393" spans="1:16" ht="30" x14ac:dyDescent="0.25">
      <c r="A3393" s="367">
        <f t="shared" si="1564"/>
        <v>93582</v>
      </c>
      <c r="B3393" s="226">
        <v>101891</v>
      </c>
      <c r="C3393" s="227"/>
      <c r="D3393" s="227" t="s">
        <v>1694</v>
      </c>
      <c r="E3393" s="228"/>
      <c r="F3393" s="228" t="s">
        <v>6</v>
      </c>
      <c r="G3393" s="368">
        <v>8.2799999999999999E-2</v>
      </c>
      <c r="H3393" s="369">
        <f>VLOOKUP(B3393,'CMP-SIN-SD-10-2023'!A:D,4,0)</f>
        <v>37.42</v>
      </c>
      <c r="I3393" s="369"/>
      <c r="J3393" s="25">
        <f t="shared" si="1565"/>
        <v>3.09</v>
      </c>
      <c r="M3393" s="25">
        <f>VLOOKUP(B3393,'CMP-SIN-SD-10-2023'!A:D,4,0)</f>
        <v>37.42</v>
      </c>
      <c r="N3393" s="25" t="b">
        <f t="shared" si="1566"/>
        <v>1</v>
      </c>
    </row>
    <row r="3394" spans="1:16" ht="45" x14ac:dyDescent="0.25">
      <c r="A3394" s="367">
        <f t="shared" si="1564"/>
        <v>93582</v>
      </c>
      <c r="B3394" s="226">
        <v>101876</v>
      </c>
      <c r="C3394" s="227"/>
      <c r="D3394" s="227" t="s">
        <v>1685</v>
      </c>
      <c r="E3394" s="228"/>
      <c r="F3394" s="228" t="s">
        <v>6</v>
      </c>
      <c r="G3394" s="368">
        <v>1.66E-2</v>
      </c>
      <c r="H3394" s="369">
        <f>VLOOKUP(B3394,'CMP-SIN-SD-10-2023'!A:D,4,0)</f>
        <v>119.05</v>
      </c>
      <c r="I3394" s="369"/>
      <c r="J3394" s="25">
        <f t="shared" si="1565"/>
        <v>1.97</v>
      </c>
      <c r="M3394" s="25">
        <f>VLOOKUP(B3394,'CMP-SIN-SD-10-2023'!A:D,4,0)</f>
        <v>119.05</v>
      </c>
      <c r="N3394" s="25" t="b">
        <f t="shared" si="1566"/>
        <v>1</v>
      </c>
      <c r="O3394" s="377"/>
      <c r="P3394" s="377"/>
    </row>
    <row r="3395" spans="1:16" ht="30" x14ac:dyDescent="0.25">
      <c r="A3395" s="367">
        <f t="shared" si="1564"/>
        <v>93582</v>
      </c>
      <c r="B3395" s="226">
        <v>10886</v>
      </c>
      <c r="C3395" s="227"/>
      <c r="D3395" s="227" t="s">
        <v>7605</v>
      </c>
      <c r="E3395" s="228"/>
      <c r="F3395" s="228" t="s">
        <v>6</v>
      </c>
      <c r="G3395" s="368">
        <v>1.66E-2</v>
      </c>
      <c r="H3395" s="369">
        <f>VLOOKUP(B3395,'INS-SIN-SD-10-2023'!A:D,4,0)</f>
        <v>192.5</v>
      </c>
      <c r="I3395" s="369"/>
      <c r="J3395" s="25">
        <f t="shared" si="1565"/>
        <v>3.19</v>
      </c>
      <c r="M3395" s="25">
        <f>VLOOKUP(B3395,'INS-SIN-SD-10-2023'!A:D,4,0)</f>
        <v>192.5</v>
      </c>
      <c r="N3395" s="25" t="b">
        <f t="shared" si="1566"/>
        <v>1</v>
      </c>
      <c r="O3395" s="377"/>
      <c r="P3395" s="377" t="s">
        <v>13773</v>
      </c>
    </row>
    <row r="3396" spans="1:16" ht="30" x14ac:dyDescent="0.25">
      <c r="A3396" s="378">
        <f t="shared" si="1564"/>
        <v>93582</v>
      </c>
      <c r="B3396" s="379">
        <v>10891</v>
      </c>
      <c r="C3396" s="380"/>
      <c r="D3396" s="380" t="s">
        <v>7607</v>
      </c>
      <c r="E3396" s="381"/>
      <c r="F3396" s="381" t="s">
        <v>6</v>
      </c>
      <c r="G3396" s="382">
        <v>1.66E-2</v>
      </c>
      <c r="H3396" s="383">
        <f>VLOOKUP(B3396,'INS-SIN-SD-10-2023'!A:D,4,0)</f>
        <v>186.15</v>
      </c>
      <c r="I3396" s="383"/>
      <c r="J3396" s="25">
        <f t="shared" si="1565"/>
        <v>3.09</v>
      </c>
      <c r="M3396" s="25">
        <f>VLOOKUP(B3396,'INS-SIN-SD-10-2023'!A:D,4,0)</f>
        <v>186.15</v>
      </c>
      <c r="N3396" s="25" t="b">
        <f t="shared" si="1566"/>
        <v>1</v>
      </c>
      <c r="O3396" s="377"/>
      <c r="P3396" s="377" t="s">
        <v>13773</v>
      </c>
    </row>
    <row r="3397" spans="1:16" ht="45" x14ac:dyDescent="0.25">
      <c r="A3397" s="328">
        <v>93583</v>
      </c>
      <c r="B3397" s="357"/>
      <c r="C3397" s="339" t="s">
        <v>252</v>
      </c>
      <c r="D3397" s="339"/>
      <c r="E3397" s="334" t="s">
        <v>3</v>
      </c>
      <c r="F3397" s="334"/>
      <c r="G3397" s="358"/>
      <c r="H3397" s="359"/>
      <c r="I3397" s="340">
        <f>SUMIF(A:A,A3397,J:J)</f>
        <v>492.06999999999988</v>
      </c>
      <c r="J3397" s="377"/>
      <c r="K3397" s="377"/>
      <c r="L3397" s="377"/>
      <c r="M3397" s="377"/>
      <c r="N3397" s="377"/>
      <c r="O3397" s="377"/>
      <c r="P3397" s="377"/>
    </row>
    <row r="3398" spans="1:16" ht="45" x14ac:dyDescent="0.25">
      <c r="A3398" s="390">
        <f t="shared" ref="A3398:A3423" si="1567">IF(O3398&lt;&gt;0,O3398,A3397)</f>
        <v>93583</v>
      </c>
      <c r="B3398" s="391">
        <v>98441</v>
      </c>
      <c r="C3398" s="392"/>
      <c r="D3398" s="392" t="s">
        <v>254</v>
      </c>
      <c r="E3398" s="393"/>
      <c r="F3398" s="393" t="s">
        <v>3</v>
      </c>
      <c r="G3398" s="394">
        <v>9.6600000000000005E-2</v>
      </c>
      <c r="H3398" s="395">
        <f>VLOOKUP(B3398,'CMP-SIN-SD-10-2023'!A:D,4,0)</f>
        <v>157.16999999999999</v>
      </c>
      <c r="I3398" s="395"/>
      <c r="J3398" s="25">
        <f t="shared" ref="J3398:J3423" si="1568">TRUNC((H3398*G3398),2)</f>
        <v>15.18</v>
      </c>
      <c r="M3398" s="25">
        <f>VLOOKUP(B3398,'CMP-SIN-SD-10-2023'!A:D,4,0)</f>
        <v>157.16999999999999</v>
      </c>
      <c r="N3398" s="25" t="b">
        <f t="shared" ref="N3398:N3423" si="1569">M3398=H3398</f>
        <v>1</v>
      </c>
      <c r="O3398" s="377"/>
      <c r="P3398" s="377"/>
    </row>
    <row r="3399" spans="1:16" ht="45" x14ac:dyDescent="0.25">
      <c r="A3399" s="367">
        <f t="shared" si="1567"/>
        <v>93583</v>
      </c>
      <c r="B3399" s="226">
        <v>98442</v>
      </c>
      <c r="C3399" s="227"/>
      <c r="D3399" s="227" t="s">
        <v>255</v>
      </c>
      <c r="E3399" s="228"/>
      <c r="F3399" s="228" t="s">
        <v>3</v>
      </c>
      <c r="G3399" s="368">
        <v>0.1111</v>
      </c>
      <c r="H3399" s="369">
        <f>VLOOKUP(B3399,'CMP-SIN-SD-10-2023'!A:D,4,0)</f>
        <v>160.76</v>
      </c>
      <c r="I3399" s="369"/>
      <c r="J3399" s="25">
        <f t="shared" si="1568"/>
        <v>17.86</v>
      </c>
      <c r="M3399" s="25">
        <f>VLOOKUP(B3399,'CMP-SIN-SD-10-2023'!A:D,4,0)</f>
        <v>160.76</v>
      </c>
      <c r="N3399" s="25" t="b">
        <f t="shared" si="1569"/>
        <v>1</v>
      </c>
      <c r="O3399" s="377"/>
      <c r="P3399" s="377"/>
    </row>
    <row r="3400" spans="1:16" ht="45" x14ac:dyDescent="0.25">
      <c r="A3400" s="367">
        <f t="shared" si="1567"/>
        <v>93583</v>
      </c>
      <c r="B3400" s="226">
        <v>98445</v>
      </c>
      <c r="C3400" s="227"/>
      <c r="D3400" s="227" t="s">
        <v>258</v>
      </c>
      <c r="E3400" s="228"/>
      <c r="F3400" s="228" t="s">
        <v>3</v>
      </c>
      <c r="G3400" s="368">
        <v>0.15079999999999999</v>
      </c>
      <c r="H3400" s="369">
        <f>VLOOKUP(B3400,'CMP-SIN-SD-10-2023'!A:D,4,0)</f>
        <v>191.98</v>
      </c>
      <c r="I3400" s="369"/>
      <c r="J3400" s="25">
        <f t="shared" si="1568"/>
        <v>28.95</v>
      </c>
      <c r="M3400" s="25">
        <f>VLOOKUP(B3400,'CMP-SIN-SD-10-2023'!A:D,4,0)</f>
        <v>191.98</v>
      </c>
      <c r="N3400" s="25" t="b">
        <f t="shared" si="1569"/>
        <v>1</v>
      </c>
      <c r="O3400" s="377"/>
      <c r="P3400" s="377"/>
    </row>
    <row r="3401" spans="1:16" ht="45" x14ac:dyDescent="0.25">
      <c r="A3401" s="367">
        <f t="shared" si="1567"/>
        <v>93583</v>
      </c>
      <c r="B3401" s="226">
        <v>98446</v>
      </c>
      <c r="C3401" s="227"/>
      <c r="D3401" s="227" t="s">
        <v>259</v>
      </c>
      <c r="E3401" s="228"/>
      <c r="F3401" s="228" t="s">
        <v>3</v>
      </c>
      <c r="G3401" s="368">
        <v>0.1176</v>
      </c>
      <c r="H3401" s="369">
        <f>VLOOKUP(B3401,'CMP-SIN-SD-10-2023'!A:D,4,0)</f>
        <v>249.74</v>
      </c>
      <c r="I3401" s="369"/>
      <c r="J3401" s="25">
        <f t="shared" si="1568"/>
        <v>29.36</v>
      </c>
      <c r="M3401" s="25">
        <f>VLOOKUP(B3401,'CMP-SIN-SD-10-2023'!A:D,4,0)</f>
        <v>249.74</v>
      </c>
      <c r="N3401" s="25" t="b">
        <f t="shared" si="1569"/>
        <v>1</v>
      </c>
      <c r="O3401" s="377"/>
      <c r="P3401" s="377"/>
    </row>
    <row r="3402" spans="1:16" ht="60" x14ac:dyDescent="0.25">
      <c r="A3402" s="367">
        <f t="shared" si="1567"/>
        <v>93583</v>
      </c>
      <c r="B3402" s="226">
        <v>92543</v>
      </c>
      <c r="C3402" s="227"/>
      <c r="D3402" s="227" t="s">
        <v>1008</v>
      </c>
      <c r="E3402" s="228"/>
      <c r="F3402" s="228" t="s">
        <v>3</v>
      </c>
      <c r="G3402" s="368">
        <v>1.9256</v>
      </c>
      <c r="H3402" s="369">
        <f>VLOOKUP(B3402,'CMP-SIN-SD-10-2023'!A:D,4,0)</f>
        <v>26.47</v>
      </c>
      <c r="I3402" s="369"/>
      <c r="J3402" s="25">
        <f t="shared" si="1568"/>
        <v>50.97</v>
      </c>
      <c r="M3402" s="25">
        <f>VLOOKUP(B3402,'CMP-SIN-SD-10-2023'!A:D,4,0)</f>
        <v>26.47</v>
      </c>
      <c r="N3402" s="25" t="b">
        <f t="shared" si="1569"/>
        <v>1</v>
      </c>
      <c r="O3402" s="377"/>
      <c r="P3402" s="377"/>
    </row>
    <row r="3403" spans="1:16" ht="60" x14ac:dyDescent="0.25">
      <c r="A3403" s="367">
        <f t="shared" si="1567"/>
        <v>93583</v>
      </c>
      <c r="B3403" s="226">
        <v>94210</v>
      </c>
      <c r="C3403" s="227"/>
      <c r="D3403" s="227" t="s">
        <v>1064</v>
      </c>
      <c r="E3403" s="228"/>
      <c r="F3403" s="228" t="s">
        <v>3</v>
      </c>
      <c r="G3403" s="368">
        <v>1.9256</v>
      </c>
      <c r="H3403" s="369">
        <f>VLOOKUP(B3403,'CMP-SIN-SD-10-2023'!A:D,4,0)</f>
        <v>48.26</v>
      </c>
      <c r="I3403" s="369"/>
      <c r="J3403" s="25">
        <f t="shared" si="1568"/>
        <v>92.92</v>
      </c>
      <c r="M3403" s="25">
        <f>VLOOKUP(B3403,'CMP-SIN-SD-10-2023'!A:D,4,0)</f>
        <v>48.26</v>
      </c>
      <c r="N3403" s="25" t="b">
        <f t="shared" si="1569"/>
        <v>1</v>
      </c>
      <c r="O3403" s="377"/>
      <c r="P3403" s="377"/>
    </row>
    <row r="3404" spans="1:16" ht="30" x14ac:dyDescent="0.25">
      <c r="A3404" s="367">
        <f t="shared" si="1567"/>
        <v>93583</v>
      </c>
      <c r="B3404" s="226">
        <v>95241</v>
      </c>
      <c r="C3404" s="227"/>
      <c r="D3404" s="227" t="s">
        <v>4054</v>
      </c>
      <c r="E3404" s="228"/>
      <c r="F3404" s="228" t="s">
        <v>3</v>
      </c>
      <c r="G3404" s="368">
        <v>1.9256</v>
      </c>
      <c r="H3404" s="369">
        <f>VLOOKUP(B3404,'CMP-SIN-SD-10-2023'!A:D,4,0)</f>
        <v>37.71</v>
      </c>
      <c r="I3404" s="369"/>
      <c r="J3404" s="25">
        <f t="shared" si="1568"/>
        <v>72.61</v>
      </c>
      <c r="M3404" s="25">
        <f>VLOOKUP(B3404,'CMP-SIN-SD-10-2023'!A:D,4,0)</f>
        <v>37.71</v>
      </c>
      <c r="N3404" s="25" t="b">
        <f t="shared" si="1569"/>
        <v>1</v>
      </c>
      <c r="O3404" s="377"/>
      <c r="P3404" s="377"/>
    </row>
    <row r="3405" spans="1:16" ht="45" x14ac:dyDescent="0.25">
      <c r="A3405" s="367">
        <f t="shared" si="1567"/>
        <v>93583</v>
      </c>
      <c r="B3405" s="226">
        <v>91862</v>
      </c>
      <c r="C3405" s="227"/>
      <c r="D3405" s="227" t="s">
        <v>59</v>
      </c>
      <c r="E3405" s="228"/>
      <c r="F3405" s="228" t="s">
        <v>16</v>
      </c>
      <c r="G3405" s="368">
        <v>0.42509999999999998</v>
      </c>
      <c r="H3405" s="369">
        <f>VLOOKUP(B3405,'CMP-SIN-SD-10-2023'!A:D,4,0)</f>
        <v>10.24</v>
      </c>
      <c r="I3405" s="369"/>
      <c r="J3405" s="25">
        <f t="shared" si="1568"/>
        <v>4.3499999999999996</v>
      </c>
      <c r="M3405" s="25">
        <f>VLOOKUP(B3405,'CMP-SIN-SD-10-2023'!A:D,4,0)</f>
        <v>10.24</v>
      </c>
      <c r="N3405" s="25" t="b">
        <f t="shared" si="1569"/>
        <v>1</v>
      </c>
      <c r="O3405" s="377"/>
      <c r="P3405" s="377"/>
    </row>
    <row r="3406" spans="1:16" ht="45" x14ac:dyDescent="0.25">
      <c r="A3406" s="367">
        <f t="shared" si="1567"/>
        <v>93583</v>
      </c>
      <c r="B3406" s="226">
        <v>91870</v>
      </c>
      <c r="C3406" s="227"/>
      <c r="D3406" s="227" t="s">
        <v>1633</v>
      </c>
      <c r="E3406" s="228"/>
      <c r="F3406" s="228" t="s">
        <v>16</v>
      </c>
      <c r="G3406" s="368">
        <v>0.46379999999999999</v>
      </c>
      <c r="H3406" s="369">
        <f>VLOOKUP(B3406,'CMP-SIN-SD-10-2023'!A:D,4,0)</f>
        <v>13.33</v>
      </c>
      <c r="I3406" s="369"/>
      <c r="J3406" s="25">
        <f t="shared" si="1568"/>
        <v>6.18</v>
      </c>
      <c r="M3406" s="25">
        <f>VLOOKUP(B3406,'CMP-SIN-SD-10-2023'!A:D,4,0)</f>
        <v>13.33</v>
      </c>
      <c r="N3406" s="25" t="b">
        <f t="shared" si="1569"/>
        <v>1</v>
      </c>
      <c r="O3406" s="377"/>
      <c r="P3406" s="377"/>
    </row>
    <row r="3407" spans="1:16" ht="45" x14ac:dyDescent="0.25">
      <c r="A3407" s="367">
        <f t="shared" si="1567"/>
        <v>93583</v>
      </c>
      <c r="B3407" s="226">
        <v>91924</v>
      </c>
      <c r="C3407" s="227"/>
      <c r="D3407" s="227" t="s">
        <v>1643</v>
      </c>
      <c r="E3407" s="228"/>
      <c r="F3407" s="228" t="s">
        <v>16</v>
      </c>
      <c r="G3407" s="368">
        <v>1.0821000000000001</v>
      </c>
      <c r="H3407" s="369">
        <f>VLOOKUP(B3407,'CMP-SIN-SD-10-2023'!A:D,4,0)</f>
        <v>3.15</v>
      </c>
      <c r="I3407" s="369"/>
      <c r="J3407" s="25">
        <f t="shared" si="1568"/>
        <v>3.4</v>
      </c>
      <c r="M3407" s="25">
        <f>VLOOKUP(B3407,'CMP-SIN-SD-10-2023'!A:D,4,0)</f>
        <v>3.15</v>
      </c>
      <c r="N3407" s="25" t="b">
        <f t="shared" si="1569"/>
        <v>1</v>
      </c>
      <c r="O3407" s="377"/>
      <c r="P3407" s="377"/>
    </row>
    <row r="3408" spans="1:16" ht="45" x14ac:dyDescent="0.25">
      <c r="A3408" s="367">
        <f t="shared" si="1567"/>
        <v>93583</v>
      </c>
      <c r="B3408" s="226">
        <v>91926</v>
      </c>
      <c r="C3408" s="227"/>
      <c r="D3408" s="227" t="s">
        <v>60</v>
      </c>
      <c r="E3408" s="228"/>
      <c r="F3408" s="228" t="s">
        <v>16</v>
      </c>
      <c r="G3408" s="368">
        <v>2.0870000000000002</v>
      </c>
      <c r="H3408" s="369">
        <f>VLOOKUP(B3408,'CMP-SIN-SD-10-2023'!A:D,4,0)</f>
        <v>4.57</v>
      </c>
      <c r="I3408" s="369"/>
      <c r="J3408" s="25">
        <f t="shared" si="1568"/>
        <v>9.5299999999999994</v>
      </c>
      <c r="M3408" s="25">
        <f>VLOOKUP(B3408,'CMP-SIN-SD-10-2023'!A:D,4,0)</f>
        <v>4.57</v>
      </c>
      <c r="N3408" s="25" t="b">
        <f t="shared" si="1569"/>
        <v>1</v>
      </c>
      <c r="O3408" s="377"/>
      <c r="P3408" s="377"/>
    </row>
    <row r="3409" spans="1:16" ht="30" x14ac:dyDescent="0.25">
      <c r="A3409" s="367">
        <f t="shared" si="1567"/>
        <v>93583</v>
      </c>
      <c r="B3409" s="226">
        <v>92008</v>
      </c>
      <c r="C3409" s="227"/>
      <c r="D3409" s="227" t="s">
        <v>1719</v>
      </c>
      <c r="E3409" s="228"/>
      <c r="F3409" s="228" t="s">
        <v>6</v>
      </c>
      <c r="G3409" s="368">
        <v>0.28989999999999999</v>
      </c>
      <c r="H3409" s="369">
        <f>VLOOKUP(B3409,'CMP-SIN-SD-10-2023'!A:D,4,0)</f>
        <v>52.87</v>
      </c>
      <c r="I3409" s="369"/>
      <c r="J3409" s="25">
        <f t="shared" si="1568"/>
        <v>15.32</v>
      </c>
      <c r="M3409" s="25">
        <f>VLOOKUP(B3409,'CMP-SIN-SD-10-2023'!A:D,4,0)</f>
        <v>52.87</v>
      </c>
      <c r="N3409" s="25" t="b">
        <f t="shared" si="1569"/>
        <v>1</v>
      </c>
      <c r="O3409" s="377"/>
      <c r="P3409" s="377"/>
    </row>
    <row r="3410" spans="1:16" ht="45" x14ac:dyDescent="0.25">
      <c r="A3410" s="367">
        <f t="shared" si="1567"/>
        <v>93583</v>
      </c>
      <c r="B3410" s="226">
        <v>92023</v>
      </c>
      <c r="C3410" s="227"/>
      <c r="D3410" s="227" t="s">
        <v>73</v>
      </c>
      <c r="E3410" s="228"/>
      <c r="F3410" s="228" t="s">
        <v>6</v>
      </c>
      <c r="G3410" s="368">
        <v>9.6600000000000005E-2</v>
      </c>
      <c r="H3410" s="369">
        <f>VLOOKUP(B3410,'CMP-SIN-SD-10-2023'!A:D,4,0)</f>
        <v>55.2</v>
      </c>
      <c r="I3410" s="369"/>
      <c r="J3410" s="25">
        <f t="shared" si="1568"/>
        <v>5.33</v>
      </c>
      <c r="M3410" s="25">
        <f>VLOOKUP(B3410,'CMP-SIN-SD-10-2023'!A:D,4,0)</f>
        <v>55.2</v>
      </c>
      <c r="N3410" s="25" t="b">
        <f t="shared" si="1569"/>
        <v>1</v>
      </c>
      <c r="O3410" s="377"/>
      <c r="P3410" s="377"/>
    </row>
    <row r="3411" spans="1:16" ht="45" x14ac:dyDescent="0.25">
      <c r="A3411" s="367">
        <f t="shared" si="1567"/>
        <v>93583</v>
      </c>
      <c r="B3411" s="226">
        <v>92981</v>
      </c>
      <c r="C3411" s="227"/>
      <c r="D3411" s="227" t="s">
        <v>1648</v>
      </c>
      <c r="E3411" s="228"/>
      <c r="F3411" s="228" t="s">
        <v>16</v>
      </c>
      <c r="G3411" s="368">
        <v>0.48309999999999997</v>
      </c>
      <c r="H3411" s="369">
        <f>VLOOKUP(B3411,'CMP-SIN-SD-10-2023'!A:D,4,0)</f>
        <v>16.88</v>
      </c>
      <c r="I3411" s="369"/>
      <c r="J3411" s="25">
        <f t="shared" si="1568"/>
        <v>8.15</v>
      </c>
      <c r="M3411" s="25">
        <f>VLOOKUP(B3411,'CMP-SIN-SD-10-2023'!A:D,4,0)</f>
        <v>16.88</v>
      </c>
      <c r="N3411" s="25" t="b">
        <f t="shared" si="1569"/>
        <v>1</v>
      </c>
      <c r="O3411" s="377"/>
      <c r="P3411" s="377"/>
    </row>
    <row r="3412" spans="1:16" ht="45" x14ac:dyDescent="0.25">
      <c r="A3412" s="367">
        <f t="shared" si="1567"/>
        <v>93583</v>
      </c>
      <c r="B3412" s="226">
        <v>95805</v>
      </c>
      <c r="C3412" s="227"/>
      <c r="D3412" s="227" t="s">
        <v>5135</v>
      </c>
      <c r="E3412" s="228"/>
      <c r="F3412" s="228" t="s">
        <v>6</v>
      </c>
      <c r="G3412" s="368">
        <v>0.38650000000000001</v>
      </c>
      <c r="H3412" s="369">
        <f>VLOOKUP(B3412,'CMP-SIN-SD-10-2023'!A:D,4,0)</f>
        <v>24.32</v>
      </c>
      <c r="I3412" s="369"/>
      <c r="J3412" s="25">
        <f t="shared" si="1568"/>
        <v>9.39</v>
      </c>
      <c r="M3412" s="25">
        <f>VLOOKUP(B3412,'CMP-SIN-SD-10-2023'!A:D,4,0)</f>
        <v>24.32</v>
      </c>
      <c r="N3412" s="25" t="b">
        <f t="shared" si="1569"/>
        <v>1</v>
      </c>
      <c r="O3412" s="377"/>
      <c r="P3412" s="377"/>
    </row>
    <row r="3413" spans="1:16" ht="45" x14ac:dyDescent="0.25">
      <c r="A3413" s="367">
        <f t="shared" si="1567"/>
        <v>93583</v>
      </c>
      <c r="B3413" s="226">
        <v>97586</v>
      </c>
      <c r="C3413" s="227"/>
      <c r="D3413" s="227" t="s">
        <v>1725</v>
      </c>
      <c r="E3413" s="228"/>
      <c r="F3413" s="228" t="s">
        <v>6</v>
      </c>
      <c r="G3413" s="368">
        <v>0.19320000000000001</v>
      </c>
      <c r="H3413" s="369">
        <f>VLOOKUP(B3413,'CMP-SIN-SD-10-2023'!A:D,4,0)</f>
        <v>135</v>
      </c>
      <c r="I3413" s="369"/>
      <c r="J3413" s="25">
        <f t="shared" si="1568"/>
        <v>26.08</v>
      </c>
      <c r="M3413" s="25">
        <f>VLOOKUP(B3413,'CMP-SIN-SD-10-2023'!A:D,4,0)</f>
        <v>135</v>
      </c>
      <c r="N3413" s="25" t="b">
        <f t="shared" si="1569"/>
        <v>1</v>
      </c>
      <c r="O3413" s="377"/>
      <c r="P3413" s="377"/>
    </row>
    <row r="3414" spans="1:16" ht="30" x14ac:dyDescent="0.25">
      <c r="A3414" s="367">
        <f t="shared" si="1567"/>
        <v>93583</v>
      </c>
      <c r="B3414" s="226">
        <v>96985</v>
      </c>
      <c r="C3414" s="227"/>
      <c r="D3414" s="227" t="s">
        <v>77</v>
      </c>
      <c r="E3414" s="228"/>
      <c r="F3414" s="228" t="s">
        <v>6</v>
      </c>
      <c r="G3414" s="368">
        <v>9.6600000000000005E-2</v>
      </c>
      <c r="H3414" s="369">
        <f>VLOOKUP(B3414,'CMP-SIN-SD-10-2023'!A:D,4,0)</f>
        <v>74.709999999999994</v>
      </c>
      <c r="I3414" s="369"/>
      <c r="J3414" s="25">
        <f t="shared" si="1568"/>
        <v>7.21</v>
      </c>
      <c r="M3414" s="25">
        <f>VLOOKUP(B3414,'CMP-SIN-SD-10-2023'!A:D,4,0)</f>
        <v>74.709999999999994</v>
      </c>
      <c r="N3414" s="25" t="b">
        <f t="shared" si="1569"/>
        <v>1</v>
      </c>
      <c r="O3414" s="377"/>
      <c r="P3414" s="377"/>
    </row>
    <row r="3415" spans="1:16" ht="45" x14ac:dyDescent="0.25">
      <c r="A3415" s="367">
        <f t="shared" si="1567"/>
        <v>93583</v>
      </c>
      <c r="B3415" s="226">
        <v>97886</v>
      </c>
      <c r="C3415" s="227"/>
      <c r="D3415" s="227" t="s">
        <v>4182</v>
      </c>
      <c r="E3415" s="228"/>
      <c r="F3415" s="228" t="s">
        <v>6</v>
      </c>
      <c r="G3415" s="368">
        <v>9.6600000000000005E-2</v>
      </c>
      <c r="H3415" s="369">
        <f>VLOOKUP(B3415,'CMP-SIN-SD-10-2023'!A:D,4,0)</f>
        <v>176.88</v>
      </c>
      <c r="I3415" s="369"/>
      <c r="J3415" s="25">
        <f t="shared" si="1568"/>
        <v>17.079999999999998</v>
      </c>
      <c r="M3415" s="25">
        <f>VLOOKUP(B3415,'CMP-SIN-SD-10-2023'!A:D,4,0)</f>
        <v>176.88</v>
      </c>
      <c r="N3415" s="25" t="b">
        <f t="shared" si="1569"/>
        <v>1</v>
      </c>
      <c r="O3415" s="377"/>
      <c r="P3415" s="377"/>
    </row>
    <row r="3416" spans="1:16" ht="60" x14ac:dyDescent="0.25">
      <c r="A3416" s="367">
        <f t="shared" si="1567"/>
        <v>93583</v>
      </c>
      <c r="B3416" s="226">
        <v>91170</v>
      </c>
      <c r="C3416" s="227"/>
      <c r="D3416" s="227" t="s">
        <v>14106</v>
      </c>
      <c r="E3416" s="228"/>
      <c r="F3416" s="228" t="s">
        <v>16</v>
      </c>
      <c r="G3416" s="368">
        <v>0.42509999999999998</v>
      </c>
      <c r="H3416" s="369">
        <f>VLOOKUP(B3416,'CMP-SIN-SD-10-2023'!A:D,4,0)</f>
        <v>10.26</v>
      </c>
      <c r="I3416" s="369"/>
      <c r="J3416" s="25">
        <f t="shared" si="1568"/>
        <v>4.3600000000000003</v>
      </c>
      <c r="M3416" s="25">
        <f>VLOOKUP(B3416,'CMP-SIN-SD-10-2023'!A:D,4,0)</f>
        <v>10.26</v>
      </c>
      <c r="N3416" s="25" t="b">
        <f t="shared" si="1569"/>
        <v>1</v>
      </c>
      <c r="O3416" s="377"/>
      <c r="P3416" s="377"/>
    </row>
    <row r="3417" spans="1:16" ht="45" x14ac:dyDescent="0.25">
      <c r="A3417" s="367">
        <f t="shared" si="1567"/>
        <v>93583</v>
      </c>
      <c r="B3417" s="226">
        <v>91173</v>
      </c>
      <c r="C3417" s="227"/>
      <c r="D3417" s="227" t="s">
        <v>2557</v>
      </c>
      <c r="E3417" s="228"/>
      <c r="F3417" s="228" t="s">
        <v>16</v>
      </c>
      <c r="G3417" s="368">
        <v>0.46379999999999999</v>
      </c>
      <c r="H3417" s="369">
        <f>VLOOKUP(B3417,'CMP-SIN-SD-10-2023'!A:D,4,0)</f>
        <v>3.82</v>
      </c>
      <c r="I3417" s="369"/>
      <c r="J3417" s="25">
        <f t="shared" si="1568"/>
        <v>1.77</v>
      </c>
      <c r="M3417" s="25">
        <f>VLOOKUP(B3417,'CMP-SIN-SD-10-2023'!A:D,4,0)</f>
        <v>3.82</v>
      </c>
      <c r="N3417" s="25" t="b">
        <f t="shared" si="1569"/>
        <v>1</v>
      </c>
      <c r="O3417" s="377"/>
      <c r="P3417" s="377"/>
    </row>
    <row r="3418" spans="1:16" ht="30" x14ac:dyDescent="0.25">
      <c r="A3418" s="367">
        <f t="shared" si="1567"/>
        <v>93583</v>
      </c>
      <c r="B3418" s="226">
        <v>93358</v>
      </c>
      <c r="C3418" s="227"/>
      <c r="D3418" s="227" t="s">
        <v>4272</v>
      </c>
      <c r="E3418" s="228"/>
      <c r="F3418" s="228" t="s">
        <v>12</v>
      </c>
      <c r="G3418" s="368">
        <v>7.7999999999999996E-3</v>
      </c>
      <c r="H3418" s="369">
        <f>VLOOKUP(B3418,'CMP-SIN-SD-10-2023'!A:D,4,0)</f>
        <v>86.67</v>
      </c>
      <c r="I3418" s="369"/>
      <c r="J3418" s="25">
        <f t="shared" si="1568"/>
        <v>0.67</v>
      </c>
      <c r="M3418" s="25">
        <f>VLOOKUP(B3418,'CMP-SIN-SD-10-2023'!A:D,4,0)</f>
        <v>86.67</v>
      </c>
      <c r="N3418" s="25" t="b">
        <f t="shared" si="1569"/>
        <v>1</v>
      </c>
      <c r="O3418" s="377"/>
      <c r="P3418" s="377"/>
    </row>
    <row r="3419" spans="1:16" ht="30" x14ac:dyDescent="0.25">
      <c r="A3419" s="367">
        <f t="shared" si="1567"/>
        <v>93583</v>
      </c>
      <c r="B3419" s="226">
        <v>88489</v>
      </c>
      <c r="C3419" s="227"/>
      <c r="D3419" s="227" t="s">
        <v>39</v>
      </c>
      <c r="E3419" s="228"/>
      <c r="F3419" s="228" t="s">
        <v>3</v>
      </c>
      <c r="G3419" s="368">
        <v>0.47610000000000002</v>
      </c>
      <c r="H3419" s="369">
        <f>VLOOKUP(B3419,'CMP-SIN-SD-10-2023'!A:D,4,0)</f>
        <v>13.65</v>
      </c>
      <c r="I3419" s="369"/>
      <c r="J3419" s="25">
        <f t="shared" si="1568"/>
        <v>6.49</v>
      </c>
      <c r="M3419" s="25">
        <f>VLOOKUP(B3419,'CMP-SIN-SD-10-2023'!A:D,4,0)</f>
        <v>13.65</v>
      </c>
      <c r="N3419" s="25" t="b">
        <f t="shared" si="1569"/>
        <v>1</v>
      </c>
      <c r="O3419" s="377"/>
      <c r="P3419" s="377"/>
    </row>
    <row r="3420" spans="1:16" ht="30" x14ac:dyDescent="0.25">
      <c r="A3420" s="367">
        <f t="shared" si="1567"/>
        <v>93583</v>
      </c>
      <c r="B3420" s="226">
        <v>101891</v>
      </c>
      <c r="C3420" s="227"/>
      <c r="D3420" s="227" t="s">
        <v>1694</v>
      </c>
      <c r="E3420" s="228"/>
      <c r="F3420" s="228" t="s">
        <v>6</v>
      </c>
      <c r="G3420" s="368">
        <v>0.28989999999999999</v>
      </c>
      <c r="H3420" s="369">
        <f>VLOOKUP(B3420,'CMP-SIN-SD-10-2023'!A:D,4,0)</f>
        <v>37.42</v>
      </c>
      <c r="I3420" s="369"/>
      <c r="J3420" s="25">
        <f t="shared" si="1568"/>
        <v>10.84</v>
      </c>
      <c r="M3420" s="25">
        <f>VLOOKUP(B3420,'CMP-SIN-SD-10-2023'!A:D,4,0)</f>
        <v>37.42</v>
      </c>
      <c r="N3420" s="25" t="b">
        <f t="shared" si="1569"/>
        <v>1</v>
      </c>
      <c r="O3420" s="377"/>
      <c r="P3420" s="377"/>
    </row>
    <row r="3421" spans="1:16" ht="45" x14ac:dyDescent="0.25">
      <c r="A3421" s="367">
        <f t="shared" si="1567"/>
        <v>93583</v>
      </c>
      <c r="B3421" s="226">
        <v>101876</v>
      </c>
      <c r="C3421" s="227"/>
      <c r="D3421" s="227" t="s">
        <v>1685</v>
      </c>
      <c r="E3421" s="228"/>
      <c r="F3421" s="228" t="s">
        <v>6</v>
      </c>
      <c r="G3421" s="368">
        <v>9.6600000000000005E-2</v>
      </c>
      <c r="H3421" s="369">
        <f>VLOOKUP(B3421,'CMP-SIN-SD-10-2023'!A:D,4,0)</f>
        <v>119.05</v>
      </c>
      <c r="I3421" s="369"/>
      <c r="J3421" s="25">
        <f t="shared" si="1568"/>
        <v>11.5</v>
      </c>
      <c r="M3421" s="25">
        <f>VLOOKUP(B3421,'CMP-SIN-SD-10-2023'!A:D,4,0)</f>
        <v>119.05</v>
      </c>
      <c r="N3421" s="25" t="b">
        <f t="shared" si="1569"/>
        <v>1</v>
      </c>
      <c r="O3421" s="377"/>
      <c r="P3421" s="377"/>
    </row>
    <row r="3422" spans="1:16" ht="30" x14ac:dyDescent="0.25">
      <c r="A3422" s="367">
        <f t="shared" si="1567"/>
        <v>93583</v>
      </c>
      <c r="B3422" s="226">
        <v>10886</v>
      </c>
      <c r="C3422" s="227"/>
      <c r="D3422" s="227" t="s">
        <v>7605</v>
      </c>
      <c r="E3422" s="228"/>
      <c r="F3422" s="228" t="s">
        <v>6</v>
      </c>
      <c r="G3422" s="368">
        <v>9.6600000000000005E-2</v>
      </c>
      <c r="H3422" s="369">
        <f>VLOOKUP(B3422,'INS-SIN-SD-10-2023'!A:D,4,0)</f>
        <v>192.5</v>
      </c>
      <c r="I3422" s="369"/>
      <c r="J3422" s="25">
        <f t="shared" si="1568"/>
        <v>18.59</v>
      </c>
      <c r="M3422" s="25">
        <f>VLOOKUP(B3422,'INS-SIN-SD-10-2023'!A:D,4,0)</f>
        <v>192.5</v>
      </c>
      <c r="N3422" s="25" t="b">
        <f t="shared" si="1569"/>
        <v>1</v>
      </c>
      <c r="O3422" s="377"/>
      <c r="P3422" s="377" t="s">
        <v>13773</v>
      </c>
    </row>
    <row r="3423" spans="1:16" ht="30" x14ac:dyDescent="0.25">
      <c r="A3423" s="378">
        <f t="shared" si="1567"/>
        <v>93583</v>
      </c>
      <c r="B3423" s="379">
        <v>10891</v>
      </c>
      <c r="C3423" s="380"/>
      <c r="D3423" s="380" t="s">
        <v>7607</v>
      </c>
      <c r="E3423" s="381"/>
      <c r="F3423" s="381" t="s">
        <v>6</v>
      </c>
      <c r="G3423" s="382">
        <v>9.6600000000000005E-2</v>
      </c>
      <c r="H3423" s="383">
        <f>VLOOKUP(B3423,'INS-SIN-SD-10-2023'!A:D,4,0)</f>
        <v>186.15</v>
      </c>
      <c r="I3423" s="383"/>
      <c r="J3423" s="25">
        <f t="shared" si="1568"/>
        <v>17.98</v>
      </c>
      <c r="M3423" s="25">
        <f>VLOOKUP(B3423,'INS-SIN-SD-10-2023'!A:D,4,0)</f>
        <v>186.15</v>
      </c>
      <c r="N3423" s="25" t="b">
        <f t="shared" si="1569"/>
        <v>1</v>
      </c>
      <c r="O3423" s="377"/>
      <c r="P3423" s="377" t="s">
        <v>13773</v>
      </c>
    </row>
    <row r="3424" spans="1:16" ht="45" x14ac:dyDescent="0.25">
      <c r="A3424" s="328">
        <v>93210</v>
      </c>
      <c r="B3424" s="357"/>
      <c r="C3424" s="339" t="s">
        <v>8</v>
      </c>
      <c r="D3424" s="339"/>
      <c r="E3424" s="334" t="s">
        <v>3</v>
      </c>
      <c r="F3424" s="334"/>
      <c r="G3424" s="358"/>
      <c r="H3424" s="359"/>
      <c r="I3424" s="340">
        <f>SUMIF(A:A,A3424,J:J)</f>
        <v>634.20000000000005</v>
      </c>
      <c r="J3424" s="377"/>
      <c r="K3424" s="377"/>
      <c r="L3424" s="377"/>
      <c r="M3424" s="377"/>
      <c r="N3424" s="377"/>
      <c r="O3424" s="377"/>
      <c r="P3424" s="377"/>
    </row>
    <row r="3425" spans="1:16" ht="45" x14ac:dyDescent="0.25">
      <c r="A3425" s="390">
        <f t="shared" ref="A3425:A3467" si="1570">IF(O3425&lt;&gt;0,O3425,A3424)</f>
        <v>93210</v>
      </c>
      <c r="B3425" s="391">
        <v>98441</v>
      </c>
      <c r="C3425" s="392"/>
      <c r="D3425" s="392" t="s">
        <v>254</v>
      </c>
      <c r="E3425" s="393"/>
      <c r="F3425" s="393" t="s">
        <v>3</v>
      </c>
      <c r="G3425" s="394">
        <v>0.1449</v>
      </c>
      <c r="H3425" s="395">
        <f>VLOOKUP(B3425,'CMP-SIN-SD-10-2023'!A:D,4,0)</f>
        <v>157.16999999999999</v>
      </c>
      <c r="I3425" s="395"/>
      <c r="J3425" s="25">
        <f t="shared" ref="J3425:J3467" si="1571">TRUNC((H3425*G3425),2)</f>
        <v>22.77</v>
      </c>
      <c r="M3425" s="25">
        <f>VLOOKUP(B3425,'CMP-SIN-SD-10-2023'!A:D,4,0)</f>
        <v>157.16999999999999</v>
      </c>
      <c r="N3425" s="25" t="b">
        <f t="shared" ref="N3425:N3467" si="1572">M3425=H3425</f>
        <v>1</v>
      </c>
      <c r="O3425" s="377"/>
      <c r="P3425" s="377"/>
    </row>
    <row r="3426" spans="1:16" ht="45" x14ac:dyDescent="0.25">
      <c r="A3426" s="367">
        <f t="shared" si="1570"/>
        <v>93210</v>
      </c>
      <c r="B3426" s="226">
        <v>98442</v>
      </c>
      <c r="C3426" s="227"/>
      <c r="D3426" s="227" t="s">
        <v>255</v>
      </c>
      <c r="E3426" s="228"/>
      <c r="F3426" s="228" t="s">
        <v>3</v>
      </c>
      <c r="G3426" s="368">
        <v>0.1668</v>
      </c>
      <c r="H3426" s="369">
        <f>VLOOKUP(B3426,'CMP-SIN-SD-10-2023'!A:D,4,0)</f>
        <v>160.76</v>
      </c>
      <c r="I3426" s="369"/>
      <c r="J3426" s="25">
        <f t="shared" si="1571"/>
        <v>26.81</v>
      </c>
      <c r="M3426" s="25">
        <f>VLOOKUP(B3426,'CMP-SIN-SD-10-2023'!A:D,4,0)</f>
        <v>160.76</v>
      </c>
      <c r="N3426" s="25" t="b">
        <f t="shared" si="1572"/>
        <v>1</v>
      </c>
    </row>
    <row r="3427" spans="1:16" ht="45" x14ac:dyDescent="0.25">
      <c r="A3427" s="367">
        <f t="shared" si="1570"/>
        <v>93210</v>
      </c>
      <c r="B3427" s="226">
        <v>98445</v>
      </c>
      <c r="C3427" s="227"/>
      <c r="D3427" s="227" t="s">
        <v>258</v>
      </c>
      <c r="E3427" s="228"/>
      <c r="F3427" s="228" t="s">
        <v>3</v>
      </c>
      <c r="G3427" s="368">
        <v>0.22639999999999999</v>
      </c>
      <c r="H3427" s="369">
        <f>VLOOKUP(B3427,'CMP-SIN-SD-10-2023'!A:D,4,0)</f>
        <v>191.98</v>
      </c>
      <c r="I3427" s="369"/>
      <c r="J3427" s="25">
        <f t="shared" si="1571"/>
        <v>43.46</v>
      </c>
      <c r="M3427" s="25">
        <f>VLOOKUP(B3427,'CMP-SIN-SD-10-2023'!A:D,4,0)</f>
        <v>191.98</v>
      </c>
      <c r="N3427" s="25" t="b">
        <f t="shared" si="1572"/>
        <v>1</v>
      </c>
    </row>
    <row r="3428" spans="1:16" ht="45" x14ac:dyDescent="0.25">
      <c r="A3428" s="367">
        <f t="shared" si="1570"/>
        <v>93210</v>
      </c>
      <c r="B3428" s="226">
        <v>98446</v>
      </c>
      <c r="C3428" s="227"/>
      <c r="D3428" s="227" t="s">
        <v>259</v>
      </c>
      <c r="E3428" s="228"/>
      <c r="F3428" s="228" t="s">
        <v>3</v>
      </c>
      <c r="G3428" s="368">
        <v>0.17649999999999999</v>
      </c>
      <c r="H3428" s="369">
        <f>VLOOKUP(B3428,'CMP-SIN-SD-10-2023'!A:D,4,0)</f>
        <v>249.74</v>
      </c>
      <c r="I3428" s="369"/>
      <c r="J3428" s="25">
        <f t="shared" si="1571"/>
        <v>44.07</v>
      </c>
      <c r="M3428" s="25">
        <f>VLOOKUP(B3428,'CMP-SIN-SD-10-2023'!A:D,4,0)</f>
        <v>249.74</v>
      </c>
      <c r="N3428" s="25" t="b">
        <f t="shared" si="1572"/>
        <v>1</v>
      </c>
    </row>
    <row r="3429" spans="1:16" ht="60" x14ac:dyDescent="0.25">
      <c r="A3429" s="367">
        <f t="shared" si="1570"/>
        <v>93210</v>
      </c>
      <c r="B3429" s="226">
        <v>92543</v>
      </c>
      <c r="C3429" s="227"/>
      <c r="D3429" s="227" t="s">
        <v>1008</v>
      </c>
      <c r="E3429" s="228"/>
      <c r="F3429" s="228" t="s">
        <v>3</v>
      </c>
      <c r="G3429" s="368">
        <v>1.4510000000000001</v>
      </c>
      <c r="H3429" s="369">
        <f>VLOOKUP(B3429,'CMP-SIN-SD-10-2023'!A:D,4,0)</f>
        <v>26.47</v>
      </c>
      <c r="I3429" s="369"/>
      <c r="J3429" s="25">
        <f t="shared" si="1571"/>
        <v>38.4</v>
      </c>
      <c r="M3429" s="25">
        <f>VLOOKUP(B3429,'CMP-SIN-SD-10-2023'!A:D,4,0)</f>
        <v>26.47</v>
      </c>
      <c r="N3429" s="25" t="b">
        <f t="shared" si="1572"/>
        <v>1</v>
      </c>
    </row>
    <row r="3430" spans="1:16" ht="60" x14ac:dyDescent="0.25">
      <c r="A3430" s="367">
        <f t="shared" si="1570"/>
        <v>93210</v>
      </c>
      <c r="B3430" s="226">
        <v>94210</v>
      </c>
      <c r="C3430" s="227"/>
      <c r="D3430" s="227" t="s">
        <v>1064</v>
      </c>
      <c r="E3430" s="228"/>
      <c r="F3430" s="228" t="s">
        <v>3</v>
      </c>
      <c r="G3430" s="368">
        <v>1.4510000000000001</v>
      </c>
      <c r="H3430" s="369">
        <f>VLOOKUP(B3430,'CMP-SIN-SD-10-2023'!A:D,4,0)</f>
        <v>48.26</v>
      </c>
      <c r="I3430" s="369"/>
      <c r="J3430" s="25">
        <f t="shared" si="1571"/>
        <v>70.02</v>
      </c>
      <c r="M3430" s="25">
        <f>VLOOKUP(B3430,'CMP-SIN-SD-10-2023'!A:D,4,0)</f>
        <v>48.26</v>
      </c>
      <c r="N3430" s="25" t="b">
        <f t="shared" si="1572"/>
        <v>1</v>
      </c>
    </row>
    <row r="3431" spans="1:16" ht="45" x14ac:dyDescent="0.25">
      <c r="A3431" s="367">
        <f t="shared" si="1570"/>
        <v>93210</v>
      </c>
      <c r="B3431" s="226">
        <v>90822</v>
      </c>
      <c r="C3431" s="227"/>
      <c r="D3431" s="227" t="s">
        <v>27</v>
      </c>
      <c r="E3431" s="228"/>
      <c r="F3431" s="228" t="s">
        <v>6</v>
      </c>
      <c r="G3431" s="368">
        <v>2.6800000000000001E-2</v>
      </c>
      <c r="H3431" s="369">
        <f>VLOOKUP(B3431,'CMP-SIN-SD-10-2023'!A:D,4,0)</f>
        <v>373</v>
      </c>
      <c r="I3431" s="369"/>
      <c r="J3431" s="25">
        <f t="shared" si="1571"/>
        <v>9.99</v>
      </c>
      <c r="M3431" s="25">
        <f>VLOOKUP(B3431,'CMP-SIN-SD-10-2023'!A:D,4,0)</f>
        <v>373</v>
      </c>
      <c r="N3431" s="25" t="b">
        <f t="shared" si="1572"/>
        <v>1</v>
      </c>
    </row>
    <row r="3432" spans="1:16" ht="30" x14ac:dyDescent="0.25">
      <c r="A3432" s="367">
        <f t="shared" si="1570"/>
        <v>93210</v>
      </c>
      <c r="B3432" s="226">
        <v>95240</v>
      </c>
      <c r="C3432" s="227"/>
      <c r="D3432" s="227" t="s">
        <v>4053</v>
      </c>
      <c r="E3432" s="228"/>
      <c r="F3432" s="228" t="s">
        <v>3</v>
      </c>
      <c r="G3432" s="368">
        <v>8.9999999999999993E-3</v>
      </c>
      <c r="H3432" s="369">
        <f>VLOOKUP(B3432,'CMP-SIN-SD-10-2023'!A:D,4,0)</f>
        <v>22.62</v>
      </c>
      <c r="I3432" s="369"/>
      <c r="J3432" s="25">
        <f t="shared" si="1571"/>
        <v>0.2</v>
      </c>
      <c r="M3432" s="25">
        <f>VLOOKUP(B3432,'CMP-SIN-SD-10-2023'!A:D,4,0)</f>
        <v>22.62</v>
      </c>
      <c r="N3432" s="25" t="b">
        <f t="shared" si="1572"/>
        <v>1</v>
      </c>
    </row>
    <row r="3433" spans="1:16" ht="30" x14ac:dyDescent="0.25">
      <c r="A3433" s="367">
        <f t="shared" si="1570"/>
        <v>93210</v>
      </c>
      <c r="B3433" s="226">
        <v>95241</v>
      </c>
      <c r="C3433" s="227"/>
      <c r="D3433" s="227" t="s">
        <v>4054</v>
      </c>
      <c r="E3433" s="228"/>
      <c r="F3433" s="228" t="s">
        <v>3</v>
      </c>
      <c r="G3433" s="368">
        <v>1.4510000000000001</v>
      </c>
      <c r="H3433" s="369">
        <f>VLOOKUP(B3433,'CMP-SIN-SD-10-2023'!A:D,4,0)</f>
        <v>37.71</v>
      </c>
      <c r="I3433" s="369"/>
      <c r="J3433" s="25">
        <f t="shared" si="1571"/>
        <v>54.71</v>
      </c>
      <c r="M3433" s="25">
        <f>VLOOKUP(B3433,'CMP-SIN-SD-10-2023'!A:D,4,0)</f>
        <v>37.71</v>
      </c>
      <c r="N3433" s="25" t="b">
        <f t="shared" si="1572"/>
        <v>1</v>
      </c>
    </row>
    <row r="3434" spans="1:16" ht="45" x14ac:dyDescent="0.25">
      <c r="A3434" s="367">
        <f t="shared" si="1570"/>
        <v>93210</v>
      </c>
      <c r="B3434" s="226">
        <v>101165</v>
      </c>
      <c r="C3434" s="227"/>
      <c r="D3434" s="227" t="s">
        <v>1569</v>
      </c>
      <c r="E3434" s="228"/>
      <c r="F3434" s="228" t="s">
        <v>12</v>
      </c>
      <c r="G3434" s="368">
        <v>0.04</v>
      </c>
      <c r="H3434" s="369">
        <f>VLOOKUP(B3434,'CMP-SIN-SD-10-2023'!A:D,4,0)</f>
        <v>1044.28</v>
      </c>
      <c r="I3434" s="369"/>
      <c r="J3434" s="25">
        <f t="shared" si="1571"/>
        <v>41.77</v>
      </c>
      <c r="M3434" s="25">
        <f>VLOOKUP(B3434,'CMP-SIN-SD-10-2023'!A:D,4,0)</f>
        <v>1044.28</v>
      </c>
      <c r="N3434" s="25" t="b">
        <f t="shared" si="1572"/>
        <v>1</v>
      </c>
    </row>
    <row r="3435" spans="1:16" ht="45" x14ac:dyDescent="0.25">
      <c r="A3435" s="367">
        <f t="shared" si="1570"/>
        <v>93210</v>
      </c>
      <c r="B3435" s="226">
        <v>91862</v>
      </c>
      <c r="C3435" s="227"/>
      <c r="D3435" s="227" t="s">
        <v>59</v>
      </c>
      <c r="E3435" s="228"/>
      <c r="F3435" s="228" t="s">
        <v>16</v>
      </c>
      <c r="G3435" s="368">
        <v>0.3221</v>
      </c>
      <c r="H3435" s="369">
        <f>VLOOKUP(B3435,'CMP-SIN-SD-10-2023'!A:D,4,0)</f>
        <v>10.24</v>
      </c>
      <c r="I3435" s="369"/>
      <c r="J3435" s="25">
        <f t="shared" si="1571"/>
        <v>3.29</v>
      </c>
      <c r="M3435" s="25">
        <f>VLOOKUP(B3435,'CMP-SIN-SD-10-2023'!A:D,4,0)</f>
        <v>10.24</v>
      </c>
      <c r="N3435" s="25" t="b">
        <f t="shared" si="1572"/>
        <v>1</v>
      </c>
    </row>
    <row r="3436" spans="1:16" ht="45" x14ac:dyDescent="0.25">
      <c r="A3436" s="367">
        <f t="shared" si="1570"/>
        <v>93210</v>
      </c>
      <c r="B3436" s="226">
        <v>91870</v>
      </c>
      <c r="C3436" s="227"/>
      <c r="D3436" s="227" t="s">
        <v>1633</v>
      </c>
      <c r="E3436" s="228"/>
      <c r="F3436" s="228" t="s">
        <v>16</v>
      </c>
      <c r="G3436" s="368">
        <v>0.53690000000000004</v>
      </c>
      <c r="H3436" s="369">
        <f>VLOOKUP(B3436,'CMP-SIN-SD-10-2023'!A:D,4,0)</f>
        <v>13.33</v>
      </c>
      <c r="I3436" s="369"/>
      <c r="J3436" s="25">
        <f t="shared" si="1571"/>
        <v>7.15</v>
      </c>
      <c r="M3436" s="25">
        <f>VLOOKUP(B3436,'CMP-SIN-SD-10-2023'!A:D,4,0)</f>
        <v>13.33</v>
      </c>
      <c r="N3436" s="25" t="b">
        <f t="shared" si="1572"/>
        <v>1</v>
      </c>
    </row>
    <row r="3437" spans="1:16" ht="45" x14ac:dyDescent="0.25">
      <c r="A3437" s="367">
        <f t="shared" si="1570"/>
        <v>93210</v>
      </c>
      <c r="B3437" s="226">
        <v>91911</v>
      </c>
      <c r="C3437" s="227"/>
      <c r="D3437" s="227" t="s">
        <v>1640</v>
      </c>
      <c r="E3437" s="228"/>
      <c r="F3437" s="228" t="s">
        <v>6</v>
      </c>
      <c r="G3437" s="368">
        <v>0.1074</v>
      </c>
      <c r="H3437" s="369">
        <f>VLOOKUP(B3437,'CMP-SIN-SD-10-2023'!A:D,4,0)</f>
        <v>17.36</v>
      </c>
      <c r="I3437" s="369"/>
      <c r="J3437" s="25">
        <f t="shared" si="1571"/>
        <v>1.86</v>
      </c>
      <c r="M3437" s="25">
        <f>VLOOKUP(B3437,'CMP-SIN-SD-10-2023'!A:D,4,0)</f>
        <v>17.36</v>
      </c>
      <c r="N3437" s="25" t="b">
        <f t="shared" si="1572"/>
        <v>1</v>
      </c>
    </row>
    <row r="3438" spans="1:16" ht="45" x14ac:dyDescent="0.25">
      <c r="A3438" s="367">
        <f t="shared" si="1570"/>
        <v>93210</v>
      </c>
      <c r="B3438" s="226">
        <v>91924</v>
      </c>
      <c r="C3438" s="227"/>
      <c r="D3438" s="227" t="s">
        <v>1643</v>
      </c>
      <c r="E3438" s="228"/>
      <c r="F3438" s="228" t="s">
        <v>16</v>
      </c>
      <c r="G3438" s="368">
        <v>0.85909999999999997</v>
      </c>
      <c r="H3438" s="369">
        <f>VLOOKUP(B3438,'CMP-SIN-SD-10-2023'!A:D,4,0)</f>
        <v>3.15</v>
      </c>
      <c r="I3438" s="369"/>
      <c r="J3438" s="25">
        <f t="shared" si="1571"/>
        <v>2.7</v>
      </c>
      <c r="M3438" s="25">
        <f>VLOOKUP(B3438,'CMP-SIN-SD-10-2023'!A:D,4,0)</f>
        <v>3.15</v>
      </c>
      <c r="N3438" s="25" t="b">
        <f t="shared" si="1572"/>
        <v>1</v>
      </c>
    </row>
    <row r="3439" spans="1:16" ht="45" x14ac:dyDescent="0.25">
      <c r="A3439" s="367">
        <f t="shared" si="1570"/>
        <v>93210</v>
      </c>
      <c r="B3439" s="226">
        <v>91926</v>
      </c>
      <c r="C3439" s="227"/>
      <c r="D3439" s="227" t="s">
        <v>60</v>
      </c>
      <c r="E3439" s="228"/>
      <c r="F3439" s="228" t="s">
        <v>16</v>
      </c>
      <c r="G3439" s="368">
        <v>2.5503</v>
      </c>
      <c r="H3439" s="369">
        <f>VLOOKUP(B3439,'CMP-SIN-SD-10-2023'!A:D,4,0)</f>
        <v>4.57</v>
      </c>
      <c r="I3439" s="369"/>
      <c r="J3439" s="25">
        <f t="shared" si="1571"/>
        <v>11.65</v>
      </c>
      <c r="M3439" s="25">
        <f>VLOOKUP(B3439,'CMP-SIN-SD-10-2023'!A:D,4,0)</f>
        <v>4.57</v>
      </c>
      <c r="N3439" s="25" t="b">
        <f t="shared" si="1572"/>
        <v>1</v>
      </c>
    </row>
    <row r="3440" spans="1:16" ht="30" x14ac:dyDescent="0.25">
      <c r="A3440" s="367">
        <f t="shared" si="1570"/>
        <v>93210</v>
      </c>
      <c r="B3440" s="226">
        <v>91937</v>
      </c>
      <c r="C3440" s="227"/>
      <c r="D3440" s="227" t="s">
        <v>1657</v>
      </c>
      <c r="E3440" s="228"/>
      <c r="F3440" s="228" t="s">
        <v>6</v>
      </c>
      <c r="G3440" s="368">
        <v>0.16109999999999999</v>
      </c>
      <c r="H3440" s="369">
        <f>VLOOKUP(B3440,'CMP-SIN-SD-10-2023'!A:D,4,0)</f>
        <v>16.37</v>
      </c>
      <c r="I3440" s="369"/>
      <c r="J3440" s="25">
        <f t="shared" si="1571"/>
        <v>2.63</v>
      </c>
      <c r="M3440" s="25">
        <f>VLOOKUP(B3440,'CMP-SIN-SD-10-2023'!A:D,4,0)</f>
        <v>16.37</v>
      </c>
      <c r="N3440" s="25" t="b">
        <f t="shared" si="1572"/>
        <v>1</v>
      </c>
    </row>
    <row r="3441" spans="1:14" ht="30" x14ac:dyDescent="0.25">
      <c r="A3441" s="367">
        <f t="shared" si="1570"/>
        <v>93210</v>
      </c>
      <c r="B3441" s="226">
        <v>92000</v>
      </c>
      <c r="C3441" s="227"/>
      <c r="D3441" s="227" t="s">
        <v>1717</v>
      </c>
      <c r="E3441" s="228"/>
      <c r="F3441" s="228" t="s">
        <v>6</v>
      </c>
      <c r="G3441" s="368">
        <v>2.6800000000000001E-2</v>
      </c>
      <c r="H3441" s="369">
        <f>VLOOKUP(B3441,'CMP-SIN-SD-10-2023'!A:D,4,0)</f>
        <v>34.11</v>
      </c>
      <c r="I3441" s="369"/>
      <c r="J3441" s="25">
        <f t="shared" si="1571"/>
        <v>0.91</v>
      </c>
      <c r="M3441" s="25">
        <f>VLOOKUP(B3441,'CMP-SIN-SD-10-2023'!A:D,4,0)</f>
        <v>34.11</v>
      </c>
      <c r="N3441" s="25" t="b">
        <f t="shared" si="1572"/>
        <v>1</v>
      </c>
    </row>
    <row r="3442" spans="1:14" ht="30" x14ac:dyDescent="0.25">
      <c r="A3442" s="367">
        <f t="shared" si="1570"/>
        <v>93210</v>
      </c>
      <c r="B3442" s="226">
        <v>92008</v>
      </c>
      <c r="C3442" s="227"/>
      <c r="D3442" s="227" t="s">
        <v>1719</v>
      </c>
      <c r="E3442" s="228"/>
      <c r="F3442" s="228" t="s">
        <v>6</v>
      </c>
      <c r="G3442" s="368">
        <v>0.13420000000000001</v>
      </c>
      <c r="H3442" s="369">
        <f>VLOOKUP(B3442,'CMP-SIN-SD-10-2023'!A:D,4,0)</f>
        <v>52.87</v>
      </c>
      <c r="I3442" s="369"/>
      <c r="J3442" s="25">
        <f t="shared" si="1571"/>
        <v>7.09</v>
      </c>
      <c r="M3442" s="25">
        <f>VLOOKUP(B3442,'CMP-SIN-SD-10-2023'!A:D,4,0)</f>
        <v>52.87</v>
      </c>
      <c r="N3442" s="25" t="b">
        <f t="shared" si="1572"/>
        <v>1</v>
      </c>
    </row>
    <row r="3443" spans="1:14" ht="45" x14ac:dyDescent="0.25">
      <c r="A3443" s="367">
        <f t="shared" si="1570"/>
        <v>93210</v>
      </c>
      <c r="B3443" s="226">
        <v>92023</v>
      </c>
      <c r="C3443" s="227"/>
      <c r="D3443" s="227" t="s">
        <v>73</v>
      </c>
      <c r="E3443" s="228"/>
      <c r="F3443" s="228" t="s">
        <v>6</v>
      </c>
      <c r="G3443" s="368">
        <v>2.6800000000000001E-2</v>
      </c>
      <c r="H3443" s="369">
        <f>VLOOKUP(B3443,'CMP-SIN-SD-10-2023'!A:D,4,0)</f>
        <v>55.2</v>
      </c>
      <c r="I3443" s="369"/>
      <c r="J3443" s="25">
        <f t="shared" si="1571"/>
        <v>1.47</v>
      </c>
      <c r="M3443" s="25">
        <f>VLOOKUP(B3443,'CMP-SIN-SD-10-2023'!A:D,4,0)</f>
        <v>55.2</v>
      </c>
      <c r="N3443" s="25" t="b">
        <f t="shared" si="1572"/>
        <v>1</v>
      </c>
    </row>
    <row r="3444" spans="1:14" ht="45" x14ac:dyDescent="0.25">
      <c r="A3444" s="367">
        <f t="shared" si="1570"/>
        <v>93210</v>
      </c>
      <c r="B3444" s="226">
        <v>95805</v>
      </c>
      <c r="C3444" s="227"/>
      <c r="D3444" s="227" t="s">
        <v>5135</v>
      </c>
      <c r="E3444" s="228"/>
      <c r="F3444" s="228" t="s">
        <v>6</v>
      </c>
      <c r="G3444" s="368">
        <v>0.18790000000000001</v>
      </c>
      <c r="H3444" s="369">
        <f>VLOOKUP(B3444,'CMP-SIN-SD-10-2023'!A:D,4,0)</f>
        <v>24.32</v>
      </c>
      <c r="I3444" s="369"/>
      <c r="J3444" s="25">
        <f t="shared" si="1571"/>
        <v>4.5599999999999996</v>
      </c>
      <c r="M3444" s="25">
        <f>VLOOKUP(B3444,'CMP-SIN-SD-10-2023'!A:D,4,0)</f>
        <v>24.32</v>
      </c>
      <c r="N3444" s="25" t="b">
        <f t="shared" si="1572"/>
        <v>1</v>
      </c>
    </row>
    <row r="3445" spans="1:14" ht="45" x14ac:dyDescent="0.25">
      <c r="A3445" s="367">
        <f t="shared" si="1570"/>
        <v>93210</v>
      </c>
      <c r="B3445" s="226">
        <v>95811</v>
      </c>
      <c r="C3445" s="227"/>
      <c r="D3445" s="227" t="s">
        <v>5136</v>
      </c>
      <c r="E3445" s="228"/>
      <c r="F3445" s="228" t="s">
        <v>6</v>
      </c>
      <c r="G3445" s="368">
        <v>2.6800000000000001E-2</v>
      </c>
      <c r="H3445" s="369">
        <f>VLOOKUP(B3445,'CMP-SIN-SD-10-2023'!A:D,4,0)</f>
        <v>20.260000000000002</v>
      </c>
      <c r="I3445" s="369"/>
      <c r="J3445" s="25">
        <f t="shared" si="1571"/>
        <v>0.54</v>
      </c>
      <c r="M3445" s="25">
        <f>VLOOKUP(B3445,'CMP-SIN-SD-10-2023'!A:D,4,0)</f>
        <v>20.260000000000002</v>
      </c>
      <c r="N3445" s="25" t="b">
        <f t="shared" si="1572"/>
        <v>1</v>
      </c>
    </row>
    <row r="3446" spans="1:14" ht="45" x14ac:dyDescent="0.25">
      <c r="A3446" s="367">
        <f t="shared" si="1570"/>
        <v>93210</v>
      </c>
      <c r="B3446" s="226">
        <v>97586</v>
      </c>
      <c r="C3446" s="227"/>
      <c r="D3446" s="227" t="s">
        <v>1725</v>
      </c>
      <c r="E3446" s="228"/>
      <c r="F3446" s="228" t="s">
        <v>6</v>
      </c>
      <c r="G3446" s="368">
        <v>0.16109999999999999</v>
      </c>
      <c r="H3446" s="369">
        <f>VLOOKUP(B3446,'CMP-SIN-SD-10-2023'!A:D,4,0)</f>
        <v>135</v>
      </c>
      <c r="I3446" s="369"/>
      <c r="J3446" s="25">
        <f t="shared" si="1571"/>
        <v>21.74</v>
      </c>
      <c r="M3446" s="25">
        <f>VLOOKUP(B3446,'CMP-SIN-SD-10-2023'!A:D,4,0)</f>
        <v>135</v>
      </c>
      <c r="N3446" s="25" t="b">
        <f t="shared" si="1572"/>
        <v>1</v>
      </c>
    </row>
    <row r="3447" spans="1:14" ht="75" x14ac:dyDescent="0.25">
      <c r="A3447" s="367">
        <f t="shared" si="1570"/>
        <v>93210</v>
      </c>
      <c r="B3447" s="226">
        <v>86934</v>
      </c>
      <c r="C3447" s="227"/>
      <c r="D3447" s="227" t="s">
        <v>2491</v>
      </c>
      <c r="E3447" s="228"/>
      <c r="F3447" s="228" t="s">
        <v>6</v>
      </c>
      <c r="G3447" s="368">
        <v>2.6800000000000001E-2</v>
      </c>
      <c r="H3447" s="369">
        <f>VLOOKUP(B3447,'CMP-SIN-SD-10-2023'!A:D,4,0)</f>
        <v>441.86</v>
      </c>
      <c r="I3447" s="369"/>
      <c r="J3447" s="25">
        <f t="shared" si="1571"/>
        <v>11.84</v>
      </c>
      <c r="M3447" s="25">
        <f>VLOOKUP(B3447,'CMP-SIN-SD-10-2023'!A:D,4,0)</f>
        <v>441.86</v>
      </c>
      <c r="N3447" s="25" t="b">
        <f t="shared" si="1572"/>
        <v>1</v>
      </c>
    </row>
    <row r="3448" spans="1:14" ht="75" x14ac:dyDescent="0.25">
      <c r="A3448" s="367">
        <f t="shared" si="1570"/>
        <v>93210</v>
      </c>
      <c r="B3448" s="226">
        <v>86943</v>
      </c>
      <c r="C3448" s="227"/>
      <c r="D3448" s="227" t="s">
        <v>2499</v>
      </c>
      <c r="E3448" s="228"/>
      <c r="F3448" s="228" t="s">
        <v>6</v>
      </c>
      <c r="G3448" s="368">
        <v>2.6800000000000001E-2</v>
      </c>
      <c r="H3448" s="369">
        <f>VLOOKUP(B3448,'CMP-SIN-SD-10-2023'!A:D,4,0)</f>
        <v>252.61</v>
      </c>
      <c r="I3448" s="369"/>
      <c r="J3448" s="25">
        <f t="shared" si="1571"/>
        <v>6.76</v>
      </c>
      <c r="M3448" s="25">
        <f>VLOOKUP(B3448,'CMP-SIN-SD-10-2023'!A:D,4,0)</f>
        <v>252.61</v>
      </c>
      <c r="N3448" s="25" t="b">
        <f t="shared" si="1572"/>
        <v>1</v>
      </c>
    </row>
    <row r="3449" spans="1:14" ht="45" x14ac:dyDescent="0.25">
      <c r="A3449" s="367">
        <f t="shared" si="1570"/>
        <v>93210</v>
      </c>
      <c r="B3449" s="226">
        <v>89711</v>
      </c>
      <c r="C3449" s="227"/>
      <c r="D3449" s="227" t="s">
        <v>5137</v>
      </c>
      <c r="E3449" s="228"/>
      <c r="F3449" s="228" t="s">
        <v>16</v>
      </c>
      <c r="G3449" s="368">
        <v>8.8599999999999998E-2</v>
      </c>
      <c r="H3449" s="369">
        <f>VLOOKUP(B3449,'CMP-SIN-SD-10-2023'!A:D,4,0)</f>
        <v>21.05</v>
      </c>
      <c r="I3449" s="369"/>
      <c r="J3449" s="25">
        <f t="shared" si="1571"/>
        <v>1.86</v>
      </c>
      <c r="M3449" s="25">
        <f>VLOOKUP(B3449,'CMP-SIN-SD-10-2023'!A:D,4,0)</f>
        <v>21.05</v>
      </c>
      <c r="N3449" s="25" t="b">
        <f t="shared" si="1572"/>
        <v>1</v>
      </c>
    </row>
    <row r="3450" spans="1:14" ht="45" x14ac:dyDescent="0.25">
      <c r="A3450" s="367">
        <f t="shared" si="1570"/>
        <v>93210</v>
      </c>
      <c r="B3450" s="226">
        <v>89714</v>
      </c>
      <c r="C3450" s="227"/>
      <c r="D3450" s="227" t="s">
        <v>5139</v>
      </c>
      <c r="E3450" s="228"/>
      <c r="F3450" s="228" t="s">
        <v>16</v>
      </c>
      <c r="G3450" s="368">
        <v>0.14230000000000001</v>
      </c>
      <c r="H3450" s="369">
        <f>VLOOKUP(B3450,'CMP-SIN-SD-10-2023'!A:D,4,0)</f>
        <v>36.65</v>
      </c>
      <c r="I3450" s="369"/>
      <c r="J3450" s="25">
        <f t="shared" si="1571"/>
        <v>5.21</v>
      </c>
      <c r="M3450" s="25">
        <f>VLOOKUP(B3450,'CMP-SIN-SD-10-2023'!A:D,4,0)</f>
        <v>36.65</v>
      </c>
      <c r="N3450" s="25" t="b">
        <f t="shared" si="1572"/>
        <v>1</v>
      </c>
    </row>
    <row r="3451" spans="1:14" ht="45" x14ac:dyDescent="0.25">
      <c r="A3451" s="367">
        <f t="shared" si="1570"/>
        <v>93210</v>
      </c>
      <c r="B3451" s="226">
        <v>89724</v>
      </c>
      <c r="C3451" s="227"/>
      <c r="D3451" s="227" t="s">
        <v>5140</v>
      </c>
      <c r="E3451" s="228"/>
      <c r="F3451" s="228" t="s">
        <v>6</v>
      </c>
      <c r="G3451" s="368">
        <v>5.3699999999999998E-2</v>
      </c>
      <c r="H3451" s="369">
        <f>VLOOKUP(B3451,'CMP-SIN-SD-10-2023'!A:D,4,0)</f>
        <v>10.14</v>
      </c>
      <c r="I3451" s="369"/>
      <c r="J3451" s="25">
        <f t="shared" si="1571"/>
        <v>0.54</v>
      </c>
      <c r="M3451" s="25">
        <f>VLOOKUP(B3451,'CMP-SIN-SD-10-2023'!A:D,4,0)</f>
        <v>10.14</v>
      </c>
      <c r="N3451" s="25" t="b">
        <f t="shared" si="1572"/>
        <v>1</v>
      </c>
    </row>
    <row r="3452" spans="1:14" ht="45" x14ac:dyDescent="0.25">
      <c r="A3452" s="367">
        <f t="shared" si="1570"/>
        <v>93210</v>
      </c>
      <c r="B3452" s="226">
        <v>89957</v>
      </c>
      <c r="C3452" s="227"/>
      <c r="D3452" s="227" t="s">
        <v>2530</v>
      </c>
      <c r="E3452" s="228"/>
      <c r="F3452" s="228" t="s">
        <v>6</v>
      </c>
      <c r="G3452" s="368">
        <v>5.3699999999999998E-2</v>
      </c>
      <c r="H3452" s="369">
        <f>VLOOKUP(B3452,'CMP-SIN-SD-10-2023'!A:D,4,0)</f>
        <v>142.44999999999999</v>
      </c>
      <c r="I3452" s="369"/>
      <c r="J3452" s="25">
        <f t="shared" si="1571"/>
        <v>7.64</v>
      </c>
      <c r="M3452" s="25">
        <f>VLOOKUP(B3452,'CMP-SIN-SD-10-2023'!A:D,4,0)</f>
        <v>142.44999999999999</v>
      </c>
      <c r="N3452" s="25" t="b">
        <f t="shared" si="1572"/>
        <v>1</v>
      </c>
    </row>
    <row r="3453" spans="1:14" ht="60" x14ac:dyDescent="0.25">
      <c r="A3453" s="367">
        <f t="shared" si="1570"/>
        <v>93210</v>
      </c>
      <c r="B3453" s="226">
        <v>91170</v>
      </c>
      <c r="C3453" s="227"/>
      <c r="D3453" s="227" t="s">
        <v>14106</v>
      </c>
      <c r="E3453" s="228"/>
      <c r="F3453" s="228" t="s">
        <v>16</v>
      </c>
      <c r="G3453" s="368">
        <v>0.3221</v>
      </c>
      <c r="H3453" s="369">
        <f>VLOOKUP(B3453,'CMP-SIN-SD-10-2023'!A:D,4,0)</f>
        <v>10.26</v>
      </c>
      <c r="I3453" s="369"/>
      <c r="J3453" s="25">
        <f t="shared" si="1571"/>
        <v>3.3</v>
      </c>
      <c r="M3453" s="25">
        <f>VLOOKUP(B3453,'CMP-SIN-SD-10-2023'!A:D,4,0)</f>
        <v>10.26</v>
      </c>
      <c r="N3453" s="25" t="b">
        <f t="shared" si="1572"/>
        <v>1</v>
      </c>
    </row>
    <row r="3454" spans="1:14" ht="45" x14ac:dyDescent="0.25">
      <c r="A3454" s="367">
        <f t="shared" si="1570"/>
        <v>93210</v>
      </c>
      <c r="B3454" s="226">
        <v>91173</v>
      </c>
      <c r="C3454" s="227"/>
      <c r="D3454" s="227" t="s">
        <v>2557</v>
      </c>
      <c r="E3454" s="228"/>
      <c r="F3454" s="228" t="s">
        <v>16</v>
      </c>
      <c r="G3454" s="368">
        <v>0.53690000000000004</v>
      </c>
      <c r="H3454" s="369">
        <f>VLOOKUP(B3454,'CMP-SIN-SD-10-2023'!A:D,4,0)</f>
        <v>3.82</v>
      </c>
      <c r="I3454" s="369"/>
      <c r="J3454" s="25">
        <f t="shared" si="1571"/>
        <v>2.0499999999999998</v>
      </c>
      <c r="M3454" s="25">
        <f>VLOOKUP(B3454,'CMP-SIN-SD-10-2023'!A:D,4,0)</f>
        <v>3.82</v>
      </c>
      <c r="N3454" s="25" t="b">
        <f t="shared" si="1572"/>
        <v>1</v>
      </c>
    </row>
    <row r="3455" spans="1:14" ht="45" x14ac:dyDescent="0.25">
      <c r="A3455" s="367">
        <f t="shared" si="1570"/>
        <v>93210</v>
      </c>
      <c r="B3455" s="226">
        <v>97906</v>
      </c>
      <c r="C3455" s="227"/>
      <c r="D3455" s="227" t="s">
        <v>4225</v>
      </c>
      <c r="E3455" s="228"/>
      <c r="F3455" s="228" t="s">
        <v>6</v>
      </c>
      <c r="G3455" s="368">
        <v>2.6800000000000001E-2</v>
      </c>
      <c r="H3455" s="369">
        <f>VLOOKUP(B3455,'CMP-SIN-SD-10-2023'!A:D,4,0)</f>
        <v>474.79</v>
      </c>
      <c r="I3455" s="369"/>
      <c r="J3455" s="25">
        <f t="shared" si="1571"/>
        <v>12.72</v>
      </c>
      <c r="M3455" s="25">
        <f>VLOOKUP(B3455,'CMP-SIN-SD-10-2023'!A:D,4,0)</f>
        <v>474.79</v>
      </c>
      <c r="N3455" s="25" t="b">
        <f t="shared" si="1572"/>
        <v>1</v>
      </c>
    </row>
    <row r="3456" spans="1:14" ht="45" x14ac:dyDescent="0.25">
      <c r="A3456" s="367">
        <f t="shared" si="1570"/>
        <v>93210</v>
      </c>
      <c r="B3456" s="226">
        <v>98102</v>
      </c>
      <c r="C3456" s="227"/>
      <c r="D3456" s="227" t="s">
        <v>4228</v>
      </c>
      <c r="E3456" s="228"/>
      <c r="F3456" s="228" t="s">
        <v>6</v>
      </c>
      <c r="G3456" s="368">
        <v>2.6800000000000001E-2</v>
      </c>
      <c r="H3456" s="369">
        <f>VLOOKUP(B3456,'CMP-SIN-SD-10-2023'!A:D,4,0)</f>
        <v>172.97</v>
      </c>
      <c r="I3456" s="369"/>
      <c r="J3456" s="25">
        <f t="shared" si="1571"/>
        <v>4.63</v>
      </c>
      <c r="M3456" s="25">
        <f>VLOOKUP(B3456,'CMP-SIN-SD-10-2023'!A:D,4,0)</f>
        <v>172.97</v>
      </c>
      <c r="N3456" s="25" t="b">
        <f t="shared" si="1572"/>
        <v>1</v>
      </c>
    </row>
    <row r="3457" spans="1:16" ht="30" x14ac:dyDescent="0.25">
      <c r="A3457" s="367">
        <f t="shared" si="1570"/>
        <v>93210</v>
      </c>
      <c r="B3457" s="226">
        <v>93358</v>
      </c>
      <c r="C3457" s="227"/>
      <c r="D3457" s="227" t="s">
        <v>4272</v>
      </c>
      <c r="E3457" s="228"/>
      <c r="F3457" s="228" t="s">
        <v>12</v>
      </c>
      <c r="G3457" s="368">
        <v>3.9E-2</v>
      </c>
      <c r="H3457" s="369">
        <f>VLOOKUP(B3457,'CMP-SIN-SD-10-2023'!A:D,4,0)</f>
        <v>86.67</v>
      </c>
      <c r="I3457" s="369"/>
      <c r="J3457" s="25">
        <f t="shared" si="1571"/>
        <v>3.38</v>
      </c>
      <c r="M3457" s="25">
        <f>VLOOKUP(B3457,'CMP-SIN-SD-10-2023'!A:D,4,0)</f>
        <v>86.67</v>
      </c>
      <c r="N3457" s="25" t="b">
        <f t="shared" si="1572"/>
        <v>1</v>
      </c>
    </row>
    <row r="3458" spans="1:16" ht="30" x14ac:dyDescent="0.25">
      <c r="A3458" s="367">
        <f t="shared" si="1570"/>
        <v>93210</v>
      </c>
      <c r="B3458" s="226">
        <v>93382</v>
      </c>
      <c r="C3458" s="227"/>
      <c r="D3458" s="227" t="s">
        <v>15</v>
      </c>
      <c r="E3458" s="228"/>
      <c r="F3458" s="228" t="s">
        <v>12</v>
      </c>
      <c r="G3458" s="368">
        <v>0.01</v>
      </c>
      <c r="H3458" s="369">
        <f>VLOOKUP(B3458,'CMP-SIN-SD-10-2023'!A:D,4,0)</f>
        <v>25.28</v>
      </c>
      <c r="I3458" s="369"/>
      <c r="J3458" s="25">
        <f t="shared" si="1571"/>
        <v>0.25</v>
      </c>
      <c r="M3458" s="25">
        <f>VLOOKUP(B3458,'CMP-SIN-SD-10-2023'!A:D,4,0)</f>
        <v>25.28</v>
      </c>
      <c r="N3458" s="25" t="b">
        <f t="shared" si="1572"/>
        <v>1</v>
      </c>
      <c r="O3458" s="377"/>
      <c r="P3458" s="377"/>
    </row>
    <row r="3459" spans="1:16" ht="30" x14ac:dyDescent="0.25">
      <c r="A3459" s="367">
        <f t="shared" si="1570"/>
        <v>93210</v>
      </c>
      <c r="B3459" s="226">
        <v>88489</v>
      </c>
      <c r="C3459" s="227"/>
      <c r="D3459" s="227" t="s">
        <v>39</v>
      </c>
      <c r="E3459" s="228"/>
      <c r="F3459" s="228" t="s">
        <v>3</v>
      </c>
      <c r="G3459" s="368">
        <v>1.4293</v>
      </c>
      <c r="H3459" s="369">
        <f>VLOOKUP(B3459,'CMP-SIN-SD-10-2023'!A:D,4,0)</f>
        <v>13.65</v>
      </c>
      <c r="I3459" s="369"/>
      <c r="J3459" s="25">
        <f t="shared" si="1571"/>
        <v>19.5</v>
      </c>
      <c r="M3459" s="25">
        <f>VLOOKUP(B3459,'CMP-SIN-SD-10-2023'!A:D,4,0)</f>
        <v>13.65</v>
      </c>
      <c r="N3459" s="25" t="b">
        <f t="shared" si="1572"/>
        <v>1</v>
      </c>
      <c r="O3459" s="377"/>
      <c r="P3459" s="377"/>
    </row>
    <row r="3460" spans="1:16" x14ac:dyDescent="0.25">
      <c r="A3460" s="367">
        <f t="shared" si="1570"/>
        <v>93210</v>
      </c>
      <c r="B3460" s="226">
        <v>88262</v>
      </c>
      <c r="C3460" s="227"/>
      <c r="D3460" s="227" t="s">
        <v>3302</v>
      </c>
      <c r="E3460" s="228"/>
      <c r="F3460" s="228" t="s">
        <v>517</v>
      </c>
      <c r="G3460" s="368">
        <v>1.1154999999999999</v>
      </c>
      <c r="H3460" s="369">
        <f>VLOOKUP(B3460,'CMP-SIN-SD-10-2023'!A:D,4,0)</f>
        <v>29.14</v>
      </c>
      <c r="I3460" s="369"/>
      <c r="J3460" s="25">
        <f t="shared" si="1571"/>
        <v>32.5</v>
      </c>
      <c r="M3460" s="25">
        <f>VLOOKUP(B3460,'CMP-SIN-SD-10-2023'!A:D,4,0)</f>
        <v>29.14</v>
      </c>
      <c r="N3460" s="25" t="b">
        <f t="shared" si="1572"/>
        <v>1</v>
      </c>
      <c r="O3460" s="377"/>
      <c r="P3460" s="377"/>
    </row>
    <row r="3461" spans="1:16" ht="30" x14ac:dyDescent="0.25">
      <c r="A3461" s="367">
        <f t="shared" si="1570"/>
        <v>93210</v>
      </c>
      <c r="B3461" s="226">
        <v>101891</v>
      </c>
      <c r="C3461" s="227"/>
      <c r="D3461" s="227" t="s">
        <v>1694</v>
      </c>
      <c r="E3461" s="228"/>
      <c r="F3461" s="228" t="s">
        <v>6</v>
      </c>
      <c r="G3461" s="368">
        <v>0.1074</v>
      </c>
      <c r="H3461" s="369">
        <f>VLOOKUP(B3461,'CMP-SIN-SD-10-2023'!A:D,4,0)</f>
        <v>37.42</v>
      </c>
      <c r="I3461" s="369"/>
      <c r="J3461" s="25">
        <f t="shared" si="1571"/>
        <v>4.01</v>
      </c>
      <c r="M3461" s="25">
        <f>VLOOKUP(B3461,'CMP-SIN-SD-10-2023'!A:D,4,0)</f>
        <v>37.42</v>
      </c>
      <c r="N3461" s="25" t="b">
        <f t="shared" si="1572"/>
        <v>1</v>
      </c>
      <c r="O3461" s="377"/>
      <c r="P3461" s="377"/>
    </row>
    <row r="3462" spans="1:16" ht="45" x14ac:dyDescent="0.25">
      <c r="A3462" s="367">
        <f t="shared" si="1570"/>
        <v>93210</v>
      </c>
      <c r="B3462" s="226">
        <v>101876</v>
      </c>
      <c r="C3462" s="227"/>
      <c r="D3462" s="227" t="s">
        <v>1685</v>
      </c>
      <c r="E3462" s="228"/>
      <c r="F3462" s="228" t="s">
        <v>6</v>
      </c>
      <c r="G3462" s="368">
        <v>2.6800000000000001E-2</v>
      </c>
      <c r="H3462" s="369">
        <f>VLOOKUP(B3462,'CMP-SIN-SD-10-2023'!A:D,4,0)</f>
        <v>119.05</v>
      </c>
      <c r="I3462" s="369"/>
      <c r="J3462" s="25">
        <f t="shared" si="1571"/>
        <v>3.19</v>
      </c>
      <c r="M3462" s="25">
        <f>VLOOKUP(B3462,'CMP-SIN-SD-10-2023'!A:D,4,0)</f>
        <v>119.05</v>
      </c>
      <c r="N3462" s="25" t="b">
        <f t="shared" si="1572"/>
        <v>1</v>
      </c>
      <c r="O3462" s="377"/>
      <c r="P3462" s="377"/>
    </row>
    <row r="3463" spans="1:16" ht="30" x14ac:dyDescent="0.25">
      <c r="A3463" s="367">
        <f t="shared" si="1570"/>
        <v>93210</v>
      </c>
      <c r="B3463" s="226">
        <v>10886</v>
      </c>
      <c r="C3463" s="227"/>
      <c r="D3463" s="227" t="s">
        <v>7605</v>
      </c>
      <c r="E3463" s="228"/>
      <c r="F3463" s="228" t="s">
        <v>6</v>
      </c>
      <c r="G3463" s="368">
        <v>2.6800000000000001E-2</v>
      </c>
      <c r="H3463" s="369">
        <f>VLOOKUP(B3463,'INS-SIN-SD-10-2023'!A:D,4,0)</f>
        <v>192.5</v>
      </c>
      <c r="I3463" s="369"/>
      <c r="J3463" s="25">
        <f t="shared" si="1571"/>
        <v>5.15</v>
      </c>
      <c r="M3463" s="25">
        <f>VLOOKUP(B3463,'INS-SIN-SD-10-2023'!A:D,4,0)</f>
        <v>192.5</v>
      </c>
      <c r="N3463" s="25" t="b">
        <f t="shared" si="1572"/>
        <v>1</v>
      </c>
      <c r="O3463" s="377"/>
      <c r="P3463" s="377" t="s">
        <v>13773</v>
      </c>
    </row>
    <row r="3464" spans="1:16" ht="30" x14ac:dyDescent="0.25">
      <c r="A3464" s="367">
        <f t="shared" si="1570"/>
        <v>93210</v>
      </c>
      <c r="B3464" s="226">
        <v>10891</v>
      </c>
      <c r="C3464" s="227"/>
      <c r="D3464" s="227" t="s">
        <v>7607</v>
      </c>
      <c r="E3464" s="228"/>
      <c r="F3464" s="228" t="s">
        <v>6</v>
      </c>
      <c r="G3464" s="368">
        <v>2.6800000000000001E-2</v>
      </c>
      <c r="H3464" s="369">
        <f>VLOOKUP(B3464,'INS-SIN-SD-10-2023'!A:D,4,0)</f>
        <v>186.15</v>
      </c>
      <c r="I3464" s="369"/>
      <c r="J3464" s="25">
        <f t="shared" si="1571"/>
        <v>4.9800000000000004</v>
      </c>
      <c r="M3464" s="25">
        <f>VLOOKUP(B3464,'INS-SIN-SD-10-2023'!A:D,4,0)</f>
        <v>186.15</v>
      </c>
      <c r="N3464" s="25" t="b">
        <f t="shared" si="1572"/>
        <v>1</v>
      </c>
      <c r="O3464" s="377"/>
      <c r="P3464" s="377" t="s">
        <v>13773</v>
      </c>
    </row>
    <row r="3465" spans="1:16" ht="60" x14ac:dyDescent="0.25">
      <c r="A3465" s="367">
        <f t="shared" si="1570"/>
        <v>93210</v>
      </c>
      <c r="B3465" s="226">
        <v>3080</v>
      </c>
      <c r="C3465" s="227"/>
      <c r="D3465" s="227" t="s">
        <v>7608</v>
      </c>
      <c r="E3465" s="228"/>
      <c r="F3465" s="228" t="s">
        <v>13863</v>
      </c>
      <c r="G3465" s="368">
        <v>2.6800000000000001E-2</v>
      </c>
      <c r="H3465" s="369">
        <f>VLOOKUP(B3465,'INS-SIN-SD-10-2023'!A:D,4,0)</f>
        <v>77.45</v>
      </c>
      <c r="I3465" s="369"/>
      <c r="J3465" s="25">
        <f t="shared" si="1571"/>
        <v>2.0699999999999998</v>
      </c>
      <c r="M3465" s="25">
        <f>VLOOKUP(B3465,'INS-SIN-SD-10-2023'!A:D,4,0)</f>
        <v>77.45</v>
      </c>
      <c r="N3465" s="25" t="b">
        <f t="shared" si="1572"/>
        <v>1</v>
      </c>
      <c r="O3465" s="377"/>
      <c r="P3465" s="377" t="s">
        <v>13773</v>
      </c>
    </row>
    <row r="3466" spans="1:16" ht="30" x14ac:dyDescent="0.25">
      <c r="A3466" s="367">
        <f t="shared" si="1570"/>
        <v>93210</v>
      </c>
      <c r="B3466" s="226">
        <v>11587</v>
      </c>
      <c r="C3466" s="227"/>
      <c r="D3466" s="227" t="s">
        <v>7619</v>
      </c>
      <c r="E3466" s="228"/>
      <c r="F3466" s="228" t="s">
        <v>3</v>
      </c>
      <c r="G3466" s="368">
        <v>1</v>
      </c>
      <c r="H3466" s="369">
        <f>VLOOKUP(B3466,'INS-SIN-SD-10-2023'!A:D,4,0)</f>
        <v>80.41</v>
      </c>
      <c r="I3466" s="369"/>
      <c r="J3466" s="25">
        <f t="shared" si="1571"/>
        <v>80.41</v>
      </c>
      <c r="M3466" s="25">
        <f>VLOOKUP(B3466,'INS-SIN-SD-10-2023'!A:D,4,0)</f>
        <v>80.41</v>
      </c>
      <c r="N3466" s="25" t="b">
        <f t="shared" si="1572"/>
        <v>1</v>
      </c>
      <c r="O3466" s="377"/>
      <c r="P3466" s="377" t="s">
        <v>13773</v>
      </c>
    </row>
    <row r="3467" spans="1:16" ht="45" x14ac:dyDescent="0.25">
      <c r="A3467" s="378">
        <f t="shared" si="1570"/>
        <v>93210</v>
      </c>
      <c r="B3467" s="379">
        <v>37525</v>
      </c>
      <c r="C3467" s="380"/>
      <c r="D3467" s="380" t="s">
        <v>7806</v>
      </c>
      <c r="E3467" s="381"/>
      <c r="F3467" s="381" t="s">
        <v>16</v>
      </c>
      <c r="G3467" s="382">
        <v>1.2782</v>
      </c>
      <c r="H3467" s="383">
        <f>VLOOKUP(B3467,'INS-SIN-SD-10-2023'!A:D,4,0)</f>
        <v>3.46</v>
      </c>
      <c r="I3467" s="383"/>
      <c r="J3467" s="25">
        <f t="shared" si="1571"/>
        <v>4.42</v>
      </c>
      <c r="M3467" s="25">
        <f>VLOOKUP(B3467,'INS-SIN-SD-10-2023'!A:D,4,0)</f>
        <v>3.46</v>
      </c>
      <c r="N3467" s="25" t="b">
        <f t="shared" si="1572"/>
        <v>1</v>
      </c>
      <c r="O3467" s="377"/>
      <c r="P3467" s="377" t="s">
        <v>13773</v>
      </c>
    </row>
    <row r="3468" spans="1:16" ht="45" x14ac:dyDescent="0.25">
      <c r="A3468" s="328">
        <v>93212</v>
      </c>
      <c r="B3468" s="357"/>
      <c r="C3468" s="339" t="s">
        <v>9</v>
      </c>
      <c r="D3468" s="339"/>
      <c r="E3468" s="334" t="s">
        <v>3</v>
      </c>
      <c r="F3468" s="334"/>
      <c r="G3468" s="358"/>
      <c r="H3468" s="359"/>
      <c r="I3468" s="340">
        <f>SUMIF(A:A,A3468,J:J)</f>
        <v>1062.0199999999998</v>
      </c>
      <c r="J3468" s="377"/>
      <c r="K3468" s="377"/>
      <c r="L3468" s="377"/>
      <c r="M3468" s="377"/>
      <c r="N3468" s="377"/>
      <c r="O3468" s="377"/>
      <c r="P3468" s="377"/>
    </row>
    <row r="3469" spans="1:16" ht="45" x14ac:dyDescent="0.25">
      <c r="A3469" s="390">
        <f t="shared" ref="A3469:A3532" si="1573">IF(O3469&lt;&gt;0,O3469,A3468)</f>
        <v>93212</v>
      </c>
      <c r="B3469" s="391">
        <v>98441</v>
      </c>
      <c r="C3469" s="392"/>
      <c r="D3469" s="392" t="s">
        <v>254</v>
      </c>
      <c r="E3469" s="393"/>
      <c r="F3469" s="393" t="s">
        <v>3</v>
      </c>
      <c r="G3469" s="394">
        <v>0.26119999999999999</v>
      </c>
      <c r="H3469" s="395">
        <f>VLOOKUP(B3469,'CMP-SIN-SD-10-2023'!A:D,4,0)</f>
        <v>157.16999999999999</v>
      </c>
      <c r="I3469" s="395"/>
      <c r="J3469" s="25">
        <f t="shared" ref="J3469:J3532" si="1574">TRUNC((H3469*G3469),2)</f>
        <v>41.05</v>
      </c>
      <c r="M3469" s="25">
        <f>VLOOKUP(B3469,'CMP-SIN-SD-10-2023'!A:D,4,0)</f>
        <v>157.16999999999999</v>
      </c>
      <c r="N3469" s="25" t="b">
        <f t="shared" ref="N3469:N3532" si="1575">M3469=H3469</f>
        <v>1</v>
      </c>
      <c r="O3469" s="377"/>
      <c r="P3469" s="377"/>
    </row>
    <row r="3470" spans="1:16" ht="45" x14ac:dyDescent="0.25">
      <c r="A3470" s="367">
        <f t="shared" si="1573"/>
        <v>93212</v>
      </c>
      <c r="B3470" s="226">
        <v>98442</v>
      </c>
      <c r="C3470" s="227"/>
      <c r="D3470" s="227" t="s">
        <v>255</v>
      </c>
      <c r="E3470" s="228"/>
      <c r="F3470" s="228" t="s">
        <v>3</v>
      </c>
      <c r="G3470" s="368">
        <v>0.30070000000000002</v>
      </c>
      <c r="H3470" s="369">
        <f>VLOOKUP(B3470,'CMP-SIN-SD-10-2023'!A:D,4,0)</f>
        <v>160.76</v>
      </c>
      <c r="I3470" s="369"/>
      <c r="J3470" s="25">
        <f t="shared" si="1574"/>
        <v>48.34</v>
      </c>
      <c r="M3470" s="25">
        <f>VLOOKUP(B3470,'CMP-SIN-SD-10-2023'!A:D,4,0)</f>
        <v>160.76</v>
      </c>
      <c r="N3470" s="25" t="b">
        <f t="shared" si="1575"/>
        <v>1</v>
      </c>
      <c r="O3470" s="377"/>
      <c r="P3470" s="377"/>
    </row>
    <row r="3471" spans="1:16" ht="45" x14ac:dyDescent="0.25">
      <c r="A3471" s="367">
        <f t="shared" si="1573"/>
        <v>93212</v>
      </c>
      <c r="B3471" s="226">
        <v>98443</v>
      </c>
      <c r="C3471" s="227"/>
      <c r="D3471" s="227" t="s">
        <v>256</v>
      </c>
      <c r="E3471" s="228"/>
      <c r="F3471" s="228" t="s">
        <v>3</v>
      </c>
      <c r="G3471" s="368">
        <v>8.3000000000000004E-2</v>
      </c>
      <c r="H3471" s="369">
        <f>VLOOKUP(B3471,'CMP-SIN-SD-10-2023'!A:D,4,0)</f>
        <v>136.13999999999999</v>
      </c>
      <c r="I3471" s="369"/>
      <c r="J3471" s="25">
        <f t="shared" si="1574"/>
        <v>11.29</v>
      </c>
      <c r="M3471" s="25">
        <f>VLOOKUP(B3471,'CMP-SIN-SD-10-2023'!A:D,4,0)</f>
        <v>136.13999999999999</v>
      </c>
      <c r="N3471" s="25" t="b">
        <f t="shared" si="1575"/>
        <v>1</v>
      </c>
      <c r="O3471" s="377"/>
      <c r="P3471" s="377"/>
    </row>
    <row r="3472" spans="1:16" ht="45" x14ac:dyDescent="0.25">
      <c r="A3472" s="367">
        <f t="shared" si="1573"/>
        <v>93212</v>
      </c>
      <c r="B3472" s="226">
        <v>98444</v>
      </c>
      <c r="C3472" s="227"/>
      <c r="D3472" s="227" t="s">
        <v>257</v>
      </c>
      <c r="E3472" s="228"/>
      <c r="F3472" s="228" t="s">
        <v>3</v>
      </c>
      <c r="G3472" s="368">
        <v>9.5600000000000004E-2</v>
      </c>
      <c r="H3472" s="369">
        <f>VLOOKUP(B3472,'CMP-SIN-SD-10-2023'!A:D,4,0)</f>
        <v>138.69999999999999</v>
      </c>
      <c r="I3472" s="369"/>
      <c r="J3472" s="25">
        <f t="shared" si="1574"/>
        <v>13.25</v>
      </c>
      <c r="M3472" s="25">
        <f>VLOOKUP(B3472,'CMP-SIN-SD-10-2023'!A:D,4,0)</f>
        <v>138.69999999999999</v>
      </c>
      <c r="N3472" s="25" t="b">
        <f t="shared" si="1575"/>
        <v>1</v>
      </c>
      <c r="O3472" s="377"/>
      <c r="P3472" s="377"/>
    </row>
    <row r="3473" spans="1:16" ht="45" x14ac:dyDescent="0.25">
      <c r="A3473" s="367">
        <f t="shared" si="1573"/>
        <v>93212</v>
      </c>
      <c r="B3473" s="226">
        <v>98445</v>
      </c>
      <c r="C3473" s="227"/>
      <c r="D3473" s="227" t="s">
        <v>258</v>
      </c>
      <c r="E3473" s="228"/>
      <c r="F3473" s="228" t="s">
        <v>3</v>
      </c>
      <c r="G3473" s="368">
        <v>0.40810000000000002</v>
      </c>
      <c r="H3473" s="369">
        <f>VLOOKUP(B3473,'CMP-SIN-SD-10-2023'!A:D,4,0)</f>
        <v>191.98</v>
      </c>
      <c r="I3473" s="369"/>
      <c r="J3473" s="25">
        <f t="shared" si="1574"/>
        <v>78.34</v>
      </c>
      <c r="M3473" s="25">
        <f>VLOOKUP(B3473,'CMP-SIN-SD-10-2023'!A:D,4,0)</f>
        <v>191.98</v>
      </c>
      <c r="N3473" s="25" t="b">
        <f t="shared" si="1575"/>
        <v>1</v>
      </c>
      <c r="O3473" s="377"/>
      <c r="P3473" s="377"/>
    </row>
    <row r="3474" spans="1:16" ht="45" x14ac:dyDescent="0.25">
      <c r="A3474" s="367">
        <f t="shared" si="1573"/>
        <v>93212</v>
      </c>
      <c r="B3474" s="226">
        <v>98446</v>
      </c>
      <c r="C3474" s="227"/>
      <c r="D3474" s="227" t="s">
        <v>259</v>
      </c>
      <c r="E3474" s="228"/>
      <c r="F3474" s="228" t="s">
        <v>3</v>
      </c>
      <c r="G3474" s="368">
        <v>0.31819999999999998</v>
      </c>
      <c r="H3474" s="369">
        <f>VLOOKUP(B3474,'CMP-SIN-SD-10-2023'!A:D,4,0)</f>
        <v>249.74</v>
      </c>
      <c r="I3474" s="369"/>
      <c r="J3474" s="25">
        <f t="shared" si="1574"/>
        <v>79.459999999999994</v>
      </c>
      <c r="M3474" s="25">
        <f>VLOOKUP(B3474,'CMP-SIN-SD-10-2023'!A:D,4,0)</f>
        <v>249.74</v>
      </c>
      <c r="N3474" s="25" t="b">
        <f t="shared" si="1575"/>
        <v>1</v>
      </c>
    </row>
    <row r="3475" spans="1:16" ht="45" x14ac:dyDescent="0.25">
      <c r="A3475" s="367">
        <f t="shared" si="1573"/>
        <v>93212</v>
      </c>
      <c r="B3475" s="226">
        <v>98447</v>
      </c>
      <c r="C3475" s="227"/>
      <c r="D3475" s="227" t="s">
        <v>260</v>
      </c>
      <c r="E3475" s="228"/>
      <c r="F3475" s="228" t="s">
        <v>3</v>
      </c>
      <c r="G3475" s="368">
        <v>0.12970000000000001</v>
      </c>
      <c r="H3475" s="369">
        <f>VLOOKUP(B3475,'CMP-SIN-SD-10-2023'!A:D,4,0)</f>
        <v>162.62</v>
      </c>
      <c r="I3475" s="369"/>
      <c r="J3475" s="25">
        <f t="shared" si="1574"/>
        <v>21.09</v>
      </c>
      <c r="M3475" s="25">
        <f>VLOOKUP(B3475,'CMP-SIN-SD-10-2023'!A:D,4,0)</f>
        <v>162.62</v>
      </c>
      <c r="N3475" s="25" t="b">
        <f t="shared" si="1575"/>
        <v>1</v>
      </c>
    </row>
    <row r="3476" spans="1:16" ht="45" x14ac:dyDescent="0.25">
      <c r="A3476" s="367">
        <f t="shared" si="1573"/>
        <v>93212</v>
      </c>
      <c r="B3476" s="226">
        <v>98448</v>
      </c>
      <c r="C3476" s="227"/>
      <c r="D3476" s="227" t="s">
        <v>261</v>
      </c>
      <c r="E3476" s="228"/>
      <c r="F3476" s="228" t="s">
        <v>3</v>
      </c>
      <c r="G3476" s="368">
        <v>0.1011</v>
      </c>
      <c r="H3476" s="369">
        <f>VLOOKUP(B3476,'CMP-SIN-SD-10-2023'!A:D,4,0)</f>
        <v>207.51</v>
      </c>
      <c r="I3476" s="369"/>
      <c r="J3476" s="25">
        <f t="shared" si="1574"/>
        <v>20.97</v>
      </c>
      <c r="M3476" s="25">
        <f>VLOOKUP(B3476,'CMP-SIN-SD-10-2023'!A:D,4,0)</f>
        <v>207.51</v>
      </c>
      <c r="N3476" s="25" t="b">
        <f t="shared" si="1575"/>
        <v>1</v>
      </c>
    </row>
    <row r="3477" spans="1:16" ht="60" x14ac:dyDescent="0.25">
      <c r="A3477" s="367">
        <f t="shared" si="1573"/>
        <v>93212</v>
      </c>
      <c r="B3477" s="226">
        <v>92543</v>
      </c>
      <c r="C3477" s="227"/>
      <c r="D3477" s="227" t="s">
        <v>1008</v>
      </c>
      <c r="E3477" s="228"/>
      <c r="F3477" s="228" t="s">
        <v>3</v>
      </c>
      <c r="G3477" s="368">
        <v>1.3566</v>
      </c>
      <c r="H3477" s="369">
        <f>VLOOKUP(B3477,'CMP-SIN-SD-10-2023'!A:D,4,0)</f>
        <v>26.47</v>
      </c>
      <c r="I3477" s="369"/>
      <c r="J3477" s="25">
        <f t="shared" si="1574"/>
        <v>35.9</v>
      </c>
      <c r="M3477" s="25">
        <f>VLOOKUP(B3477,'CMP-SIN-SD-10-2023'!A:D,4,0)</f>
        <v>26.47</v>
      </c>
      <c r="N3477" s="25" t="b">
        <f t="shared" si="1575"/>
        <v>1</v>
      </c>
    </row>
    <row r="3478" spans="1:16" ht="60" x14ac:dyDescent="0.25">
      <c r="A3478" s="367">
        <f t="shared" si="1573"/>
        <v>93212</v>
      </c>
      <c r="B3478" s="226">
        <v>94210</v>
      </c>
      <c r="C3478" s="227"/>
      <c r="D3478" s="227" t="s">
        <v>1064</v>
      </c>
      <c r="E3478" s="228"/>
      <c r="F3478" s="228" t="s">
        <v>3</v>
      </c>
      <c r="G3478" s="368">
        <v>1.3566</v>
      </c>
      <c r="H3478" s="369">
        <f>VLOOKUP(B3478,'CMP-SIN-SD-10-2023'!A:D,4,0)</f>
        <v>48.26</v>
      </c>
      <c r="I3478" s="369"/>
      <c r="J3478" s="25">
        <f t="shared" si="1574"/>
        <v>65.459999999999994</v>
      </c>
      <c r="M3478" s="25">
        <f>VLOOKUP(B3478,'CMP-SIN-SD-10-2023'!A:D,4,0)</f>
        <v>48.26</v>
      </c>
      <c r="N3478" s="25" t="b">
        <f t="shared" si="1575"/>
        <v>1</v>
      </c>
    </row>
    <row r="3479" spans="1:16" ht="45" x14ac:dyDescent="0.25">
      <c r="A3479" s="367">
        <f t="shared" si="1573"/>
        <v>93212</v>
      </c>
      <c r="B3479" s="226">
        <v>90822</v>
      </c>
      <c r="C3479" s="227"/>
      <c r="D3479" s="227" t="s">
        <v>27</v>
      </c>
      <c r="E3479" s="228"/>
      <c r="F3479" s="228" t="s">
        <v>6</v>
      </c>
      <c r="G3479" s="368">
        <v>3.4799999999999998E-2</v>
      </c>
      <c r="H3479" s="369">
        <f>VLOOKUP(B3479,'CMP-SIN-SD-10-2023'!A:D,4,0)</f>
        <v>373</v>
      </c>
      <c r="I3479" s="369"/>
      <c r="J3479" s="25">
        <f t="shared" si="1574"/>
        <v>12.98</v>
      </c>
      <c r="M3479" s="25">
        <f>VLOOKUP(B3479,'CMP-SIN-SD-10-2023'!A:D,4,0)</f>
        <v>373</v>
      </c>
      <c r="N3479" s="25" t="b">
        <f t="shared" si="1575"/>
        <v>1</v>
      </c>
    </row>
    <row r="3480" spans="1:16" ht="45" x14ac:dyDescent="0.25">
      <c r="A3480" s="367">
        <f t="shared" si="1573"/>
        <v>93212</v>
      </c>
      <c r="B3480" s="226">
        <v>91305</v>
      </c>
      <c r="C3480" s="227"/>
      <c r="D3480" s="227" t="s">
        <v>1321</v>
      </c>
      <c r="E3480" s="228"/>
      <c r="F3480" s="228" t="s">
        <v>6</v>
      </c>
      <c r="G3480" s="368">
        <v>5.2200000000000003E-2</v>
      </c>
      <c r="H3480" s="369">
        <f>VLOOKUP(B3480,'CMP-SIN-SD-10-2023'!A:D,4,0)</f>
        <v>116.55</v>
      </c>
      <c r="I3480" s="369"/>
      <c r="J3480" s="25">
        <f t="shared" si="1574"/>
        <v>6.08</v>
      </c>
      <c r="M3480" s="25">
        <f>VLOOKUP(B3480,'CMP-SIN-SD-10-2023'!A:D,4,0)</f>
        <v>116.55</v>
      </c>
      <c r="N3480" s="25" t="b">
        <f t="shared" si="1575"/>
        <v>1</v>
      </c>
    </row>
    <row r="3481" spans="1:16" ht="60" x14ac:dyDescent="0.25">
      <c r="A3481" s="367">
        <f t="shared" si="1573"/>
        <v>93212</v>
      </c>
      <c r="B3481" s="226">
        <v>94559</v>
      </c>
      <c r="C3481" s="227"/>
      <c r="D3481" s="227" t="s">
        <v>1386</v>
      </c>
      <c r="E3481" s="228"/>
      <c r="F3481" s="228" t="s">
        <v>3</v>
      </c>
      <c r="G3481" s="368">
        <v>9.0499999999999997E-2</v>
      </c>
      <c r="H3481" s="369">
        <f>VLOOKUP(B3481,'CMP-SIN-SD-10-2023'!A:D,4,0)</f>
        <v>676.18</v>
      </c>
      <c r="I3481" s="369"/>
      <c r="J3481" s="25">
        <f t="shared" si="1574"/>
        <v>61.19</v>
      </c>
      <c r="M3481" s="25">
        <f>VLOOKUP(B3481,'CMP-SIN-SD-10-2023'!A:D,4,0)</f>
        <v>676.18</v>
      </c>
      <c r="N3481" s="25" t="b">
        <f t="shared" si="1575"/>
        <v>1</v>
      </c>
    </row>
    <row r="3482" spans="1:16" ht="30" x14ac:dyDescent="0.25">
      <c r="A3482" s="367">
        <f t="shared" si="1573"/>
        <v>93212</v>
      </c>
      <c r="B3482" s="226">
        <v>95240</v>
      </c>
      <c r="C3482" s="227"/>
      <c r="D3482" s="227" t="s">
        <v>4053</v>
      </c>
      <c r="E3482" s="228"/>
      <c r="F3482" s="228" t="s">
        <v>3</v>
      </c>
      <c r="G3482" s="368">
        <v>6.4000000000000003E-3</v>
      </c>
      <c r="H3482" s="369">
        <f>VLOOKUP(B3482,'CMP-SIN-SD-10-2023'!A:D,4,0)</f>
        <v>22.62</v>
      </c>
      <c r="I3482" s="369"/>
      <c r="J3482" s="25">
        <f t="shared" si="1574"/>
        <v>0.14000000000000001</v>
      </c>
      <c r="M3482" s="25">
        <f>VLOOKUP(B3482,'CMP-SIN-SD-10-2023'!A:D,4,0)</f>
        <v>22.62</v>
      </c>
      <c r="N3482" s="25" t="b">
        <f t="shared" si="1575"/>
        <v>1</v>
      </c>
    </row>
    <row r="3483" spans="1:16" ht="30" x14ac:dyDescent="0.25">
      <c r="A3483" s="367">
        <f t="shared" si="1573"/>
        <v>93212</v>
      </c>
      <c r="B3483" s="226">
        <v>95241</v>
      </c>
      <c r="C3483" s="227"/>
      <c r="D3483" s="227" t="s">
        <v>4054</v>
      </c>
      <c r="E3483" s="228"/>
      <c r="F3483" s="228" t="s">
        <v>3</v>
      </c>
      <c r="G3483" s="368">
        <v>1.3328</v>
      </c>
      <c r="H3483" s="369">
        <f>VLOOKUP(B3483,'CMP-SIN-SD-10-2023'!A:D,4,0)</f>
        <v>37.71</v>
      </c>
      <c r="I3483" s="369"/>
      <c r="J3483" s="25">
        <f t="shared" si="1574"/>
        <v>50.25</v>
      </c>
      <c r="M3483" s="25">
        <f>VLOOKUP(B3483,'CMP-SIN-SD-10-2023'!A:D,4,0)</f>
        <v>37.71</v>
      </c>
      <c r="N3483" s="25" t="b">
        <f t="shared" si="1575"/>
        <v>1</v>
      </c>
    </row>
    <row r="3484" spans="1:16" ht="45" x14ac:dyDescent="0.25">
      <c r="A3484" s="367">
        <f t="shared" si="1573"/>
        <v>93212</v>
      </c>
      <c r="B3484" s="226">
        <v>101165</v>
      </c>
      <c r="C3484" s="227"/>
      <c r="D3484" s="227" t="s">
        <v>1569</v>
      </c>
      <c r="E3484" s="228"/>
      <c r="F3484" s="228" t="s">
        <v>12</v>
      </c>
      <c r="G3484" s="368">
        <v>2.86E-2</v>
      </c>
      <c r="H3484" s="369">
        <f>VLOOKUP(B3484,'CMP-SIN-SD-10-2023'!A:D,4,0)</f>
        <v>1044.28</v>
      </c>
      <c r="I3484" s="369"/>
      <c r="J3484" s="25">
        <f t="shared" si="1574"/>
        <v>29.86</v>
      </c>
      <c r="M3484" s="25">
        <f>VLOOKUP(B3484,'CMP-SIN-SD-10-2023'!A:D,4,0)</f>
        <v>1044.28</v>
      </c>
      <c r="N3484" s="25" t="b">
        <f t="shared" si="1575"/>
        <v>1</v>
      </c>
    </row>
    <row r="3485" spans="1:16" ht="45" x14ac:dyDescent="0.25">
      <c r="A3485" s="367">
        <f t="shared" si="1573"/>
        <v>93212</v>
      </c>
      <c r="B3485" s="226">
        <v>91862</v>
      </c>
      <c r="C3485" s="227"/>
      <c r="D3485" s="227" t="s">
        <v>59</v>
      </c>
      <c r="E3485" s="228"/>
      <c r="F3485" s="228" t="s">
        <v>16</v>
      </c>
      <c r="G3485" s="368">
        <v>0.33069999999999999</v>
      </c>
      <c r="H3485" s="369">
        <f>VLOOKUP(B3485,'CMP-SIN-SD-10-2023'!A:D,4,0)</f>
        <v>10.24</v>
      </c>
      <c r="I3485" s="369"/>
      <c r="J3485" s="25">
        <f t="shared" si="1574"/>
        <v>3.38</v>
      </c>
      <c r="M3485" s="25">
        <f>VLOOKUP(B3485,'CMP-SIN-SD-10-2023'!A:D,4,0)</f>
        <v>10.24</v>
      </c>
      <c r="N3485" s="25" t="b">
        <f t="shared" si="1575"/>
        <v>1</v>
      </c>
    </row>
    <row r="3486" spans="1:16" ht="45" x14ac:dyDescent="0.25">
      <c r="A3486" s="367">
        <f t="shared" si="1573"/>
        <v>93212</v>
      </c>
      <c r="B3486" s="226">
        <v>91863</v>
      </c>
      <c r="C3486" s="227"/>
      <c r="D3486" s="227" t="s">
        <v>1630</v>
      </c>
      <c r="E3486" s="228"/>
      <c r="F3486" s="228" t="s">
        <v>16</v>
      </c>
      <c r="G3486" s="368">
        <v>0.1305</v>
      </c>
      <c r="H3486" s="369">
        <f>VLOOKUP(B3486,'CMP-SIN-SD-10-2023'!A:D,4,0)</f>
        <v>12.14</v>
      </c>
      <c r="I3486" s="369"/>
      <c r="J3486" s="25">
        <f t="shared" si="1574"/>
        <v>1.58</v>
      </c>
      <c r="M3486" s="25">
        <f>VLOOKUP(B3486,'CMP-SIN-SD-10-2023'!A:D,4,0)</f>
        <v>12.14</v>
      </c>
      <c r="N3486" s="25" t="b">
        <f t="shared" si="1575"/>
        <v>1</v>
      </c>
    </row>
    <row r="3487" spans="1:16" ht="45" x14ac:dyDescent="0.25">
      <c r="A3487" s="367">
        <f t="shared" si="1573"/>
        <v>93212</v>
      </c>
      <c r="B3487" s="226">
        <v>91870</v>
      </c>
      <c r="C3487" s="227"/>
      <c r="D3487" s="227" t="s">
        <v>1633</v>
      </c>
      <c r="E3487" s="228"/>
      <c r="F3487" s="228" t="s">
        <v>16</v>
      </c>
      <c r="G3487" s="368">
        <v>0.15659999999999999</v>
      </c>
      <c r="H3487" s="369">
        <f>VLOOKUP(B3487,'CMP-SIN-SD-10-2023'!A:D,4,0)</f>
        <v>13.33</v>
      </c>
      <c r="I3487" s="369"/>
      <c r="J3487" s="25">
        <f t="shared" si="1574"/>
        <v>2.08</v>
      </c>
      <c r="M3487" s="25">
        <f>VLOOKUP(B3487,'CMP-SIN-SD-10-2023'!A:D,4,0)</f>
        <v>13.33</v>
      </c>
      <c r="N3487" s="25" t="b">
        <f t="shared" si="1575"/>
        <v>1</v>
      </c>
    </row>
    <row r="3488" spans="1:16" ht="45" x14ac:dyDescent="0.25">
      <c r="A3488" s="367">
        <f t="shared" si="1573"/>
        <v>93212</v>
      </c>
      <c r="B3488" s="226">
        <v>91871</v>
      </c>
      <c r="C3488" s="227"/>
      <c r="D3488" s="227" t="s">
        <v>1634</v>
      </c>
      <c r="E3488" s="228"/>
      <c r="F3488" s="228" t="s">
        <v>16</v>
      </c>
      <c r="G3488" s="368">
        <v>2.6100000000000002E-2</v>
      </c>
      <c r="H3488" s="369">
        <f>VLOOKUP(B3488,'CMP-SIN-SD-10-2023'!A:D,4,0)</f>
        <v>15.21</v>
      </c>
      <c r="I3488" s="369"/>
      <c r="J3488" s="25">
        <f t="shared" si="1574"/>
        <v>0.39</v>
      </c>
      <c r="M3488" s="25">
        <f>VLOOKUP(B3488,'CMP-SIN-SD-10-2023'!A:D,4,0)</f>
        <v>15.21</v>
      </c>
      <c r="N3488" s="25" t="b">
        <f t="shared" si="1575"/>
        <v>1</v>
      </c>
    </row>
    <row r="3489" spans="1:14" ht="45" x14ac:dyDescent="0.25">
      <c r="A3489" s="367">
        <f t="shared" si="1573"/>
        <v>93212</v>
      </c>
      <c r="B3489" s="226">
        <v>91875</v>
      </c>
      <c r="C3489" s="227"/>
      <c r="D3489" s="227" t="s">
        <v>1636</v>
      </c>
      <c r="E3489" s="228"/>
      <c r="F3489" s="228" t="s">
        <v>6</v>
      </c>
      <c r="G3489" s="368">
        <v>3.4799999999999998E-2</v>
      </c>
      <c r="H3489" s="369">
        <f>VLOOKUP(B3489,'CMP-SIN-SD-10-2023'!A:D,4,0)</f>
        <v>8.5500000000000007</v>
      </c>
      <c r="I3489" s="369"/>
      <c r="J3489" s="25">
        <f t="shared" si="1574"/>
        <v>0.28999999999999998</v>
      </c>
      <c r="M3489" s="25">
        <f>VLOOKUP(B3489,'CMP-SIN-SD-10-2023'!A:D,4,0)</f>
        <v>8.5500000000000007</v>
      </c>
      <c r="N3489" s="25" t="b">
        <f t="shared" si="1575"/>
        <v>1</v>
      </c>
    </row>
    <row r="3490" spans="1:14" ht="45" x14ac:dyDescent="0.25">
      <c r="A3490" s="367">
        <f t="shared" si="1573"/>
        <v>93212</v>
      </c>
      <c r="B3490" s="226">
        <v>91882</v>
      </c>
      <c r="C3490" s="227"/>
      <c r="D3490" s="227" t="s">
        <v>1637</v>
      </c>
      <c r="E3490" s="228"/>
      <c r="F3490" s="228" t="s">
        <v>6</v>
      </c>
      <c r="G3490" s="368">
        <v>3.4799999999999998E-2</v>
      </c>
      <c r="H3490" s="369">
        <f>VLOOKUP(B3490,'CMP-SIN-SD-10-2023'!A:D,4,0)</f>
        <v>10.46</v>
      </c>
      <c r="I3490" s="369"/>
      <c r="J3490" s="25">
        <f t="shared" si="1574"/>
        <v>0.36</v>
      </c>
      <c r="M3490" s="25">
        <f>VLOOKUP(B3490,'CMP-SIN-SD-10-2023'!A:D,4,0)</f>
        <v>10.46</v>
      </c>
      <c r="N3490" s="25" t="b">
        <f t="shared" si="1575"/>
        <v>1</v>
      </c>
    </row>
    <row r="3491" spans="1:14" ht="45" x14ac:dyDescent="0.25">
      <c r="A3491" s="367">
        <f t="shared" si="1573"/>
        <v>93212</v>
      </c>
      <c r="B3491" s="226">
        <v>91890</v>
      </c>
      <c r="C3491" s="227"/>
      <c r="D3491" s="227" t="s">
        <v>1639</v>
      </c>
      <c r="E3491" s="228"/>
      <c r="F3491" s="228" t="s">
        <v>6</v>
      </c>
      <c r="G3491" s="368">
        <v>1.7399999999999999E-2</v>
      </c>
      <c r="H3491" s="369">
        <f>VLOOKUP(B3491,'CMP-SIN-SD-10-2023'!A:D,4,0)</f>
        <v>13.9</v>
      </c>
      <c r="I3491" s="369"/>
      <c r="J3491" s="25">
        <f t="shared" si="1574"/>
        <v>0.24</v>
      </c>
      <c r="M3491" s="25">
        <f>VLOOKUP(B3491,'CMP-SIN-SD-10-2023'!A:D,4,0)</f>
        <v>13.9</v>
      </c>
      <c r="N3491" s="25" t="b">
        <f t="shared" si="1575"/>
        <v>1</v>
      </c>
    </row>
    <row r="3492" spans="1:14" ht="45" x14ac:dyDescent="0.25">
      <c r="A3492" s="367">
        <f t="shared" si="1573"/>
        <v>93212</v>
      </c>
      <c r="B3492" s="226">
        <v>91911</v>
      </c>
      <c r="C3492" s="227"/>
      <c r="D3492" s="227" t="s">
        <v>1640</v>
      </c>
      <c r="E3492" s="228"/>
      <c r="F3492" s="228" t="s">
        <v>6</v>
      </c>
      <c r="G3492" s="368">
        <v>6.9599999999999995E-2</v>
      </c>
      <c r="H3492" s="369">
        <f>VLOOKUP(B3492,'CMP-SIN-SD-10-2023'!A:D,4,0)</f>
        <v>17.36</v>
      </c>
      <c r="I3492" s="369"/>
      <c r="J3492" s="25">
        <f t="shared" si="1574"/>
        <v>1.2</v>
      </c>
      <c r="M3492" s="25">
        <f>VLOOKUP(B3492,'CMP-SIN-SD-10-2023'!A:D,4,0)</f>
        <v>17.36</v>
      </c>
      <c r="N3492" s="25" t="b">
        <f t="shared" si="1575"/>
        <v>1</v>
      </c>
    </row>
    <row r="3493" spans="1:14" ht="45" x14ac:dyDescent="0.25">
      <c r="A3493" s="367">
        <f t="shared" si="1573"/>
        <v>93212</v>
      </c>
      <c r="B3493" s="226">
        <v>91924</v>
      </c>
      <c r="C3493" s="227"/>
      <c r="D3493" s="227" t="s">
        <v>1643</v>
      </c>
      <c r="E3493" s="228"/>
      <c r="F3493" s="228" t="s">
        <v>16</v>
      </c>
      <c r="G3493" s="368">
        <v>1.2529999999999999</v>
      </c>
      <c r="H3493" s="369">
        <f>VLOOKUP(B3493,'CMP-SIN-SD-10-2023'!A:D,4,0)</f>
        <v>3.15</v>
      </c>
      <c r="I3493" s="369"/>
      <c r="J3493" s="25">
        <f t="shared" si="1574"/>
        <v>3.94</v>
      </c>
      <c r="M3493" s="25">
        <f>VLOOKUP(B3493,'CMP-SIN-SD-10-2023'!A:D,4,0)</f>
        <v>3.15</v>
      </c>
      <c r="N3493" s="25" t="b">
        <f t="shared" si="1575"/>
        <v>1</v>
      </c>
    </row>
    <row r="3494" spans="1:14" ht="45" x14ac:dyDescent="0.25">
      <c r="A3494" s="367">
        <f t="shared" si="1573"/>
        <v>93212</v>
      </c>
      <c r="B3494" s="226">
        <v>91926</v>
      </c>
      <c r="C3494" s="227"/>
      <c r="D3494" s="227" t="s">
        <v>60</v>
      </c>
      <c r="E3494" s="228"/>
      <c r="F3494" s="228" t="s">
        <v>16</v>
      </c>
      <c r="G3494" s="368">
        <v>0.46989999999999998</v>
      </c>
      <c r="H3494" s="369">
        <f>VLOOKUP(B3494,'CMP-SIN-SD-10-2023'!A:D,4,0)</f>
        <v>4.57</v>
      </c>
      <c r="I3494" s="369"/>
      <c r="J3494" s="25">
        <f t="shared" si="1574"/>
        <v>2.14</v>
      </c>
      <c r="M3494" s="25">
        <f>VLOOKUP(B3494,'CMP-SIN-SD-10-2023'!A:D,4,0)</f>
        <v>4.57</v>
      </c>
      <c r="N3494" s="25" t="b">
        <f t="shared" si="1575"/>
        <v>1</v>
      </c>
    </row>
    <row r="3495" spans="1:14" ht="45" x14ac:dyDescent="0.25">
      <c r="A3495" s="367">
        <f t="shared" si="1573"/>
        <v>93212</v>
      </c>
      <c r="B3495" s="226">
        <v>91928</v>
      </c>
      <c r="C3495" s="227"/>
      <c r="D3495" s="227" t="s">
        <v>61</v>
      </c>
      <c r="E3495" s="228"/>
      <c r="F3495" s="228" t="s">
        <v>16</v>
      </c>
      <c r="G3495" s="368">
        <v>1.0442</v>
      </c>
      <c r="H3495" s="369">
        <f>VLOOKUP(B3495,'CMP-SIN-SD-10-2023'!A:D,4,0)</f>
        <v>7.08</v>
      </c>
      <c r="I3495" s="369"/>
      <c r="J3495" s="25">
        <f t="shared" si="1574"/>
        <v>7.39</v>
      </c>
      <c r="M3495" s="25">
        <f>VLOOKUP(B3495,'CMP-SIN-SD-10-2023'!A:D,4,0)</f>
        <v>7.08</v>
      </c>
      <c r="N3495" s="25" t="b">
        <f t="shared" si="1575"/>
        <v>1</v>
      </c>
    </row>
    <row r="3496" spans="1:14" ht="30" x14ac:dyDescent="0.25">
      <c r="A3496" s="367">
        <f t="shared" si="1573"/>
        <v>93212</v>
      </c>
      <c r="B3496" s="226">
        <v>91937</v>
      </c>
      <c r="C3496" s="227"/>
      <c r="D3496" s="227" t="s">
        <v>1657</v>
      </c>
      <c r="E3496" s="228"/>
      <c r="F3496" s="228" t="s">
        <v>6</v>
      </c>
      <c r="G3496" s="368">
        <v>0.13919999999999999</v>
      </c>
      <c r="H3496" s="369">
        <f>VLOOKUP(B3496,'CMP-SIN-SD-10-2023'!A:D,4,0)</f>
        <v>16.37</v>
      </c>
      <c r="I3496" s="369"/>
      <c r="J3496" s="25">
        <f t="shared" si="1574"/>
        <v>2.27</v>
      </c>
      <c r="M3496" s="25">
        <f>VLOOKUP(B3496,'CMP-SIN-SD-10-2023'!A:D,4,0)</f>
        <v>16.37</v>
      </c>
      <c r="N3496" s="25" t="b">
        <f t="shared" si="1575"/>
        <v>1</v>
      </c>
    </row>
    <row r="3497" spans="1:14" ht="30" x14ac:dyDescent="0.25">
      <c r="A3497" s="367">
        <f t="shared" si="1573"/>
        <v>93212</v>
      </c>
      <c r="B3497" s="226">
        <v>91959</v>
      </c>
      <c r="C3497" s="227"/>
      <c r="D3497" s="227" t="s">
        <v>1713</v>
      </c>
      <c r="E3497" s="228"/>
      <c r="F3497" s="228" t="s">
        <v>6</v>
      </c>
      <c r="G3497" s="368">
        <v>1.7399999999999999E-2</v>
      </c>
      <c r="H3497" s="369">
        <f>VLOOKUP(B3497,'CMP-SIN-SD-10-2023'!A:D,4,0)</f>
        <v>49.63</v>
      </c>
      <c r="I3497" s="369"/>
      <c r="J3497" s="25">
        <f t="shared" si="1574"/>
        <v>0.86</v>
      </c>
      <c r="M3497" s="25">
        <f>VLOOKUP(B3497,'CMP-SIN-SD-10-2023'!A:D,4,0)</f>
        <v>49.63</v>
      </c>
      <c r="N3497" s="25" t="b">
        <f t="shared" si="1575"/>
        <v>1</v>
      </c>
    </row>
    <row r="3498" spans="1:14" ht="30" x14ac:dyDescent="0.25">
      <c r="A3498" s="367">
        <f t="shared" si="1573"/>
        <v>93212</v>
      </c>
      <c r="B3498" s="226">
        <v>91967</v>
      </c>
      <c r="C3498" s="227"/>
      <c r="D3498" s="227" t="s">
        <v>1714</v>
      </c>
      <c r="E3498" s="228"/>
      <c r="F3498" s="228" t="s">
        <v>6</v>
      </c>
      <c r="G3498" s="368">
        <v>1.7399999999999999E-2</v>
      </c>
      <c r="H3498" s="369">
        <f>VLOOKUP(B3498,'CMP-SIN-SD-10-2023'!A:D,4,0)</f>
        <v>66.790000000000006</v>
      </c>
      <c r="I3498" s="369"/>
      <c r="J3498" s="25">
        <f t="shared" si="1574"/>
        <v>1.1599999999999999</v>
      </c>
      <c r="M3498" s="25">
        <f>VLOOKUP(B3498,'CMP-SIN-SD-10-2023'!A:D,4,0)</f>
        <v>66.790000000000006</v>
      </c>
      <c r="N3498" s="25" t="b">
        <f t="shared" si="1575"/>
        <v>1</v>
      </c>
    </row>
    <row r="3499" spans="1:14" ht="30" x14ac:dyDescent="0.25">
      <c r="A3499" s="367">
        <f t="shared" si="1573"/>
        <v>93212</v>
      </c>
      <c r="B3499" s="226">
        <v>92000</v>
      </c>
      <c r="C3499" s="227"/>
      <c r="D3499" s="227" t="s">
        <v>1717</v>
      </c>
      <c r="E3499" s="228"/>
      <c r="F3499" s="228" t="s">
        <v>6</v>
      </c>
      <c r="G3499" s="368">
        <v>3.4799999999999998E-2</v>
      </c>
      <c r="H3499" s="369">
        <f>VLOOKUP(B3499,'CMP-SIN-SD-10-2023'!A:D,4,0)</f>
        <v>34.11</v>
      </c>
      <c r="I3499" s="369"/>
      <c r="J3499" s="25">
        <f t="shared" si="1574"/>
        <v>1.18</v>
      </c>
      <c r="M3499" s="25">
        <f>VLOOKUP(B3499,'CMP-SIN-SD-10-2023'!A:D,4,0)</f>
        <v>34.11</v>
      </c>
      <c r="N3499" s="25" t="b">
        <f t="shared" si="1575"/>
        <v>1</v>
      </c>
    </row>
    <row r="3500" spans="1:14" ht="45" x14ac:dyDescent="0.25">
      <c r="A3500" s="367">
        <f t="shared" si="1573"/>
        <v>93212</v>
      </c>
      <c r="B3500" s="226">
        <v>92981</v>
      </c>
      <c r="C3500" s="227"/>
      <c r="D3500" s="227" t="s">
        <v>1648</v>
      </c>
      <c r="E3500" s="228"/>
      <c r="F3500" s="228" t="s">
        <v>16</v>
      </c>
      <c r="G3500" s="368">
        <v>0.2611</v>
      </c>
      <c r="H3500" s="369">
        <f>VLOOKUP(B3500,'CMP-SIN-SD-10-2023'!A:D,4,0)</f>
        <v>16.88</v>
      </c>
      <c r="I3500" s="369"/>
      <c r="J3500" s="25">
        <f t="shared" si="1574"/>
        <v>4.4000000000000004</v>
      </c>
      <c r="M3500" s="25">
        <f>VLOOKUP(B3500,'CMP-SIN-SD-10-2023'!A:D,4,0)</f>
        <v>16.88</v>
      </c>
      <c r="N3500" s="25" t="b">
        <f t="shared" si="1575"/>
        <v>1</v>
      </c>
    </row>
    <row r="3501" spans="1:14" ht="45" x14ac:dyDescent="0.25">
      <c r="A3501" s="367">
        <f t="shared" si="1573"/>
        <v>93212</v>
      </c>
      <c r="B3501" s="226">
        <v>95805</v>
      </c>
      <c r="C3501" s="227"/>
      <c r="D3501" s="227" t="s">
        <v>5135</v>
      </c>
      <c r="E3501" s="228"/>
      <c r="F3501" s="228" t="s">
        <v>6</v>
      </c>
      <c r="G3501" s="368">
        <v>1.7399999999999999E-2</v>
      </c>
      <c r="H3501" s="369">
        <f>VLOOKUP(B3501,'CMP-SIN-SD-10-2023'!A:D,4,0)</f>
        <v>24.32</v>
      </c>
      <c r="I3501" s="369"/>
      <c r="J3501" s="25">
        <f t="shared" si="1574"/>
        <v>0.42</v>
      </c>
      <c r="M3501" s="25">
        <f>VLOOKUP(B3501,'CMP-SIN-SD-10-2023'!A:D,4,0)</f>
        <v>24.32</v>
      </c>
      <c r="N3501" s="25" t="b">
        <f t="shared" si="1575"/>
        <v>1</v>
      </c>
    </row>
    <row r="3502" spans="1:14" ht="45" x14ac:dyDescent="0.25">
      <c r="A3502" s="367">
        <f t="shared" si="1573"/>
        <v>93212</v>
      </c>
      <c r="B3502" s="226">
        <v>95811</v>
      </c>
      <c r="C3502" s="227"/>
      <c r="D3502" s="227" t="s">
        <v>5136</v>
      </c>
      <c r="E3502" s="228"/>
      <c r="F3502" s="228" t="s">
        <v>6</v>
      </c>
      <c r="G3502" s="368">
        <v>5.2200000000000003E-2</v>
      </c>
      <c r="H3502" s="369">
        <f>VLOOKUP(B3502,'CMP-SIN-SD-10-2023'!A:D,4,0)</f>
        <v>20.260000000000002</v>
      </c>
      <c r="I3502" s="369"/>
      <c r="J3502" s="25">
        <f t="shared" si="1574"/>
        <v>1.05</v>
      </c>
      <c r="M3502" s="25">
        <f>VLOOKUP(B3502,'CMP-SIN-SD-10-2023'!A:D,4,0)</f>
        <v>20.260000000000002</v>
      </c>
      <c r="N3502" s="25" t="b">
        <f t="shared" si="1575"/>
        <v>1</v>
      </c>
    </row>
    <row r="3503" spans="1:14" ht="45" x14ac:dyDescent="0.25">
      <c r="A3503" s="367">
        <f t="shared" si="1573"/>
        <v>93212</v>
      </c>
      <c r="B3503" s="226">
        <v>97586</v>
      </c>
      <c r="C3503" s="227"/>
      <c r="D3503" s="227" t="s">
        <v>1725</v>
      </c>
      <c r="E3503" s="228"/>
      <c r="F3503" s="228" t="s">
        <v>6</v>
      </c>
      <c r="G3503" s="368">
        <v>0.13919999999999999</v>
      </c>
      <c r="H3503" s="369">
        <f>VLOOKUP(B3503,'CMP-SIN-SD-10-2023'!A:D,4,0)</f>
        <v>135</v>
      </c>
      <c r="I3503" s="369"/>
      <c r="J3503" s="25">
        <f t="shared" si="1574"/>
        <v>18.79</v>
      </c>
      <c r="M3503" s="25">
        <f>VLOOKUP(B3503,'CMP-SIN-SD-10-2023'!A:D,4,0)</f>
        <v>135</v>
      </c>
      <c r="N3503" s="25" t="b">
        <f t="shared" si="1575"/>
        <v>1</v>
      </c>
    </row>
    <row r="3504" spans="1:14" ht="30" x14ac:dyDescent="0.25">
      <c r="A3504" s="367">
        <f t="shared" si="1573"/>
        <v>93212</v>
      </c>
      <c r="B3504" s="226">
        <v>96985</v>
      </c>
      <c r="C3504" s="227"/>
      <c r="D3504" s="227" t="s">
        <v>77</v>
      </c>
      <c r="E3504" s="228"/>
      <c r="F3504" s="228" t="s">
        <v>6</v>
      </c>
      <c r="G3504" s="368">
        <v>5.2200000000000003E-2</v>
      </c>
      <c r="H3504" s="369">
        <f>VLOOKUP(B3504,'CMP-SIN-SD-10-2023'!A:D,4,0)</f>
        <v>74.709999999999994</v>
      </c>
      <c r="I3504" s="369"/>
      <c r="J3504" s="25">
        <f t="shared" si="1574"/>
        <v>3.89</v>
      </c>
      <c r="M3504" s="25">
        <f>VLOOKUP(B3504,'CMP-SIN-SD-10-2023'!A:D,4,0)</f>
        <v>74.709999999999994</v>
      </c>
      <c r="N3504" s="25" t="b">
        <f t="shared" si="1575"/>
        <v>1</v>
      </c>
    </row>
    <row r="3505" spans="1:14" ht="45" x14ac:dyDescent="0.25">
      <c r="A3505" s="367">
        <f t="shared" si="1573"/>
        <v>93212</v>
      </c>
      <c r="B3505" s="226">
        <v>97886</v>
      </c>
      <c r="C3505" s="227"/>
      <c r="D3505" s="227" t="s">
        <v>4182</v>
      </c>
      <c r="E3505" s="228"/>
      <c r="F3505" s="228" t="s">
        <v>6</v>
      </c>
      <c r="G3505" s="368">
        <v>5.2200000000000003E-2</v>
      </c>
      <c r="H3505" s="369">
        <f>VLOOKUP(B3505,'CMP-SIN-SD-10-2023'!A:D,4,0)</f>
        <v>176.88</v>
      </c>
      <c r="I3505" s="369"/>
      <c r="J3505" s="25">
        <f t="shared" si="1574"/>
        <v>9.23</v>
      </c>
      <c r="M3505" s="25">
        <f>VLOOKUP(B3505,'CMP-SIN-SD-10-2023'!A:D,4,0)</f>
        <v>176.88</v>
      </c>
      <c r="N3505" s="25" t="b">
        <f t="shared" si="1575"/>
        <v>1</v>
      </c>
    </row>
    <row r="3506" spans="1:14" ht="30" x14ac:dyDescent="0.25">
      <c r="A3506" s="367">
        <f t="shared" si="1573"/>
        <v>93212</v>
      </c>
      <c r="B3506" s="226">
        <v>86888</v>
      </c>
      <c r="C3506" s="227"/>
      <c r="D3506" s="227" t="s">
        <v>2457</v>
      </c>
      <c r="E3506" s="228"/>
      <c r="F3506" s="228" t="s">
        <v>6</v>
      </c>
      <c r="G3506" s="368">
        <v>5.2200000000000003E-2</v>
      </c>
      <c r="H3506" s="369">
        <f>VLOOKUP(B3506,'CMP-SIN-SD-10-2023'!A:D,4,0)</f>
        <v>498.58</v>
      </c>
      <c r="I3506" s="369"/>
      <c r="J3506" s="25">
        <f t="shared" si="1574"/>
        <v>26.02</v>
      </c>
      <c r="M3506" s="25">
        <f>VLOOKUP(B3506,'CMP-SIN-SD-10-2023'!A:D,4,0)</f>
        <v>498.58</v>
      </c>
      <c r="N3506" s="25" t="b">
        <f t="shared" si="1575"/>
        <v>1</v>
      </c>
    </row>
    <row r="3507" spans="1:14" ht="75" x14ac:dyDescent="0.25">
      <c r="A3507" s="367">
        <f t="shared" si="1573"/>
        <v>93212</v>
      </c>
      <c r="B3507" s="226">
        <v>86943</v>
      </c>
      <c r="C3507" s="227"/>
      <c r="D3507" s="227" t="s">
        <v>2499</v>
      </c>
      <c r="E3507" s="228"/>
      <c r="F3507" s="228" t="s">
        <v>6</v>
      </c>
      <c r="G3507" s="368">
        <v>5.2200000000000003E-2</v>
      </c>
      <c r="H3507" s="369">
        <f>VLOOKUP(B3507,'CMP-SIN-SD-10-2023'!A:D,4,0)</f>
        <v>252.61</v>
      </c>
      <c r="I3507" s="369"/>
      <c r="J3507" s="25">
        <f t="shared" si="1574"/>
        <v>13.18</v>
      </c>
      <c r="M3507" s="25">
        <f>VLOOKUP(B3507,'CMP-SIN-SD-10-2023'!A:D,4,0)</f>
        <v>252.61</v>
      </c>
      <c r="N3507" s="25" t="b">
        <f t="shared" si="1575"/>
        <v>1</v>
      </c>
    </row>
    <row r="3508" spans="1:14" ht="45" x14ac:dyDescent="0.25">
      <c r="A3508" s="367">
        <f t="shared" si="1573"/>
        <v>93212</v>
      </c>
      <c r="B3508" s="226">
        <v>89711</v>
      </c>
      <c r="C3508" s="227"/>
      <c r="D3508" s="227" t="s">
        <v>5137</v>
      </c>
      <c r="E3508" s="228"/>
      <c r="F3508" s="228" t="s">
        <v>16</v>
      </c>
      <c r="G3508" s="368">
        <v>0.16309999999999999</v>
      </c>
      <c r="H3508" s="369">
        <f>VLOOKUP(B3508,'CMP-SIN-SD-10-2023'!A:D,4,0)</f>
        <v>21.05</v>
      </c>
      <c r="I3508" s="369"/>
      <c r="J3508" s="25">
        <f t="shared" si="1574"/>
        <v>3.43</v>
      </c>
      <c r="M3508" s="25">
        <f>VLOOKUP(B3508,'CMP-SIN-SD-10-2023'!A:D,4,0)</f>
        <v>21.05</v>
      </c>
      <c r="N3508" s="25" t="b">
        <f t="shared" si="1575"/>
        <v>1</v>
      </c>
    </row>
    <row r="3509" spans="1:14" ht="45" x14ac:dyDescent="0.25">
      <c r="A3509" s="367">
        <f t="shared" si="1573"/>
        <v>93212</v>
      </c>
      <c r="B3509" s="226">
        <v>89712</v>
      </c>
      <c r="C3509" s="227"/>
      <c r="D3509" s="227" t="s">
        <v>5138</v>
      </c>
      <c r="E3509" s="228"/>
      <c r="F3509" s="228" t="s">
        <v>16</v>
      </c>
      <c r="G3509" s="368">
        <v>0.2235</v>
      </c>
      <c r="H3509" s="369">
        <f>VLOOKUP(B3509,'CMP-SIN-SD-10-2023'!A:D,4,0)</f>
        <v>26.32</v>
      </c>
      <c r="I3509" s="369"/>
      <c r="J3509" s="25">
        <f t="shared" si="1574"/>
        <v>5.88</v>
      </c>
      <c r="M3509" s="25">
        <f>VLOOKUP(B3509,'CMP-SIN-SD-10-2023'!A:D,4,0)</f>
        <v>26.32</v>
      </c>
      <c r="N3509" s="25" t="b">
        <f t="shared" si="1575"/>
        <v>1</v>
      </c>
    </row>
    <row r="3510" spans="1:14" ht="45" x14ac:dyDescent="0.25">
      <c r="A3510" s="367">
        <f t="shared" si="1573"/>
        <v>93212</v>
      </c>
      <c r="B3510" s="226">
        <v>89714</v>
      </c>
      <c r="C3510" s="227"/>
      <c r="D3510" s="227" t="s">
        <v>5139</v>
      </c>
      <c r="E3510" s="228"/>
      <c r="F3510" s="228" t="s">
        <v>16</v>
      </c>
      <c r="G3510" s="368">
        <v>4.7E-2</v>
      </c>
      <c r="H3510" s="369">
        <f>VLOOKUP(B3510,'CMP-SIN-SD-10-2023'!A:D,4,0)</f>
        <v>36.65</v>
      </c>
      <c r="I3510" s="369"/>
      <c r="J3510" s="25">
        <f t="shared" si="1574"/>
        <v>1.72</v>
      </c>
      <c r="M3510" s="25">
        <f>VLOOKUP(B3510,'CMP-SIN-SD-10-2023'!A:D,4,0)</f>
        <v>36.65</v>
      </c>
      <c r="N3510" s="25" t="b">
        <f t="shared" si="1575"/>
        <v>1</v>
      </c>
    </row>
    <row r="3511" spans="1:14" ht="45" x14ac:dyDescent="0.25">
      <c r="A3511" s="367">
        <f t="shared" si="1573"/>
        <v>93212</v>
      </c>
      <c r="B3511" s="226">
        <v>89724</v>
      </c>
      <c r="C3511" s="227"/>
      <c r="D3511" s="227" t="s">
        <v>5140</v>
      </c>
      <c r="E3511" s="228"/>
      <c r="F3511" s="228" t="s">
        <v>6</v>
      </c>
      <c r="G3511" s="368">
        <v>0.17399999999999999</v>
      </c>
      <c r="H3511" s="369">
        <f>VLOOKUP(B3511,'CMP-SIN-SD-10-2023'!A:D,4,0)</f>
        <v>10.14</v>
      </c>
      <c r="I3511" s="369"/>
      <c r="J3511" s="25">
        <f t="shared" si="1574"/>
        <v>1.76</v>
      </c>
      <c r="M3511" s="25">
        <f>VLOOKUP(B3511,'CMP-SIN-SD-10-2023'!A:D,4,0)</f>
        <v>10.14</v>
      </c>
      <c r="N3511" s="25" t="b">
        <f t="shared" si="1575"/>
        <v>1</v>
      </c>
    </row>
    <row r="3512" spans="1:14" ht="45" x14ac:dyDescent="0.25">
      <c r="A3512" s="367">
        <f t="shared" si="1573"/>
        <v>93212</v>
      </c>
      <c r="B3512" s="226">
        <v>89731</v>
      </c>
      <c r="C3512" s="227"/>
      <c r="D3512" s="227" t="s">
        <v>5142</v>
      </c>
      <c r="E3512" s="228"/>
      <c r="F3512" s="228" t="s">
        <v>6</v>
      </c>
      <c r="G3512" s="368">
        <v>1.7399999999999999E-2</v>
      </c>
      <c r="H3512" s="369">
        <f>VLOOKUP(B3512,'CMP-SIN-SD-10-2023'!A:D,4,0)</f>
        <v>14.46</v>
      </c>
      <c r="I3512" s="369"/>
      <c r="J3512" s="25">
        <f t="shared" si="1574"/>
        <v>0.25</v>
      </c>
      <c r="M3512" s="25">
        <f>VLOOKUP(B3512,'CMP-SIN-SD-10-2023'!A:D,4,0)</f>
        <v>14.46</v>
      </c>
      <c r="N3512" s="25" t="b">
        <f t="shared" si="1575"/>
        <v>1</v>
      </c>
    </row>
    <row r="3513" spans="1:14" ht="60" x14ac:dyDescent="0.25">
      <c r="A3513" s="367">
        <f t="shared" si="1573"/>
        <v>93212</v>
      </c>
      <c r="B3513" s="226">
        <v>89748</v>
      </c>
      <c r="C3513" s="227"/>
      <c r="D3513" s="227" t="s">
        <v>5143</v>
      </c>
      <c r="E3513" s="228"/>
      <c r="F3513" s="228" t="s">
        <v>6</v>
      </c>
      <c r="G3513" s="368">
        <v>5.2200000000000003E-2</v>
      </c>
      <c r="H3513" s="369">
        <f>VLOOKUP(B3513,'CMP-SIN-SD-10-2023'!A:D,4,0)</f>
        <v>39.659999999999997</v>
      </c>
      <c r="I3513" s="369"/>
      <c r="J3513" s="25">
        <f t="shared" si="1574"/>
        <v>2.0699999999999998</v>
      </c>
      <c r="M3513" s="25">
        <f>VLOOKUP(B3513,'CMP-SIN-SD-10-2023'!A:D,4,0)</f>
        <v>39.659999999999997</v>
      </c>
      <c r="N3513" s="25" t="b">
        <f t="shared" si="1575"/>
        <v>1</v>
      </c>
    </row>
    <row r="3514" spans="1:14" ht="45" x14ac:dyDescent="0.25">
      <c r="A3514" s="367">
        <f t="shared" si="1573"/>
        <v>93212</v>
      </c>
      <c r="B3514" s="226">
        <v>89784</v>
      </c>
      <c r="C3514" s="227"/>
      <c r="D3514" s="227" t="s">
        <v>5144</v>
      </c>
      <c r="E3514" s="228"/>
      <c r="F3514" s="228" t="s">
        <v>6</v>
      </c>
      <c r="G3514" s="368">
        <v>1.7399999999999999E-2</v>
      </c>
      <c r="H3514" s="369">
        <f>VLOOKUP(B3514,'CMP-SIN-SD-10-2023'!A:D,4,0)</f>
        <v>23.14</v>
      </c>
      <c r="I3514" s="369"/>
      <c r="J3514" s="25">
        <f t="shared" si="1574"/>
        <v>0.4</v>
      </c>
      <c r="M3514" s="25">
        <f>VLOOKUP(B3514,'CMP-SIN-SD-10-2023'!A:D,4,0)</f>
        <v>23.14</v>
      </c>
      <c r="N3514" s="25" t="b">
        <f t="shared" si="1575"/>
        <v>1</v>
      </c>
    </row>
    <row r="3515" spans="1:14" ht="45" x14ac:dyDescent="0.25">
      <c r="A3515" s="367">
        <f t="shared" si="1573"/>
        <v>93212</v>
      </c>
      <c r="B3515" s="226">
        <v>89709</v>
      </c>
      <c r="C3515" s="227"/>
      <c r="D3515" s="227" t="s">
        <v>5148</v>
      </c>
      <c r="E3515" s="228"/>
      <c r="F3515" s="228" t="s">
        <v>6</v>
      </c>
      <c r="G3515" s="368">
        <v>6.9599999999999995E-2</v>
      </c>
      <c r="H3515" s="369">
        <f>VLOOKUP(B3515,'CMP-SIN-SD-10-2023'!A:D,4,0)</f>
        <v>25.15</v>
      </c>
      <c r="I3515" s="369"/>
      <c r="J3515" s="25">
        <f t="shared" si="1574"/>
        <v>1.75</v>
      </c>
      <c r="M3515" s="25">
        <f>VLOOKUP(B3515,'CMP-SIN-SD-10-2023'!A:D,4,0)</f>
        <v>25.15</v>
      </c>
      <c r="N3515" s="25" t="b">
        <f t="shared" si="1575"/>
        <v>1</v>
      </c>
    </row>
    <row r="3516" spans="1:14" ht="45" x14ac:dyDescent="0.25">
      <c r="A3516" s="367">
        <f t="shared" si="1573"/>
        <v>93212</v>
      </c>
      <c r="B3516" s="226">
        <v>89957</v>
      </c>
      <c r="C3516" s="227"/>
      <c r="D3516" s="227" t="s">
        <v>2530</v>
      </c>
      <c r="E3516" s="228"/>
      <c r="F3516" s="228" t="s">
        <v>6</v>
      </c>
      <c r="G3516" s="368">
        <v>0.17399999999999999</v>
      </c>
      <c r="H3516" s="369">
        <f>VLOOKUP(B3516,'CMP-SIN-SD-10-2023'!A:D,4,0)</f>
        <v>142.44999999999999</v>
      </c>
      <c r="I3516" s="369"/>
      <c r="J3516" s="25">
        <f t="shared" si="1574"/>
        <v>24.78</v>
      </c>
      <c r="M3516" s="25">
        <f>VLOOKUP(B3516,'CMP-SIN-SD-10-2023'!A:D,4,0)</f>
        <v>142.44999999999999</v>
      </c>
      <c r="N3516" s="25" t="b">
        <f t="shared" si="1575"/>
        <v>1</v>
      </c>
    </row>
    <row r="3517" spans="1:14" ht="45" x14ac:dyDescent="0.25">
      <c r="A3517" s="367">
        <f t="shared" si="1573"/>
        <v>93212</v>
      </c>
      <c r="B3517" s="226">
        <v>89970</v>
      </c>
      <c r="C3517" s="227"/>
      <c r="D3517" s="227" t="s">
        <v>2533</v>
      </c>
      <c r="E3517" s="228"/>
      <c r="F3517" s="228" t="s">
        <v>6</v>
      </c>
      <c r="G3517" s="368">
        <v>6.9599999999999995E-2</v>
      </c>
      <c r="H3517" s="369">
        <f>VLOOKUP(B3517,'CMP-SIN-SD-10-2023'!A:D,4,0)</f>
        <v>57.25</v>
      </c>
      <c r="I3517" s="369"/>
      <c r="J3517" s="25">
        <f t="shared" si="1574"/>
        <v>3.98</v>
      </c>
      <c r="M3517" s="25">
        <f>VLOOKUP(B3517,'CMP-SIN-SD-10-2023'!A:D,4,0)</f>
        <v>57.25</v>
      </c>
      <c r="N3517" s="25" t="b">
        <f t="shared" si="1575"/>
        <v>1</v>
      </c>
    </row>
    <row r="3518" spans="1:14" ht="45" x14ac:dyDescent="0.25">
      <c r="A3518" s="367">
        <f t="shared" si="1573"/>
        <v>93212</v>
      </c>
      <c r="B3518" s="226">
        <v>90466</v>
      </c>
      <c r="C3518" s="227"/>
      <c r="D3518" s="227" t="s">
        <v>2556</v>
      </c>
      <c r="E3518" s="228"/>
      <c r="F3518" s="228" t="s">
        <v>16</v>
      </c>
      <c r="G3518" s="368">
        <v>7.22E-2</v>
      </c>
      <c r="H3518" s="369">
        <f>VLOOKUP(B3518,'CMP-SIN-SD-10-2023'!A:D,4,0)</f>
        <v>15.98</v>
      </c>
      <c r="I3518" s="369"/>
      <c r="J3518" s="25">
        <f t="shared" si="1574"/>
        <v>1.1499999999999999</v>
      </c>
      <c r="M3518" s="25">
        <f>VLOOKUP(B3518,'CMP-SIN-SD-10-2023'!A:D,4,0)</f>
        <v>15.98</v>
      </c>
      <c r="N3518" s="25" t="b">
        <f t="shared" si="1575"/>
        <v>1</v>
      </c>
    </row>
    <row r="3519" spans="1:14" ht="60" x14ac:dyDescent="0.25">
      <c r="A3519" s="367">
        <f t="shared" si="1573"/>
        <v>93212</v>
      </c>
      <c r="B3519" s="226">
        <v>91170</v>
      </c>
      <c r="C3519" s="227"/>
      <c r="D3519" s="227" t="s">
        <v>14106</v>
      </c>
      <c r="E3519" s="228"/>
      <c r="F3519" s="228" t="s">
        <v>16</v>
      </c>
      <c r="G3519" s="368">
        <v>0.4612</v>
      </c>
      <c r="H3519" s="369">
        <f>VLOOKUP(B3519,'CMP-SIN-SD-10-2023'!A:D,4,0)</f>
        <v>10.26</v>
      </c>
      <c r="I3519" s="369"/>
      <c r="J3519" s="25">
        <f t="shared" si="1574"/>
        <v>4.7300000000000004</v>
      </c>
      <c r="M3519" s="25">
        <f>VLOOKUP(B3519,'CMP-SIN-SD-10-2023'!A:D,4,0)</f>
        <v>10.26</v>
      </c>
      <c r="N3519" s="25" t="b">
        <f t="shared" si="1575"/>
        <v>1</v>
      </c>
    </row>
    <row r="3520" spans="1:14" ht="45" x14ac:dyDescent="0.25">
      <c r="A3520" s="367">
        <f t="shared" si="1573"/>
        <v>93212</v>
      </c>
      <c r="B3520" s="226">
        <v>91173</v>
      </c>
      <c r="C3520" s="227"/>
      <c r="D3520" s="227" t="s">
        <v>2557</v>
      </c>
      <c r="E3520" s="228"/>
      <c r="F3520" s="228" t="s">
        <v>16</v>
      </c>
      <c r="G3520" s="368">
        <v>0.1827</v>
      </c>
      <c r="H3520" s="369">
        <f>VLOOKUP(B3520,'CMP-SIN-SD-10-2023'!A:D,4,0)</f>
        <v>3.82</v>
      </c>
      <c r="I3520" s="369"/>
      <c r="J3520" s="25">
        <f t="shared" si="1574"/>
        <v>0.69</v>
      </c>
      <c r="M3520" s="25">
        <f>VLOOKUP(B3520,'CMP-SIN-SD-10-2023'!A:D,4,0)</f>
        <v>3.82</v>
      </c>
      <c r="N3520" s="25" t="b">
        <f t="shared" si="1575"/>
        <v>1</v>
      </c>
    </row>
    <row r="3521" spans="1:16" ht="30" x14ac:dyDescent="0.25">
      <c r="A3521" s="367">
        <f t="shared" si="1573"/>
        <v>93212</v>
      </c>
      <c r="B3521" s="226">
        <v>90443</v>
      </c>
      <c r="C3521" s="227"/>
      <c r="D3521" s="227" t="s">
        <v>2555</v>
      </c>
      <c r="E3521" s="228"/>
      <c r="F3521" s="228" t="s">
        <v>16</v>
      </c>
      <c r="G3521" s="368">
        <v>7.22E-2</v>
      </c>
      <c r="H3521" s="369">
        <f>VLOOKUP(B3521,'CMP-SIN-SD-10-2023'!A:D,4,0)</f>
        <v>8.2100000000000009</v>
      </c>
      <c r="I3521" s="369"/>
      <c r="J3521" s="25">
        <f t="shared" si="1574"/>
        <v>0.59</v>
      </c>
      <c r="M3521" s="25">
        <f>VLOOKUP(B3521,'CMP-SIN-SD-10-2023'!A:D,4,0)</f>
        <v>8.2100000000000009</v>
      </c>
      <c r="N3521" s="25" t="b">
        <f t="shared" si="1575"/>
        <v>1</v>
      </c>
    </row>
    <row r="3522" spans="1:16" ht="45" x14ac:dyDescent="0.25">
      <c r="A3522" s="367">
        <f t="shared" si="1573"/>
        <v>93212</v>
      </c>
      <c r="B3522" s="226">
        <v>97906</v>
      </c>
      <c r="C3522" s="227"/>
      <c r="D3522" s="227" t="s">
        <v>4225</v>
      </c>
      <c r="E3522" s="228"/>
      <c r="F3522" s="228" t="s">
        <v>6</v>
      </c>
      <c r="G3522" s="368">
        <v>3.4799999999999998E-2</v>
      </c>
      <c r="H3522" s="369">
        <f>VLOOKUP(B3522,'CMP-SIN-SD-10-2023'!A:D,4,0)</f>
        <v>474.79</v>
      </c>
      <c r="I3522" s="369"/>
      <c r="J3522" s="25">
        <f t="shared" si="1574"/>
        <v>16.52</v>
      </c>
      <c r="M3522" s="25">
        <f>VLOOKUP(B3522,'CMP-SIN-SD-10-2023'!A:D,4,0)</f>
        <v>474.79</v>
      </c>
      <c r="N3522" s="25" t="b">
        <f t="shared" si="1575"/>
        <v>1</v>
      </c>
      <c r="O3522" s="377"/>
      <c r="P3522" s="377"/>
    </row>
    <row r="3523" spans="1:16" ht="30" x14ac:dyDescent="0.25">
      <c r="A3523" s="367">
        <f t="shared" si="1573"/>
        <v>93212</v>
      </c>
      <c r="B3523" s="226">
        <v>100860</v>
      </c>
      <c r="C3523" s="227"/>
      <c r="D3523" s="227" t="s">
        <v>4724</v>
      </c>
      <c r="E3523" s="228"/>
      <c r="F3523" s="228" t="s">
        <v>6</v>
      </c>
      <c r="G3523" s="368">
        <v>6.9599999999999995E-2</v>
      </c>
      <c r="H3523" s="369">
        <f>VLOOKUP(B3523,'CMP-SIN-SD-10-2023'!A:D,4,0)</f>
        <v>110.44</v>
      </c>
      <c r="I3523" s="369"/>
      <c r="J3523" s="25">
        <f t="shared" si="1574"/>
        <v>7.68</v>
      </c>
      <c r="M3523" s="25">
        <f>VLOOKUP(B3523,'CMP-SIN-SD-10-2023'!A:D,4,0)</f>
        <v>110.44</v>
      </c>
      <c r="N3523" s="25" t="b">
        <f t="shared" si="1575"/>
        <v>1</v>
      </c>
      <c r="O3523" s="377"/>
      <c r="P3523" s="377"/>
    </row>
    <row r="3524" spans="1:16" ht="30" x14ac:dyDescent="0.25">
      <c r="A3524" s="367">
        <f t="shared" si="1573"/>
        <v>93212</v>
      </c>
      <c r="B3524" s="226">
        <v>93358</v>
      </c>
      <c r="C3524" s="227"/>
      <c r="D3524" s="227" t="s">
        <v>4272</v>
      </c>
      <c r="E3524" s="228"/>
      <c r="F3524" s="228" t="s">
        <v>12</v>
      </c>
      <c r="G3524" s="368">
        <v>2.7900000000000001E-2</v>
      </c>
      <c r="H3524" s="369">
        <f>VLOOKUP(B3524,'CMP-SIN-SD-10-2023'!A:D,4,0)</f>
        <v>86.67</v>
      </c>
      <c r="I3524" s="369"/>
      <c r="J3524" s="25">
        <f t="shared" si="1574"/>
        <v>2.41</v>
      </c>
      <c r="M3524" s="25">
        <f>VLOOKUP(B3524,'CMP-SIN-SD-10-2023'!A:D,4,0)</f>
        <v>86.67</v>
      </c>
      <c r="N3524" s="25" t="b">
        <f t="shared" si="1575"/>
        <v>1</v>
      </c>
      <c r="O3524" s="377"/>
      <c r="P3524" s="377"/>
    </row>
    <row r="3525" spans="1:16" ht="30" x14ac:dyDescent="0.25">
      <c r="A3525" s="367">
        <f t="shared" si="1573"/>
        <v>93212</v>
      </c>
      <c r="B3525" s="226">
        <v>93382</v>
      </c>
      <c r="C3525" s="227"/>
      <c r="D3525" s="227" t="s">
        <v>15</v>
      </c>
      <c r="E3525" s="228"/>
      <c r="F3525" s="228" t="s">
        <v>12</v>
      </c>
      <c r="G3525" s="368">
        <v>7.1999999999999998E-3</v>
      </c>
      <c r="H3525" s="369">
        <f>VLOOKUP(B3525,'CMP-SIN-SD-10-2023'!A:D,4,0)</f>
        <v>25.28</v>
      </c>
      <c r="I3525" s="369"/>
      <c r="J3525" s="25">
        <f t="shared" si="1574"/>
        <v>0.18</v>
      </c>
      <c r="M3525" s="25">
        <f>VLOOKUP(B3525,'CMP-SIN-SD-10-2023'!A:D,4,0)</f>
        <v>25.28</v>
      </c>
      <c r="N3525" s="25" t="b">
        <f t="shared" si="1575"/>
        <v>1</v>
      </c>
      <c r="O3525" s="377"/>
      <c r="P3525" s="377"/>
    </row>
    <row r="3526" spans="1:16" ht="30" x14ac:dyDescent="0.25">
      <c r="A3526" s="367">
        <f t="shared" si="1573"/>
        <v>93212</v>
      </c>
      <c r="B3526" s="226">
        <v>88489</v>
      </c>
      <c r="C3526" s="227"/>
      <c r="D3526" s="227" t="s">
        <v>39</v>
      </c>
      <c r="E3526" s="228"/>
      <c r="F3526" s="228" t="s">
        <v>3</v>
      </c>
      <c r="G3526" s="368">
        <v>2.4441999999999999</v>
      </c>
      <c r="H3526" s="369">
        <f>VLOOKUP(B3526,'CMP-SIN-SD-10-2023'!A:D,4,0)</f>
        <v>13.65</v>
      </c>
      <c r="I3526" s="369"/>
      <c r="J3526" s="25">
        <f t="shared" si="1574"/>
        <v>33.36</v>
      </c>
      <c r="M3526" s="25">
        <f>VLOOKUP(B3526,'CMP-SIN-SD-10-2023'!A:D,4,0)</f>
        <v>13.65</v>
      </c>
      <c r="N3526" s="25" t="b">
        <f t="shared" si="1575"/>
        <v>1</v>
      </c>
      <c r="O3526" s="377"/>
      <c r="P3526" s="377"/>
    </row>
    <row r="3527" spans="1:16" ht="60" x14ac:dyDescent="0.25">
      <c r="A3527" s="367">
        <f t="shared" si="1573"/>
        <v>93212</v>
      </c>
      <c r="B3527" s="226">
        <v>89171</v>
      </c>
      <c r="C3527" s="227"/>
      <c r="D3527" s="227" t="s">
        <v>2722</v>
      </c>
      <c r="E3527" s="228"/>
      <c r="F3527" s="228" t="s">
        <v>3</v>
      </c>
      <c r="G3527" s="368">
        <v>0.46279999999999999</v>
      </c>
      <c r="H3527" s="369">
        <f>VLOOKUP(B3527,'CMP-SIN-SD-10-2023'!A:D,4,0)</f>
        <v>53.85</v>
      </c>
      <c r="I3527" s="369"/>
      <c r="J3527" s="25">
        <f t="shared" si="1574"/>
        <v>24.92</v>
      </c>
      <c r="M3527" s="25">
        <f>VLOOKUP(B3527,'CMP-SIN-SD-10-2023'!A:D,4,0)</f>
        <v>53.85</v>
      </c>
      <c r="N3527" s="25" t="b">
        <f t="shared" si="1575"/>
        <v>1</v>
      </c>
      <c r="O3527" s="377"/>
      <c r="P3527" s="377"/>
    </row>
    <row r="3528" spans="1:16" ht="45" x14ac:dyDescent="0.25">
      <c r="A3528" s="367">
        <f t="shared" si="1573"/>
        <v>93212</v>
      </c>
      <c r="B3528" s="226">
        <v>98679</v>
      </c>
      <c r="C3528" s="227"/>
      <c r="D3528" s="227" t="s">
        <v>2726</v>
      </c>
      <c r="E3528" s="228"/>
      <c r="F3528" s="228" t="s">
        <v>3</v>
      </c>
      <c r="G3528" s="368">
        <v>0.51339999999999997</v>
      </c>
      <c r="H3528" s="369">
        <f>VLOOKUP(B3528,'CMP-SIN-SD-10-2023'!A:D,4,0)</f>
        <v>39.94</v>
      </c>
      <c r="I3528" s="369"/>
      <c r="J3528" s="25">
        <f t="shared" si="1574"/>
        <v>20.5</v>
      </c>
      <c r="M3528" s="25">
        <f>VLOOKUP(B3528,'CMP-SIN-SD-10-2023'!A:D,4,0)</f>
        <v>39.94</v>
      </c>
      <c r="N3528" s="25" t="b">
        <f t="shared" si="1575"/>
        <v>1</v>
      </c>
      <c r="O3528" s="377"/>
      <c r="P3528" s="377"/>
    </row>
    <row r="3529" spans="1:16" ht="60" x14ac:dyDescent="0.25">
      <c r="A3529" s="367">
        <f t="shared" si="1573"/>
        <v>93212</v>
      </c>
      <c r="B3529" s="226">
        <v>87548</v>
      </c>
      <c r="C3529" s="227"/>
      <c r="D3529" s="227" t="s">
        <v>2775</v>
      </c>
      <c r="E3529" s="228"/>
      <c r="F3529" s="228" t="s">
        <v>3</v>
      </c>
      <c r="G3529" s="368">
        <v>0.18940000000000001</v>
      </c>
      <c r="H3529" s="369">
        <f>VLOOKUP(B3529,'CMP-SIN-SD-10-2023'!A:D,4,0)</f>
        <v>30.96</v>
      </c>
      <c r="I3529" s="369"/>
      <c r="J3529" s="25">
        <f t="shared" si="1574"/>
        <v>5.86</v>
      </c>
      <c r="M3529" s="25">
        <f>VLOOKUP(B3529,'CMP-SIN-SD-10-2023'!A:D,4,0)</f>
        <v>30.96</v>
      </c>
      <c r="N3529" s="25" t="b">
        <f t="shared" si="1575"/>
        <v>1</v>
      </c>
      <c r="O3529" s="377"/>
      <c r="P3529" s="377"/>
    </row>
    <row r="3530" spans="1:16" ht="60" x14ac:dyDescent="0.25">
      <c r="A3530" s="367">
        <f t="shared" si="1573"/>
        <v>93212</v>
      </c>
      <c r="B3530" s="226">
        <v>87777</v>
      </c>
      <c r="C3530" s="227"/>
      <c r="D3530" s="227" t="s">
        <v>5149</v>
      </c>
      <c r="E3530" s="228"/>
      <c r="F3530" s="228" t="s">
        <v>3</v>
      </c>
      <c r="G3530" s="368">
        <v>0.1681</v>
      </c>
      <c r="H3530" s="369">
        <f>VLOOKUP(B3530,'CMP-SIN-SD-10-2023'!A:D,4,0)</f>
        <v>63.33</v>
      </c>
      <c r="I3530" s="369"/>
      <c r="J3530" s="25">
        <f t="shared" si="1574"/>
        <v>10.64</v>
      </c>
      <c r="M3530" s="25">
        <f>VLOOKUP(B3530,'CMP-SIN-SD-10-2023'!A:D,4,0)</f>
        <v>63.33</v>
      </c>
      <c r="N3530" s="25" t="b">
        <f t="shared" si="1575"/>
        <v>1</v>
      </c>
      <c r="O3530" s="377"/>
      <c r="P3530" s="377"/>
    </row>
    <row r="3531" spans="1:16" ht="60" x14ac:dyDescent="0.25">
      <c r="A3531" s="367">
        <f t="shared" si="1573"/>
        <v>93212</v>
      </c>
      <c r="B3531" s="226">
        <v>87885</v>
      </c>
      <c r="C3531" s="227"/>
      <c r="D3531" s="227" t="s">
        <v>6838</v>
      </c>
      <c r="E3531" s="228"/>
      <c r="F3531" s="228" t="s">
        <v>3</v>
      </c>
      <c r="G3531" s="368">
        <v>0.76790000000000003</v>
      </c>
      <c r="H3531" s="369">
        <f>VLOOKUP(B3531,'CMP-SIN-SD-10-2023'!A:D,4,0)</f>
        <v>7.96</v>
      </c>
      <c r="I3531" s="369"/>
      <c r="J3531" s="25">
        <f t="shared" si="1574"/>
        <v>6.11</v>
      </c>
      <c r="M3531" s="25">
        <f>VLOOKUP(B3531,'CMP-SIN-SD-10-2023'!A:D,4,0)</f>
        <v>7.96</v>
      </c>
      <c r="N3531" s="25" t="b">
        <f t="shared" si="1575"/>
        <v>1</v>
      </c>
      <c r="O3531" s="377"/>
      <c r="P3531" s="377"/>
    </row>
    <row r="3532" spans="1:16" ht="60" x14ac:dyDescent="0.25">
      <c r="A3532" s="367">
        <f t="shared" si="1573"/>
        <v>93212</v>
      </c>
      <c r="B3532" s="226">
        <v>87903</v>
      </c>
      <c r="C3532" s="227"/>
      <c r="D3532" s="227" t="s">
        <v>5150</v>
      </c>
      <c r="E3532" s="228"/>
      <c r="F3532" s="228" t="s">
        <v>3</v>
      </c>
      <c r="G3532" s="368">
        <v>0.1681</v>
      </c>
      <c r="H3532" s="369">
        <f>VLOOKUP(B3532,'CMP-SIN-SD-10-2023'!A:D,4,0)</f>
        <v>10.46</v>
      </c>
      <c r="I3532" s="369"/>
      <c r="J3532" s="25">
        <f t="shared" si="1574"/>
        <v>1.75</v>
      </c>
      <c r="M3532" s="25">
        <f>VLOOKUP(B3532,'CMP-SIN-SD-10-2023'!A:D,4,0)</f>
        <v>10.46</v>
      </c>
      <c r="N3532" s="25" t="b">
        <f t="shared" si="1575"/>
        <v>1</v>
      </c>
      <c r="O3532" s="377"/>
      <c r="P3532" s="377"/>
    </row>
    <row r="3533" spans="1:16" ht="75" x14ac:dyDescent="0.25">
      <c r="A3533" s="367">
        <f t="shared" ref="A3533:A3544" si="1576">IF(O3533&lt;&gt;0,O3533,A3532)</f>
        <v>93212</v>
      </c>
      <c r="B3533" s="226">
        <v>89173</v>
      </c>
      <c r="C3533" s="227"/>
      <c r="D3533" s="227" t="s">
        <v>36</v>
      </c>
      <c r="E3533" s="228"/>
      <c r="F3533" s="228" t="s">
        <v>3</v>
      </c>
      <c r="G3533" s="368">
        <v>0.76790000000000003</v>
      </c>
      <c r="H3533" s="369">
        <f>VLOOKUP(B3533,'CMP-SIN-SD-10-2023'!A:D,4,0)</f>
        <v>44.81</v>
      </c>
      <c r="I3533" s="369"/>
      <c r="J3533" s="25">
        <f t="shared" ref="J3533:J3544" si="1577">TRUNC((H3533*G3533),2)</f>
        <v>34.4</v>
      </c>
      <c r="M3533" s="25">
        <f>VLOOKUP(B3533,'CMP-SIN-SD-10-2023'!A:D,4,0)</f>
        <v>44.81</v>
      </c>
      <c r="N3533" s="25" t="b">
        <f t="shared" ref="N3533:N3544" si="1578">M3533=H3533</f>
        <v>1</v>
      </c>
      <c r="O3533" s="377"/>
      <c r="P3533" s="377"/>
    </row>
    <row r="3534" spans="1:16" ht="30" x14ac:dyDescent="0.25">
      <c r="A3534" s="367">
        <f t="shared" si="1576"/>
        <v>93212</v>
      </c>
      <c r="B3534" s="226">
        <v>101891</v>
      </c>
      <c r="C3534" s="227"/>
      <c r="D3534" s="227" t="s">
        <v>1694</v>
      </c>
      <c r="E3534" s="228"/>
      <c r="F3534" s="228" t="s">
        <v>6</v>
      </c>
      <c r="G3534" s="368">
        <v>0.10440000000000001</v>
      </c>
      <c r="H3534" s="369">
        <f>VLOOKUP(B3534,'CMP-SIN-SD-10-2023'!A:D,4,0)</f>
        <v>37.42</v>
      </c>
      <c r="I3534" s="369"/>
      <c r="J3534" s="25">
        <f t="shared" si="1577"/>
        <v>3.9</v>
      </c>
      <c r="M3534" s="25">
        <f>VLOOKUP(B3534,'CMP-SIN-SD-10-2023'!A:D,4,0)</f>
        <v>37.42</v>
      </c>
      <c r="N3534" s="25" t="b">
        <f t="shared" si="1578"/>
        <v>1</v>
      </c>
      <c r="O3534" s="377"/>
      <c r="P3534" s="377"/>
    </row>
    <row r="3535" spans="1:16" ht="45" x14ac:dyDescent="0.25">
      <c r="A3535" s="367">
        <f t="shared" si="1576"/>
        <v>93212</v>
      </c>
      <c r="B3535" s="226">
        <v>101876</v>
      </c>
      <c r="C3535" s="227"/>
      <c r="D3535" s="227" t="s">
        <v>1685</v>
      </c>
      <c r="E3535" s="228"/>
      <c r="F3535" s="228" t="s">
        <v>6</v>
      </c>
      <c r="G3535" s="368">
        <v>1.7399999999999999E-2</v>
      </c>
      <c r="H3535" s="369">
        <f>VLOOKUP(B3535,'CMP-SIN-SD-10-2023'!A:D,4,0)</f>
        <v>119.05</v>
      </c>
      <c r="I3535" s="369"/>
      <c r="J3535" s="25">
        <f t="shared" si="1577"/>
        <v>2.0699999999999998</v>
      </c>
      <c r="M3535" s="25">
        <f>VLOOKUP(B3535,'CMP-SIN-SD-10-2023'!A:D,4,0)</f>
        <v>119.05</v>
      </c>
      <c r="N3535" s="25" t="b">
        <f t="shared" si="1578"/>
        <v>1</v>
      </c>
      <c r="O3535" s="377"/>
      <c r="P3535" s="377"/>
    </row>
    <row r="3536" spans="1:16" ht="45" x14ac:dyDescent="0.25">
      <c r="A3536" s="367">
        <f t="shared" si="1576"/>
        <v>93212</v>
      </c>
      <c r="B3536" s="226">
        <v>103328</v>
      </c>
      <c r="C3536" s="227"/>
      <c r="D3536" s="227" t="s">
        <v>5147</v>
      </c>
      <c r="E3536" s="228"/>
      <c r="F3536" s="228" t="s">
        <v>3</v>
      </c>
      <c r="G3536" s="368">
        <v>0.46750000000000003</v>
      </c>
      <c r="H3536" s="369">
        <f>VLOOKUP(B3536,'CMP-SIN-SD-10-2023'!A:D,4,0)</f>
        <v>93.98</v>
      </c>
      <c r="I3536" s="369"/>
      <c r="J3536" s="25">
        <f t="shared" si="1577"/>
        <v>43.93</v>
      </c>
      <c r="M3536" s="25">
        <f>VLOOKUP(B3536,'CMP-SIN-SD-10-2023'!A:D,4,0)</f>
        <v>93.98</v>
      </c>
      <c r="N3536" s="25" t="b">
        <f t="shared" si="1578"/>
        <v>1</v>
      </c>
      <c r="O3536" s="377"/>
      <c r="P3536" s="377"/>
    </row>
    <row r="3537" spans="1:16" ht="30" x14ac:dyDescent="0.25">
      <c r="A3537" s="367">
        <f t="shared" si="1576"/>
        <v>93212</v>
      </c>
      <c r="B3537" s="226">
        <v>11712</v>
      </c>
      <c r="C3537" s="227"/>
      <c r="D3537" s="227" t="s">
        <v>7513</v>
      </c>
      <c r="E3537" s="228"/>
      <c r="F3537" s="228" t="s">
        <v>6</v>
      </c>
      <c r="G3537" s="368">
        <v>3.4799999999999998E-2</v>
      </c>
      <c r="H3537" s="369">
        <f>VLOOKUP(B3537,'INS-SIN-SD-10-2023'!A:D,4,0)</f>
        <v>58.86</v>
      </c>
      <c r="I3537" s="369"/>
      <c r="J3537" s="25">
        <f t="shared" si="1577"/>
        <v>2.04</v>
      </c>
      <c r="M3537" s="25">
        <f>VLOOKUP(B3537,'INS-SIN-SD-10-2023'!A:D,4,0)</f>
        <v>58.86</v>
      </c>
      <c r="N3537" s="25" t="b">
        <f t="shared" si="1578"/>
        <v>1</v>
      </c>
      <c r="O3537" s="377"/>
      <c r="P3537" s="377" t="s">
        <v>13773</v>
      </c>
    </row>
    <row r="3538" spans="1:16" ht="60" x14ac:dyDescent="0.25">
      <c r="A3538" s="367">
        <f t="shared" si="1576"/>
        <v>93212</v>
      </c>
      <c r="B3538" s="226">
        <v>3080</v>
      </c>
      <c r="C3538" s="227"/>
      <c r="D3538" s="227" t="s">
        <v>7608</v>
      </c>
      <c r="E3538" s="228"/>
      <c r="F3538" s="228" t="s">
        <v>13863</v>
      </c>
      <c r="G3538" s="368">
        <v>3.4799999999999998E-2</v>
      </c>
      <c r="H3538" s="369">
        <f>VLOOKUP(B3538,'INS-SIN-SD-10-2023'!A:D,4,0)</f>
        <v>77.45</v>
      </c>
      <c r="I3538" s="369"/>
      <c r="J3538" s="25">
        <f t="shared" si="1577"/>
        <v>2.69</v>
      </c>
      <c r="M3538" s="25">
        <f>VLOOKUP(B3538,'INS-SIN-SD-10-2023'!A:D,4,0)</f>
        <v>77.45</v>
      </c>
      <c r="N3538" s="25" t="b">
        <f t="shared" si="1578"/>
        <v>1</v>
      </c>
      <c r="O3538" s="377"/>
      <c r="P3538" s="377" t="s">
        <v>13773</v>
      </c>
    </row>
    <row r="3539" spans="1:16" ht="30" x14ac:dyDescent="0.25">
      <c r="A3539" s="367">
        <f t="shared" si="1576"/>
        <v>93212</v>
      </c>
      <c r="B3539" s="226">
        <v>11587</v>
      </c>
      <c r="C3539" s="227"/>
      <c r="D3539" s="227" t="s">
        <v>7619</v>
      </c>
      <c r="E3539" s="228"/>
      <c r="F3539" s="228" t="s">
        <v>3</v>
      </c>
      <c r="G3539" s="368">
        <v>0.97619999999999996</v>
      </c>
      <c r="H3539" s="369">
        <f>VLOOKUP(B3539,'INS-SIN-SD-10-2023'!A:D,4,0)</f>
        <v>80.41</v>
      </c>
      <c r="I3539" s="369"/>
      <c r="J3539" s="25">
        <f t="shared" si="1577"/>
        <v>78.489999999999995</v>
      </c>
      <c r="M3539" s="25">
        <f>VLOOKUP(B3539,'INS-SIN-SD-10-2023'!A:D,4,0)</f>
        <v>80.41</v>
      </c>
      <c r="N3539" s="25" t="b">
        <f t="shared" si="1578"/>
        <v>1</v>
      </c>
      <c r="O3539" s="377"/>
      <c r="P3539" s="377" t="s">
        <v>13773</v>
      </c>
    </row>
    <row r="3540" spans="1:16" ht="30" x14ac:dyDescent="0.25">
      <c r="A3540" s="367">
        <f t="shared" si="1576"/>
        <v>93212</v>
      </c>
      <c r="B3540" s="226">
        <v>3670</v>
      </c>
      <c r="C3540" s="227"/>
      <c r="D3540" s="227" t="s">
        <v>7653</v>
      </c>
      <c r="E3540" s="228"/>
      <c r="F3540" s="228" t="s">
        <v>6</v>
      </c>
      <c r="G3540" s="368">
        <v>3.4799999999999998E-2</v>
      </c>
      <c r="H3540" s="369">
        <f>VLOOKUP(B3540,'INS-SIN-SD-10-2023'!A:D,4,0)</f>
        <v>21.35</v>
      </c>
      <c r="I3540" s="369"/>
      <c r="J3540" s="25">
        <f t="shared" si="1577"/>
        <v>0.74</v>
      </c>
      <c r="M3540" s="25">
        <f>VLOOKUP(B3540,'INS-SIN-SD-10-2023'!A:D,4,0)</f>
        <v>21.35</v>
      </c>
      <c r="N3540" s="25" t="b">
        <f t="shared" si="1578"/>
        <v>1</v>
      </c>
      <c r="O3540" s="377"/>
      <c r="P3540" s="377" t="s">
        <v>13773</v>
      </c>
    </row>
    <row r="3541" spans="1:16" ht="30" x14ac:dyDescent="0.25">
      <c r="A3541" s="367">
        <f t="shared" si="1576"/>
        <v>93212</v>
      </c>
      <c r="B3541" s="226">
        <v>3659</v>
      </c>
      <c r="C3541" s="227"/>
      <c r="D3541" s="227" t="s">
        <v>7652</v>
      </c>
      <c r="E3541" s="228"/>
      <c r="F3541" s="228" t="s">
        <v>6</v>
      </c>
      <c r="G3541" s="368">
        <v>1.7399999999999999E-2</v>
      </c>
      <c r="H3541" s="369">
        <f>VLOOKUP(B3541,'INS-SIN-SD-10-2023'!A:D,4,0)</f>
        <v>16.63</v>
      </c>
      <c r="I3541" s="369"/>
      <c r="J3541" s="25">
        <f t="shared" si="1577"/>
        <v>0.28000000000000003</v>
      </c>
      <c r="M3541" s="25">
        <f>VLOOKUP(B3541,'INS-SIN-SD-10-2023'!A:D,4,0)</f>
        <v>16.63</v>
      </c>
      <c r="N3541" s="25" t="b">
        <f t="shared" si="1578"/>
        <v>1</v>
      </c>
      <c r="O3541" s="377"/>
      <c r="P3541" s="377" t="s">
        <v>13773</v>
      </c>
    </row>
    <row r="3542" spans="1:16" ht="30" x14ac:dyDescent="0.25">
      <c r="A3542" s="367">
        <f t="shared" si="1576"/>
        <v>93212</v>
      </c>
      <c r="B3542" s="226">
        <v>11697</v>
      </c>
      <c r="C3542" s="227"/>
      <c r="D3542" s="227" t="s">
        <v>7686</v>
      </c>
      <c r="E3542" s="228"/>
      <c r="F3542" s="228" t="s">
        <v>6</v>
      </c>
      <c r="G3542" s="368">
        <v>1.7399999999999999E-2</v>
      </c>
      <c r="H3542" s="369">
        <f>VLOOKUP(B3542,'INS-SIN-SD-10-2023'!A:D,4,0)</f>
        <v>730.14</v>
      </c>
      <c r="I3542" s="369"/>
      <c r="J3542" s="25">
        <f t="shared" si="1577"/>
        <v>12.7</v>
      </c>
      <c r="M3542" s="25">
        <f>VLOOKUP(B3542,'INS-SIN-SD-10-2023'!A:D,4,0)</f>
        <v>730.14</v>
      </c>
      <c r="N3542" s="25" t="b">
        <f t="shared" si="1578"/>
        <v>1</v>
      </c>
      <c r="O3542" s="377"/>
      <c r="P3542" s="377" t="s">
        <v>13773</v>
      </c>
    </row>
    <row r="3543" spans="1:16" ht="30" x14ac:dyDescent="0.25">
      <c r="A3543" s="367">
        <f t="shared" si="1576"/>
        <v>93212</v>
      </c>
      <c r="B3543" s="226">
        <v>21112</v>
      </c>
      <c r="C3543" s="227"/>
      <c r="D3543" s="227" t="s">
        <v>4722</v>
      </c>
      <c r="E3543" s="228"/>
      <c r="F3543" s="228" t="s">
        <v>6</v>
      </c>
      <c r="G3543" s="368">
        <v>1.7399999999999999E-2</v>
      </c>
      <c r="H3543" s="369">
        <f>VLOOKUP(B3543,'INS-SIN-SD-10-2023'!A:D,4,0)</f>
        <v>269.3</v>
      </c>
      <c r="I3543" s="369"/>
      <c r="J3543" s="25">
        <f t="shared" si="1577"/>
        <v>4.68</v>
      </c>
      <c r="M3543" s="25">
        <f>VLOOKUP(B3543,'INS-SIN-SD-10-2023'!A:D,4,0)</f>
        <v>269.3</v>
      </c>
      <c r="N3543" s="25" t="b">
        <f t="shared" si="1578"/>
        <v>1</v>
      </c>
      <c r="O3543" s="377"/>
      <c r="P3543" s="377" t="s">
        <v>13773</v>
      </c>
    </row>
    <row r="3544" spans="1:16" ht="45" x14ac:dyDescent="0.25">
      <c r="A3544" s="378">
        <f t="shared" si="1576"/>
        <v>93212</v>
      </c>
      <c r="B3544" s="379">
        <v>43777</v>
      </c>
      <c r="C3544" s="380"/>
      <c r="D3544" s="380" t="s">
        <v>7722</v>
      </c>
      <c r="E3544" s="381"/>
      <c r="F3544" s="381" t="s">
        <v>6</v>
      </c>
      <c r="G3544" s="382">
        <v>4.4761799999999997E-2</v>
      </c>
      <c r="H3544" s="383">
        <f>VLOOKUP(B3544,'INS-SIN-SD-10-2023'!A:D,4,0)</f>
        <v>266.05</v>
      </c>
      <c r="I3544" s="383"/>
      <c r="J3544" s="25">
        <f t="shared" si="1577"/>
        <v>11.9</v>
      </c>
      <c r="M3544" s="25">
        <f>VLOOKUP(B3544,'INS-SIN-SD-10-2023'!A:D,4,0)</f>
        <v>266.05</v>
      </c>
      <c r="N3544" s="25" t="b">
        <f t="shared" si="1578"/>
        <v>1</v>
      </c>
      <c r="O3544" s="377"/>
      <c r="P3544" s="377" t="s">
        <v>13773</v>
      </c>
    </row>
    <row r="3545" spans="1:16" ht="75" x14ac:dyDescent="0.25">
      <c r="A3545" s="328">
        <v>104122</v>
      </c>
      <c r="B3545" s="357"/>
      <c r="C3545" s="339" t="s">
        <v>5151</v>
      </c>
      <c r="D3545" s="339"/>
      <c r="E3545" s="334" t="s">
        <v>6</v>
      </c>
      <c r="F3545" s="334"/>
      <c r="G3545" s="358"/>
      <c r="H3545" s="359"/>
      <c r="I3545" s="340">
        <f>SUMIF(A:A,A3545,J:J)</f>
        <v>566.03999999999985</v>
      </c>
      <c r="J3545" s="377"/>
      <c r="K3545" s="377"/>
      <c r="L3545" s="377"/>
      <c r="M3545" s="377"/>
      <c r="N3545" s="377"/>
      <c r="O3545" s="377"/>
      <c r="P3545" s="377"/>
    </row>
    <row r="3546" spans="1:16" ht="30" x14ac:dyDescent="0.25">
      <c r="A3546" s="390">
        <f t="shared" ref="A3546:A3553" si="1579">IF(O3546&lt;&gt;0,O3546,A3545)</f>
        <v>104122</v>
      </c>
      <c r="B3546" s="391">
        <v>93358</v>
      </c>
      <c r="C3546" s="392"/>
      <c r="D3546" s="392" t="s">
        <v>4272</v>
      </c>
      <c r="E3546" s="393"/>
      <c r="F3546" s="393" t="s">
        <v>12</v>
      </c>
      <c r="G3546" s="394">
        <v>3.4538000000000002</v>
      </c>
      <c r="H3546" s="395">
        <f>VLOOKUP(B3546,'CMP-SIN-SD-10-2023'!A:D,4,0)</f>
        <v>86.67</v>
      </c>
      <c r="I3546" s="395"/>
      <c r="J3546" s="25">
        <f t="shared" ref="J3546:J3553" si="1580">TRUNC((H3546*G3546),2)</f>
        <v>299.33999999999997</v>
      </c>
      <c r="M3546" s="25">
        <f>VLOOKUP(B3546,'CMP-SIN-SD-10-2023'!A:D,4,0)</f>
        <v>86.67</v>
      </c>
      <c r="N3546" s="25" t="b">
        <f t="shared" ref="N3546:N3553" si="1581">M3546=H3546</f>
        <v>1</v>
      </c>
      <c r="O3546" s="377"/>
      <c r="P3546" s="377"/>
    </row>
    <row r="3547" spans="1:16" ht="30" x14ac:dyDescent="0.25">
      <c r="A3547" s="367">
        <f t="shared" si="1579"/>
        <v>104122</v>
      </c>
      <c r="B3547" s="226">
        <v>93382</v>
      </c>
      <c r="C3547" s="227"/>
      <c r="D3547" s="227" t="s">
        <v>15</v>
      </c>
      <c r="E3547" s="228"/>
      <c r="F3547" s="228" t="s">
        <v>12</v>
      </c>
      <c r="G3547" s="368">
        <v>3.2568999999999999</v>
      </c>
      <c r="H3547" s="369">
        <f>VLOOKUP(B3547,'CMP-SIN-SD-10-2023'!A:D,4,0)</f>
        <v>25.28</v>
      </c>
      <c r="I3547" s="369"/>
      <c r="J3547" s="25">
        <f t="shared" si="1580"/>
        <v>82.33</v>
      </c>
      <c r="M3547" s="25">
        <f>VLOOKUP(B3547,'CMP-SIN-SD-10-2023'!A:D,4,0)</f>
        <v>25.28</v>
      </c>
      <c r="N3547" s="25" t="b">
        <f t="shared" si="1581"/>
        <v>1</v>
      </c>
      <c r="O3547" s="377"/>
      <c r="P3547" s="377"/>
    </row>
    <row r="3548" spans="1:16" ht="30" x14ac:dyDescent="0.25">
      <c r="A3548" s="367">
        <f t="shared" si="1579"/>
        <v>104122</v>
      </c>
      <c r="B3548" s="226">
        <v>101618</v>
      </c>
      <c r="C3548" s="227"/>
      <c r="D3548" s="227" t="s">
        <v>2611</v>
      </c>
      <c r="E3548" s="228"/>
      <c r="F3548" s="228" t="s">
        <v>12</v>
      </c>
      <c r="G3548" s="368">
        <v>0.19500000000000001</v>
      </c>
      <c r="H3548" s="369">
        <f>VLOOKUP(B3548,'CMP-SIN-SD-10-2023'!A:D,4,0)</f>
        <v>353.39</v>
      </c>
      <c r="I3548" s="369"/>
      <c r="J3548" s="25">
        <f t="shared" si="1580"/>
        <v>68.91</v>
      </c>
      <c r="M3548" s="25">
        <f>VLOOKUP(B3548,'CMP-SIN-SD-10-2023'!A:D,4,0)</f>
        <v>353.39</v>
      </c>
      <c r="N3548" s="25" t="b">
        <f t="shared" si="1581"/>
        <v>1</v>
      </c>
      <c r="O3548" s="377"/>
      <c r="P3548" s="377"/>
    </row>
    <row r="3549" spans="1:16" ht="30" x14ac:dyDescent="0.25">
      <c r="A3549" s="367">
        <f t="shared" si="1579"/>
        <v>104122</v>
      </c>
      <c r="B3549" s="226">
        <v>104031</v>
      </c>
      <c r="C3549" s="227"/>
      <c r="D3549" s="227" t="s">
        <v>5152</v>
      </c>
      <c r="E3549" s="228"/>
      <c r="F3549" s="228" t="s">
        <v>6</v>
      </c>
      <c r="G3549" s="368">
        <v>1</v>
      </c>
      <c r="H3549" s="369">
        <f>VLOOKUP(B3549,'CMP-SIN-SD-10-2023'!A:D,4,0)</f>
        <v>17.59</v>
      </c>
      <c r="I3549" s="369"/>
      <c r="J3549" s="25">
        <f t="shared" si="1580"/>
        <v>17.59</v>
      </c>
      <c r="M3549" s="25">
        <f>VLOOKUP(B3549,'CMP-SIN-SD-10-2023'!A:D,4,0)</f>
        <v>17.59</v>
      </c>
      <c r="N3549" s="25" t="b">
        <f t="shared" si="1581"/>
        <v>1</v>
      </c>
      <c r="O3549" s="377"/>
      <c r="P3549" s="377"/>
    </row>
    <row r="3550" spans="1:16" ht="45" x14ac:dyDescent="0.25">
      <c r="A3550" s="367">
        <f t="shared" si="1579"/>
        <v>104122</v>
      </c>
      <c r="B3550" s="226">
        <v>104046</v>
      </c>
      <c r="C3550" s="227"/>
      <c r="D3550" s="227" t="s">
        <v>5153</v>
      </c>
      <c r="E3550" s="228"/>
      <c r="F3550" s="228" t="s">
        <v>6</v>
      </c>
      <c r="G3550" s="368">
        <v>1</v>
      </c>
      <c r="H3550" s="369">
        <f>VLOOKUP(B3550,'CMP-SIN-SD-10-2023'!A:D,4,0)</f>
        <v>7.96</v>
      </c>
      <c r="I3550" s="369"/>
      <c r="J3550" s="25">
        <f t="shared" si="1580"/>
        <v>7.96</v>
      </c>
      <c r="M3550" s="25">
        <f>VLOOKUP(B3550,'CMP-SIN-SD-10-2023'!A:D,4,0)</f>
        <v>7.96</v>
      </c>
      <c r="N3550" s="25" t="b">
        <f t="shared" si="1581"/>
        <v>1</v>
      </c>
      <c r="O3550" s="377"/>
      <c r="P3550" s="377"/>
    </row>
    <row r="3551" spans="1:16" ht="30" x14ac:dyDescent="0.25">
      <c r="A3551" s="367">
        <f t="shared" si="1579"/>
        <v>104122</v>
      </c>
      <c r="B3551" s="226">
        <v>104056</v>
      </c>
      <c r="C3551" s="227"/>
      <c r="D3551" s="227" t="s">
        <v>5154</v>
      </c>
      <c r="E3551" s="228"/>
      <c r="F3551" s="228" t="s">
        <v>6</v>
      </c>
      <c r="G3551" s="368">
        <v>1</v>
      </c>
      <c r="H3551" s="369">
        <f>VLOOKUP(B3551,'CMP-SIN-SD-10-2023'!A:D,4,0)</f>
        <v>30.49</v>
      </c>
      <c r="I3551" s="369"/>
      <c r="J3551" s="25">
        <f t="shared" si="1580"/>
        <v>30.49</v>
      </c>
      <c r="M3551" s="25">
        <f>VLOOKUP(B3551,'CMP-SIN-SD-10-2023'!A:D,4,0)</f>
        <v>30.49</v>
      </c>
      <c r="N3551" s="25" t="b">
        <f t="shared" si="1581"/>
        <v>1</v>
      </c>
      <c r="O3551" s="377"/>
      <c r="P3551" s="377"/>
    </row>
    <row r="3552" spans="1:16" ht="30" x14ac:dyDescent="0.25">
      <c r="A3552" s="367">
        <f t="shared" si="1579"/>
        <v>104122</v>
      </c>
      <c r="B3552" s="226">
        <v>104058</v>
      </c>
      <c r="C3552" s="227"/>
      <c r="D3552" s="227" t="s">
        <v>5155</v>
      </c>
      <c r="E3552" s="228"/>
      <c r="F3552" s="228" t="s">
        <v>6</v>
      </c>
      <c r="G3552" s="368">
        <v>1</v>
      </c>
      <c r="H3552" s="369">
        <f>VLOOKUP(B3552,'CMP-SIN-SD-10-2023'!A:D,4,0)</f>
        <v>6.68</v>
      </c>
      <c r="I3552" s="369"/>
      <c r="J3552" s="25">
        <f t="shared" si="1580"/>
        <v>6.68</v>
      </c>
      <c r="M3552" s="25">
        <f>VLOOKUP(B3552,'CMP-SIN-SD-10-2023'!A:D,4,0)</f>
        <v>6.68</v>
      </c>
      <c r="N3552" s="25" t="b">
        <f t="shared" si="1581"/>
        <v>1</v>
      </c>
      <c r="O3552" s="377"/>
      <c r="P3552" s="377"/>
    </row>
    <row r="3553" spans="1:16" ht="30" x14ac:dyDescent="0.25">
      <c r="A3553" s="378">
        <f t="shared" si="1579"/>
        <v>104122</v>
      </c>
      <c r="B3553" s="379">
        <v>104060</v>
      </c>
      <c r="C3553" s="380"/>
      <c r="D3553" s="380" t="s">
        <v>5156</v>
      </c>
      <c r="E3553" s="381"/>
      <c r="F3553" s="381" t="s">
        <v>16</v>
      </c>
      <c r="G3553" s="382">
        <v>6</v>
      </c>
      <c r="H3553" s="383">
        <f>VLOOKUP(B3553,'CMP-SIN-SD-10-2023'!A:D,4,0)</f>
        <v>8.7899999999999991</v>
      </c>
      <c r="I3553" s="383"/>
      <c r="J3553" s="25">
        <f t="shared" si="1580"/>
        <v>52.74</v>
      </c>
      <c r="M3553" s="25">
        <f>VLOOKUP(B3553,'CMP-SIN-SD-10-2023'!A:D,4,0)</f>
        <v>8.7899999999999991</v>
      </c>
      <c r="N3553" s="25" t="b">
        <f t="shared" si="1581"/>
        <v>1</v>
      </c>
      <c r="O3553" s="377"/>
      <c r="P3553" s="377"/>
    </row>
    <row r="3554" spans="1:16" ht="45" x14ac:dyDescent="0.25">
      <c r="A3554" s="328">
        <v>101512</v>
      </c>
      <c r="B3554" s="357"/>
      <c r="C3554" s="339" t="s">
        <v>5157</v>
      </c>
      <c r="D3554" s="339"/>
      <c r="E3554" s="334" t="s">
        <v>6</v>
      </c>
      <c r="F3554" s="334"/>
      <c r="G3554" s="358"/>
      <c r="H3554" s="359"/>
      <c r="I3554" s="340">
        <f>SUMIF(A:A,A3554,J:J)</f>
        <v>2498.9099999999989</v>
      </c>
      <c r="J3554" s="377"/>
      <c r="K3554" s="377"/>
      <c r="L3554" s="377"/>
      <c r="M3554" s="377"/>
      <c r="N3554" s="377"/>
      <c r="O3554" s="377"/>
      <c r="P3554" s="377"/>
    </row>
    <row r="3555" spans="1:16" ht="45" x14ac:dyDescent="0.25">
      <c r="A3555" s="390">
        <f t="shared" ref="A3555:A3576" si="1582">IF(O3555&lt;&gt;0,O3555,A3554)</f>
        <v>101512</v>
      </c>
      <c r="B3555" s="391">
        <v>91873</v>
      </c>
      <c r="C3555" s="392"/>
      <c r="D3555" s="392" t="s">
        <v>1635</v>
      </c>
      <c r="E3555" s="393"/>
      <c r="F3555" s="393" t="s">
        <v>16</v>
      </c>
      <c r="G3555" s="394">
        <v>6.05</v>
      </c>
      <c r="H3555" s="395">
        <f>VLOOKUP(B3555,'CMP-SIN-SD-10-2023'!A:D,4,0)</f>
        <v>23.77</v>
      </c>
      <c r="I3555" s="395"/>
      <c r="J3555" s="25">
        <f t="shared" ref="J3555:J3576" si="1583">TRUNC((H3555*G3555),2)</f>
        <v>143.80000000000001</v>
      </c>
      <c r="M3555" s="25">
        <f>VLOOKUP(B3555,'CMP-SIN-SD-10-2023'!A:D,4,0)</f>
        <v>23.77</v>
      </c>
      <c r="N3555" s="25" t="b">
        <f t="shared" ref="N3555:N3576" si="1584">M3555=H3555</f>
        <v>1</v>
      </c>
      <c r="O3555" s="377"/>
      <c r="P3555" s="377"/>
    </row>
    <row r="3556" spans="1:16" ht="45" x14ac:dyDescent="0.25">
      <c r="A3556" s="367">
        <f t="shared" si="1582"/>
        <v>101512</v>
      </c>
      <c r="B3556" s="226">
        <v>91886</v>
      </c>
      <c r="C3556" s="227"/>
      <c r="D3556" s="227" t="s">
        <v>1638</v>
      </c>
      <c r="E3556" s="228"/>
      <c r="F3556" s="228" t="s">
        <v>6</v>
      </c>
      <c r="G3556" s="368">
        <v>1</v>
      </c>
      <c r="H3556" s="369">
        <f>VLOOKUP(B3556,'CMP-SIN-SD-10-2023'!A:D,4,0)</f>
        <v>15.74</v>
      </c>
      <c r="I3556" s="369"/>
      <c r="J3556" s="25">
        <f t="shared" si="1583"/>
        <v>15.74</v>
      </c>
      <c r="M3556" s="25">
        <f>VLOOKUP(B3556,'CMP-SIN-SD-10-2023'!A:D,4,0)</f>
        <v>15.74</v>
      </c>
      <c r="N3556" s="25" t="b">
        <f t="shared" si="1584"/>
        <v>1</v>
      </c>
      <c r="O3556" s="377"/>
      <c r="P3556" s="377"/>
    </row>
    <row r="3557" spans="1:16" ht="45" x14ac:dyDescent="0.25">
      <c r="A3557" s="367">
        <f t="shared" si="1582"/>
        <v>101512</v>
      </c>
      <c r="B3557" s="226">
        <v>91920</v>
      </c>
      <c r="C3557" s="227"/>
      <c r="D3557" s="227" t="s">
        <v>1641</v>
      </c>
      <c r="E3557" s="228"/>
      <c r="F3557" s="228" t="s">
        <v>6</v>
      </c>
      <c r="G3557" s="368">
        <v>1</v>
      </c>
      <c r="H3557" s="369">
        <f>VLOOKUP(B3557,'CMP-SIN-SD-10-2023'!A:D,4,0)</f>
        <v>24.45</v>
      </c>
      <c r="I3557" s="369"/>
      <c r="J3557" s="25">
        <f t="shared" si="1583"/>
        <v>24.45</v>
      </c>
      <c r="M3557" s="25">
        <f>VLOOKUP(B3557,'CMP-SIN-SD-10-2023'!A:D,4,0)</f>
        <v>24.45</v>
      </c>
      <c r="N3557" s="25" t="b">
        <f t="shared" si="1584"/>
        <v>1</v>
      </c>
      <c r="O3557" s="377"/>
      <c r="P3557" s="377"/>
    </row>
    <row r="3558" spans="1:16" ht="45" x14ac:dyDescent="0.25">
      <c r="A3558" s="367">
        <f t="shared" si="1582"/>
        <v>101512</v>
      </c>
      <c r="B3558" s="226">
        <v>92986</v>
      </c>
      <c r="C3558" s="227"/>
      <c r="D3558" s="227" t="s">
        <v>5158</v>
      </c>
      <c r="E3558" s="228"/>
      <c r="F3558" s="228" t="s">
        <v>16</v>
      </c>
      <c r="G3558" s="368">
        <v>22.2</v>
      </c>
      <c r="H3558" s="369">
        <f>VLOOKUP(B3558,'CMP-SIN-SD-10-2023'!A:D,4,0)</f>
        <v>40.92</v>
      </c>
      <c r="I3558" s="369"/>
      <c r="J3558" s="25">
        <f t="shared" si="1583"/>
        <v>908.42</v>
      </c>
      <c r="M3558" s="25">
        <f>VLOOKUP(B3558,'CMP-SIN-SD-10-2023'!A:D,4,0)</f>
        <v>40.92</v>
      </c>
      <c r="N3558" s="25" t="b">
        <f t="shared" si="1584"/>
        <v>1</v>
      </c>
      <c r="O3558" s="377"/>
      <c r="P3558" s="377"/>
    </row>
    <row r="3559" spans="1:16" ht="30" x14ac:dyDescent="0.25">
      <c r="A3559" s="367">
        <f t="shared" si="1582"/>
        <v>101512</v>
      </c>
      <c r="B3559" s="226">
        <v>93673</v>
      </c>
      <c r="C3559" s="227"/>
      <c r="D3559" s="227" t="s">
        <v>1679</v>
      </c>
      <c r="E3559" s="228"/>
      <c r="F3559" s="228" t="s">
        <v>6</v>
      </c>
      <c r="G3559" s="368">
        <v>1</v>
      </c>
      <c r="H3559" s="369">
        <f>VLOOKUP(B3559,'CMP-SIN-SD-10-2023'!A:D,4,0)</f>
        <v>128.51</v>
      </c>
      <c r="I3559" s="369"/>
      <c r="J3559" s="25">
        <f t="shared" si="1583"/>
        <v>128.51</v>
      </c>
      <c r="M3559" s="25">
        <f>VLOOKUP(B3559,'CMP-SIN-SD-10-2023'!A:D,4,0)</f>
        <v>128.51</v>
      </c>
      <c r="N3559" s="25" t="b">
        <f t="shared" si="1584"/>
        <v>1</v>
      </c>
      <c r="O3559" s="377"/>
      <c r="P3559" s="377"/>
    </row>
    <row r="3560" spans="1:16" ht="45" x14ac:dyDescent="0.25">
      <c r="A3560" s="367">
        <f t="shared" si="1582"/>
        <v>101512</v>
      </c>
      <c r="B3560" s="226">
        <v>91922</v>
      </c>
      <c r="C3560" s="227"/>
      <c r="D3560" s="227" t="s">
        <v>1642</v>
      </c>
      <c r="E3560" s="228"/>
      <c r="F3560" s="228" t="s">
        <v>6</v>
      </c>
      <c r="G3560" s="368">
        <v>1</v>
      </c>
      <c r="H3560" s="369">
        <f>VLOOKUP(B3560,'CMP-SIN-SD-10-2023'!A:D,4,0)</f>
        <v>26.77</v>
      </c>
      <c r="I3560" s="369"/>
      <c r="J3560" s="25">
        <f t="shared" si="1583"/>
        <v>26.77</v>
      </c>
      <c r="M3560" s="25">
        <f>VLOOKUP(B3560,'CMP-SIN-SD-10-2023'!A:D,4,0)</f>
        <v>26.77</v>
      </c>
      <c r="N3560" s="25" t="b">
        <f t="shared" si="1584"/>
        <v>1</v>
      </c>
      <c r="O3560" s="377"/>
      <c r="P3560" s="377"/>
    </row>
    <row r="3561" spans="1:16" ht="30" x14ac:dyDescent="0.25">
      <c r="A3561" s="367">
        <f t="shared" si="1582"/>
        <v>101512</v>
      </c>
      <c r="B3561" s="226">
        <v>96977</v>
      </c>
      <c r="C3561" s="227"/>
      <c r="D3561" s="227" t="s">
        <v>79</v>
      </c>
      <c r="E3561" s="228"/>
      <c r="F3561" s="228" t="s">
        <v>16</v>
      </c>
      <c r="G3561" s="368">
        <v>1.95</v>
      </c>
      <c r="H3561" s="369">
        <f>VLOOKUP(B3561,'CMP-SIN-SD-10-2023'!A:D,4,0)</f>
        <v>61.56</v>
      </c>
      <c r="I3561" s="369"/>
      <c r="J3561" s="25">
        <f t="shared" si="1583"/>
        <v>120.04</v>
      </c>
      <c r="M3561" s="25">
        <f>VLOOKUP(B3561,'CMP-SIN-SD-10-2023'!A:D,4,0)</f>
        <v>61.56</v>
      </c>
      <c r="N3561" s="25" t="b">
        <f t="shared" si="1584"/>
        <v>1</v>
      </c>
      <c r="O3561" s="377"/>
      <c r="P3561" s="377"/>
    </row>
    <row r="3562" spans="1:16" ht="30" x14ac:dyDescent="0.25">
      <c r="A3562" s="367">
        <f t="shared" si="1582"/>
        <v>101512</v>
      </c>
      <c r="B3562" s="226">
        <v>96986</v>
      </c>
      <c r="C3562" s="227"/>
      <c r="D3562" s="227" t="s">
        <v>1861</v>
      </c>
      <c r="E3562" s="228"/>
      <c r="F3562" s="228" t="s">
        <v>6</v>
      </c>
      <c r="G3562" s="368">
        <v>1</v>
      </c>
      <c r="H3562" s="369">
        <f>VLOOKUP(B3562,'CMP-SIN-SD-10-2023'!A:D,4,0)</f>
        <v>111.64</v>
      </c>
      <c r="I3562" s="369"/>
      <c r="J3562" s="25">
        <f t="shared" si="1583"/>
        <v>111.64</v>
      </c>
      <c r="M3562" s="25">
        <f>VLOOKUP(B3562,'CMP-SIN-SD-10-2023'!A:D,4,0)</f>
        <v>111.64</v>
      </c>
      <c r="N3562" s="25" t="b">
        <f t="shared" si="1584"/>
        <v>1</v>
      </c>
      <c r="O3562" s="377"/>
      <c r="P3562" s="377"/>
    </row>
    <row r="3563" spans="1:16" ht="60" x14ac:dyDescent="0.25">
      <c r="A3563" s="367">
        <f t="shared" si="1582"/>
        <v>101512</v>
      </c>
      <c r="B3563" s="226">
        <v>100578</v>
      </c>
      <c r="C3563" s="227"/>
      <c r="D3563" s="227" t="s">
        <v>1810</v>
      </c>
      <c r="E3563" s="228"/>
      <c r="F3563" s="228" t="s">
        <v>6</v>
      </c>
      <c r="G3563" s="368">
        <v>1</v>
      </c>
      <c r="H3563" s="369">
        <f>VLOOKUP(B3563,'CMP-SIN-SD-10-2023'!A:D,4,0)</f>
        <v>529.67999999999995</v>
      </c>
      <c r="I3563" s="369"/>
      <c r="J3563" s="25">
        <f t="shared" si="1583"/>
        <v>529.67999999999995</v>
      </c>
      <c r="M3563" s="25">
        <f>VLOOKUP(B3563,'CMP-SIN-SD-10-2023'!A:D,4,0)</f>
        <v>529.67999999999995</v>
      </c>
      <c r="N3563" s="25" t="b">
        <f t="shared" si="1584"/>
        <v>1</v>
      </c>
      <c r="O3563" s="377"/>
      <c r="P3563" s="377"/>
    </row>
    <row r="3564" spans="1:16" ht="45" x14ac:dyDescent="0.25">
      <c r="A3564" s="367">
        <f t="shared" si="1582"/>
        <v>101512</v>
      </c>
      <c r="B3564" s="226">
        <v>87367</v>
      </c>
      <c r="C3564" s="227"/>
      <c r="D3564" s="227" t="s">
        <v>2891</v>
      </c>
      <c r="E3564" s="228"/>
      <c r="F3564" s="228" t="s">
        <v>12</v>
      </c>
      <c r="G3564" s="368">
        <v>1.9400000000000001E-2</v>
      </c>
      <c r="H3564" s="369">
        <f>VLOOKUP(B3564,'CMP-SIN-SD-10-2023'!A:D,4,0)</f>
        <v>812.05</v>
      </c>
      <c r="I3564" s="369"/>
      <c r="J3564" s="25">
        <f t="shared" si="1583"/>
        <v>15.75</v>
      </c>
      <c r="M3564" s="25">
        <f>VLOOKUP(B3564,'CMP-SIN-SD-10-2023'!A:D,4,0)</f>
        <v>812.05</v>
      </c>
      <c r="N3564" s="25" t="b">
        <f t="shared" si="1584"/>
        <v>1</v>
      </c>
      <c r="O3564" s="377"/>
      <c r="P3564" s="377"/>
    </row>
    <row r="3565" spans="1:16" x14ac:dyDescent="0.25">
      <c r="A3565" s="367">
        <f t="shared" si="1582"/>
        <v>101512</v>
      </c>
      <c r="B3565" s="226">
        <v>88247</v>
      </c>
      <c r="C3565" s="227"/>
      <c r="D3565" s="227" t="s">
        <v>3289</v>
      </c>
      <c r="E3565" s="228"/>
      <c r="F3565" s="228" t="s">
        <v>517</v>
      </c>
      <c r="G3565" s="368">
        <v>0.32329999999999998</v>
      </c>
      <c r="H3565" s="369">
        <f>VLOOKUP(B3565,'CMP-SIN-SD-10-2023'!A:D,4,0)</f>
        <v>23.14</v>
      </c>
      <c r="I3565" s="369"/>
      <c r="J3565" s="25">
        <f t="shared" si="1583"/>
        <v>7.48</v>
      </c>
      <c r="M3565" s="25">
        <f>VLOOKUP(B3565,'CMP-SIN-SD-10-2023'!A:D,4,0)</f>
        <v>23.14</v>
      </c>
      <c r="N3565" s="25" t="b">
        <f t="shared" si="1584"/>
        <v>1</v>
      </c>
      <c r="O3565" s="377"/>
      <c r="P3565" s="377"/>
    </row>
    <row r="3566" spans="1:16" x14ac:dyDescent="0.25">
      <c r="A3566" s="367">
        <f t="shared" si="1582"/>
        <v>101512</v>
      </c>
      <c r="B3566" s="226">
        <v>88264</v>
      </c>
      <c r="C3566" s="227"/>
      <c r="D3566" s="227" t="s">
        <v>3304</v>
      </c>
      <c r="E3566" s="228"/>
      <c r="F3566" s="228" t="s">
        <v>517</v>
      </c>
      <c r="G3566" s="368">
        <v>2.9102000000000001</v>
      </c>
      <c r="H3566" s="369">
        <f>VLOOKUP(B3566,'CMP-SIN-SD-10-2023'!A:D,4,0)</f>
        <v>29.88</v>
      </c>
      <c r="I3566" s="369"/>
      <c r="J3566" s="25">
        <f t="shared" si="1583"/>
        <v>86.95</v>
      </c>
      <c r="M3566" s="25">
        <f>VLOOKUP(B3566,'CMP-SIN-SD-10-2023'!A:D,4,0)</f>
        <v>29.88</v>
      </c>
      <c r="N3566" s="25" t="b">
        <f t="shared" si="1584"/>
        <v>1</v>
      </c>
      <c r="O3566" s="377"/>
      <c r="P3566" s="377"/>
    </row>
    <row r="3567" spans="1:16" ht="30" x14ac:dyDescent="0.25">
      <c r="A3567" s="367">
        <f t="shared" si="1582"/>
        <v>101512</v>
      </c>
      <c r="B3567" s="226">
        <v>1094</v>
      </c>
      <c r="C3567" s="227"/>
      <c r="D3567" s="227" t="s">
        <v>7461</v>
      </c>
      <c r="E3567" s="228"/>
      <c r="F3567" s="228" t="s">
        <v>6</v>
      </c>
      <c r="G3567" s="368">
        <v>1</v>
      </c>
      <c r="H3567" s="369">
        <f>VLOOKUP(B3567,'INS-SIN-SD-10-2023'!A:D,4,0)</f>
        <v>25.81</v>
      </c>
      <c r="I3567" s="369"/>
      <c r="J3567" s="25">
        <f t="shared" si="1583"/>
        <v>25.81</v>
      </c>
      <c r="M3567" s="25">
        <f>VLOOKUP(B3567,'INS-SIN-SD-10-2023'!A:D,4,0)</f>
        <v>25.81</v>
      </c>
      <c r="N3567" s="25" t="b">
        <f t="shared" si="1584"/>
        <v>1</v>
      </c>
      <c r="O3567" s="377"/>
      <c r="P3567" s="377" t="s">
        <v>13773</v>
      </c>
    </row>
    <row r="3568" spans="1:16" ht="45" x14ac:dyDescent="0.25">
      <c r="A3568" s="367">
        <f t="shared" si="1582"/>
        <v>101512</v>
      </c>
      <c r="B3568" s="226">
        <v>11267</v>
      </c>
      <c r="C3568" s="227"/>
      <c r="D3568" s="227" t="s">
        <v>7462</v>
      </c>
      <c r="E3568" s="228"/>
      <c r="F3568" s="228" t="s">
        <v>6</v>
      </c>
      <c r="G3568" s="368">
        <v>2</v>
      </c>
      <c r="H3568" s="369">
        <f>VLOOKUP(B3568,'INS-SIN-SD-10-2023'!A:D,4,0)</f>
        <v>1.56</v>
      </c>
      <c r="I3568" s="369"/>
      <c r="J3568" s="25">
        <f t="shared" si="1583"/>
        <v>3.12</v>
      </c>
      <c r="M3568" s="25">
        <f>VLOOKUP(B3568,'INS-SIN-SD-10-2023'!A:D,4,0)</f>
        <v>1.56</v>
      </c>
      <c r="N3568" s="25" t="b">
        <f t="shared" si="1584"/>
        <v>1</v>
      </c>
      <c r="O3568" s="377"/>
      <c r="P3568" s="377" t="s">
        <v>13773</v>
      </c>
    </row>
    <row r="3569" spans="1:16" ht="45" x14ac:dyDescent="0.25">
      <c r="A3569" s="367">
        <f t="shared" si="1582"/>
        <v>101512</v>
      </c>
      <c r="B3569" s="226">
        <v>1062</v>
      </c>
      <c r="C3569" s="227"/>
      <c r="D3569" s="227" t="s">
        <v>7511</v>
      </c>
      <c r="E3569" s="228"/>
      <c r="F3569" s="228" t="s">
        <v>6</v>
      </c>
      <c r="G3569" s="368">
        <v>1</v>
      </c>
      <c r="H3569" s="369">
        <f>VLOOKUP(B3569,'INS-SIN-SD-10-2023'!A:D,4,0)</f>
        <v>216.31</v>
      </c>
      <c r="I3569" s="369"/>
      <c r="J3569" s="25">
        <f t="shared" si="1583"/>
        <v>216.31</v>
      </c>
      <c r="M3569" s="25">
        <f>VLOOKUP(B3569,'INS-SIN-SD-10-2023'!A:D,4,0)</f>
        <v>216.31</v>
      </c>
      <c r="N3569" s="25" t="b">
        <f t="shared" si="1584"/>
        <v>1</v>
      </c>
      <c r="O3569" s="377"/>
      <c r="P3569" s="377" t="s">
        <v>13773</v>
      </c>
    </row>
    <row r="3570" spans="1:16" ht="30" x14ac:dyDescent="0.25">
      <c r="A3570" s="367">
        <f t="shared" si="1582"/>
        <v>101512</v>
      </c>
      <c r="B3570" s="226">
        <v>11864</v>
      </c>
      <c r="C3570" s="227"/>
      <c r="D3570" s="227" t="s">
        <v>7541</v>
      </c>
      <c r="E3570" s="228"/>
      <c r="F3570" s="228" t="s">
        <v>6</v>
      </c>
      <c r="G3570" s="368">
        <v>1</v>
      </c>
      <c r="H3570" s="369">
        <f>VLOOKUP(B3570,'INS-SIN-SD-10-2023'!A:D,4,0)</f>
        <v>33.74</v>
      </c>
      <c r="I3570" s="369"/>
      <c r="J3570" s="25">
        <f t="shared" si="1583"/>
        <v>33.74</v>
      </c>
      <c r="M3570" s="25">
        <f>VLOOKUP(B3570,'INS-SIN-SD-10-2023'!A:D,4,0)</f>
        <v>33.74</v>
      </c>
      <c r="N3570" s="25" t="b">
        <f t="shared" si="1584"/>
        <v>1</v>
      </c>
      <c r="O3570" s="377"/>
      <c r="P3570" s="377" t="s">
        <v>13773</v>
      </c>
    </row>
    <row r="3571" spans="1:16" ht="30" x14ac:dyDescent="0.25">
      <c r="A3571" s="367">
        <f t="shared" si="1582"/>
        <v>101512</v>
      </c>
      <c r="B3571" s="226">
        <v>14153</v>
      </c>
      <c r="C3571" s="227"/>
      <c r="D3571" s="227" t="s">
        <v>7616</v>
      </c>
      <c r="E3571" s="228"/>
      <c r="F3571" s="228" t="s">
        <v>6</v>
      </c>
      <c r="G3571" s="368">
        <v>0.06</v>
      </c>
      <c r="H3571" s="369">
        <f>VLOOKUP(B3571,'INS-SIN-SD-10-2023'!A:D,4,0)</f>
        <v>53.3</v>
      </c>
      <c r="I3571" s="369"/>
      <c r="J3571" s="25">
        <f t="shared" si="1583"/>
        <v>3.19</v>
      </c>
      <c r="M3571" s="25">
        <f>VLOOKUP(B3571,'INS-SIN-SD-10-2023'!A:D,4,0)</f>
        <v>53.3</v>
      </c>
      <c r="N3571" s="25" t="b">
        <f t="shared" si="1584"/>
        <v>1</v>
      </c>
      <c r="O3571" s="377"/>
      <c r="P3571" s="377" t="s">
        <v>13773</v>
      </c>
    </row>
    <row r="3572" spans="1:16" ht="30" x14ac:dyDescent="0.25">
      <c r="A3572" s="367">
        <f t="shared" si="1582"/>
        <v>101512</v>
      </c>
      <c r="B3572" s="226">
        <v>3398</v>
      </c>
      <c r="C3572" s="227"/>
      <c r="D3572" s="227" t="s">
        <v>7630</v>
      </c>
      <c r="E3572" s="228"/>
      <c r="F3572" s="228" t="s">
        <v>6</v>
      </c>
      <c r="G3572" s="368">
        <v>1</v>
      </c>
      <c r="H3572" s="369">
        <f>VLOOKUP(B3572,'INS-SIN-SD-10-2023'!A:D,4,0)</f>
        <v>4.9400000000000004</v>
      </c>
      <c r="I3572" s="369"/>
      <c r="J3572" s="25">
        <f t="shared" si="1583"/>
        <v>4.9400000000000004</v>
      </c>
      <c r="M3572" s="25">
        <f>VLOOKUP(B3572,'INS-SIN-SD-10-2023'!A:D,4,0)</f>
        <v>4.9400000000000004</v>
      </c>
      <c r="N3572" s="25" t="b">
        <f t="shared" si="1584"/>
        <v>1</v>
      </c>
      <c r="O3572" s="377"/>
      <c r="P3572" s="377" t="s">
        <v>13773</v>
      </c>
    </row>
    <row r="3573" spans="1:16" ht="45" x14ac:dyDescent="0.25">
      <c r="A3573" s="367">
        <f t="shared" si="1582"/>
        <v>101512</v>
      </c>
      <c r="B3573" s="226">
        <v>4346</v>
      </c>
      <c r="C3573" s="227"/>
      <c r="D3573" s="227" t="s">
        <v>7702</v>
      </c>
      <c r="E3573" s="228"/>
      <c r="F3573" s="228" t="s">
        <v>6</v>
      </c>
      <c r="G3573" s="368">
        <v>3</v>
      </c>
      <c r="H3573" s="369">
        <f>VLOOKUP(B3573,'INS-SIN-SD-10-2023'!A:D,4,0)</f>
        <v>11.38</v>
      </c>
      <c r="I3573" s="369"/>
      <c r="J3573" s="25">
        <f t="shared" si="1583"/>
        <v>34.14</v>
      </c>
      <c r="M3573" s="25">
        <f>VLOOKUP(B3573,'INS-SIN-SD-10-2023'!A:D,4,0)</f>
        <v>11.38</v>
      </c>
      <c r="N3573" s="25" t="b">
        <f t="shared" si="1584"/>
        <v>1</v>
      </c>
      <c r="O3573" s="377"/>
      <c r="P3573" s="377" t="s">
        <v>13773</v>
      </c>
    </row>
    <row r="3574" spans="1:16" ht="30" x14ac:dyDescent="0.25">
      <c r="A3574" s="367">
        <f t="shared" si="1582"/>
        <v>101512</v>
      </c>
      <c r="B3574" s="226">
        <v>34643</v>
      </c>
      <c r="C3574" s="227"/>
      <c r="D3574" s="227" t="s">
        <v>7505</v>
      </c>
      <c r="E3574" s="228"/>
      <c r="F3574" s="228" t="s">
        <v>6</v>
      </c>
      <c r="G3574" s="368">
        <v>1</v>
      </c>
      <c r="H3574" s="369">
        <f>VLOOKUP(B3574,'INS-SIN-SD-10-2023'!A:D,4,0)</f>
        <v>57.23</v>
      </c>
      <c r="I3574" s="369"/>
      <c r="J3574" s="25">
        <f t="shared" si="1583"/>
        <v>57.23</v>
      </c>
      <c r="M3574" s="25">
        <f>VLOOKUP(B3574,'INS-SIN-SD-10-2023'!A:D,4,0)</f>
        <v>57.23</v>
      </c>
      <c r="N3574" s="25" t="b">
        <f t="shared" si="1584"/>
        <v>1</v>
      </c>
      <c r="O3574" s="377"/>
      <c r="P3574" s="377" t="s">
        <v>13773</v>
      </c>
    </row>
    <row r="3575" spans="1:16" x14ac:dyDescent="0.25">
      <c r="A3575" s="367">
        <f t="shared" si="1582"/>
        <v>101512</v>
      </c>
      <c r="B3575" s="226">
        <v>39997</v>
      </c>
      <c r="C3575" s="227"/>
      <c r="D3575" s="227" t="s">
        <v>7719</v>
      </c>
      <c r="E3575" s="228"/>
      <c r="F3575" s="228" t="s">
        <v>6</v>
      </c>
      <c r="G3575" s="368">
        <v>2</v>
      </c>
      <c r="H3575" s="369">
        <f>VLOOKUP(B3575,'INS-SIN-SD-10-2023'!A:D,4,0)</f>
        <v>0.34</v>
      </c>
      <c r="I3575" s="369"/>
      <c r="J3575" s="25">
        <f t="shared" si="1583"/>
        <v>0.68</v>
      </c>
      <c r="M3575" s="25">
        <f>VLOOKUP(B3575,'INS-SIN-SD-10-2023'!A:D,4,0)</f>
        <v>0.34</v>
      </c>
      <c r="N3575" s="25" t="b">
        <f t="shared" si="1584"/>
        <v>1</v>
      </c>
      <c r="O3575" s="377"/>
      <c r="P3575" s="377" t="s">
        <v>13773</v>
      </c>
    </row>
    <row r="3576" spans="1:16" x14ac:dyDescent="0.25">
      <c r="A3576" s="378">
        <f t="shared" si="1582"/>
        <v>101512</v>
      </c>
      <c r="B3576" s="379">
        <v>39996</v>
      </c>
      <c r="C3576" s="380"/>
      <c r="D3576" s="380" t="s">
        <v>5056</v>
      </c>
      <c r="E3576" s="381"/>
      <c r="F3576" s="381" t="s">
        <v>16</v>
      </c>
      <c r="G3576" s="382">
        <v>0.16639999999999999</v>
      </c>
      <c r="H3576" s="383">
        <f>VLOOKUP(B3576,'INS-SIN-SD-10-2023'!A:D,4,0)</f>
        <v>3.14</v>
      </c>
      <c r="I3576" s="383"/>
      <c r="J3576" s="25">
        <f t="shared" si="1583"/>
        <v>0.52</v>
      </c>
      <c r="M3576" s="25">
        <f>VLOOKUP(B3576,'INS-SIN-SD-10-2023'!A:D,4,0)</f>
        <v>3.14</v>
      </c>
      <c r="N3576" s="25" t="b">
        <f t="shared" si="1584"/>
        <v>1</v>
      </c>
      <c r="O3576" s="377"/>
      <c r="P3576" s="377" t="s">
        <v>13773</v>
      </c>
    </row>
    <row r="3577" spans="1:16" ht="75" x14ac:dyDescent="0.25">
      <c r="A3577" s="328">
        <v>104139</v>
      </c>
      <c r="B3577" s="357"/>
      <c r="C3577" s="339" t="s">
        <v>5159</v>
      </c>
      <c r="D3577" s="339"/>
      <c r="E3577" s="334" t="s">
        <v>6</v>
      </c>
      <c r="F3577" s="334"/>
      <c r="G3577" s="358"/>
      <c r="H3577" s="359"/>
      <c r="I3577" s="340">
        <f>SUMIF(A:A,A3577,J:J)</f>
        <v>1176.69</v>
      </c>
      <c r="J3577" s="377"/>
      <c r="K3577" s="377"/>
      <c r="L3577" s="377"/>
      <c r="M3577" s="377"/>
      <c r="N3577" s="377"/>
      <c r="O3577" s="377"/>
      <c r="P3577" s="377"/>
    </row>
    <row r="3578" spans="1:16" ht="75" x14ac:dyDescent="0.25">
      <c r="A3578" s="390">
        <f t="shared" ref="A3578:A3583" si="1585">IF(O3578&lt;&gt;0,O3578,A3577)</f>
        <v>104139</v>
      </c>
      <c r="B3578" s="391">
        <v>90099</v>
      </c>
      <c r="C3578" s="392"/>
      <c r="D3578" s="392" t="s">
        <v>4952</v>
      </c>
      <c r="E3578" s="393"/>
      <c r="F3578" s="393" t="s">
        <v>12</v>
      </c>
      <c r="G3578" s="394">
        <v>5.2024999999999997</v>
      </c>
      <c r="H3578" s="395">
        <f>VLOOKUP(B3578,'CMP-SIN-SD-10-2023'!A:D,4,0)</f>
        <v>15.28</v>
      </c>
      <c r="I3578" s="395"/>
      <c r="J3578" s="25">
        <f t="shared" ref="J3578:J3583" si="1586">TRUNC((H3578*G3578),2)</f>
        <v>79.489999999999995</v>
      </c>
      <c r="M3578" s="25">
        <f>VLOOKUP(B3578,'CMP-SIN-SD-10-2023'!A:D,4,0)</f>
        <v>15.28</v>
      </c>
      <c r="N3578" s="25" t="b">
        <f t="shared" ref="N3578:N3583" si="1587">M3578=H3578</f>
        <v>1</v>
      </c>
      <c r="O3578" s="377"/>
      <c r="P3578" s="377"/>
    </row>
    <row r="3579" spans="1:16" ht="30" x14ac:dyDescent="0.25">
      <c r="A3579" s="367">
        <f t="shared" si="1585"/>
        <v>104139</v>
      </c>
      <c r="B3579" s="226">
        <v>93382</v>
      </c>
      <c r="C3579" s="227"/>
      <c r="D3579" s="227" t="s">
        <v>15</v>
      </c>
      <c r="E3579" s="228"/>
      <c r="F3579" s="228" t="s">
        <v>12</v>
      </c>
      <c r="G3579" s="368">
        <v>4.9015000000000004</v>
      </c>
      <c r="H3579" s="369">
        <f>VLOOKUP(B3579,'CMP-SIN-SD-10-2023'!A:D,4,0)</f>
        <v>25.28</v>
      </c>
      <c r="I3579" s="369"/>
      <c r="J3579" s="25">
        <f t="shared" si="1586"/>
        <v>123.9</v>
      </c>
      <c r="M3579" s="25">
        <f>VLOOKUP(B3579,'CMP-SIN-SD-10-2023'!A:D,4,0)</f>
        <v>25.28</v>
      </c>
      <c r="N3579" s="25" t="b">
        <f t="shared" si="1587"/>
        <v>1</v>
      </c>
      <c r="O3579" s="377"/>
      <c r="P3579" s="377"/>
    </row>
    <row r="3580" spans="1:16" ht="45" x14ac:dyDescent="0.25">
      <c r="A3580" s="367">
        <f t="shared" si="1585"/>
        <v>104139</v>
      </c>
      <c r="B3580" s="226">
        <v>101622</v>
      </c>
      <c r="C3580" s="227"/>
      <c r="D3580" s="227" t="s">
        <v>2615</v>
      </c>
      <c r="E3580" s="228"/>
      <c r="F3580" s="228" t="s">
        <v>12</v>
      </c>
      <c r="G3580" s="368">
        <v>0.19500000000000001</v>
      </c>
      <c r="H3580" s="369">
        <f>VLOOKUP(B3580,'CMP-SIN-SD-10-2023'!A:D,4,0)</f>
        <v>318.98</v>
      </c>
      <c r="I3580" s="369"/>
      <c r="J3580" s="25">
        <f t="shared" si="1586"/>
        <v>62.2</v>
      </c>
      <c r="M3580" s="25">
        <f>VLOOKUP(B3580,'CMP-SIN-SD-10-2023'!A:D,4,0)</f>
        <v>318.98</v>
      </c>
      <c r="N3580" s="25" t="b">
        <f t="shared" si="1587"/>
        <v>1</v>
      </c>
      <c r="O3580" s="377"/>
      <c r="P3580" s="377"/>
    </row>
    <row r="3581" spans="1:16" ht="30" x14ac:dyDescent="0.25">
      <c r="A3581" s="367">
        <f t="shared" si="1585"/>
        <v>104139</v>
      </c>
      <c r="B3581" s="226">
        <v>104064</v>
      </c>
      <c r="C3581" s="227"/>
      <c r="D3581" s="227" t="s">
        <v>5160</v>
      </c>
      <c r="E3581" s="228"/>
      <c r="F3581" s="228" t="s">
        <v>6</v>
      </c>
      <c r="G3581" s="368">
        <v>1</v>
      </c>
      <c r="H3581" s="369">
        <f>VLOOKUP(B3581,'CMP-SIN-SD-10-2023'!A:D,4,0)</f>
        <v>156.34</v>
      </c>
      <c r="I3581" s="369"/>
      <c r="J3581" s="25">
        <f t="shared" si="1586"/>
        <v>156.34</v>
      </c>
      <c r="M3581" s="25">
        <f>VLOOKUP(B3581,'CMP-SIN-SD-10-2023'!A:D,4,0)</f>
        <v>156.34</v>
      </c>
      <c r="N3581" s="25" t="b">
        <f t="shared" si="1587"/>
        <v>1</v>
      </c>
      <c r="O3581" s="377"/>
      <c r="P3581" s="377"/>
    </row>
    <row r="3582" spans="1:16" ht="30" x14ac:dyDescent="0.25">
      <c r="A3582" s="367">
        <f t="shared" si="1585"/>
        <v>104139</v>
      </c>
      <c r="B3582" s="226">
        <v>104071</v>
      </c>
      <c r="C3582" s="227"/>
      <c r="D3582" s="227" t="s">
        <v>14325</v>
      </c>
      <c r="E3582" s="228"/>
      <c r="F3582" s="228" t="s">
        <v>6</v>
      </c>
      <c r="G3582" s="368">
        <v>1</v>
      </c>
      <c r="H3582" s="369">
        <v>219.27</v>
      </c>
      <c r="I3582" s="369"/>
      <c r="J3582" s="25">
        <f t="shared" si="1586"/>
        <v>219.27</v>
      </c>
      <c r="M3582" s="25" t="e">
        <f>VLOOKUP(B3582,'CMP-SIN-SD-10-2023'!A:D,4,0)</f>
        <v>#N/A</v>
      </c>
      <c r="N3582" s="25" t="e">
        <f t="shared" si="1587"/>
        <v>#N/A</v>
      </c>
      <c r="O3582" s="377"/>
      <c r="P3582" s="377"/>
    </row>
    <row r="3583" spans="1:16" ht="30" x14ac:dyDescent="0.25">
      <c r="A3583" s="378">
        <f t="shared" si="1585"/>
        <v>104139</v>
      </c>
      <c r="B3583" s="379">
        <v>104086</v>
      </c>
      <c r="C3583" s="380"/>
      <c r="D3583" s="380" t="s">
        <v>5161</v>
      </c>
      <c r="E3583" s="381"/>
      <c r="F3583" s="381" t="s">
        <v>16</v>
      </c>
      <c r="G3583" s="382">
        <v>6.2</v>
      </c>
      <c r="H3583" s="383">
        <f>VLOOKUP(B3583,'CMP-SIN-SD-10-2023'!A:D,4,0)</f>
        <v>86.37</v>
      </c>
      <c r="I3583" s="383"/>
      <c r="J3583" s="25">
        <f t="shared" si="1586"/>
        <v>535.49</v>
      </c>
      <c r="M3583" s="25">
        <f>VLOOKUP(B3583,'CMP-SIN-SD-10-2023'!A:D,4,0)</f>
        <v>86.37</v>
      </c>
      <c r="N3583" s="25" t="b">
        <f t="shared" si="1587"/>
        <v>1</v>
      </c>
      <c r="O3583" s="377"/>
      <c r="P3583" s="377"/>
    </row>
    <row r="3584" spans="1:16" ht="30" x14ac:dyDescent="0.25">
      <c r="A3584" s="328">
        <v>93585</v>
      </c>
      <c r="B3584" s="357"/>
      <c r="C3584" s="339" t="s">
        <v>253</v>
      </c>
      <c r="D3584" s="339"/>
      <c r="E3584" s="334" t="s">
        <v>3</v>
      </c>
      <c r="F3584" s="334"/>
      <c r="G3584" s="358"/>
      <c r="H3584" s="359"/>
      <c r="I3584" s="340">
        <f>SUMIF(A:A,A3584,J:J)</f>
        <v>1335.11</v>
      </c>
      <c r="J3584" s="377"/>
      <c r="K3584" s="377"/>
      <c r="L3584" s="377"/>
      <c r="M3584" s="377"/>
      <c r="N3584" s="377"/>
      <c r="O3584" s="377"/>
      <c r="P3584" s="377"/>
    </row>
    <row r="3585" spans="1:16" ht="45" x14ac:dyDescent="0.25">
      <c r="A3585" s="390">
        <f t="shared" ref="A3585:A3606" si="1588">IF(O3585&lt;&gt;0,O3585,A3584)</f>
        <v>93585</v>
      </c>
      <c r="B3585" s="391">
        <v>98441</v>
      </c>
      <c r="C3585" s="392"/>
      <c r="D3585" s="392" t="s">
        <v>254</v>
      </c>
      <c r="E3585" s="393"/>
      <c r="F3585" s="393" t="s">
        <v>3</v>
      </c>
      <c r="G3585" s="394">
        <v>0.754</v>
      </c>
      <c r="H3585" s="395">
        <f>VLOOKUP(B3585,'CMP-SIN-SD-10-2023'!A:D,4,0)</f>
        <v>157.16999999999999</v>
      </c>
      <c r="I3585" s="395"/>
      <c r="J3585" s="25">
        <f t="shared" ref="J3585:J3606" si="1589">TRUNC((H3585*G3585),2)</f>
        <v>118.5</v>
      </c>
      <c r="M3585" s="25">
        <f>VLOOKUP(B3585,'CMP-SIN-SD-10-2023'!A:D,4,0)</f>
        <v>157.16999999999999</v>
      </c>
      <c r="N3585" s="25" t="b">
        <f t="shared" ref="N3585:N3606" si="1590">M3585=H3585</f>
        <v>1</v>
      </c>
      <c r="O3585" s="377"/>
      <c r="P3585" s="377"/>
    </row>
    <row r="3586" spans="1:16" ht="45" x14ac:dyDescent="0.25">
      <c r="A3586" s="367">
        <f t="shared" si="1588"/>
        <v>93585</v>
      </c>
      <c r="B3586" s="226">
        <v>98442</v>
      </c>
      <c r="C3586" s="227"/>
      <c r="D3586" s="227" t="s">
        <v>255</v>
      </c>
      <c r="E3586" s="228"/>
      <c r="F3586" s="228" t="s">
        <v>3</v>
      </c>
      <c r="G3586" s="368">
        <v>0.86780000000000002</v>
      </c>
      <c r="H3586" s="369">
        <f>VLOOKUP(B3586,'CMP-SIN-SD-10-2023'!A:D,4,0)</f>
        <v>160.76</v>
      </c>
      <c r="I3586" s="369"/>
      <c r="J3586" s="25">
        <f t="shared" si="1589"/>
        <v>139.5</v>
      </c>
      <c r="M3586" s="25">
        <f>VLOOKUP(B3586,'CMP-SIN-SD-10-2023'!A:D,4,0)</f>
        <v>160.76</v>
      </c>
      <c r="N3586" s="25" t="b">
        <f t="shared" si="1590"/>
        <v>1</v>
      </c>
    </row>
    <row r="3587" spans="1:16" ht="45" x14ac:dyDescent="0.25">
      <c r="A3587" s="367">
        <f t="shared" si="1588"/>
        <v>93585</v>
      </c>
      <c r="B3587" s="226">
        <v>98445</v>
      </c>
      <c r="C3587" s="227"/>
      <c r="D3587" s="227" t="s">
        <v>258</v>
      </c>
      <c r="E3587" s="228"/>
      <c r="F3587" s="228" t="s">
        <v>3</v>
      </c>
      <c r="G3587" s="368">
        <v>1.1778999999999999</v>
      </c>
      <c r="H3587" s="369">
        <f>VLOOKUP(B3587,'CMP-SIN-SD-10-2023'!A:D,4,0)</f>
        <v>191.98</v>
      </c>
      <c r="I3587" s="369"/>
      <c r="J3587" s="25">
        <f t="shared" si="1589"/>
        <v>226.13</v>
      </c>
      <c r="M3587" s="25">
        <f>VLOOKUP(B3587,'CMP-SIN-SD-10-2023'!A:D,4,0)</f>
        <v>191.98</v>
      </c>
      <c r="N3587" s="25" t="b">
        <f t="shared" si="1590"/>
        <v>1</v>
      </c>
    </row>
    <row r="3588" spans="1:16" ht="45" x14ac:dyDescent="0.25">
      <c r="A3588" s="367">
        <f t="shared" si="1588"/>
        <v>93585</v>
      </c>
      <c r="B3588" s="226">
        <v>98446</v>
      </c>
      <c r="C3588" s="227"/>
      <c r="D3588" s="227" t="s">
        <v>259</v>
      </c>
      <c r="E3588" s="228"/>
      <c r="F3588" s="228" t="s">
        <v>3</v>
      </c>
      <c r="G3588" s="368">
        <v>0.91839999999999999</v>
      </c>
      <c r="H3588" s="369">
        <f>VLOOKUP(B3588,'CMP-SIN-SD-10-2023'!A:D,4,0)</f>
        <v>249.74</v>
      </c>
      <c r="I3588" s="369"/>
      <c r="J3588" s="25">
        <f t="shared" si="1589"/>
        <v>229.36</v>
      </c>
      <c r="M3588" s="25">
        <f>VLOOKUP(B3588,'CMP-SIN-SD-10-2023'!A:D,4,0)</f>
        <v>249.74</v>
      </c>
      <c r="N3588" s="25" t="b">
        <f t="shared" si="1590"/>
        <v>1</v>
      </c>
    </row>
    <row r="3589" spans="1:16" ht="60" x14ac:dyDescent="0.25">
      <c r="A3589" s="367">
        <f t="shared" si="1588"/>
        <v>93585</v>
      </c>
      <c r="B3589" s="226">
        <v>92543</v>
      </c>
      <c r="C3589" s="227"/>
      <c r="D3589" s="227" t="s">
        <v>1008</v>
      </c>
      <c r="E3589" s="228"/>
      <c r="F3589" s="228" t="s">
        <v>3</v>
      </c>
      <c r="G3589" s="368">
        <v>1.5965</v>
      </c>
      <c r="H3589" s="369">
        <f>VLOOKUP(B3589,'CMP-SIN-SD-10-2023'!A:D,4,0)</f>
        <v>26.47</v>
      </c>
      <c r="I3589" s="369"/>
      <c r="J3589" s="25">
        <f t="shared" si="1589"/>
        <v>42.25</v>
      </c>
      <c r="M3589" s="25">
        <f>VLOOKUP(B3589,'CMP-SIN-SD-10-2023'!A:D,4,0)</f>
        <v>26.47</v>
      </c>
      <c r="N3589" s="25" t="b">
        <f t="shared" si="1590"/>
        <v>1</v>
      </c>
    </row>
    <row r="3590" spans="1:16" ht="60" x14ac:dyDescent="0.25">
      <c r="A3590" s="367">
        <f t="shared" si="1588"/>
        <v>93585</v>
      </c>
      <c r="B3590" s="226">
        <v>94210</v>
      </c>
      <c r="C3590" s="227"/>
      <c r="D3590" s="227" t="s">
        <v>1064</v>
      </c>
      <c r="E3590" s="228"/>
      <c r="F3590" s="228" t="s">
        <v>3</v>
      </c>
      <c r="G3590" s="368">
        <v>1.5965</v>
      </c>
      <c r="H3590" s="369">
        <f>VLOOKUP(B3590,'CMP-SIN-SD-10-2023'!A:D,4,0)</f>
        <v>48.26</v>
      </c>
      <c r="I3590" s="369"/>
      <c r="J3590" s="25">
        <f t="shared" si="1589"/>
        <v>77.040000000000006</v>
      </c>
      <c r="M3590" s="25">
        <f>VLOOKUP(B3590,'CMP-SIN-SD-10-2023'!A:D,4,0)</f>
        <v>48.26</v>
      </c>
      <c r="N3590" s="25" t="b">
        <f t="shared" si="1590"/>
        <v>1</v>
      </c>
    </row>
    <row r="3591" spans="1:16" ht="45" x14ac:dyDescent="0.25">
      <c r="A3591" s="367">
        <f t="shared" si="1588"/>
        <v>93585</v>
      </c>
      <c r="B3591" s="226">
        <v>90822</v>
      </c>
      <c r="C3591" s="227"/>
      <c r="D3591" s="227" t="s">
        <v>27</v>
      </c>
      <c r="E3591" s="228"/>
      <c r="F3591" s="228" t="s">
        <v>6</v>
      </c>
      <c r="G3591" s="368">
        <v>0.19309999999999999</v>
      </c>
      <c r="H3591" s="369">
        <f>VLOOKUP(B3591,'CMP-SIN-SD-10-2023'!A:D,4,0)</f>
        <v>373</v>
      </c>
      <c r="I3591" s="369"/>
      <c r="J3591" s="25">
        <f t="shared" si="1589"/>
        <v>72.02</v>
      </c>
      <c r="M3591" s="25">
        <f>VLOOKUP(B3591,'CMP-SIN-SD-10-2023'!A:D,4,0)</f>
        <v>373</v>
      </c>
      <c r="N3591" s="25" t="b">
        <f t="shared" si="1590"/>
        <v>1</v>
      </c>
    </row>
    <row r="3592" spans="1:16" ht="75" x14ac:dyDescent="0.25">
      <c r="A3592" s="367">
        <f t="shared" si="1588"/>
        <v>93585</v>
      </c>
      <c r="B3592" s="226">
        <v>100665</v>
      </c>
      <c r="C3592" s="227"/>
      <c r="D3592" s="227" t="s">
        <v>1377</v>
      </c>
      <c r="E3592" s="228"/>
      <c r="F3592" s="228" t="s">
        <v>3</v>
      </c>
      <c r="G3592" s="368">
        <v>0.19309999999999999</v>
      </c>
      <c r="H3592" s="369">
        <f>VLOOKUP(B3592,'CMP-SIN-SD-10-2023'!A:D,4,0)</f>
        <v>1203.42</v>
      </c>
      <c r="I3592" s="369"/>
      <c r="J3592" s="25">
        <f t="shared" si="1589"/>
        <v>232.38</v>
      </c>
      <c r="M3592" s="25">
        <f>VLOOKUP(B3592,'CMP-SIN-SD-10-2023'!A:D,4,0)</f>
        <v>1203.42</v>
      </c>
      <c r="N3592" s="25" t="b">
        <f t="shared" si="1590"/>
        <v>1</v>
      </c>
    </row>
    <row r="3593" spans="1:16" ht="30" x14ac:dyDescent="0.25">
      <c r="A3593" s="367">
        <f t="shared" si="1588"/>
        <v>93585</v>
      </c>
      <c r="B3593" s="226">
        <v>95240</v>
      </c>
      <c r="C3593" s="227"/>
      <c r="D3593" s="227" t="s">
        <v>4053</v>
      </c>
      <c r="E3593" s="228"/>
      <c r="F3593" s="228" t="s">
        <v>3</v>
      </c>
      <c r="G3593" s="368">
        <v>1.8263</v>
      </c>
      <c r="H3593" s="369">
        <f>VLOOKUP(B3593,'CMP-SIN-SD-10-2023'!A:D,4,0)</f>
        <v>22.62</v>
      </c>
      <c r="I3593" s="369"/>
      <c r="J3593" s="25">
        <f t="shared" si="1589"/>
        <v>41.31</v>
      </c>
      <c r="M3593" s="25">
        <f>VLOOKUP(B3593,'CMP-SIN-SD-10-2023'!A:D,4,0)</f>
        <v>22.62</v>
      </c>
      <c r="N3593" s="25" t="b">
        <f t="shared" si="1590"/>
        <v>1</v>
      </c>
    </row>
    <row r="3594" spans="1:16" ht="45" x14ac:dyDescent="0.25">
      <c r="A3594" s="367">
        <f t="shared" si="1588"/>
        <v>93585</v>
      </c>
      <c r="B3594" s="226">
        <v>91852</v>
      </c>
      <c r="C3594" s="227"/>
      <c r="D3594" s="227" t="s">
        <v>1627</v>
      </c>
      <c r="E3594" s="228"/>
      <c r="F3594" s="228" t="s">
        <v>16</v>
      </c>
      <c r="G3594" s="368">
        <v>0.19309999999999999</v>
      </c>
      <c r="H3594" s="369">
        <f>VLOOKUP(B3594,'CMP-SIN-SD-10-2023'!A:D,4,0)</f>
        <v>9.39</v>
      </c>
      <c r="I3594" s="369"/>
      <c r="J3594" s="25">
        <f t="shared" si="1589"/>
        <v>1.81</v>
      </c>
      <c r="M3594" s="25">
        <f>VLOOKUP(B3594,'CMP-SIN-SD-10-2023'!A:D,4,0)</f>
        <v>9.39</v>
      </c>
      <c r="N3594" s="25" t="b">
        <f t="shared" si="1590"/>
        <v>1</v>
      </c>
    </row>
    <row r="3595" spans="1:16" ht="45" x14ac:dyDescent="0.25">
      <c r="A3595" s="367">
        <f t="shared" si="1588"/>
        <v>93585</v>
      </c>
      <c r="B3595" s="226">
        <v>91862</v>
      </c>
      <c r="C3595" s="227"/>
      <c r="D3595" s="227" t="s">
        <v>59</v>
      </c>
      <c r="E3595" s="228"/>
      <c r="F3595" s="228" t="s">
        <v>16</v>
      </c>
      <c r="G3595" s="368">
        <v>0.21240000000000001</v>
      </c>
      <c r="H3595" s="369">
        <f>VLOOKUP(B3595,'CMP-SIN-SD-10-2023'!A:D,4,0)</f>
        <v>10.24</v>
      </c>
      <c r="I3595" s="369"/>
      <c r="J3595" s="25">
        <f t="shared" si="1589"/>
        <v>2.17</v>
      </c>
      <c r="M3595" s="25">
        <f>VLOOKUP(B3595,'CMP-SIN-SD-10-2023'!A:D,4,0)</f>
        <v>10.24</v>
      </c>
      <c r="N3595" s="25" t="b">
        <f t="shared" si="1590"/>
        <v>1</v>
      </c>
    </row>
    <row r="3596" spans="1:16" ht="45" x14ac:dyDescent="0.25">
      <c r="A3596" s="367">
        <f t="shared" si="1588"/>
        <v>93585</v>
      </c>
      <c r="B3596" s="226">
        <v>91870</v>
      </c>
      <c r="C3596" s="227"/>
      <c r="D3596" s="227" t="s">
        <v>1633</v>
      </c>
      <c r="E3596" s="228"/>
      <c r="F3596" s="228" t="s">
        <v>16</v>
      </c>
      <c r="G3596" s="368">
        <v>0.48259999999999997</v>
      </c>
      <c r="H3596" s="369">
        <f>VLOOKUP(B3596,'CMP-SIN-SD-10-2023'!A:D,4,0)</f>
        <v>13.33</v>
      </c>
      <c r="I3596" s="369"/>
      <c r="J3596" s="25">
        <f t="shared" si="1589"/>
        <v>6.43</v>
      </c>
      <c r="M3596" s="25">
        <f>VLOOKUP(B3596,'CMP-SIN-SD-10-2023'!A:D,4,0)</f>
        <v>13.33</v>
      </c>
      <c r="N3596" s="25" t="b">
        <f t="shared" si="1590"/>
        <v>1</v>
      </c>
    </row>
    <row r="3597" spans="1:16" ht="45" x14ac:dyDescent="0.25">
      <c r="A3597" s="367">
        <f t="shared" si="1588"/>
        <v>93585</v>
      </c>
      <c r="B3597" s="226">
        <v>91926</v>
      </c>
      <c r="C3597" s="227"/>
      <c r="D3597" s="227" t="s">
        <v>60</v>
      </c>
      <c r="E3597" s="228"/>
      <c r="F3597" s="228" t="s">
        <v>16</v>
      </c>
      <c r="G3597" s="368">
        <v>2.1429</v>
      </c>
      <c r="H3597" s="369">
        <f>VLOOKUP(B3597,'CMP-SIN-SD-10-2023'!A:D,4,0)</f>
        <v>4.57</v>
      </c>
      <c r="I3597" s="369"/>
      <c r="J3597" s="25">
        <f t="shared" si="1589"/>
        <v>9.7899999999999991</v>
      </c>
      <c r="M3597" s="25">
        <f>VLOOKUP(B3597,'CMP-SIN-SD-10-2023'!A:D,4,0)</f>
        <v>4.57</v>
      </c>
      <c r="N3597" s="25" t="b">
        <f t="shared" si="1590"/>
        <v>1</v>
      </c>
    </row>
    <row r="3598" spans="1:16" ht="45" x14ac:dyDescent="0.25">
      <c r="A3598" s="367">
        <f t="shared" si="1588"/>
        <v>93585</v>
      </c>
      <c r="B3598" s="226">
        <v>92027</v>
      </c>
      <c r="C3598" s="227"/>
      <c r="D3598" s="227" t="s">
        <v>1721</v>
      </c>
      <c r="E3598" s="228"/>
      <c r="F3598" s="228" t="s">
        <v>6</v>
      </c>
      <c r="G3598" s="368">
        <v>0.19309999999999999</v>
      </c>
      <c r="H3598" s="369">
        <f>VLOOKUP(B3598,'CMP-SIN-SD-10-2023'!A:D,4,0)</f>
        <v>72.36</v>
      </c>
      <c r="I3598" s="369"/>
      <c r="J3598" s="25">
        <f t="shared" si="1589"/>
        <v>13.97</v>
      </c>
      <c r="M3598" s="25">
        <f>VLOOKUP(B3598,'CMP-SIN-SD-10-2023'!A:D,4,0)</f>
        <v>72.36</v>
      </c>
      <c r="N3598" s="25" t="b">
        <f t="shared" si="1590"/>
        <v>1</v>
      </c>
    </row>
    <row r="3599" spans="1:16" ht="45" x14ac:dyDescent="0.25">
      <c r="A3599" s="367">
        <f t="shared" si="1588"/>
        <v>93585</v>
      </c>
      <c r="B3599" s="226">
        <v>95811</v>
      </c>
      <c r="C3599" s="227"/>
      <c r="D3599" s="227" t="s">
        <v>5136</v>
      </c>
      <c r="E3599" s="228"/>
      <c r="F3599" s="228" t="s">
        <v>6</v>
      </c>
      <c r="G3599" s="368">
        <v>0.3861</v>
      </c>
      <c r="H3599" s="369">
        <f>VLOOKUP(B3599,'CMP-SIN-SD-10-2023'!A:D,4,0)</f>
        <v>20.260000000000002</v>
      </c>
      <c r="I3599" s="369"/>
      <c r="J3599" s="25">
        <f t="shared" si="1589"/>
        <v>7.82</v>
      </c>
      <c r="M3599" s="25">
        <f>VLOOKUP(B3599,'CMP-SIN-SD-10-2023'!A:D,4,0)</f>
        <v>20.260000000000002</v>
      </c>
      <c r="N3599" s="25" t="b">
        <f t="shared" si="1590"/>
        <v>1</v>
      </c>
    </row>
    <row r="3600" spans="1:16" ht="45" x14ac:dyDescent="0.25">
      <c r="A3600" s="367">
        <f t="shared" si="1588"/>
        <v>93585</v>
      </c>
      <c r="B3600" s="226">
        <v>97593</v>
      </c>
      <c r="C3600" s="227"/>
      <c r="D3600" s="227" t="s">
        <v>1730</v>
      </c>
      <c r="E3600" s="228"/>
      <c r="F3600" s="228" t="s">
        <v>6</v>
      </c>
      <c r="G3600" s="368">
        <v>0.19309999999999999</v>
      </c>
      <c r="H3600" s="369">
        <f>VLOOKUP(B3600,'CMP-SIN-SD-10-2023'!A:D,4,0)</f>
        <v>126.98</v>
      </c>
      <c r="I3600" s="369"/>
      <c r="J3600" s="25">
        <f t="shared" si="1589"/>
        <v>24.51</v>
      </c>
      <c r="M3600" s="25">
        <f>VLOOKUP(B3600,'CMP-SIN-SD-10-2023'!A:D,4,0)</f>
        <v>126.98</v>
      </c>
      <c r="N3600" s="25" t="b">
        <f t="shared" si="1590"/>
        <v>1</v>
      </c>
    </row>
    <row r="3601" spans="1:16" ht="30" x14ac:dyDescent="0.25">
      <c r="A3601" s="367">
        <f t="shared" si="1588"/>
        <v>93585</v>
      </c>
      <c r="B3601" s="226">
        <v>100919</v>
      </c>
      <c r="C3601" s="227"/>
      <c r="D3601" s="227" t="s">
        <v>1746</v>
      </c>
      <c r="E3601" s="228"/>
      <c r="F3601" s="228" t="s">
        <v>6</v>
      </c>
      <c r="G3601" s="368">
        <v>0.19309999999999999</v>
      </c>
      <c r="H3601" s="369">
        <f>VLOOKUP(B3601,'CMP-SIN-SD-10-2023'!A:D,4,0)</f>
        <v>71.03</v>
      </c>
      <c r="I3601" s="369"/>
      <c r="J3601" s="25">
        <f t="shared" si="1589"/>
        <v>13.71</v>
      </c>
      <c r="M3601" s="25">
        <f>VLOOKUP(B3601,'CMP-SIN-SD-10-2023'!A:D,4,0)</f>
        <v>71.03</v>
      </c>
      <c r="N3601" s="25" t="b">
        <f t="shared" si="1590"/>
        <v>1</v>
      </c>
    </row>
    <row r="3602" spans="1:16" ht="30" x14ac:dyDescent="0.25">
      <c r="A3602" s="367">
        <f t="shared" si="1588"/>
        <v>93585</v>
      </c>
      <c r="B3602" s="226">
        <v>98308</v>
      </c>
      <c r="C3602" s="227"/>
      <c r="D3602" s="227" t="s">
        <v>85</v>
      </c>
      <c r="E3602" s="228"/>
      <c r="F3602" s="228" t="s">
        <v>6</v>
      </c>
      <c r="G3602" s="368">
        <v>0.19309999999999999</v>
      </c>
      <c r="H3602" s="369">
        <f>VLOOKUP(B3602,'CMP-SIN-SD-10-2023'!A:D,4,0)</f>
        <v>34.950000000000003</v>
      </c>
      <c r="I3602" s="369"/>
      <c r="J3602" s="25">
        <f t="shared" si="1589"/>
        <v>6.74</v>
      </c>
      <c r="M3602" s="25">
        <f>VLOOKUP(B3602,'CMP-SIN-SD-10-2023'!A:D,4,0)</f>
        <v>34.950000000000003</v>
      </c>
      <c r="N3602" s="25" t="b">
        <f t="shared" si="1590"/>
        <v>1</v>
      </c>
      <c r="O3602" s="377"/>
      <c r="P3602" s="377"/>
    </row>
    <row r="3603" spans="1:16" ht="60" x14ac:dyDescent="0.25">
      <c r="A3603" s="367">
        <f t="shared" si="1588"/>
        <v>93585</v>
      </c>
      <c r="B3603" s="226">
        <v>91170</v>
      </c>
      <c r="C3603" s="227"/>
      <c r="D3603" s="227" t="s">
        <v>14106</v>
      </c>
      <c r="E3603" s="228"/>
      <c r="F3603" s="228" t="s">
        <v>16</v>
      </c>
      <c r="G3603" s="368">
        <v>0.21240000000000001</v>
      </c>
      <c r="H3603" s="369">
        <f>VLOOKUP(B3603,'CMP-SIN-SD-10-2023'!A:D,4,0)</f>
        <v>10.26</v>
      </c>
      <c r="I3603" s="369"/>
      <c r="J3603" s="25">
        <f t="shared" si="1589"/>
        <v>2.17</v>
      </c>
      <c r="M3603" s="25">
        <f>VLOOKUP(B3603,'CMP-SIN-SD-10-2023'!A:D,4,0)</f>
        <v>10.26</v>
      </c>
      <c r="N3603" s="25" t="b">
        <f t="shared" si="1590"/>
        <v>1</v>
      </c>
      <c r="O3603" s="377"/>
      <c r="P3603" s="377"/>
    </row>
    <row r="3604" spans="1:16" ht="45" x14ac:dyDescent="0.25">
      <c r="A3604" s="367">
        <f t="shared" si="1588"/>
        <v>93585</v>
      </c>
      <c r="B3604" s="226">
        <v>91173</v>
      </c>
      <c r="C3604" s="227"/>
      <c r="D3604" s="227" t="s">
        <v>2557</v>
      </c>
      <c r="E3604" s="228"/>
      <c r="F3604" s="228" t="s">
        <v>16</v>
      </c>
      <c r="G3604" s="368">
        <v>0.47299999999999998</v>
      </c>
      <c r="H3604" s="369">
        <f>VLOOKUP(B3604,'CMP-SIN-SD-10-2023'!A:D,4,0)</f>
        <v>3.82</v>
      </c>
      <c r="I3604" s="369"/>
      <c r="J3604" s="25">
        <f t="shared" si="1589"/>
        <v>1.8</v>
      </c>
      <c r="M3604" s="25">
        <f>VLOOKUP(B3604,'CMP-SIN-SD-10-2023'!A:D,4,0)</f>
        <v>3.82</v>
      </c>
      <c r="N3604" s="25" t="b">
        <f t="shared" si="1590"/>
        <v>1</v>
      </c>
      <c r="O3604" s="377"/>
      <c r="P3604" s="377"/>
    </row>
    <row r="3605" spans="1:16" ht="30" x14ac:dyDescent="0.25">
      <c r="A3605" s="367">
        <f t="shared" si="1588"/>
        <v>93585</v>
      </c>
      <c r="B3605" s="226">
        <v>88489</v>
      </c>
      <c r="C3605" s="227"/>
      <c r="D3605" s="227" t="s">
        <v>39</v>
      </c>
      <c r="E3605" s="228"/>
      <c r="F3605" s="228" t="s">
        <v>3</v>
      </c>
      <c r="G3605" s="368">
        <v>3.7181000000000002</v>
      </c>
      <c r="H3605" s="369">
        <f>VLOOKUP(B3605,'CMP-SIN-SD-10-2023'!A:D,4,0)</f>
        <v>13.65</v>
      </c>
      <c r="I3605" s="369"/>
      <c r="J3605" s="25">
        <f t="shared" si="1589"/>
        <v>50.75</v>
      </c>
      <c r="M3605" s="25">
        <f>VLOOKUP(B3605,'CMP-SIN-SD-10-2023'!A:D,4,0)</f>
        <v>13.65</v>
      </c>
      <c r="N3605" s="25" t="b">
        <f t="shared" si="1590"/>
        <v>1</v>
      </c>
      <c r="O3605" s="377"/>
      <c r="P3605" s="377"/>
    </row>
    <row r="3606" spans="1:16" ht="60" x14ac:dyDescent="0.25">
      <c r="A3606" s="378">
        <f t="shared" si="1588"/>
        <v>93585</v>
      </c>
      <c r="B3606" s="379">
        <v>3080</v>
      </c>
      <c r="C3606" s="380"/>
      <c r="D3606" s="380" t="s">
        <v>7608</v>
      </c>
      <c r="E3606" s="381"/>
      <c r="F3606" s="381" t="s">
        <v>13863</v>
      </c>
      <c r="G3606" s="382">
        <v>0.19309999999999999</v>
      </c>
      <c r="H3606" s="383">
        <f>VLOOKUP(B3606,'INS-SIN-SD-10-2023'!A:D,4,0)</f>
        <v>77.45</v>
      </c>
      <c r="I3606" s="383"/>
      <c r="J3606" s="25">
        <f t="shared" si="1589"/>
        <v>14.95</v>
      </c>
      <c r="M3606" s="25">
        <f>VLOOKUP(B3606,'INS-SIN-SD-10-2023'!A:D,4,0)</f>
        <v>77.45</v>
      </c>
      <c r="N3606" s="25" t="b">
        <f t="shared" si="1590"/>
        <v>1</v>
      </c>
      <c r="O3606" s="377"/>
      <c r="P3606" s="377" t="s">
        <v>13773</v>
      </c>
    </row>
    <row r="3607" spans="1:16" x14ac:dyDescent="0.25">
      <c r="A3607" s="328">
        <v>98459</v>
      </c>
      <c r="B3607" s="357"/>
      <c r="C3607" s="339" t="s">
        <v>10</v>
      </c>
      <c r="D3607" s="339"/>
      <c r="E3607" s="334" t="s">
        <v>3</v>
      </c>
      <c r="F3607" s="334"/>
      <c r="G3607" s="358"/>
      <c r="H3607" s="359"/>
      <c r="I3607" s="340">
        <f>SUMIF(A:A,A3607,J:J)</f>
        <v>124.46</v>
      </c>
      <c r="J3607" s="377"/>
      <c r="K3607" s="377"/>
      <c r="L3607" s="377"/>
      <c r="M3607" s="377"/>
      <c r="N3607" s="377"/>
      <c r="O3607" s="377"/>
      <c r="P3607" s="377"/>
    </row>
    <row r="3608" spans="1:16" ht="45" x14ac:dyDescent="0.25">
      <c r="A3608" s="390">
        <f t="shared" ref="A3608:A3616" si="1591">IF(O3608&lt;&gt;0,O3608,A3607)</f>
        <v>98459</v>
      </c>
      <c r="B3608" s="391">
        <v>94974</v>
      </c>
      <c r="C3608" s="392"/>
      <c r="D3608" s="392" t="s">
        <v>4160</v>
      </c>
      <c r="E3608" s="393"/>
      <c r="F3608" s="393" t="s">
        <v>12</v>
      </c>
      <c r="G3608" s="394">
        <v>1.1999999999999999E-3</v>
      </c>
      <c r="H3608" s="395">
        <f>VLOOKUP(B3608,'CMP-SIN-SD-10-2023'!A:D,4,0)</f>
        <v>562.03</v>
      </c>
      <c r="I3608" s="395"/>
      <c r="J3608" s="25">
        <f t="shared" ref="J3608:J3616" si="1592">TRUNC((H3608*G3608),2)</f>
        <v>0.67</v>
      </c>
      <c r="M3608" s="25">
        <f>VLOOKUP(B3608,'CMP-SIN-SD-10-2023'!A:D,4,0)</f>
        <v>562.03</v>
      </c>
      <c r="N3608" s="25" t="b">
        <f t="shared" ref="N3608:N3616" si="1593">M3608=H3608</f>
        <v>1</v>
      </c>
      <c r="O3608" s="377"/>
      <c r="P3608" s="377"/>
    </row>
    <row r="3609" spans="1:16" x14ac:dyDescent="0.25">
      <c r="A3609" s="367">
        <f t="shared" si="1591"/>
        <v>98459</v>
      </c>
      <c r="B3609" s="226">
        <v>88239</v>
      </c>
      <c r="C3609" s="227"/>
      <c r="D3609" s="227" t="s">
        <v>3282</v>
      </c>
      <c r="E3609" s="228"/>
      <c r="F3609" s="228" t="s">
        <v>517</v>
      </c>
      <c r="G3609" s="368">
        <v>0.18970000000000001</v>
      </c>
      <c r="H3609" s="369">
        <f>VLOOKUP(B3609,'CMP-SIN-SD-10-2023'!A:D,4,0)</f>
        <v>22.62</v>
      </c>
      <c r="I3609" s="369"/>
      <c r="J3609" s="25">
        <f t="shared" si="1592"/>
        <v>4.29</v>
      </c>
      <c r="M3609" s="25">
        <f>VLOOKUP(B3609,'CMP-SIN-SD-10-2023'!A:D,4,0)</f>
        <v>22.62</v>
      </c>
      <c r="N3609" s="25" t="b">
        <f t="shared" si="1593"/>
        <v>1</v>
      </c>
      <c r="O3609" s="377"/>
      <c r="P3609" s="377"/>
    </row>
    <row r="3610" spans="1:16" x14ac:dyDescent="0.25">
      <c r="A3610" s="367">
        <f t="shared" si="1591"/>
        <v>98459</v>
      </c>
      <c r="B3610" s="226">
        <v>88262</v>
      </c>
      <c r="C3610" s="227"/>
      <c r="D3610" s="227" t="s">
        <v>3302</v>
      </c>
      <c r="E3610" s="228"/>
      <c r="F3610" s="228" t="s">
        <v>517</v>
      </c>
      <c r="G3610" s="368">
        <v>0.56910000000000005</v>
      </c>
      <c r="H3610" s="369">
        <f>VLOOKUP(B3610,'CMP-SIN-SD-10-2023'!A:D,4,0)</f>
        <v>29.14</v>
      </c>
      <c r="I3610" s="369"/>
      <c r="J3610" s="25">
        <f t="shared" si="1592"/>
        <v>16.579999999999998</v>
      </c>
      <c r="M3610" s="25">
        <f>VLOOKUP(B3610,'CMP-SIN-SD-10-2023'!A:D,4,0)</f>
        <v>29.14</v>
      </c>
      <c r="N3610" s="25" t="b">
        <f t="shared" si="1593"/>
        <v>1</v>
      </c>
      <c r="O3610" s="377"/>
      <c r="P3610" s="377"/>
    </row>
    <row r="3611" spans="1:16" ht="30" x14ac:dyDescent="0.25">
      <c r="A3611" s="367">
        <f t="shared" si="1591"/>
        <v>98459</v>
      </c>
      <c r="B3611" s="226">
        <v>91692</v>
      </c>
      <c r="C3611" s="227"/>
      <c r="D3611" s="227" t="s">
        <v>353</v>
      </c>
      <c r="E3611" s="228"/>
      <c r="F3611" s="228" t="s">
        <v>273</v>
      </c>
      <c r="G3611" s="368">
        <v>4.4000000000000003E-3</v>
      </c>
      <c r="H3611" s="369">
        <f>VLOOKUP(B3611,'CMP-SIN-SD-10-2023'!A:D,4,0)</f>
        <v>25.48</v>
      </c>
      <c r="I3611" s="369"/>
      <c r="J3611" s="25">
        <f t="shared" si="1592"/>
        <v>0.11</v>
      </c>
      <c r="M3611" s="25">
        <f>VLOOKUP(B3611,'CMP-SIN-SD-10-2023'!A:D,4,0)</f>
        <v>25.48</v>
      </c>
      <c r="N3611" s="25" t="b">
        <f t="shared" si="1593"/>
        <v>1</v>
      </c>
      <c r="O3611" s="377"/>
      <c r="P3611" s="377"/>
    </row>
    <row r="3612" spans="1:16" ht="30" x14ac:dyDescent="0.25">
      <c r="A3612" s="367">
        <f t="shared" si="1591"/>
        <v>98459</v>
      </c>
      <c r="B3612" s="226">
        <v>91693</v>
      </c>
      <c r="C3612" s="227"/>
      <c r="D3612" s="227" t="s">
        <v>474</v>
      </c>
      <c r="E3612" s="228"/>
      <c r="F3612" s="228" t="s">
        <v>395</v>
      </c>
      <c r="G3612" s="368">
        <v>1.9099999999999999E-2</v>
      </c>
      <c r="H3612" s="369">
        <f>VLOOKUP(B3612,'CMP-SIN-SD-10-2023'!A:D,4,0)</f>
        <v>24.51</v>
      </c>
      <c r="I3612" s="369"/>
      <c r="J3612" s="25">
        <f t="shared" si="1592"/>
        <v>0.46</v>
      </c>
      <c r="M3612" s="25">
        <f>VLOOKUP(B3612,'CMP-SIN-SD-10-2023'!A:D,4,0)</f>
        <v>24.51</v>
      </c>
      <c r="N3612" s="25" t="b">
        <f t="shared" si="1593"/>
        <v>1</v>
      </c>
      <c r="O3612" s="377"/>
      <c r="P3612" s="377"/>
    </row>
    <row r="3613" spans="1:16" ht="30" x14ac:dyDescent="0.25">
      <c r="A3613" s="367">
        <f t="shared" si="1591"/>
        <v>98459</v>
      </c>
      <c r="B3613" s="226">
        <v>4433</v>
      </c>
      <c r="C3613" s="227"/>
      <c r="D3613" s="227" t="s">
        <v>14326</v>
      </c>
      <c r="E3613" s="228"/>
      <c r="F3613" s="228" t="s">
        <v>16</v>
      </c>
      <c r="G3613" s="368">
        <v>1.2273000000000001</v>
      </c>
      <c r="H3613" s="369">
        <f>VLOOKUP(B3613,'INS-SIN-SD-10-2023'!A:D,4,0)</f>
        <v>30.19</v>
      </c>
      <c r="I3613" s="369"/>
      <c r="J3613" s="25">
        <f t="shared" si="1592"/>
        <v>37.049999999999997</v>
      </c>
      <c r="M3613" s="25">
        <f>VLOOKUP(B3613,'INS-SIN-SD-10-2023'!A:D,4,0)</f>
        <v>30.19</v>
      </c>
      <c r="N3613" s="25" t="b">
        <f t="shared" si="1593"/>
        <v>1</v>
      </c>
      <c r="O3613" s="377"/>
      <c r="P3613" s="377" t="s">
        <v>13773</v>
      </c>
    </row>
    <row r="3614" spans="1:16" x14ac:dyDescent="0.25">
      <c r="A3614" s="367">
        <f t="shared" si="1591"/>
        <v>98459</v>
      </c>
      <c r="B3614" s="226">
        <v>5061</v>
      </c>
      <c r="C3614" s="227"/>
      <c r="D3614" s="227" t="s">
        <v>7730</v>
      </c>
      <c r="E3614" s="228"/>
      <c r="F3614" s="228" t="s">
        <v>17</v>
      </c>
      <c r="G3614" s="368">
        <v>4.2799999999999998E-2</v>
      </c>
      <c r="H3614" s="369">
        <f>VLOOKUP(B3614,'INS-SIN-SD-10-2023'!A:D,4,0)</f>
        <v>19.899999999999999</v>
      </c>
      <c r="I3614" s="369"/>
      <c r="J3614" s="25">
        <f t="shared" si="1592"/>
        <v>0.85</v>
      </c>
      <c r="M3614" s="25">
        <f>VLOOKUP(B3614,'INS-SIN-SD-10-2023'!A:D,4,0)</f>
        <v>19.899999999999999</v>
      </c>
      <c r="N3614" s="25" t="b">
        <f t="shared" si="1593"/>
        <v>1</v>
      </c>
      <c r="O3614" s="377"/>
      <c r="P3614" s="377" t="s">
        <v>13773</v>
      </c>
    </row>
    <row r="3615" spans="1:16" ht="30" x14ac:dyDescent="0.25">
      <c r="A3615" s="367">
        <f t="shared" si="1591"/>
        <v>98459</v>
      </c>
      <c r="B3615" s="226">
        <v>3992</v>
      </c>
      <c r="C3615" s="227"/>
      <c r="D3615" s="227" t="s">
        <v>7778</v>
      </c>
      <c r="E3615" s="228"/>
      <c r="F3615" s="228" t="s">
        <v>16</v>
      </c>
      <c r="G3615" s="368">
        <v>1</v>
      </c>
      <c r="H3615" s="369">
        <f>VLOOKUP(B3615,'INS-SIN-SD-10-2023'!A:D,4,0)</f>
        <v>35.82</v>
      </c>
      <c r="I3615" s="369"/>
      <c r="J3615" s="25">
        <f t="shared" si="1592"/>
        <v>35.82</v>
      </c>
      <c r="M3615" s="25">
        <f>VLOOKUP(B3615,'INS-SIN-SD-10-2023'!A:D,4,0)</f>
        <v>35.82</v>
      </c>
      <c r="N3615" s="25" t="b">
        <f t="shared" si="1593"/>
        <v>1</v>
      </c>
      <c r="O3615" s="377"/>
      <c r="P3615" s="377" t="s">
        <v>13773</v>
      </c>
    </row>
    <row r="3616" spans="1:16" ht="45" x14ac:dyDescent="0.25">
      <c r="A3616" s="378">
        <f t="shared" si="1591"/>
        <v>98459</v>
      </c>
      <c r="B3616" s="379">
        <v>7243</v>
      </c>
      <c r="C3616" s="380"/>
      <c r="D3616" s="380" t="s">
        <v>7808</v>
      </c>
      <c r="E3616" s="381"/>
      <c r="F3616" s="381" t="s">
        <v>3</v>
      </c>
      <c r="G3616" s="382">
        <v>0.58530000000000004</v>
      </c>
      <c r="H3616" s="383">
        <f>VLOOKUP(B3616,'INS-SIN-SD-10-2023'!A:D,4,0)</f>
        <v>48.92</v>
      </c>
      <c r="I3616" s="383"/>
      <c r="J3616" s="25">
        <f t="shared" si="1592"/>
        <v>28.63</v>
      </c>
      <c r="M3616" s="25">
        <f>VLOOKUP(B3616,'INS-SIN-SD-10-2023'!A:D,4,0)</f>
        <v>48.92</v>
      </c>
      <c r="N3616" s="25" t="b">
        <f t="shared" si="1593"/>
        <v>1</v>
      </c>
      <c r="O3616" s="377"/>
      <c r="P3616" s="377" t="s">
        <v>13773</v>
      </c>
    </row>
    <row r="3617" spans="1:16" ht="30" x14ac:dyDescent="0.25">
      <c r="A3617" s="328" t="s">
        <v>14327</v>
      </c>
      <c r="B3617" s="357"/>
      <c r="C3617" s="339" t="s">
        <v>14328</v>
      </c>
      <c r="D3617" s="339"/>
      <c r="E3617" s="334" t="s">
        <v>3</v>
      </c>
      <c r="F3617" s="334"/>
      <c r="G3617" s="358"/>
      <c r="H3617" s="359"/>
      <c r="I3617" s="340">
        <f>SUMIF(A:A,A3617,J:J)</f>
        <v>352.35999999999996</v>
      </c>
      <c r="J3617" s="377"/>
      <c r="K3617" s="377"/>
      <c r="L3617" s="377"/>
      <c r="M3617" s="377"/>
      <c r="N3617" s="377"/>
      <c r="O3617" s="377"/>
      <c r="P3617" s="377"/>
    </row>
    <row r="3618" spans="1:16" x14ac:dyDescent="0.25">
      <c r="A3618" s="390" t="str">
        <f t="shared" ref="A3618:A3623" si="1594">IF(O3618&lt;&gt;0,O3618,A3617)</f>
        <v>CCU.02.0011</v>
      </c>
      <c r="B3618" s="391">
        <v>88262</v>
      </c>
      <c r="C3618" s="392"/>
      <c r="D3618" s="392" t="s">
        <v>3302</v>
      </c>
      <c r="E3618" s="393"/>
      <c r="F3618" s="393" t="s">
        <v>517</v>
      </c>
      <c r="G3618" s="394">
        <v>1</v>
      </c>
      <c r="H3618" s="395">
        <f>VLOOKUP(B3618,'CMP-SIN-SD-10-2023'!A:D,4,0)</f>
        <v>29.14</v>
      </c>
      <c r="I3618" s="395"/>
      <c r="J3618" s="25">
        <f t="shared" ref="J3618:J3623" si="1595">TRUNC((H3618*G3618),2)</f>
        <v>29.14</v>
      </c>
      <c r="M3618" s="25">
        <f>VLOOKUP(B3618,'CMP-SIN-SD-10-2023'!A:D,4,0)</f>
        <v>29.14</v>
      </c>
      <c r="N3618" s="25" t="b">
        <f t="shared" ref="N3618:N3623" si="1596">M3618=H3618</f>
        <v>1</v>
      </c>
      <c r="O3618" s="377"/>
      <c r="P3618" s="377"/>
    </row>
    <row r="3619" spans="1:16" x14ac:dyDescent="0.25">
      <c r="A3619" s="367" t="str">
        <f t="shared" si="1594"/>
        <v>CCU.02.0011</v>
      </c>
      <c r="B3619" s="226">
        <v>88316</v>
      </c>
      <c r="C3619" s="227"/>
      <c r="D3619" s="227" t="s">
        <v>3346</v>
      </c>
      <c r="E3619" s="228"/>
      <c r="F3619" s="228" t="s">
        <v>517</v>
      </c>
      <c r="G3619" s="368">
        <v>2</v>
      </c>
      <c r="H3619" s="369">
        <f>VLOOKUP(B3619,'CMP-SIN-SD-10-2023'!A:D,4,0)</f>
        <v>21.91</v>
      </c>
      <c r="I3619" s="369"/>
      <c r="J3619" s="25">
        <f t="shared" si="1595"/>
        <v>43.82</v>
      </c>
      <c r="M3619" s="25">
        <f>VLOOKUP(B3619,'CMP-SIN-SD-10-2023'!A:D,4,0)</f>
        <v>21.91</v>
      </c>
      <c r="N3619" s="25" t="b">
        <f t="shared" si="1596"/>
        <v>1</v>
      </c>
      <c r="O3619" s="377"/>
      <c r="P3619" s="377"/>
    </row>
    <row r="3620" spans="1:16" ht="30" x14ac:dyDescent="0.25">
      <c r="A3620" s="367" t="str">
        <f t="shared" si="1594"/>
        <v>CCU.02.0011</v>
      </c>
      <c r="B3620" s="226" t="s">
        <v>13811</v>
      </c>
      <c r="C3620" s="227"/>
      <c r="D3620" s="227" t="s">
        <v>13812</v>
      </c>
      <c r="E3620" s="228"/>
      <c r="F3620" s="228" t="s">
        <v>16</v>
      </c>
      <c r="G3620" s="368">
        <v>4</v>
      </c>
      <c r="H3620" s="369">
        <v>8.49</v>
      </c>
      <c r="I3620" s="369"/>
      <c r="J3620" s="25">
        <f t="shared" si="1595"/>
        <v>33.96</v>
      </c>
      <c r="M3620" s="25" t="e">
        <f>VLOOKUP(B3620,'INS-SIN-SD-10-2023'!A:D,4,0)</f>
        <v>#N/A</v>
      </c>
      <c r="N3620" s="25" t="e">
        <f t="shared" si="1596"/>
        <v>#N/A</v>
      </c>
      <c r="O3620" s="377"/>
      <c r="P3620" s="377" t="s">
        <v>13813</v>
      </c>
    </row>
    <row r="3621" spans="1:16" x14ac:dyDescent="0.25">
      <c r="A3621" s="367" t="str">
        <f t="shared" si="1594"/>
        <v>CCU.02.0011</v>
      </c>
      <c r="B3621" s="226" t="s">
        <v>14329</v>
      </c>
      <c r="C3621" s="227"/>
      <c r="D3621" s="227" t="s">
        <v>14330</v>
      </c>
      <c r="E3621" s="228"/>
      <c r="F3621" s="228" t="s">
        <v>3</v>
      </c>
      <c r="G3621" s="368">
        <v>1</v>
      </c>
      <c r="H3621" s="369">
        <v>239.45</v>
      </c>
      <c r="I3621" s="369"/>
      <c r="J3621" s="25">
        <f t="shared" si="1595"/>
        <v>239.45</v>
      </c>
      <c r="M3621" s="25" t="e">
        <f>VLOOKUP(B3621,'INS-SIN-SD-10-2023'!A:D,4,0)</f>
        <v>#N/A</v>
      </c>
      <c r="N3621" s="25" t="e">
        <f t="shared" si="1596"/>
        <v>#N/A</v>
      </c>
      <c r="O3621" s="377"/>
      <c r="P3621" s="377" t="s">
        <v>13813</v>
      </c>
    </row>
    <row r="3622" spans="1:16" x14ac:dyDescent="0.25">
      <c r="A3622" s="367" t="str">
        <f t="shared" si="1594"/>
        <v>CCU.02.0011</v>
      </c>
      <c r="B3622" s="226" t="s">
        <v>14331</v>
      </c>
      <c r="C3622" s="227"/>
      <c r="D3622" s="227" t="s">
        <v>14332</v>
      </c>
      <c r="E3622" s="228"/>
      <c r="F3622" s="228" t="s">
        <v>16</v>
      </c>
      <c r="G3622" s="368">
        <v>1</v>
      </c>
      <c r="H3622" s="369">
        <v>2.96</v>
      </c>
      <c r="I3622" s="369"/>
      <c r="J3622" s="25">
        <f t="shared" si="1595"/>
        <v>2.96</v>
      </c>
      <c r="M3622" s="25" t="e">
        <f>VLOOKUP(B3622,'INS-SIN-SD-10-2023'!A:D,4,0)</f>
        <v>#N/A</v>
      </c>
      <c r="N3622" s="25" t="e">
        <f t="shared" si="1596"/>
        <v>#N/A</v>
      </c>
      <c r="O3622" s="377"/>
      <c r="P3622" s="377" t="s">
        <v>13813</v>
      </c>
    </row>
    <row r="3623" spans="1:16" x14ac:dyDescent="0.25">
      <c r="A3623" s="378" t="str">
        <f t="shared" si="1594"/>
        <v>CCU.02.0011</v>
      </c>
      <c r="B3623" s="379">
        <v>5075</v>
      </c>
      <c r="C3623" s="380"/>
      <c r="D3623" s="380" t="s">
        <v>14333</v>
      </c>
      <c r="E3623" s="381"/>
      <c r="F3623" s="381" t="s">
        <v>17</v>
      </c>
      <c r="G3623" s="382">
        <v>0.15</v>
      </c>
      <c r="H3623" s="383">
        <f>VLOOKUP(B3623,'INS-SIN-SD-10-2023'!A:D,4,0)</f>
        <v>20.239999999999998</v>
      </c>
      <c r="I3623" s="383"/>
      <c r="J3623" s="25">
        <f t="shared" si="1595"/>
        <v>3.03</v>
      </c>
      <c r="M3623" s="25">
        <f>VLOOKUP(B3623,'INS-SIN-SD-10-2023'!A:D,4,0)</f>
        <v>20.239999999999998</v>
      </c>
      <c r="N3623" s="25" t="b">
        <f t="shared" si="1596"/>
        <v>1</v>
      </c>
      <c r="O3623" s="377"/>
      <c r="P3623" s="377" t="s">
        <v>13813</v>
      </c>
    </row>
    <row r="3624" spans="1:16" ht="30" x14ac:dyDescent="0.25">
      <c r="A3624" s="328" t="s">
        <v>14334</v>
      </c>
      <c r="B3624" s="357"/>
      <c r="C3624" s="339" t="s">
        <v>14335</v>
      </c>
      <c r="D3624" s="339"/>
      <c r="E3624" s="334" t="s">
        <v>6</v>
      </c>
      <c r="F3624" s="334"/>
      <c r="G3624" s="358"/>
      <c r="H3624" s="359"/>
      <c r="I3624" s="340">
        <f>SUMIF(A:A,A3624,J:J)</f>
        <v>1836.2999999999997</v>
      </c>
      <c r="J3624" s="377"/>
      <c r="K3624" s="377"/>
      <c r="L3624" s="377"/>
      <c r="M3624" s="377"/>
      <c r="N3624" s="377"/>
      <c r="O3624" s="377"/>
      <c r="P3624" s="377"/>
    </row>
    <row r="3625" spans="1:16" x14ac:dyDescent="0.25">
      <c r="A3625" s="390" t="str">
        <f t="shared" ref="A3625:A3629" si="1597">IF(O3625&lt;&gt;0,O3625,A3624)</f>
        <v>CCU.04.0044</v>
      </c>
      <c r="B3625" s="391">
        <v>88309</v>
      </c>
      <c r="C3625" s="392"/>
      <c r="D3625" s="392" t="s">
        <v>3339</v>
      </c>
      <c r="E3625" s="393"/>
      <c r="F3625" s="393" t="s">
        <v>517</v>
      </c>
      <c r="G3625" s="394">
        <v>0.6</v>
      </c>
      <c r="H3625" s="395">
        <f>VLOOKUP(B3625,'CMP-SIN-SD-10-2023'!A:D,4,0)</f>
        <v>29.53</v>
      </c>
      <c r="I3625" s="395"/>
      <c r="J3625" s="25">
        <f t="shared" ref="J3625:J3629" si="1598">TRUNC((H3625*G3625),2)</f>
        <v>17.71</v>
      </c>
      <c r="M3625" s="25">
        <f>VLOOKUP(B3625,'CMP-SIN-SD-10-2023'!A:D,4,0)</f>
        <v>29.53</v>
      </c>
      <c r="N3625" s="25" t="b">
        <f t="shared" ref="N3625:N3629" si="1599">M3625=H3625</f>
        <v>1</v>
      </c>
      <c r="O3625" s="377"/>
      <c r="P3625" s="377"/>
    </row>
    <row r="3626" spans="1:16" x14ac:dyDescent="0.25">
      <c r="A3626" s="367" t="str">
        <f t="shared" si="1597"/>
        <v>CCU.04.0044</v>
      </c>
      <c r="B3626" s="226">
        <v>88316</v>
      </c>
      <c r="C3626" s="227"/>
      <c r="D3626" s="227" t="s">
        <v>3346</v>
      </c>
      <c r="E3626" s="228"/>
      <c r="F3626" s="228" t="s">
        <v>517</v>
      </c>
      <c r="G3626" s="368">
        <v>0.76</v>
      </c>
      <c r="H3626" s="369">
        <f>VLOOKUP(B3626,'CMP-SIN-SD-10-2023'!A:D,4,0)</f>
        <v>21.91</v>
      </c>
      <c r="I3626" s="369"/>
      <c r="J3626" s="25">
        <f t="shared" si="1598"/>
        <v>16.649999999999999</v>
      </c>
      <c r="M3626" s="25">
        <f>VLOOKUP(B3626,'CMP-SIN-SD-10-2023'!A:D,4,0)</f>
        <v>21.91</v>
      </c>
      <c r="N3626" s="25" t="b">
        <f t="shared" si="1599"/>
        <v>1</v>
      </c>
      <c r="O3626" s="377"/>
      <c r="P3626" s="377"/>
    </row>
    <row r="3627" spans="1:16" ht="30" x14ac:dyDescent="0.25">
      <c r="A3627" s="367" t="str">
        <f t="shared" si="1597"/>
        <v>CCU.04.0044</v>
      </c>
      <c r="B3627" s="226" t="s">
        <v>14336</v>
      </c>
      <c r="C3627" s="227"/>
      <c r="D3627" s="227" t="s">
        <v>14337</v>
      </c>
      <c r="E3627" s="228"/>
      <c r="F3627" s="228" t="s">
        <v>6</v>
      </c>
      <c r="G3627" s="368">
        <v>1</v>
      </c>
      <c r="H3627" s="369">
        <v>1781.61</v>
      </c>
      <c r="I3627" s="369"/>
      <c r="J3627" s="25">
        <f t="shared" si="1598"/>
        <v>1781.61</v>
      </c>
      <c r="M3627" s="25" t="e">
        <f>VLOOKUP(B3627,'INS-SIN-SD-10-2023'!A:D,4,0)</f>
        <v>#N/A</v>
      </c>
      <c r="N3627" s="25" t="e">
        <f t="shared" si="1599"/>
        <v>#N/A</v>
      </c>
      <c r="O3627" s="377"/>
      <c r="P3627" s="377" t="s">
        <v>13813</v>
      </c>
    </row>
    <row r="3628" spans="1:16" x14ac:dyDescent="0.25">
      <c r="A3628" s="367" t="str">
        <f t="shared" si="1597"/>
        <v>CCU.04.0044</v>
      </c>
      <c r="B3628" s="226">
        <v>370</v>
      </c>
      <c r="C3628" s="227"/>
      <c r="D3628" s="227" t="s">
        <v>13940</v>
      </c>
      <c r="E3628" s="228"/>
      <c r="F3628" s="228" t="s">
        <v>12</v>
      </c>
      <c r="G3628" s="368">
        <v>4.3200000000000002E-2</v>
      </c>
      <c r="H3628" s="369">
        <f>VLOOKUP(B3628,'INS-SIN-SD-10-2023'!A:D,4,0)</f>
        <v>202.98</v>
      </c>
      <c r="I3628" s="369"/>
      <c r="J3628" s="25">
        <f t="shared" si="1598"/>
        <v>8.76</v>
      </c>
      <c r="M3628" s="25">
        <f>VLOOKUP(B3628,'INS-SIN-SD-10-2023'!A:D,4,0)</f>
        <v>202.98</v>
      </c>
      <c r="N3628" s="25" t="b">
        <f t="shared" si="1599"/>
        <v>1</v>
      </c>
      <c r="O3628" s="377"/>
      <c r="P3628" s="377" t="s">
        <v>13813</v>
      </c>
    </row>
    <row r="3629" spans="1:16" x14ac:dyDescent="0.25">
      <c r="A3629" s="378" t="str">
        <f t="shared" si="1597"/>
        <v>CCU.04.0044</v>
      </c>
      <c r="B3629" s="379">
        <v>1379</v>
      </c>
      <c r="C3629" s="380"/>
      <c r="D3629" s="380" t="s">
        <v>7529</v>
      </c>
      <c r="E3629" s="381"/>
      <c r="F3629" s="381" t="s">
        <v>17</v>
      </c>
      <c r="G3629" s="382">
        <v>18.088000000000001</v>
      </c>
      <c r="H3629" s="383">
        <f>VLOOKUP(B3629,'INS-SIN-SD-10-2023'!A:D,4,0)</f>
        <v>0.64</v>
      </c>
      <c r="I3629" s="383"/>
      <c r="J3629" s="25">
        <f t="shared" si="1598"/>
        <v>11.57</v>
      </c>
      <c r="M3629" s="25">
        <f>VLOOKUP(B3629,'INS-SIN-SD-10-2023'!A:D,4,0)</f>
        <v>0.64</v>
      </c>
      <c r="N3629" s="25" t="b">
        <f t="shared" si="1599"/>
        <v>1</v>
      </c>
      <c r="O3629" s="377"/>
      <c r="P3629" s="377" t="s">
        <v>13813</v>
      </c>
    </row>
    <row r="3630" spans="1:16" ht="45" x14ac:dyDescent="0.25">
      <c r="A3630" s="328">
        <v>98525</v>
      </c>
      <c r="B3630" s="357"/>
      <c r="C3630" s="339" t="s">
        <v>11</v>
      </c>
      <c r="D3630" s="339"/>
      <c r="E3630" s="334" t="s">
        <v>3</v>
      </c>
      <c r="F3630" s="334"/>
      <c r="G3630" s="358"/>
      <c r="H3630" s="359"/>
      <c r="I3630" s="340">
        <f>SUMIF(A:A,A3630,J:J)</f>
        <v>0.39</v>
      </c>
      <c r="J3630" s="377"/>
      <c r="K3630" s="377"/>
      <c r="L3630" s="377"/>
      <c r="M3630" s="377"/>
      <c r="N3630" s="377"/>
      <c r="O3630" s="377"/>
      <c r="P3630" s="377"/>
    </row>
    <row r="3631" spans="1:16" x14ac:dyDescent="0.25">
      <c r="A3631" s="390">
        <f t="shared" ref="A3631:A3634" si="1600">IF(O3631&lt;&gt;0,O3631,A3630)</f>
        <v>98525</v>
      </c>
      <c r="B3631" s="391">
        <v>88441</v>
      </c>
      <c r="C3631" s="392"/>
      <c r="D3631" s="392" t="s">
        <v>3357</v>
      </c>
      <c r="E3631" s="393"/>
      <c r="F3631" s="393" t="s">
        <v>517</v>
      </c>
      <c r="G3631" s="394">
        <v>3.0000000000000001E-3</v>
      </c>
      <c r="H3631" s="395">
        <f>VLOOKUP(B3631,'CMP-SIN-SD-10-2023'!A:D,4,0)</f>
        <v>26.02</v>
      </c>
      <c r="I3631" s="395"/>
      <c r="J3631" s="25">
        <f t="shared" ref="J3631:J3634" si="1601">TRUNC((H3631*G3631),2)</f>
        <v>7.0000000000000007E-2</v>
      </c>
      <c r="M3631" s="25">
        <f>VLOOKUP(B3631,'CMP-SIN-SD-10-2023'!A:D,4,0)</f>
        <v>26.02</v>
      </c>
      <c r="N3631" s="25" t="b">
        <f t="shared" ref="N3631:N3634" si="1602">M3631=H3631</f>
        <v>1</v>
      </c>
      <c r="O3631" s="377"/>
      <c r="P3631" s="377"/>
    </row>
    <row r="3632" spans="1:16" x14ac:dyDescent="0.25">
      <c r="A3632" s="367">
        <f t="shared" si="1600"/>
        <v>98525</v>
      </c>
      <c r="B3632" s="226">
        <v>88316</v>
      </c>
      <c r="C3632" s="227"/>
      <c r="D3632" s="227" t="s">
        <v>3346</v>
      </c>
      <c r="E3632" s="228"/>
      <c r="F3632" s="228" t="s">
        <v>517</v>
      </c>
      <c r="G3632" s="368">
        <v>3.0000000000000001E-3</v>
      </c>
      <c r="H3632" s="369">
        <f>VLOOKUP(B3632,'CMP-SIN-SD-10-2023'!A:D,4,0)</f>
        <v>21.91</v>
      </c>
      <c r="I3632" s="369"/>
      <c r="J3632" s="25">
        <f t="shared" si="1601"/>
        <v>0.06</v>
      </c>
      <c r="M3632" s="25">
        <f>VLOOKUP(B3632,'CMP-SIN-SD-10-2023'!A:D,4,0)</f>
        <v>21.91</v>
      </c>
      <c r="N3632" s="25" t="b">
        <f t="shared" si="1602"/>
        <v>1</v>
      </c>
      <c r="O3632" s="377"/>
      <c r="P3632" s="377"/>
    </row>
    <row r="3633" spans="1:16" ht="30" x14ac:dyDescent="0.25">
      <c r="A3633" s="367">
        <f t="shared" si="1600"/>
        <v>98525</v>
      </c>
      <c r="B3633" s="226">
        <v>89031</v>
      </c>
      <c r="C3633" s="227"/>
      <c r="D3633" s="227" t="s">
        <v>440</v>
      </c>
      <c r="E3633" s="228"/>
      <c r="F3633" s="228" t="s">
        <v>395</v>
      </c>
      <c r="G3633" s="368">
        <v>2.3999999999999998E-3</v>
      </c>
      <c r="H3633" s="369">
        <f>VLOOKUP(B3633,'CMP-SIN-SD-10-2023'!A:D,4,0)</f>
        <v>67.239999999999995</v>
      </c>
      <c r="I3633" s="369"/>
      <c r="J3633" s="25">
        <f t="shared" si="1601"/>
        <v>0.16</v>
      </c>
      <c r="M3633" s="25">
        <f>VLOOKUP(B3633,'CMP-SIN-SD-10-2023'!A:D,4,0)</f>
        <v>67.239999999999995</v>
      </c>
      <c r="N3633" s="25" t="b">
        <f t="shared" si="1602"/>
        <v>1</v>
      </c>
      <c r="O3633" s="377"/>
      <c r="P3633" s="377"/>
    </row>
    <row r="3634" spans="1:16" ht="30" x14ac:dyDescent="0.25">
      <c r="A3634" s="378">
        <f t="shared" si="1600"/>
        <v>98525</v>
      </c>
      <c r="B3634" s="379">
        <v>89032</v>
      </c>
      <c r="C3634" s="380"/>
      <c r="D3634" s="380" t="s">
        <v>319</v>
      </c>
      <c r="E3634" s="381"/>
      <c r="F3634" s="381" t="s">
        <v>273</v>
      </c>
      <c r="G3634" s="382">
        <v>5.9999999999999995E-4</v>
      </c>
      <c r="H3634" s="383">
        <f>VLOOKUP(B3634,'CMP-SIN-SD-10-2023'!A:D,4,0)</f>
        <v>182.95</v>
      </c>
      <c r="I3634" s="383"/>
      <c r="J3634" s="25">
        <f t="shared" si="1601"/>
        <v>0.1</v>
      </c>
      <c r="M3634" s="25">
        <f>VLOOKUP(B3634,'CMP-SIN-SD-10-2023'!A:D,4,0)</f>
        <v>182.95</v>
      </c>
      <c r="N3634" s="25" t="b">
        <f t="shared" si="1602"/>
        <v>1</v>
      </c>
      <c r="O3634" s="377"/>
      <c r="P3634" s="377"/>
    </row>
    <row r="3635" spans="1:16" ht="45" x14ac:dyDescent="0.25">
      <c r="A3635" s="328" t="s">
        <v>14338</v>
      </c>
      <c r="B3635" s="357"/>
      <c r="C3635" s="339" t="s">
        <v>14339</v>
      </c>
      <c r="D3635" s="339"/>
      <c r="E3635" s="334" t="s">
        <v>12</v>
      </c>
      <c r="F3635" s="334"/>
      <c r="G3635" s="358"/>
      <c r="H3635" s="359"/>
      <c r="I3635" s="340">
        <f>SUMIF(A:A,A3635,J:J)</f>
        <v>4.1899999999999995</v>
      </c>
      <c r="J3635" s="377"/>
      <c r="K3635" s="377"/>
      <c r="L3635" s="377"/>
      <c r="M3635" s="377"/>
      <c r="N3635" s="377"/>
      <c r="O3635" s="377"/>
      <c r="P3635" s="377"/>
    </row>
    <row r="3636" spans="1:16" ht="45" x14ac:dyDescent="0.25">
      <c r="A3636" s="390" t="str">
        <f t="shared" ref="A3636:A3639" si="1603">IF(O3636&lt;&gt;0,O3636,A3635)</f>
        <v>74151/1</v>
      </c>
      <c r="B3636" s="391">
        <v>5851</v>
      </c>
      <c r="C3636" s="392"/>
      <c r="D3636" s="392" t="s">
        <v>286</v>
      </c>
      <c r="E3636" s="393"/>
      <c r="F3636" s="393" t="s">
        <v>273</v>
      </c>
      <c r="G3636" s="394">
        <v>9.3457999999999996E-3</v>
      </c>
      <c r="H3636" s="395">
        <f>VLOOKUP(B3636,'CMP-SIN-SD-10-2023'!A:D,4,0)</f>
        <v>242.74</v>
      </c>
      <c r="I3636" s="395"/>
      <c r="J3636" s="25">
        <f t="shared" ref="J3636:J3639" si="1604">TRUNC((H3636*G3636),2)</f>
        <v>2.2599999999999998</v>
      </c>
      <c r="M3636" s="25">
        <f>VLOOKUP(B3636,'CMP-SIN-SD-10-2023'!A:D,4,0)</f>
        <v>242.74</v>
      </c>
      <c r="N3636" s="25" t="b">
        <f t="shared" ref="N3636:N3639" si="1605">M3636=H3636</f>
        <v>1</v>
      </c>
      <c r="O3636" s="377"/>
      <c r="P3636" s="377"/>
    </row>
    <row r="3637" spans="1:16" ht="45" x14ac:dyDescent="0.25">
      <c r="A3637" s="367" t="str">
        <f t="shared" si="1603"/>
        <v>74151/1</v>
      </c>
      <c r="B3637" s="226">
        <v>5944</v>
      </c>
      <c r="C3637" s="227"/>
      <c r="D3637" s="227" t="s">
        <v>301</v>
      </c>
      <c r="E3637" s="228"/>
      <c r="F3637" s="228" t="s">
        <v>273</v>
      </c>
      <c r="G3637" s="368">
        <v>5.4206000000000002E-3</v>
      </c>
      <c r="H3637" s="369">
        <f>VLOOKUP(B3637,'CMP-SIN-SD-10-2023'!A:D,4,0)</f>
        <v>219.74</v>
      </c>
      <c r="I3637" s="369"/>
      <c r="J3637" s="25">
        <f t="shared" si="1604"/>
        <v>1.19</v>
      </c>
      <c r="M3637" s="25">
        <f>VLOOKUP(B3637,'CMP-SIN-SD-10-2023'!A:D,4,0)</f>
        <v>219.74</v>
      </c>
      <c r="N3637" s="25" t="b">
        <f t="shared" si="1605"/>
        <v>1</v>
      </c>
      <c r="O3637" s="377"/>
      <c r="P3637" s="377"/>
    </row>
    <row r="3638" spans="1:16" ht="45" x14ac:dyDescent="0.25">
      <c r="A3638" s="367" t="str">
        <f t="shared" si="1603"/>
        <v>74151/1</v>
      </c>
      <c r="B3638" s="226">
        <v>5946</v>
      </c>
      <c r="C3638" s="227"/>
      <c r="D3638" s="227" t="s">
        <v>422</v>
      </c>
      <c r="E3638" s="228"/>
      <c r="F3638" s="228" t="s">
        <v>395</v>
      </c>
      <c r="G3638" s="368">
        <v>3.9252000000000002E-3</v>
      </c>
      <c r="H3638" s="369">
        <f>VLOOKUP(B3638,'CMP-SIN-SD-10-2023'!A:D,4,0)</f>
        <v>87.18</v>
      </c>
      <c r="I3638" s="369"/>
      <c r="J3638" s="25">
        <f t="shared" si="1604"/>
        <v>0.34</v>
      </c>
      <c r="M3638" s="25">
        <f>VLOOKUP(B3638,'CMP-SIN-SD-10-2023'!A:D,4,0)</f>
        <v>87.18</v>
      </c>
      <c r="N3638" s="25" t="b">
        <f t="shared" si="1605"/>
        <v>1</v>
      </c>
      <c r="O3638" s="377"/>
      <c r="P3638" s="377"/>
    </row>
    <row r="3639" spans="1:16" x14ac:dyDescent="0.25">
      <c r="A3639" s="378" t="str">
        <f t="shared" si="1603"/>
        <v>74151/1</v>
      </c>
      <c r="B3639" s="379">
        <v>88316</v>
      </c>
      <c r="C3639" s="380"/>
      <c r="D3639" s="380" t="s">
        <v>3346</v>
      </c>
      <c r="E3639" s="381"/>
      <c r="F3639" s="381" t="s">
        <v>517</v>
      </c>
      <c r="G3639" s="382">
        <v>1.8691599999999999E-2</v>
      </c>
      <c r="H3639" s="383">
        <f>VLOOKUP(B3639,'CMP-SIN-SD-10-2023'!A:D,4,0)</f>
        <v>21.91</v>
      </c>
      <c r="I3639" s="383"/>
      <c r="J3639" s="25">
        <f t="shared" si="1604"/>
        <v>0.4</v>
      </c>
      <c r="M3639" s="25">
        <f>VLOOKUP(B3639,'CMP-SIN-SD-10-2023'!A:D,4,0)</f>
        <v>21.91</v>
      </c>
      <c r="N3639" s="25" t="b">
        <f t="shared" si="1605"/>
        <v>1</v>
      </c>
      <c r="O3639" s="377"/>
      <c r="P3639" s="377"/>
    </row>
    <row r="3640" spans="1:16" ht="60" x14ac:dyDescent="0.25">
      <c r="A3640" s="328" t="s">
        <v>14340</v>
      </c>
      <c r="B3640" s="357"/>
      <c r="C3640" s="339" t="s">
        <v>14341</v>
      </c>
      <c r="D3640" s="339"/>
      <c r="E3640" s="334" t="s">
        <v>12</v>
      </c>
      <c r="F3640" s="334"/>
      <c r="G3640" s="358"/>
      <c r="H3640" s="359"/>
      <c r="I3640" s="340">
        <f>SUMIF(A:A,A3640,J:J)</f>
        <v>78.040000000000006</v>
      </c>
      <c r="J3640" s="377"/>
      <c r="K3640" s="377"/>
      <c r="L3640" s="377"/>
      <c r="M3640" s="377"/>
      <c r="N3640" s="377"/>
      <c r="O3640" s="377"/>
      <c r="P3640" s="377"/>
    </row>
    <row r="3641" spans="1:16" ht="60" x14ac:dyDescent="0.25">
      <c r="A3641" s="390" t="str">
        <f t="shared" ref="A3641:A3648" si="1606">IF(O3641&lt;&gt;0,O3641,A3640)</f>
        <v>CCU.02.0005</v>
      </c>
      <c r="B3641" s="391">
        <v>5901</v>
      </c>
      <c r="C3641" s="392"/>
      <c r="D3641" s="392" t="s">
        <v>295</v>
      </c>
      <c r="E3641" s="393"/>
      <c r="F3641" s="393" t="s">
        <v>273</v>
      </c>
      <c r="G3641" s="394">
        <v>4.0000000000000001E-3</v>
      </c>
      <c r="H3641" s="395">
        <f>VLOOKUP(B3641,'CMP-SIN-SD-10-2023'!A:D,4,0)</f>
        <v>320.94</v>
      </c>
      <c r="I3641" s="395"/>
      <c r="J3641" s="25">
        <f t="shared" ref="J3641:J3648" si="1607">TRUNC((H3641*G3641),2)</f>
        <v>1.28</v>
      </c>
      <c r="M3641" s="25">
        <f>VLOOKUP(B3641,'CMP-SIN-SD-10-2023'!A:D,4,0)</f>
        <v>320.94</v>
      </c>
      <c r="N3641" s="25" t="b">
        <f t="shared" ref="N3641:N3648" si="1608">M3641=H3641</f>
        <v>1</v>
      </c>
      <c r="O3641" s="377"/>
      <c r="P3641" s="377"/>
    </row>
    <row r="3642" spans="1:16" ht="60" x14ac:dyDescent="0.25">
      <c r="A3642" s="367" t="str">
        <f t="shared" si="1606"/>
        <v>CCU.02.0005</v>
      </c>
      <c r="B3642" s="226">
        <v>5903</v>
      </c>
      <c r="C3642" s="227"/>
      <c r="D3642" s="227" t="s">
        <v>416</v>
      </c>
      <c r="E3642" s="228"/>
      <c r="F3642" s="228" t="s">
        <v>395</v>
      </c>
      <c r="G3642" s="368">
        <v>0.03</v>
      </c>
      <c r="H3642" s="369">
        <f>VLOOKUP(B3642,'CMP-SIN-SD-10-2023'!A:D,4,0)</f>
        <v>74.61</v>
      </c>
      <c r="I3642" s="369"/>
      <c r="J3642" s="25">
        <f t="shared" si="1607"/>
        <v>2.23</v>
      </c>
      <c r="M3642" s="25">
        <f>VLOOKUP(B3642,'CMP-SIN-SD-10-2023'!A:D,4,0)</f>
        <v>74.61</v>
      </c>
      <c r="N3642" s="25" t="b">
        <f t="shared" si="1608"/>
        <v>1</v>
      </c>
      <c r="O3642" s="377"/>
      <c r="P3642" s="377"/>
    </row>
    <row r="3643" spans="1:16" ht="45" x14ac:dyDescent="0.25">
      <c r="A3643" s="367" t="str">
        <f t="shared" si="1606"/>
        <v>CCU.02.0005</v>
      </c>
      <c r="B3643" s="226">
        <v>5932</v>
      </c>
      <c r="C3643" s="227"/>
      <c r="D3643" s="227" t="s">
        <v>299</v>
      </c>
      <c r="E3643" s="228"/>
      <c r="F3643" s="228" t="s">
        <v>273</v>
      </c>
      <c r="G3643" s="368">
        <v>6.0000000000000001E-3</v>
      </c>
      <c r="H3643" s="369">
        <f>VLOOKUP(B3643,'CMP-SIN-SD-10-2023'!A:D,4,0)</f>
        <v>254.44</v>
      </c>
      <c r="I3643" s="369"/>
      <c r="J3643" s="25">
        <f t="shared" si="1607"/>
        <v>1.52</v>
      </c>
      <c r="M3643" s="25">
        <f>VLOOKUP(B3643,'CMP-SIN-SD-10-2023'!A:D,4,0)</f>
        <v>254.44</v>
      </c>
      <c r="N3643" s="25" t="b">
        <f t="shared" si="1608"/>
        <v>1</v>
      </c>
      <c r="O3643" s="377"/>
      <c r="P3643" s="377"/>
    </row>
    <row r="3644" spans="1:16" ht="45" x14ac:dyDescent="0.25">
      <c r="A3644" s="367" t="str">
        <f t="shared" si="1606"/>
        <v>CCU.02.0005</v>
      </c>
      <c r="B3644" s="226">
        <v>5934</v>
      </c>
      <c r="C3644" s="227"/>
      <c r="D3644" s="227" t="s">
        <v>420</v>
      </c>
      <c r="E3644" s="228"/>
      <c r="F3644" s="228" t="s">
        <v>395</v>
      </c>
      <c r="G3644" s="368">
        <v>2.7E-2</v>
      </c>
      <c r="H3644" s="369">
        <f>VLOOKUP(B3644,'CMP-SIN-SD-10-2023'!A:D,4,0)</f>
        <v>98.63</v>
      </c>
      <c r="I3644" s="369"/>
      <c r="J3644" s="25">
        <f t="shared" si="1607"/>
        <v>2.66</v>
      </c>
      <c r="M3644" s="25">
        <f>VLOOKUP(B3644,'CMP-SIN-SD-10-2023'!A:D,4,0)</f>
        <v>98.63</v>
      </c>
      <c r="N3644" s="25" t="b">
        <f t="shared" si="1608"/>
        <v>1</v>
      </c>
      <c r="O3644" s="377"/>
      <c r="P3644" s="377"/>
    </row>
    <row r="3645" spans="1:16" ht="45" x14ac:dyDescent="0.25">
      <c r="A3645" s="367" t="str">
        <f t="shared" si="1606"/>
        <v>CCU.02.0005</v>
      </c>
      <c r="B3645" s="226">
        <v>73436</v>
      </c>
      <c r="C3645" s="227"/>
      <c r="D3645" s="227" t="s">
        <v>309</v>
      </c>
      <c r="E3645" s="228"/>
      <c r="F3645" s="228" t="s">
        <v>273</v>
      </c>
      <c r="G3645" s="368">
        <v>0.01</v>
      </c>
      <c r="H3645" s="369">
        <f>VLOOKUP(B3645,'CMP-SIN-SD-10-2023'!A:D,4,0)</f>
        <v>165.58</v>
      </c>
      <c r="I3645" s="369"/>
      <c r="J3645" s="25">
        <f t="shared" si="1607"/>
        <v>1.65</v>
      </c>
      <c r="M3645" s="25">
        <f>VLOOKUP(B3645,'CMP-SIN-SD-10-2023'!A:D,4,0)</f>
        <v>165.58</v>
      </c>
      <c r="N3645" s="25" t="b">
        <f t="shared" si="1608"/>
        <v>1</v>
      </c>
      <c r="O3645" s="377"/>
      <c r="P3645" s="377"/>
    </row>
    <row r="3646" spans="1:16" x14ac:dyDescent="0.25">
      <c r="A3646" s="367" t="str">
        <f t="shared" si="1606"/>
        <v>CCU.02.0005</v>
      </c>
      <c r="B3646" s="226">
        <v>88316</v>
      </c>
      <c r="C3646" s="227"/>
      <c r="D3646" s="227" t="s">
        <v>3346</v>
      </c>
      <c r="E3646" s="228"/>
      <c r="F3646" s="228" t="s">
        <v>517</v>
      </c>
      <c r="G3646" s="368">
        <v>3.3000000000000002E-2</v>
      </c>
      <c r="H3646" s="369">
        <f>VLOOKUP(B3646,'CMP-SIN-SD-10-2023'!A:D,4,0)</f>
        <v>21.91</v>
      </c>
      <c r="I3646" s="369"/>
      <c r="J3646" s="25">
        <f t="shared" si="1607"/>
        <v>0.72</v>
      </c>
      <c r="M3646" s="25">
        <f>VLOOKUP(B3646,'CMP-SIN-SD-10-2023'!A:D,4,0)</f>
        <v>21.91</v>
      </c>
      <c r="N3646" s="25" t="b">
        <f t="shared" si="1608"/>
        <v>1</v>
      </c>
      <c r="O3646" s="377"/>
      <c r="P3646" s="377"/>
    </row>
    <row r="3647" spans="1:16" ht="45" x14ac:dyDescent="0.25">
      <c r="A3647" s="367" t="str">
        <f t="shared" si="1606"/>
        <v>CCU.02.0005</v>
      </c>
      <c r="B3647" s="226">
        <v>93244</v>
      </c>
      <c r="C3647" s="227"/>
      <c r="D3647" s="227" t="s">
        <v>483</v>
      </c>
      <c r="E3647" s="228"/>
      <c r="F3647" s="228" t="s">
        <v>395</v>
      </c>
      <c r="G3647" s="368">
        <v>2.3E-2</v>
      </c>
      <c r="H3647" s="369">
        <f>VLOOKUP(B3647,'CMP-SIN-SD-10-2023'!A:D,4,0)</f>
        <v>66.67</v>
      </c>
      <c r="I3647" s="369"/>
      <c r="J3647" s="25">
        <f t="shared" si="1607"/>
        <v>1.53</v>
      </c>
      <c r="M3647" s="25">
        <f>VLOOKUP(B3647,'CMP-SIN-SD-10-2023'!A:D,4,0)</f>
        <v>66.67</v>
      </c>
      <c r="N3647" s="25" t="b">
        <f t="shared" si="1608"/>
        <v>1</v>
      </c>
      <c r="O3647" s="377"/>
      <c r="P3647" s="377"/>
    </row>
    <row r="3648" spans="1:16" ht="30" x14ac:dyDescent="0.25">
      <c r="A3648" s="378" t="str">
        <f t="shared" si="1606"/>
        <v>CCU.02.0005</v>
      </c>
      <c r="B3648" s="379">
        <v>6081</v>
      </c>
      <c r="C3648" s="380"/>
      <c r="D3648" s="380" t="s">
        <v>7460</v>
      </c>
      <c r="E3648" s="381"/>
      <c r="F3648" s="381" t="s">
        <v>12</v>
      </c>
      <c r="G3648" s="382">
        <v>1.3</v>
      </c>
      <c r="H3648" s="383">
        <f>VLOOKUP(B3648,'INS-SIN-SD-10-2023'!A:D,4,0)</f>
        <v>51.12</v>
      </c>
      <c r="I3648" s="383"/>
      <c r="J3648" s="25">
        <f t="shared" si="1607"/>
        <v>66.45</v>
      </c>
      <c r="M3648" s="25">
        <f>VLOOKUP(B3648,'INS-SIN-SD-10-2023'!A:D,4,0)</f>
        <v>51.12</v>
      </c>
      <c r="N3648" s="25" t="b">
        <f t="shared" si="1608"/>
        <v>1</v>
      </c>
      <c r="O3648" s="377"/>
      <c r="P3648" s="377" t="s">
        <v>13773</v>
      </c>
    </row>
    <row r="3649" spans="1:16" ht="30" x14ac:dyDescent="0.25">
      <c r="A3649" s="328" t="s">
        <v>14342</v>
      </c>
      <c r="B3649" s="357"/>
      <c r="C3649" s="339" t="s">
        <v>14343</v>
      </c>
      <c r="D3649" s="339"/>
      <c r="E3649" s="334" t="s">
        <v>12</v>
      </c>
      <c r="F3649" s="334"/>
      <c r="G3649" s="358"/>
      <c r="H3649" s="359"/>
      <c r="I3649" s="340">
        <f>SUMIF(A:A,A3649,J:J)</f>
        <v>11.59</v>
      </c>
      <c r="J3649" s="377"/>
      <c r="K3649" s="377"/>
      <c r="L3649" s="377"/>
      <c r="M3649" s="377"/>
      <c r="N3649" s="377"/>
      <c r="O3649" s="377"/>
      <c r="P3649" s="377"/>
    </row>
    <row r="3650" spans="1:16" ht="60" x14ac:dyDescent="0.25">
      <c r="A3650" s="390" t="str">
        <f t="shared" ref="A3650:A3656" si="1609">IF(O3650&lt;&gt;0,O3650,A3649)</f>
        <v>CCU.02.0026</v>
      </c>
      <c r="B3650" s="391">
        <v>5901</v>
      </c>
      <c r="C3650" s="392"/>
      <c r="D3650" s="392" t="s">
        <v>295</v>
      </c>
      <c r="E3650" s="393"/>
      <c r="F3650" s="393" t="s">
        <v>273</v>
      </c>
      <c r="G3650" s="394">
        <v>4.0000000000000001E-3</v>
      </c>
      <c r="H3650" s="395">
        <f>VLOOKUP(B3650,'CMP-SIN-SD-10-2023'!A:D,4,0)</f>
        <v>320.94</v>
      </c>
      <c r="I3650" s="395"/>
      <c r="J3650" s="25">
        <f t="shared" ref="J3650:J3656" si="1610">TRUNC((H3650*G3650),2)</f>
        <v>1.28</v>
      </c>
      <c r="M3650" s="25">
        <f>VLOOKUP(B3650,'CMP-SIN-SD-10-2023'!A:D,4,0)</f>
        <v>320.94</v>
      </c>
      <c r="N3650" s="25" t="b">
        <f t="shared" ref="N3650:N3656" si="1611">M3650=H3650</f>
        <v>1</v>
      </c>
      <c r="O3650" s="377"/>
      <c r="P3650" s="377"/>
    </row>
    <row r="3651" spans="1:16" ht="60" x14ac:dyDescent="0.25">
      <c r="A3651" s="367" t="str">
        <f t="shared" si="1609"/>
        <v>CCU.02.0026</v>
      </c>
      <c r="B3651" s="226">
        <v>5903</v>
      </c>
      <c r="C3651" s="227"/>
      <c r="D3651" s="227" t="s">
        <v>416</v>
      </c>
      <c r="E3651" s="228"/>
      <c r="F3651" s="228" t="s">
        <v>395</v>
      </c>
      <c r="G3651" s="368">
        <v>0.03</v>
      </c>
      <c r="H3651" s="369">
        <f>VLOOKUP(B3651,'CMP-SIN-SD-10-2023'!A:D,4,0)</f>
        <v>74.61</v>
      </c>
      <c r="I3651" s="369"/>
      <c r="J3651" s="25">
        <f t="shared" si="1610"/>
        <v>2.23</v>
      </c>
      <c r="M3651" s="25">
        <f>VLOOKUP(B3651,'CMP-SIN-SD-10-2023'!A:D,4,0)</f>
        <v>74.61</v>
      </c>
      <c r="N3651" s="25" t="b">
        <f t="shared" si="1611"/>
        <v>1</v>
      </c>
      <c r="O3651" s="377"/>
      <c r="P3651" s="377"/>
    </row>
    <row r="3652" spans="1:16" ht="45" x14ac:dyDescent="0.25">
      <c r="A3652" s="367" t="str">
        <f t="shared" si="1609"/>
        <v>CCU.02.0026</v>
      </c>
      <c r="B3652" s="226">
        <v>5932</v>
      </c>
      <c r="C3652" s="227"/>
      <c r="D3652" s="227" t="s">
        <v>299</v>
      </c>
      <c r="E3652" s="228"/>
      <c r="F3652" s="228" t="s">
        <v>273</v>
      </c>
      <c r="G3652" s="368">
        <v>6.0000000000000001E-3</v>
      </c>
      <c r="H3652" s="369">
        <f>VLOOKUP(B3652,'CMP-SIN-SD-10-2023'!A:D,4,0)</f>
        <v>254.44</v>
      </c>
      <c r="I3652" s="369"/>
      <c r="J3652" s="25">
        <f t="shared" si="1610"/>
        <v>1.52</v>
      </c>
      <c r="M3652" s="25">
        <f>VLOOKUP(B3652,'CMP-SIN-SD-10-2023'!A:D,4,0)</f>
        <v>254.44</v>
      </c>
      <c r="N3652" s="25" t="b">
        <f t="shared" si="1611"/>
        <v>1</v>
      </c>
      <c r="O3652" s="377"/>
      <c r="P3652" s="377"/>
    </row>
    <row r="3653" spans="1:16" ht="45" x14ac:dyDescent="0.25">
      <c r="A3653" s="367" t="str">
        <f t="shared" si="1609"/>
        <v>CCU.02.0026</v>
      </c>
      <c r="B3653" s="226">
        <v>5934</v>
      </c>
      <c r="C3653" s="227"/>
      <c r="D3653" s="227" t="s">
        <v>420</v>
      </c>
      <c r="E3653" s="228"/>
      <c r="F3653" s="228" t="s">
        <v>395</v>
      </c>
      <c r="G3653" s="368">
        <v>2.7E-2</v>
      </c>
      <c r="H3653" s="369">
        <f>VLOOKUP(B3653,'CMP-SIN-SD-10-2023'!A:D,4,0)</f>
        <v>98.63</v>
      </c>
      <c r="I3653" s="369"/>
      <c r="J3653" s="25">
        <f t="shared" si="1610"/>
        <v>2.66</v>
      </c>
      <c r="M3653" s="25">
        <f>VLOOKUP(B3653,'CMP-SIN-SD-10-2023'!A:D,4,0)</f>
        <v>98.63</v>
      </c>
      <c r="N3653" s="25" t="b">
        <f t="shared" si="1611"/>
        <v>1</v>
      </c>
      <c r="O3653" s="377"/>
      <c r="P3653" s="377"/>
    </row>
    <row r="3654" spans="1:16" ht="45" x14ac:dyDescent="0.25">
      <c r="A3654" s="367" t="str">
        <f t="shared" si="1609"/>
        <v>CCU.02.0026</v>
      </c>
      <c r="B3654" s="226">
        <v>73436</v>
      </c>
      <c r="C3654" s="227"/>
      <c r="D3654" s="227" t="s">
        <v>309</v>
      </c>
      <c r="E3654" s="228"/>
      <c r="F3654" s="228" t="s">
        <v>273</v>
      </c>
      <c r="G3654" s="368">
        <v>0.01</v>
      </c>
      <c r="H3654" s="369">
        <f>VLOOKUP(B3654,'CMP-SIN-SD-10-2023'!A:D,4,0)</f>
        <v>165.58</v>
      </c>
      <c r="I3654" s="369"/>
      <c r="J3654" s="25">
        <f t="shared" si="1610"/>
        <v>1.65</v>
      </c>
      <c r="M3654" s="25">
        <f>VLOOKUP(B3654,'CMP-SIN-SD-10-2023'!A:D,4,0)</f>
        <v>165.58</v>
      </c>
      <c r="N3654" s="25" t="b">
        <f t="shared" si="1611"/>
        <v>1</v>
      </c>
      <c r="O3654" s="377"/>
      <c r="P3654" s="377"/>
    </row>
    <row r="3655" spans="1:16" x14ac:dyDescent="0.25">
      <c r="A3655" s="367" t="str">
        <f t="shared" si="1609"/>
        <v>CCU.02.0026</v>
      </c>
      <c r="B3655" s="226">
        <v>88316</v>
      </c>
      <c r="C3655" s="227"/>
      <c r="D3655" s="227" t="s">
        <v>3346</v>
      </c>
      <c r="E3655" s="228"/>
      <c r="F3655" s="228" t="s">
        <v>517</v>
      </c>
      <c r="G3655" s="368">
        <v>3.3000000000000002E-2</v>
      </c>
      <c r="H3655" s="369">
        <f>VLOOKUP(B3655,'CMP-SIN-SD-10-2023'!A:D,4,0)</f>
        <v>21.91</v>
      </c>
      <c r="I3655" s="369"/>
      <c r="J3655" s="25">
        <f t="shared" si="1610"/>
        <v>0.72</v>
      </c>
      <c r="M3655" s="25">
        <f>VLOOKUP(B3655,'CMP-SIN-SD-10-2023'!A:D,4,0)</f>
        <v>21.91</v>
      </c>
      <c r="N3655" s="25" t="b">
        <f t="shared" si="1611"/>
        <v>1</v>
      </c>
      <c r="O3655" s="377"/>
      <c r="P3655" s="377"/>
    </row>
    <row r="3656" spans="1:16" ht="45" x14ac:dyDescent="0.25">
      <c r="A3656" s="378" t="str">
        <f t="shared" si="1609"/>
        <v>CCU.02.0026</v>
      </c>
      <c r="B3656" s="379">
        <v>93244</v>
      </c>
      <c r="C3656" s="380"/>
      <c r="D3656" s="380" t="s">
        <v>483</v>
      </c>
      <c r="E3656" s="381"/>
      <c r="F3656" s="381" t="s">
        <v>395</v>
      </c>
      <c r="G3656" s="382">
        <v>2.3E-2</v>
      </c>
      <c r="H3656" s="383">
        <f>VLOOKUP(B3656,'CMP-SIN-SD-10-2023'!A:D,4,0)</f>
        <v>66.67</v>
      </c>
      <c r="I3656" s="383"/>
      <c r="J3656" s="25">
        <f t="shared" si="1610"/>
        <v>1.53</v>
      </c>
      <c r="M3656" s="25">
        <f>VLOOKUP(B3656,'CMP-SIN-SD-10-2023'!A:D,4,0)</f>
        <v>66.67</v>
      </c>
      <c r="N3656" s="25" t="b">
        <f t="shared" si="1611"/>
        <v>1</v>
      </c>
      <c r="O3656" s="377"/>
      <c r="P3656" s="377"/>
    </row>
    <row r="3657" spans="1:16" ht="60" x14ac:dyDescent="0.25">
      <c r="A3657" s="328" t="s">
        <v>16322</v>
      </c>
      <c r="B3657" s="357"/>
      <c r="C3657" s="339" t="s">
        <v>16334</v>
      </c>
      <c r="D3657" s="339"/>
      <c r="E3657" s="334" t="s">
        <v>16</v>
      </c>
      <c r="F3657" s="334"/>
      <c r="G3657" s="358"/>
      <c r="H3657" s="359"/>
      <c r="I3657" s="340">
        <f>SUMIF(A:A,A3657,J:J)</f>
        <v>67.75</v>
      </c>
      <c r="J3657" s="377"/>
      <c r="K3657" s="377"/>
      <c r="L3657" s="377"/>
      <c r="M3657" s="377"/>
      <c r="N3657" s="377"/>
      <c r="O3657" s="377"/>
      <c r="P3657" s="377"/>
    </row>
    <row r="3658" spans="1:16" ht="30" x14ac:dyDescent="0.25">
      <c r="A3658" s="390" t="str">
        <f t="shared" ref="A3658:A3665" si="1612">IF(O3658&lt;&gt;0,O3658,A3657)</f>
        <v>CCU.03.0400</v>
      </c>
      <c r="B3658" s="391">
        <v>95578</v>
      </c>
      <c r="C3658" s="392"/>
      <c r="D3658" s="392" t="s">
        <v>5165</v>
      </c>
      <c r="E3658" s="393"/>
      <c r="F3658" s="393" t="s">
        <v>17</v>
      </c>
      <c r="G3658" s="394">
        <v>1.01892</v>
      </c>
      <c r="H3658" s="395">
        <f>VLOOKUP(B3658,'CMP-SIN-SD-10-2023'!A:D,4,0)</f>
        <v>10.06</v>
      </c>
      <c r="I3658" s="395"/>
      <c r="J3658" s="25">
        <f t="shared" ref="J3658:J3665" si="1613">TRUNC((H3658*G3658),2)</f>
        <v>10.25</v>
      </c>
      <c r="M3658" s="25">
        <f>VLOOKUP(B3658,'CMP-SIN-SD-10-2023'!A:D,4,0)</f>
        <v>10.06</v>
      </c>
      <c r="N3658" s="25" t="b">
        <f t="shared" ref="N3658:N3665" si="1614">M3658=H3658</f>
        <v>1</v>
      </c>
      <c r="O3658" s="377"/>
      <c r="P3658" s="377"/>
    </row>
    <row r="3659" spans="1:16" ht="45" x14ac:dyDescent="0.25">
      <c r="A3659" s="367" t="str">
        <f t="shared" si="1612"/>
        <v>CCU.03.0400</v>
      </c>
      <c r="B3659" s="226">
        <v>97913</v>
      </c>
      <c r="C3659" s="227"/>
      <c r="D3659" s="227" t="s">
        <v>3136</v>
      </c>
      <c r="E3659" s="228"/>
      <c r="F3659" s="228" t="s">
        <v>2978</v>
      </c>
      <c r="G3659" s="368">
        <v>2.46E-2</v>
      </c>
      <c r="H3659" s="369">
        <f>VLOOKUP(B3659,'CMP-SIN-SD-10-2023'!A:D,4,0)</f>
        <v>3.3</v>
      </c>
      <c r="I3659" s="369"/>
      <c r="J3659" s="25">
        <f t="shared" si="1613"/>
        <v>0.08</v>
      </c>
      <c r="M3659" s="25">
        <f>VLOOKUP(B3659,'CMP-SIN-SD-10-2023'!A:D,4,0)</f>
        <v>3.3</v>
      </c>
      <c r="N3659" s="25" t="b">
        <f t="shared" si="1614"/>
        <v>1</v>
      </c>
      <c r="O3659" s="377"/>
      <c r="P3659" s="377"/>
    </row>
    <row r="3660" spans="1:16" x14ac:dyDescent="0.25">
      <c r="A3660" s="367" t="str">
        <f t="shared" si="1612"/>
        <v>CCU.03.0400</v>
      </c>
      <c r="B3660" s="226">
        <v>88316</v>
      </c>
      <c r="C3660" s="227"/>
      <c r="D3660" s="227" t="s">
        <v>3346</v>
      </c>
      <c r="E3660" s="228"/>
      <c r="F3660" s="228" t="s">
        <v>517</v>
      </c>
      <c r="G3660" s="368">
        <v>0.2263</v>
      </c>
      <c r="H3660" s="369">
        <f>VLOOKUP(B3660,'CMP-SIN-SD-10-2023'!A:D,4,0)</f>
        <v>21.91</v>
      </c>
      <c r="I3660" s="369"/>
      <c r="J3660" s="25">
        <f t="shared" si="1613"/>
        <v>4.95</v>
      </c>
      <c r="M3660" s="25">
        <f>VLOOKUP(B3660,'CMP-SIN-SD-10-2023'!A:D,4,0)</f>
        <v>21.91</v>
      </c>
      <c r="N3660" s="25" t="b">
        <f t="shared" si="1614"/>
        <v>1</v>
      </c>
      <c r="O3660" s="377"/>
      <c r="P3660" s="377"/>
    </row>
    <row r="3661" spans="1:16" ht="30" x14ac:dyDescent="0.25">
      <c r="A3661" s="367" t="str">
        <f t="shared" si="1612"/>
        <v>CCU.03.0400</v>
      </c>
      <c r="B3661" s="226">
        <v>90778</v>
      </c>
      <c r="C3661" s="227"/>
      <c r="D3661" s="227" t="s">
        <v>3369</v>
      </c>
      <c r="E3661" s="228"/>
      <c r="F3661" s="228" t="s">
        <v>517</v>
      </c>
      <c r="G3661" s="368">
        <v>5.1000000000000004E-3</v>
      </c>
      <c r="H3661" s="369">
        <f>VLOOKUP(B3661,'CMP-SIN-SD-10-2023'!A:D,4,0)</f>
        <v>131.04</v>
      </c>
      <c r="I3661" s="369"/>
      <c r="J3661" s="25">
        <f t="shared" si="1613"/>
        <v>0.66</v>
      </c>
      <c r="M3661" s="25">
        <f>VLOOKUP(B3661,'CMP-SIN-SD-10-2023'!A:D,4,0)</f>
        <v>131.04</v>
      </c>
      <c r="N3661" s="25" t="b">
        <f t="shared" si="1614"/>
        <v>1</v>
      </c>
      <c r="O3661" s="377"/>
      <c r="P3661" s="377"/>
    </row>
    <row r="3662" spans="1:16" ht="60" x14ac:dyDescent="0.25">
      <c r="A3662" s="367" t="str">
        <f t="shared" si="1612"/>
        <v>CCU.03.0400</v>
      </c>
      <c r="B3662" s="226">
        <v>100973</v>
      </c>
      <c r="C3662" s="227"/>
      <c r="D3662" s="227" t="s">
        <v>3167</v>
      </c>
      <c r="E3662" s="228"/>
      <c r="F3662" s="228" t="s">
        <v>12</v>
      </c>
      <c r="G3662" s="368">
        <v>6.1400000000000003E-2</v>
      </c>
      <c r="H3662" s="369">
        <f>VLOOKUP(B3662,'CMP-SIN-SD-10-2023'!A:D,4,0)</f>
        <v>8.9</v>
      </c>
      <c r="I3662" s="369"/>
      <c r="J3662" s="25">
        <f t="shared" si="1613"/>
        <v>0.54</v>
      </c>
      <c r="M3662" s="25">
        <f>VLOOKUP(B3662,'CMP-SIN-SD-10-2023'!A:D,4,0)</f>
        <v>8.9</v>
      </c>
      <c r="N3662" s="25" t="b">
        <f t="shared" si="1614"/>
        <v>1</v>
      </c>
      <c r="O3662" s="377"/>
      <c r="P3662" s="377"/>
    </row>
    <row r="3663" spans="1:16" x14ac:dyDescent="0.25">
      <c r="A3663" s="367" t="str">
        <f t="shared" si="1612"/>
        <v>CCU.03.0400</v>
      </c>
      <c r="B3663" s="226">
        <v>90681</v>
      </c>
      <c r="C3663" s="227"/>
      <c r="D3663" s="227" t="s">
        <v>14344</v>
      </c>
      <c r="E3663" s="228"/>
      <c r="F3663" s="228" t="s">
        <v>395</v>
      </c>
      <c r="G3663" s="368">
        <v>4.9000000000000002E-2</v>
      </c>
      <c r="H3663" s="369">
        <f>VLOOKUP(B3663,'CMP-SIN-SD-10-2023'!A:D,4,0)</f>
        <v>174.94</v>
      </c>
      <c r="I3663" s="369"/>
      <c r="J3663" s="25">
        <f t="shared" si="1613"/>
        <v>8.57</v>
      </c>
      <c r="M3663" s="25">
        <f>VLOOKUP(B3663,'CMP-SIN-SD-10-2023'!A:D,4,0)</f>
        <v>174.94</v>
      </c>
      <c r="N3663" s="25" t="b">
        <f t="shared" si="1614"/>
        <v>1</v>
      </c>
      <c r="O3663" s="377"/>
      <c r="P3663" s="377"/>
    </row>
    <row r="3664" spans="1:16" x14ac:dyDescent="0.25">
      <c r="A3664" s="367" t="str">
        <f t="shared" si="1612"/>
        <v>CCU.03.0400</v>
      </c>
      <c r="B3664" s="226">
        <v>90680</v>
      </c>
      <c r="C3664" s="227"/>
      <c r="D3664" s="227" t="s">
        <v>14344</v>
      </c>
      <c r="E3664" s="228"/>
      <c r="F3664" s="228" t="s">
        <v>273</v>
      </c>
      <c r="G3664" s="368">
        <v>2.47E-2</v>
      </c>
      <c r="H3664" s="369">
        <f>VLOOKUP(B3664,'CMP-SIN-SD-10-2023'!A:D,4,0)</f>
        <v>414.29</v>
      </c>
      <c r="I3664" s="369"/>
      <c r="J3664" s="25">
        <f t="shared" si="1613"/>
        <v>10.23</v>
      </c>
      <c r="M3664" s="25">
        <f>VLOOKUP(B3664,'CMP-SIN-SD-10-2023'!A:D,4,0)</f>
        <v>414.29</v>
      </c>
      <c r="N3664" s="25" t="b">
        <f t="shared" si="1614"/>
        <v>1</v>
      </c>
      <c r="O3664" s="377"/>
      <c r="P3664" s="377"/>
    </row>
    <row r="3665" spans="1:16" ht="45" x14ac:dyDescent="0.25">
      <c r="A3665" s="378" t="str">
        <f t="shared" si="1612"/>
        <v>CCU.03.0400</v>
      </c>
      <c r="B3665" s="379">
        <v>38405</v>
      </c>
      <c r="C3665" s="380"/>
      <c r="D3665" s="380" t="s">
        <v>7537</v>
      </c>
      <c r="E3665" s="381"/>
      <c r="F3665" s="381" t="s">
        <v>12</v>
      </c>
      <c r="G3665" s="382">
        <v>6.6839999999999997E-2</v>
      </c>
      <c r="H3665" s="383">
        <f>VLOOKUP(B3665,'INS-SIN-SD-10-2023'!A:D,4,0)</f>
        <v>485.82</v>
      </c>
      <c r="I3665" s="383"/>
      <c r="J3665" s="25">
        <f t="shared" si="1613"/>
        <v>32.47</v>
      </c>
      <c r="M3665" s="25">
        <f>VLOOKUP(B3665,'INS-SIN-SD-10-2023'!A:D,4,0)</f>
        <v>485.82</v>
      </c>
      <c r="N3665" s="25" t="b">
        <f t="shared" si="1614"/>
        <v>1</v>
      </c>
      <c r="O3665" s="377"/>
      <c r="P3665" s="377" t="s">
        <v>13773</v>
      </c>
    </row>
    <row r="3666" spans="1:16" ht="30" x14ac:dyDescent="0.25">
      <c r="A3666" s="328">
        <v>95583</v>
      </c>
      <c r="B3666" s="357"/>
      <c r="C3666" s="339" t="s">
        <v>5166</v>
      </c>
      <c r="D3666" s="339"/>
      <c r="E3666" s="334" t="s">
        <v>17</v>
      </c>
      <c r="F3666" s="334"/>
      <c r="G3666" s="358"/>
      <c r="H3666" s="359"/>
      <c r="I3666" s="340">
        <f>SUMIF(A:A,A3666,J:J)</f>
        <v>17.52</v>
      </c>
      <c r="J3666" s="377"/>
      <c r="K3666" s="377"/>
      <c r="L3666" s="377"/>
      <c r="M3666" s="377"/>
      <c r="N3666" s="377"/>
      <c r="O3666" s="377"/>
      <c r="P3666" s="377"/>
    </row>
    <row r="3667" spans="1:16" x14ac:dyDescent="0.25">
      <c r="A3667" s="390">
        <f t="shared" ref="A3667:A3671" si="1615">IF(O3667&lt;&gt;0,O3667,A3666)</f>
        <v>95583</v>
      </c>
      <c r="B3667" s="391">
        <v>92800</v>
      </c>
      <c r="C3667" s="392"/>
      <c r="D3667" s="392" t="s">
        <v>5172</v>
      </c>
      <c r="E3667" s="393"/>
      <c r="F3667" s="393" t="s">
        <v>17</v>
      </c>
      <c r="G3667" s="394">
        <v>1</v>
      </c>
      <c r="H3667" s="395">
        <f>VLOOKUP(B3667,'CMP-SIN-SD-10-2023'!A:D,4,0)</f>
        <v>11.34</v>
      </c>
      <c r="I3667" s="395"/>
      <c r="J3667" s="25">
        <f t="shared" ref="J3667:J3671" si="1616">TRUNC((H3667*G3667),2)</f>
        <v>11.34</v>
      </c>
      <c r="M3667" s="25">
        <f>VLOOKUP(B3667,'CMP-SIN-SD-10-2023'!A:D,4,0)</f>
        <v>11.34</v>
      </c>
      <c r="N3667" s="25" t="b">
        <f t="shared" ref="N3667:N3671" si="1617">M3667=H3667</f>
        <v>1</v>
      </c>
      <c r="O3667" s="377"/>
      <c r="P3667" s="377"/>
    </row>
    <row r="3668" spans="1:16" x14ac:dyDescent="0.25">
      <c r="A3668" s="367">
        <f t="shared" si="1615"/>
        <v>95583</v>
      </c>
      <c r="B3668" s="226">
        <v>88238</v>
      </c>
      <c r="C3668" s="227"/>
      <c r="D3668" s="227" t="s">
        <v>3281</v>
      </c>
      <c r="E3668" s="228"/>
      <c r="F3668" s="228" t="s">
        <v>517</v>
      </c>
      <c r="G3668" s="368">
        <v>3.3000000000000002E-2</v>
      </c>
      <c r="H3668" s="369">
        <f>VLOOKUP(B3668,'CMP-SIN-SD-10-2023'!A:D,4,0)</f>
        <v>22.75</v>
      </c>
      <c r="I3668" s="369"/>
      <c r="J3668" s="25">
        <f t="shared" si="1616"/>
        <v>0.75</v>
      </c>
      <c r="M3668" s="25">
        <f>VLOOKUP(B3668,'CMP-SIN-SD-10-2023'!A:D,4,0)</f>
        <v>22.75</v>
      </c>
      <c r="N3668" s="25" t="b">
        <f t="shared" si="1617"/>
        <v>1</v>
      </c>
      <c r="O3668" s="377"/>
      <c r="P3668" s="377"/>
    </row>
    <row r="3669" spans="1:16" x14ac:dyDescent="0.25">
      <c r="A3669" s="367">
        <f t="shared" si="1615"/>
        <v>95583</v>
      </c>
      <c r="B3669" s="226">
        <v>88245</v>
      </c>
      <c r="C3669" s="227"/>
      <c r="D3669" s="227" t="s">
        <v>3287</v>
      </c>
      <c r="E3669" s="228"/>
      <c r="F3669" s="228" t="s">
        <v>517</v>
      </c>
      <c r="G3669" s="368">
        <v>0.16520000000000001</v>
      </c>
      <c r="H3669" s="369">
        <f>VLOOKUP(B3669,'CMP-SIN-SD-10-2023'!A:D,4,0)</f>
        <v>29.32</v>
      </c>
      <c r="I3669" s="369"/>
      <c r="J3669" s="25">
        <f t="shared" si="1616"/>
        <v>4.84</v>
      </c>
      <c r="M3669" s="25">
        <f>VLOOKUP(B3669,'CMP-SIN-SD-10-2023'!A:D,4,0)</f>
        <v>29.32</v>
      </c>
      <c r="N3669" s="25" t="b">
        <f t="shared" si="1617"/>
        <v>1</v>
      </c>
      <c r="O3669" s="377"/>
      <c r="P3669" s="377"/>
    </row>
    <row r="3670" spans="1:16" ht="45" x14ac:dyDescent="0.25">
      <c r="A3670" s="367">
        <f t="shared" si="1615"/>
        <v>95583</v>
      </c>
      <c r="B3670" s="226">
        <v>39017</v>
      </c>
      <c r="C3670" s="227"/>
      <c r="D3670" s="227" t="s">
        <v>7602</v>
      </c>
      <c r="E3670" s="228"/>
      <c r="F3670" s="228" t="s">
        <v>6</v>
      </c>
      <c r="G3670" s="368">
        <v>1.19</v>
      </c>
      <c r="H3670" s="369">
        <f>VLOOKUP(B3670,'INS-SIN-SD-10-2023'!A:D,4,0)</f>
        <v>0.22</v>
      </c>
      <c r="I3670" s="369"/>
      <c r="J3670" s="25">
        <f t="shared" si="1616"/>
        <v>0.26</v>
      </c>
      <c r="M3670" s="25">
        <f>VLOOKUP(B3670,'INS-SIN-SD-10-2023'!A:D,4,0)</f>
        <v>0.22</v>
      </c>
      <c r="N3670" s="25" t="b">
        <f t="shared" si="1617"/>
        <v>1</v>
      </c>
      <c r="O3670" s="377"/>
      <c r="P3670" s="377" t="s">
        <v>13773</v>
      </c>
    </row>
    <row r="3671" spans="1:16" ht="30" x14ac:dyDescent="0.25">
      <c r="A3671" s="378">
        <f t="shared" si="1615"/>
        <v>95583</v>
      </c>
      <c r="B3671" s="379">
        <v>43132</v>
      </c>
      <c r="C3671" s="380"/>
      <c r="D3671" s="380" t="s">
        <v>7454</v>
      </c>
      <c r="E3671" s="381"/>
      <c r="F3671" s="381" t="s">
        <v>17</v>
      </c>
      <c r="G3671" s="382">
        <v>0.02</v>
      </c>
      <c r="H3671" s="383">
        <f>VLOOKUP(B3671,'INS-SIN-SD-10-2023'!A:D,4,0)</f>
        <v>16.7</v>
      </c>
      <c r="I3671" s="383"/>
      <c r="J3671" s="25">
        <f t="shared" si="1616"/>
        <v>0.33</v>
      </c>
      <c r="M3671" s="25">
        <f>VLOOKUP(B3671,'INS-SIN-SD-10-2023'!A:D,4,0)</f>
        <v>16.7</v>
      </c>
      <c r="N3671" s="25" t="b">
        <f t="shared" si="1617"/>
        <v>1</v>
      </c>
      <c r="O3671" s="377"/>
      <c r="P3671" s="377" t="s">
        <v>13773</v>
      </c>
    </row>
    <row r="3672" spans="1:16" ht="30" x14ac:dyDescent="0.25">
      <c r="A3672" s="328">
        <v>95577</v>
      </c>
      <c r="B3672" s="357"/>
      <c r="C3672" s="339" t="s">
        <v>5164</v>
      </c>
      <c r="D3672" s="339"/>
      <c r="E3672" s="334" t="s">
        <v>17</v>
      </c>
      <c r="F3672" s="334"/>
      <c r="G3672" s="358"/>
      <c r="H3672" s="359"/>
      <c r="I3672" s="340">
        <f>SUMIF(A:A,A3672,J:J)</f>
        <v>12.08</v>
      </c>
      <c r="J3672" s="377"/>
      <c r="K3672" s="377"/>
      <c r="L3672" s="377"/>
      <c r="M3672" s="377"/>
      <c r="N3672" s="377"/>
      <c r="O3672" s="377"/>
      <c r="P3672" s="377"/>
    </row>
    <row r="3673" spans="1:16" ht="30" x14ac:dyDescent="0.25">
      <c r="A3673" s="390">
        <f t="shared" ref="A3673:A3677" si="1618">IF(O3673&lt;&gt;0,O3673,A3672)</f>
        <v>95577</v>
      </c>
      <c r="B3673" s="391">
        <v>92803</v>
      </c>
      <c r="C3673" s="392"/>
      <c r="D3673" s="392" t="s">
        <v>5179</v>
      </c>
      <c r="E3673" s="393"/>
      <c r="F3673" s="393" t="s">
        <v>17</v>
      </c>
      <c r="G3673" s="394">
        <v>1</v>
      </c>
      <c r="H3673" s="395">
        <f>VLOOKUP(B3673,'CMP-SIN-SD-10-2023'!A:D,4,0)</f>
        <v>10.62</v>
      </c>
      <c r="I3673" s="395"/>
      <c r="J3673" s="25">
        <f t="shared" ref="J3673:J3677" si="1619">TRUNC((H3673*G3673),2)</f>
        <v>10.62</v>
      </c>
      <c r="M3673" s="25">
        <f>VLOOKUP(B3673,'CMP-SIN-SD-10-2023'!A:D,4,0)</f>
        <v>10.62</v>
      </c>
      <c r="N3673" s="25" t="b">
        <f t="shared" ref="N3673:N3677" si="1620">M3673=H3673</f>
        <v>1</v>
      </c>
      <c r="O3673" s="377"/>
      <c r="P3673" s="377"/>
    </row>
    <row r="3674" spans="1:16" x14ac:dyDescent="0.25">
      <c r="A3674" s="367">
        <f t="shared" si="1618"/>
        <v>95577</v>
      </c>
      <c r="B3674" s="226">
        <v>88238</v>
      </c>
      <c r="C3674" s="227"/>
      <c r="D3674" s="227" t="s">
        <v>3281</v>
      </c>
      <c r="E3674" s="228"/>
      <c r="F3674" s="228" t="s">
        <v>517</v>
      </c>
      <c r="G3674" s="368">
        <v>6.1000000000000004E-3</v>
      </c>
      <c r="H3674" s="369">
        <f>VLOOKUP(B3674,'CMP-SIN-SD-10-2023'!A:D,4,0)</f>
        <v>22.75</v>
      </c>
      <c r="I3674" s="369"/>
      <c r="J3674" s="25">
        <f t="shared" si="1619"/>
        <v>0.13</v>
      </c>
      <c r="M3674" s="25">
        <f>VLOOKUP(B3674,'CMP-SIN-SD-10-2023'!A:D,4,0)</f>
        <v>22.75</v>
      </c>
      <c r="N3674" s="25" t="b">
        <f t="shared" si="1620"/>
        <v>1</v>
      </c>
      <c r="O3674" s="377"/>
      <c r="P3674" s="377"/>
    </row>
    <row r="3675" spans="1:16" x14ac:dyDescent="0.25">
      <c r="A3675" s="367">
        <f t="shared" si="1618"/>
        <v>95577</v>
      </c>
      <c r="B3675" s="226">
        <v>88245</v>
      </c>
      <c r="C3675" s="227"/>
      <c r="D3675" s="227" t="s">
        <v>3287</v>
      </c>
      <c r="E3675" s="228"/>
      <c r="F3675" s="228" t="s">
        <v>517</v>
      </c>
      <c r="G3675" s="368">
        <v>3.0599999999999999E-2</v>
      </c>
      <c r="H3675" s="369">
        <f>VLOOKUP(B3675,'CMP-SIN-SD-10-2023'!A:D,4,0)</f>
        <v>29.32</v>
      </c>
      <c r="I3675" s="369"/>
      <c r="J3675" s="25">
        <f t="shared" si="1619"/>
        <v>0.89</v>
      </c>
      <c r="M3675" s="25">
        <f>VLOOKUP(B3675,'CMP-SIN-SD-10-2023'!A:D,4,0)</f>
        <v>29.32</v>
      </c>
      <c r="N3675" s="25" t="b">
        <f t="shared" si="1620"/>
        <v>1</v>
      </c>
      <c r="O3675" s="377"/>
      <c r="P3675" s="377"/>
    </row>
    <row r="3676" spans="1:16" ht="45" x14ac:dyDescent="0.25">
      <c r="A3676" s="367">
        <f t="shared" si="1618"/>
        <v>95577</v>
      </c>
      <c r="B3676" s="226">
        <v>39017</v>
      </c>
      <c r="C3676" s="227"/>
      <c r="D3676" s="227" t="s">
        <v>7602</v>
      </c>
      <c r="E3676" s="228"/>
      <c r="F3676" s="228" t="s">
        <v>6</v>
      </c>
      <c r="G3676" s="368">
        <v>0.54300000000000004</v>
      </c>
      <c r="H3676" s="369">
        <f>VLOOKUP(B3676,'INS-SIN-SD-10-2023'!A:D,4,0)</f>
        <v>0.22</v>
      </c>
      <c r="I3676" s="369"/>
      <c r="J3676" s="25">
        <f t="shared" si="1619"/>
        <v>0.11</v>
      </c>
      <c r="M3676" s="25">
        <f>VLOOKUP(B3676,'INS-SIN-SD-10-2023'!A:D,4,0)</f>
        <v>0.22</v>
      </c>
      <c r="N3676" s="25" t="b">
        <f t="shared" si="1620"/>
        <v>1</v>
      </c>
      <c r="O3676" s="377"/>
      <c r="P3676" s="377" t="s">
        <v>13773</v>
      </c>
    </row>
    <row r="3677" spans="1:16" ht="30" x14ac:dyDescent="0.25">
      <c r="A3677" s="378">
        <f t="shared" si="1618"/>
        <v>95577</v>
      </c>
      <c r="B3677" s="379">
        <v>43132</v>
      </c>
      <c r="C3677" s="380"/>
      <c r="D3677" s="380" t="s">
        <v>7454</v>
      </c>
      <c r="E3677" s="381"/>
      <c r="F3677" s="381" t="s">
        <v>17</v>
      </c>
      <c r="G3677" s="382">
        <v>0.02</v>
      </c>
      <c r="H3677" s="383">
        <f>VLOOKUP(B3677,'INS-SIN-SD-10-2023'!A:D,4,0)</f>
        <v>16.7</v>
      </c>
      <c r="I3677" s="383"/>
      <c r="J3677" s="25">
        <f t="shared" si="1619"/>
        <v>0.33</v>
      </c>
      <c r="M3677" s="25">
        <f>VLOOKUP(B3677,'INS-SIN-SD-10-2023'!A:D,4,0)</f>
        <v>16.7</v>
      </c>
      <c r="N3677" s="25" t="b">
        <f t="shared" si="1620"/>
        <v>1</v>
      </c>
      <c r="O3677" s="377"/>
      <c r="P3677" s="377" t="s">
        <v>13773</v>
      </c>
    </row>
    <row r="3678" spans="1:16" ht="30" x14ac:dyDescent="0.25">
      <c r="A3678" s="328" t="s">
        <v>14345</v>
      </c>
      <c r="B3678" s="357"/>
      <c r="C3678" s="339" t="s">
        <v>14346</v>
      </c>
      <c r="D3678" s="339"/>
      <c r="E3678" s="334" t="s">
        <v>3</v>
      </c>
      <c r="F3678" s="334"/>
      <c r="G3678" s="358"/>
      <c r="H3678" s="359"/>
      <c r="I3678" s="340">
        <f>SUMIF(A:A,A3678,J:J)</f>
        <v>763.97</v>
      </c>
      <c r="J3678" s="377"/>
      <c r="K3678" s="377"/>
      <c r="L3678" s="377"/>
      <c r="M3678" s="377"/>
      <c r="N3678" s="377"/>
      <c r="O3678" s="377"/>
      <c r="P3678" s="377"/>
    </row>
    <row r="3679" spans="1:16" x14ac:dyDescent="0.25">
      <c r="A3679" s="390" t="str">
        <f t="shared" ref="A3679:A3684" si="1621">IF(O3679&lt;&gt;0,O3679,A3678)</f>
        <v>CCU.04.0019</v>
      </c>
      <c r="B3679" s="391">
        <v>88309</v>
      </c>
      <c r="C3679" s="392"/>
      <c r="D3679" s="392" t="s">
        <v>3339</v>
      </c>
      <c r="E3679" s="393"/>
      <c r="F3679" s="393" t="s">
        <v>517</v>
      </c>
      <c r="G3679" s="394">
        <v>1</v>
      </c>
      <c r="H3679" s="395">
        <f>VLOOKUP(B3679,'CMP-SIN-SD-10-2023'!A:D,4,0)</f>
        <v>29.53</v>
      </c>
      <c r="I3679" s="395"/>
      <c r="J3679" s="25">
        <f t="shared" ref="J3679:J3684" si="1622">TRUNC((H3679*G3679),2)</f>
        <v>29.53</v>
      </c>
      <c r="M3679" s="25">
        <f>VLOOKUP(B3679,'CMP-SIN-SD-10-2023'!A:D,4,0)</f>
        <v>29.53</v>
      </c>
      <c r="N3679" s="25" t="b">
        <f t="shared" ref="N3679:N3684" si="1623">M3679=H3679</f>
        <v>1</v>
      </c>
      <c r="O3679" s="377"/>
      <c r="P3679" s="377"/>
    </row>
    <row r="3680" spans="1:16" x14ac:dyDescent="0.25">
      <c r="A3680" s="367" t="str">
        <f t="shared" si="1621"/>
        <v>CCU.04.0019</v>
      </c>
      <c r="B3680" s="226">
        <v>88316</v>
      </c>
      <c r="C3680" s="227"/>
      <c r="D3680" s="227" t="s">
        <v>3346</v>
      </c>
      <c r="E3680" s="228"/>
      <c r="F3680" s="228" t="s">
        <v>517</v>
      </c>
      <c r="G3680" s="368">
        <v>1.512</v>
      </c>
      <c r="H3680" s="369">
        <f>VLOOKUP(B3680,'CMP-SIN-SD-10-2023'!A:D,4,0)</f>
        <v>21.91</v>
      </c>
      <c r="I3680" s="369"/>
      <c r="J3680" s="25">
        <f t="shared" si="1622"/>
        <v>33.119999999999997</v>
      </c>
      <c r="M3680" s="25">
        <f>VLOOKUP(B3680,'CMP-SIN-SD-10-2023'!A:D,4,0)</f>
        <v>21.91</v>
      </c>
      <c r="N3680" s="25" t="b">
        <f t="shared" si="1623"/>
        <v>1</v>
      </c>
      <c r="O3680" s="377"/>
      <c r="P3680" s="377"/>
    </row>
    <row r="3681" spans="1:16" ht="30" x14ac:dyDescent="0.25">
      <c r="A3681" s="367" t="str">
        <f t="shared" si="1621"/>
        <v>CCU.04.0019</v>
      </c>
      <c r="B3681" s="226" t="s">
        <v>14347</v>
      </c>
      <c r="C3681" s="227"/>
      <c r="D3681" s="227" t="s">
        <v>14348</v>
      </c>
      <c r="E3681" s="228"/>
      <c r="F3681" s="228" t="s">
        <v>6</v>
      </c>
      <c r="G3681" s="368">
        <v>1</v>
      </c>
      <c r="H3681" s="369">
        <v>52.44</v>
      </c>
      <c r="I3681" s="369"/>
      <c r="J3681" s="25">
        <f t="shared" si="1622"/>
        <v>52.44</v>
      </c>
      <c r="M3681" s="25" t="e">
        <f>VLOOKUP(B3681,'INS-SIN-SD-10-2023'!A:D,4,0)</f>
        <v>#N/A</v>
      </c>
      <c r="N3681" s="25" t="e">
        <f t="shared" si="1623"/>
        <v>#N/A</v>
      </c>
      <c r="O3681" s="377"/>
      <c r="P3681" s="377" t="s">
        <v>13813</v>
      </c>
    </row>
    <row r="3682" spans="1:16" ht="30" x14ac:dyDescent="0.25">
      <c r="A3682" s="367" t="str">
        <f t="shared" si="1621"/>
        <v>CCU.04.0019</v>
      </c>
      <c r="B3682" s="226" t="s">
        <v>14349</v>
      </c>
      <c r="C3682" s="227"/>
      <c r="D3682" s="227" t="s">
        <v>14350</v>
      </c>
      <c r="E3682" s="228"/>
      <c r="F3682" s="228" t="s">
        <v>3</v>
      </c>
      <c r="G3682" s="368">
        <v>1</v>
      </c>
      <c r="H3682" s="369">
        <v>647.38</v>
      </c>
      <c r="I3682" s="369"/>
      <c r="J3682" s="25">
        <f t="shared" si="1622"/>
        <v>647.38</v>
      </c>
      <c r="M3682" s="25" t="e">
        <f>VLOOKUP(B3682,'INS-SIN-SD-10-2023'!A:D,4,0)</f>
        <v>#N/A</v>
      </c>
      <c r="N3682" s="25" t="e">
        <f t="shared" si="1623"/>
        <v>#N/A</v>
      </c>
      <c r="O3682" s="377"/>
      <c r="P3682" s="377" t="s">
        <v>13813</v>
      </c>
    </row>
    <row r="3683" spans="1:16" x14ac:dyDescent="0.25">
      <c r="A3683" s="367" t="str">
        <f t="shared" si="1621"/>
        <v>CCU.04.0019</v>
      </c>
      <c r="B3683" s="226">
        <v>370</v>
      </c>
      <c r="C3683" s="227"/>
      <c r="D3683" s="227" t="s">
        <v>13940</v>
      </c>
      <c r="E3683" s="228"/>
      <c r="F3683" s="228" t="s">
        <v>12</v>
      </c>
      <c r="G3683" s="368">
        <v>3.2000000000000002E-3</v>
      </c>
      <c r="H3683" s="369">
        <f>VLOOKUP(B3683,'INS-SIN-SD-10-2023'!A:D,4,0)</f>
        <v>202.98</v>
      </c>
      <c r="I3683" s="369"/>
      <c r="J3683" s="25">
        <f t="shared" si="1622"/>
        <v>0.64</v>
      </c>
      <c r="M3683" s="25">
        <f>VLOOKUP(B3683,'INS-SIN-SD-10-2023'!A:D,4,0)</f>
        <v>202.98</v>
      </c>
      <c r="N3683" s="25" t="b">
        <f t="shared" si="1623"/>
        <v>1</v>
      </c>
      <c r="O3683" s="377"/>
      <c r="P3683" s="377" t="s">
        <v>13813</v>
      </c>
    </row>
    <row r="3684" spans="1:16" x14ac:dyDescent="0.25">
      <c r="A3684" s="378" t="str">
        <f t="shared" si="1621"/>
        <v>CCU.04.0019</v>
      </c>
      <c r="B3684" s="379">
        <v>1379</v>
      </c>
      <c r="C3684" s="380"/>
      <c r="D3684" s="380" t="s">
        <v>7529</v>
      </c>
      <c r="E3684" s="381"/>
      <c r="F3684" s="381" t="s">
        <v>17</v>
      </c>
      <c r="G3684" s="382">
        <v>1.3566</v>
      </c>
      <c r="H3684" s="383">
        <f>VLOOKUP(B3684,'INS-SIN-SD-10-2023'!A:D,4,0)</f>
        <v>0.64</v>
      </c>
      <c r="I3684" s="383"/>
      <c r="J3684" s="25">
        <f t="shared" si="1622"/>
        <v>0.86</v>
      </c>
      <c r="M3684" s="25">
        <f>VLOOKUP(B3684,'INS-SIN-SD-10-2023'!A:D,4,0)</f>
        <v>0.64</v>
      </c>
      <c r="N3684" s="25" t="b">
        <f t="shared" si="1623"/>
        <v>1</v>
      </c>
      <c r="O3684" s="377"/>
      <c r="P3684" s="377" t="s">
        <v>13813</v>
      </c>
    </row>
    <row r="3685" spans="1:16" ht="30" x14ac:dyDescent="0.25">
      <c r="A3685" s="328" t="s">
        <v>7124</v>
      </c>
      <c r="B3685" s="357"/>
      <c r="C3685" s="339" t="s">
        <v>14351</v>
      </c>
      <c r="D3685" s="339"/>
      <c r="E3685" s="334" t="s">
        <v>3</v>
      </c>
      <c r="F3685" s="334"/>
      <c r="G3685" s="358"/>
      <c r="H3685" s="359"/>
      <c r="I3685" s="340">
        <f>SUMIF(A:A,A3685,J:J)</f>
        <v>3.58</v>
      </c>
      <c r="J3685" s="377"/>
      <c r="K3685" s="377"/>
      <c r="L3685" s="377"/>
      <c r="M3685" s="377"/>
      <c r="N3685" s="377"/>
      <c r="O3685" s="377"/>
      <c r="P3685" s="377"/>
    </row>
    <row r="3686" spans="1:16" x14ac:dyDescent="0.25">
      <c r="A3686" s="390" t="str">
        <f t="shared" ref="A3686:A3689" si="1624">IF(O3686&lt;&gt;0,O3686,A3685)</f>
        <v>CCU.04.0030</v>
      </c>
      <c r="B3686" s="391">
        <v>88310</v>
      </c>
      <c r="C3686" s="392"/>
      <c r="D3686" s="392" t="s">
        <v>3340</v>
      </c>
      <c r="E3686" s="393"/>
      <c r="F3686" s="393" t="s">
        <v>517</v>
      </c>
      <c r="G3686" s="394">
        <v>0.08</v>
      </c>
      <c r="H3686" s="395">
        <f>VLOOKUP(B3686,'CMP-SIN-SD-10-2023'!A:D,4,0)</f>
        <v>30.74</v>
      </c>
      <c r="I3686" s="395"/>
      <c r="J3686" s="25">
        <f t="shared" ref="J3686:J3689" si="1625">TRUNC((H3686*G3686),2)</f>
        <v>2.4500000000000002</v>
      </c>
      <c r="M3686" s="25">
        <f>VLOOKUP(B3686,'CMP-SIN-SD-10-2023'!A:D,4,0)</f>
        <v>30.74</v>
      </c>
      <c r="N3686" s="25" t="b">
        <f t="shared" ref="N3686:N3689" si="1626">M3686=H3686</f>
        <v>1</v>
      </c>
      <c r="O3686" s="377"/>
      <c r="P3686" s="377"/>
    </row>
    <row r="3687" spans="1:16" x14ac:dyDescent="0.25">
      <c r="A3687" s="367" t="str">
        <f t="shared" si="1624"/>
        <v>CCU.04.0030</v>
      </c>
      <c r="B3687" s="226">
        <v>88316</v>
      </c>
      <c r="C3687" s="227"/>
      <c r="D3687" s="227" t="s">
        <v>3346</v>
      </c>
      <c r="E3687" s="228"/>
      <c r="F3687" s="228" t="s">
        <v>517</v>
      </c>
      <c r="G3687" s="368">
        <v>1.4999999999999999E-2</v>
      </c>
      <c r="H3687" s="369">
        <f>VLOOKUP(B3687,'CMP-SIN-SD-10-2023'!A:D,4,0)</f>
        <v>21.91</v>
      </c>
      <c r="I3687" s="369"/>
      <c r="J3687" s="25">
        <f t="shared" si="1625"/>
        <v>0.32</v>
      </c>
      <c r="M3687" s="25">
        <f>VLOOKUP(B3687,'CMP-SIN-SD-10-2023'!A:D,4,0)</f>
        <v>21.91</v>
      </c>
      <c r="N3687" s="25" t="b">
        <f t="shared" si="1626"/>
        <v>1</v>
      </c>
      <c r="O3687" s="377"/>
      <c r="P3687" s="377"/>
    </row>
    <row r="3688" spans="1:16" x14ac:dyDescent="0.25">
      <c r="A3688" s="367" t="str">
        <f t="shared" si="1624"/>
        <v>CCU.04.0030</v>
      </c>
      <c r="B3688" s="226">
        <v>1233</v>
      </c>
      <c r="C3688" s="227"/>
      <c r="D3688" s="227" t="s">
        <v>14352</v>
      </c>
      <c r="E3688" s="228"/>
      <c r="F3688" s="228" t="s">
        <v>13841</v>
      </c>
      <c r="G3688" s="368">
        <v>0.6</v>
      </c>
      <c r="H3688" s="369">
        <v>0.98</v>
      </c>
      <c r="I3688" s="369"/>
      <c r="J3688" s="25">
        <f t="shared" si="1625"/>
        <v>0.57999999999999996</v>
      </c>
      <c r="M3688" s="25" t="e">
        <f>VLOOKUP(B3688,'CMP-SIN-SD-10-2023'!A:D,4,0)</f>
        <v>#N/A</v>
      </c>
      <c r="N3688" s="25" t="e">
        <f t="shared" si="1626"/>
        <v>#N/A</v>
      </c>
      <c r="O3688" s="377"/>
      <c r="P3688" s="377" t="s">
        <v>13837</v>
      </c>
    </row>
    <row r="3689" spans="1:16" x14ac:dyDescent="0.25">
      <c r="A3689" s="378" t="str">
        <f t="shared" si="1624"/>
        <v>CCU.04.0030</v>
      </c>
      <c r="B3689" s="379">
        <v>1805</v>
      </c>
      <c r="C3689" s="380"/>
      <c r="D3689" s="380" t="s">
        <v>14353</v>
      </c>
      <c r="E3689" s="381"/>
      <c r="F3689" s="381" t="s">
        <v>14354</v>
      </c>
      <c r="G3689" s="382">
        <v>2.2499999999999999E-2</v>
      </c>
      <c r="H3689" s="383">
        <v>10.4</v>
      </c>
      <c r="I3689" s="383"/>
      <c r="J3689" s="25">
        <f t="shared" si="1625"/>
        <v>0.23</v>
      </c>
      <c r="M3689" s="25" t="e">
        <f>VLOOKUP(B3689,'CMP-SIN-SD-10-2023'!A:D,4,0)</f>
        <v>#N/A</v>
      </c>
      <c r="N3689" s="25" t="e">
        <f t="shared" si="1626"/>
        <v>#N/A</v>
      </c>
      <c r="O3689" s="377"/>
      <c r="P3689" s="377" t="s">
        <v>13837</v>
      </c>
    </row>
    <row r="3690" spans="1:16" ht="45" x14ac:dyDescent="0.25">
      <c r="A3690" s="328" t="s">
        <v>7134</v>
      </c>
      <c r="B3690" s="357"/>
      <c r="C3690" s="339" t="s">
        <v>14355</v>
      </c>
      <c r="D3690" s="339"/>
      <c r="E3690" s="334" t="s">
        <v>13863</v>
      </c>
      <c r="F3690" s="334"/>
      <c r="G3690" s="358"/>
      <c r="H3690" s="359"/>
      <c r="I3690" s="340">
        <f>SUMIF(A:A,A3690,J:J)</f>
        <v>1221.0700000000002</v>
      </c>
      <c r="J3690" s="377"/>
      <c r="K3690" s="377"/>
      <c r="L3690" s="377"/>
      <c r="M3690" s="377"/>
      <c r="N3690" s="377"/>
      <c r="O3690" s="377"/>
      <c r="P3690" s="377"/>
    </row>
    <row r="3691" spans="1:16" x14ac:dyDescent="0.25">
      <c r="A3691" s="390" t="str">
        <f t="shared" ref="A3691:A3711" si="1627">IF(O3691&lt;&gt;0,O3691,A3690)</f>
        <v>CCU.04.0041</v>
      </c>
      <c r="B3691" s="391">
        <v>4</v>
      </c>
      <c r="C3691" s="392"/>
      <c r="D3691" s="392" t="s">
        <v>14263</v>
      </c>
      <c r="E3691" s="393"/>
      <c r="F3691" s="393" t="s">
        <v>517</v>
      </c>
      <c r="G3691" s="394">
        <v>1.5559000000000001</v>
      </c>
      <c r="H3691" s="395">
        <v>13.95</v>
      </c>
      <c r="I3691" s="395"/>
      <c r="J3691" s="25">
        <f t="shared" ref="J3691:J3711" si="1628">TRUNC((H3691*G3691),2)</f>
        <v>21.7</v>
      </c>
      <c r="M3691" s="25" t="e">
        <f>VLOOKUP(B3691,'CMP-SIN-SD-10-2023'!A:D,4,0)</f>
        <v>#N/A</v>
      </c>
      <c r="N3691" s="25" t="e">
        <f t="shared" ref="N3691:N3711" si="1629">M3691=H3691</f>
        <v>#N/A</v>
      </c>
      <c r="O3691" s="377"/>
      <c r="P3691" s="377" t="s">
        <v>13837</v>
      </c>
    </row>
    <row r="3692" spans="1:16" x14ac:dyDescent="0.25">
      <c r="A3692" s="367" t="str">
        <f t="shared" si="1627"/>
        <v>CCU.04.0041</v>
      </c>
      <c r="B3692" s="226">
        <v>5</v>
      </c>
      <c r="C3692" s="227"/>
      <c r="D3692" s="227" t="s">
        <v>14193</v>
      </c>
      <c r="E3692" s="228"/>
      <c r="F3692" s="228" t="s">
        <v>517</v>
      </c>
      <c r="G3692" s="368">
        <v>1.5559000000000001</v>
      </c>
      <c r="H3692" s="369">
        <v>8.75</v>
      </c>
      <c r="I3692" s="369"/>
      <c r="J3692" s="25">
        <f t="shared" si="1628"/>
        <v>13.61</v>
      </c>
      <c r="M3692" s="25" t="e">
        <f>VLOOKUP(B3692,'CMP-SIN-SD-10-2023'!A:D,4,0)</f>
        <v>#N/A</v>
      </c>
      <c r="N3692" s="25" t="e">
        <f t="shared" si="1629"/>
        <v>#N/A</v>
      </c>
      <c r="O3692" s="377"/>
      <c r="P3692" s="377" t="s">
        <v>13837</v>
      </c>
    </row>
    <row r="3693" spans="1:16" x14ac:dyDescent="0.25">
      <c r="A3693" s="367" t="str">
        <f t="shared" si="1627"/>
        <v>CCU.04.0041</v>
      </c>
      <c r="B3693" s="226">
        <v>8</v>
      </c>
      <c r="C3693" s="227"/>
      <c r="D3693" s="227" t="s">
        <v>14356</v>
      </c>
      <c r="E3693" s="228"/>
      <c r="F3693" s="228" t="s">
        <v>517</v>
      </c>
      <c r="G3693" s="368">
        <v>0.63449999999999995</v>
      </c>
      <c r="H3693" s="369">
        <v>8.75</v>
      </c>
      <c r="I3693" s="369"/>
      <c r="J3693" s="25">
        <f t="shared" si="1628"/>
        <v>5.55</v>
      </c>
      <c r="M3693" s="25" t="e">
        <f>VLOOKUP(B3693,'CMP-SIN-SD-10-2023'!A:D,4,0)</f>
        <v>#N/A</v>
      </c>
      <c r="N3693" s="25" t="e">
        <f t="shared" si="1629"/>
        <v>#N/A</v>
      </c>
      <c r="O3693" s="377"/>
      <c r="P3693" s="377" t="s">
        <v>13837</v>
      </c>
    </row>
    <row r="3694" spans="1:16" x14ac:dyDescent="0.25">
      <c r="A3694" s="367" t="str">
        <f t="shared" si="1627"/>
        <v>CCU.04.0041</v>
      </c>
      <c r="B3694" s="226">
        <v>18</v>
      </c>
      <c r="C3694" s="227"/>
      <c r="D3694" s="227" t="s">
        <v>14357</v>
      </c>
      <c r="E3694" s="228"/>
      <c r="F3694" s="228" t="s">
        <v>517</v>
      </c>
      <c r="G3694" s="368">
        <v>1.6780999999999999</v>
      </c>
      <c r="H3694" s="369">
        <v>13.95</v>
      </c>
      <c r="I3694" s="369"/>
      <c r="J3694" s="25">
        <f t="shared" si="1628"/>
        <v>23.4</v>
      </c>
      <c r="M3694" s="25" t="e">
        <f>VLOOKUP(B3694,'CMP-SIN-SD-10-2023'!A:D,4,0)</f>
        <v>#N/A</v>
      </c>
      <c r="N3694" s="25" t="e">
        <f t="shared" si="1629"/>
        <v>#N/A</v>
      </c>
      <c r="O3694" s="377"/>
      <c r="P3694" s="377" t="s">
        <v>13837</v>
      </c>
    </row>
    <row r="3695" spans="1:16" x14ac:dyDescent="0.25">
      <c r="A3695" s="367" t="str">
        <f t="shared" si="1627"/>
        <v>CCU.04.0041</v>
      </c>
      <c r="B3695" s="226">
        <v>1334</v>
      </c>
      <c r="C3695" s="227"/>
      <c r="D3695" s="227" t="s">
        <v>13835</v>
      </c>
      <c r="E3695" s="228"/>
      <c r="F3695" s="228" t="s">
        <v>13836</v>
      </c>
      <c r="G3695" s="368">
        <v>7.2800000000000004E-2</v>
      </c>
      <c r="H3695" s="369">
        <v>11.31</v>
      </c>
      <c r="I3695" s="369"/>
      <c r="J3695" s="25">
        <f t="shared" si="1628"/>
        <v>0.82</v>
      </c>
      <c r="M3695" s="25" t="e">
        <f>VLOOKUP(B3695,'CMP-SIN-SD-10-2023'!A:D,4,0)</f>
        <v>#N/A</v>
      </c>
      <c r="N3695" s="25" t="e">
        <f t="shared" si="1629"/>
        <v>#N/A</v>
      </c>
      <c r="O3695" s="377"/>
      <c r="P3695" s="377" t="s">
        <v>13837</v>
      </c>
    </row>
    <row r="3696" spans="1:16" x14ac:dyDescent="0.25">
      <c r="A3696" s="367" t="str">
        <f t="shared" si="1627"/>
        <v>CCU.04.0041</v>
      </c>
      <c r="B3696" s="226">
        <v>1215</v>
      </c>
      <c r="C3696" s="227"/>
      <c r="D3696" s="227" t="s">
        <v>13840</v>
      </c>
      <c r="E3696" s="228"/>
      <c r="F3696" s="228" t="s">
        <v>13841</v>
      </c>
      <c r="G3696" s="368">
        <v>26.4</v>
      </c>
      <c r="H3696" s="369">
        <v>0.68</v>
      </c>
      <c r="I3696" s="369"/>
      <c r="J3696" s="25">
        <f t="shared" si="1628"/>
        <v>17.95</v>
      </c>
      <c r="M3696" s="25" t="e">
        <f>VLOOKUP(B3696,'CMP-SIN-SD-10-2023'!A:D,4,0)</f>
        <v>#N/A</v>
      </c>
      <c r="N3696" s="25" t="e">
        <f t="shared" si="1629"/>
        <v>#N/A</v>
      </c>
      <c r="O3696" s="377"/>
      <c r="P3696" s="377" t="s">
        <v>13837</v>
      </c>
    </row>
    <row r="3697" spans="1:16" x14ac:dyDescent="0.25">
      <c r="A3697" s="367" t="str">
        <f t="shared" si="1627"/>
        <v>CCU.04.0041</v>
      </c>
      <c r="B3697" s="226">
        <v>2386</v>
      </c>
      <c r="C3697" s="227"/>
      <c r="D3697" s="227" t="s">
        <v>13925</v>
      </c>
      <c r="E3697" s="228"/>
      <c r="F3697" s="228" t="s">
        <v>13839</v>
      </c>
      <c r="G3697" s="368">
        <v>5.79E-2</v>
      </c>
      <c r="H3697" s="369">
        <v>85.36</v>
      </c>
      <c r="I3697" s="369"/>
      <c r="J3697" s="25">
        <f t="shared" si="1628"/>
        <v>4.9400000000000004</v>
      </c>
      <c r="M3697" s="25" t="e">
        <f>VLOOKUP(B3697,'CMP-SIN-SD-10-2023'!A:D,4,0)</f>
        <v>#N/A</v>
      </c>
      <c r="N3697" s="25" t="e">
        <f t="shared" si="1629"/>
        <v>#N/A</v>
      </c>
      <c r="O3697" s="377"/>
      <c r="P3697" s="377" t="s">
        <v>13837</v>
      </c>
    </row>
    <row r="3698" spans="1:16" x14ac:dyDescent="0.25">
      <c r="A3698" s="367" t="str">
        <f t="shared" si="1627"/>
        <v>CCU.04.0041</v>
      </c>
      <c r="B3698" s="226">
        <v>1672</v>
      </c>
      <c r="C3698" s="227"/>
      <c r="D3698" s="227" t="s">
        <v>13843</v>
      </c>
      <c r="E3698" s="228"/>
      <c r="F3698" s="228" t="s">
        <v>13836</v>
      </c>
      <c r="G3698" s="368">
        <v>0.41760000000000003</v>
      </c>
      <c r="H3698" s="369">
        <v>2.5299999999999998</v>
      </c>
      <c r="I3698" s="369"/>
      <c r="J3698" s="25">
        <f t="shared" si="1628"/>
        <v>1.05</v>
      </c>
      <c r="M3698" s="25" t="e">
        <f>VLOOKUP(B3698,'CMP-SIN-SD-10-2023'!A:D,4,0)</f>
        <v>#N/A</v>
      </c>
      <c r="N3698" s="25" t="e">
        <f t="shared" si="1629"/>
        <v>#N/A</v>
      </c>
      <c r="O3698" s="377"/>
      <c r="P3698" s="377" t="s">
        <v>13837</v>
      </c>
    </row>
    <row r="3699" spans="1:16" x14ac:dyDescent="0.25">
      <c r="A3699" s="367" t="str">
        <f t="shared" si="1627"/>
        <v>CCU.04.0041</v>
      </c>
      <c r="B3699" s="226">
        <v>1970</v>
      </c>
      <c r="C3699" s="227"/>
      <c r="D3699" s="227" t="s">
        <v>14358</v>
      </c>
      <c r="E3699" s="228"/>
      <c r="F3699" s="228" t="s">
        <v>14354</v>
      </c>
      <c r="G3699" s="368">
        <v>0.16589999999999999</v>
      </c>
      <c r="H3699" s="369">
        <v>8.5</v>
      </c>
      <c r="I3699" s="369"/>
      <c r="J3699" s="25">
        <f t="shared" si="1628"/>
        <v>1.41</v>
      </c>
      <c r="M3699" s="25" t="e">
        <f>VLOOKUP(B3699,'CMP-SIN-SD-10-2023'!A:D,4,0)</f>
        <v>#N/A</v>
      </c>
      <c r="N3699" s="25" t="e">
        <f t="shared" si="1629"/>
        <v>#N/A</v>
      </c>
      <c r="O3699" s="377"/>
      <c r="P3699" s="377" t="s">
        <v>13837</v>
      </c>
    </row>
    <row r="3700" spans="1:16" ht="60" x14ac:dyDescent="0.25">
      <c r="A3700" s="367" t="str">
        <f t="shared" si="1627"/>
        <v>CCU.04.0041</v>
      </c>
      <c r="B3700" s="226">
        <v>2788</v>
      </c>
      <c r="C3700" s="227"/>
      <c r="D3700" s="227" t="s">
        <v>14359</v>
      </c>
      <c r="E3700" s="228"/>
      <c r="F3700" s="228" t="s">
        <v>6</v>
      </c>
      <c r="G3700" s="368">
        <v>1.8599999999999998E-2</v>
      </c>
      <c r="H3700" s="369">
        <v>1.87</v>
      </c>
      <c r="I3700" s="369"/>
      <c r="J3700" s="25">
        <f t="shared" si="1628"/>
        <v>0.03</v>
      </c>
      <c r="M3700" s="25" t="e">
        <f>VLOOKUP(B3700,'CMP-SIN-SD-10-2023'!A:D,4,0)</f>
        <v>#N/A</v>
      </c>
      <c r="N3700" s="25" t="e">
        <f t="shared" si="1629"/>
        <v>#N/A</v>
      </c>
      <c r="O3700" s="377"/>
      <c r="P3700" s="377" t="s">
        <v>13837</v>
      </c>
    </row>
    <row r="3701" spans="1:16" x14ac:dyDescent="0.25">
      <c r="A3701" s="367" t="str">
        <f t="shared" si="1627"/>
        <v>CCU.04.0041</v>
      </c>
      <c r="B3701" s="226">
        <v>2804</v>
      </c>
      <c r="C3701" s="227"/>
      <c r="D3701" s="227" t="s">
        <v>14068</v>
      </c>
      <c r="E3701" s="228"/>
      <c r="F3701" s="228" t="s">
        <v>13839</v>
      </c>
      <c r="G3701" s="368">
        <v>9.3399999999999997E-2</v>
      </c>
      <c r="H3701" s="369">
        <v>90</v>
      </c>
      <c r="I3701" s="369"/>
      <c r="J3701" s="25">
        <f t="shared" si="1628"/>
        <v>8.4</v>
      </c>
      <c r="M3701" s="25" t="e">
        <f>VLOOKUP(B3701,'CMP-SIN-SD-10-2023'!A:D,4,0)</f>
        <v>#N/A</v>
      </c>
      <c r="N3701" s="25" t="e">
        <f t="shared" si="1629"/>
        <v>#N/A</v>
      </c>
      <c r="O3701" s="377"/>
      <c r="P3701" s="377" t="s">
        <v>13837</v>
      </c>
    </row>
    <row r="3702" spans="1:16" x14ac:dyDescent="0.25">
      <c r="A3702" s="367" t="str">
        <f t="shared" si="1627"/>
        <v>CCU.04.0041</v>
      </c>
      <c r="B3702" s="226">
        <v>2387</v>
      </c>
      <c r="C3702" s="227"/>
      <c r="D3702" s="227" t="s">
        <v>13929</v>
      </c>
      <c r="E3702" s="228"/>
      <c r="F3702" s="228" t="s">
        <v>13839</v>
      </c>
      <c r="G3702" s="368">
        <v>5.79E-2</v>
      </c>
      <c r="H3702" s="369">
        <v>90.36</v>
      </c>
      <c r="I3702" s="369"/>
      <c r="J3702" s="25">
        <f t="shared" si="1628"/>
        <v>5.23</v>
      </c>
      <c r="M3702" s="25" t="e">
        <f>VLOOKUP(B3702,'CMP-SIN-SD-10-2023'!A:D,4,0)</f>
        <v>#N/A</v>
      </c>
      <c r="N3702" s="25" t="e">
        <f t="shared" si="1629"/>
        <v>#N/A</v>
      </c>
      <c r="O3702" s="377"/>
      <c r="P3702" s="377" t="s">
        <v>13837</v>
      </c>
    </row>
    <row r="3703" spans="1:16" x14ac:dyDescent="0.25">
      <c r="A3703" s="367" t="str">
        <f t="shared" si="1627"/>
        <v>CCU.04.0041</v>
      </c>
      <c r="B3703" s="226">
        <v>1264</v>
      </c>
      <c r="C3703" s="227"/>
      <c r="D3703" s="227" t="s">
        <v>13844</v>
      </c>
      <c r="E3703" s="228"/>
      <c r="F3703" s="228" t="s">
        <v>13836</v>
      </c>
      <c r="G3703" s="368">
        <v>0.05</v>
      </c>
      <c r="H3703" s="369">
        <v>16.64</v>
      </c>
      <c r="I3703" s="369"/>
      <c r="J3703" s="25">
        <f t="shared" si="1628"/>
        <v>0.83</v>
      </c>
      <c r="M3703" s="25" t="e">
        <f>VLOOKUP(B3703,'CMP-SIN-SD-10-2023'!A:D,4,0)</f>
        <v>#N/A</v>
      </c>
      <c r="N3703" s="25" t="e">
        <f t="shared" si="1629"/>
        <v>#N/A</v>
      </c>
      <c r="O3703" s="377"/>
      <c r="P3703" s="377" t="s">
        <v>13837</v>
      </c>
    </row>
    <row r="3704" spans="1:16" x14ac:dyDescent="0.25">
      <c r="A3704" s="367" t="str">
        <f t="shared" si="1627"/>
        <v>CCU.04.0041</v>
      </c>
      <c r="B3704" s="226" t="s">
        <v>14360</v>
      </c>
      <c r="C3704" s="227"/>
      <c r="D3704" s="227" t="s">
        <v>14361</v>
      </c>
      <c r="E3704" s="228"/>
      <c r="F3704" s="228" t="s">
        <v>13923</v>
      </c>
      <c r="G3704" s="368">
        <v>18</v>
      </c>
      <c r="H3704" s="369">
        <v>43.1</v>
      </c>
      <c r="I3704" s="369"/>
      <c r="J3704" s="25">
        <f t="shared" si="1628"/>
        <v>775.8</v>
      </c>
      <c r="M3704" s="25" t="e">
        <f>VLOOKUP(B3704,'CMP-SIN-SD-10-2023'!A:D,4,0)</f>
        <v>#N/A</v>
      </c>
      <c r="N3704" s="25" t="e">
        <f t="shared" si="1629"/>
        <v>#N/A</v>
      </c>
      <c r="O3704" s="377"/>
      <c r="P3704" s="377" t="s">
        <v>13837</v>
      </c>
    </row>
    <row r="3705" spans="1:16" x14ac:dyDescent="0.25">
      <c r="A3705" s="367" t="str">
        <f t="shared" si="1627"/>
        <v>CCU.04.0041</v>
      </c>
      <c r="B3705" s="226">
        <v>2055</v>
      </c>
      <c r="C3705" s="227"/>
      <c r="D3705" s="227" t="s">
        <v>14362</v>
      </c>
      <c r="E3705" s="228"/>
      <c r="F3705" s="228" t="s">
        <v>14354</v>
      </c>
      <c r="G3705" s="368">
        <v>0.25290000000000001</v>
      </c>
      <c r="H3705" s="369">
        <v>26.57</v>
      </c>
      <c r="I3705" s="369"/>
      <c r="J3705" s="25">
        <f t="shared" si="1628"/>
        <v>6.71</v>
      </c>
      <c r="M3705" s="25" t="e">
        <f>VLOOKUP(B3705,'CMP-SIN-SD-10-2023'!A:D,4,0)</f>
        <v>#N/A</v>
      </c>
      <c r="N3705" s="25" t="e">
        <f t="shared" si="1629"/>
        <v>#N/A</v>
      </c>
      <c r="O3705" s="377"/>
      <c r="P3705" s="377" t="s">
        <v>13837</v>
      </c>
    </row>
    <row r="3706" spans="1:16" ht="30" x14ac:dyDescent="0.25">
      <c r="A3706" s="367" t="str">
        <f t="shared" si="1627"/>
        <v>CCU.04.0041</v>
      </c>
      <c r="B3706" s="226">
        <v>2073</v>
      </c>
      <c r="C3706" s="227"/>
      <c r="D3706" s="227" t="s">
        <v>14363</v>
      </c>
      <c r="E3706" s="228"/>
      <c r="F3706" s="228" t="s">
        <v>14354</v>
      </c>
      <c r="G3706" s="368">
        <v>1.2800000000000001E-2</v>
      </c>
      <c r="H3706" s="369">
        <v>15.25</v>
      </c>
      <c r="I3706" s="369"/>
      <c r="J3706" s="25">
        <f t="shared" si="1628"/>
        <v>0.19</v>
      </c>
      <c r="M3706" s="25" t="e">
        <f>VLOOKUP(B3706,'CMP-SIN-SD-10-2023'!A:D,4,0)</f>
        <v>#N/A</v>
      </c>
      <c r="N3706" s="25" t="e">
        <f t="shared" si="1629"/>
        <v>#N/A</v>
      </c>
      <c r="O3706" s="377"/>
      <c r="P3706" s="377" t="s">
        <v>13837</v>
      </c>
    </row>
    <row r="3707" spans="1:16" x14ac:dyDescent="0.25">
      <c r="A3707" s="367" t="str">
        <f t="shared" si="1627"/>
        <v>CCU.04.0041</v>
      </c>
      <c r="B3707" s="226">
        <v>2246</v>
      </c>
      <c r="C3707" s="227"/>
      <c r="D3707" s="227" t="s">
        <v>13846</v>
      </c>
      <c r="E3707" s="228"/>
      <c r="F3707" s="228" t="s">
        <v>13841</v>
      </c>
      <c r="G3707" s="368">
        <v>2.4E-2</v>
      </c>
      <c r="H3707" s="369">
        <v>27.31</v>
      </c>
      <c r="I3707" s="369"/>
      <c r="J3707" s="25">
        <f t="shared" si="1628"/>
        <v>0.65</v>
      </c>
      <c r="M3707" s="25" t="e">
        <f>VLOOKUP(B3707,'CMP-SIN-SD-10-2023'!A:D,4,0)</f>
        <v>#N/A</v>
      </c>
      <c r="N3707" s="25" t="e">
        <f t="shared" si="1629"/>
        <v>#N/A</v>
      </c>
      <c r="O3707" s="377"/>
      <c r="P3707" s="377" t="s">
        <v>13837</v>
      </c>
    </row>
    <row r="3708" spans="1:16" x14ac:dyDescent="0.25">
      <c r="A3708" s="367" t="str">
        <f t="shared" si="1627"/>
        <v>CCU.04.0041</v>
      </c>
      <c r="B3708" s="226">
        <v>2417</v>
      </c>
      <c r="C3708" s="227"/>
      <c r="D3708" s="227" t="s">
        <v>13848</v>
      </c>
      <c r="E3708" s="228"/>
      <c r="F3708" s="228" t="s">
        <v>13841</v>
      </c>
      <c r="G3708" s="368">
        <v>0.4</v>
      </c>
      <c r="H3708" s="369">
        <v>33.17</v>
      </c>
      <c r="I3708" s="369"/>
      <c r="J3708" s="25">
        <f t="shared" si="1628"/>
        <v>13.26</v>
      </c>
      <c r="M3708" s="25" t="e">
        <f>VLOOKUP(B3708,'CMP-SIN-SD-10-2023'!A:D,4,0)</f>
        <v>#N/A</v>
      </c>
      <c r="N3708" s="25" t="e">
        <f t="shared" si="1629"/>
        <v>#N/A</v>
      </c>
      <c r="O3708" s="377"/>
      <c r="P3708" s="377" t="s">
        <v>13837</v>
      </c>
    </row>
    <row r="3709" spans="1:16" x14ac:dyDescent="0.25">
      <c r="A3709" s="367" t="str">
        <f t="shared" si="1627"/>
        <v>CCU.04.0041</v>
      </c>
      <c r="B3709" s="226">
        <v>2212</v>
      </c>
      <c r="C3709" s="227"/>
      <c r="D3709" s="227" t="s">
        <v>14364</v>
      </c>
      <c r="E3709" s="228"/>
      <c r="F3709" s="228" t="s">
        <v>14354</v>
      </c>
      <c r="G3709" s="368">
        <v>0.2984</v>
      </c>
      <c r="H3709" s="369">
        <v>8.1999999999999993</v>
      </c>
      <c r="I3709" s="369"/>
      <c r="J3709" s="25">
        <f t="shared" si="1628"/>
        <v>2.44</v>
      </c>
      <c r="M3709" s="25" t="e">
        <f>VLOOKUP(B3709,'CMP-SIN-SD-10-2023'!A:D,4,0)</f>
        <v>#N/A</v>
      </c>
      <c r="N3709" s="25" t="e">
        <f t="shared" si="1629"/>
        <v>#N/A</v>
      </c>
      <c r="O3709" s="377"/>
      <c r="P3709" s="377" t="s">
        <v>13837</v>
      </c>
    </row>
    <row r="3710" spans="1:16" x14ac:dyDescent="0.25">
      <c r="A3710" s="367" t="str">
        <f t="shared" si="1627"/>
        <v>CCU.04.0041</v>
      </c>
      <c r="B3710" s="226">
        <v>2467</v>
      </c>
      <c r="C3710" s="227"/>
      <c r="D3710" s="227" t="s">
        <v>14365</v>
      </c>
      <c r="E3710" s="228"/>
      <c r="F3710" s="228" t="s">
        <v>14366</v>
      </c>
      <c r="G3710" s="368">
        <v>0.1285</v>
      </c>
      <c r="H3710" s="369">
        <v>33.869999999999997</v>
      </c>
      <c r="I3710" s="369"/>
      <c r="J3710" s="25">
        <f t="shared" si="1628"/>
        <v>4.3499999999999996</v>
      </c>
      <c r="M3710" s="25" t="e">
        <f>VLOOKUP(B3710,'CMP-SIN-SD-10-2023'!A:D,4,0)</f>
        <v>#N/A</v>
      </c>
      <c r="N3710" s="25" t="e">
        <f t="shared" si="1629"/>
        <v>#N/A</v>
      </c>
      <c r="O3710" s="377"/>
      <c r="P3710" s="377" t="s">
        <v>13837</v>
      </c>
    </row>
    <row r="3711" spans="1:16" x14ac:dyDescent="0.25">
      <c r="A3711" s="378" t="str">
        <f t="shared" si="1627"/>
        <v>CCU.04.0041</v>
      </c>
      <c r="B3711" s="379">
        <v>2947</v>
      </c>
      <c r="C3711" s="380"/>
      <c r="D3711" s="380" t="s">
        <v>13849</v>
      </c>
      <c r="E3711" s="381"/>
      <c r="F3711" s="381" t="s">
        <v>13836</v>
      </c>
      <c r="G3711" s="382">
        <v>1</v>
      </c>
      <c r="H3711" s="383">
        <v>312.75</v>
      </c>
      <c r="I3711" s="383"/>
      <c r="J3711" s="25">
        <f t="shared" si="1628"/>
        <v>312.75</v>
      </c>
      <c r="M3711" s="25" t="e">
        <f>VLOOKUP(B3711,'CMP-SIN-SD-10-2023'!A:D,4,0)</f>
        <v>#N/A</v>
      </c>
      <c r="N3711" s="25" t="e">
        <f t="shared" si="1629"/>
        <v>#N/A</v>
      </c>
      <c r="O3711" s="377"/>
      <c r="P3711" s="377" t="s">
        <v>13837</v>
      </c>
    </row>
    <row r="3712" spans="1:16" ht="30" x14ac:dyDescent="0.25">
      <c r="A3712" s="328" t="s">
        <v>14367</v>
      </c>
      <c r="B3712" s="357"/>
      <c r="C3712" s="339" t="s">
        <v>14368</v>
      </c>
      <c r="D3712" s="339"/>
      <c r="E3712" s="334" t="s">
        <v>3</v>
      </c>
      <c r="F3712" s="334"/>
      <c r="G3712" s="358"/>
      <c r="H3712" s="359"/>
      <c r="I3712" s="340">
        <f>SUMIF(A:A,A3712,J:J)</f>
        <v>464.82000000000005</v>
      </c>
      <c r="J3712" s="377"/>
      <c r="K3712" s="377"/>
      <c r="L3712" s="377"/>
      <c r="M3712" s="377"/>
      <c r="N3712" s="377"/>
      <c r="O3712" s="377"/>
      <c r="P3712" s="377"/>
    </row>
    <row r="3713" spans="1:16" x14ac:dyDescent="0.25">
      <c r="A3713" s="390" t="str">
        <f t="shared" ref="A3713:A3722" si="1630">IF(O3713&lt;&gt;0,O3713,A3712)</f>
        <v>CCU.04.0042</v>
      </c>
      <c r="B3713" s="391">
        <v>88262</v>
      </c>
      <c r="C3713" s="392"/>
      <c r="D3713" s="392" t="s">
        <v>3302</v>
      </c>
      <c r="E3713" s="393"/>
      <c r="F3713" s="393" t="s">
        <v>517</v>
      </c>
      <c r="G3713" s="394">
        <v>3</v>
      </c>
      <c r="H3713" s="395">
        <f>VLOOKUP(B3713,'CMP-SIN-SD-10-2023'!A:D,4,0)</f>
        <v>29.14</v>
      </c>
      <c r="I3713" s="395"/>
      <c r="J3713" s="25">
        <f t="shared" ref="J3713:J3722" si="1631">TRUNC((H3713*G3713),2)</f>
        <v>87.42</v>
      </c>
      <c r="M3713" s="25">
        <f>VLOOKUP(B3713,'CMP-SIN-SD-10-2023'!A:D,4,0)</f>
        <v>29.14</v>
      </c>
      <c r="N3713" s="25" t="b">
        <f t="shared" ref="N3713:N3722" si="1632">M3713=H3713</f>
        <v>1</v>
      </c>
      <c r="O3713" s="377"/>
      <c r="P3713" s="377"/>
    </row>
    <row r="3714" spans="1:16" x14ac:dyDescent="0.25">
      <c r="A3714" s="367" t="str">
        <f t="shared" si="1630"/>
        <v>CCU.04.0042</v>
      </c>
      <c r="B3714" s="226">
        <v>88310</v>
      </c>
      <c r="C3714" s="227"/>
      <c r="D3714" s="227" t="s">
        <v>3340</v>
      </c>
      <c r="E3714" s="228"/>
      <c r="F3714" s="228" t="s">
        <v>517</v>
      </c>
      <c r="G3714" s="368">
        <v>1.5</v>
      </c>
      <c r="H3714" s="369">
        <f>VLOOKUP(B3714,'CMP-SIN-SD-10-2023'!A:D,4,0)</f>
        <v>30.74</v>
      </c>
      <c r="I3714" s="369"/>
      <c r="J3714" s="25">
        <f t="shared" si="1631"/>
        <v>46.11</v>
      </c>
      <c r="M3714" s="25">
        <f>VLOOKUP(B3714,'CMP-SIN-SD-10-2023'!A:D,4,0)</f>
        <v>30.74</v>
      </c>
      <c r="N3714" s="25" t="b">
        <f t="shared" si="1632"/>
        <v>1</v>
      </c>
      <c r="O3714" s="377"/>
      <c r="P3714" s="377"/>
    </row>
    <row r="3715" spans="1:16" x14ac:dyDescent="0.25">
      <c r="A3715" s="367" t="str">
        <f t="shared" si="1630"/>
        <v>CCU.04.0042</v>
      </c>
      <c r="B3715" s="226">
        <v>88316</v>
      </c>
      <c r="C3715" s="227"/>
      <c r="D3715" s="227" t="s">
        <v>3346</v>
      </c>
      <c r="E3715" s="228"/>
      <c r="F3715" s="228" t="s">
        <v>517</v>
      </c>
      <c r="G3715" s="368">
        <v>2.5</v>
      </c>
      <c r="H3715" s="369">
        <f>VLOOKUP(B3715,'CMP-SIN-SD-10-2023'!A:D,4,0)</f>
        <v>21.91</v>
      </c>
      <c r="I3715" s="369"/>
      <c r="J3715" s="25">
        <f t="shared" si="1631"/>
        <v>54.77</v>
      </c>
      <c r="M3715" s="25">
        <f>VLOOKUP(B3715,'CMP-SIN-SD-10-2023'!A:D,4,0)</f>
        <v>21.91</v>
      </c>
      <c r="N3715" s="25" t="b">
        <f t="shared" si="1632"/>
        <v>1</v>
      </c>
      <c r="O3715" s="377"/>
      <c r="P3715" s="377"/>
    </row>
    <row r="3716" spans="1:16" x14ac:dyDescent="0.25">
      <c r="A3716" s="367" t="str">
        <f t="shared" si="1630"/>
        <v>CCU.04.0042</v>
      </c>
      <c r="B3716" s="226" t="s">
        <v>14369</v>
      </c>
      <c r="C3716" s="227"/>
      <c r="D3716" s="227" t="s">
        <v>14370</v>
      </c>
      <c r="E3716" s="228"/>
      <c r="F3716" s="228" t="s">
        <v>3012</v>
      </c>
      <c r="G3716" s="368">
        <v>0.5</v>
      </c>
      <c r="H3716" s="369">
        <v>27.43</v>
      </c>
      <c r="I3716" s="369"/>
      <c r="J3716" s="25">
        <f t="shared" si="1631"/>
        <v>13.71</v>
      </c>
      <c r="M3716" s="25" t="e">
        <f>VLOOKUP(B3716,'INS-SIN-SD-10-2023'!A:D,4,0)</f>
        <v>#N/A</v>
      </c>
      <c r="N3716" s="25" t="e">
        <f t="shared" si="1632"/>
        <v>#N/A</v>
      </c>
      <c r="O3716" s="377"/>
      <c r="P3716" s="377" t="s">
        <v>13813</v>
      </c>
    </row>
    <row r="3717" spans="1:16" x14ac:dyDescent="0.25">
      <c r="A3717" s="367" t="str">
        <f t="shared" si="1630"/>
        <v>CCU.04.0042</v>
      </c>
      <c r="B3717" s="226" t="s">
        <v>14371</v>
      </c>
      <c r="C3717" s="227"/>
      <c r="D3717" s="227" t="s">
        <v>14372</v>
      </c>
      <c r="E3717" s="228"/>
      <c r="F3717" s="228" t="s">
        <v>3</v>
      </c>
      <c r="G3717" s="368">
        <v>1.21</v>
      </c>
      <c r="H3717" s="369">
        <v>69.98</v>
      </c>
      <c r="I3717" s="369"/>
      <c r="J3717" s="25">
        <f t="shared" si="1631"/>
        <v>84.67</v>
      </c>
      <c r="M3717" s="25" t="e">
        <f>VLOOKUP(B3717,'INS-SIN-SD-10-2023'!A:D,4,0)</f>
        <v>#N/A</v>
      </c>
      <c r="N3717" s="25" t="e">
        <f t="shared" si="1632"/>
        <v>#N/A</v>
      </c>
      <c r="O3717" s="377"/>
      <c r="P3717" s="377" t="s">
        <v>13813</v>
      </c>
    </row>
    <row r="3718" spans="1:16" x14ac:dyDescent="0.25">
      <c r="A3718" s="367" t="str">
        <f t="shared" si="1630"/>
        <v>CCU.04.0042</v>
      </c>
      <c r="B3718" s="226" t="s">
        <v>14373</v>
      </c>
      <c r="C3718" s="227"/>
      <c r="D3718" s="227" t="s">
        <v>14374</v>
      </c>
      <c r="E3718" s="228"/>
      <c r="F3718" s="228" t="s">
        <v>16</v>
      </c>
      <c r="G3718" s="368">
        <v>4</v>
      </c>
      <c r="H3718" s="369">
        <v>25.37</v>
      </c>
      <c r="I3718" s="369"/>
      <c r="J3718" s="25">
        <f t="shared" si="1631"/>
        <v>101.48</v>
      </c>
      <c r="M3718" s="25" t="e">
        <f>VLOOKUP(B3718,'INS-SIN-SD-10-2023'!A:D,4,0)</f>
        <v>#N/A</v>
      </c>
      <c r="N3718" s="25" t="e">
        <f t="shared" si="1632"/>
        <v>#N/A</v>
      </c>
      <c r="O3718" s="377"/>
      <c r="P3718" s="377" t="s">
        <v>13813</v>
      </c>
    </row>
    <row r="3719" spans="1:16" x14ac:dyDescent="0.25">
      <c r="A3719" s="367" t="str">
        <f t="shared" si="1630"/>
        <v>CCU.04.0042</v>
      </c>
      <c r="B3719" s="226">
        <v>5067</v>
      </c>
      <c r="C3719" s="227"/>
      <c r="D3719" s="227" t="s">
        <v>14375</v>
      </c>
      <c r="E3719" s="228"/>
      <c r="F3719" s="228" t="s">
        <v>17</v>
      </c>
      <c r="G3719" s="368">
        <v>0.2</v>
      </c>
      <c r="H3719" s="369">
        <f>VLOOKUP(B3719,'INS-SIN-SD-10-2023'!A:D,4,0)</f>
        <v>21.57</v>
      </c>
      <c r="I3719" s="369"/>
      <c r="J3719" s="25">
        <f t="shared" si="1631"/>
        <v>4.3099999999999996</v>
      </c>
      <c r="M3719" s="25">
        <f>VLOOKUP(B3719,'INS-SIN-SD-10-2023'!A:D,4,0)</f>
        <v>21.57</v>
      </c>
      <c r="N3719" s="25" t="b">
        <f t="shared" si="1632"/>
        <v>1</v>
      </c>
      <c r="O3719" s="377"/>
      <c r="P3719" s="377" t="s">
        <v>13813</v>
      </c>
    </row>
    <row r="3720" spans="1:16" x14ac:dyDescent="0.25">
      <c r="A3720" s="367" t="str">
        <f t="shared" si="1630"/>
        <v>CCU.04.0042</v>
      </c>
      <c r="B3720" s="226">
        <v>3767</v>
      </c>
      <c r="C3720" s="227"/>
      <c r="D3720" s="227" t="s">
        <v>14376</v>
      </c>
      <c r="E3720" s="228"/>
      <c r="F3720" s="228" t="s">
        <v>6</v>
      </c>
      <c r="G3720" s="368">
        <v>0.6</v>
      </c>
      <c r="H3720" s="369">
        <f>VLOOKUP(B3720,'INS-SIN-SD-10-2023'!A:D,4,0)</f>
        <v>1.47</v>
      </c>
      <c r="I3720" s="369"/>
      <c r="J3720" s="25">
        <f t="shared" si="1631"/>
        <v>0.88</v>
      </c>
      <c r="M3720" s="25">
        <f>VLOOKUP(B3720,'INS-SIN-SD-10-2023'!A:D,4,0)</f>
        <v>1.47</v>
      </c>
      <c r="N3720" s="25" t="b">
        <f t="shared" si="1632"/>
        <v>1</v>
      </c>
      <c r="O3720" s="377"/>
      <c r="P3720" s="377" t="s">
        <v>13813</v>
      </c>
    </row>
    <row r="3721" spans="1:16" ht="30" x14ac:dyDescent="0.25">
      <c r="A3721" s="367" t="str">
        <f t="shared" si="1630"/>
        <v>CCU.04.0042</v>
      </c>
      <c r="B3721" s="226">
        <v>1338</v>
      </c>
      <c r="C3721" s="227"/>
      <c r="D3721" s="227" t="s">
        <v>7526</v>
      </c>
      <c r="E3721" s="228"/>
      <c r="F3721" s="228" t="s">
        <v>3</v>
      </c>
      <c r="G3721" s="368">
        <v>1.05</v>
      </c>
      <c r="H3721" s="369">
        <f>VLOOKUP(B3721,'INS-SIN-SD-10-2023'!A:D,4,0)</f>
        <v>62.14</v>
      </c>
      <c r="I3721" s="369"/>
      <c r="J3721" s="25">
        <f t="shared" si="1631"/>
        <v>65.239999999999995</v>
      </c>
      <c r="M3721" s="25">
        <f>VLOOKUP(B3721,'INS-SIN-SD-10-2023'!A:D,4,0)</f>
        <v>62.14</v>
      </c>
      <c r="N3721" s="25" t="b">
        <f t="shared" si="1632"/>
        <v>1</v>
      </c>
      <c r="O3721" s="377"/>
      <c r="P3721" s="377" t="s">
        <v>13813</v>
      </c>
    </row>
    <row r="3722" spans="1:16" ht="30" x14ac:dyDescent="0.25">
      <c r="A3722" s="378" t="str">
        <f t="shared" si="1630"/>
        <v>CCU.04.0042</v>
      </c>
      <c r="B3722" s="379">
        <v>1339</v>
      </c>
      <c r="C3722" s="380"/>
      <c r="D3722" s="380" t="s">
        <v>7531</v>
      </c>
      <c r="E3722" s="381"/>
      <c r="F3722" s="381" t="s">
        <v>17</v>
      </c>
      <c r="G3722" s="382">
        <v>0.1</v>
      </c>
      <c r="H3722" s="383">
        <f>VLOOKUP(B3722,'INS-SIN-SD-10-2023'!A:D,4,0)</f>
        <v>62.3</v>
      </c>
      <c r="I3722" s="383"/>
      <c r="J3722" s="25">
        <f t="shared" si="1631"/>
        <v>6.23</v>
      </c>
      <c r="M3722" s="25">
        <f>VLOOKUP(B3722,'INS-SIN-SD-10-2023'!A:D,4,0)</f>
        <v>62.3</v>
      </c>
      <c r="N3722" s="25" t="b">
        <f t="shared" si="1632"/>
        <v>1</v>
      </c>
      <c r="O3722" s="377"/>
      <c r="P3722" s="377" t="s">
        <v>13813</v>
      </c>
    </row>
    <row r="3723" spans="1:16" ht="45" x14ac:dyDescent="0.25">
      <c r="A3723" s="328" t="s">
        <v>4732</v>
      </c>
      <c r="B3723" s="357"/>
      <c r="C3723" s="339" t="s">
        <v>4733</v>
      </c>
      <c r="D3723" s="339"/>
      <c r="E3723" s="334" t="s">
        <v>6</v>
      </c>
      <c r="F3723" s="334"/>
      <c r="G3723" s="358"/>
      <c r="H3723" s="359"/>
      <c r="I3723" s="340">
        <f>SUMIF(A:A,A3723,J:J)</f>
        <v>56.610000000000007</v>
      </c>
      <c r="J3723" s="377"/>
      <c r="K3723" s="377"/>
      <c r="L3723" s="377"/>
      <c r="M3723" s="377"/>
      <c r="N3723" s="377"/>
      <c r="O3723" s="377"/>
      <c r="P3723" s="377"/>
    </row>
    <row r="3724" spans="1:16" x14ac:dyDescent="0.25">
      <c r="A3724" s="390" t="str">
        <f t="shared" ref="A3724:A3729" si="1633">IF(O3724&lt;&gt;0,O3724,A3723)</f>
        <v>CCU.04.0003</v>
      </c>
      <c r="B3724" s="391">
        <v>88309</v>
      </c>
      <c r="C3724" s="392"/>
      <c r="D3724" s="392" t="s">
        <v>3339</v>
      </c>
      <c r="E3724" s="393"/>
      <c r="F3724" s="393" t="s">
        <v>517</v>
      </c>
      <c r="G3724" s="394">
        <v>0.63580000000000003</v>
      </c>
      <c r="H3724" s="395">
        <f>VLOOKUP(B3724,'CMP-SIN-SD-10-2023'!A:D,4,0)</f>
        <v>29.53</v>
      </c>
      <c r="I3724" s="395"/>
      <c r="J3724" s="25">
        <f t="shared" ref="J3724:J3729" si="1634">TRUNC((H3724*G3724),2)</f>
        <v>18.77</v>
      </c>
      <c r="M3724" s="25">
        <f>VLOOKUP(B3724,'CMP-SIN-SD-10-2023'!A:D,4,0)</f>
        <v>29.53</v>
      </c>
      <c r="N3724" s="25" t="b">
        <f t="shared" ref="N3724:N3729" si="1635">M3724=H3724</f>
        <v>1</v>
      </c>
      <c r="O3724" s="377"/>
      <c r="P3724" s="377"/>
    </row>
    <row r="3725" spans="1:16" x14ac:dyDescent="0.25">
      <c r="A3725" s="367" t="str">
        <f t="shared" si="1633"/>
        <v>CCU.04.0003</v>
      </c>
      <c r="B3725" s="226">
        <v>88311</v>
      </c>
      <c r="C3725" s="227"/>
      <c r="D3725" s="227" t="s">
        <v>3341</v>
      </c>
      <c r="E3725" s="228"/>
      <c r="F3725" s="228" t="s">
        <v>517</v>
      </c>
      <c r="G3725" s="368">
        <v>0.5</v>
      </c>
      <c r="H3725" s="369">
        <f>VLOOKUP(B3725,'CMP-SIN-SD-10-2023'!A:D,4,0)</f>
        <v>30.12</v>
      </c>
      <c r="I3725" s="369"/>
      <c r="J3725" s="25">
        <f t="shared" si="1634"/>
        <v>15.06</v>
      </c>
      <c r="M3725" s="25">
        <f>VLOOKUP(B3725,'CMP-SIN-SD-10-2023'!A:D,4,0)</f>
        <v>30.12</v>
      </c>
      <c r="N3725" s="25" t="b">
        <f t="shared" si="1635"/>
        <v>1</v>
      </c>
      <c r="O3725" s="377"/>
      <c r="P3725" s="377"/>
    </row>
    <row r="3726" spans="1:16" x14ac:dyDescent="0.25">
      <c r="A3726" s="367" t="str">
        <f t="shared" si="1633"/>
        <v>CCU.04.0003</v>
      </c>
      <c r="B3726" s="226">
        <v>88316</v>
      </c>
      <c r="C3726" s="227"/>
      <c r="D3726" s="227" t="s">
        <v>3346</v>
      </c>
      <c r="E3726" s="228"/>
      <c r="F3726" s="228" t="s">
        <v>517</v>
      </c>
      <c r="G3726" s="368">
        <v>0.57999999999999996</v>
      </c>
      <c r="H3726" s="369">
        <f>VLOOKUP(B3726,'CMP-SIN-SD-10-2023'!A:D,4,0)</f>
        <v>21.91</v>
      </c>
      <c r="I3726" s="369"/>
      <c r="J3726" s="25">
        <f t="shared" si="1634"/>
        <v>12.7</v>
      </c>
      <c r="M3726" s="25">
        <f>VLOOKUP(B3726,'CMP-SIN-SD-10-2023'!A:D,4,0)</f>
        <v>21.91</v>
      </c>
      <c r="N3726" s="25" t="b">
        <f t="shared" si="1635"/>
        <v>1</v>
      </c>
      <c r="O3726" s="377"/>
      <c r="P3726" s="377"/>
    </row>
    <row r="3727" spans="1:16" ht="45" x14ac:dyDescent="0.25">
      <c r="A3727" s="367" t="str">
        <f t="shared" si="1633"/>
        <v>CCU.04.0003</v>
      </c>
      <c r="B3727" s="226">
        <v>11950</v>
      </c>
      <c r="C3727" s="227"/>
      <c r="D3727" s="227" t="s">
        <v>7473</v>
      </c>
      <c r="E3727" s="228"/>
      <c r="F3727" s="228" t="s">
        <v>6</v>
      </c>
      <c r="G3727" s="368">
        <v>4</v>
      </c>
      <c r="H3727" s="369">
        <f>VLOOKUP(B3727,'INS-SIN-SD-10-2023'!A:D,4,0)</f>
        <v>0.39</v>
      </c>
      <c r="I3727" s="369"/>
      <c r="J3727" s="25">
        <f t="shared" si="1634"/>
        <v>1.56</v>
      </c>
      <c r="M3727" s="25">
        <f>VLOOKUP(B3727,'INS-SIN-SD-10-2023'!A:D,4,0)</f>
        <v>0.39</v>
      </c>
      <c r="N3727" s="25" t="b">
        <f t="shared" si="1635"/>
        <v>1</v>
      </c>
      <c r="O3727" s="377"/>
      <c r="P3727" s="377" t="s">
        <v>13773</v>
      </c>
    </row>
    <row r="3728" spans="1:16" ht="30" x14ac:dyDescent="0.25">
      <c r="A3728" s="367" t="str">
        <f t="shared" si="1633"/>
        <v>CCU.04.0003</v>
      </c>
      <c r="B3728" s="226">
        <v>1323</v>
      </c>
      <c r="C3728" s="227"/>
      <c r="D3728" s="227" t="s">
        <v>7522</v>
      </c>
      <c r="E3728" s="228"/>
      <c r="F3728" s="228" t="s">
        <v>17</v>
      </c>
      <c r="G3728" s="368">
        <v>0.25</v>
      </c>
      <c r="H3728" s="369">
        <f>VLOOKUP(B3728,'INS-SIN-SD-10-2023'!A:D,4,0)</f>
        <v>8.26</v>
      </c>
      <c r="I3728" s="369"/>
      <c r="J3728" s="25">
        <f t="shared" si="1634"/>
        <v>2.06</v>
      </c>
      <c r="M3728" s="25">
        <f>VLOOKUP(B3728,'INS-SIN-SD-10-2023'!A:D,4,0)</f>
        <v>8.26</v>
      </c>
      <c r="N3728" s="25" t="b">
        <f t="shared" si="1635"/>
        <v>1</v>
      </c>
      <c r="O3728" s="377"/>
      <c r="P3728" s="377" t="s">
        <v>13773</v>
      </c>
    </row>
    <row r="3729" spans="1:16" x14ac:dyDescent="0.25">
      <c r="A3729" s="378" t="str">
        <f t="shared" si="1633"/>
        <v>CCU.04.0003</v>
      </c>
      <c r="B3729" s="379">
        <v>7288</v>
      </c>
      <c r="C3729" s="380"/>
      <c r="D3729" s="380" t="s">
        <v>7821</v>
      </c>
      <c r="E3729" s="381"/>
      <c r="F3729" s="381" t="s">
        <v>3012</v>
      </c>
      <c r="G3729" s="382">
        <v>0.16400000000000001</v>
      </c>
      <c r="H3729" s="383">
        <f>VLOOKUP(B3729,'INS-SIN-SD-10-2023'!A:D,4,0)</f>
        <v>39.450000000000003</v>
      </c>
      <c r="I3729" s="383"/>
      <c r="J3729" s="25">
        <f t="shared" si="1634"/>
        <v>6.46</v>
      </c>
      <c r="M3729" s="25">
        <f>VLOOKUP(B3729,'INS-SIN-SD-10-2023'!A:D,4,0)</f>
        <v>39.450000000000003</v>
      </c>
      <c r="N3729" s="25" t="b">
        <f t="shared" si="1635"/>
        <v>1</v>
      </c>
      <c r="O3729" s="377"/>
      <c r="P3729" s="377" t="s">
        <v>13773</v>
      </c>
    </row>
    <row r="3730" spans="1:16" ht="120" x14ac:dyDescent="0.25">
      <c r="A3730" s="328" t="s">
        <v>14377</v>
      </c>
      <c r="B3730" s="357"/>
      <c r="C3730" s="339" t="s">
        <v>14378</v>
      </c>
      <c r="D3730" s="339"/>
      <c r="E3730" s="334" t="s">
        <v>3</v>
      </c>
      <c r="F3730" s="334"/>
      <c r="G3730" s="358"/>
      <c r="H3730" s="359"/>
      <c r="I3730" s="340">
        <f>SUMIF(A:A,A3730,J:J)</f>
        <v>98.36</v>
      </c>
      <c r="J3730" s="377"/>
      <c r="K3730" s="377"/>
      <c r="L3730" s="377"/>
      <c r="M3730" s="377"/>
      <c r="N3730" s="377"/>
      <c r="O3730" s="377"/>
      <c r="P3730" s="377"/>
    </row>
    <row r="3731" spans="1:16" x14ac:dyDescent="0.25">
      <c r="A3731" s="390" t="str">
        <f t="shared" ref="A3731:A3736" si="1636">IF(O3731&lt;&gt;0,O3731,A3730)</f>
        <v>CCU.04.0013</v>
      </c>
      <c r="B3731" s="391">
        <v>88315</v>
      </c>
      <c r="C3731" s="392"/>
      <c r="D3731" s="392" t="s">
        <v>3345</v>
      </c>
      <c r="E3731" s="393"/>
      <c r="F3731" s="393" t="s">
        <v>517</v>
      </c>
      <c r="G3731" s="394">
        <v>0.11566899999999999</v>
      </c>
      <c r="H3731" s="395">
        <f>VLOOKUP(B3731,'CMP-SIN-SD-10-2023'!A:D,4,0)</f>
        <v>29.32</v>
      </c>
      <c r="I3731" s="395"/>
      <c r="J3731" s="25">
        <f t="shared" ref="J3731:J3736" si="1637">TRUNC((H3731*G3731),2)</f>
        <v>3.39</v>
      </c>
      <c r="M3731" s="25">
        <f>VLOOKUP(B3731,'CMP-SIN-SD-10-2023'!A:D,4,0)</f>
        <v>29.32</v>
      </c>
      <c r="N3731" s="25" t="b">
        <f t="shared" ref="N3731:N3736" si="1638">M3731=H3731</f>
        <v>1</v>
      </c>
      <c r="O3731" s="377"/>
      <c r="P3731" s="377"/>
    </row>
    <row r="3732" spans="1:16" x14ac:dyDescent="0.25">
      <c r="A3732" s="367" t="str">
        <f t="shared" si="1636"/>
        <v>CCU.04.0013</v>
      </c>
      <c r="B3732" s="226">
        <v>88316</v>
      </c>
      <c r="C3732" s="227"/>
      <c r="D3732" s="227" t="s">
        <v>3346</v>
      </c>
      <c r="E3732" s="228"/>
      <c r="F3732" s="228" t="s">
        <v>517</v>
      </c>
      <c r="G3732" s="368">
        <v>7.2924000000000003E-2</v>
      </c>
      <c r="H3732" s="369">
        <f>VLOOKUP(B3732,'CMP-SIN-SD-10-2023'!A:D,4,0)</f>
        <v>21.91</v>
      </c>
      <c r="I3732" s="369"/>
      <c r="J3732" s="25">
        <f t="shared" si="1637"/>
        <v>1.59</v>
      </c>
      <c r="M3732" s="25">
        <f>VLOOKUP(B3732,'CMP-SIN-SD-10-2023'!A:D,4,0)</f>
        <v>21.91</v>
      </c>
      <c r="N3732" s="25" t="b">
        <f t="shared" si="1638"/>
        <v>1</v>
      </c>
      <c r="O3732" s="377"/>
      <c r="P3732" s="377"/>
    </row>
    <row r="3733" spans="1:16" ht="30" x14ac:dyDescent="0.25">
      <c r="A3733" s="367" t="str">
        <f t="shared" si="1636"/>
        <v>CCU.04.0013</v>
      </c>
      <c r="B3733" s="226">
        <v>11294</v>
      </c>
      <c r="C3733" s="227"/>
      <c r="D3733" s="227" t="s">
        <v>14379</v>
      </c>
      <c r="E3733" s="228"/>
      <c r="F3733" s="228" t="s">
        <v>6</v>
      </c>
      <c r="G3733" s="368">
        <v>0.1966</v>
      </c>
      <c r="H3733" s="369">
        <v>329.6</v>
      </c>
      <c r="I3733" s="369"/>
      <c r="J3733" s="25">
        <f t="shared" si="1637"/>
        <v>64.790000000000006</v>
      </c>
      <c r="M3733" s="25" t="e">
        <f>VLOOKUP(B3733,'CMP-SIN-SD-10-2023'!A:D,4,0)</f>
        <v>#N/A</v>
      </c>
      <c r="N3733" s="25" t="e">
        <f t="shared" si="1638"/>
        <v>#N/A</v>
      </c>
      <c r="O3733" s="377"/>
      <c r="P3733" s="377" t="s">
        <v>13830</v>
      </c>
    </row>
    <row r="3734" spans="1:16" ht="30" x14ac:dyDescent="0.25">
      <c r="A3734" s="367" t="str">
        <f t="shared" si="1636"/>
        <v>CCU.04.0013</v>
      </c>
      <c r="B3734" s="226">
        <v>11295</v>
      </c>
      <c r="C3734" s="227"/>
      <c r="D3734" s="227" t="s">
        <v>14380</v>
      </c>
      <c r="E3734" s="228"/>
      <c r="F3734" s="228" t="s">
        <v>6</v>
      </c>
      <c r="G3734" s="368">
        <v>0.20330000000000001</v>
      </c>
      <c r="H3734" s="369">
        <v>100.94</v>
      </c>
      <c r="I3734" s="369"/>
      <c r="J3734" s="25">
        <f t="shared" si="1637"/>
        <v>20.52</v>
      </c>
      <c r="M3734" s="25" t="e">
        <f>VLOOKUP(B3734,'CMP-SIN-SD-10-2023'!A:D,4,0)</f>
        <v>#N/A</v>
      </c>
      <c r="N3734" s="25" t="e">
        <f t="shared" si="1638"/>
        <v>#N/A</v>
      </c>
      <c r="O3734" s="377"/>
      <c r="P3734" s="377" t="s">
        <v>13830</v>
      </c>
    </row>
    <row r="3735" spans="1:16" ht="30" x14ac:dyDescent="0.25">
      <c r="A3735" s="367" t="str">
        <f t="shared" si="1636"/>
        <v>CCU.04.0013</v>
      </c>
      <c r="B3735" s="226">
        <v>14751</v>
      </c>
      <c r="C3735" s="227"/>
      <c r="D3735" s="227" t="s">
        <v>14381</v>
      </c>
      <c r="E3735" s="228"/>
      <c r="F3735" s="228" t="s">
        <v>6</v>
      </c>
      <c r="G3735" s="368">
        <v>0.81330000000000002</v>
      </c>
      <c r="H3735" s="369">
        <v>2.86</v>
      </c>
      <c r="I3735" s="369"/>
      <c r="J3735" s="25">
        <f t="shared" si="1637"/>
        <v>2.3199999999999998</v>
      </c>
      <c r="M3735" s="25" t="e">
        <f>VLOOKUP(B3735,'CMP-SIN-SD-10-2023'!A:D,4,0)</f>
        <v>#N/A</v>
      </c>
      <c r="N3735" s="25" t="e">
        <f t="shared" si="1638"/>
        <v>#N/A</v>
      </c>
      <c r="O3735" s="377"/>
      <c r="P3735" s="377" t="s">
        <v>13830</v>
      </c>
    </row>
    <row r="3736" spans="1:16" x14ac:dyDescent="0.25">
      <c r="A3736" s="378" t="str">
        <f t="shared" si="1636"/>
        <v>CCU.04.0013</v>
      </c>
      <c r="B3736" s="379">
        <v>14754</v>
      </c>
      <c r="C3736" s="380"/>
      <c r="D3736" s="380" t="s">
        <v>14382</v>
      </c>
      <c r="E3736" s="381"/>
      <c r="F3736" s="381" t="s">
        <v>6</v>
      </c>
      <c r="G3736" s="382">
        <v>1.0165999999999999</v>
      </c>
      <c r="H3736" s="383">
        <v>5.66</v>
      </c>
      <c r="I3736" s="383"/>
      <c r="J3736" s="25">
        <f t="shared" si="1637"/>
        <v>5.75</v>
      </c>
      <c r="M3736" s="25" t="e">
        <f>VLOOKUP(B3736,'CMP-SIN-SD-10-2023'!A:D,4,0)</f>
        <v>#N/A</v>
      </c>
      <c r="N3736" s="25" t="e">
        <f t="shared" si="1638"/>
        <v>#N/A</v>
      </c>
      <c r="O3736" s="377"/>
      <c r="P3736" s="377" t="s">
        <v>13830</v>
      </c>
    </row>
    <row r="3737" spans="1:16" ht="30" x14ac:dyDescent="0.25">
      <c r="A3737" s="328">
        <v>98510</v>
      </c>
      <c r="B3737" s="357"/>
      <c r="C3737" s="339" t="s">
        <v>45</v>
      </c>
      <c r="D3737" s="339"/>
      <c r="E3737" s="334" t="s">
        <v>6</v>
      </c>
      <c r="F3737" s="334"/>
      <c r="G3737" s="358"/>
      <c r="H3737" s="359"/>
      <c r="I3737" s="340">
        <f>SUMIF(A:A,A3737,J:J)</f>
        <v>73.599999999999994</v>
      </c>
      <c r="J3737" s="377"/>
      <c r="K3737" s="377"/>
      <c r="L3737" s="377"/>
      <c r="M3737" s="377"/>
      <c r="N3737" s="377"/>
      <c r="O3737" s="377"/>
      <c r="P3737" s="377"/>
    </row>
    <row r="3738" spans="1:16" x14ac:dyDescent="0.25">
      <c r="A3738" s="390">
        <f t="shared" ref="A3738:A3740" si="1639">IF(O3738&lt;&gt;0,O3738,A3737)</f>
        <v>98510</v>
      </c>
      <c r="B3738" s="391">
        <v>88441</v>
      </c>
      <c r="C3738" s="392"/>
      <c r="D3738" s="392" t="s">
        <v>3357</v>
      </c>
      <c r="E3738" s="393"/>
      <c r="F3738" s="393" t="s">
        <v>517</v>
      </c>
      <c r="G3738" s="394">
        <v>0.18179999999999999</v>
      </c>
      <c r="H3738" s="395">
        <f>VLOOKUP(B3738,'CMP-SIN-SD-10-2023'!A:D,4,0)</f>
        <v>26.02</v>
      </c>
      <c r="I3738" s="395"/>
      <c r="J3738" s="25">
        <f t="shared" ref="J3738:J3740" si="1640">TRUNC((H3738*G3738),2)</f>
        <v>4.7300000000000004</v>
      </c>
      <c r="M3738" s="25">
        <f>VLOOKUP(B3738,'CMP-SIN-SD-10-2023'!A:D,4,0)</f>
        <v>26.02</v>
      </c>
      <c r="N3738" s="25" t="b">
        <f t="shared" ref="N3738:N3740" si="1641">M3738=H3738</f>
        <v>1</v>
      </c>
      <c r="O3738" s="377"/>
      <c r="P3738" s="377"/>
    </row>
    <row r="3739" spans="1:16" x14ac:dyDescent="0.25">
      <c r="A3739" s="367">
        <f t="shared" si="1639"/>
        <v>98510</v>
      </c>
      <c r="B3739" s="226">
        <v>88316</v>
      </c>
      <c r="C3739" s="227"/>
      <c r="D3739" s="227" t="s">
        <v>3346</v>
      </c>
      <c r="E3739" s="228"/>
      <c r="F3739" s="228" t="s">
        <v>517</v>
      </c>
      <c r="G3739" s="368">
        <v>0.72719999999999996</v>
      </c>
      <c r="H3739" s="369">
        <f>VLOOKUP(B3739,'CMP-SIN-SD-10-2023'!A:D,4,0)</f>
        <v>21.91</v>
      </c>
      <c r="I3739" s="369"/>
      <c r="J3739" s="25">
        <f t="shared" si="1640"/>
        <v>15.93</v>
      </c>
      <c r="M3739" s="25">
        <f>VLOOKUP(B3739,'CMP-SIN-SD-10-2023'!A:D,4,0)</f>
        <v>21.91</v>
      </c>
      <c r="N3739" s="25" t="b">
        <f t="shared" si="1641"/>
        <v>1</v>
      </c>
      <c r="O3739" s="377"/>
      <c r="P3739" s="377"/>
    </row>
    <row r="3740" spans="1:16" ht="45" x14ac:dyDescent="0.25">
      <c r="A3740" s="378">
        <f t="shared" si="1639"/>
        <v>98510</v>
      </c>
      <c r="B3740" s="379">
        <v>358</v>
      </c>
      <c r="C3740" s="380"/>
      <c r="D3740" s="380" t="s">
        <v>7689</v>
      </c>
      <c r="E3740" s="381"/>
      <c r="F3740" s="381" t="s">
        <v>6</v>
      </c>
      <c r="G3740" s="382">
        <v>1</v>
      </c>
      <c r="H3740" s="383">
        <f>VLOOKUP(B3740,'INS-SIN-SD-10-2023'!A:D,4,0)</f>
        <v>52.94</v>
      </c>
      <c r="I3740" s="383"/>
      <c r="J3740" s="25">
        <f t="shared" si="1640"/>
        <v>52.94</v>
      </c>
      <c r="M3740" s="25">
        <f>VLOOKUP(B3740,'INS-SIN-SD-10-2023'!A:D,4,0)</f>
        <v>52.94</v>
      </c>
      <c r="N3740" s="25" t="b">
        <f t="shared" si="1641"/>
        <v>1</v>
      </c>
      <c r="O3740" s="377"/>
      <c r="P3740" s="377" t="s">
        <v>13773</v>
      </c>
    </row>
    <row r="3741" spans="1:16" x14ac:dyDescent="0.25">
      <c r="A3741" s="328">
        <v>98509</v>
      </c>
      <c r="B3741" s="357"/>
      <c r="C3741" s="339" t="s">
        <v>3261</v>
      </c>
      <c r="D3741" s="339"/>
      <c r="E3741" s="334" t="s">
        <v>6</v>
      </c>
      <c r="F3741" s="334"/>
      <c r="G3741" s="358"/>
      <c r="H3741" s="359"/>
      <c r="I3741" s="340">
        <f>SUMIF(A:A,A3741,J:J)</f>
        <v>47.25</v>
      </c>
      <c r="J3741" s="377"/>
      <c r="K3741" s="377"/>
      <c r="L3741" s="377"/>
      <c r="M3741" s="377"/>
      <c r="N3741" s="377"/>
      <c r="O3741" s="377"/>
      <c r="P3741" s="377"/>
    </row>
    <row r="3742" spans="1:16" x14ac:dyDescent="0.25">
      <c r="A3742" s="390">
        <f t="shared" ref="A3742:A3744" si="1642">IF(O3742&lt;&gt;0,O3742,A3741)</f>
        <v>98509</v>
      </c>
      <c r="B3742" s="391">
        <v>88441</v>
      </c>
      <c r="C3742" s="392"/>
      <c r="D3742" s="392" t="s">
        <v>3357</v>
      </c>
      <c r="E3742" s="393"/>
      <c r="F3742" s="393" t="s">
        <v>517</v>
      </c>
      <c r="G3742" s="394">
        <v>2.5499999999999998E-2</v>
      </c>
      <c r="H3742" s="395">
        <f>VLOOKUP(B3742,'CMP-SIN-SD-10-2023'!A:D,4,0)</f>
        <v>26.02</v>
      </c>
      <c r="I3742" s="395"/>
      <c r="J3742" s="25">
        <f t="shared" ref="J3742:J3744" si="1643">TRUNC((H3742*G3742),2)</f>
        <v>0.66</v>
      </c>
      <c r="M3742" s="25">
        <f>VLOOKUP(B3742,'CMP-SIN-SD-10-2023'!A:D,4,0)</f>
        <v>26.02</v>
      </c>
      <c r="N3742" s="25" t="b">
        <f t="shared" ref="N3742:N3744" si="1644">M3742=H3742</f>
        <v>1</v>
      </c>
      <c r="O3742" s="377"/>
      <c r="P3742" s="377"/>
    </row>
    <row r="3743" spans="1:16" x14ac:dyDescent="0.25">
      <c r="A3743" s="367">
        <f t="shared" si="1642"/>
        <v>98509</v>
      </c>
      <c r="B3743" s="226">
        <v>88316</v>
      </c>
      <c r="C3743" s="227"/>
      <c r="D3743" s="227" t="s">
        <v>3346</v>
      </c>
      <c r="E3743" s="228"/>
      <c r="F3743" s="228" t="s">
        <v>517</v>
      </c>
      <c r="G3743" s="368">
        <v>0.1018</v>
      </c>
      <c r="H3743" s="369">
        <f>VLOOKUP(B3743,'CMP-SIN-SD-10-2023'!A:D,4,0)</f>
        <v>21.91</v>
      </c>
      <c r="I3743" s="369"/>
      <c r="J3743" s="25">
        <f t="shared" si="1643"/>
        <v>2.23</v>
      </c>
      <c r="M3743" s="25">
        <f>VLOOKUP(B3743,'CMP-SIN-SD-10-2023'!A:D,4,0)</f>
        <v>21.91</v>
      </c>
      <c r="N3743" s="25" t="b">
        <f t="shared" si="1644"/>
        <v>1</v>
      </c>
      <c r="O3743" s="377"/>
      <c r="P3743" s="377"/>
    </row>
    <row r="3744" spans="1:16" ht="30" x14ac:dyDescent="0.25">
      <c r="A3744" s="378">
        <f t="shared" si="1642"/>
        <v>98509</v>
      </c>
      <c r="B3744" s="379">
        <v>365</v>
      </c>
      <c r="C3744" s="380"/>
      <c r="D3744" s="380" t="s">
        <v>7688</v>
      </c>
      <c r="E3744" s="381"/>
      <c r="F3744" s="381" t="s">
        <v>6</v>
      </c>
      <c r="G3744" s="382">
        <v>1</v>
      </c>
      <c r="H3744" s="383">
        <f>VLOOKUP(B3744,'INS-SIN-SD-10-2023'!A:D,4,0)</f>
        <v>44.36</v>
      </c>
      <c r="I3744" s="383"/>
      <c r="J3744" s="25">
        <f t="shared" si="1643"/>
        <v>44.36</v>
      </c>
      <c r="M3744" s="25">
        <f>VLOOKUP(B3744,'INS-SIN-SD-10-2023'!A:D,4,0)</f>
        <v>44.36</v>
      </c>
      <c r="N3744" s="25" t="b">
        <f t="shared" si="1644"/>
        <v>1</v>
      </c>
      <c r="O3744" s="377"/>
      <c r="P3744" s="377" t="s">
        <v>13773</v>
      </c>
    </row>
    <row r="3745" spans="1:16" x14ac:dyDescent="0.25">
      <c r="A3745" s="328">
        <v>98504</v>
      </c>
      <c r="B3745" s="357"/>
      <c r="C3745" s="339" t="s">
        <v>6981</v>
      </c>
      <c r="D3745" s="339"/>
      <c r="E3745" s="334" t="s">
        <v>3</v>
      </c>
      <c r="F3745" s="334"/>
      <c r="G3745" s="358"/>
      <c r="H3745" s="359"/>
      <c r="I3745" s="340">
        <f>SUMIF(A:A,A3745,J:J)</f>
        <v>16.5</v>
      </c>
      <c r="J3745" s="377"/>
      <c r="K3745" s="377"/>
      <c r="L3745" s="377"/>
      <c r="M3745" s="377"/>
      <c r="N3745" s="377"/>
      <c r="O3745" s="377"/>
      <c r="P3745" s="377"/>
    </row>
    <row r="3746" spans="1:16" x14ac:dyDescent="0.25">
      <c r="A3746" s="390">
        <f t="shared" ref="A3746:A3748" si="1645">IF(O3746&lt;&gt;0,O3746,A3745)</f>
        <v>98504</v>
      </c>
      <c r="B3746" s="391">
        <v>88441</v>
      </c>
      <c r="C3746" s="392"/>
      <c r="D3746" s="392" t="s">
        <v>3357</v>
      </c>
      <c r="E3746" s="393"/>
      <c r="F3746" s="393" t="s">
        <v>517</v>
      </c>
      <c r="G3746" s="394">
        <v>3.9100000000000003E-2</v>
      </c>
      <c r="H3746" s="395">
        <f>VLOOKUP(B3746,'CMP-SIN-SD-10-2023'!A:D,4,0)</f>
        <v>26.02</v>
      </c>
      <c r="I3746" s="395"/>
      <c r="J3746" s="25">
        <f t="shared" ref="J3746:J3748" si="1646">TRUNC((H3746*G3746),2)</f>
        <v>1.01</v>
      </c>
      <c r="M3746" s="25">
        <f>VLOOKUP(B3746,'CMP-SIN-SD-10-2023'!A:D,4,0)</f>
        <v>26.02</v>
      </c>
      <c r="N3746" s="25" t="b">
        <f t="shared" ref="N3746:N3748" si="1647">M3746=H3746</f>
        <v>1</v>
      </c>
      <c r="O3746" s="377"/>
      <c r="P3746" s="377"/>
    </row>
    <row r="3747" spans="1:16" x14ac:dyDescent="0.25">
      <c r="A3747" s="367">
        <f t="shared" si="1645"/>
        <v>98504</v>
      </c>
      <c r="B3747" s="226">
        <v>88316</v>
      </c>
      <c r="C3747" s="227"/>
      <c r="D3747" s="227" t="s">
        <v>3346</v>
      </c>
      <c r="E3747" s="228"/>
      <c r="F3747" s="228" t="s">
        <v>517</v>
      </c>
      <c r="G3747" s="368">
        <v>0.15640000000000001</v>
      </c>
      <c r="H3747" s="369">
        <f>VLOOKUP(B3747,'CMP-SIN-SD-10-2023'!A:D,4,0)</f>
        <v>21.91</v>
      </c>
      <c r="I3747" s="369"/>
      <c r="J3747" s="25">
        <f t="shared" si="1646"/>
        <v>3.42</v>
      </c>
      <c r="M3747" s="25">
        <f>VLOOKUP(B3747,'CMP-SIN-SD-10-2023'!A:D,4,0)</f>
        <v>21.91</v>
      </c>
      <c r="N3747" s="25" t="b">
        <f t="shared" si="1647"/>
        <v>1</v>
      </c>
      <c r="O3747" s="377"/>
      <c r="P3747" s="377"/>
    </row>
    <row r="3748" spans="1:16" x14ac:dyDescent="0.25">
      <c r="A3748" s="378">
        <f t="shared" si="1645"/>
        <v>98504</v>
      </c>
      <c r="B3748" s="379">
        <v>3324</v>
      </c>
      <c r="C3748" s="380"/>
      <c r="D3748" s="380" t="s">
        <v>7623</v>
      </c>
      <c r="E3748" s="381"/>
      <c r="F3748" s="381" t="s">
        <v>3</v>
      </c>
      <c r="G3748" s="382">
        <v>1</v>
      </c>
      <c r="H3748" s="383">
        <f>VLOOKUP(B3748,'INS-SIN-SD-10-2023'!A:D,4,0)</f>
        <v>12.07</v>
      </c>
      <c r="I3748" s="383"/>
      <c r="J3748" s="25">
        <f t="shared" si="1646"/>
        <v>12.07</v>
      </c>
      <c r="M3748" s="25">
        <f>VLOOKUP(B3748,'INS-SIN-SD-10-2023'!A:D,4,0)</f>
        <v>12.07</v>
      </c>
      <c r="N3748" s="25" t="b">
        <f t="shared" si="1647"/>
        <v>1</v>
      </c>
      <c r="O3748" s="377"/>
      <c r="P3748" s="377" t="s">
        <v>13773</v>
      </c>
    </row>
    <row r="3749" spans="1:16" ht="60" x14ac:dyDescent="0.25">
      <c r="A3749" s="328">
        <v>94267</v>
      </c>
      <c r="B3749" s="357"/>
      <c r="C3749" s="339" t="s">
        <v>1229</v>
      </c>
      <c r="D3749" s="339"/>
      <c r="E3749" s="334" t="s">
        <v>16</v>
      </c>
      <c r="F3749" s="334"/>
      <c r="G3749" s="358"/>
      <c r="H3749" s="359"/>
      <c r="I3749" s="340">
        <f>SUMIF(A:A,A3749,J:J)</f>
        <v>54.83</v>
      </c>
      <c r="J3749" s="377"/>
      <c r="K3749" s="377"/>
      <c r="L3749" s="377"/>
      <c r="M3749" s="377"/>
      <c r="N3749" s="377"/>
      <c r="O3749" s="377"/>
      <c r="P3749" s="377"/>
    </row>
    <row r="3750" spans="1:16" x14ac:dyDescent="0.25">
      <c r="A3750" s="390">
        <f t="shared" ref="A3750:A3757" si="1648">IF(O3750&lt;&gt;0,O3750,A3749)</f>
        <v>94267</v>
      </c>
      <c r="B3750" s="391">
        <v>88243</v>
      </c>
      <c r="C3750" s="392"/>
      <c r="D3750" s="392" t="s">
        <v>3286</v>
      </c>
      <c r="E3750" s="393"/>
      <c r="F3750" s="393" t="s">
        <v>517</v>
      </c>
      <c r="G3750" s="394">
        <v>0.109</v>
      </c>
      <c r="H3750" s="395">
        <f>VLOOKUP(B3750,'CMP-SIN-SD-10-2023'!A:D,4,0)</f>
        <v>22.52</v>
      </c>
      <c r="I3750" s="395"/>
      <c r="J3750" s="25">
        <f t="shared" ref="J3750:J3757" si="1649">TRUNC((H3750*G3750),2)</f>
        <v>2.4500000000000002</v>
      </c>
      <c r="M3750" s="25">
        <f>VLOOKUP(B3750,'CMP-SIN-SD-10-2023'!A:D,4,0)</f>
        <v>22.52</v>
      </c>
      <c r="N3750" s="25" t="b">
        <f t="shared" ref="N3750:N3757" si="1650">M3750=H3750</f>
        <v>1</v>
      </c>
      <c r="O3750" s="377"/>
      <c r="P3750" s="377"/>
    </row>
    <row r="3751" spans="1:16" x14ac:dyDescent="0.25">
      <c r="A3751" s="367">
        <f t="shared" si="1648"/>
        <v>94267</v>
      </c>
      <c r="B3751" s="226">
        <v>88309</v>
      </c>
      <c r="C3751" s="227"/>
      <c r="D3751" s="227" t="s">
        <v>3339</v>
      </c>
      <c r="E3751" s="228"/>
      <c r="F3751" s="228" t="s">
        <v>517</v>
      </c>
      <c r="G3751" s="368">
        <v>0.24399999999999999</v>
      </c>
      <c r="H3751" s="369">
        <f>VLOOKUP(B3751,'CMP-SIN-SD-10-2023'!A:D,4,0)</f>
        <v>29.53</v>
      </c>
      <c r="I3751" s="369"/>
      <c r="J3751" s="25">
        <f t="shared" si="1649"/>
        <v>7.2</v>
      </c>
      <c r="M3751" s="25">
        <f>VLOOKUP(B3751,'CMP-SIN-SD-10-2023'!A:D,4,0)</f>
        <v>29.53</v>
      </c>
      <c r="N3751" s="25" t="b">
        <f t="shared" si="1650"/>
        <v>1</v>
      </c>
      <c r="O3751" s="377"/>
      <c r="P3751" s="377"/>
    </row>
    <row r="3752" spans="1:16" x14ac:dyDescent="0.25">
      <c r="A3752" s="367">
        <f t="shared" si="1648"/>
        <v>94267</v>
      </c>
      <c r="B3752" s="226">
        <v>88316</v>
      </c>
      <c r="C3752" s="227"/>
      <c r="D3752" s="227" t="s">
        <v>3346</v>
      </c>
      <c r="E3752" s="228"/>
      <c r="F3752" s="228" t="s">
        <v>517</v>
      </c>
      <c r="G3752" s="368">
        <v>0.48699999999999999</v>
      </c>
      <c r="H3752" s="369">
        <f>VLOOKUP(B3752,'CMP-SIN-SD-10-2023'!A:D,4,0)</f>
        <v>21.91</v>
      </c>
      <c r="I3752" s="369"/>
      <c r="J3752" s="25">
        <f t="shared" si="1649"/>
        <v>10.67</v>
      </c>
      <c r="M3752" s="25">
        <f>VLOOKUP(B3752,'CMP-SIN-SD-10-2023'!A:D,4,0)</f>
        <v>21.91</v>
      </c>
      <c r="N3752" s="25" t="b">
        <f t="shared" si="1650"/>
        <v>1</v>
      </c>
      <c r="O3752" s="377"/>
      <c r="P3752" s="377"/>
    </row>
    <row r="3753" spans="1:16" ht="30" x14ac:dyDescent="0.25">
      <c r="A3753" s="367">
        <f t="shared" si="1648"/>
        <v>94267</v>
      </c>
      <c r="B3753" s="226">
        <v>88631</v>
      </c>
      <c r="C3753" s="227"/>
      <c r="D3753" s="227" t="s">
        <v>2935</v>
      </c>
      <c r="E3753" s="228"/>
      <c r="F3753" s="228" t="s">
        <v>12</v>
      </c>
      <c r="G3753" s="368">
        <v>3.0000000000000001E-3</v>
      </c>
      <c r="H3753" s="369">
        <f>VLOOKUP(B3753,'CMP-SIN-SD-10-2023'!A:D,4,0)</f>
        <v>664.35</v>
      </c>
      <c r="I3753" s="369"/>
      <c r="J3753" s="25">
        <f t="shared" si="1649"/>
        <v>1.99</v>
      </c>
      <c r="M3753" s="25">
        <f>VLOOKUP(B3753,'CMP-SIN-SD-10-2023'!A:D,4,0)</f>
        <v>664.35</v>
      </c>
      <c r="N3753" s="25" t="b">
        <f t="shared" si="1650"/>
        <v>1</v>
      </c>
      <c r="O3753" s="377"/>
      <c r="P3753" s="377"/>
    </row>
    <row r="3754" spans="1:16" ht="30" x14ac:dyDescent="0.25">
      <c r="A3754" s="367">
        <f t="shared" si="1648"/>
        <v>94267</v>
      </c>
      <c r="B3754" s="226">
        <v>92960</v>
      </c>
      <c r="C3754" s="227"/>
      <c r="D3754" s="227" t="s">
        <v>358</v>
      </c>
      <c r="E3754" s="228"/>
      <c r="F3754" s="228" t="s">
        <v>273</v>
      </c>
      <c r="G3754" s="368">
        <v>1.7999999999999999E-2</v>
      </c>
      <c r="H3754" s="369">
        <f>VLOOKUP(B3754,'CMP-SIN-SD-10-2023'!A:D,4,0)</f>
        <v>19.28</v>
      </c>
      <c r="I3754" s="369"/>
      <c r="J3754" s="25">
        <f t="shared" si="1649"/>
        <v>0.34</v>
      </c>
      <c r="M3754" s="25">
        <f>VLOOKUP(B3754,'CMP-SIN-SD-10-2023'!A:D,4,0)</f>
        <v>19.28</v>
      </c>
      <c r="N3754" s="25" t="b">
        <f t="shared" si="1650"/>
        <v>1</v>
      </c>
      <c r="O3754" s="377"/>
      <c r="P3754" s="377"/>
    </row>
    <row r="3755" spans="1:16" ht="30" x14ac:dyDescent="0.25">
      <c r="A3755" s="367">
        <f t="shared" si="1648"/>
        <v>94267</v>
      </c>
      <c r="B3755" s="226">
        <v>92961</v>
      </c>
      <c r="C3755" s="227"/>
      <c r="D3755" s="227" t="s">
        <v>479</v>
      </c>
      <c r="E3755" s="228"/>
      <c r="F3755" s="228" t="s">
        <v>395</v>
      </c>
      <c r="G3755" s="368">
        <v>9.0999999999999998E-2</v>
      </c>
      <c r="H3755" s="369">
        <f>VLOOKUP(B3755,'CMP-SIN-SD-10-2023'!A:D,4,0)</f>
        <v>5.29</v>
      </c>
      <c r="I3755" s="369"/>
      <c r="J3755" s="25">
        <f t="shared" si="1649"/>
        <v>0.48</v>
      </c>
      <c r="M3755" s="25">
        <f>VLOOKUP(B3755,'CMP-SIN-SD-10-2023'!A:D,4,0)</f>
        <v>5.29</v>
      </c>
      <c r="N3755" s="25" t="b">
        <f t="shared" si="1650"/>
        <v>1</v>
      </c>
      <c r="O3755" s="377"/>
      <c r="P3755" s="377"/>
    </row>
    <row r="3756" spans="1:16" ht="30" x14ac:dyDescent="0.25">
      <c r="A3756" s="367">
        <f t="shared" si="1648"/>
        <v>94267</v>
      </c>
      <c r="B3756" s="226">
        <v>370</v>
      </c>
      <c r="C3756" s="227"/>
      <c r="D3756" s="227" t="s">
        <v>7455</v>
      </c>
      <c r="E3756" s="228"/>
      <c r="F3756" s="228" t="s">
        <v>12</v>
      </c>
      <c r="G3756" s="368">
        <v>1.4999999999999999E-2</v>
      </c>
      <c r="H3756" s="369">
        <f>VLOOKUP(B3756,'INS-SIN-SD-10-2023'!A:D,4,0)</f>
        <v>202.98</v>
      </c>
      <c r="I3756" s="369"/>
      <c r="J3756" s="25">
        <f t="shared" si="1649"/>
        <v>3.04</v>
      </c>
      <c r="M3756" s="25">
        <f>VLOOKUP(B3756,'INS-SIN-SD-10-2023'!A:D,4,0)</f>
        <v>202.98</v>
      </c>
      <c r="N3756" s="25" t="b">
        <f t="shared" si="1650"/>
        <v>1</v>
      </c>
      <c r="O3756" s="377"/>
      <c r="P3756" s="377" t="s">
        <v>13773</v>
      </c>
    </row>
    <row r="3757" spans="1:16" ht="45" x14ac:dyDescent="0.25">
      <c r="A3757" s="378">
        <f t="shared" si="1648"/>
        <v>94267</v>
      </c>
      <c r="B3757" s="379">
        <v>34492</v>
      </c>
      <c r="C3757" s="380"/>
      <c r="D3757" s="380" t="s">
        <v>7535</v>
      </c>
      <c r="E3757" s="381"/>
      <c r="F3757" s="381" t="s">
        <v>12</v>
      </c>
      <c r="G3757" s="382">
        <v>6.3E-2</v>
      </c>
      <c r="H3757" s="383">
        <f>VLOOKUP(B3757,'INS-SIN-SD-10-2023'!A:D,4,0)</f>
        <v>455</v>
      </c>
      <c r="I3757" s="383"/>
      <c r="J3757" s="25">
        <f t="shared" si="1649"/>
        <v>28.66</v>
      </c>
      <c r="M3757" s="25">
        <f>VLOOKUP(B3757,'INS-SIN-SD-10-2023'!A:D,4,0)</f>
        <v>455</v>
      </c>
      <c r="N3757" s="25" t="b">
        <f t="shared" si="1650"/>
        <v>1</v>
      </c>
      <c r="O3757" s="377"/>
      <c r="P3757" s="377" t="s">
        <v>13773</v>
      </c>
    </row>
    <row r="3758" spans="1:16" ht="45" x14ac:dyDescent="0.25">
      <c r="A3758" s="328" t="s">
        <v>7011</v>
      </c>
      <c r="B3758" s="357"/>
      <c r="C3758" s="339" t="s">
        <v>14383</v>
      </c>
      <c r="D3758" s="339"/>
      <c r="E3758" s="334" t="s">
        <v>6</v>
      </c>
      <c r="F3758" s="334"/>
      <c r="G3758" s="358"/>
      <c r="H3758" s="359"/>
      <c r="I3758" s="340">
        <f>SUMIF(A:A,A3758,J:J)</f>
        <v>4080.9700000000003</v>
      </c>
      <c r="J3758" s="377"/>
      <c r="K3758" s="377"/>
      <c r="L3758" s="377"/>
      <c r="M3758" s="377"/>
      <c r="N3758" s="377"/>
      <c r="O3758" s="377"/>
      <c r="P3758" s="377"/>
    </row>
    <row r="3759" spans="1:16" x14ac:dyDescent="0.25">
      <c r="A3759" s="390" t="str">
        <f t="shared" ref="A3759:A3762" si="1651">IF(O3759&lt;&gt;0,O3759,A3758)</f>
        <v>CCU.05.0034</v>
      </c>
      <c r="B3759" s="391">
        <v>88264</v>
      </c>
      <c r="C3759" s="392"/>
      <c r="D3759" s="392" t="s">
        <v>3304</v>
      </c>
      <c r="E3759" s="393"/>
      <c r="F3759" s="393" t="s">
        <v>517</v>
      </c>
      <c r="G3759" s="394">
        <v>2</v>
      </c>
      <c r="H3759" s="395">
        <f>VLOOKUP(B3759,'CMP-SIN-SD-10-2023'!A:D,4,0)</f>
        <v>29.88</v>
      </c>
      <c r="I3759" s="395"/>
      <c r="J3759" s="25">
        <f t="shared" ref="J3759:J3762" si="1652">TRUNC((H3759*G3759),2)</f>
        <v>59.76</v>
      </c>
      <c r="M3759" s="25">
        <f>VLOOKUP(B3759,'CMP-SIN-SD-10-2023'!A:D,4,0)</f>
        <v>29.88</v>
      </c>
      <c r="N3759" s="25" t="b">
        <f t="shared" ref="N3759:N3762" si="1653">M3759=H3759</f>
        <v>1</v>
      </c>
      <c r="O3759" s="377"/>
      <c r="P3759" s="377"/>
    </row>
    <row r="3760" spans="1:16" x14ac:dyDescent="0.25">
      <c r="A3760" s="367" t="str">
        <f t="shared" si="1651"/>
        <v>CCU.05.0034</v>
      </c>
      <c r="B3760" s="226">
        <v>88316</v>
      </c>
      <c r="C3760" s="227"/>
      <c r="D3760" s="227" t="s">
        <v>3346</v>
      </c>
      <c r="E3760" s="228"/>
      <c r="F3760" s="228" t="s">
        <v>517</v>
      </c>
      <c r="G3760" s="368">
        <v>2</v>
      </c>
      <c r="H3760" s="369">
        <f>VLOOKUP(B3760,'CMP-SIN-SD-10-2023'!A:D,4,0)</f>
        <v>21.91</v>
      </c>
      <c r="I3760" s="369"/>
      <c r="J3760" s="25">
        <f t="shared" si="1652"/>
        <v>43.82</v>
      </c>
      <c r="M3760" s="25">
        <f>VLOOKUP(B3760,'CMP-SIN-SD-10-2023'!A:D,4,0)</f>
        <v>21.91</v>
      </c>
      <c r="N3760" s="25" t="b">
        <f t="shared" si="1653"/>
        <v>1</v>
      </c>
      <c r="O3760" s="377"/>
      <c r="P3760" s="377"/>
    </row>
    <row r="3761" spans="1:16" ht="30" x14ac:dyDescent="0.25">
      <c r="A3761" s="367" t="str">
        <f t="shared" si="1651"/>
        <v>CCU.05.0034</v>
      </c>
      <c r="B3761" s="226" t="s">
        <v>14384</v>
      </c>
      <c r="C3761" s="227"/>
      <c r="D3761" s="227" t="s">
        <v>14385</v>
      </c>
      <c r="E3761" s="228"/>
      <c r="F3761" s="228" t="s">
        <v>6</v>
      </c>
      <c r="G3761" s="368">
        <v>1</v>
      </c>
      <c r="H3761" s="369">
        <v>3749.09</v>
      </c>
      <c r="I3761" s="369"/>
      <c r="J3761" s="25">
        <f t="shared" si="1652"/>
        <v>3749.09</v>
      </c>
      <c r="M3761" s="25" t="e">
        <f>VLOOKUP(B3761,'INS-SIN-SD-10-2023'!A:D,4,0)</f>
        <v>#N/A</v>
      </c>
      <c r="N3761" s="25" t="e">
        <f t="shared" si="1653"/>
        <v>#N/A</v>
      </c>
      <c r="O3761" s="377"/>
      <c r="P3761" s="377" t="s">
        <v>13813</v>
      </c>
    </row>
    <row r="3762" spans="1:16" x14ac:dyDescent="0.25">
      <c r="A3762" s="378" t="str">
        <f t="shared" si="1651"/>
        <v>CCU.05.0034</v>
      </c>
      <c r="B3762" s="379" t="s">
        <v>14386</v>
      </c>
      <c r="C3762" s="380"/>
      <c r="D3762" s="380" t="s">
        <v>14387</v>
      </c>
      <c r="E3762" s="381"/>
      <c r="F3762" s="381" t="s">
        <v>6</v>
      </c>
      <c r="G3762" s="382">
        <v>1</v>
      </c>
      <c r="H3762" s="383">
        <v>228.3</v>
      </c>
      <c r="I3762" s="383"/>
      <c r="J3762" s="25">
        <f t="shared" si="1652"/>
        <v>228.3</v>
      </c>
      <c r="M3762" s="25" t="e">
        <f>VLOOKUP(B3762,'INS-SIN-SD-10-2023'!A:D,4,0)</f>
        <v>#N/A</v>
      </c>
      <c r="N3762" s="25" t="e">
        <f t="shared" si="1653"/>
        <v>#N/A</v>
      </c>
      <c r="O3762" s="377"/>
      <c r="P3762" s="377" t="s">
        <v>13813</v>
      </c>
    </row>
    <row r="3763" spans="1:16" ht="30" x14ac:dyDescent="0.25">
      <c r="A3763" s="328" t="s">
        <v>7154</v>
      </c>
      <c r="B3763" s="357"/>
      <c r="C3763" s="339" t="s">
        <v>7155</v>
      </c>
      <c r="D3763" s="339"/>
      <c r="E3763" s="334" t="s">
        <v>6</v>
      </c>
      <c r="F3763" s="334"/>
      <c r="G3763" s="358"/>
      <c r="H3763" s="359"/>
      <c r="I3763" s="340">
        <f>SUMIF(A:A,A3763,J:J)</f>
        <v>3700</v>
      </c>
      <c r="J3763" s="377"/>
      <c r="K3763" s="377"/>
      <c r="L3763" s="377"/>
      <c r="M3763" s="377"/>
      <c r="N3763" s="377"/>
      <c r="O3763" s="377"/>
      <c r="P3763" s="377"/>
    </row>
    <row r="3764" spans="1:16" ht="30" x14ac:dyDescent="0.25">
      <c r="A3764" s="384" t="str">
        <f t="shared" ref="A3764" si="1654">IF(O3764&lt;&gt;0,O3764,A3763)</f>
        <v>CCU.05.0005</v>
      </c>
      <c r="B3764" s="385" t="s">
        <v>14388</v>
      </c>
      <c r="C3764" s="386"/>
      <c r="D3764" s="386" t="s">
        <v>14389</v>
      </c>
      <c r="E3764" s="387"/>
      <c r="F3764" s="387" t="s">
        <v>6</v>
      </c>
      <c r="G3764" s="388">
        <v>1</v>
      </c>
      <c r="H3764" s="389">
        <v>3700</v>
      </c>
      <c r="I3764" s="389"/>
      <c r="J3764" s="25">
        <f t="shared" ref="J3764" si="1655">TRUNC((H3764*G3764),2)</f>
        <v>3700</v>
      </c>
      <c r="M3764" s="25" t="e">
        <f>VLOOKUP(B3764,'CMP-SIN-SD-10-2023'!A:D,4,0)</f>
        <v>#N/A</v>
      </c>
      <c r="N3764" s="25" t="e">
        <f t="shared" ref="N3764" si="1656">M3764=H3764</f>
        <v>#N/A</v>
      </c>
      <c r="O3764" s="377"/>
      <c r="P3764" s="377"/>
    </row>
    <row r="3765" spans="1:16" ht="30" x14ac:dyDescent="0.25">
      <c r="A3765" s="328" t="s">
        <v>7183</v>
      </c>
      <c r="B3765" s="357"/>
      <c r="C3765" s="339" t="s">
        <v>14390</v>
      </c>
      <c r="D3765" s="339"/>
      <c r="E3765" s="334" t="s">
        <v>6</v>
      </c>
      <c r="F3765" s="334"/>
      <c r="G3765" s="358"/>
      <c r="H3765" s="359"/>
      <c r="I3765" s="340">
        <f>SUMIF(A:A,A3765,J:J)</f>
        <v>5926.95</v>
      </c>
      <c r="J3765" s="377"/>
      <c r="K3765" s="377"/>
      <c r="L3765" s="377"/>
      <c r="M3765" s="377"/>
      <c r="N3765" s="377"/>
      <c r="O3765" s="377"/>
      <c r="P3765" s="377"/>
    </row>
    <row r="3766" spans="1:16" ht="30" x14ac:dyDescent="0.25">
      <c r="A3766" s="390" t="str">
        <f t="shared" ref="A3766:A3770" si="1657">IF(O3766&lt;&gt;0,O3766,A3765)</f>
        <v>CCU.05.0015</v>
      </c>
      <c r="B3766" s="391">
        <v>88267</v>
      </c>
      <c r="C3766" s="392"/>
      <c r="D3766" s="392" t="s">
        <v>3307</v>
      </c>
      <c r="E3766" s="393"/>
      <c r="F3766" s="393" t="s">
        <v>517</v>
      </c>
      <c r="G3766" s="394">
        <v>2.5</v>
      </c>
      <c r="H3766" s="395">
        <f>VLOOKUP(B3766,'CMP-SIN-SD-10-2023'!A:D,4,0)</f>
        <v>28.78</v>
      </c>
      <c r="I3766" s="395"/>
      <c r="J3766" s="25">
        <f t="shared" ref="J3766:J3770" si="1658">TRUNC((H3766*G3766),2)</f>
        <v>71.95</v>
      </c>
      <c r="M3766" s="25">
        <f>VLOOKUP(B3766,'CMP-SIN-SD-10-2023'!A:D,4,0)</f>
        <v>28.78</v>
      </c>
      <c r="N3766" s="25" t="b">
        <f t="shared" ref="N3766:N3770" si="1659">M3766=H3766</f>
        <v>1</v>
      </c>
      <c r="O3766" s="377"/>
      <c r="P3766" s="377"/>
    </row>
    <row r="3767" spans="1:16" ht="30" x14ac:dyDescent="0.25">
      <c r="A3767" s="367" t="str">
        <f t="shared" si="1657"/>
        <v>CCU.05.0015</v>
      </c>
      <c r="B3767" s="226">
        <v>88277</v>
      </c>
      <c r="C3767" s="227"/>
      <c r="D3767" s="227" t="s">
        <v>3314</v>
      </c>
      <c r="E3767" s="228"/>
      <c r="F3767" s="228" t="s">
        <v>517</v>
      </c>
      <c r="G3767" s="368">
        <v>2.5</v>
      </c>
      <c r="H3767" s="369">
        <f>VLOOKUP(B3767,'CMP-SIN-SD-10-2023'!A:D,4,0)</f>
        <v>23.51</v>
      </c>
      <c r="I3767" s="369"/>
      <c r="J3767" s="25">
        <f t="shared" si="1658"/>
        <v>58.77</v>
      </c>
      <c r="M3767" s="25">
        <f>VLOOKUP(B3767,'CMP-SIN-SD-10-2023'!A:D,4,0)</f>
        <v>23.51</v>
      </c>
      <c r="N3767" s="25" t="b">
        <f t="shared" si="1659"/>
        <v>1</v>
      </c>
      <c r="O3767" s="377"/>
      <c r="P3767" s="377"/>
    </row>
    <row r="3768" spans="1:16" x14ac:dyDescent="0.25">
      <c r="A3768" s="367" t="str">
        <f t="shared" si="1657"/>
        <v>CCU.05.0015</v>
      </c>
      <c r="B3768" s="226">
        <v>88316</v>
      </c>
      <c r="C3768" s="227"/>
      <c r="D3768" s="227" t="s">
        <v>3346</v>
      </c>
      <c r="E3768" s="228"/>
      <c r="F3768" s="228" t="s">
        <v>517</v>
      </c>
      <c r="G3768" s="368">
        <v>5</v>
      </c>
      <c r="H3768" s="369">
        <f>VLOOKUP(B3768,'CMP-SIN-SD-10-2023'!A:D,4,0)</f>
        <v>21.91</v>
      </c>
      <c r="I3768" s="369"/>
      <c r="J3768" s="25">
        <f t="shared" si="1658"/>
        <v>109.55</v>
      </c>
      <c r="M3768" s="25">
        <f>VLOOKUP(B3768,'CMP-SIN-SD-10-2023'!A:D,4,0)</f>
        <v>21.91</v>
      </c>
      <c r="N3768" s="25" t="b">
        <f t="shared" si="1659"/>
        <v>1</v>
      </c>
      <c r="O3768" s="377"/>
      <c r="P3768" s="377"/>
    </row>
    <row r="3769" spans="1:16" ht="30" x14ac:dyDescent="0.25">
      <c r="A3769" s="367" t="str">
        <f t="shared" si="1657"/>
        <v>CCU.05.0015</v>
      </c>
      <c r="B3769" s="226">
        <v>95139</v>
      </c>
      <c r="C3769" s="227"/>
      <c r="D3769" s="227" t="s">
        <v>371</v>
      </c>
      <c r="E3769" s="228"/>
      <c r="F3769" s="228" t="s">
        <v>273</v>
      </c>
      <c r="G3769" s="368">
        <v>2.5</v>
      </c>
      <c r="H3769" s="369">
        <f>VLOOKUP(B3769,'CMP-SIN-SD-10-2023'!A:D,4,0)</f>
        <v>0.06</v>
      </c>
      <c r="I3769" s="369"/>
      <c r="J3769" s="25">
        <f t="shared" si="1658"/>
        <v>0.15</v>
      </c>
      <c r="M3769" s="25">
        <f>VLOOKUP(B3769,'CMP-SIN-SD-10-2023'!A:D,4,0)</f>
        <v>0.06</v>
      </c>
      <c r="N3769" s="25" t="b">
        <f t="shared" si="1659"/>
        <v>1</v>
      </c>
      <c r="O3769" s="377"/>
      <c r="P3769" s="377"/>
    </row>
    <row r="3770" spans="1:16" ht="60" x14ac:dyDescent="0.25">
      <c r="A3770" s="378" t="str">
        <f t="shared" si="1657"/>
        <v>CCU.05.0015</v>
      </c>
      <c r="B3770" s="379">
        <v>751</v>
      </c>
      <c r="C3770" s="380"/>
      <c r="D3770" s="380" t="s">
        <v>7470</v>
      </c>
      <c r="E3770" s="381"/>
      <c r="F3770" s="381" t="s">
        <v>6</v>
      </c>
      <c r="G3770" s="382">
        <v>1</v>
      </c>
      <c r="H3770" s="383">
        <f>VLOOKUP(B3770,'INS-SIN-SD-10-2023'!A:D,4,0)</f>
        <v>5686.53</v>
      </c>
      <c r="I3770" s="383"/>
      <c r="J3770" s="25">
        <f t="shared" si="1658"/>
        <v>5686.53</v>
      </c>
      <c r="M3770" s="25">
        <f>VLOOKUP(B3770,'INS-SIN-SD-10-2023'!A:D,4,0)</f>
        <v>5686.53</v>
      </c>
      <c r="N3770" s="25" t="b">
        <f t="shared" si="1659"/>
        <v>1</v>
      </c>
      <c r="O3770" s="377"/>
      <c r="P3770" s="377" t="s">
        <v>13773</v>
      </c>
    </row>
    <row r="3771" spans="1:16" ht="30" x14ac:dyDescent="0.25">
      <c r="A3771" s="328" t="s">
        <v>7177</v>
      </c>
      <c r="B3771" s="357"/>
      <c r="C3771" s="339" t="s">
        <v>14391</v>
      </c>
      <c r="D3771" s="339"/>
      <c r="E3771" s="334" t="s">
        <v>16</v>
      </c>
      <c r="F3771" s="334"/>
      <c r="G3771" s="358"/>
      <c r="H3771" s="359"/>
      <c r="I3771" s="340">
        <f>SUMIF(A:A,A3771,J:J)</f>
        <v>52.8</v>
      </c>
      <c r="J3771" s="377"/>
      <c r="K3771" s="377"/>
      <c r="L3771" s="377"/>
      <c r="M3771" s="377"/>
      <c r="N3771" s="377"/>
      <c r="O3771" s="377"/>
      <c r="P3771" s="377"/>
    </row>
    <row r="3772" spans="1:16" ht="45" x14ac:dyDescent="0.25">
      <c r="A3772" s="384" t="str">
        <f t="shared" ref="A3772" si="1660">IF(O3772&lt;&gt;0,O3772,A3771)</f>
        <v>CCU.05.0014</v>
      </c>
      <c r="B3772" s="385">
        <v>20185</v>
      </c>
      <c r="C3772" s="386"/>
      <c r="D3772" s="386" t="s">
        <v>7677</v>
      </c>
      <c r="E3772" s="387"/>
      <c r="F3772" s="387" t="s">
        <v>16</v>
      </c>
      <c r="G3772" s="388">
        <v>2</v>
      </c>
      <c r="H3772" s="389">
        <f>VLOOKUP(B3772,'INS-SIN-SD-10-2023'!A:D,4,0)</f>
        <v>26.4</v>
      </c>
      <c r="I3772" s="389"/>
      <c r="J3772" s="25">
        <f t="shared" ref="J3772" si="1661">TRUNC((H3772*G3772),2)</f>
        <v>52.8</v>
      </c>
      <c r="M3772" s="25">
        <f>VLOOKUP(B3772,'INS-SIN-SD-10-2023'!A:D,4,0)</f>
        <v>26.4</v>
      </c>
      <c r="N3772" s="25" t="b">
        <f t="shared" ref="N3772" si="1662">M3772=H3772</f>
        <v>1</v>
      </c>
      <c r="O3772" s="377"/>
      <c r="P3772" s="377" t="s">
        <v>13773</v>
      </c>
    </row>
    <row r="3773" spans="1:16" ht="75" x14ac:dyDescent="0.25">
      <c r="A3773" s="328">
        <v>94666</v>
      </c>
      <c r="B3773" s="357"/>
      <c r="C3773" s="339" t="s">
        <v>7001</v>
      </c>
      <c r="D3773" s="339"/>
      <c r="E3773" s="334" t="s">
        <v>6</v>
      </c>
      <c r="F3773" s="334"/>
      <c r="G3773" s="358"/>
      <c r="H3773" s="359"/>
      <c r="I3773" s="340">
        <f>SUMIF(A:A,A3773,J:J)</f>
        <v>35.520000000000003</v>
      </c>
      <c r="J3773" s="377"/>
      <c r="K3773" s="377"/>
      <c r="L3773" s="377"/>
      <c r="M3773" s="377"/>
      <c r="N3773" s="377"/>
      <c r="O3773" s="377"/>
      <c r="P3773" s="377"/>
    </row>
    <row r="3774" spans="1:16" ht="30" x14ac:dyDescent="0.25">
      <c r="A3774" s="390">
        <f t="shared" ref="A3774:A3779" si="1663">IF(O3774&lt;&gt;0,O3774,A3773)</f>
        <v>94666</v>
      </c>
      <c r="B3774" s="391">
        <v>88248</v>
      </c>
      <c r="C3774" s="392"/>
      <c r="D3774" s="392" t="s">
        <v>3290</v>
      </c>
      <c r="E3774" s="393"/>
      <c r="F3774" s="393" t="s">
        <v>517</v>
      </c>
      <c r="G3774" s="394">
        <v>0.184</v>
      </c>
      <c r="H3774" s="395">
        <f>VLOOKUP(B3774,'CMP-SIN-SD-10-2023'!A:D,4,0)</f>
        <v>22.17</v>
      </c>
      <c r="I3774" s="395"/>
      <c r="J3774" s="25">
        <f t="shared" ref="J3774:J3779" si="1664">TRUNC((H3774*G3774),2)</f>
        <v>4.07</v>
      </c>
      <c r="M3774" s="25">
        <f>VLOOKUP(B3774,'CMP-SIN-SD-10-2023'!A:D,4,0)</f>
        <v>22.17</v>
      </c>
      <c r="N3774" s="25" t="b">
        <f t="shared" ref="N3774:N3779" si="1665">M3774=H3774</f>
        <v>1</v>
      </c>
      <c r="O3774" s="377"/>
      <c r="P3774" s="377"/>
    </row>
    <row r="3775" spans="1:16" ht="30" x14ac:dyDescent="0.25">
      <c r="A3775" s="367">
        <f t="shared" si="1663"/>
        <v>94666</v>
      </c>
      <c r="B3775" s="226">
        <v>88267</v>
      </c>
      <c r="C3775" s="227"/>
      <c r="D3775" s="227" t="s">
        <v>3307</v>
      </c>
      <c r="E3775" s="228"/>
      <c r="F3775" s="228" t="s">
        <v>517</v>
      </c>
      <c r="G3775" s="368">
        <v>0.184</v>
      </c>
      <c r="H3775" s="369">
        <f>VLOOKUP(B3775,'CMP-SIN-SD-10-2023'!A:D,4,0)</f>
        <v>28.78</v>
      </c>
      <c r="I3775" s="369"/>
      <c r="J3775" s="25">
        <f t="shared" si="1664"/>
        <v>5.29</v>
      </c>
      <c r="M3775" s="25">
        <f>VLOOKUP(B3775,'CMP-SIN-SD-10-2023'!A:D,4,0)</f>
        <v>28.78</v>
      </c>
      <c r="N3775" s="25" t="b">
        <f t="shared" si="1665"/>
        <v>1</v>
      </c>
      <c r="O3775" s="377"/>
      <c r="P3775" s="377"/>
    </row>
    <row r="3776" spans="1:16" ht="30" x14ac:dyDescent="0.25">
      <c r="A3776" s="367">
        <f t="shared" si="1663"/>
        <v>94666</v>
      </c>
      <c r="B3776" s="226">
        <v>104</v>
      </c>
      <c r="C3776" s="227"/>
      <c r="D3776" s="227" t="s">
        <v>7436</v>
      </c>
      <c r="E3776" s="228"/>
      <c r="F3776" s="228" t="s">
        <v>6</v>
      </c>
      <c r="G3776" s="368">
        <v>1</v>
      </c>
      <c r="H3776" s="369">
        <f>VLOOKUP(B3776,'INS-SIN-SD-10-2023'!A:D,4,0)</f>
        <v>19.66</v>
      </c>
      <c r="I3776" s="369"/>
      <c r="J3776" s="25">
        <f t="shared" si="1664"/>
        <v>19.66</v>
      </c>
      <c r="M3776" s="25">
        <f>VLOOKUP(B3776,'INS-SIN-SD-10-2023'!A:D,4,0)</f>
        <v>19.66</v>
      </c>
      <c r="N3776" s="25" t="b">
        <f t="shared" si="1665"/>
        <v>1</v>
      </c>
      <c r="O3776" s="377"/>
      <c r="P3776" s="377" t="s">
        <v>13773</v>
      </c>
    </row>
    <row r="3777" spans="1:16" x14ac:dyDescent="0.25">
      <c r="A3777" s="367">
        <f t="shared" si="1663"/>
        <v>94666</v>
      </c>
      <c r="B3777" s="226">
        <v>20080</v>
      </c>
      <c r="C3777" s="227"/>
      <c r="D3777" s="227" t="s">
        <v>7441</v>
      </c>
      <c r="E3777" s="228"/>
      <c r="F3777" s="228" t="s">
        <v>6</v>
      </c>
      <c r="G3777" s="368">
        <v>0.154</v>
      </c>
      <c r="H3777" s="369">
        <f>VLOOKUP(B3777,'INS-SIN-SD-10-2023'!A:D,4,0)</f>
        <v>21.82</v>
      </c>
      <c r="I3777" s="369"/>
      <c r="J3777" s="25">
        <f t="shared" si="1664"/>
        <v>3.36</v>
      </c>
      <c r="M3777" s="25">
        <f>VLOOKUP(B3777,'INS-SIN-SD-10-2023'!A:D,4,0)</f>
        <v>21.82</v>
      </c>
      <c r="N3777" s="25" t="b">
        <f t="shared" si="1665"/>
        <v>1</v>
      </c>
      <c r="O3777" s="377"/>
      <c r="P3777" s="377" t="s">
        <v>13773</v>
      </c>
    </row>
    <row r="3778" spans="1:16" ht="30" x14ac:dyDescent="0.25">
      <c r="A3778" s="367">
        <f t="shared" si="1663"/>
        <v>94666</v>
      </c>
      <c r="B3778" s="226">
        <v>20083</v>
      </c>
      <c r="C3778" s="227"/>
      <c r="D3778" s="227" t="s">
        <v>7774</v>
      </c>
      <c r="E3778" s="228"/>
      <c r="F3778" s="228" t="s">
        <v>6</v>
      </c>
      <c r="G3778" s="368">
        <v>4.1000000000000002E-2</v>
      </c>
      <c r="H3778" s="369">
        <f>VLOOKUP(B3778,'INS-SIN-SD-10-2023'!A:D,4,0)</f>
        <v>75.75</v>
      </c>
      <c r="I3778" s="369"/>
      <c r="J3778" s="25">
        <f t="shared" si="1664"/>
        <v>3.1</v>
      </c>
      <c r="M3778" s="25">
        <f>VLOOKUP(B3778,'INS-SIN-SD-10-2023'!A:D,4,0)</f>
        <v>75.75</v>
      </c>
      <c r="N3778" s="25" t="b">
        <f t="shared" si="1665"/>
        <v>1</v>
      </c>
      <c r="O3778" s="377"/>
      <c r="P3778" s="377" t="s">
        <v>13773</v>
      </c>
    </row>
    <row r="3779" spans="1:16" x14ac:dyDescent="0.25">
      <c r="A3779" s="378">
        <f t="shared" si="1663"/>
        <v>94666</v>
      </c>
      <c r="B3779" s="379">
        <v>38383</v>
      </c>
      <c r="C3779" s="380"/>
      <c r="D3779" s="380" t="s">
        <v>7660</v>
      </c>
      <c r="E3779" s="381"/>
      <c r="F3779" s="381" t="s">
        <v>6</v>
      </c>
      <c r="G3779" s="382">
        <v>1.7999999999999999E-2</v>
      </c>
      <c r="H3779" s="383">
        <f>VLOOKUP(B3779,'INS-SIN-SD-10-2023'!A:D,4,0)</f>
        <v>2.27</v>
      </c>
      <c r="I3779" s="383"/>
      <c r="J3779" s="25">
        <f t="shared" si="1664"/>
        <v>0.04</v>
      </c>
      <c r="M3779" s="25">
        <f>VLOOKUP(B3779,'INS-SIN-SD-10-2023'!A:D,4,0)</f>
        <v>2.27</v>
      </c>
      <c r="N3779" s="25" t="b">
        <f t="shared" si="1665"/>
        <v>1</v>
      </c>
      <c r="O3779" s="377"/>
      <c r="P3779" s="377" t="s">
        <v>13773</v>
      </c>
    </row>
    <row r="3780" spans="1:16" ht="30" x14ac:dyDescent="0.25">
      <c r="A3780" s="328">
        <v>103009</v>
      </c>
      <c r="B3780" s="357"/>
      <c r="C3780" s="339" t="s">
        <v>4622</v>
      </c>
      <c r="D3780" s="339"/>
      <c r="E3780" s="334" t="s">
        <v>6</v>
      </c>
      <c r="F3780" s="334"/>
      <c r="G3780" s="358"/>
      <c r="H3780" s="359"/>
      <c r="I3780" s="340">
        <f>SUMIF(A:A,A3780,J:J)</f>
        <v>342.75</v>
      </c>
      <c r="J3780" s="377"/>
      <c r="K3780" s="377"/>
      <c r="L3780" s="377"/>
      <c r="M3780" s="377"/>
      <c r="N3780" s="377"/>
      <c r="O3780" s="377"/>
      <c r="P3780" s="377"/>
    </row>
    <row r="3781" spans="1:16" ht="30" x14ac:dyDescent="0.25">
      <c r="A3781" s="390">
        <f t="shared" ref="A3781:A3784" si="1666">IF(O3781&lt;&gt;0,O3781,A3780)</f>
        <v>103009</v>
      </c>
      <c r="B3781" s="391">
        <v>88248</v>
      </c>
      <c r="C3781" s="392"/>
      <c r="D3781" s="392" t="s">
        <v>3290</v>
      </c>
      <c r="E3781" s="393"/>
      <c r="F3781" s="393" t="s">
        <v>517</v>
      </c>
      <c r="G3781" s="394">
        <v>0.4546</v>
      </c>
      <c r="H3781" s="395">
        <f>VLOOKUP(B3781,'CMP-SIN-SD-10-2023'!A:D,4,0)</f>
        <v>22.17</v>
      </c>
      <c r="I3781" s="395"/>
      <c r="J3781" s="25">
        <f t="shared" ref="J3781:J3784" si="1667">TRUNC((H3781*G3781),2)</f>
        <v>10.07</v>
      </c>
      <c r="M3781" s="25">
        <f>VLOOKUP(B3781,'CMP-SIN-SD-10-2023'!A:D,4,0)</f>
        <v>22.17</v>
      </c>
      <c r="N3781" s="25" t="b">
        <f t="shared" ref="N3781:N3784" si="1668">M3781=H3781</f>
        <v>1</v>
      </c>
      <c r="O3781" s="377"/>
      <c r="P3781" s="377"/>
    </row>
    <row r="3782" spans="1:16" ht="30" x14ac:dyDescent="0.25">
      <c r="A3782" s="367">
        <f t="shared" si="1666"/>
        <v>103009</v>
      </c>
      <c r="B3782" s="226">
        <v>88267</v>
      </c>
      <c r="C3782" s="227"/>
      <c r="D3782" s="227" t="s">
        <v>3307</v>
      </c>
      <c r="E3782" s="228"/>
      <c r="F3782" s="228" t="s">
        <v>517</v>
      </c>
      <c r="G3782" s="368">
        <v>0.4546</v>
      </c>
      <c r="H3782" s="369">
        <f>VLOOKUP(B3782,'CMP-SIN-SD-10-2023'!A:D,4,0)</f>
        <v>28.78</v>
      </c>
      <c r="I3782" s="369"/>
      <c r="J3782" s="25">
        <f t="shared" si="1667"/>
        <v>13.08</v>
      </c>
      <c r="M3782" s="25">
        <f>VLOOKUP(B3782,'CMP-SIN-SD-10-2023'!A:D,4,0)</f>
        <v>28.78</v>
      </c>
      <c r="N3782" s="25" t="b">
        <f t="shared" si="1668"/>
        <v>1</v>
      </c>
      <c r="O3782" s="377"/>
      <c r="P3782" s="377"/>
    </row>
    <row r="3783" spans="1:16" x14ac:dyDescent="0.25">
      <c r="A3783" s="367">
        <f t="shared" si="1666"/>
        <v>103009</v>
      </c>
      <c r="B3783" s="226">
        <v>3148</v>
      </c>
      <c r="C3783" s="227"/>
      <c r="D3783" s="227" t="s">
        <v>7618</v>
      </c>
      <c r="E3783" s="228"/>
      <c r="F3783" s="228" t="s">
        <v>6</v>
      </c>
      <c r="G3783" s="368">
        <v>3.0200000000000001E-2</v>
      </c>
      <c r="H3783" s="369">
        <f>VLOOKUP(B3783,'INS-SIN-SD-10-2023'!A:D,4,0)</f>
        <v>14.6</v>
      </c>
      <c r="I3783" s="369"/>
      <c r="J3783" s="25">
        <f t="shared" si="1667"/>
        <v>0.44</v>
      </c>
      <c r="M3783" s="25">
        <f>VLOOKUP(B3783,'INS-SIN-SD-10-2023'!A:D,4,0)</f>
        <v>14.6</v>
      </c>
      <c r="N3783" s="25" t="b">
        <f t="shared" si="1668"/>
        <v>1</v>
      </c>
      <c r="O3783" s="377"/>
      <c r="P3783" s="377" t="s">
        <v>13773</v>
      </c>
    </row>
    <row r="3784" spans="1:16" ht="30" x14ac:dyDescent="0.25">
      <c r="A3784" s="378">
        <f t="shared" si="1666"/>
        <v>103009</v>
      </c>
      <c r="B3784" s="379">
        <v>12657</v>
      </c>
      <c r="C3784" s="380"/>
      <c r="D3784" s="380" t="s">
        <v>5055</v>
      </c>
      <c r="E3784" s="381"/>
      <c r="F3784" s="381" t="s">
        <v>6</v>
      </c>
      <c r="G3784" s="382">
        <v>1</v>
      </c>
      <c r="H3784" s="383">
        <f>VLOOKUP(B3784,'INS-SIN-SD-10-2023'!A:D,4,0)</f>
        <v>319.16000000000003</v>
      </c>
      <c r="I3784" s="383"/>
      <c r="J3784" s="25">
        <f t="shared" si="1667"/>
        <v>319.16000000000003</v>
      </c>
      <c r="M3784" s="25">
        <f>VLOOKUP(B3784,'INS-SIN-SD-10-2023'!A:D,4,0)</f>
        <v>319.16000000000003</v>
      </c>
      <c r="N3784" s="25" t="b">
        <f t="shared" si="1668"/>
        <v>1</v>
      </c>
      <c r="O3784" s="377"/>
      <c r="P3784" s="377" t="s">
        <v>13773</v>
      </c>
    </row>
    <row r="3785" spans="1:16" ht="30" x14ac:dyDescent="0.25">
      <c r="A3785" s="328">
        <v>89612</v>
      </c>
      <c r="B3785" s="357"/>
      <c r="C3785" s="339" t="s">
        <v>5982</v>
      </c>
      <c r="D3785" s="339"/>
      <c r="E3785" s="334" t="s">
        <v>6</v>
      </c>
      <c r="F3785" s="334"/>
      <c r="G3785" s="358"/>
      <c r="H3785" s="359"/>
      <c r="I3785" s="340">
        <f>SUMIF(A:A,A3785,J:J)</f>
        <v>159.88000000000002</v>
      </c>
      <c r="J3785" s="377"/>
      <c r="K3785" s="377"/>
      <c r="L3785" s="377"/>
      <c r="M3785" s="377"/>
      <c r="N3785" s="377"/>
      <c r="O3785" s="377"/>
      <c r="P3785" s="377"/>
    </row>
    <row r="3786" spans="1:16" ht="30" x14ac:dyDescent="0.25">
      <c r="A3786" s="390">
        <f t="shared" ref="A3786:A3791" si="1669">IF(O3786&lt;&gt;0,O3786,A3785)</f>
        <v>89612</v>
      </c>
      <c r="B3786" s="391">
        <v>88248</v>
      </c>
      <c r="C3786" s="392"/>
      <c r="D3786" s="392" t="s">
        <v>3290</v>
      </c>
      <c r="E3786" s="393"/>
      <c r="F3786" s="393" t="s">
        <v>517</v>
      </c>
      <c r="G3786" s="394">
        <v>0.12239999999999999</v>
      </c>
      <c r="H3786" s="395">
        <f>VLOOKUP(B3786,'CMP-SIN-SD-10-2023'!A:D,4,0)</f>
        <v>22.17</v>
      </c>
      <c r="I3786" s="395"/>
      <c r="J3786" s="25">
        <f t="shared" ref="J3786:J3791" si="1670">TRUNC((H3786*G3786),2)</f>
        <v>2.71</v>
      </c>
      <c r="M3786" s="25">
        <f>VLOOKUP(B3786,'CMP-SIN-SD-10-2023'!A:D,4,0)</f>
        <v>22.17</v>
      </c>
      <c r="N3786" s="25" t="b">
        <f t="shared" ref="N3786:N3791" si="1671">M3786=H3786</f>
        <v>1</v>
      </c>
      <c r="O3786" s="377"/>
      <c r="P3786" s="377"/>
    </row>
    <row r="3787" spans="1:16" ht="30" x14ac:dyDescent="0.25">
      <c r="A3787" s="367">
        <f t="shared" si="1669"/>
        <v>89612</v>
      </c>
      <c r="B3787" s="226">
        <v>88267</v>
      </c>
      <c r="C3787" s="227"/>
      <c r="D3787" s="227" t="s">
        <v>3307</v>
      </c>
      <c r="E3787" s="228"/>
      <c r="F3787" s="228" t="s">
        <v>517</v>
      </c>
      <c r="G3787" s="368">
        <v>0.12239999999999999</v>
      </c>
      <c r="H3787" s="369">
        <f>VLOOKUP(B3787,'CMP-SIN-SD-10-2023'!A:D,4,0)</f>
        <v>28.78</v>
      </c>
      <c r="I3787" s="369"/>
      <c r="J3787" s="25">
        <f t="shared" si="1670"/>
        <v>3.52</v>
      </c>
      <c r="M3787" s="25">
        <f>VLOOKUP(B3787,'CMP-SIN-SD-10-2023'!A:D,4,0)</f>
        <v>28.78</v>
      </c>
      <c r="N3787" s="25" t="b">
        <f t="shared" si="1671"/>
        <v>1</v>
      </c>
      <c r="O3787" s="377"/>
      <c r="P3787" s="377"/>
    </row>
    <row r="3788" spans="1:16" x14ac:dyDescent="0.25">
      <c r="A3788" s="367">
        <f t="shared" si="1669"/>
        <v>89612</v>
      </c>
      <c r="B3788" s="226">
        <v>122</v>
      </c>
      <c r="C3788" s="227"/>
      <c r="D3788" s="227" t="s">
        <v>7440</v>
      </c>
      <c r="E3788" s="228"/>
      <c r="F3788" s="228" t="s">
        <v>6</v>
      </c>
      <c r="G3788" s="368">
        <v>2.5899999999999999E-2</v>
      </c>
      <c r="H3788" s="369">
        <f>VLOOKUP(B3788,'INS-SIN-SD-10-2023'!A:D,4,0)</f>
        <v>66.86</v>
      </c>
      <c r="I3788" s="369"/>
      <c r="J3788" s="25">
        <f t="shared" si="1670"/>
        <v>1.73</v>
      </c>
      <c r="M3788" s="25">
        <f>VLOOKUP(B3788,'INS-SIN-SD-10-2023'!A:D,4,0)</f>
        <v>66.86</v>
      </c>
      <c r="N3788" s="25" t="b">
        <f t="shared" si="1671"/>
        <v>1</v>
      </c>
      <c r="O3788" s="377"/>
      <c r="P3788" s="377" t="s">
        <v>13773</v>
      </c>
    </row>
    <row r="3789" spans="1:16" ht="30" x14ac:dyDescent="0.25">
      <c r="A3789" s="367">
        <f t="shared" si="1669"/>
        <v>89612</v>
      </c>
      <c r="B3789" s="226">
        <v>20083</v>
      </c>
      <c r="C3789" s="227"/>
      <c r="D3789" s="227" t="s">
        <v>7774</v>
      </c>
      <c r="E3789" s="228"/>
      <c r="F3789" s="228" t="s">
        <v>6</v>
      </c>
      <c r="G3789" s="368">
        <v>0.05</v>
      </c>
      <c r="H3789" s="369">
        <f>VLOOKUP(B3789,'INS-SIN-SD-10-2023'!A:D,4,0)</f>
        <v>75.75</v>
      </c>
      <c r="I3789" s="369"/>
      <c r="J3789" s="25">
        <f t="shared" si="1670"/>
        <v>3.78</v>
      </c>
      <c r="M3789" s="25">
        <f>VLOOKUP(B3789,'INS-SIN-SD-10-2023'!A:D,4,0)</f>
        <v>75.75</v>
      </c>
      <c r="N3789" s="25" t="b">
        <f t="shared" si="1671"/>
        <v>1</v>
      </c>
      <c r="O3789" s="377"/>
      <c r="P3789" s="377" t="s">
        <v>13773</v>
      </c>
    </row>
    <row r="3790" spans="1:16" x14ac:dyDescent="0.25">
      <c r="A3790" s="367">
        <f t="shared" si="1669"/>
        <v>89612</v>
      </c>
      <c r="B3790" s="226">
        <v>9909</v>
      </c>
      <c r="C3790" s="227"/>
      <c r="D3790" s="227" t="s">
        <v>14392</v>
      </c>
      <c r="E3790" s="228"/>
      <c r="F3790" s="228" t="s">
        <v>6</v>
      </c>
      <c r="G3790" s="368">
        <v>1</v>
      </c>
      <c r="H3790" s="369">
        <f>VLOOKUP(B3790,'INS-SIN-SD-10-2023'!A:D,4,0)</f>
        <v>148.08000000000001</v>
      </c>
      <c r="I3790" s="369"/>
      <c r="J3790" s="25">
        <f t="shared" si="1670"/>
        <v>148.08000000000001</v>
      </c>
      <c r="M3790" s="25">
        <f>VLOOKUP(B3790,'INS-SIN-SD-10-2023'!A:D,4,0)</f>
        <v>148.08000000000001</v>
      </c>
      <c r="N3790" s="25" t="b">
        <f t="shared" si="1671"/>
        <v>1</v>
      </c>
      <c r="O3790" s="377"/>
      <c r="P3790" s="377" t="s">
        <v>13773</v>
      </c>
    </row>
    <row r="3791" spans="1:16" x14ac:dyDescent="0.25">
      <c r="A3791" s="378">
        <f t="shared" si="1669"/>
        <v>89612</v>
      </c>
      <c r="B3791" s="379">
        <v>38383</v>
      </c>
      <c r="C3791" s="380"/>
      <c r="D3791" s="380" t="s">
        <v>7660</v>
      </c>
      <c r="E3791" s="381"/>
      <c r="F3791" s="381" t="s">
        <v>6</v>
      </c>
      <c r="G3791" s="382">
        <v>2.75E-2</v>
      </c>
      <c r="H3791" s="383">
        <f>VLOOKUP(B3791,'INS-SIN-SD-10-2023'!A:D,4,0)</f>
        <v>2.27</v>
      </c>
      <c r="I3791" s="383"/>
      <c r="J3791" s="25">
        <f t="shared" si="1670"/>
        <v>0.06</v>
      </c>
      <c r="M3791" s="25">
        <f>VLOOKUP(B3791,'INS-SIN-SD-10-2023'!A:D,4,0)</f>
        <v>2.27</v>
      </c>
      <c r="N3791" s="25" t="b">
        <f t="shared" si="1671"/>
        <v>1</v>
      </c>
      <c r="O3791" s="377"/>
      <c r="P3791" s="377" t="s">
        <v>13773</v>
      </c>
    </row>
    <row r="3792" spans="1:16" ht="45" x14ac:dyDescent="0.25">
      <c r="A3792" s="328">
        <v>89805</v>
      </c>
      <c r="B3792" s="357"/>
      <c r="C3792" s="339" t="s">
        <v>6136</v>
      </c>
      <c r="D3792" s="339"/>
      <c r="E3792" s="334" t="s">
        <v>6</v>
      </c>
      <c r="F3792" s="334"/>
      <c r="G3792" s="358"/>
      <c r="H3792" s="359"/>
      <c r="I3792" s="340">
        <f>SUMIF(A:A,A3792,J:J)</f>
        <v>19.569999999999997</v>
      </c>
      <c r="J3792" s="377"/>
      <c r="K3792" s="377"/>
      <c r="L3792" s="377"/>
      <c r="M3792" s="377"/>
      <c r="N3792" s="377"/>
      <c r="O3792" s="377"/>
      <c r="P3792" s="377"/>
    </row>
    <row r="3793" spans="1:16" ht="30" x14ac:dyDescent="0.25">
      <c r="A3793" s="390">
        <f t="shared" ref="A3793:A3797" si="1672">IF(O3793&lt;&gt;0,O3793,A3792)</f>
        <v>89805</v>
      </c>
      <c r="B3793" s="391">
        <v>88248</v>
      </c>
      <c r="C3793" s="392"/>
      <c r="D3793" s="392" t="s">
        <v>3290</v>
      </c>
      <c r="E3793" s="393"/>
      <c r="F3793" s="393" t="s">
        <v>517</v>
      </c>
      <c r="G3793" s="394">
        <v>0.12570000000000001</v>
      </c>
      <c r="H3793" s="395">
        <f>VLOOKUP(B3793,'CMP-SIN-SD-10-2023'!A:D,4,0)</f>
        <v>22.17</v>
      </c>
      <c r="I3793" s="395"/>
      <c r="J3793" s="25">
        <f t="shared" ref="J3793:J3797" si="1673">TRUNC((H3793*G3793),2)</f>
        <v>2.78</v>
      </c>
      <c r="M3793" s="25">
        <f>VLOOKUP(B3793,'CMP-SIN-SD-10-2023'!A:D,4,0)</f>
        <v>22.17</v>
      </c>
      <c r="N3793" s="25" t="b">
        <f t="shared" ref="N3793:N3797" si="1674">M3793=H3793</f>
        <v>1</v>
      </c>
      <c r="O3793" s="377"/>
      <c r="P3793" s="377"/>
    </row>
    <row r="3794" spans="1:16" ht="30" x14ac:dyDescent="0.25">
      <c r="A3794" s="367">
        <f t="shared" si="1672"/>
        <v>89805</v>
      </c>
      <c r="B3794" s="226">
        <v>88267</v>
      </c>
      <c r="C3794" s="227"/>
      <c r="D3794" s="227" t="s">
        <v>3307</v>
      </c>
      <c r="E3794" s="228"/>
      <c r="F3794" s="228" t="s">
        <v>517</v>
      </c>
      <c r="G3794" s="368">
        <v>0.12570000000000001</v>
      </c>
      <c r="H3794" s="369">
        <f>VLOOKUP(B3794,'CMP-SIN-SD-10-2023'!A:D,4,0)</f>
        <v>28.78</v>
      </c>
      <c r="I3794" s="369"/>
      <c r="J3794" s="25">
        <f t="shared" si="1673"/>
        <v>3.61</v>
      </c>
      <c r="M3794" s="25">
        <f>VLOOKUP(B3794,'CMP-SIN-SD-10-2023'!A:D,4,0)</f>
        <v>28.78</v>
      </c>
      <c r="N3794" s="25" t="b">
        <f t="shared" si="1674"/>
        <v>1</v>
      </c>
      <c r="O3794" s="377"/>
      <c r="P3794" s="377"/>
    </row>
    <row r="3795" spans="1:16" ht="30" x14ac:dyDescent="0.25">
      <c r="A3795" s="367">
        <f t="shared" si="1672"/>
        <v>89805</v>
      </c>
      <c r="B3795" s="226">
        <v>297</v>
      </c>
      <c r="C3795" s="227"/>
      <c r="D3795" s="227" t="s">
        <v>7445</v>
      </c>
      <c r="E3795" s="228"/>
      <c r="F3795" s="228" t="s">
        <v>6</v>
      </c>
      <c r="G3795" s="368">
        <v>2</v>
      </c>
      <c r="H3795" s="369">
        <f>VLOOKUP(B3795,'INS-SIN-SD-10-2023'!A:D,4,0)</f>
        <v>2.4700000000000002</v>
      </c>
      <c r="I3795" s="369"/>
      <c r="J3795" s="25">
        <f t="shared" si="1673"/>
        <v>4.9400000000000004</v>
      </c>
      <c r="M3795" s="25">
        <f>VLOOKUP(B3795,'INS-SIN-SD-10-2023'!A:D,4,0)</f>
        <v>2.4700000000000002</v>
      </c>
      <c r="N3795" s="25" t="b">
        <f t="shared" si="1674"/>
        <v>1</v>
      </c>
      <c r="O3795" s="377"/>
      <c r="P3795" s="377" t="s">
        <v>13773</v>
      </c>
    </row>
    <row r="3796" spans="1:16" ht="30" x14ac:dyDescent="0.25">
      <c r="A3796" s="367">
        <f t="shared" si="1672"/>
        <v>89805</v>
      </c>
      <c r="B3796" s="226">
        <v>3509</v>
      </c>
      <c r="C3796" s="227"/>
      <c r="D3796" s="227" t="s">
        <v>7641</v>
      </c>
      <c r="E3796" s="228"/>
      <c r="F3796" s="228" t="s">
        <v>6</v>
      </c>
      <c r="G3796" s="368">
        <v>1</v>
      </c>
      <c r="H3796" s="369">
        <f>VLOOKUP(B3796,'INS-SIN-SD-10-2023'!A:D,4,0)</f>
        <v>6.18</v>
      </c>
      <c r="I3796" s="369"/>
      <c r="J3796" s="25">
        <f t="shared" si="1673"/>
        <v>6.18</v>
      </c>
      <c r="M3796" s="25">
        <f>VLOOKUP(B3796,'INS-SIN-SD-10-2023'!A:D,4,0)</f>
        <v>6.18</v>
      </c>
      <c r="N3796" s="25" t="b">
        <f t="shared" si="1674"/>
        <v>1</v>
      </c>
      <c r="O3796" s="377"/>
      <c r="P3796" s="377" t="s">
        <v>13773</v>
      </c>
    </row>
    <row r="3797" spans="1:16" ht="45" x14ac:dyDescent="0.25">
      <c r="A3797" s="378">
        <f t="shared" si="1672"/>
        <v>89805</v>
      </c>
      <c r="B3797" s="379">
        <v>20078</v>
      </c>
      <c r="C3797" s="380"/>
      <c r="D3797" s="380" t="s">
        <v>7708</v>
      </c>
      <c r="E3797" s="381"/>
      <c r="F3797" s="381" t="s">
        <v>6</v>
      </c>
      <c r="G3797" s="382">
        <v>7.4999999999999997E-2</v>
      </c>
      <c r="H3797" s="383">
        <f>VLOOKUP(B3797,'INS-SIN-SD-10-2023'!A:D,4,0)</f>
        <v>27.59</v>
      </c>
      <c r="I3797" s="383"/>
      <c r="J3797" s="25">
        <f t="shared" si="1673"/>
        <v>2.06</v>
      </c>
      <c r="M3797" s="25">
        <f>VLOOKUP(B3797,'INS-SIN-SD-10-2023'!A:D,4,0)</f>
        <v>27.59</v>
      </c>
      <c r="N3797" s="25" t="b">
        <f t="shared" si="1674"/>
        <v>1</v>
      </c>
      <c r="O3797" s="377"/>
      <c r="P3797" s="377" t="s">
        <v>13773</v>
      </c>
    </row>
    <row r="3798" spans="1:16" ht="45" x14ac:dyDescent="0.25">
      <c r="A3798" s="328">
        <v>89806</v>
      </c>
      <c r="B3798" s="357"/>
      <c r="C3798" s="339" t="s">
        <v>6137</v>
      </c>
      <c r="D3798" s="339"/>
      <c r="E3798" s="334" t="s">
        <v>6</v>
      </c>
      <c r="F3798" s="334"/>
      <c r="G3798" s="358"/>
      <c r="H3798" s="359"/>
      <c r="I3798" s="340">
        <f>SUMIF(A:A,A3798,J:J)</f>
        <v>20.439999999999998</v>
      </c>
      <c r="J3798" s="377"/>
      <c r="K3798" s="377"/>
      <c r="L3798" s="377"/>
      <c r="M3798" s="377"/>
      <c r="N3798" s="377"/>
      <c r="O3798" s="377"/>
      <c r="P3798" s="377"/>
    </row>
    <row r="3799" spans="1:16" ht="30" x14ac:dyDescent="0.25">
      <c r="A3799" s="390">
        <f t="shared" ref="A3799:A3803" si="1675">IF(O3799&lt;&gt;0,O3799,A3798)</f>
        <v>89806</v>
      </c>
      <c r="B3799" s="391">
        <v>88248</v>
      </c>
      <c r="C3799" s="392"/>
      <c r="D3799" s="392" t="s">
        <v>3290</v>
      </c>
      <c r="E3799" s="393"/>
      <c r="F3799" s="393" t="s">
        <v>517</v>
      </c>
      <c r="G3799" s="394">
        <v>0.12570000000000001</v>
      </c>
      <c r="H3799" s="395">
        <f>VLOOKUP(B3799,'CMP-SIN-SD-10-2023'!A:D,4,0)</f>
        <v>22.17</v>
      </c>
      <c r="I3799" s="395"/>
      <c r="J3799" s="25">
        <f t="shared" ref="J3799:J3803" si="1676">TRUNC((H3799*G3799),2)</f>
        <v>2.78</v>
      </c>
      <c r="M3799" s="25">
        <f>VLOOKUP(B3799,'CMP-SIN-SD-10-2023'!A:D,4,0)</f>
        <v>22.17</v>
      </c>
      <c r="N3799" s="25" t="b">
        <f t="shared" ref="N3799:N3803" si="1677">M3799=H3799</f>
        <v>1</v>
      </c>
      <c r="O3799" s="377"/>
      <c r="P3799" s="377"/>
    </row>
    <row r="3800" spans="1:16" ht="30" x14ac:dyDescent="0.25">
      <c r="A3800" s="367">
        <f t="shared" si="1675"/>
        <v>89806</v>
      </c>
      <c r="B3800" s="226">
        <v>88267</v>
      </c>
      <c r="C3800" s="227"/>
      <c r="D3800" s="227" t="s">
        <v>3307</v>
      </c>
      <c r="E3800" s="228"/>
      <c r="F3800" s="228" t="s">
        <v>517</v>
      </c>
      <c r="G3800" s="368">
        <v>0.12570000000000001</v>
      </c>
      <c r="H3800" s="369">
        <f>VLOOKUP(B3800,'CMP-SIN-SD-10-2023'!A:D,4,0)</f>
        <v>28.78</v>
      </c>
      <c r="I3800" s="369"/>
      <c r="J3800" s="25">
        <f t="shared" si="1676"/>
        <v>3.61</v>
      </c>
      <c r="M3800" s="25">
        <f>VLOOKUP(B3800,'CMP-SIN-SD-10-2023'!A:D,4,0)</f>
        <v>28.78</v>
      </c>
      <c r="N3800" s="25" t="b">
        <f t="shared" si="1677"/>
        <v>1</v>
      </c>
      <c r="O3800" s="377"/>
      <c r="P3800" s="377"/>
    </row>
    <row r="3801" spans="1:16" ht="30" x14ac:dyDescent="0.25">
      <c r="A3801" s="367">
        <f t="shared" si="1675"/>
        <v>89806</v>
      </c>
      <c r="B3801" s="226">
        <v>297</v>
      </c>
      <c r="C3801" s="227"/>
      <c r="D3801" s="227" t="s">
        <v>7445</v>
      </c>
      <c r="E3801" s="228"/>
      <c r="F3801" s="228" t="s">
        <v>6</v>
      </c>
      <c r="G3801" s="368">
        <v>2</v>
      </c>
      <c r="H3801" s="369">
        <f>VLOOKUP(B3801,'INS-SIN-SD-10-2023'!A:D,4,0)</f>
        <v>2.4700000000000002</v>
      </c>
      <c r="I3801" s="369"/>
      <c r="J3801" s="25">
        <f t="shared" si="1676"/>
        <v>4.9400000000000004</v>
      </c>
      <c r="M3801" s="25">
        <f>VLOOKUP(B3801,'INS-SIN-SD-10-2023'!A:D,4,0)</f>
        <v>2.4700000000000002</v>
      </c>
      <c r="N3801" s="25" t="b">
        <f t="shared" si="1677"/>
        <v>1</v>
      </c>
      <c r="O3801" s="377"/>
      <c r="P3801" s="377" t="s">
        <v>13773</v>
      </c>
    </row>
    <row r="3802" spans="1:16" ht="30" x14ac:dyDescent="0.25">
      <c r="A3802" s="367">
        <f t="shared" si="1675"/>
        <v>89806</v>
      </c>
      <c r="B3802" s="226">
        <v>3519</v>
      </c>
      <c r="C3802" s="227"/>
      <c r="D3802" s="227" t="s">
        <v>7638</v>
      </c>
      <c r="E3802" s="228"/>
      <c r="F3802" s="228" t="s">
        <v>6</v>
      </c>
      <c r="G3802" s="368">
        <v>1</v>
      </c>
      <c r="H3802" s="369">
        <f>VLOOKUP(B3802,'INS-SIN-SD-10-2023'!A:D,4,0)</f>
        <v>7.05</v>
      </c>
      <c r="I3802" s="369"/>
      <c r="J3802" s="25">
        <f t="shared" si="1676"/>
        <v>7.05</v>
      </c>
      <c r="M3802" s="25">
        <f>VLOOKUP(B3802,'INS-SIN-SD-10-2023'!A:D,4,0)</f>
        <v>7.05</v>
      </c>
      <c r="N3802" s="25" t="b">
        <f t="shared" si="1677"/>
        <v>1</v>
      </c>
      <c r="O3802" s="377"/>
      <c r="P3802" s="377" t="s">
        <v>13773</v>
      </c>
    </row>
    <row r="3803" spans="1:16" ht="45" x14ac:dyDescent="0.25">
      <c r="A3803" s="378">
        <f t="shared" si="1675"/>
        <v>89806</v>
      </c>
      <c r="B3803" s="379">
        <v>20078</v>
      </c>
      <c r="C3803" s="380"/>
      <c r="D3803" s="380" t="s">
        <v>7708</v>
      </c>
      <c r="E3803" s="381"/>
      <c r="F3803" s="381" t="s">
        <v>6</v>
      </c>
      <c r="G3803" s="382">
        <v>7.4999999999999997E-2</v>
      </c>
      <c r="H3803" s="383">
        <f>VLOOKUP(B3803,'INS-SIN-SD-10-2023'!A:D,4,0)</f>
        <v>27.59</v>
      </c>
      <c r="I3803" s="383"/>
      <c r="J3803" s="25">
        <f t="shared" si="1676"/>
        <v>2.06</v>
      </c>
      <c r="M3803" s="25">
        <f>VLOOKUP(B3803,'INS-SIN-SD-10-2023'!A:D,4,0)</f>
        <v>27.59</v>
      </c>
      <c r="N3803" s="25" t="b">
        <f t="shared" si="1677"/>
        <v>1</v>
      </c>
      <c r="O3803" s="377"/>
      <c r="P3803" s="377" t="s">
        <v>13773</v>
      </c>
    </row>
    <row r="3804" spans="1:16" ht="45" x14ac:dyDescent="0.25">
      <c r="A3804" s="328">
        <v>89830</v>
      </c>
      <c r="B3804" s="357"/>
      <c r="C3804" s="339" t="s">
        <v>6160</v>
      </c>
      <c r="D3804" s="339"/>
      <c r="E3804" s="334" t="s">
        <v>6</v>
      </c>
      <c r="F3804" s="334"/>
      <c r="G3804" s="358"/>
      <c r="H3804" s="359"/>
      <c r="I3804" s="340">
        <f>SUMIF(A:A,A3804,J:J)</f>
        <v>35.640000000000008</v>
      </c>
      <c r="J3804" s="377"/>
      <c r="K3804" s="377"/>
      <c r="L3804" s="377"/>
      <c r="M3804" s="377"/>
      <c r="N3804" s="377"/>
      <c r="O3804" s="377"/>
      <c r="P3804" s="377"/>
    </row>
    <row r="3805" spans="1:16" ht="30" x14ac:dyDescent="0.25">
      <c r="A3805" s="390">
        <f t="shared" ref="A3805:A3809" si="1678">IF(O3805&lt;&gt;0,O3805,A3804)</f>
        <v>89830</v>
      </c>
      <c r="B3805" s="391">
        <v>88248</v>
      </c>
      <c r="C3805" s="392"/>
      <c r="D3805" s="392" t="s">
        <v>3290</v>
      </c>
      <c r="E3805" s="393"/>
      <c r="F3805" s="393" t="s">
        <v>517</v>
      </c>
      <c r="G3805" s="394">
        <v>0.1676</v>
      </c>
      <c r="H3805" s="395">
        <f>VLOOKUP(B3805,'CMP-SIN-SD-10-2023'!A:D,4,0)</f>
        <v>22.17</v>
      </c>
      <c r="I3805" s="395"/>
      <c r="J3805" s="25">
        <f t="shared" ref="J3805:J3809" si="1679">TRUNC((H3805*G3805),2)</f>
        <v>3.71</v>
      </c>
      <c r="M3805" s="25">
        <f>VLOOKUP(B3805,'CMP-SIN-SD-10-2023'!A:D,4,0)</f>
        <v>22.17</v>
      </c>
      <c r="N3805" s="25" t="b">
        <f t="shared" ref="N3805:N3809" si="1680">M3805=H3805</f>
        <v>1</v>
      </c>
      <c r="O3805" s="377"/>
      <c r="P3805" s="377"/>
    </row>
    <row r="3806" spans="1:16" ht="30" x14ac:dyDescent="0.25">
      <c r="A3806" s="367">
        <f t="shared" si="1678"/>
        <v>89830</v>
      </c>
      <c r="B3806" s="226">
        <v>88267</v>
      </c>
      <c r="C3806" s="227"/>
      <c r="D3806" s="227" t="s">
        <v>3307</v>
      </c>
      <c r="E3806" s="228"/>
      <c r="F3806" s="228" t="s">
        <v>517</v>
      </c>
      <c r="G3806" s="368">
        <v>0.1676</v>
      </c>
      <c r="H3806" s="369">
        <f>VLOOKUP(B3806,'CMP-SIN-SD-10-2023'!A:D,4,0)</f>
        <v>28.78</v>
      </c>
      <c r="I3806" s="369"/>
      <c r="J3806" s="25">
        <f t="shared" si="1679"/>
        <v>4.82</v>
      </c>
      <c r="M3806" s="25">
        <f>VLOOKUP(B3806,'CMP-SIN-SD-10-2023'!A:D,4,0)</f>
        <v>28.78</v>
      </c>
      <c r="N3806" s="25" t="b">
        <f t="shared" si="1680"/>
        <v>1</v>
      </c>
      <c r="O3806" s="377"/>
      <c r="P3806" s="377"/>
    </row>
    <row r="3807" spans="1:16" ht="30" x14ac:dyDescent="0.25">
      <c r="A3807" s="367">
        <f t="shared" si="1678"/>
        <v>89830</v>
      </c>
      <c r="B3807" s="226">
        <v>297</v>
      </c>
      <c r="C3807" s="227"/>
      <c r="D3807" s="227" t="s">
        <v>7445</v>
      </c>
      <c r="E3807" s="228"/>
      <c r="F3807" s="228" t="s">
        <v>6</v>
      </c>
      <c r="G3807" s="368">
        <v>3</v>
      </c>
      <c r="H3807" s="369">
        <f>VLOOKUP(B3807,'INS-SIN-SD-10-2023'!A:D,4,0)</f>
        <v>2.4700000000000002</v>
      </c>
      <c r="I3807" s="369"/>
      <c r="J3807" s="25">
        <f t="shared" si="1679"/>
        <v>7.41</v>
      </c>
      <c r="M3807" s="25">
        <f>VLOOKUP(B3807,'INS-SIN-SD-10-2023'!A:D,4,0)</f>
        <v>2.4700000000000002</v>
      </c>
      <c r="N3807" s="25" t="b">
        <f t="shared" si="1680"/>
        <v>1</v>
      </c>
      <c r="O3807" s="377"/>
      <c r="P3807" s="377" t="s">
        <v>13773</v>
      </c>
    </row>
    <row r="3808" spans="1:16" ht="30" x14ac:dyDescent="0.25">
      <c r="A3808" s="367">
        <f t="shared" si="1678"/>
        <v>89830</v>
      </c>
      <c r="B3808" s="226">
        <v>3658</v>
      </c>
      <c r="C3808" s="227"/>
      <c r="D3808" s="227" t="s">
        <v>7655</v>
      </c>
      <c r="E3808" s="228"/>
      <c r="F3808" s="228" t="s">
        <v>6</v>
      </c>
      <c r="G3808" s="368">
        <v>1</v>
      </c>
      <c r="H3808" s="369">
        <f>VLOOKUP(B3808,'INS-SIN-SD-10-2023'!A:D,4,0)</f>
        <v>16.600000000000001</v>
      </c>
      <c r="I3808" s="369"/>
      <c r="J3808" s="25">
        <f t="shared" si="1679"/>
        <v>16.600000000000001</v>
      </c>
      <c r="M3808" s="25">
        <f>VLOOKUP(B3808,'INS-SIN-SD-10-2023'!A:D,4,0)</f>
        <v>16.600000000000001</v>
      </c>
      <c r="N3808" s="25" t="b">
        <f t="shared" si="1680"/>
        <v>1</v>
      </c>
      <c r="O3808" s="377"/>
      <c r="P3808" s="377" t="s">
        <v>13773</v>
      </c>
    </row>
    <row r="3809" spans="1:16" ht="45" x14ac:dyDescent="0.25">
      <c r="A3809" s="378">
        <f t="shared" si="1678"/>
        <v>89830</v>
      </c>
      <c r="B3809" s="379">
        <v>20078</v>
      </c>
      <c r="C3809" s="380"/>
      <c r="D3809" s="380" t="s">
        <v>7708</v>
      </c>
      <c r="E3809" s="381"/>
      <c r="F3809" s="381" t="s">
        <v>6</v>
      </c>
      <c r="G3809" s="382">
        <v>0.1125</v>
      </c>
      <c r="H3809" s="383">
        <f>VLOOKUP(B3809,'INS-SIN-SD-10-2023'!A:D,4,0)</f>
        <v>27.59</v>
      </c>
      <c r="I3809" s="383"/>
      <c r="J3809" s="25">
        <f t="shared" si="1679"/>
        <v>3.1</v>
      </c>
      <c r="M3809" s="25">
        <f>VLOOKUP(B3809,'INS-SIN-SD-10-2023'!A:D,4,0)</f>
        <v>27.59</v>
      </c>
      <c r="N3809" s="25" t="b">
        <f t="shared" si="1680"/>
        <v>1</v>
      </c>
      <c r="O3809" s="377"/>
      <c r="P3809" s="377" t="s">
        <v>13773</v>
      </c>
    </row>
    <row r="3810" spans="1:16" ht="45" x14ac:dyDescent="0.25">
      <c r="A3810" s="328" t="s">
        <v>7000</v>
      </c>
      <c r="B3810" s="357"/>
      <c r="C3810" s="339" t="s">
        <v>14393</v>
      </c>
      <c r="D3810" s="339"/>
      <c r="E3810" s="334" t="s">
        <v>6</v>
      </c>
      <c r="F3810" s="334"/>
      <c r="G3810" s="358"/>
      <c r="H3810" s="359"/>
      <c r="I3810" s="340">
        <f>SUMIF(A:A,A3810,J:J)</f>
        <v>389.13</v>
      </c>
      <c r="J3810" s="377"/>
      <c r="K3810" s="377"/>
      <c r="L3810" s="377"/>
      <c r="M3810" s="377"/>
      <c r="N3810" s="377"/>
      <c r="O3810" s="377"/>
      <c r="P3810" s="377"/>
    </row>
    <row r="3811" spans="1:16" x14ac:dyDescent="0.25">
      <c r="A3811" s="390" t="str">
        <f t="shared" ref="A3811:A3816" si="1681">IF(O3811&lt;&gt;0,O3811,A3810)</f>
        <v>CCU.05.0039</v>
      </c>
      <c r="B3811" s="391">
        <v>88309</v>
      </c>
      <c r="C3811" s="392"/>
      <c r="D3811" s="392" t="s">
        <v>3339</v>
      </c>
      <c r="E3811" s="393"/>
      <c r="F3811" s="393" t="s">
        <v>517</v>
      </c>
      <c r="G3811" s="394">
        <v>0.02</v>
      </c>
      <c r="H3811" s="395">
        <f>VLOOKUP(B3811,'CMP-SIN-SD-10-2023'!A:D,4,0)</f>
        <v>29.53</v>
      </c>
      <c r="I3811" s="395"/>
      <c r="J3811" s="25">
        <f t="shared" ref="J3811:J3816" si="1682">TRUNC((H3811*G3811),2)</f>
        <v>0.59</v>
      </c>
      <c r="M3811" s="25">
        <f>VLOOKUP(B3811,'CMP-SIN-SD-10-2023'!A:D,4,0)</f>
        <v>29.53</v>
      </c>
      <c r="N3811" s="25" t="b">
        <f t="shared" ref="N3811:N3816" si="1683">M3811=H3811</f>
        <v>1</v>
      </c>
      <c r="O3811" s="377"/>
      <c r="P3811" s="377"/>
    </row>
    <row r="3812" spans="1:16" x14ac:dyDescent="0.25">
      <c r="A3812" s="367" t="str">
        <f t="shared" si="1681"/>
        <v>CCU.05.0039</v>
      </c>
      <c r="B3812" s="226">
        <v>88316</v>
      </c>
      <c r="C3812" s="227"/>
      <c r="D3812" s="227" t="s">
        <v>3346</v>
      </c>
      <c r="E3812" s="228"/>
      <c r="F3812" s="228" t="s">
        <v>517</v>
      </c>
      <c r="G3812" s="368">
        <v>0.14000000000000001</v>
      </c>
      <c r="H3812" s="369">
        <f>VLOOKUP(B3812,'CMP-SIN-SD-10-2023'!A:D,4,0)</f>
        <v>21.91</v>
      </c>
      <c r="I3812" s="369"/>
      <c r="J3812" s="25">
        <f t="shared" si="1682"/>
        <v>3.06</v>
      </c>
      <c r="M3812" s="25">
        <f>VLOOKUP(B3812,'CMP-SIN-SD-10-2023'!A:D,4,0)</f>
        <v>21.91</v>
      </c>
      <c r="N3812" s="25" t="b">
        <f t="shared" si="1683"/>
        <v>1</v>
      </c>
      <c r="O3812" s="377"/>
      <c r="P3812" s="377"/>
    </row>
    <row r="3813" spans="1:16" x14ac:dyDescent="0.25">
      <c r="A3813" s="367" t="str">
        <f t="shared" si="1681"/>
        <v>CCU.05.0039</v>
      </c>
      <c r="B3813" s="226">
        <v>90776</v>
      </c>
      <c r="C3813" s="227"/>
      <c r="D3813" s="227" t="s">
        <v>3368</v>
      </c>
      <c r="E3813" s="228"/>
      <c r="F3813" s="228" t="s">
        <v>517</v>
      </c>
      <c r="G3813" s="368">
        <v>5.0000000000000001E-3</v>
      </c>
      <c r="H3813" s="369">
        <f>VLOOKUP(B3813,'CMP-SIN-SD-10-2023'!A:D,4,0)</f>
        <v>24.01</v>
      </c>
      <c r="I3813" s="369"/>
      <c r="J3813" s="25">
        <f t="shared" si="1682"/>
        <v>0.12</v>
      </c>
      <c r="M3813" s="25">
        <f>VLOOKUP(B3813,'CMP-SIN-SD-10-2023'!A:D,4,0)</f>
        <v>24.01</v>
      </c>
      <c r="N3813" s="25" t="b">
        <f t="shared" si="1683"/>
        <v>1</v>
      </c>
      <c r="O3813" s="377"/>
      <c r="P3813" s="377"/>
    </row>
    <row r="3814" spans="1:16" ht="30" x14ac:dyDescent="0.25">
      <c r="A3814" s="367" t="str">
        <f t="shared" si="1681"/>
        <v>CCU.05.0039</v>
      </c>
      <c r="B3814" s="226">
        <v>4721</v>
      </c>
      <c r="C3814" s="227"/>
      <c r="D3814" s="227" t="s">
        <v>7711</v>
      </c>
      <c r="E3814" s="228"/>
      <c r="F3814" s="228" t="s">
        <v>12</v>
      </c>
      <c r="G3814" s="368">
        <v>1.5</v>
      </c>
      <c r="H3814" s="369">
        <f>VLOOKUP(B3814,'INS-SIN-SD-10-2023'!A:D,4,0)</f>
        <v>185.74</v>
      </c>
      <c r="I3814" s="369"/>
      <c r="J3814" s="25">
        <f t="shared" si="1682"/>
        <v>278.61</v>
      </c>
      <c r="M3814" s="25">
        <f>VLOOKUP(B3814,'INS-SIN-SD-10-2023'!A:D,4,0)</f>
        <v>185.74</v>
      </c>
      <c r="N3814" s="25" t="b">
        <f t="shared" si="1683"/>
        <v>1</v>
      </c>
      <c r="O3814" s="377"/>
      <c r="P3814" s="377" t="s">
        <v>13773</v>
      </c>
    </row>
    <row r="3815" spans="1:16" ht="30" x14ac:dyDescent="0.25">
      <c r="A3815" s="367" t="str">
        <f t="shared" si="1681"/>
        <v>CCU.05.0039</v>
      </c>
      <c r="B3815" s="226" t="s">
        <v>14394</v>
      </c>
      <c r="C3815" s="227"/>
      <c r="D3815" s="227" t="s">
        <v>14395</v>
      </c>
      <c r="E3815" s="228"/>
      <c r="F3815" s="228" t="s">
        <v>3</v>
      </c>
      <c r="G3815" s="368">
        <v>1</v>
      </c>
      <c r="H3815" s="369">
        <v>5.26</v>
      </c>
      <c r="I3815" s="369"/>
      <c r="J3815" s="25">
        <f t="shared" si="1682"/>
        <v>5.26</v>
      </c>
      <c r="M3815" s="25" t="e">
        <f>VLOOKUP(B3815,'INS-SIN-SD-10-2023'!A:D,4,0)</f>
        <v>#N/A</v>
      </c>
      <c r="N3815" s="25" t="e">
        <f t="shared" si="1683"/>
        <v>#N/A</v>
      </c>
      <c r="O3815" s="377"/>
      <c r="P3815" s="377" t="s">
        <v>13813</v>
      </c>
    </row>
    <row r="3816" spans="1:16" x14ac:dyDescent="0.25">
      <c r="A3816" s="378" t="str">
        <f t="shared" si="1681"/>
        <v>CCU.05.0039</v>
      </c>
      <c r="B3816" s="379">
        <v>370</v>
      </c>
      <c r="C3816" s="380"/>
      <c r="D3816" s="380" t="s">
        <v>13940</v>
      </c>
      <c r="E3816" s="381"/>
      <c r="F3816" s="381" t="s">
        <v>12</v>
      </c>
      <c r="G3816" s="382">
        <v>0.5</v>
      </c>
      <c r="H3816" s="383">
        <f>VLOOKUP(B3816,'INS-SIN-SD-10-2023'!A:D,4,0)</f>
        <v>202.98</v>
      </c>
      <c r="I3816" s="383"/>
      <c r="J3816" s="25">
        <f t="shared" si="1682"/>
        <v>101.49</v>
      </c>
      <c r="M3816" s="25">
        <f>VLOOKUP(B3816,'INS-SIN-SD-10-2023'!A:D,4,0)</f>
        <v>202.98</v>
      </c>
      <c r="N3816" s="25" t="b">
        <f t="shared" si="1683"/>
        <v>1</v>
      </c>
      <c r="O3816" s="377"/>
      <c r="P3816" s="377" t="s">
        <v>13813</v>
      </c>
    </row>
    <row r="3817" spans="1:16" ht="45" x14ac:dyDescent="0.25">
      <c r="A3817" s="328" t="s">
        <v>7003</v>
      </c>
      <c r="B3817" s="357"/>
      <c r="C3817" s="339" t="s">
        <v>14396</v>
      </c>
      <c r="D3817" s="339"/>
      <c r="E3817" s="334" t="s">
        <v>6</v>
      </c>
      <c r="F3817" s="334"/>
      <c r="G3817" s="358"/>
      <c r="H3817" s="359"/>
      <c r="I3817" s="340">
        <f>SUMIF(A:A,A3817,J:J)</f>
        <v>4438.2300000000005</v>
      </c>
      <c r="J3817" s="377"/>
      <c r="K3817" s="377"/>
      <c r="L3817" s="377"/>
      <c r="M3817" s="377"/>
      <c r="N3817" s="377"/>
      <c r="O3817" s="377"/>
      <c r="P3817" s="377"/>
    </row>
    <row r="3818" spans="1:16" ht="30" x14ac:dyDescent="0.25">
      <c r="A3818" s="390" t="str">
        <f t="shared" ref="A3818:A3839" si="1684">IF(O3818&lt;&gt;0,O3818,A3817)</f>
        <v>CCU.05.0040</v>
      </c>
      <c r="B3818" s="391">
        <v>89996</v>
      </c>
      <c r="C3818" s="392"/>
      <c r="D3818" s="392" t="s">
        <v>14063</v>
      </c>
      <c r="E3818" s="393"/>
      <c r="F3818" s="393" t="s">
        <v>17</v>
      </c>
      <c r="G3818" s="394">
        <v>1.9743999999999999</v>
      </c>
      <c r="H3818" s="395">
        <f>VLOOKUP(B3818,'CMP-SIN-SD-10-2023'!A:D,4,0)</f>
        <v>12.05</v>
      </c>
      <c r="I3818" s="395"/>
      <c r="J3818" s="25">
        <f t="shared" ref="J3818:J3839" si="1685">TRUNC((H3818*G3818),2)</f>
        <v>23.79</v>
      </c>
      <c r="M3818" s="25">
        <f>VLOOKUP(B3818,'CMP-SIN-SD-10-2023'!A:D,4,0)</f>
        <v>12.05</v>
      </c>
      <c r="N3818" s="25" t="b">
        <f t="shared" ref="N3818:N3839" si="1686">M3818=H3818</f>
        <v>1</v>
      </c>
      <c r="O3818" s="377"/>
      <c r="P3818" s="377"/>
    </row>
    <row r="3819" spans="1:16" ht="30" x14ac:dyDescent="0.25">
      <c r="A3819" s="367" t="str">
        <f t="shared" si="1684"/>
        <v>CCU.05.0040</v>
      </c>
      <c r="B3819" s="226">
        <v>89998</v>
      </c>
      <c r="C3819" s="227"/>
      <c r="D3819" s="227" t="s">
        <v>14064</v>
      </c>
      <c r="E3819" s="228"/>
      <c r="F3819" s="228" t="s">
        <v>17</v>
      </c>
      <c r="G3819" s="368">
        <v>4.1955999999999998</v>
      </c>
      <c r="H3819" s="369">
        <f>VLOOKUP(B3819,'CMP-SIN-SD-10-2023'!A:D,4,0)</f>
        <v>11.48</v>
      </c>
      <c r="I3819" s="369"/>
      <c r="J3819" s="25">
        <f t="shared" si="1685"/>
        <v>48.16</v>
      </c>
      <c r="M3819" s="25">
        <f>VLOOKUP(B3819,'CMP-SIN-SD-10-2023'!A:D,4,0)</f>
        <v>11.48</v>
      </c>
      <c r="N3819" s="25" t="b">
        <f t="shared" si="1686"/>
        <v>1</v>
      </c>
      <c r="O3819" s="377"/>
      <c r="P3819" s="377"/>
    </row>
    <row r="3820" spans="1:16" ht="30" x14ac:dyDescent="0.25">
      <c r="A3820" s="367" t="str">
        <f t="shared" si="1684"/>
        <v>CCU.05.0040</v>
      </c>
      <c r="B3820" s="226">
        <v>89993</v>
      </c>
      <c r="C3820" s="227"/>
      <c r="D3820" s="227" t="s">
        <v>4918</v>
      </c>
      <c r="E3820" s="228"/>
      <c r="F3820" s="228" t="s">
        <v>12</v>
      </c>
      <c r="G3820" s="368">
        <v>5.9799999999999999E-2</v>
      </c>
      <c r="H3820" s="369">
        <f>VLOOKUP(B3820,'CMP-SIN-SD-10-2023'!A:D,4,0)</f>
        <v>1139.48</v>
      </c>
      <c r="I3820" s="369"/>
      <c r="J3820" s="25">
        <f t="shared" si="1685"/>
        <v>68.14</v>
      </c>
      <c r="M3820" s="25">
        <f>VLOOKUP(B3820,'CMP-SIN-SD-10-2023'!A:D,4,0)</f>
        <v>1139.48</v>
      </c>
      <c r="N3820" s="25" t="b">
        <f t="shared" si="1686"/>
        <v>1</v>
      </c>
      <c r="O3820" s="377"/>
      <c r="P3820" s="377"/>
    </row>
    <row r="3821" spans="1:16" ht="30" x14ac:dyDescent="0.25">
      <c r="A3821" s="367" t="str">
        <f t="shared" si="1684"/>
        <v>CCU.05.0040</v>
      </c>
      <c r="B3821" s="226">
        <v>89995</v>
      </c>
      <c r="C3821" s="227"/>
      <c r="D3821" s="227" t="s">
        <v>4920</v>
      </c>
      <c r="E3821" s="228"/>
      <c r="F3821" s="228" t="s">
        <v>12</v>
      </c>
      <c r="G3821" s="368">
        <v>0.1046</v>
      </c>
      <c r="H3821" s="369">
        <f>VLOOKUP(B3821,'CMP-SIN-SD-10-2023'!A:D,4,0)</f>
        <v>1100.53</v>
      </c>
      <c r="I3821" s="369"/>
      <c r="J3821" s="25">
        <f t="shared" si="1685"/>
        <v>115.11</v>
      </c>
      <c r="M3821" s="25">
        <f>VLOOKUP(B3821,'CMP-SIN-SD-10-2023'!A:D,4,0)</f>
        <v>1100.53</v>
      </c>
      <c r="N3821" s="25" t="b">
        <f t="shared" si="1686"/>
        <v>1</v>
      </c>
      <c r="O3821" s="377"/>
      <c r="P3821" s="377"/>
    </row>
    <row r="3822" spans="1:16" ht="45" x14ac:dyDescent="0.25">
      <c r="A3822" s="367" t="str">
        <f t="shared" si="1684"/>
        <v>CCU.05.0040</v>
      </c>
      <c r="B3822" s="226">
        <v>92767</v>
      </c>
      <c r="C3822" s="227"/>
      <c r="D3822" s="227" t="s">
        <v>5423</v>
      </c>
      <c r="E3822" s="228"/>
      <c r="F3822" s="228" t="s">
        <v>17</v>
      </c>
      <c r="G3822" s="368">
        <v>21.102399999999999</v>
      </c>
      <c r="H3822" s="369">
        <f>VLOOKUP(B3822,'CMP-SIN-SD-10-2023'!A:D,4,0)</f>
        <v>17</v>
      </c>
      <c r="I3822" s="369"/>
      <c r="J3822" s="25">
        <f t="shared" si="1685"/>
        <v>358.74</v>
      </c>
      <c r="M3822" s="25">
        <f>VLOOKUP(B3822,'CMP-SIN-SD-10-2023'!A:D,4,0)</f>
        <v>17</v>
      </c>
      <c r="N3822" s="25" t="b">
        <f t="shared" si="1686"/>
        <v>1</v>
      </c>
      <c r="O3822" s="377"/>
      <c r="P3822" s="377"/>
    </row>
    <row r="3823" spans="1:16" ht="45" x14ac:dyDescent="0.25">
      <c r="A3823" s="367" t="str">
        <f t="shared" si="1684"/>
        <v>CCU.05.0040</v>
      </c>
      <c r="B3823" s="226">
        <v>94970</v>
      </c>
      <c r="C3823" s="227"/>
      <c r="D3823" s="227" t="s">
        <v>4156</v>
      </c>
      <c r="E3823" s="228"/>
      <c r="F3823" s="228" t="s">
        <v>12</v>
      </c>
      <c r="G3823" s="368">
        <v>0.79500000000000004</v>
      </c>
      <c r="H3823" s="369">
        <f>VLOOKUP(B3823,'CMP-SIN-SD-10-2023'!A:D,4,0)</f>
        <v>552.27</v>
      </c>
      <c r="I3823" s="369"/>
      <c r="J3823" s="25">
        <f t="shared" si="1685"/>
        <v>439.05</v>
      </c>
      <c r="M3823" s="25">
        <f>VLOOKUP(B3823,'CMP-SIN-SD-10-2023'!A:D,4,0)</f>
        <v>552.27</v>
      </c>
      <c r="N3823" s="25" t="b">
        <f t="shared" si="1686"/>
        <v>1</v>
      </c>
      <c r="O3823" s="377"/>
      <c r="P3823" s="377"/>
    </row>
    <row r="3824" spans="1:16" ht="45" x14ac:dyDescent="0.25">
      <c r="A3824" s="367" t="str">
        <f t="shared" si="1684"/>
        <v>CCU.05.0040</v>
      </c>
      <c r="B3824" s="226">
        <v>97736</v>
      </c>
      <c r="C3824" s="227"/>
      <c r="D3824" s="227" t="s">
        <v>1598</v>
      </c>
      <c r="E3824" s="228"/>
      <c r="F3824" s="228" t="s">
        <v>12</v>
      </c>
      <c r="G3824" s="368">
        <v>0.49909999999999999</v>
      </c>
      <c r="H3824" s="369">
        <f>VLOOKUP(B3824,'CMP-SIN-SD-10-2023'!A:D,4,0)</f>
        <v>1652.58</v>
      </c>
      <c r="I3824" s="369"/>
      <c r="J3824" s="25">
        <f t="shared" si="1685"/>
        <v>824.8</v>
      </c>
      <c r="M3824" s="25">
        <f>VLOOKUP(B3824,'CMP-SIN-SD-10-2023'!A:D,4,0)</f>
        <v>1652.58</v>
      </c>
      <c r="N3824" s="25" t="b">
        <f t="shared" si="1686"/>
        <v>1</v>
      </c>
      <c r="O3824" s="377"/>
      <c r="P3824" s="377"/>
    </row>
    <row r="3825" spans="1:16" ht="45" x14ac:dyDescent="0.25">
      <c r="A3825" s="367" t="str">
        <f t="shared" si="1684"/>
        <v>CCU.05.0040</v>
      </c>
      <c r="B3825" s="226">
        <v>97738</v>
      </c>
      <c r="C3825" s="227"/>
      <c r="D3825" s="227" t="s">
        <v>5479</v>
      </c>
      <c r="E3825" s="228"/>
      <c r="F3825" s="228" t="s">
        <v>12</v>
      </c>
      <c r="G3825" s="368">
        <v>2.2100000000000002E-2</v>
      </c>
      <c r="H3825" s="369">
        <f>VLOOKUP(B3825,'CMP-SIN-SD-10-2023'!A:D,4,0)</f>
        <v>4986.8599999999997</v>
      </c>
      <c r="I3825" s="369"/>
      <c r="J3825" s="25">
        <f t="shared" si="1685"/>
        <v>110.2</v>
      </c>
      <c r="M3825" s="25">
        <f>VLOOKUP(B3825,'CMP-SIN-SD-10-2023'!A:D,4,0)</f>
        <v>4986.8599999999997</v>
      </c>
      <c r="N3825" s="25" t="b">
        <f t="shared" si="1686"/>
        <v>1</v>
      </c>
      <c r="O3825" s="377"/>
      <c r="P3825" s="377"/>
    </row>
    <row r="3826" spans="1:16" ht="75" x14ac:dyDescent="0.25">
      <c r="A3826" s="367" t="str">
        <f t="shared" si="1684"/>
        <v>CCU.05.0040</v>
      </c>
      <c r="B3826" s="226">
        <v>5678</v>
      </c>
      <c r="C3826" s="227"/>
      <c r="D3826" s="227" t="s">
        <v>274</v>
      </c>
      <c r="E3826" s="228"/>
      <c r="F3826" s="228" t="s">
        <v>273</v>
      </c>
      <c r="G3826" s="368">
        <v>0.16009999999999999</v>
      </c>
      <c r="H3826" s="369">
        <f>VLOOKUP(B3826,'CMP-SIN-SD-10-2023'!A:D,4,0)</f>
        <v>140.52000000000001</v>
      </c>
      <c r="I3826" s="369"/>
      <c r="J3826" s="25">
        <f t="shared" si="1685"/>
        <v>22.49</v>
      </c>
      <c r="M3826" s="25">
        <f>VLOOKUP(B3826,'CMP-SIN-SD-10-2023'!A:D,4,0)</f>
        <v>140.52000000000001</v>
      </c>
      <c r="N3826" s="25" t="b">
        <f t="shared" si="1686"/>
        <v>1</v>
      </c>
      <c r="O3826" s="377"/>
      <c r="P3826" s="377"/>
    </row>
    <row r="3827" spans="1:16" ht="75" x14ac:dyDescent="0.25">
      <c r="A3827" s="367" t="str">
        <f t="shared" si="1684"/>
        <v>CCU.05.0040</v>
      </c>
      <c r="B3827" s="226">
        <v>5679</v>
      </c>
      <c r="C3827" s="227"/>
      <c r="D3827" s="227" t="s">
        <v>396</v>
      </c>
      <c r="E3827" s="228"/>
      <c r="F3827" s="228" t="s">
        <v>395</v>
      </c>
      <c r="G3827" s="368">
        <v>0.32629999999999998</v>
      </c>
      <c r="H3827" s="369">
        <f>VLOOKUP(B3827,'CMP-SIN-SD-10-2023'!A:D,4,0)</f>
        <v>58.96</v>
      </c>
      <c r="I3827" s="369"/>
      <c r="J3827" s="25">
        <f t="shared" si="1685"/>
        <v>19.23</v>
      </c>
      <c r="M3827" s="25">
        <f>VLOOKUP(B3827,'CMP-SIN-SD-10-2023'!A:D,4,0)</f>
        <v>58.96</v>
      </c>
      <c r="N3827" s="25" t="b">
        <f t="shared" si="1686"/>
        <v>1</v>
      </c>
      <c r="O3827" s="377"/>
      <c r="P3827" s="377"/>
    </row>
    <row r="3828" spans="1:16" ht="45" x14ac:dyDescent="0.25">
      <c r="A3828" s="367" t="str">
        <f t="shared" si="1684"/>
        <v>CCU.05.0040</v>
      </c>
      <c r="B3828" s="226">
        <v>87316</v>
      </c>
      <c r="C3828" s="227"/>
      <c r="D3828" s="227" t="s">
        <v>2843</v>
      </c>
      <c r="E3828" s="228"/>
      <c r="F3828" s="228" t="s">
        <v>12</v>
      </c>
      <c r="G3828" s="368">
        <v>0.05</v>
      </c>
      <c r="H3828" s="369">
        <f>VLOOKUP(B3828,'CMP-SIN-SD-10-2023'!A:D,4,0)</f>
        <v>545.85</v>
      </c>
      <c r="I3828" s="369"/>
      <c r="J3828" s="25">
        <f t="shared" si="1685"/>
        <v>27.29</v>
      </c>
      <c r="M3828" s="25">
        <f>VLOOKUP(B3828,'CMP-SIN-SD-10-2023'!A:D,4,0)</f>
        <v>545.85</v>
      </c>
      <c r="N3828" s="25" t="b">
        <f t="shared" si="1686"/>
        <v>1</v>
      </c>
      <c r="O3828" s="377"/>
      <c r="P3828" s="377"/>
    </row>
    <row r="3829" spans="1:16" x14ac:dyDescent="0.25">
      <c r="A3829" s="367" t="str">
        <f t="shared" si="1684"/>
        <v>CCU.05.0040</v>
      </c>
      <c r="B3829" s="226">
        <v>88309</v>
      </c>
      <c r="C3829" s="227"/>
      <c r="D3829" s="227" t="s">
        <v>3339</v>
      </c>
      <c r="E3829" s="228"/>
      <c r="F3829" s="228" t="s">
        <v>517</v>
      </c>
      <c r="G3829" s="368">
        <v>21.3964</v>
      </c>
      <c r="H3829" s="369">
        <f>VLOOKUP(B3829,'CMP-SIN-SD-10-2023'!A:D,4,0)</f>
        <v>29.53</v>
      </c>
      <c r="I3829" s="369"/>
      <c r="J3829" s="25">
        <f t="shared" si="1685"/>
        <v>631.83000000000004</v>
      </c>
      <c r="M3829" s="25">
        <f>VLOOKUP(B3829,'CMP-SIN-SD-10-2023'!A:D,4,0)</f>
        <v>29.53</v>
      </c>
      <c r="N3829" s="25" t="b">
        <f t="shared" si="1686"/>
        <v>1</v>
      </c>
      <c r="O3829" s="377"/>
      <c r="P3829" s="377"/>
    </row>
    <row r="3830" spans="1:16" x14ac:dyDescent="0.25">
      <c r="A3830" s="367" t="str">
        <f t="shared" si="1684"/>
        <v>CCU.05.0040</v>
      </c>
      <c r="B3830" s="226">
        <v>88316</v>
      </c>
      <c r="C3830" s="227"/>
      <c r="D3830" s="227" t="s">
        <v>3346</v>
      </c>
      <c r="E3830" s="228"/>
      <c r="F3830" s="228" t="s">
        <v>517</v>
      </c>
      <c r="G3830" s="368">
        <v>16.811399999999999</v>
      </c>
      <c r="H3830" s="369">
        <f>VLOOKUP(B3830,'CMP-SIN-SD-10-2023'!A:D,4,0)</f>
        <v>21.91</v>
      </c>
      <c r="I3830" s="369"/>
      <c r="J3830" s="25">
        <f t="shared" si="1685"/>
        <v>368.33</v>
      </c>
      <c r="M3830" s="25">
        <f>VLOOKUP(B3830,'CMP-SIN-SD-10-2023'!A:D,4,0)</f>
        <v>21.91</v>
      </c>
      <c r="N3830" s="25" t="b">
        <f t="shared" si="1686"/>
        <v>1</v>
      </c>
      <c r="O3830" s="377"/>
      <c r="P3830" s="377"/>
    </row>
    <row r="3831" spans="1:16" ht="30" x14ac:dyDescent="0.25">
      <c r="A3831" s="367" t="str">
        <f t="shared" si="1684"/>
        <v>CCU.05.0040</v>
      </c>
      <c r="B3831" s="226">
        <v>88628</v>
      </c>
      <c r="C3831" s="227"/>
      <c r="D3831" s="227" t="s">
        <v>2932</v>
      </c>
      <c r="E3831" s="228"/>
      <c r="F3831" s="228" t="s">
        <v>12</v>
      </c>
      <c r="G3831" s="368">
        <v>0.63790000000000002</v>
      </c>
      <c r="H3831" s="369">
        <f>VLOOKUP(B3831,'CMP-SIN-SD-10-2023'!A:D,4,0)</f>
        <v>612.42999999999995</v>
      </c>
      <c r="I3831" s="369"/>
      <c r="J3831" s="25">
        <f t="shared" si="1685"/>
        <v>390.66</v>
      </c>
      <c r="M3831" s="25">
        <f>VLOOKUP(B3831,'CMP-SIN-SD-10-2023'!A:D,4,0)</f>
        <v>612.42999999999995</v>
      </c>
      <c r="N3831" s="25" t="b">
        <f t="shared" si="1686"/>
        <v>1</v>
      </c>
      <c r="O3831" s="377"/>
      <c r="P3831" s="377"/>
    </row>
    <row r="3832" spans="1:16" ht="45" x14ac:dyDescent="0.25">
      <c r="A3832" s="367" t="str">
        <f t="shared" si="1684"/>
        <v>CCU.05.0040</v>
      </c>
      <c r="B3832" s="226">
        <v>101624</v>
      </c>
      <c r="C3832" s="227"/>
      <c r="D3832" s="227" t="s">
        <v>2617</v>
      </c>
      <c r="E3832" s="228"/>
      <c r="F3832" s="228" t="s">
        <v>12</v>
      </c>
      <c r="G3832" s="368">
        <v>0.94079999999999997</v>
      </c>
      <c r="H3832" s="369">
        <f>VLOOKUP(B3832,'CMP-SIN-SD-10-2023'!A:D,4,0)</f>
        <v>307.92</v>
      </c>
      <c r="I3832" s="369"/>
      <c r="J3832" s="25">
        <f t="shared" si="1685"/>
        <v>289.69</v>
      </c>
      <c r="M3832" s="25">
        <f>VLOOKUP(B3832,'CMP-SIN-SD-10-2023'!A:D,4,0)</f>
        <v>307.92</v>
      </c>
      <c r="N3832" s="25" t="b">
        <f t="shared" si="1686"/>
        <v>1</v>
      </c>
      <c r="O3832" s="377"/>
      <c r="P3832" s="377"/>
    </row>
    <row r="3833" spans="1:16" ht="30" x14ac:dyDescent="0.25">
      <c r="A3833" s="367" t="str">
        <f t="shared" si="1684"/>
        <v>CCU.05.0040</v>
      </c>
      <c r="B3833" s="226">
        <v>25067</v>
      </c>
      <c r="C3833" s="227"/>
      <c r="D3833" s="227" t="s">
        <v>7469</v>
      </c>
      <c r="E3833" s="228"/>
      <c r="F3833" s="228" t="s">
        <v>6</v>
      </c>
      <c r="G3833" s="368">
        <v>92.506500000000003</v>
      </c>
      <c r="H3833" s="369">
        <f>VLOOKUP(B3833,'INS-SIN-SD-10-2023'!A:D,4,0)</f>
        <v>5.76</v>
      </c>
      <c r="I3833" s="369"/>
      <c r="J3833" s="25">
        <f t="shared" si="1685"/>
        <v>532.83000000000004</v>
      </c>
      <c r="M3833" s="25">
        <f>VLOOKUP(B3833,'INS-SIN-SD-10-2023'!A:D,4,0)</f>
        <v>5.76</v>
      </c>
      <c r="N3833" s="25" t="b">
        <f t="shared" si="1686"/>
        <v>1</v>
      </c>
      <c r="O3833" s="377"/>
      <c r="P3833" s="377" t="s">
        <v>13773</v>
      </c>
    </row>
    <row r="3834" spans="1:16" x14ac:dyDescent="0.25">
      <c r="A3834" s="367" t="str">
        <f t="shared" si="1684"/>
        <v>CCU.05.0040</v>
      </c>
      <c r="B3834" s="226">
        <v>660</v>
      </c>
      <c r="C3834" s="227"/>
      <c r="D3834" s="227" t="s">
        <v>7515</v>
      </c>
      <c r="E3834" s="228"/>
      <c r="F3834" s="228" t="s">
        <v>6</v>
      </c>
      <c r="G3834" s="368">
        <v>35.700000000000003</v>
      </c>
      <c r="H3834" s="369">
        <f>VLOOKUP(B3834,'INS-SIN-SD-10-2023'!A:D,4,0)</f>
        <v>3.58</v>
      </c>
      <c r="I3834" s="369"/>
      <c r="J3834" s="25">
        <f t="shared" si="1685"/>
        <v>127.8</v>
      </c>
      <c r="M3834" s="25">
        <f>VLOOKUP(B3834,'INS-SIN-SD-10-2023'!A:D,4,0)</f>
        <v>3.58</v>
      </c>
      <c r="N3834" s="25" t="b">
        <f t="shared" si="1686"/>
        <v>1</v>
      </c>
      <c r="O3834" s="377"/>
      <c r="P3834" s="377" t="s">
        <v>13773</v>
      </c>
    </row>
    <row r="3835" spans="1:16" ht="30" x14ac:dyDescent="0.25">
      <c r="A3835" s="367" t="str">
        <f t="shared" si="1684"/>
        <v>CCU.05.0040</v>
      </c>
      <c r="B3835" s="226">
        <v>2692</v>
      </c>
      <c r="C3835" s="227"/>
      <c r="D3835" s="227" t="s">
        <v>7570</v>
      </c>
      <c r="E3835" s="228"/>
      <c r="F3835" s="228" t="s">
        <v>3012</v>
      </c>
      <c r="G3835" s="368">
        <v>1.9400000000000001E-2</v>
      </c>
      <c r="H3835" s="369">
        <f>VLOOKUP(B3835,'INS-SIN-SD-10-2023'!A:D,4,0)</f>
        <v>7.71</v>
      </c>
      <c r="I3835" s="369"/>
      <c r="J3835" s="25">
        <f t="shared" si="1685"/>
        <v>0.14000000000000001</v>
      </c>
      <c r="M3835" s="25">
        <f>VLOOKUP(B3835,'INS-SIN-SD-10-2023'!A:D,4,0)</f>
        <v>7.71</v>
      </c>
      <c r="N3835" s="25" t="b">
        <f t="shared" si="1686"/>
        <v>1</v>
      </c>
      <c r="O3835" s="377"/>
      <c r="P3835" s="377" t="s">
        <v>13773</v>
      </c>
    </row>
    <row r="3836" spans="1:16" ht="30" x14ac:dyDescent="0.25">
      <c r="A3836" s="367" t="str">
        <f t="shared" si="1684"/>
        <v>CCU.05.0040</v>
      </c>
      <c r="B3836" s="226">
        <v>4517</v>
      </c>
      <c r="C3836" s="227"/>
      <c r="D3836" s="227" t="s">
        <v>7764</v>
      </c>
      <c r="E3836" s="228"/>
      <c r="F3836" s="228" t="s">
        <v>16</v>
      </c>
      <c r="G3836" s="368">
        <v>0.50160000000000005</v>
      </c>
      <c r="H3836" s="369">
        <f>VLOOKUP(B3836,'INS-SIN-SD-10-2023'!A:D,4,0)</f>
        <v>2.77</v>
      </c>
      <c r="I3836" s="369"/>
      <c r="J3836" s="25">
        <f t="shared" si="1685"/>
        <v>1.38</v>
      </c>
      <c r="M3836" s="25">
        <f>VLOOKUP(B3836,'INS-SIN-SD-10-2023'!A:D,4,0)</f>
        <v>2.77</v>
      </c>
      <c r="N3836" s="25" t="b">
        <f t="shared" si="1686"/>
        <v>1</v>
      </c>
      <c r="O3836" s="377"/>
      <c r="P3836" s="377" t="s">
        <v>13773</v>
      </c>
    </row>
    <row r="3837" spans="1:16" ht="30" x14ac:dyDescent="0.25">
      <c r="A3837" s="367" t="str">
        <f t="shared" si="1684"/>
        <v>CCU.05.0040</v>
      </c>
      <c r="B3837" s="226">
        <v>4491</v>
      </c>
      <c r="C3837" s="227"/>
      <c r="D3837" s="227" t="s">
        <v>7718</v>
      </c>
      <c r="E3837" s="228"/>
      <c r="F3837" s="228" t="s">
        <v>16</v>
      </c>
      <c r="G3837" s="368">
        <v>0.42180000000000001</v>
      </c>
      <c r="H3837" s="369">
        <f>VLOOKUP(B3837,'INS-SIN-SD-10-2023'!A:D,4,0)</f>
        <v>7.92</v>
      </c>
      <c r="I3837" s="369"/>
      <c r="J3837" s="25">
        <f t="shared" si="1685"/>
        <v>3.34</v>
      </c>
      <c r="M3837" s="25">
        <f>VLOOKUP(B3837,'INS-SIN-SD-10-2023'!A:D,4,0)</f>
        <v>7.92</v>
      </c>
      <c r="N3837" s="25" t="b">
        <f t="shared" si="1686"/>
        <v>1</v>
      </c>
      <c r="O3837" s="377"/>
      <c r="P3837" s="377" t="s">
        <v>13773</v>
      </c>
    </row>
    <row r="3838" spans="1:16" x14ac:dyDescent="0.25">
      <c r="A3838" s="367" t="str">
        <f t="shared" si="1684"/>
        <v>CCU.05.0040</v>
      </c>
      <c r="B3838" s="226">
        <v>5069</v>
      </c>
      <c r="C3838" s="227"/>
      <c r="D3838" s="227" t="s">
        <v>7729</v>
      </c>
      <c r="E3838" s="228"/>
      <c r="F3838" s="228" t="s">
        <v>17</v>
      </c>
      <c r="G3838" s="368">
        <v>4.4499999999999998E-2</v>
      </c>
      <c r="H3838" s="369">
        <f>VLOOKUP(B3838,'INS-SIN-SD-10-2023'!A:D,4,0)</f>
        <v>20.63</v>
      </c>
      <c r="I3838" s="369"/>
      <c r="J3838" s="25">
        <f t="shared" si="1685"/>
        <v>0.91</v>
      </c>
      <c r="M3838" s="25">
        <f>VLOOKUP(B3838,'INS-SIN-SD-10-2023'!A:D,4,0)</f>
        <v>20.63</v>
      </c>
      <c r="N3838" s="25" t="b">
        <f t="shared" si="1686"/>
        <v>1</v>
      </c>
      <c r="O3838" s="377"/>
      <c r="P3838" s="377" t="s">
        <v>13773</v>
      </c>
    </row>
    <row r="3839" spans="1:16" ht="30" x14ac:dyDescent="0.25">
      <c r="A3839" s="378" t="str">
        <f t="shared" si="1684"/>
        <v>CCU.05.0040</v>
      </c>
      <c r="B3839" s="379">
        <v>6193</v>
      </c>
      <c r="C3839" s="380"/>
      <c r="D3839" s="380" t="s">
        <v>7776</v>
      </c>
      <c r="E3839" s="381"/>
      <c r="F3839" s="381" t="s">
        <v>16</v>
      </c>
      <c r="G3839" s="382">
        <v>1.5731999999999999</v>
      </c>
      <c r="H3839" s="383">
        <f>VLOOKUP(B3839,'INS-SIN-SD-10-2023'!A:D,4,0)</f>
        <v>21.82</v>
      </c>
      <c r="I3839" s="383"/>
      <c r="J3839" s="25">
        <f t="shared" si="1685"/>
        <v>34.32</v>
      </c>
      <c r="M3839" s="25">
        <f>VLOOKUP(B3839,'INS-SIN-SD-10-2023'!A:D,4,0)</f>
        <v>21.82</v>
      </c>
      <c r="N3839" s="25" t="b">
        <f t="shared" si="1686"/>
        <v>1</v>
      </c>
      <c r="O3839" s="377"/>
      <c r="P3839" s="377" t="s">
        <v>13773</v>
      </c>
    </row>
    <row r="3840" spans="1:16" ht="45" x14ac:dyDescent="0.25">
      <c r="A3840" s="328" t="s">
        <v>7195</v>
      </c>
      <c r="B3840" s="357"/>
      <c r="C3840" s="339" t="s">
        <v>14397</v>
      </c>
      <c r="D3840" s="339"/>
      <c r="E3840" s="334" t="s">
        <v>6</v>
      </c>
      <c r="F3840" s="334"/>
      <c r="G3840" s="358"/>
      <c r="H3840" s="359"/>
      <c r="I3840" s="340">
        <f>SUMIF(A:A,A3840,J:J)</f>
        <v>31006.230000000003</v>
      </c>
      <c r="J3840" s="377"/>
      <c r="K3840" s="377"/>
      <c r="L3840" s="377"/>
      <c r="M3840" s="377"/>
      <c r="N3840" s="377"/>
      <c r="O3840" s="377"/>
      <c r="P3840" s="377"/>
    </row>
    <row r="3841" spans="1:16" x14ac:dyDescent="0.25">
      <c r="A3841" s="390" t="str">
        <f t="shared" ref="A3841:A3883" si="1687">IF(O3841&lt;&gt;0,O3841,A3840)</f>
        <v>CCU.06.0044</v>
      </c>
      <c r="B3841" s="391">
        <v>88264</v>
      </c>
      <c r="C3841" s="392"/>
      <c r="D3841" s="392" t="s">
        <v>3304</v>
      </c>
      <c r="E3841" s="393"/>
      <c r="F3841" s="393" t="s">
        <v>517</v>
      </c>
      <c r="G3841" s="394">
        <v>49.44</v>
      </c>
      <c r="H3841" s="395">
        <f>VLOOKUP(B3841,'CMP-SIN-SD-10-2023'!A:D,4,0)</f>
        <v>29.88</v>
      </c>
      <c r="I3841" s="395"/>
      <c r="J3841" s="25">
        <f t="shared" ref="J3841:J3883" si="1688">TRUNC((H3841*G3841),2)</f>
        <v>1477.26</v>
      </c>
      <c r="M3841" s="25">
        <f>VLOOKUP(B3841,'CMP-SIN-SD-10-2023'!A:D,4,0)</f>
        <v>29.88</v>
      </c>
      <c r="N3841" s="25" t="b">
        <f t="shared" ref="N3841:N3883" si="1689">M3841=H3841</f>
        <v>1</v>
      </c>
      <c r="O3841" s="377"/>
      <c r="P3841" s="377"/>
    </row>
    <row r="3842" spans="1:16" x14ac:dyDescent="0.25">
      <c r="A3842" s="367" t="str">
        <f t="shared" si="1687"/>
        <v>CCU.06.0044</v>
      </c>
      <c r="B3842" s="226">
        <v>88309</v>
      </c>
      <c r="C3842" s="227"/>
      <c r="D3842" s="227" t="s">
        <v>3339</v>
      </c>
      <c r="E3842" s="228"/>
      <c r="F3842" s="228" t="s">
        <v>517</v>
      </c>
      <c r="G3842" s="368">
        <v>22.66</v>
      </c>
      <c r="H3842" s="369">
        <f>VLOOKUP(B3842,'CMP-SIN-SD-10-2023'!A:D,4,0)</f>
        <v>29.53</v>
      </c>
      <c r="I3842" s="369"/>
      <c r="J3842" s="25">
        <f t="shared" si="1688"/>
        <v>669.14</v>
      </c>
      <c r="M3842" s="25">
        <f>VLOOKUP(B3842,'CMP-SIN-SD-10-2023'!A:D,4,0)</f>
        <v>29.53</v>
      </c>
      <c r="N3842" s="25" t="b">
        <f t="shared" si="1689"/>
        <v>1</v>
      </c>
      <c r="O3842" s="377"/>
      <c r="P3842" s="377"/>
    </row>
    <row r="3843" spans="1:16" x14ac:dyDescent="0.25">
      <c r="A3843" s="367" t="str">
        <f t="shared" si="1687"/>
        <v>CCU.06.0044</v>
      </c>
      <c r="B3843" s="226">
        <v>88316</v>
      </c>
      <c r="C3843" s="227"/>
      <c r="D3843" s="227" t="s">
        <v>3346</v>
      </c>
      <c r="E3843" s="228"/>
      <c r="F3843" s="228" t="s">
        <v>517</v>
      </c>
      <c r="G3843" s="368">
        <v>72.099999999999994</v>
      </c>
      <c r="H3843" s="369">
        <f>VLOOKUP(B3843,'CMP-SIN-SD-10-2023'!A:D,4,0)</f>
        <v>21.91</v>
      </c>
      <c r="I3843" s="369"/>
      <c r="J3843" s="25">
        <f t="shared" si="1688"/>
        <v>1579.71</v>
      </c>
      <c r="M3843" s="25">
        <f>VLOOKUP(B3843,'CMP-SIN-SD-10-2023'!A:D,4,0)</f>
        <v>21.91</v>
      </c>
      <c r="N3843" s="25" t="b">
        <f t="shared" si="1689"/>
        <v>1</v>
      </c>
      <c r="O3843" s="377"/>
      <c r="P3843" s="377"/>
    </row>
    <row r="3844" spans="1:16" ht="45" x14ac:dyDescent="0.25">
      <c r="A3844" s="367" t="str">
        <f t="shared" si="1687"/>
        <v>CCU.06.0044</v>
      </c>
      <c r="B3844" s="226" t="s">
        <v>14398</v>
      </c>
      <c r="C3844" s="227"/>
      <c r="D3844" s="227" t="s">
        <v>14399</v>
      </c>
      <c r="E3844" s="228"/>
      <c r="F3844" s="228" t="s">
        <v>12</v>
      </c>
      <c r="G3844" s="368">
        <v>1.956</v>
      </c>
      <c r="H3844" s="369">
        <v>54.94</v>
      </c>
      <c r="I3844" s="369"/>
      <c r="J3844" s="25">
        <f t="shared" si="1688"/>
        <v>107.46</v>
      </c>
      <c r="M3844" s="25" t="e">
        <f>VLOOKUP(B3844,'CMP-SIN-SD-10-2023'!A:D,4,0)</f>
        <v>#N/A</v>
      </c>
      <c r="N3844" s="25" t="e">
        <f t="shared" si="1689"/>
        <v>#N/A</v>
      </c>
      <c r="O3844" s="377"/>
      <c r="P3844" s="377"/>
    </row>
    <row r="3845" spans="1:16" ht="75" x14ac:dyDescent="0.25">
      <c r="A3845" s="367" t="str">
        <f t="shared" si="1687"/>
        <v>CCU.06.0044</v>
      </c>
      <c r="B3845" s="226" t="s">
        <v>14400</v>
      </c>
      <c r="C3845" s="227"/>
      <c r="D3845" s="227" t="s">
        <v>14401</v>
      </c>
      <c r="E3845" s="228"/>
      <c r="F3845" s="228" t="s">
        <v>14402</v>
      </c>
      <c r="G3845" s="368">
        <v>16</v>
      </c>
      <c r="H3845" s="369">
        <v>1.02</v>
      </c>
      <c r="I3845" s="369"/>
      <c r="J3845" s="25">
        <f t="shared" si="1688"/>
        <v>16.32</v>
      </c>
      <c r="M3845" s="25" t="e">
        <f>VLOOKUP(B3845,'CMP-SIN-SD-10-2023'!A:D,4,0)</f>
        <v>#N/A</v>
      </c>
      <c r="N3845" s="25" t="e">
        <f t="shared" si="1689"/>
        <v>#N/A</v>
      </c>
      <c r="O3845" s="377"/>
      <c r="P3845" s="377"/>
    </row>
    <row r="3846" spans="1:16" ht="60" x14ac:dyDescent="0.25">
      <c r="A3846" s="367" t="str">
        <f t="shared" si="1687"/>
        <v>CCU.06.0044</v>
      </c>
      <c r="B3846" s="226" t="s">
        <v>14403</v>
      </c>
      <c r="C3846" s="227"/>
      <c r="D3846" s="227" t="s">
        <v>14404</v>
      </c>
      <c r="E3846" s="228"/>
      <c r="F3846" s="228" t="s">
        <v>12</v>
      </c>
      <c r="G3846" s="368">
        <v>0.24</v>
      </c>
      <c r="H3846" s="369">
        <v>408.21</v>
      </c>
      <c r="I3846" s="369"/>
      <c r="J3846" s="25">
        <f t="shared" si="1688"/>
        <v>97.97</v>
      </c>
      <c r="M3846" s="25" t="e">
        <f>VLOOKUP(B3846,'CMP-SIN-SD-10-2023'!A:D,4,0)</f>
        <v>#N/A</v>
      </c>
      <c r="N3846" s="25" t="e">
        <f t="shared" si="1689"/>
        <v>#N/A</v>
      </c>
      <c r="O3846" s="377"/>
      <c r="P3846" s="377"/>
    </row>
    <row r="3847" spans="1:16" ht="90" x14ac:dyDescent="0.25">
      <c r="A3847" s="367" t="str">
        <f t="shared" si="1687"/>
        <v>CCU.06.0044</v>
      </c>
      <c r="B3847" s="226" t="s">
        <v>14405</v>
      </c>
      <c r="C3847" s="227"/>
      <c r="D3847" s="227" t="s">
        <v>14406</v>
      </c>
      <c r="E3847" s="228"/>
      <c r="F3847" s="228" t="s">
        <v>12</v>
      </c>
      <c r="G3847" s="368">
        <v>0.33</v>
      </c>
      <c r="H3847" s="369">
        <v>360.89</v>
      </c>
      <c r="I3847" s="369"/>
      <c r="J3847" s="25">
        <f t="shared" si="1688"/>
        <v>119.09</v>
      </c>
      <c r="M3847" s="25" t="e">
        <f>VLOOKUP(B3847,'CMP-SIN-SD-10-2023'!A:D,4,0)</f>
        <v>#N/A</v>
      </c>
      <c r="N3847" s="25" t="e">
        <f t="shared" si="1689"/>
        <v>#N/A</v>
      </c>
      <c r="O3847" s="377"/>
      <c r="P3847" s="377"/>
    </row>
    <row r="3848" spans="1:16" ht="60" x14ac:dyDescent="0.25">
      <c r="A3848" s="367" t="str">
        <f t="shared" si="1687"/>
        <v>CCU.06.0044</v>
      </c>
      <c r="B3848" s="226" t="s">
        <v>14407</v>
      </c>
      <c r="C3848" s="227"/>
      <c r="D3848" s="227" t="s">
        <v>14408</v>
      </c>
      <c r="E3848" s="228"/>
      <c r="F3848" s="228" t="s">
        <v>3</v>
      </c>
      <c r="G3848" s="368">
        <v>1.62</v>
      </c>
      <c r="H3848" s="369">
        <v>59.41</v>
      </c>
      <c r="I3848" s="369"/>
      <c r="J3848" s="25">
        <f t="shared" si="1688"/>
        <v>96.24</v>
      </c>
      <c r="M3848" s="25" t="e">
        <f>VLOOKUP(B3848,'CMP-SIN-SD-10-2023'!A:D,4,0)</f>
        <v>#N/A</v>
      </c>
      <c r="N3848" s="25" t="e">
        <f t="shared" si="1689"/>
        <v>#N/A</v>
      </c>
      <c r="O3848" s="377"/>
      <c r="P3848" s="377"/>
    </row>
    <row r="3849" spans="1:16" ht="90" x14ac:dyDescent="0.25">
      <c r="A3849" s="367" t="str">
        <f t="shared" si="1687"/>
        <v>CCU.06.0044</v>
      </c>
      <c r="B3849" s="226" t="s">
        <v>14409</v>
      </c>
      <c r="C3849" s="227"/>
      <c r="D3849" s="227" t="s">
        <v>14410</v>
      </c>
      <c r="E3849" s="228"/>
      <c r="F3849" s="228" t="s">
        <v>12</v>
      </c>
      <c r="G3849" s="368">
        <v>0.20300000000000001</v>
      </c>
      <c r="H3849" s="369">
        <v>2028.22</v>
      </c>
      <c r="I3849" s="369"/>
      <c r="J3849" s="25">
        <f t="shared" si="1688"/>
        <v>411.72</v>
      </c>
      <c r="M3849" s="25" t="e">
        <f>VLOOKUP(B3849,'CMP-SIN-SD-10-2023'!A:D,4,0)</f>
        <v>#N/A</v>
      </c>
      <c r="N3849" s="25" t="e">
        <f t="shared" si="1689"/>
        <v>#N/A</v>
      </c>
      <c r="O3849" s="377"/>
      <c r="P3849" s="377"/>
    </row>
    <row r="3850" spans="1:16" ht="60" x14ac:dyDescent="0.25">
      <c r="A3850" s="367" t="str">
        <f t="shared" si="1687"/>
        <v>CCU.06.0044</v>
      </c>
      <c r="B3850" s="226" t="s">
        <v>14411</v>
      </c>
      <c r="C3850" s="227"/>
      <c r="D3850" s="227" t="s">
        <v>14412</v>
      </c>
      <c r="E3850" s="228"/>
      <c r="F3850" s="228" t="s">
        <v>3</v>
      </c>
      <c r="G3850" s="368">
        <v>6.8</v>
      </c>
      <c r="H3850" s="369">
        <v>113.46</v>
      </c>
      <c r="I3850" s="369"/>
      <c r="J3850" s="25">
        <f t="shared" si="1688"/>
        <v>771.52</v>
      </c>
      <c r="M3850" s="25" t="e">
        <f>VLOOKUP(B3850,'CMP-SIN-SD-10-2023'!A:D,4,0)</f>
        <v>#N/A</v>
      </c>
      <c r="N3850" s="25" t="e">
        <f t="shared" si="1689"/>
        <v>#N/A</v>
      </c>
      <c r="O3850" s="377"/>
      <c r="P3850" s="377"/>
    </row>
    <row r="3851" spans="1:16" ht="75" x14ac:dyDescent="0.25">
      <c r="A3851" s="367" t="str">
        <f t="shared" si="1687"/>
        <v>CCU.06.0044</v>
      </c>
      <c r="B3851" s="226" t="s">
        <v>14413</v>
      </c>
      <c r="C3851" s="227"/>
      <c r="D3851" s="227" t="s">
        <v>14414</v>
      </c>
      <c r="E3851" s="228"/>
      <c r="F3851" s="228" t="s">
        <v>3</v>
      </c>
      <c r="G3851" s="368">
        <v>10.3</v>
      </c>
      <c r="H3851" s="369">
        <v>50.81</v>
      </c>
      <c r="I3851" s="369"/>
      <c r="J3851" s="25">
        <f t="shared" si="1688"/>
        <v>523.34</v>
      </c>
      <c r="M3851" s="25" t="e">
        <f>VLOOKUP(B3851,'CMP-SIN-SD-10-2023'!A:D,4,0)</f>
        <v>#N/A</v>
      </c>
      <c r="N3851" s="25" t="e">
        <f t="shared" si="1689"/>
        <v>#N/A</v>
      </c>
      <c r="O3851" s="377"/>
      <c r="P3851" s="377"/>
    </row>
    <row r="3852" spans="1:16" ht="45" x14ac:dyDescent="0.25">
      <c r="A3852" s="367" t="str">
        <f t="shared" si="1687"/>
        <v>CCU.06.0044</v>
      </c>
      <c r="B3852" s="226" t="s">
        <v>14415</v>
      </c>
      <c r="C3852" s="227"/>
      <c r="D3852" s="227" t="s">
        <v>14416</v>
      </c>
      <c r="E3852" s="228"/>
      <c r="F3852" s="228" t="s">
        <v>3</v>
      </c>
      <c r="G3852" s="368">
        <v>16.059999999999999</v>
      </c>
      <c r="H3852" s="369">
        <v>26.66</v>
      </c>
      <c r="I3852" s="369"/>
      <c r="J3852" s="25">
        <f t="shared" si="1688"/>
        <v>428.15</v>
      </c>
      <c r="M3852" s="25" t="e">
        <f>VLOOKUP(B3852,'CMP-SIN-SD-10-2023'!A:D,4,0)</f>
        <v>#N/A</v>
      </c>
      <c r="N3852" s="25" t="e">
        <f t="shared" si="1689"/>
        <v>#N/A</v>
      </c>
      <c r="O3852" s="377"/>
      <c r="P3852" s="377"/>
    </row>
    <row r="3853" spans="1:16" ht="30" x14ac:dyDescent="0.25">
      <c r="A3853" s="367" t="str">
        <f t="shared" si="1687"/>
        <v>CCU.06.0044</v>
      </c>
      <c r="B3853" s="226" t="s">
        <v>14417</v>
      </c>
      <c r="C3853" s="227"/>
      <c r="D3853" s="227" t="s">
        <v>14418</v>
      </c>
      <c r="E3853" s="228"/>
      <c r="F3853" s="228" t="s">
        <v>517</v>
      </c>
      <c r="G3853" s="368">
        <v>2</v>
      </c>
      <c r="H3853" s="369">
        <v>52.65</v>
      </c>
      <c r="I3853" s="369"/>
      <c r="J3853" s="25">
        <f t="shared" si="1688"/>
        <v>105.3</v>
      </c>
      <c r="M3853" s="25" t="e">
        <f>VLOOKUP(B3853,'CMP-SIN-SD-10-2023'!A:D,4,0)</f>
        <v>#N/A</v>
      </c>
      <c r="N3853" s="25" t="e">
        <f t="shared" si="1689"/>
        <v>#N/A</v>
      </c>
      <c r="O3853" s="377"/>
      <c r="P3853" s="377"/>
    </row>
    <row r="3854" spans="1:16" ht="105" x14ac:dyDescent="0.25">
      <c r="A3854" s="367" t="str">
        <f t="shared" si="1687"/>
        <v>CCU.06.0044</v>
      </c>
      <c r="B3854" s="226" t="s">
        <v>14419</v>
      </c>
      <c r="C3854" s="227"/>
      <c r="D3854" s="227" t="s">
        <v>14420</v>
      </c>
      <c r="E3854" s="228"/>
      <c r="F3854" s="228" t="s">
        <v>517</v>
      </c>
      <c r="G3854" s="368">
        <v>2</v>
      </c>
      <c r="H3854" s="369">
        <v>41.45</v>
      </c>
      <c r="I3854" s="369"/>
      <c r="J3854" s="25">
        <f t="shared" si="1688"/>
        <v>82.9</v>
      </c>
      <c r="M3854" s="25" t="e">
        <f>VLOOKUP(B3854,'CMP-SIN-SD-10-2023'!A:D,4,0)</f>
        <v>#N/A</v>
      </c>
      <c r="N3854" s="25" t="e">
        <f t="shared" si="1689"/>
        <v>#N/A</v>
      </c>
      <c r="O3854" s="377"/>
      <c r="P3854" s="377"/>
    </row>
    <row r="3855" spans="1:16" ht="30" x14ac:dyDescent="0.25">
      <c r="A3855" s="367" t="str">
        <f t="shared" si="1687"/>
        <v>CCU.06.0044</v>
      </c>
      <c r="B3855" s="226">
        <v>289</v>
      </c>
      <c r="C3855" s="227"/>
      <c r="D3855" s="227" t="s">
        <v>14421</v>
      </c>
      <c r="E3855" s="228"/>
      <c r="F3855" s="228" t="s">
        <v>17</v>
      </c>
      <c r="G3855" s="368">
        <v>1.1599999999999999</v>
      </c>
      <c r="H3855" s="369">
        <v>43.188299999999998</v>
      </c>
      <c r="I3855" s="369"/>
      <c r="J3855" s="25">
        <f t="shared" si="1688"/>
        <v>50.09</v>
      </c>
      <c r="M3855" s="25" t="e">
        <f>VLOOKUP(B3855,'CMP-SIN-SD-10-2023'!A:D,4,0)</f>
        <v>#N/A</v>
      </c>
      <c r="N3855" s="25" t="e">
        <f t="shared" si="1689"/>
        <v>#N/A</v>
      </c>
      <c r="O3855" s="377"/>
      <c r="P3855" s="377" t="s">
        <v>13830</v>
      </c>
    </row>
    <row r="3856" spans="1:16" ht="30" x14ac:dyDescent="0.25">
      <c r="A3856" s="367" t="str">
        <f t="shared" si="1687"/>
        <v>CCU.06.0044</v>
      </c>
      <c r="B3856" s="226">
        <v>1583</v>
      </c>
      <c r="C3856" s="227"/>
      <c r="D3856" s="227" t="s">
        <v>14422</v>
      </c>
      <c r="E3856" s="228"/>
      <c r="F3856" s="228" t="s">
        <v>16</v>
      </c>
      <c r="G3856" s="368">
        <v>4</v>
      </c>
      <c r="H3856" s="369">
        <v>13</v>
      </c>
      <c r="I3856" s="369"/>
      <c r="J3856" s="25">
        <f t="shared" si="1688"/>
        <v>52</v>
      </c>
      <c r="M3856" s="25" t="e">
        <f>VLOOKUP(B3856,'CMP-SIN-SD-10-2023'!A:D,4,0)</f>
        <v>#N/A</v>
      </c>
      <c r="N3856" s="25" t="e">
        <f t="shared" si="1689"/>
        <v>#N/A</v>
      </c>
      <c r="O3856" s="377"/>
      <c r="P3856" s="377" t="s">
        <v>13830</v>
      </c>
    </row>
    <row r="3857" spans="1:16" ht="30" x14ac:dyDescent="0.25">
      <c r="A3857" s="367" t="str">
        <f t="shared" si="1687"/>
        <v>CCU.06.0044</v>
      </c>
      <c r="B3857" s="226">
        <v>2341</v>
      </c>
      <c r="C3857" s="227"/>
      <c r="D3857" s="227" t="s">
        <v>14423</v>
      </c>
      <c r="E3857" s="228"/>
      <c r="F3857" s="228" t="s">
        <v>6</v>
      </c>
      <c r="G3857" s="368">
        <v>1</v>
      </c>
      <c r="H3857" s="369">
        <v>4.43</v>
      </c>
      <c r="I3857" s="369"/>
      <c r="J3857" s="25">
        <f t="shared" si="1688"/>
        <v>4.43</v>
      </c>
      <c r="M3857" s="25" t="e">
        <f>VLOOKUP(B3857,'CMP-SIN-SD-10-2023'!A:D,4,0)</f>
        <v>#N/A</v>
      </c>
      <c r="N3857" s="25" t="e">
        <f t="shared" si="1689"/>
        <v>#N/A</v>
      </c>
      <c r="O3857" s="377"/>
      <c r="P3857" s="377" t="s">
        <v>13830</v>
      </c>
    </row>
    <row r="3858" spans="1:16" x14ac:dyDescent="0.25">
      <c r="A3858" s="367" t="str">
        <f t="shared" si="1687"/>
        <v>CCU.06.0044</v>
      </c>
      <c r="B3858" s="226">
        <v>2497</v>
      </c>
      <c r="C3858" s="227"/>
      <c r="D3858" s="227" t="s">
        <v>14424</v>
      </c>
      <c r="E3858" s="228"/>
      <c r="F3858" s="228" t="s">
        <v>6</v>
      </c>
      <c r="G3858" s="368">
        <v>2</v>
      </c>
      <c r="H3858" s="369">
        <v>22.08</v>
      </c>
      <c r="I3858" s="369"/>
      <c r="J3858" s="25">
        <f t="shared" si="1688"/>
        <v>44.16</v>
      </c>
      <c r="M3858" s="25" t="e">
        <f>VLOOKUP(B3858,'CMP-SIN-SD-10-2023'!A:D,4,0)</f>
        <v>#N/A</v>
      </c>
      <c r="N3858" s="25" t="e">
        <f t="shared" si="1689"/>
        <v>#N/A</v>
      </c>
      <c r="O3858" s="377"/>
      <c r="P3858" s="377" t="s">
        <v>13830</v>
      </c>
    </row>
    <row r="3859" spans="1:16" x14ac:dyDescent="0.25">
      <c r="A3859" s="367" t="str">
        <f t="shared" si="1687"/>
        <v>CCU.06.0044</v>
      </c>
      <c r="B3859" s="226">
        <v>2647</v>
      </c>
      <c r="C3859" s="227"/>
      <c r="D3859" s="227" t="s">
        <v>14425</v>
      </c>
      <c r="E3859" s="228"/>
      <c r="F3859" s="228" t="s">
        <v>6</v>
      </c>
      <c r="G3859" s="368">
        <v>1</v>
      </c>
      <c r="H3859" s="369">
        <v>4.46</v>
      </c>
      <c r="I3859" s="369"/>
      <c r="J3859" s="25">
        <f t="shared" si="1688"/>
        <v>4.46</v>
      </c>
      <c r="M3859" s="25" t="e">
        <f>VLOOKUP(B3859,'CMP-SIN-SD-10-2023'!A:D,4,0)</f>
        <v>#N/A</v>
      </c>
      <c r="N3859" s="25" t="e">
        <f t="shared" si="1689"/>
        <v>#N/A</v>
      </c>
      <c r="O3859" s="377"/>
      <c r="P3859" s="377" t="s">
        <v>13830</v>
      </c>
    </row>
    <row r="3860" spans="1:16" x14ac:dyDescent="0.25">
      <c r="A3860" s="367" t="str">
        <f t="shared" si="1687"/>
        <v>CCU.06.0044</v>
      </c>
      <c r="B3860" s="226">
        <v>2864</v>
      </c>
      <c r="C3860" s="227"/>
      <c r="D3860" s="227" t="s">
        <v>14426</v>
      </c>
      <c r="E3860" s="228"/>
      <c r="F3860" s="228" t="s">
        <v>17</v>
      </c>
      <c r="G3860" s="368">
        <v>0.87</v>
      </c>
      <c r="H3860" s="369">
        <v>6.5511999999999997</v>
      </c>
      <c r="I3860" s="369"/>
      <c r="J3860" s="25">
        <f t="shared" si="1688"/>
        <v>5.69</v>
      </c>
      <c r="M3860" s="25" t="e">
        <f>VLOOKUP(B3860,'CMP-SIN-SD-10-2023'!A:D,4,0)</f>
        <v>#N/A</v>
      </c>
      <c r="N3860" s="25" t="e">
        <f t="shared" si="1689"/>
        <v>#N/A</v>
      </c>
      <c r="O3860" s="377"/>
      <c r="P3860" s="377" t="s">
        <v>13830</v>
      </c>
    </row>
    <row r="3861" spans="1:16" ht="30" x14ac:dyDescent="0.25">
      <c r="A3861" s="367" t="str">
        <f t="shared" si="1687"/>
        <v>CCU.06.0044</v>
      </c>
      <c r="B3861" s="226">
        <v>2959</v>
      </c>
      <c r="C3861" s="227"/>
      <c r="D3861" s="227" t="s">
        <v>14427</v>
      </c>
      <c r="E3861" s="228"/>
      <c r="F3861" s="228" t="s">
        <v>6</v>
      </c>
      <c r="G3861" s="368">
        <v>2</v>
      </c>
      <c r="H3861" s="369">
        <v>25.43</v>
      </c>
      <c r="I3861" s="369"/>
      <c r="J3861" s="25">
        <f t="shared" si="1688"/>
        <v>50.86</v>
      </c>
      <c r="M3861" s="25" t="e">
        <f>VLOOKUP(B3861,'CMP-SIN-SD-10-2023'!A:D,4,0)</f>
        <v>#N/A</v>
      </c>
      <c r="N3861" s="25" t="e">
        <f t="shared" si="1689"/>
        <v>#N/A</v>
      </c>
      <c r="O3861" s="377"/>
      <c r="P3861" s="377" t="s">
        <v>13830</v>
      </c>
    </row>
    <row r="3862" spans="1:16" ht="45" x14ac:dyDescent="0.25">
      <c r="A3862" s="367" t="str">
        <f t="shared" si="1687"/>
        <v>CCU.06.0044</v>
      </c>
      <c r="B3862" s="226">
        <v>3898</v>
      </c>
      <c r="C3862" s="227"/>
      <c r="D3862" s="227" t="s">
        <v>14428</v>
      </c>
      <c r="E3862" s="228"/>
      <c r="F3862" s="228" t="s">
        <v>6</v>
      </c>
      <c r="G3862" s="368">
        <v>2</v>
      </c>
      <c r="H3862" s="369">
        <v>1064.7729999999999</v>
      </c>
      <c r="I3862" s="369"/>
      <c r="J3862" s="25">
        <f t="shared" si="1688"/>
        <v>2129.54</v>
      </c>
      <c r="M3862" s="25" t="e">
        <f>VLOOKUP(B3862,'CMP-SIN-SD-10-2023'!A:D,4,0)</f>
        <v>#N/A</v>
      </c>
      <c r="N3862" s="25" t="e">
        <f t="shared" si="1689"/>
        <v>#N/A</v>
      </c>
      <c r="O3862" s="377"/>
      <c r="P3862" s="377" t="s">
        <v>13830</v>
      </c>
    </row>
    <row r="3863" spans="1:16" x14ac:dyDescent="0.25">
      <c r="A3863" s="367" t="str">
        <f t="shared" si="1687"/>
        <v>CCU.06.0044</v>
      </c>
      <c r="B3863" s="226">
        <v>3971</v>
      </c>
      <c r="C3863" s="227"/>
      <c r="D3863" s="227" t="s">
        <v>14429</v>
      </c>
      <c r="E3863" s="228"/>
      <c r="F3863" s="228" t="s">
        <v>6</v>
      </c>
      <c r="G3863" s="368">
        <v>2</v>
      </c>
      <c r="H3863" s="369">
        <v>19.66</v>
      </c>
      <c r="I3863" s="369"/>
      <c r="J3863" s="25">
        <f t="shared" si="1688"/>
        <v>39.32</v>
      </c>
      <c r="M3863" s="25" t="e">
        <f>VLOOKUP(B3863,'CMP-SIN-SD-10-2023'!A:D,4,0)</f>
        <v>#N/A</v>
      </c>
      <c r="N3863" s="25" t="e">
        <f t="shared" si="1689"/>
        <v>#N/A</v>
      </c>
      <c r="O3863" s="377"/>
      <c r="P3863" s="377" t="s">
        <v>13830</v>
      </c>
    </row>
    <row r="3864" spans="1:16" ht="30" x14ac:dyDescent="0.25">
      <c r="A3864" s="367" t="str">
        <f t="shared" si="1687"/>
        <v>CCU.06.0044</v>
      </c>
      <c r="B3864" s="226">
        <v>3972</v>
      </c>
      <c r="C3864" s="227"/>
      <c r="D3864" s="227" t="s">
        <v>14430</v>
      </c>
      <c r="E3864" s="228"/>
      <c r="F3864" s="228" t="s">
        <v>6</v>
      </c>
      <c r="G3864" s="368">
        <v>1</v>
      </c>
      <c r="H3864" s="369">
        <v>60.67</v>
      </c>
      <c r="I3864" s="369"/>
      <c r="J3864" s="25">
        <f t="shared" si="1688"/>
        <v>60.67</v>
      </c>
      <c r="M3864" s="25" t="e">
        <f>VLOOKUP(B3864,'CMP-SIN-SD-10-2023'!A:D,4,0)</f>
        <v>#N/A</v>
      </c>
      <c r="N3864" s="25" t="e">
        <f t="shared" si="1689"/>
        <v>#N/A</v>
      </c>
      <c r="O3864" s="377"/>
      <c r="P3864" s="377" t="s">
        <v>13830</v>
      </c>
    </row>
    <row r="3865" spans="1:16" x14ac:dyDescent="0.25">
      <c r="A3865" s="367" t="str">
        <f t="shared" si="1687"/>
        <v>CCU.06.0044</v>
      </c>
      <c r="B3865" s="226">
        <v>4210</v>
      </c>
      <c r="C3865" s="227"/>
      <c r="D3865" s="227" t="s">
        <v>14431</v>
      </c>
      <c r="E3865" s="228"/>
      <c r="F3865" s="228" t="s">
        <v>6</v>
      </c>
      <c r="G3865" s="368">
        <v>1</v>
      </c>
      <c r="H3865" s="369">
        <v>4.0199999999999996</v>
      </c>
      <c r="I3865" s="369"/>
      <c r="J3865" s="25">
        <f t="shared" si="1688"/>
        <v>4.0199999999999996</v>
      </c>
      <c r="M3865" s="25" t="e">
        <f>VLOOKUP(B3865,'CMP-SIN-SD-10-2023'!A:D,4,0)</f>
        <v>#N/A</v>
      </c>
      <c r="N3865" s="25" t="e">
        <f t="shared" si="1689"/>
        <v>#N/A</v>
      </c>
      <c r="O3865" s="377"/>
      <c r="P3865" s="377" t="s">
        <v>13830</v>
      </c>
    </row>
    <row r="3866" spans="1:16" x14ac:dyDescent="0.25">
      <c r="A3866" s="367" t="str">
        <f t="shared" si="1687"/>
        <v>CCU.06.0044</v>
      </c>
      <c r="B3866" s="226">
        <v>4265</v>
      </c>
      <c r="C3866" s="227"/>
      <c r="D3866" s="227" t="s">
        <v>14432</v>
      </c>
      <c r="E3866" s="228"/>
      <c r="F3866" s="228" t="s">
        <v>6</v>
      </c>
      <c r="G3866" s="368">
        <v>7</v>
      </c>
      <c r="H3866" s="369">
        <v>6.22</v>
      </c>
      <c r="I3866" s="369"/>
      <c r="J3866" s="25">
        <f t="shared" si="1688"/>
        <v>43.54</v>
      </c>
      <c r="M3866" s="25" t="e">
        <f>VLOOKUP(B3866,'CMP-SIN-SD-10-2023'!A:D,4,0)</f>
        <v>#N/A</v>
      </c>
      <c r="N3866" s="25" t="e">
        <f t="shared" si="1689"/>
        <v>#N/A</v>
      </c>
      <c r="O3866" s="377"/>
      <c r="P3866" s="377" t="s">
        <v>13830</v>
      </c>
    </row>
    <row r="3867" spans="1:16" ht="30" x14ac:dyDescent="0.25">
      <c r="A3867" s="367" t="str">
        <f t="shared" si="1687"/>
        <v>CCU.06.0044</v>
      </c>
      <c r="B3867" s="226">
        <v>4337</v>
      </c>
      <c r="C3867" s="227"/>
      <c r="D3867" s="227" t="s">
        <v>14433</v>
      </c>
      <c r="E3867" s="228"/>
      <c r="F3867" s="228" t="s">
        <v>6</v>
      </c>
      <c r="G3867" s="368">
        <v>4</v>
      </c>
      <c r="H3867" s="369">
        <v>39.270000000000003</v>
      </c>
      <c r="I3867" s="369"/>
      <c r="J3867" s="25">
        <f t="shared" si="1688"/>
        <v>157.08000000000001</v>
      </c>
      <c r="M3867" s="25" t="e">
        <f>VLOOKUP(B3867,'CMP-SIN-SD-10-2023'!A:D,4,0)</f>
        <v>#N/A</v>
      </c>
      <c r="N3867" s="25" t="e">
        <f t="shared" si="1689"/>
        <v>#N/A</v>
      </c>
      <c r="O3867" s="377"/>
      <c r="P3867" s="377" t="s">
        <v>13830</v>
      </c>
    </row>
    <row r="3868" spans="1:16" x14ac:dyDescent="0.25">
      <c r="A3868" s="367" t="str">
        <f t="shared" si="1687"/>
        <v>CCU.06.0044</v>
      </c>
      <c r="B3868" s="226">
        <v>4338</v>
      </c>
      <c r="C3868" s="227"/>
      <c r="D3868" s="227" t="s">
        <v>14434</v>
      </c>
      <c r="E3868" s="228"/>
      <c r="F3868" s="228" t="s">
        <v>6</v>
      </c>
      <c r="G3868" s="368">
        <v>3</v>
      </c>
      <c r="H3868" s="369">
        <v>191.89</v>
      </c>
      <c r="I3868" s="369"/>
      <c r="J3868" s="25">
        <f t="shared" si="1688"/>
        <v>575.66999999999996</v>
      </c>
      <c r="M3868" s="25" t="e">
        <f>VLOOKUP(B3868,'CMP-SIN-SD-10-2023'!A:D,4,0)</f>
        <v>#N/A</v>
      </c>
      <c r="N3868" s="25" t="e">
        <f t="shared" si="1689"/>
        <v>#N/A</v>
      </c>
      <c r="O3868" s="377"/>
      <c r="P3868" s="377" t="s">
        <v>13830</v>
      </c>
    </row>
    <row r="3869" spans="1:16" ht="45" x14ac:dyDescent="0.25">
      <c r="A3869" s="367" t="str">
        <f t="shared" si="1687"/>
        <v>CCU.06.0044</v>
      </c>
      <c r="B3869" s="226">
        <v>4346</v>
      </c>
      <c r="C3869" s="227"/>
      <c r="D3869" s="227" t="s">
        <v>14435</v>
      </c>
      <c r="E3869" s="228"/>
      <c r="F3869" s="228" t="s">
        <v>6</v>
      </c>
      <c r="G3869" s="368">
        <v>1</v>
      </c>
      <c r="H3869" s="369">
        <v>13739.622600000001</v>
      </c>
      <c r="I3869" s="369"/>
      <c r="J3869" s="25">
        <f t="shared" si="1688"/>
        <v>13739.62</v>
      </c>
      <c r="M3869" s="25" t="e">
        <f>VLOOKUP(B3869,'CMP-SIN-SD-10-2023'!A:D,4,0)</f>
        <v>#N/A</v>
      </c>
      <c r="N3869" s="25" t="e">
        <f t="shared" si="1689"/>
        <v>#N/A</v>
      </c>
      <c r="O3869" s="377"/>
      <c r="P3869" s="377" t="s">
        <v>13830</v>
      </c>
    </row>
    <row r="3870" spans="1:16" x14ac:dyDescent="0.25">
      <c r="A3870" s="367" t="str">
        <f t="shared" si="1687"/>
        <v>CCU.06.0044</v>
      </c>
      <c r="B3870" s="226">
        <v>4377</v>
      </c>
      <c r="C3870" s="227"/>
      <c r="D3870" s="227" t="s">
        <v>14436</v>
      </c>
      <c r="E3870" s="228"/>
      <c r="F3870" s="228" t="s">
        <v>6</v>
      </c>
      <c r="G3870" s="368">
        <v>2</v>
      </c>
      <c r="H3870" s="369">
        <v>23.08</v>
      </c>
      <c r="I3870" s="369"/>
      <c r="J3870" s="25">
        <f t="shared" si="1688"/>
        <v>46.16</v>
      </c>
      <c r="M3870" s="25" t="e">
        <f>VLOOKUP(B3870,'CMP-SIN-SD-10-2023'!A:D,4,0)</f>
        <v>#N/A</v>
      </c>
      <c r="N3870" s="25" t="e">
        <f t="shared" si="1689"/>
        <v>#N/A</v>
      </c>
      <c r="O3870" s="377"/>
      <c r="P3870" s="377" t="s">
        <v>13830</v>
      </c>
    </row>
    <row r="3871" spans="1:16" x14ac:dyDescent="0.25">
      <c r="A3871" s="367" t="str">
        <f t="shared" si="1687"/>
        <v>CCU.06.0044</v>
      </c>
      <c r="B3871" s="226">
        <v>4406</v>
      </c>
      <c r="C3871" s="227"/>
      <c r="D3871" s="227" t="s">
        <v>14437</v>
      </c>
      <c r="E3871" s="228"/>
      <c r="F3871" s="228" t="s">
        <v>6</v>
      </c>
      <c r="G3871" s="368">
        <v>6</v>
      </c>
      <c r="H3871" s="369">
        <v>20.47</v>
      </c>
      <c r="I3871" s="369"/>
      <c r="J3871" s="25">
        <f t="shared" si="1688"/>
        <v>122.82</v>
      </c>
      <c r="M3871" s="25" t="e">
        <f>VLOOKUP(B3871,'CMP-SIN-SD-10-2023'!A:D,4,0)</f>
        <v>#N/A</v>
      </c>
      <c r="N3871" s="25" t="e">
        <f t="shared" si="1689"/>
        <v>#N/A</v>
      </c>
      <c r="O3871" s="377"/>
      <c r="P3871" s="377" t="s">
        <v>13830</v>
      </c>
    </row>
    <row r="3872" spans="1:16" ht="45" x14ac:dyDescent="0.25">
      <c r="A3872" s="367" t="str">
        <f t="shared" si="1687"/>
        <v>CCU.06.0044</v>
      </c>
      <c r="B3872" s="226">
        <v>4883</v>
      </c>
      <c r="C3872" s="227"/>
      <c r="D3872" s="227" t="s">
        <v>14438</v>
      </c>
      <c r="E3872" s="228"/>
      <c r="F3872" s="228" t="s">
        <v>6</v>
      </c>
      <c r="G3872" s="368">
        <v>2</v>
      </c>
      <c r="H3872" s="369">
        <v>4.83</v>
      </c>
      <c r="I3872" s="369"/>
      <c r="J3872" s="25">
        <f t="shared" si="1688"/>
        <v>9.66</v>
      </c>
      <c r="M3872" s="25" t="e">
        <f>VLOOKUP(B3872,'CMP-SIN-SD-10-2023'!A:D,4,0)</f>
        <v>#N/A</v>
      </c>
      <c r="N3872" s="25" t="e">
        <f t="shared" si="1689"/>
        <v>#N/A</v>
      </c>
      <c r="O3872" s="377"/>
      <c r="P3872" s="377" t="s">
        <v>13830</v>
      </c>
    </row>
    <row r="3873" spans="1:16" ht="30" x14ac:dyDescent="0.25">
      <c r="A3873" s="367" t="str">
        <f t="shared" si="1687"/>
        <v>CCU.06.0044</v>
      </c>
      <c r="B3873" s="226">
        <v>5255</v>
      </c>
      <c r="C3873" s="227"/>
      <c r="D3873" s="227" t="s">
        <v>14439</v>
      </c>
      <c r="E3873" s="228"/>
      <c r="F3873" s="228" t="s">
        <v>6</v>
      </c>
      <c r="G3873" s="368">
        <v>1</v>
      </c>
      <c r="H3873" s="369">
        <v>36.72</v>
      </c>
      <c r="I3873" s="369"/>
      <c r="J3873" s="25">
        <f t="shared" si="1688"/>
        <v>36.72</v>
      </c>
      <c r="M3873" s="25" t="e">
        <f>VLOOKUP(B3873,'CMP-SIN-SD-10-2023'!A:D,4,0)</f>
        <v>#N/A</v>
      </c>
      <c r="N3873" s="25" t="e">
        <f t="shared" si="1689"/>
        <v>#N/A</v>
      </c>
      <c r="O3873" s="377"/>
      <c r="P3873" s="377" t="s">
        <v>13830</v>
      </c>
    </row>
    <row r="3874" spans="1:16" x14ac:dyDescent="0.25">
      <c r="A3874" s="367" t="str">
        <f t="shared" si="1687"/>
        <v>CCU.06.0044</v>
      </c>
      <c r="B3874" s="226">
        <v>5263</v>
      </c>
      <c r="C3874" s="227"/>
      <c r="D3874" s="227" t="s">
        <v>14440</v>
      </c>
      <c r="E3874" s="228"/>
      <c r="F3874" s="228" t="s">
        <v>6</v>
      </c>
      <c r="G3874" s="368">
        <v>1</v>
      </c>
      <c r="H3874" s="369">
        <v>9.17</v>
      </c>
      <c r="I3874" s="369"/>
      <c r="J3874" s="25">
        <f t="shared" si="1688"/>
        <v>9.17</v>
      </c>
      <c r="M3874" s="25" t="e">
        <f>VLOOKUP(B3874,'CMP-SIN-SD-10-2023'!A:D,4,0)</f>
        <v>#N/A</v>
      </c>
      <c r="N3874" s="25" t="e">
        <f t="shared" si="1689"/>
        <v>#N/A</v>
      </c>
      <c r="O3874" s="377"/>
      <c r="P3874" s="377" t="s">
        <v>13830</v>
      </c>
    </row>
    <row r="3875" spans="1:16" ht="30" x14ac:dyDescent="0.25">
      <c r="A3875" s="367" t="str">
        <f t="shared" si="1687"/>
        <v>CCU.06.0044</v>
      </c>
      <c r="B3875" s="226">
        <v>5400</v>
      </c>
      <c r="C3875" s="227"/>
      <c r="D3875" s="227" t="s">
        <v>14441</v>
      </c>
      <c r="E3875" s="228"/>
      <c r="F3875" s="228" t="s">
        <v>6</v>
      </c>
      <c r="G3875" s="368">
        <v>4.8</v>
      </c>
      <c r="H3875" s="369">
        <v>90.72</v>
      </c>
      <c r="I3875" s="369"/>
      <c r="J3875" s="25">
        <f t="shared" si="1688"/>
        <v>435.45</v>
      </c>
      <c r="M3875" s="25" t="e">
        <f>VLOOKUP(B3875,'CMP-SIN-SD-10-2023'!A:D,4,0)</f>
        <v>#N/A</v>
      </c>
      <c r="N3875" s="25" t="e">
        <f t="shared" si="1689"/>
        <v>#N/A</v>
      </c>
      <c r="O3875" s="377"/>
      <c r="P3875" s="377" t="s">
        <v>13830</v>
      </c>
    </row>
    <row r="3876" spans="1:16" x14ac:dyDescent="0.25">
      <c r="A3876" s="367" t="str">
        <f t="shared" si="1687"/>
        <v>CCU.06.0044</v>
      </c>
      <c r="B3876" s="226">
        <v>5401</v>
      </c>
      <c r="C3876" s="227"/>
      <c r="D3876" s="227" t="s">
        <v>14442</v>
      </c>
      <c r="E3876" s="228"/>
      <c r="F3876" s="228" t="s">
        <v>6</v>
      </c>
      <c r="G3876" s="368">
        <v>8</v>
      </c>
      <c r="H3876" s="369">
        <v>12.36</v>
      </c>
      <c r="I3876" s="369"/>
      <c r="J3876" s="25">
        <f t="shared" si="1688"/>
        <v>98.88</v>
      </c>
      <c r="M3876" s="25" t="e">
        <f>VLOOKUP(B3876,'CMP-SIN-SD-10-2023'!A:D,4,0)</f>
        <v>#N/A</v>
      </c>
      <c r="N3876" s="25" t="e">
        <f t="shared" si="1689"/>
        <v>#N/A</v>
      </c>
      <c r="O3876" s="377"/>
      <c r="P3876" s="377" t="s">
        <v>13830</v>
      </c>
    </row>
    <row r="3877" spans="1:16" x14ac:dyDescent="0.25">
      <c r="A3877" s="367" t="str">
        <f t="shared" si="1687"/>
        <v>CCU.06.0044</v>
      </c>
      <c r="B3877" s="226">
        <v>5566</v>
      </c>
      <c r="C3877" s="227"/>
      <c r="D3877" s="227" t="s">
        <v>14443</v>
      </c>
      <c r="E3877" s="228"/>
      <c r="F3877" s="228" t="s">
        <v>6</v>
      </c>
      <c r="G3877" s="368">
        <v>6</v>
      </c>
      <c r="H3877" s="369">
        <v>17.920000000000002</v>
      </c>
      <c r="I3877" s="369"/>
      <c r="J3877" s="25">
        <f t="shared" si="1688"/>
        <v>107.52</v>
      </c>
      <c r="M3877" s="25" t="e">
        <f>VLOOKUP(B3877,'CMP-SIN-SD-10-2023'!A:D,4,0)</f>
        <v>#N/A</v>
      </c>
      <c r="N3877" s="25" t="e">
        <f t="shared" si="1689"/>
        <v>#N/A</v>
      </c>
      <c r="O3877" s="377"/>
      <c r="P3877" s="377" t="s">
        <v>13830</v>
      </c>
    </row>
    <row r="3878" spans="1:16" x14ac:dyDescent="0.25">
      <c r="A3878" s="367" t="str">
        <f t="shared" si="1687"/>
        <v>CCU.06.0044</v>
      </c>
      <c r="B3878" s="226">
        <v>5666</v>
      </c>
      <c r="C3878" s="227"/>
      <c r="D3878" s="227" t="s">
        <v>14444</v>
      </c>
      <c r="E3878" s="228"/>
      <c r="F3878" s="228" t="s">
        <v>6</v>
      </c>
      <c r="G3878" s="368">
        <v>1</v>
      </c>
      <c r="H3878" s="369">
        <v>2129.9899999999998</v>
      </c>
      <c r="I3878" s="369"/>
      <c r="J3878" s="25">
        <f t="shared" si="1688"/>
        <v>2129.9899999999998</v>
      </c>
      <c r="M3878" s="25" t="e">
        <f>VLOOKUP(B3878,'CMP-SIN-SD-10-2023'!A:D,4,0)</f>
        <v>#N/A</v>
      </c>
      <c r="N3878" s="25" t="e">
        <f t="shared" si="1689"/>
        <v>#N/A</v>
      </c>
      <c r="O3878" s="377"/>
      <c r="P3878" s="377" t="s">
        <v>13830</v>
      </c>
    </row>
    <row r="3879" spans="1:16" ht="30" x14ac:dyDescent="0.25">
      <c r="A3879" s="367" t="str">
        <f t="shared" si="1687"/>
        <v>CCU.06.0044</v>
      </c>
      <c r="B3879" s="226">
        <v>5688</v>
      </c>
      <c r="C3879" s="227"/>
      <c r="D3879" s="227" t="s">
        <v>14445</v>
      </c>
      <c r="E3879" s="228"/>
      <c r="F3879" s="228" t="s">
        <v>6</v>
      </c>
      <c r="G3879" s="368">
        <v>3</v>
      </c>
      <c r="H3879" s="369">
        <v>216.3</v>
      </c>
      <c r="I3879" s="369"/>
      <c r="J3879" s="25">
        <f t="shared" si="1688"/>
        <v>648.9</v>
      </c>
      <c r="M3879" s="25" t="e">
        <f>VLOOKUP(B3879,'CMP-SIN-SD-10-2023'!A:D,4,0)</f>
        <v>#N/A</v>
      </c>
      <c r="N3879" s="25" t="e">
        <f t="shared" si="1689"/>
        <v>#N/A</v>
      </c>
      <c r="O3879" s="377"/>
      <c r="P3879" s="377" t="s">
        <v>13830</v>
      </c>
    </row>
    <row r="3880" spans="1:16" x14ac:dyDescent="0.25">
      <c r="A3880" s="367" t="str">
        <f t="shared" si="1687"/>
        <v>CCU.06.0044</v>
      </c>
      <c r="B3880" s="226">
        <v>5713</v>
      </c>
      <c r="C3880" s="227"/>
      <c r="D3880" s="227" t="s">
        <v>14446</v>
      </c>
      <c r="E3880" s="228"/>
      <c r="F3880" s="228" t="s">
        <v>16</v>
      </c>
      <c r="G3880" s="368">
        <v>60</v>
      </c>
      <c r="H3880" s="369">
        <v>62.921300000000002</v>
      </c>
      <c r="I3880" s="369"/>
      <c r="J3880" s="25">
        <f t="shared" si="1688"/>
        <v>3775.27</v>
      </c>
      <c r="M3880" s="25" t="e">
        <f>VLOOKUP(B3880,'CMP-SIN-SD-10-2023'!A:D,4,0)</f>
        <v>#N/A</v>
      </c>
      <c r="N3880" s="25" t="e">
        <f t="shared" si="1689"/>
        <v>#N/A</v>
      </c>
      <c r="O3880" s="377"/>
      <c r="P3880" s="377" t="s">
        <v>13830</v>
      </c>
    </row>
    <row r="3881" spans="1:16" ht="30" x14ac:dyDescent="0.25">
      <c r="A3881" s="367" t="str">
        <f t="shared" si="1687"/>
        <v>CCU.06.0044</v>
      </c>
      <c r="B3881" s="226">
        <v>7702</v>
      </c>
      <c r="C3881" s="227"/>
      <c r="D3881" s="227" t="s">
        <v>14447</v>
      </c>
      <c r="E3881" s="228"/>
      <c r="F3881" s="228" t="s">
        <v>6</v>
      </c>
      <c r="G3881" s="368">
        <v>6</v>
      </c>
      <c r="H3881" s="369">
        <v>9.51</v>
      </c>
      <c r="I3881" s="369"/>
      <c r="J3881" s="25">
        <f t="shared" si="1688"/>
        <v>57.06</v>
      </c>
      <c r="M3881" s="25" t="e">
        <f>VLOOKUP(B3881,'CMP-SIN-SD-10-2023'!A:D,4,0)</f>
        <v>#N/A</v>
      </c>
      <c r="N3881" s="25" t="e">
        <f t="shared" si="1689"/>
        <v>#N/A</v>
      </c>
      <c r="O3881" s="377"/>
      <c r="P3881" s="377" t="s">
        <v>13830</v>
      </c>
    </row>
    <row r="3882" spans="1:16" ht="30" x14ac:dyDescent="0.25">
      <c r="A3882" s="367" t="str">
        <f t="shared" si="1687"/>
        <v>CCU.06.0044</v>
      </c>
      <c r="B3882" s="226">
        <v>7703</v>
      </c>
      <c r="C3882" s="227"/>
      <c r="D3882" s="227" t="s">
        <v>14448</v>
      </c>
      <c r="E3882" s="228"/>
      <c r="F3882" s="228" t="s">
        <v>6</v>
      </c>
      <c r="G3882" s="368">
        <v>6</v>
      </c>
      <c r="H3882" s="369">
        <v>11.06</v>
      </c>
      <c r="I3882" s="369"/>
      <c r="J3882" s="25">
        <f t="shared" si="1688"/>
        <v>66.36</v>
      </c>
      <c r="M3882" s="25" t="e">
        <f>VLOOKUP(B3882,'CMP-SIN-SD-10-2023'!A:D,4,0)</f>
        <v>#N/A</v>
      </c>
      <c r="N3882" s="25" t="e">
        <f t="shared" si="1689"/>
        <v>#N/A</v>
      </c>
      <c r="O3882" s="377"/>
      <c r="P3882" s="377" t="s">
        <v>13830</v>
      </c>
    </row>
    <row r="3883" spans="1:16" ht="30" x14ac:dyDescent="0.25">
      <c r="A3883" s="378" t="str">
        <f t="shared" si="1687"/>
        <v>CCU.06.0044</v>
      </c>
      <c r="B3883" s="379">
        <v>8022</v>
      </c>
      <c r="C3883" s="380"/>
      <c r="D3883" s="380" t="s">
        <v>14449</v>
      </c>
      <c r="E3883" s="381"/>
      <c r="F3883" s="381" t="s">
        <v>6</v>
      </c>
      <c r="G3883" s="382">
        <v>3</v>
      </c>
      <c r="H3883" s="383">
        <v>5</v>
      </c>
      <c r="I3883" s="383"/>
      <c r="J3883" s="25">
        <f t="shared" si="1688"/>
        <v>15</v>
      </c>
      <c r="M3883" s="25" t="e">
        <f>VLOOKUP(B3883,'CMP-SIN-SD-10-2023'!A:D,4,0)</f>
        <v>#N/A</v>
      </c>
      <c r="N3883" s="25" t="e">
        <f t="shared" si="1689"/>
        <v>#N/A</v>
      </c>
      <c r="O3883" s="377"/>
      <c r="P3883" s="377" t="s">
        <v>13830</v>
      </c>
    </row>
    <row r="3884" spans="1:16" ht="45" x14ac:dyDescent="0.25">
      <c r="A3884" s="328">
        <v>91839</v>
      </c>
      <c r="B3884" s="357"/>
      <c r="C3884" s="339" t="s">
        <v>8242</v>
      </c>
      <c r="D3884" s="339"/>
      <c r="E3884" s="334" t="s">
        <v>16</v>
      </c>
      <c r="F3884" s="334"/>
      <c r="G3884" s="358"/>
      <c r="H3884" s="359"/>
      <c r="I3884" s="340">
        <f>SUMIF(A:A,A3884,J:J)</f>
        <v>18.809999999999999</v>
      </c>
      <c r="J3884" s="377"/>
      <c r="K3884" s="377"/>
      <c r="L3884" s="377"/>
      <c r="M3884" s="377"/>
      <c r="N3884" s="377"/>
      <c r="O3884" s="377"/>
      <c r="P3884" s="377"/>
    </row>
    <row r="3885" spans="1:16" ht="60" x14ac:dyDescent="0.25">
      <c r="A3885" s="390">
        <f t="shared" ref="A3885:A3888" si="1690">IF(O3885&lt;&gt;0,O3885,A3884)</f>
        <v>91839</v>
      </c>
      <c r="B3885" s="391">
        <v>91170</v>
      </c>
      <c r="C3885" s="392"/>
      <c r="D3885" s="392" t="s">
        <v>14106</v>
      </c>
      <c r="E3885" s="393"/>
      <c r="F3885" s="393" t="s">
        <v>16</v>
      </c>
      <c r="G3885" s="394">
        <v>1</v>
      </c>
      <c r="H3885" s="395">
        <f>VLOOKUP(B3885,'CMP-SIN-SD-10-2023'!A:D,4,0)</f>
        <v>10.26</v>
      </c>
      <c r="I3885" s="395"/>
      <c r="J3885" s="25">
        <f t="shared" ref="J3885:J3888" si="1691">TRUNC((H3885*G3885),2)</f>
        <v>10.26</v>
      </c>
      <c r="M3885" s="25">
        <f>VLOOKUP(B3885,'CMP-SIN-SD-10-2023'!A:D,4,0)</f>
        <v>10.26</v>
      </c>
      <c r="N3885" s="25" t="b">
        <f t="shared" ref="N3885:N3888" si="1692">M3885=H3885</f>
        <v>1</v>
      </c>
      <c r="O3885" s="377"/>
      <c r="P3885" s="377"/>
    </row>
    <row r="3886" spans="1:16" x14ac:dyDescent="0.25">
      <c r="A3886" s="367">
        <f t="shared" si="1690"/>
        <v>91839</v>
      </c>
      <c r="B3886" s="226">
        <v>88247</v>
      </c>
      <c r="C3886" s="227"/>
      <c r="D3886" s="227" t="s">
        <v>3289</v>
      </c>
      <c r="E3886" s="228"/>
      <c r="F3886" s="228" t="s">
        <v>517</v>
      </c>
      <c r="G3886" s="368">
        <v>0.105</v>
      </c>
      <c r="H3886" s="369">
        <f>VLOOKUP(B3886,'CMP-SIN-SD-10-2023'!A:D,4,0)</f>
        <v>23.14</v>
      </c>
      <c r="I3886" s="369"/>
      <c r="J3886" s="25">
        <f t="shared" si="1691"/>
        <v>2.42</v>
      </c>
      <c r="M3886" s="25">
        <f>VLOOKUP(B3886,'CMP-SIN-SD-10-2023'!A:D,4,0)</f>
        <v>23.14</v>
      </c>
      <c r="N3886" s="25" t="b">
        <f t="shared" si="1692"/>
        <v>1</v>
      </c>
      <c r="O3886" s="377"/>
      <c r="P3886" s="377"/>
    </row>
    <row r="3887" spans="1:16" x14ac:dyDescent="0.25">
      <c r="A3887" s="367">
        <f t="shared" si="1690"/>
        <v>91839</v>
      </c>
      <c r="B3887" s="226">
        <v>88264</v>
      </c>
      <c r="C3887" s="227"/>
      <c r="D3887" s="227" t="s">
        <v>3304</v>
      </c>
      <c r="E3887" s="228"/>
      <c r="F3887" s="228" t="s">
        <v>517</v>
      </c>
      <c r="G3887" s="368">
        <v>0.105</v>
      </c>
      <c r="H3887" s="369">
        <f>VLOOKUP(B3887,'CMP-SIN-SD-10-2023'!A:D,4,0)</f>
        <v>29.88</v>
      </c>
      <c r="I3887" s="369"/>
      <c r="J3887" s="25">
        <f t="shared" si="1691"/>
        <v>3.13</v>
      </c>
      <c r="M3887" s="25">
        <f>VLOOKUP(B3887,'CMP-SIN-SD-10-2023'!A:D,4,0)</f>
        <v>29.88</v>
      </c>
      <c r="N3887" s="25" t="b">
        <f t="shared" si="1692"/>
        <v>1</v>
      </c>
      <c r="O3887" s="377"/>
      <c r="P3887" s="377"/>
    </row>
    <row r="3888" spans="1:16" ht="30" x14ac:dyDescent="0.25">
      <c r="A3888" s="378">
        <f t="shared" si="1690"/>
        <v>91839</v>
      </c>
      <c r="B3888" s="379">
        <v>40401</v>
      </c>
      <c r="C3888" s="380"/>
      <c r="D3888" s="380" t="s">
        <v>14450</v>
      </c>
      <c r="E3888" s="381"/>
      <c r="F3888" s="381" t="s">
        <v>16</v>
      </c>
      <c r="G3888" s="382">
        <v>1.1000000000000001</v>
      </c>
      <c r="H3888" s="383">
        <f>VLOOKUP(B3888,'INS-SIN-SD-10-2023'!A:D,4,0)</f>
        <v>2.73</v>
      </c>
      <c r="I3888" s="383"/>
      <c r="J3888" s="25">
        <f t="shared" si="1691"/>
        <v>3</v>
      </c>
      <c r="M3888" s="25">
        <f>VLOOKUP(B3888,'INS-SIN-SD-10-2023'!A:D,4,0)</f>
        <v>2.73</v>
      </c>
      <c r="N3888" s="25" t="b">
        <f t="shared" si="1692"/>
        <v>1</v>
      </c>
      <c r="O3888" s="377"/>
      <c r="P3888" s="377" t="s">
        <v>13773</v>
      </c>
    </row>
    <row r="3889" spans="1:16" ht="45" x14ac:dyDescent="0.25">
      <c r="A3889" s="328">
        <v>92982</v>
      </c>
      <c r="B3889" s="357"/>
      <c r="C3889" s="339" t="s">
        <v>1649</v>
      </c>
      <c r="D3889" s="339"/>
      <c r="E3889" s="334" t="s">
        <v>16</v>
      </c>
      <c r="F3889" s="334"/>
      <c r="G3889" s="358"/>
      <c r="H3889" s="359"/>
      <c r="I3889" s="340">
        <f>SUMIF(A:A,A3889,J:J)</f>
        <v>17.899999999999999</v>
      </c>
      <c r="J3889" s="377"/>
      <c r="K3889" s="377"/>
      <c r="L3889" s="377"/>
      <c r="M3889" s="377"/>
      <c r="N3889" s="377"/>
      <c r="O3889" s="377"/>
      <c r="P3889" s="377"/>
    </row>
    <row r="3890" spans="1:16" x14ac:dyDescent="0.25">
      <c r="A3890" s="390">
        <f t="shared" ref="A3890:A3893" si="1693">IF(O3890&lt;&gt;0,O3890,A3889)</f>
        <v>92982</v>
      </c>
      <c r="B3890" s="391">
        <v>88247</v>
      </c>
      <c r="C3890" s="392"/>
      <c r="D3890" s="392" t="s">
        <v>3289</v>
      </c>
      <c r="E3890" s="393"/>
      <c r="F3890" s="393" t="s">
        <v>517</v>
      </c>
      <c r="G3890" s="394">
        <v>1.2999999999999999E-2</v>
      </c>
      <c r="H3890" s="395">
        <f>VLOOKUP(B3890,'CMP-SIN-SD-10-2023'!A:D,4,0)</f>
        <v>23.14</v>
      </c>
      <c r="I3890" s="395"/>
      <c r="J3890" s="25">
        <f t="shared" ref="J3890:J3893" si="1694">TRUNC((H3890*G3890),2)</f>
        <v>0.3</v>
      </c>
      <c r="M3890" s="25">
        <f>VLOOKUP(B3890,'CMP-SIN-SD-10-2023'!A:D,4,0)</f>
        <v>23.14</v>
      </c>
      <c r="N3890" s="25" t="b">
        <f t="shared" ref="N3890:N3893" si="1695">M3890=H3890</f>
        <v>1</v>
      </c>
      <c r="O3890" s="377"/>
      <c r="P3890" s="377"/>
    </row>
    <row r="3891" spans="1:16" x14ac:dyDescent="0.25">
      <c r="A3891" s="367">
        <f t="shared" si="1693"/>
        <v>92982</v>
      </c>
      <c r="B3891" s="226">
        <v>88264</v>
      </c>
      <c r="C3891" s="227"/>
      <c r="D3891" s="227" t="s">
        <v>3304</v>
      </c>
      <c r="E3891" s="228"/>
      <c r="F3891" s="228" t="s">
        <v>517</v>
      </c>
      <c r="G3891" s="368">
        <v>1.2999999999999999E-2</v>
      </c>
      <c r="H3891" s="369">
        <f>VLOOKUP(B3891,'CMP-SIN-SD-10-2023'!A:D,4,0)</f>
        <v>29.88</v>
      </c>
      <c r="I3891" s="369"/>
      <c r="J3891" s="25">
        <f t="shared" si="1694"/>
        <v>0.38</v>
      </c>
      <c r="M3891" s="25">
        <f>VLOOKUP(B3891,'CMP-SIN-SD-10-2023'!A:D,4,0)</f>
        <v>29.88</v>
      </c>
      <c r="N3891" s="25" t="b">
        <f t="shared" si="1695"/>
        <v>1</v>
      </c>
      <c r="O3891" s="377"/>
      <c r="P3891" s="377"/>
    </row>
    <row r="3892" spans="1:16" ht="45" x14ac:dyDescent="0.25">
      <c r="A3892" s="367">
        <f t="shared" si="1693"/>
        <v>92982</v>
      </c>
      <c r="B3892" s="226">
        <v>995</v>
      </c>
      <c r="C3892" s="227"/>
      <c r="D3892" s="227" t="s">
        <v>7489</v>
      </c>
      <c r="E3892" s="228"/>
      <c r="F3892" s="228" t="s">
        <v>16</v>
      </c>
      <c r="G3892" s="368">
        <v>1.0269999999999999</v>
      </c>
      <c r="H3892" s="369">
        <f>VLOOKUP(B3892,'INS-SIN-SD-10-2023'!A:D,4,0)</f>
        <v>16.73</v>
      </c>
      <c r="I3892" s="369"/>
      <c r="J3892" s="25">
        <f t="shared" si="1694"/>
        <v>17.18</v>
      </c>
      <c r="M3892" s="25">
        <f>VLOOKUP(B3892,'INS-SIN-SD-10-2023'!A:D,4,0)</f>
        <v>16.73</v>
      </c>
      <c r="N3892" s="25" t="b">
        <f t="shared" si="1695"/>
        <v>1</v>
      </c>
      <c r="O3892" s="377"/>
      <c r="P3892" s="377" t="s">
        <v>13773</v>
      </c>
    </row>
    <row r="3893" spans="1:16" ht="30" x14ac:dyDescent="0.25">
      <c r="A3893" s="378">
        <f t="shared" si="1693"/>
        <v>92982</v>
      </c>
      <c r="B3893" s="379">
        <v>21127</v>
      </c>
      <c r="C3893" s="380"/>
      <c r="D3893" s="380" t="s">
        <v>7615</v>
      </c>
      <c r="E3893" s="381"/>
      <c r="F3893" s="381" t="s">
        <v>6</v>
      </c>
      <c r="G3893" s="382">
        <v>0.01</v>
      </c>
      <c r="H3893" s="383">
        <f>VLOOKUP(B3893,'INS-SIN-SD-10-2023'!A:D,4,0)</f>
        <v>4.72</v>
      </c>
      <c r="I3893" s="383"/>
      <c r="J3893" s="25">
        <f t="shared" si="1694"/>
        <v>0.04</v>
      </c>
      <c r="M3893" s="25">
        <f>VLOOKUP(B3893,'INS-SIN-SD-10-2023'!A:D,4,0)</f>
        <v>4.72</v>
      </c>
      <c r="N3893" s="25" t="b">
        <f t="shared" si="1695"/>
        <v>1</v>
      </c>
      <c r="O3893" s="377"/>
      <c r="P3893" s="377" t="s">
        <v>13773</v>
      </c>
    </row>
    <row r="3894" spans="1:16" ht="30" x14ac:dyDescent="0.25">
      <c r="A3894" s="328">
        <v>101658</v>
      </c>
      <c r="B3894" s="357"/>
      <c r="C3894" s="339" t="s">
        <v>1801</v>
      </c>
      <c r="D3894" s="339"/>
      <c r="E3894" s="334" t="s">
        <v>6</v>
      </c>
      <c r="F3894" s="334"/>
      <c r="G3894" s="358"/>
      <c r="H3894" s="359"/>
      <c r="I3894" s="340">
        <f>SUMIF(A:A,A3894,J:J)</f>
        <v>678.43</v>
      </c>
      <c r="J3894" s="377"/>
      <c r="K3894" s="377"/>
      <c r="L3894" s="377"/>
      <c r="M3894" s="377"/>
      <c r="N3894" s="377"/>
      <c r="O3894" s="377"/>
      <c r="P3894" s="377"/>
    </row>
    <row r="3895" spans="1:16" ht="60" x14ac:dyDescent="0.25">
      <c r="A3895" s="390">
        <f t="shared" ref="A3895:A3899" si="1696">IF(O3895&lt;&gt;0,O3895,A3894)</f>
        <v>101658</v>
      </c>
      <c r="B3895" s="391">
        <v>5928</v>
      </c>
      <c r="C3895" s="392"/>
      <c r="D3895" s="392" t="s">
        <v>298</v>
      </c>
      <c r="E3895" s="393"/>
      <c r="F3895" s="393" t="s">
        <v>273</v>
      </c>
      <c r="G3895" s="394">
        <v>0.23880000000000001</v>
      </c>
      <c r="H3895" s="395">
        <f>VLOOKUP(B3895,'CMP-SIN-SD-10-2023'!A:D,4,0)</f>
        <v>278.01</v>
      </c>
      <c r="I3895" s="395"/>
      <c r="J3895" s="25">
        <f t="shared" ref="J3895:J3899" si="1697">TRUNC((H3895*G3895),2)</f>
        <v>66.38</v>
      </c>
      <c r="M3895" s="25">
        <f>VLOOKUP(B3895,'CMP-SIN-SD-10-2023'!A:D,4,0)</f>
        <v>278.01</v>
      </c>
      <c r="N3895" s="25" t="b">
        <f t="shared" ref="N3895:N3899" si="1698">M3895=H3895</f>
        <v>1</v>
      </c>
      <c r="O3895" s="377"/>
      <c r="P3895" s="377"/>
    </row>
    <row r="3896" spans="1:16" x14ac:dyDescent="0.25">
      <c r="A3896" s="367">
        <f t="shared" si="1696"/>
        <v>101658</v>
      </c>
      <c r="B3896" s="226">
        <v>88247</v>
      </c>
      <c r="C3896" s="227"/>
      <c r="D3896" s="227" t="s">
        <v>3289</v>
      </c>
      <c r="E3896" s="228"/>
      <c r="F3896" s="228" t="s">
        <v>517</v>
      </c>
      <c r="G3896" s="368">
        <v>0.23810000000000001</v>
      </c>
      <c r="H3896" s="369">
        <f>VLOOKUP(B3896,'CMP-SIN-SD-10-2023'!A:D,4,0)</f>
        <v>23.14</v>
      </c>
      <c r="I3896" s="369"/>
      <c r="J3896" s="25">
        <f t="shared" si="1697"/>
        <v>5.5</v>
      </c>
      <c r="M3896" s="25">
        <f>VLOOKUP(B3896,'CMP-SIN-SD-10-2023'!A:D,4,0)</f>
        <v>23.14</v>
      </c>
      <c r="N3896" s="25" t="b">
        <f t="shared" si="1698"/>
        <v>1</v>
      </c>
      <c r="O3896" s="377"/>
      <c r="P3896" s="377"/>
    </row>
    <row r="3897" spans="1:16" x14ac:dyDescent="0.25">
      <c r="A3897" s="367">
        <f t="shared" si="1696"/>
        <v>101658</v>
      </c>
      <c r="B3897" s="226">
        <v>88264</v>
      </c>
      <c r="C3897" s="227"/>
      <c r="D3897" s="227" t="s">
        <v>3304</v>
      </c>
      <c r="E3897" s="228"/>
      <c r="F3897" s="228" t="s">
        <v>517</v>
      </c>
      <c r="G3897" s="368">
        <v>0.23810000000000001</v>
      </c>
      <c r="H3897" s="369">
        <f>VLOOKUP(B3897,'CMP-SIN-SD-10-2023'!A:D,4,0)</f>
        <v>29.88</v>
      </c>
      <c r="I3897" s="369"/>
      <c r="J3897" s="25">
        <f t="shared" si="1697"/>
        <v>7.11</v>
      </c>
      <c r="M3897" s="25">
        <f>VLOOKUP(B3897,'CMP-SIN-SD-10-2023'!A:D,4,0)</f>
        <v>29.88</v>
      </c>
      <c r="N3897" s="25" t="b">
        <f t="shared" si="1698"/>
        <v>1</v>
      </c>
      <c r="O3897" s="377"/>
      <c r="P3897" s="377"/>
    </row>
    <row r="3898" spans="1:16" ht="30" x14ac:dyDescent="0.25">
      <c r="A3898" s="367">
        <f t="shared" si="1696"/>
        <v>101658</v>
      </c>
      <c r="B3898" s="226">
        <v>21127</v>
      </c>
      <c r="C3898" s="227"/>
      <c r="D3898" s="227" t="s">
        <v>7615</v>
      </c>
      <c r="E3898" s="228"/>
      <c r="F3898" s="228" t="s">
        <v>6</v>
      </c>
      <c r="G3898" s="368">
        <v>1.4E-2</v>
      </c>
      <c r="H3898" s="369">
        <f>VLOOKUP(B3898,'INS-SIN-SD-10-2023'!A:D,4,0)</f>
        <v>4.72</v>
      </c>
      <c r="I3898" s="369"/>
      <c r="J3898" s="25">
        <f t="shared" si="1697"/>
        <v>0.06</v>
      </c>
      <c r="M3898" s="25">
        <f>VLOOKUP(B3898,'INS-SIN-SD-10-2023'!A:D,4,0)</f>
        <v>4.72</v>
      </c>
      <c r="N3898" s="25" t="b">
        <f t="shared" si="1698"/>
        <v>1</v>
      </c>
      <c r="O3898" s="377"/>
      <c r="P3898" s="377" t="s">
        <v>13773</v>
      </c>
    </row>
    <row r="3899" spans="1:16" ht="30" x14ac:dyDescent="0.25">
      <c r="A3899" s="378">
        <f t="shared" si="1696"/>
        <v>101658</v>
      </c>
      <c r="B3899" s="379">
        <v>42247</v>
      </c>
      <c r="C3899" s="380"/>
      <c r="D3899" s="380" t="s">
        <v>7669</v>
      </c>
      <c r="E3899" s="381"/>
      <c r="F3899" s="381" t="s">
        <v>6</v>
      </c>
      <c r="G3899" s="382">
        <v>1</v>
      </c>
      <c r="H3899" s="383">
        <f>VLOOKUP(B3899,'INS-SIN-SD-10-2023'!A:D,4,0)</f>
        <v>599.38</v>
      </c>
      <c r="I3899" s="383"/>
      <c r="J3899" s="25">
        <f t="shared" si="1697"/>
        <v>599.38</v>
      </c>
      <c r="M3899" s="25">
        <f>VLOOKUP(B3899,'INS-SIN-SD-10-2023'!A:D,4,0)</f>
        <v>599.38</v>
      </c>
      <c r="N3899" s="25" t="b">
        <f t="shared" si="1698"/>
        <v>1</v>
      </c>
      <c r="O3899" s="377"/>
      <c r="P3899" s="377" t="s">
        <v>13773</v>
      </c>
    </row>
    <row r="3900" spans="1:16" ht="30" x14ac:dyDescent="0.25">
      <c r="A3900" s="328" t="s">
        <v>14451</v>
      </c>
      <c r="B3900" s="357"/>
      <c r="C3900" s="339" t="s">
        <v>14452</v>
      </c>
      <c r="D3900" s="339"/>
      <c r="E3900" s="334" t="s">
        <v>6</v>
      </c>
      <c r="F3900" s="334"/>
      <c r="G3900" s="358"/>
      <c r="H3900" s="359"/>
      <c r="I3900" s="340">
        <f>SUMIF(A:A,A3900,J:J)</f>
        <v>700.38</v>
      </c>
      <c r="J3900" s="377"/>
      <c r="K3900" s="377"/>
      <c r="L3900" s="377"/>
      <c r="M3900" s="377"/>
      <c r="N3900" s="377"/>
      <c r="O3900" s="377"/>
      <c r="P3900" s="377"/>
    </row>
    <row r="3901" spans="1:16" x14ac:dyDescent="0.25">
      <c r="A3901" s="390" t="str">
        <f t="shared" ref="A3901:A3903" si="1699">IF(O3901&lt;&gt;0,O3901,A3900)</f>
        <v>00758/ORSE</v>
      </c>
      <c r="B3901" s="391">
        <v>88264</v>
      </c>
      <c r="C3901" s="392"/>
      <c r="D3901" s="392" t="s">
        <v>3304</v>
      </c>
      <c r="E3901" s="393"/>
      <c r="F3901" s="393" t="s">
        <v>517</v>
      </c>
      <c r="G3901" s="394">
        <v>2</v>
      </c>
      <c r="H3901" s="395">
        <f>VLOOKUP(B3901,'CMP-SIN-SD-10-2023'!A:D,4,0)</f>
        <v>29.88</v>
      </c>
      <c r="I3901" s="395"/>
      <c r="J3901" s="25">
        <f t="shared" ref="J3901:J3903" si="1700">TRUNC((H3901*G3901),2)</f>
        <v>59.76</v>
      </c>
      <c r="M3901" s="25">
        <f>VLOOKUP(B3901,'CMP-SIN-SD-10-2023'!A:D,4,0)</f>
        <v>29.88</v>
      </c>
      <c r="N3901" s="25" t="b">
        <f t="shared" ref="N3901:N3903" si="1701">M3901=H3901</f>
        <v>1</v>
      </c>
      <c r="O3901" s="377"/>
      <c r="P3901" s="377"/>
    </row>
    <row r="3902" spans="1:16" x14ac:dyDescent="0.25">
      <c r="A3902" s="367" t="str">
        <f t="shared" si="1699"/>
        <v>00758/ORSE</v>
      </c>
      <c r="B3902" s="226">
        <v>88316</v>
      </c>
      <c r="C3902" s="227"/>
      <c r="D3902" s="227" t="s">
        <v>3346</v>
      </c>
      <c r="E3902" s="228"/>
      <c r="F3902" s="228" t="s">
        <v>517</v>
      </c>
      <c r="G3902" s="368">
        <v>2</v>
      </c>
      <c r="H3902" s="369">
        <f>VLOOKUP(B3902,'CMP-SIN-SD-10-2023'!A:D,4,0)</f>
        <v>21.91</v>
      </c>
      <c r="I3902" s="369"/>
      <c r="J3902" s="25">
        <f t="shared" si="1700"/>
        <v>43.82</v>
      </c>
      <c r="M3902" s="25">
        <f>VLOOKUP(B3902,'CMP-SIN-SD-10-2023'!A:D,4,0)</f>
        <v>21.91</v>
      </c>
      <c r="N3902" s="25" t="b">
        <f t="shared" si="1701"/>
        <v>1</v>
      </c>
      <c r="O3902" s="377"/>
      <c r="P3902" s="377"/>
    </row>
    <row r="3903" spans="1:16" ht="30" x14ac:dyDescent="0.25">
      <c r="A3903" s="378" t="str">
        <f t="shared" si="1699"/>
        <v>00758/ORSE</v>
      </c>
      <c r="B3903" s="379" t="s">
        <v>14453</v>
      </c>
      <c r="C3903" s="380"/>
      <c r="D3903" s="380" t="s">
        <v>14454</v>
      </c>
      <c r="E3903" s="381"/>
      <c r="F3903" s="381" t="s">
        <v>6</v>
      </c>
      <c r="G3903" s="382">
        <v>1</v>
      </c>
      <c r="H3903" s="383">
        <v>596.79999999999995</v>
      </c>
      <c r="I3903" s="383"/>
      <c r="J3903" s="25">
        <f t="shared" si="1700"/>
        <v>596.79999999999995</v>
      </c>
      <c r="M3903" s="25" t="e">
        <f>VLOOKUP(B3903,'INS-SIN-SD-10-2023'!A:D,4,0)</f>
        <v>#N/A</v>
      </c>
      <c r="N3903" s="25" t="e">
        <f t="shared" si="1701"/>
        <v>#N/A</v>
      </c>
      <c r="O3903" s="377"/>
      <c r="P3903" s="377" t="s">
        <v>13813</v>
      </c>
    </row>
    <row r="3904" spans="1:16" ht="30" x14ac:dyDescent="0.25">
      <c r="A3904" s="328" t="s">
        <v>7196</v>
      </c>
      <c r="B3904" s="357"/>
      <c r="C3904" s="339" t="s">
        <v>14455</v>
      </c>
      <c r="D3904" s="339"/>
      <c r="E3904" s="334" t="s">
        <v>6</v>
      </c>
      <c r="F3904" s="334"/>
      <c r="G3904" s="358"/>
      <c r="H3904" s="359"/>
      <c r="I3904" s="340">
        <f>SUMIF(A:A,A3904,J:J)</f>
        <v>471.47999999999996</v>
      </c>
      <c r="J3904" s="377"/>
      <c r="K3904" s="377"/>
      <c r="L3904" s="377"/>
      <c r="M3904" s="377"/>
      <c r="N3904" s="377"/>
      <c r="O3904" s="377"/>
      <c r="P3904" s="377"/>
    </row>
    <row r="3905" spans="1:16" x14ac:dyDescent="0.25">
      <c r="A3905" s="390" t="str">
        <f t="shared" ref="A3905:A3907" si="1702">IF(O3905&lt;&gt;0,O3905,A3904)</f>
        <v>CCU.06.0043</v>
      </c>
      <c r="B3905" s="391">
        <v>88264</v>
      </c>
      <c r="C3905" s="392"/>
      <c r="D3905" s="392" t="s">
        <v>3304</v>
      </c>
      <c r="E3905" s="393"/>
      <c r="F3905" s="393" t="s">
        <v>517</v>
      </c>
      <c r="G3905" s="394">
        <v>2</v>
      </c>
      <c r="H3905" s="395">
        <f>VLOOKUP(B3905,'CMP-SIN-SD-10-2023'!A:D,4,0)</f>
        <v>29.88</v>
      </c>
      <c r="I3905" s="395"/>
      <c r="J3905" s="25">
        <f t="shared" ref="J3905:J3907" si="1703">TRUNC((H3905*G3905),2)</f>
        <v>59.76</v>
      </c>
      <c r="M3905" s="25">
        <f>VLOOKUP(B3905,'CMP-SIN-SD-10-2023'!A:D,4,0)</f>
        <v>29.88</v>
      </c>
      <c r="N3905" s="25" t="b">
        <f t="shared" ref="N3905:N3907" si="1704">M3905=H3905</f>
        <v>1</v>
      </c>
      <c r="O3905" s="377"/>
      <c r="P3905" s="377"/>
    </row>
    <row r="3906" spans="1:16" x14ac:dyDescent="0.25">
      <c r="A3906" s="367" t="str">
        <f t="shared" si="1702"/>
        <v>CCU.06.0043</v>
      </c>
      <c r="B3906" s="226">
        <v>88316</v>
      </c>
      <c r="C3906" s="227"/>
      <c r="D3906" s="227" t="s">
        <v>3346</v>
      </c>
      <c r="E3906" s="228"/>
      <c r="F3906" s="228" t="s">
        <v>517</v>
      </c>
      <c r="G3906" s="368">
        <v>2</v>
      </c>
      <c r="H3906" s="369">
        <f>VLOOKUP(B3906,'CMP-SIN-SD-10-2023'!A:D,4,0)</f>
        <v>21.91</v>
      </c>
      <c r="I3906" s="369"/>
      <c r="J3906" s="25">
        <f t="shared" si="1703"/>
        <v>43.82</v>
      </c>
      <c r="M3906" s="25">
        <f>VLOOKUP(B3906,'CMP-SIN-SD-10-2023'!A:D,4,0)</f>
        <v>21.91</v>
      </c>
      <c r="N3906" s="25" t="b">
        <f t="shared" si="1704"/>
        <v>1</v>
      </c>
      <c r="O3906" s="377"/>
      <c r="P3906" s="377"/>
    </row>
    <row r="3907" spans="1:16" x14ac:dyDescent="0.25">
      <c r="A3907" s="378" t="str">
        <f t="shared" si="1702"/>
        <v>CCU.06.0043</v>
      </c>
      <c r="B3907" s="379" t="s">
        <v>14456</v>
      </c>
      <c r="C3907" s="380"/>
      <c r="D3907" s="380" t="s">
        <v>14457</v>
      </c>
      <c r="E3907" s="381"/>
      <c r="F3907" s="381" t="s">
        <v>6</v>
      </c>
      <c r="G3907" s="382">
        <v>1</v>
      </c>
      <c r="H3907" s="383">
        <v>367.9</v>
      </c>
      <c r="I3907" s="383"/>
      <c r="J3907" s="25">
        <f t="shared" si="1703"/>
        <v>367.9</v>
      </c>
      <c r="M3907" s="25" t="e">
        <f>VLOOKUP(B3907,'INS-SIN-SD-10-2023'!A:D,4,0)</f>
        <v>#N/A</v>
      </c>
      <c r="N3907" s="25" t="e">
        <f t="shared" si="1704"/>
        <v>#N/A</v>
      </c>
      <c r="O3907" s="377"/>
      <c r="P3907" s="377" t="s">
        <v>13813</v>
      </c>
    </row>
    <row r="3908" spans="1:16" ht="30" x14ac:dyDescent="0.25">
      <c r="A3908" s="328">
        <v>98302</v>
      </c>
      <c r="B3908" s="357"/>
      <c r="C3908" s="339" t="s">
        <v>80</v>
      </c>
      <c r="D3908" s="339"/>
      <c r="E3908" s="334" t="s">
        <v>6</v>
      </c>
      <c r="F3908" s="334"/>
      <c r="G3908" s="358"/>
      <c r="H3908" s="359"/>
      <c r="I3908" s="340">
        <f>SUMIF(A:A,A3908,J:J)</f>
        <v>1048.4299999999998</v>
      </c>
      <c r="J3908" s="377"/>
      <c r="K3908" s="377"/>
      <c r="L3908" s="377"/>
      <c r="M3908" s="377"/>
      <c r="N3908" s="377"/>
      <c r="O3908" s="377"/>
      <c r="P3908" s="377"/>
    </row>
    <row r="3909" spans="1:16" x14ac:dyDescent="0.25">
      <c r="A3909" s="390">
        <f t="shared" ref="A3909:A3911" si="1705">IF(O3909&lt;&gt;0,O3909,A3908)</f>
        <v>98302</v>
      </c>
      <c r="B3909" s="391">
        <v>88247</v>
      </c>
      <c r="C3909" s="392"/>
      <c r="D3909" s="392" t="s">
        <v>3289</v>
      </c>
      <c r="E3909" s="393"/>
      <c r="F3909" s="393" t="s">
        <v>517</v>
      </c>
      <c r="G3909" s="394">
        <v>6.2007000000000003</v>
      </c>
      <c r="H3909" s="395">
        <f>VLOOKUP(B3909,'CMP-SIN-SD-10-2023'!A:D,4,0)</f>
        <v>23.14</v>
      </c>
      <c r="I3909" s="395"/>
      <c r="J3909" s="25">
        <f t="shared" ref="J3909:J3911" si="1706">TRUNC((H3909*G3909),2)</f>
        <v>143.47999999999999</v>
      </c>
      <c r="M3909" s="25">
        <f>VLOOKUP(B3909,'CMP-SIN-SD-10-2023'!A:D,4,0)</f>
        <v>23.14</v>
      </c>
      <c r="N3909" s="25" t="b">
        <f t="shared" ref="N3909:N3911" si="1707">M3909=H3909</f>
        <v>1</v>
      </c>
      <c r="O3909" s="377"/>
      <c r="P3909" s="377"/>
    </row>
    <row r="3910" spans="1:16" x14ac:dyDescent="0.25">
      <c r="A3910" s="367">
        <f t="shared" si="1705"/>
        <v>98302</v>
      </c>
      <c r="B3910" s="226">
        <v>88264</v>
      </c>
      <c r="C3910" s="227"/>
      <c r="D3910" s="227" t="s">
        <v>3304</v>
      </c>
      <c r="E3910" s="228"/>
      <c r="F3910" s="228" t="s">
        <v>517</v>
      </c>
      <c r="G3910" s="368">
        <v>6.2007000000000003</v>
      </c>
      <c r="H3910" s="369">
        <f>VLOOKUP(B3910,'CMP-SIN-SD-10-2023'!A:D,4,0)</f>
        <v>29.88</v>
      </c>
      <c r="I3910" s="369"/>
      <c r="J3910" s="25">
        <f t="shared" si="1706"/>
        <v>185.27</v>
      </c>
      <c r="M3910" s="25">
        <f>VLOOKUP(B3910,'CMP-SIN-SD-10-2023'!A:D,4,0)</f>
        <v>29.88</v>
      </c>
      <c r="N3910" s="25" t="b">
        <f t="shared" si="1707"/>
        <v>1</v>
      </c>
      <c r="O3910" s="377"/>
      <c r="P3910" s="377"/>
    </row>
    <row r="3911" spans="1:16" ht="30" x14ac:dyDescent="0.25">
      <c r="A3911" s="378">
        <f t="shared" si="1705"/>
        <v>98302</v>
      </c>
      <c r="B3911" s="379">
        <v>39596</v>
      </c>
      <c r="C3911" s="380"/>
      <c r="D3911" s="380" t="s">
        <v>7709</v>
      </c>
      <c r="E3911" s="381"/>
      <c r="F3911" s="381" t="s">
        <v>6</v>
      </c>
      <c r="G3911" s="382">
        <v>1</v>
      </c>
      <c r="H3911" s="383">
        <f>VLOOKUP(B3911,'INS-SIN-SD-10-2023'!A:D,4,0)</f>
        <v>719.68</v>
      </c>
      <c r="I3911" s="383"/>
      <c r="J3911" s="25">
        <f t="shared" si="1706"/>
        <v>719.68</v>
      </c>
      <c r="M3911" s="25">
        <f>VLOOKUP(B3911,'INS-SIN-SD-10-2023'!A:D,4,0)</f>
        <v>719.68</v>
      </c>
      <c r="N3911" s="25" t="b">
        <f t="shared" si="1707"/>
        <v>1</v>
      </c>
      <c r="O3911" s="377"/>
      <c r="P3911" s="377" t="s">
        <v>13773</v>
      </c>
    </row>
    <row r="3912" spans="1:16" x14ac:dyDescent="0.25">
      <c r="A3912" s="328" t="s">
        <v>14458</v>
      </c>
      <c r="B3912" s="357"/>
      <c r="C3912" s="339" t="s">
        <v>14459</v>
      </c>
      <c r="D3912" s="339"/>
      <c r="E3912" s="334" t="s">
        <v>6</v>
      </c>
      <c r="F3912" s="334"/>
      <c r="G3912" s="358"/>
      <c r="H3912" s="359"/>
      <c r="I3912" s="340">
        <f>SUMIF(A:A,A3912,J:J)</f>
        <v>520</v>
      </c>
      <c r="J3912" s="377"/>
      <c r="K3912" s="377"/>
      <c r="L3912" s="377"/>
      <c r="M3912" s="377"/>
      <c r="N3912" s="377"/>
      <c r="O3912" s="377"/>
      <c r="P3912" s="377"/>
    </row>
    <row r="3913" spans="1:16" x14ac:dyDescent="0.25">
      <c r="A3913" s="384" t="str">
        <f t="shared" ref="A3913" si="1708">IF(O3913&lt;&gt;0,O3913,A3912)</f>
        <v>07867/ORSE</v>
      </c>
      <c r="B3913" s="385" t="s">
        <v>14460</v>
      </c>
      <c r="C3913" s="386"/>
      <c r="D3913" s="386" t="s">
        <v>14461</v>
      </c>
      <c r="E3913" s="387"/>
      <c r="F3913" s="387" t="s">
        <v>6</v>
      </c>
      <c r="G3913" s="388">
        <v>1</v>
      </c>
      <c r="H3913" s="389">
        <v>520</v>
      </c>
      <c r="I3913" s="389"/>
      <c r="J3913" s="25">
        <f t="shared" ref="J3913" si="1709">TRUNC((H3913*G3913),2)</f>
        <v>520</v>
      </c>
      <c r="M3913" s="25" t="e">
        <f>VLOOKUP(B3913,'INS-SIN-SD-10-2023'!A:D,4,0)</f>
        <v>#N/A</v>
      </c>
      <c r="N3913" s="25" t="e">
        <f t="shared" ref="N3913" si="1710">M3913=H3913</f>
        <v>#N/A</v>
      </c>
      <c r="O3913" s="377"/>
      <c r="P3913" s="377" t="s">
        <v>13813</v>
      </c>
    </row>
    <row r="3914" spans="1:16" x14ac:dyDescent="0.25">
      <c r="A3914" s="328" t="s">
        <v>14462</v>
      </c>
      <c r="B3914" s="357"/>
      <c r="C3914" s="339" t="s">
        <v>14463</v>
      </c>
      <c r="D3914" s="339"/>
      <c r="E3914" s="334" t="s">
        <v>6</v>
      </c>
      <c r="F3914" s="334"/>
      <c r="G3914" s="358"/>
      <c r="H3914" s="359"/>
      <c r="I3914" s="340">
        <f>SUMIF(A:A,A3914,J:J)</f>
        <v>34.479999999999997</v>
      </c>
      <c r="J3914" s="377"/>
      <c r="K3914" s="377"/>
      <c r="L3914" s="377"/>
      <c r="M3914" s="377"/>
      <c r="N3914" s="377"/>
      <c r="O3914" s="377"/>
      <c r="P3914" s="377"/>
    </row>
    <row r="3915" spans="1:16" x14ac:dyDescent="0.25">
      <c r="A3915" s="390" t="str">
        <f t="shared" ref="A3915:A3917" si="1711">IF(O3915&lt;&gt;0,O3915,A3914)</f>
        <v>071796/AGETOP</v>
      </c>
      <c r="B3915" s="391">
        <v>88264</v>
      </c>
      <c r="C3915" s="392"/>
      <c r="D3915" s="392" t="s">
        <v>3304</v>
      </c>
      <c r="E3915" s="393"/>
      <c r="F3915" s="393" t="s">
        <v>517</v>
      </c>
      <c r="G3915" s="394">
        <v>0.15</v>
      </c>
      <c r="H3915" s="395">
        <f>VLOOKUP(B3915,'CMP-SIN-SD-10-2023'!A:D,4,0)</f>
        <v>29.88</v>
      </c>
      <c r="I3915" s="395"/>
      <c r="J3915" s="25">
        <f t="shared" ref="J3915:J3917" si="1712">TRUNC((H3915*G3915),2)</f>
        <v>4.4800000000000004</v>
      </c>
      <c r="M3915" s="25">
        <f>VLOOKUP(B3915,'CMP-SIN-SD-10-2023'!A:D,4,0)</f>
        <v>29.88</v>
      </c>
      <c r="N3915" s="25" t="b">
        <f t="shared" ref="N3915:N3917" si="1713">M3915=H3915</f>
        <v>1</v>
      </c>
      <c r="O3915" s="377"/>
      <c r="P3915" s="377"/>
    </row>
    <row r="3916" spans="1:16" x14ac:dyDescent="0.25">
      <c r="A3916" s="367" t="str">
        <f t="shared" si="1711"/>
        <v>071796/AGETOP</v>
      </c>
      <c r="B3916" s="226">
        <v>88316</v>
      </c>
      <c r="C3916" s="227"/>
      <c r="D3916" s="227" t="s">
        <v>3346</v>
      </c>
      <c r="E3916" s="228"/>
      <c r="F3916" s="228" t="s">
        <v>517</v>
      </c>
      <c r="G3916" s="368">
        <v>0.15</v>
      </c>
      <c r="H3916" s="369">
        <f>VLOOKUP(B3916,'CMP-SIN-SD-10-2023'!A:D,4,0)</f>
        <v>21.91</v>
      </c>
      <c r="I3916" s="369"/>
      <c r="J3916" s="25">
        <f t="shared" si="1712"/>
        <v>3.28</v>
      </c>
      <c r="M3916" s="25">
        <f>VLOOKUP(B3916,'CMP-SIN-SD-10-2023'!A:D,4,0)</f>
        <v>21.91</v>
      </c>
      <c r="N3916" s="25" t="b">
        <f t="shared" si="1713"/>
        <v>1</v>
      </c>
      <c r="O3916" s="377"/>
      <c r="P3916" s="377"/>
    </row>
    <row r="3917" spans="1:16" x14ac:dyDescent="0.25">
      <c r="A3917" s="378" t="str">
        <f t="shared" si="1711"/>
        <v>071796/AGETOP</v>
      </c>
      <c r="B3917" s="379">
        <v>3909</v>
      </c>
      <c r="C3917" s="380"/>
      <c r="D3917" s="380" t="s">
        <v>14463</v>
      </c>
      <c r="E3917" s="381"/>
      <c r="F3917" s="381" t="s">
        <v>6</v>
      </c>
      <c r="G3917" s="382">
        <v>1</v>
      </c>
      <c r="H3917" s="383">
        <v>26.72</v>
      </c>
      <c r="I3917" s="383"/>
      <c r="J3917" s="25">
        <f t="shared" si="1712"/>
        <v>26.72</v>
      </c>
      <c r="M3917" s="25" t="e">
        <f>VLOOKUP(B3917,'CMP-SIN-SD-10-2023'!A:D,4,0)</f>
        <v>#N/A</v>
      </c>
      <c r="N3917" s="25" t="e">
        <f t="shared" si="1713"/>
        <v>#N/A</v>
      </c>
      <c r="O3917" s="377"/>
      <c r="P3917" s="377" t="s">
        <v>13837</v>
      </c>
    </row>
    <row r="3918" spans="1:16" ht="30" x14ac:dyDescent="0.25">
      <c r="A3918" s="328" t="s">
        <v>14464</v>
      </c>
      <c r="B3918" s="357"/>
      <c r="C3918" s="339" t="s">
        <v>14465</v>
      </c>
      <c r="D3918" s="339"/>
      <c r="E3918" s="334" t="s">
        <v>6</v>
      </c>
      <c r="F3918" s="334"/>
      <c r="G3918" s="358"/>
      <c r="H3918" s="359"/>
      <c r="I3918" s="340">
        <f>SUMIF(A:A,A3918,J:J)</f>
        <v>4279.82</v>
      </c>
      <c r="J3918" s="377"/>
      <c r="K3918" s="377"/>
      <c r="L3918" s="377"/>
      <c r="M3918" s="377"/>
      <c r="N3918" s="377"/>
      <c r="O3918" s="377"/>
      <c r="P3918" s="377"/>
    </row>
    <row r="3919" spans="1:16" ht="30" x14ac:dyDescent="0.25">
      <c r="A3919" s="384" t="str">
        <f t="shared" ref="A3919" si="1714">IF(O3919&lt;&gt;0,O3919,A3918)</f>
        <v>08507/ORSE</v>
      </c>
      <c r="B3919" s="385" t="s">
        <v>14466</v>
      </c>
      <c r="C3919" s="386"/>
      <c r="D3919" s="386" t="s">
        <v>14467</v>
      </c>
      <c r="E3919" s="387"/>
      <c r="F3919" s="387" t="s">
        <v>6</v>
      </c>
      <c r="G3919" s="388">
        <v>1</v>
      </c>
      <c r="H3919" s="389">
        <v>4279.82</v>
      </c>
      <c r="I3919" s="389"/>
      <c r="J3919" s="25">
        <f t="shared" ref="J3919" si="1715">TRUNC((H3919*G3919),2)</f>
        <v>4279.82</v>
      </c>
      <c r="M3919" s="25" t="e">
        <f>VLOOKUP(B3919,'INS-SIN-SD-10-2023'!A:D,4,0)</f>
        <v>#N/A</v>
      </c>
      <c r="N3919" s="25" t="e">
        <f t="shared" ref="N3919" si="1716">M3919=H3919</f>
        <v>#N/A</v>
      </c>
      <c r="O3919" s="377"/>
      <c r="P3919" s="377" t="s">
        <v>13813</v>
      </c>
    </row>
    <row r="3920" spans="1:16" ht="30" x14ac:dyDescent="0.25">
      <c r="A3920" s="328" t="s">
        <v>7189</v>
      </c>
      <c r="B3920" s="357"/>
      <c r="C3920" s="339" t="s">
        <v>14468</v>
      </c>
      <c r="D3920" s="339"/>
      <c r="E3920" s="334" t="s">
        <v>6</v>
      </c>
      <c r="F3920" s="334"/>
      <c r="G3920" s="358"/>
      <c r="H3920" s="359"/>
      <c r="I3920" s="340">
        <f>SUMIF(A:A,A3920,J:J)</f>
        <v>288.37</v>
      </c>
      <c r="J3920" s="377"/>
      <c r="K3920" s="377"/>
      <c r="L3920" s="377"/>
      <c r="M3920" s="377"/>
      <c r="N3920" s="377"/>
      <c r="O3920" s="377"/>
      <c r="P3920" s="377"/>
    </row>
    <row r="3921" spans="1:16" x14ac:dyDescent="0.25">
      <c r="A3921" s="390" t="str">
        <f t="shared" ref="A3921:A3922" si="1717">IF(O3921&lt;&gt;0,O3921,A3920)</f>
        <v>CCU.06.0051</v>
      </c>
      <c r="B3921" s="391">
        <v>88264</v>
      </c>
      <c r="C3921" s="392"/>
      <c r="D3921" s="392" t="s">
        <v>3304</v>
      </c>
      <c r="E3921" s="393"/>
      <c r="F3921" s="393" t="s">
        <v>517</v>
      </c>
      <c r="G3921" s="394">
        <v>1</v>
      </c>
      <c r="H3921" s="395">
        <f>VLOOKUP(B3921,'CMP-SIN-SD-10-2023'!A:D,4,0)</f>
        <v>29.88</v>
      </c>
      <c r="I3921" s="395"/>
      <c r="J3921" s="25">
        <f t="shared" ref="J3921:J3922" si="1718">TRUNC((H3921*G3921),2)</f>
        <v>29.88</v>
      </c>
      <c r="M3921" s="25">
        <f>VLOOKUP(B3921,'CMP-SIN-SD-10-2023'!A:D,4,0)</f>
        <v>29.88</v>
      </c>
      <c r="N3921" s="25" t="b">
        <f t="shared" ref="N3921:N3922" si="1719">M3921=H3921</f>
        <v>1</v>
      </c>
      <c r="O3921" s="377"/>
      <c r="P3921" s="377"/>
    </row>
    <row r="3922" spans="1:16" x14ac:dyDescent="0.25">
      <c r="A3922" s="378" t="str">
        <f t="shared" si="1717"/>
        <v>CCU.06.0051</v>
      </c>
      <c r="B3922" s="379" t="s">
        <v>14469</v>
      </c>
      <c r="C3922" s="380"/>
      <c r="D3922" s="380" t="s">
        <v>14470</v>
      </c>
      <c r="E3922" s="381"/>
      <c r="F3922" s="381" t="s">
        <v>6</v>
      </c>
      <c r="G3922" s="382">
        <v>1</v>
      </c>
      <c r="H3922" s="383">
        <v>258.49</v>
      </c>
      <c r="I3922" s="383"/>
      <c r="J3922" s="25">
        <f t="shared" si="1718"/>
        <v>258.49</v>
      </c>
      <c r="M3922" s="25" t="e">
        <f>VLOOKUP(B3922,'INS-SIN-SD-10-2023'!A:D,4,0)</f>
        <v>#N/A</v>
      </c>
      <c r="N3922" s="25" t="e">
        <f t="shared" si="1719"/>
        <v>#N/A</v>
      </c>
      <c r="O3922" s="377"/>
      <c r="P3922" s="377" t="s">
        <v>13813</v>
      </c>
    </row>
    <row r="3923" spans="1:16" ht="30" x14ac:dyDescent="0.25">
      <c r="A3923" s="328" t="s">
        <v>14471</v>
      </c>
      <c r="B3923" s="357"/>
      <c r="C3923" s="339" t="s">
        <v>14472</v>
      </c>
      <c r="D3923" s="339"/>
      <c r="E3923" s="334" t="s">
        <v>6</v>
      </c>
      <c r="F3923" s="334"/>
      <c r="G3923" s="358"/>
      <c r="H3923" s="359"/>
      <c r="I3923" s="340">
        <f>SUMIF(A:A,A3923,J:J)</f>
        <v>145.45999999999998</v>
      </c>
      <c r="J3923" s="377"/>
      <c r="K3923" s="377"/>
      <c r="L3923" s="377"/>
      <c r="M3923" s="377"/>
      <c r="N3923" s="377"/>
      <c r="O3923" s="377"/>
      <c r="P3923" s="377"/>
    </row>
    <row r="3924" spans="1:16" x14ac:dyDescent="0.25">
      <c r="A3924" s="390" t="str">
        <f t="shared" ref="A3924:A3926" si="1720">IF(O3924&lt;&gt;0,O3924,A3923)</f>
        <v>07861/ORSE</v>
      </c>
      <c r="B3924" s="391">
        <v>88264</v>
      </c>
      <c r="C3924" s="392"/>
      <c r="D3924" s="392" t="s">
        <v>3304</v>
      </c>
      <c r="E3924" s="393"/>
      <c r="F3924" s="393" t="s">
        <v>517</v>
      </c>
      <c r="G3924" s="394">
        <v>0.5</v>
      </c>
      <c r="H3924" s="395">
        <f>VLOOKUP(B3924,'CMP-SIN-SD-10-2023'!A:D,4,0)</f>
        <v>29.88</v>
      </c>
      <c r="I3924" s="395"/>
      <c r="J3924" s="25">
        <f t="shared" ref="J3924:J3926" si="1721">TRUNC((H3924*G3924),2)</f>
        <v>14.94</v>
      </c>
      <c r="M3924" s="25">
        <f>VLOOKUP(B3924,'CMP-SIN-SD-10-2023'!A:D,4,0)</f>
        <v>29.88</v>
      </c>
      <c r="N3924" s="25" t="b">
        <f t="shared" ref="N3924:N3926" si="1722">M3924=H3924</f>
        <v>1</v>
      </c>
      <c r="O3924" s="377"/>
      <c r="P3924" s="377"/>
    </row>
    <row r="3925" spans="1:16" x14ac:dyDescent="0.25">
      <c r="A3925" s="367" t="str">
        <f t="shared" si="1720"/>
        <v>07861/ORSE</v>
      </c>
      <c r="B3925" s="226">
        <v>88316</v>
      </c>
      <c r="C3925" s="227"/>
      <c r="D3925" s="227" t="s">
        <v>3346</v>
      </c>
      <c r="E3925" s="228"/>
      <c r="F3925" s="228" t="s">
        <v>517</v>
      </c>
      <c r="G3925" s="368">
        <v>0.5</v>
      </c>
      <c r="H3925" s="369">
        <f>VLOOKUP(B3925,'CMP-SIN-SD-10-2023'!A:D,4,0)</f>
        <v>21.91</v>
      </c>
      <c r="I3925" s="369"/>
      <c r="J3925" s="25">
        <f t="shared" si="1721"/>
        <v>10.95</v>
      </c>
      <c r="M3925" s="25">
        <f>VLOOKUP(B3925,'CMP-SIN-SD-10-2023'!A:D,4,0)</f>
        <v>21.91</v>
      </c>
      <c r="N3925" s="25" t="b">
        <f t="shared" si="1722"/>
        <v>1</v>
      </c>
      <c r="O3925" s="377"/>
      <c r="P3925" s="377"/>
    </row>
    <row r="3926" spans="1:16" ht="30" x14ac:dyDescent="0.25">
      <c r="A3926" s="378" t="str">
        <f t="shared" si="1720"/>
        <v>07861/ORSE</v>
      </c>
      <c r="B3926" s="379" t="s">
        <v>14473</v>
      </c>
      <c r="C3926" s="380"/>
      <c r="D3926" s="380" t="s">
        <v>14474</v>
      </c>
      <c r="E3926" s="381"/>
      <c r="F3926" s="381" t="s">
        <v>6</v>
      </c>
      <c r="G3926" s="382">
        <v>1</v>
      </c>
      <c r="H3926" s="383">
        <v>119.57</v>
      </c>
      <c r="I3926" s="383"/>
      <c r="J3926" s="25">
        <f t="shared" si="1721"/>
        <v>119.57</v>
      </c>
      <c r="M3926" s="25" t="e">
        <f>VLOOKUP(B3926,'INS-SIN-SD-10-2023'!A:D,4,0)</f>
        <v>#N/A</v>
      </c>
      <c r="N3926" s="25" t="e">
        <f t="shared" si="1722"/>
        <v>#N/A</v>
      </c>
      <c r="O3926" s="377"/>
      <c r="P3926" s="377" t="s">
        <v>13813</v>
      </c>
    </row>
    <row r="3927" spans="1:16" ht="30" x14ac:dyDescent="0.25">
      <c r="A3927" s="328" t="s">
        <v>14475</v>
      </c>
      <c r="B3927" s="357"/>
      <c r="C3927" s="339" t="s">
        <v>14476</v>
      </c>
      <c r="D3927" s="339"/>
      <c r="E3927" s="334" t="s">
        <v>6</v>
      </c>
      <c r="F3927" s="334"/>
      <c r="G3927" s="358"/>
      <c r="H3927" s="359"/>
      <c r="I3927" s="340">
        <f>SUMIF(A:A,A3927,J:J)</f>
        <v>58.129999999999995</v>
      </c>
      <c r="J3927" s="377"/>
      <c r="K3927" s="377"/>
      <c r="L3927" s="377"/>
      <c r="M3927" s="377"/>
      <c r="N3927" s="377"/>
      <c r="O3927" s="377"/>
      <c r="P3927" s="377"/>
    </row>
    <row r="3928" spans="1:16" x14ac:dyDescent="0.25">
      <c r="A3928" s="390" t="str">
        <f t="shared" ref="A3928:A3930" si="1723">IF(O3928&lt;&gt;0,O3928,A3927)</f>
        <v>18.038.0030-0/EMOP</v>
      </c>
      <c r="B3928" s="391">
        <v>88264</v>
      </c>
      <c r="C3928" s="392"/>
      <c r="D3928" s="392" t="s">
        <v>3304</v>
      </c>
      <c r="E3928" s="393"/>
      <c r="F3928" s="393" t="s">
        <v>517</v>
      </c>
      <c r="G3928" s="394">
        <v>0.51500000000000001</v>
      </c>
      <c r="H3928" s="395">
        <f>VLOOKUP(B3928,'CMP-SIN-SD-10-2023'!A:D,4,0)</f>
        <v>29.88</v>
      </c>
      <c r="I3928" s="395"/>
      <c r="J3928" s="25">
        <f t="shared" ref="J3928:J3930" si="1724">TRUNC((H3928*G3928),2)</f>
        <v>15.38</v>
      </c>
      <c r="M3928" s="25">
        <f>VLOOKUP(B3928,'CMP-SIN-SD-10-2023'!A:D,4,0)</f>
        <v>29.88</v>
      </c>
      <c r="N3928" s="25" t="b">
        <f t="shared" ref="N3928:N3930" si="1725">M3928=H3928</f>
        <v>1</v>
      </c>
      <c r="O3928" s="377"/>
      <c r="P3928" s="377"/>
    </row>
    <row r="3929" spans="1:16" x14ac:dyDescent="0.25">
      <c r="A3929" s="367" t="str">
        <f t="shared" si="1723"/>
        <v>18.038.0030-0/EMOP</v>
      </c>
      <c r="B3929" s="226">
        <v>88316</v>
      </c>
      <c r="C3929" s="227"/>
      <c r="D3929" s="227" t="s">
        <v>3346</v>
      </c>
      <c r="E3929" s="228"/>
      <c r="F3929" s="228" t="s">
        <v>517</v>
      </c>
      <c r="G3929" s="368">
        <v>0.51499680999999997</v>
      </c>
      <c r="H3929" s="369">
        <f>VLOOKUP(B3929,'CMP-SIN-SD-10-2023'!A:D,4,0)</f>
        <v>21.91</v>
      </c>
      <c r="I3929" s="369"/>
      <c r="J3929" s="25">
        <f t="shared" si="1724"/>
        <v>11.28</v>
      </c>
      <c r="M3929" s="25">
        <f>VLOOKUP(B3929,'CMP-SIN-SD-10-2023'!A:D,4,0)</f>
        <v>21.91</v>
      </c>
      <c r="N3929" s="25" t="b">
        <f t="shared" si="1725"/>
        <v>1</v>
      </c>
      <c r="O3929" s="377"/>
      <c r="P3929" s="377"/>
    </row>
    <row r="3930" spans="1:16" x14ac:dyDescent="0.25">
      <c r="A3930" s="378" t="str">
        <f t="shared" si="1723"/>
        <v>18.038.0030-0/EMOP</v>
      </c>
      <c r="B3930" s="379">
        <v>13297</v>
      </c>
      <c r="C3930" s="380"/>
      <c r="D3930" s="380" t="s">
        <v>14477</v>
      </c>
      <c r="E3930" s="381"/>
      <c r="F3930" s="381" t="s">
        <v>6</v>
      </c>
      <c r="G3930" s="382">
        <v>1</v>
      </c>
      <c r="H3930" s="383">
        <v>31.47</v>
      </c>
      <c r="I3930" s="383"/>
      <c r="J3930" s="25">
        <f t="shared" si="1724"/>
        <v>31.47</v>
      </c>
      <c r="M3930" s="25" t="e">
        <f>VLOOKUP(B3930,'CMP-SIN-SD-10-2023'!A:D,4,0)</f>
        <v>#N/A</v>
      </c>
      <c r="N3930" s="25" t="e">
        <f t="shared" si="1725"/>
        <v>#N/A</v>
      </c>
      <c r="O3930" s="377"/>
      <c r="P3930" s="377" t="s">
        <v>13830</v>
      </c>
    </row>
    <row r="3931" spans="1:16" ht="45" x14ac:dyDescent="0.25">
      <c r="A3931" s="328" t="s">
        <v>14478</v>
      </c>
      <c r="B3931" s="357"/>
      <c r="C3931" s="339" t="s">
        <v>14479</v>
      </c>
      <c r="D3931" s="339"/>
      <c r="E3931" s="334" t="s">
        <v>6</v>
      </c>
      <c r="F3931" s="334"/>
      <c r="G3931" s="358"/>
      <c r="H3931" s="359"/>
      <c r="I3931" s="340">
        <f>SUMIF(A:A,A3931,J:J)</f>
        <v>4448.3900000000003</v>
      </c>
      <c r="J3931" s="377"/>
      <c r="K3931" s="377"/>
      <c r="L3931" s="377"/>
      <c r="M3931" s="377"/>
      <c r="N3931" s="377"/>
      <c r="O3931" s="377"/>
      <c r="P3931" s="377"/>
    </row>
    <row r="3932" spans="1:16" x14ac:dyDescent="0.25">
      <c r="A3932" s="390" t="str">
        <f t="shared" ref="A3932:A3933" si="1726">IF(O3932&lt;&gt;0,O3932,A3931)</f>
        <v>11820/ORSE</v>
      </c>
      <c r="B3932" s="391">
        <v>88264</v>
      </c>
      <c r="C3932" s="392"/>
      <c r="D3932" s="392" t="s">
        <v>3304</v>
      </c>
      <c r="E3932" s="393"/>
      <c r="F3932" s="393" t="s">
        <v>517</v>
      </c>
      <c r="G3932" s="394">
        <v>1</v>
      </c>
      <c r="H3932" s="395">
        <f>VLOOKUP(B3932,'CMP-SIN-SD-10-2023'!A:D,4,0)</f>
        <v>29.88</v>
      </c>
      <c r="I3932" s="395"/>
      <c r="J3932" s="25">
        <f t="shared" ref="J3932:J3933" si="1727">TRUNC((H3932*G3932),2)</f>
        <v>29.88</v>
      </c>
      <c r="M3932" s="25">
        <f>VLOOKUP(B3932,'CMP-SIN-SD-10-2023'!A:D,4,0)</f>
        <v>29.88</v>
      </c>
      <c r="N3932" s="25" t="b">
        <f t="shared" ref="N3932:N3933" si="1728">M3932=H3932</f>
        <v>1</v>
      </c>
      <c r="O3932" s="377"/>
      <c r="P3932" s="377"/>
    </row>
    <row r="3933" spans="1:16" ht="30" x14ac:dyDescent="0.25">
      <c r="A3933" s="378" t="str">
        <f t="shared" si="1726"/>
        <v>11820/ORSE</v>
      </c>
      <c r="B3933" s="379" t="s">
        <v>14480</v>
      </c>
      <c r="C3933" s="380"/>
      <c r="D3933" s="380" t="s">
        <v>14481</v>
      </c>
      <c r="E3933" s="381"/>
      <c r="F3933" s="381" t="s">
        <v>6</v>
      </c>
      <c r="G3933" s="382">
        <v>1</v>
      </c>
      <c r="H3933" s="383">
        <v>4418.51</v>
      </c>
      <c r="I3933" s="383"/>
      <c r="J3933" s="25">
        <f t="shared" si="1727"/>
        <v>4418.51</v>
      </c>
      <c r="M3933" s="25" t="e">
        <f>VLOOKUP(B3933,'INS-SIN-SD-10-2023'!A:D,4,0)</f>
        <v>#N/A</v>
      </c>
      <c r="N3933" s="25" t="e">
        <f t="shared" si="1728"/>
        <v>#N/A</v>
      </c>
      <c r="O3933" s="377"/>
      <c r="P3933" s="377" t="s">
        <v>13813</v>
      </c>
    </row>
    <row r="3934" spans="1:16" ht="30" x14ac:dyDescent="0.25">
      <c r="A3934" s="328" t="s">
        <v>7201</v>
      </c>
      <c r="B3934" s="357"/>
      <c r="C3934" s="339" t="s">
        <v>14482</v>
      </c>
      <c r="D3934" s="339"/>
      <c r="E3934" s="334" t="s">
        <v>6</v>
      </c>
      <c r="F3934" s="334"/>
      <c r="G3934" s="358"/>
      <c r="H3934" s="359"/>
      <c r="I3934" s="340">
        <f>SUMIF(A:A,A3934,J:J)</f>
        <v>450</v>
      </c>
      <c r="J3934" s="377"/>
      <c r="K3934" s="377"/>
      <c r="L3934" s="377"/>
      <c r="M3934" s="377"/>
      <c r="N3934" s="377"/>
      <c r="O3934" s="377"/>
      <c r="P3934" s="377"/>
    </row>
    <row r="3935" spans="1:16" ht="30" x14ac:dyDescent="0.25">
      <c r="A3935" s="384" t="str">
        <f t="shared" ref="A3935" si="1729">IF(O3935&lt;&gt;0,O3935,A3934)</f>
        <v>CCU.07.0006</v>
      </c>
      <c r="B3935" s="385" t="s">
        <v>14483</v>
      </c>
      <c r="C3935" s="386"/>
      <c r="D3935" s="386" t="s">
        <v>4729</v>
      </c>
      <c r="E3935" s="387"/>
      <c r="F3935" s="387" t="s">
        <v>6</v>
      </c>
      <c r="G3935" s="388">
        <v>1</v>
      </c>
      <c r="H3935" s="389">
        <v>450</v>
      </c>
      <c r="I3935" s="389"/>
      <c r="J3935" s="25">
        <f t="shared" ref="J3935" si="1730">TRUNC((H3935*G3935),2)</f>
        <v>450</v>
      </c>
      <c r="M3935" s="25" t="e">
        <f>VLOOKUP(B3935,'INS-SIN-SD-10-2023'!A:D,4,0)</f>
        <v>#N/A</v>
      </c>
      <c r="N3935" s="25" t="e">
        <f t="shared" ref="N3935" si="1731">M3935=H3935</f>
        <v>#N/A</v>
      </c>
      <c r="O3935" s="377"/>
      <c r="P3935" s="377" t="s">
        <v>13813</v>
      </c>
    </row>
    <row r="3936" spans="1:16" ht="30" x14ac:dyDescent="0.25">
      <c r="A3936" s="328" t="s">
        <v>7202</v>
      </c>
      <c r="B3936" s="357"/>
      <c r="C3936" s="339" t="s">
        <v>14484</v>
      </c>
      <c r="D3936" s="339"/>
      <c r="E3936" s="334" t="s">
        <v>6</v>
      </c>
      <c r="F3936" s="334"/>
      <c r="G3936" s="358"/>
      <c r="H3936" s="359"/>
      <c r="I3936" s="340">
        <f>SUMIF(A:A,A3936,J:J)</f>
        <v>500</v>
      </c>
      <c r="J3936" s="377"/>
      <c r="K3936" s="377"/>
      <c r="L3936" s="377"/>
      <c r="M3936" s="377"/>
      <c r="N3936" s="377"/>
      <c r="O3936" s="377"/>
      <c r="P3936" s="377"/>
    </row>
    <row r="3937" spans="1:16" ht="30" x14ac:dyDescent="0.25">
      <c r="A3937" s="384" t="str">
        <f t="shared" ref="A3937" si="1732">IF(O3937&lt;&gt;0,O3937,A3936)</f>
        <v>CCU.07.0007</v>
      </c>
      <c r="B3937" s="385" t="s">
        <v>14485</v>
      </c>
      <c r="C3937" s="386"/>
      <c r="D3937" s="386" t="s">
        <v>14486</v>
      </c>
      <c r="E3937" s="387"/>
      <c r="F3937" s="387" t="s">
        <v>6</v>
      </c>
      <c r="G3937" s="388">
        <v>1</v>
      </c>
      <c r="H3937" s="389">
        <v>500</v>
      </c>
      <c r="I3937" s="389"/>
      <c r="J3937" s="25">
        <f t="shared" ref="J3937" si="1733">TRUNC((H3937*G3937),2)</f>
        <v>500</v>
      </c>
      <c r="M3937" s="25" t="e">
        <f>VLOOKUP(B3937,'INS-SIN-SD-10-2023'!A:D,4,0)</f>
        <v>#N/A</v>
      </c>
      <c r="N3937" s="25" t="e">
        <f t="shared" ref="N3937" si="1734">M3937=H3937</f>
        <v>#N/A</v>
      </c>
      <c r="O3937" s="377"/>
      <c r="P3937" s="377" t="s">
        <v>13813</v>
      </c>
    </row>
    <row r="3938" spans="1:16" ht="30" x14ac:dyDescent="0.25">
      <c r="A3938" s="328" t="s">
        <v>7203</v>
      </c>
      <c r="B3938" s="357"/>
      <c r="C3938" s="339" t="s">
        <v>14487</v>
      </c>
      <c r="D3938" s="339"/>
      <c r="E3938" s="334" t="s">
        <v>6</v>
      </c>
      <c r="F3938" s="334"/>
      <c r="G3938" s="358"/>
      <c r="H3938" s="359"/>
      <c r="I3938" s="340">
        <f>SUMIF(A:A,A3938,J:J)</f>
        <v>450</v>
      </c>
      <c r="J3938" s="377"/>
      <c r="K3938" s="377"/>
      <c r="L3938" s="377"/>
      <c r="M3938" s="377"/>
      <c r="N3938" s="377"/>
      <c r="O3938" s="377"/>
      <c r="P3938" s="377"/>
    </row>
    <row r="3939" spans="1:16" ht="30" x14ac:dyDescent="0.25">
      <c r="A3939" s="384" t="str">
        <f t="shared" ref="A3939" si="1735">IF(O3939&lt;&gt;0,O3939,A3938)</f>
        <v>CCU.07.0008</v>
      </c>
      <c r="B3939" s="385" t="s">
        <v>14488</v>
      </c>
      <c r="C3939" s="386"/>
      <c r="D3939" s="386" t="s">
        <v>14489</v>
      </c>
      <c r="E3939" s="387"/>
      <c r="F3939" s="387" t="s">
        <v>6</v>
      </c>
      <c r="G3939" s="388">
        <v>1</v>
      </c>
      <c r="H3939" s="389">
        <v>450</v>
      </c>
      <c r="I3939" s="389"/>
      <c r="J3939" s="25">
        <f t="shared" ref="J3939" si="1736">TRUNC((H3939*G3939),2)</f>
        <v>450</v>
      </c>
      <c r="M3939" s="25" t="e">
        <f>VLOOKUP(B3939,'INS-SIN-SD-10-2023'!A:D,4,0)</f>
        <v>#N/A</v>
      </c>
      <c r="N3939" s="25" t="e">
        <f t="shared" ref="N3939" si="1737">M3939=H3939</f>
        <v>#N/A</v>
      </c>
      <c r="O3939" s="377"/>
      <c r="P3939" s="377" t="s">
        <v>13813</v>
      </c>
    </row>
    <row r="3940" spans="1:16" ht="30" x14ac:dyDescent="0.25">
      <c r="A3940" s="328" t="s">
        <v>7057</v>
      </c>
      <c r="B3940" s="357"/>
      <c r="C3940" s="339" t="s">
        <v>14490</v>
      </c>
      <c r="D3940" s="339"/>
      <c r="E3940" s="334" t="s">
        <v>6</v>
      </c>
      <c r="F3940" s="334"/>
      <c r="G3940" s="358"/>
      <c r="H3940" s="359"/>
      <c r="I3940" s="340">
        <f>SUMIF(A:A,A3940,J:J)</f>
        <v>500</v>
      </c>
      <c r="J3940" s="377"/>
      <c r="K3940" s="377"/>
      <c r="L3940" s="377"/>
      <c r="M3940" s="377"/>
      <c r="N3940" s="377"/>
      <c r="O3940" s="377"/>
      <c r="P3940" s="377"/>
    </row>
    <row r="3941" spans="1:16" ht="30" x14ac:dyDescent="0.25">
      <c r="A3941" s="384" t="str">
        <f t="shared" ref="A3941" si="1738">IF(O3941&lt;&gt;0,O3941,A3940)</f>
        <v>CCU.07.0009</v>
      </c>
      <c r="B3941" s="385" t="s">
        <v>14491</v>
      </c>
      <c r="C3941" s="386"/>
      <c r="D3941" s="386" t="s">
        <v>14492</v>
      </c>
      <c r="E3941" s="387"/>
      <c r="F3941" s="387" t="s">
        <v>6</v>
      </c>
      <c r="G3941" s="388">
        <v>1</v>
      </c>
      <c r="H3941" s="389">
        <v>500</v>
      </c>
      <c r="I3941" s="389"/>
      <c r="J3941" s="25">
        <f t="shared" ref="J3941" si="1739">TRUNC((H3941*G3941),2)</f>
        <v>500</v>
      </c>
      <c r="M3941" s="25" t="e">
        <f>VLOOKUP(B3941,'INS-SIN-SD-10-2023'!A:D,4,0)</f>
        <v>#N/A</v>
      </c>
      <c r="N3941" s="25" t="e">
        <f t="shared" ref="N3941" si="1740">M3941=H3941</f>
        <v>#N/A</v>
      </c>
      <c r="O3941" s="377"/>
      <c r="P3941" s="377" t="s">
        <v>13813</v>
      </c>
    </row>
    <row r="3942" spans="1:16" ht="30" x14ac:dyDescent="0.25">
      <c r="A3942" s="328" t="s">
        <v>14493</v>
      </c>
      <c r="B3942" s="357"/>
      <c r="C3942" s="339" t="s">
        <v>14494</v>
      </c>
      <c r="D3942" s="339"/>
      <c r="E3942" s="334" t="s">
        <v>6</v>
      </c>
      <c r="F3942" s="334"/>
      <c r="G3942" s="358"/>
      <c r="H3942" s="359"/>
      <c r="I3942" s="340">
        <f>SUMIF(A:A,A3942,J:J)</f>
        <v>650</v>
      </c>
      <c r="J3942" s="377"/>
      <c r="K3942" s="377"/>
      <c r="L3942" s="377"/>
      <c r="M3942" s="377"/>
      <c r="N3942" s="377"/>
      <c r="O3942" s="377"/>
      <c r="P3942" s="377"/>
    </row>
    <row r="3943" spans="1:16" ht="30" x14ac:dyDescent="0.25">
      <c r="A3943" s="384" t="str">
        <f t="shared" ref="A3943" si="1741">IF(O3943&lt;&gt;0,O3943,A3942)</f>
        <v>CCU.07.0010</v>
      </c>
      <c r="B3943" s="385" t="s">
        <v>14495</v>
      </c>
      <c r="C3943" s="386"/>
      <c r="D3943" s="386" t="s">
        <v>14496</v>
      </c>
      <c r="E3943" s="387"/>
      <c r="F3943" s="387" t="s">
        <v>6</v>
      </c>
      <c r="G3943" s="388">
        <v>1</v>
      </c>
      <c r="H3943" s="389">
        <v>650</v>
      </c>
      <c r="I3943" s="389"/>
      <c r="J3943" s="25">
        <f t="shared" ref="J3943" si="1742">TRUNC((H3943*G3943),2)</f>
        <v>650</v>
      </c>
      <c r="M3943" s="25" t="e">
        <f>VLOOKUP(B3943,'INS-SIN-SD-10-2023'!A:D,4,0)</f>
        <v>#N/A</v>
      </c>
      <c r="N3943" s="25" t="e">
        <f t="shared" ref="N3943" si="1743">M3943=H3943</f>
        <v>#N/A</v>
      </c>
      <c r="O3943" s="377"/>
      <c r="P3943" s="377" t="s">
        <v>13813</v>
      </c>
    </row>
    <row r="3944" spans="1:16" ht="30" x14ac:dyDescent="0.25">
      <c r="A3944" s="328">
        <v>85120</v>
      </c>
      <c r="B3944" s="357"/>
      <c r="C3944" s="339" t="s">
        <v>14497</v>
      </c>
      <c r="D3944" s="339"/>
      <c r="E3944" s="334" t="s">
        <v>6</v>
      </c>
      <c r="F3944" s="334"/>
      <c r="G3944" s="358"/>
      <c r="H3944" s="359"/>
      <c r="I3944" s="340">
        <f>SUMIF(A:A,A3944,J:J)</f>
        <v>147.72999999999999</v>
      </c>
      <c r="J3944" s="377"/>
      <c r="K3944" s="377"/>
      <c r="L3944" s="377"/>
      <c r="M3944" s="377"/>
      <c r="N3944" s="377"/>
      <c r="O3944" s="377"/>
      <c r="P3944" s="377"/>
    </row>
    <row r="3945" spans="1:16" ht="30" x14ac:dyDescent="0.25">
      <c r="A3945" s="390">
        <f t="shared" ref="A3945:A3948" si="1744">IF(O3945&lt;&gt;0,O3945,A3944)</f>
        <v>85120</v>
      </c>
      <c r="B3945" s="391">
        <v>88248</v>
      </c>
      <c r="C3945" s="392"/>
      <c r="D3945" s="392" t="s">
        <v>3290</v>
      </c>
      <c r="E3945" s="393"/>
      <c r="F3945" s="393" t="s">
        <v>517</v>
      </c>
      <c r="G3945" s="394">
        <v>0.65</v>
      </c>
      <c r="H3945" s="395">
        <f>VLOOKUP(B3945,'CMP-SIN-SD-10-2023'!A:D,4,0)</f>
        <v>22.17</v>
      </c>
      <c r="I3945" s="395"/>
      <c r="J3945" s="25">
        <f t="shared" ref="J3945:J3948" si="1745">TRUNC((H3945*G3945),2)</f>
        <v>14.41</v>
      </c>
      <c r="M3945" s="25">
        <f>VLOOKUP(B3945,'CMP-SIN-SD-10-2023'!A:D,4,0)</f>
        <v>22.17</v>
      </c>
      <c r="N3945" s="25" t="b">
        <f t="shared" ref="N3945:N3948" si="1746">M3945=H3945</f>
        <v>1</v>
      </c>
      <c r="O3945" s="377"/>
      <c r="P3945" s="377"/>
    </row>
    <row r="3946" spans="1:16" ht="30" x14ac:dyDescent="0.25">
      <c r="A3946" s="367">
        <f t="shared" si="1744"/>
        <v>85120</v>
      </c>
      <c r="B3946" s="226">
        <v>88267</v>
      </c>
      <c r="C3946" s="227"/>
      <c r="D3946" s="227" t="s">
        <v>3307</v>
      </c>
      <c r="E3946" s="228"/>
      <c r="F3946" s="228" t="s">
        <v>517</v>
      </c>
      <c r="G3946" s="368">
        <v>0.65</v>
      </c>
      <c r="H3946" s="369">
        <f>VLOOKUP(B3946,'CMP-SIN-SD-10-2023'!A:D,4,0)</f>
        <v>28.78</v>
      </c>
      <c r="I3946" s="369"/>
      <c r="J3946" s="25">
        <f t="shared" si="1745"/>
        <v>18.7</v>
      </c>
      <c r="M3946" s="25">
        <f>VLOOKUP(B3946,'CMP-SIN-SD-10-2023'!A:D,4,0)</f>
        <v>28.78</v>
      </c>
      <c r="N3946" s="25" t="b">
        <f t="shared" si="1746"/>
        <v>1</v>
      </c>
      <c r="O3946" s="377"/>
      <c r="P3946" s="377"/>
    </row>
    <row r="3947" spans="1:16" x14ac:dyDescent="0.25">
      <c r="A3947" s="367">
        <f t="shared" si="1744"/>
        <v>85120</v>
      </c>
      <c r="B3947" s="226">
        <v>3146</v>
      </c>
      <c r="C3947" s="227"/>
      <c r="D3947" s="227" t="s">
        <v>7617</v>
      </c>
      <c r="E3947" s="228"/>
      <c r="F3947" s="228" t="s">
        <v>6</v>
      </c>
      <c r="G3947" s="368">
        <v>0.02</v>
      </c>
      <c r="H3947" s="369">
        <f>VLOOKUP(B3947,'INS-SIN-SD-10-2023'!A:D,4,0)</f>
        <v>3.96</v>
      </c>
      <c r="I3947" s="369"/>
      <c r="J3947" s="25">
        <f t="shared" si="1745"/>
        <v>7.0000000000000007E-2</v>
      </c>
      <c r="M3947" s="25">
        <f>VLOOKUP(B3947,'INS-SIN-SD-10-2023'!A:D,4,0)</f>
        <v>3.96</v>
      </c>
      <c r="N3947" s="25" t="b">
        <f t="shared" si="1746"/>
        <v>1</v>
      </c>
      <c r="O3947" s="377"/>
      <c r="P3947" s="377" t="s">
        <v>13773</v>
      </c>
    </row>
    <row r="3948" spans="1:16" ht="45" x14ac:dyDescent="0.25">
      <c r="A3948" s="378">
        <f t="shared" si="1744"/>
        <v>85120</v>
      </c>
      <c r="B3948" s="379">
        <v>12899</v>
      </c>
      <c r="C3948" s="380"/>
      <c r="D3948" s="380" t="s">
        <v>7678</v>
      </c>
      <c r="E3948" s="381"/>
      <c r="F3948" s="381" t="s">
        <v>6</v>
      </c>
      <c r="G3948" s="382">
        <v>1</v>
      </c>
      <c r="H3948" s="383">
        <f>VLOOKUP(B3948,'INS-SIN-SD-10-2023'!A:D,4,0)</f>
        <v>114.55</v>
      </c>
      <c r="I3948" s="383"/>
      <c r="J3948" s="25">
        <f t="shared" si="1745"/>
        <v>114.55</v>
      </c>
      <c r="M3948" s="25">
        <f>VLOOKUP(B3948,'INS-SIN-SD-10-2023'!A:D,4,0)</f>
        <v>114.55</v>
      </c>
      <c r="N3948" s="25" t="b">
        <f t="shared" si="1746"/>
        <v>1</v>
      </c>
      <c r="O3948" s="377"/>
      <c r="P3948" s="377" t="s">
        <v>13773</v>
      </c>
    </row>
    <row r="3949" spans="1:16" ht="30" x14ac:dyDescent="0.25">
      <c r="A3949" s="328" t="s">
        <v>14498</v>
      </c>
      <c r="B3949" s="357"/>
      <c r="C3949" s="339" t="s">
        <v>14499</v>
      </c>
      <c r="D3949" s="339"/>
      <c r="E3949" s="334" t="s">
        <v>6</v>
      </c>
      <c r="F3949" s="334"/>
      <c r="G3949" s="358"/>
      <c r="H3949" s="359"/>
      <c r="I3949" s="340">
        <f>SUMIF(A:A,A3949,J:J)</f>
        <v>705.55</v>
      </c>
      <c r="J3949" s="377"/>
      <c r="K3949" s="377"/>
      <c r="L3949" s="377"/>
      <c r="M3949" s="377"/>
      <c r="N3949" s="377"/>
      <c r="O3949" s="377"/>
      <c r="P3949" s="377"/>
    </row>
    <row r="3950" spans="1:16" x14ac:dyDescent="0.25">
      <c r="A3950" s="384" t="str">
        <f t="shared" ref="A3950" si="1747">IF(O3950&lt;&gt;0,O3950,A3949)</f>
        <v>18.033.0015-0/EMOP</v>
      </c>
      <c r="B3950" s="385">
        <v>2478</v>
      </c>
      <c r="C3950" s="386"/>
      <c r="D3950" s="386" t="s">
        <v>14500</v>
      </c>
      <c r="E3950" s="387"/>
      <c r="F3950" s="387" t="s">
        <v>6</v>
      </c>
      <c r="G3950" s="388">
        <v>1</v>
      </c>
      <c r="H3950" s="389">
        <v>705.55</v>
      </c>
      <c r="I3950" s="389"/>
      <c r="J3950" s="25">
        <f t="shared" ref="J3950" si="1748">TRUNC((H3950*G3950),2)</f>
        <v>705.55</v>
      </c>
      <c r="M3950" s="25" t="e">
        <f>VLOOKUP(B3950,'CMP-SIN-SD-10-2023'!A:D,4,0)</f>
        <v>#N/A</v>
      </c>
      <c r="N3950" s="25" t="e">
        <f t="shared" ref="N3950" si="1749">M3950=H3950</f>
        <v>#N/A</v>
      </c>
      <c r="O3950" s="377"/>
      <c r="P3950" s="377" t="s">
        <v>13830</v>
      </c>
    </row>
    <row r="3951" spans="1:16" x14ac:dyDescent="0.25">
      <c r="A3951" s="328" t="s">
        <v>14501</v>
      </c>
      <c r="B3951" s="357"/>
      <c r="C3951" s="339" t="s">
        <v>14502</v>
      </c>
      <c r="D3951" s="339"/>
      <c r="E3951" s="334" t="s">
        <v>6</v>
      </c>
      <c r="F3951" s="334"/>
      <c r="G3951" s="358"/>
      <c r="H3951" s="359"/>
      <c r="I3951" s="340">
        <f>SUMIF(A:A,A3951,J:J)</f>
        <v>136.84</v>
      </c>
      <c r="J3951" s="377"/>
      <c r="K3951" s="377"/>
      <c r="L3951" s="377"/>
      <c r="M3951" s="377"/>
      <c r="N3951" s="377"/>
      <c r="O3951" s="377"/>
      <c r="P3951" s="377"/>
    </row>
    <row r="3952" spans="1:16" ht="30" x14ac:dyDescent="0.25">
      <c r="A3952" s="390" t="str">
        <f t="shared" ref="A3952:A3955" si="1750">IF(O3952&lt;&gt;0,O3952,A3951)</f>
        <v>085083/AGETOP</v>
      </c>
      <c r="B3952" s="391">
        <v>88267</v>
      </c>
      <c r="C3952" s="392"/>
      <c r="D3952" s="392" t="s">
        <v>3307</v>
      </c>
      <c r="E3952" s="393"/>
      <c r="F3952" s="393" t="s">
        <v>517</v>
      </c>
      <c r="G3952" s="394">
        <v>0.54</v>
      </c>
      <c r="H3952" s="395">
        <f>VLOOKUP(B3952,'CMP-SIN-SD-10-2023'!A:D,4,0)</f>
        <v>28.78</v>
      </c>
      <c r="I3952" s="395"/>
      <c r="J3952" s="25">
        <f t="shared" ref="J3952:J3955" si="1751">TRUNC((H3952*G3952),2)</f>
        <v>15.54</v>
      </c>
      <c r="M3952" s="25">
        <f>VLOOKUP(B3952,'CMP-SIN-SD-10-2023'!A:D,4,0)</f>
        <v>28.78</v>
      </c>
      <c r="N3952" s="25" t="b">
        <f t="shared" ref="N3952:N3955" si="1752">M3952=H3952</f>
        <v>1</v>
      </c>
      <c r="O3952" s="377"/>
      <c r="P3952" s="377"/>
    </row>
    <row r="3953" spans="1:16" x14ac:dyDescent="0.25">
      <c r="A3953" s="367" t="str">
        <f t="shared" si="1750"/>
        <v>085083/AGETOP</v>
      </c>
      <c r="B3953" s="226">
        <v>88316</v>
      </c>
      <c r="C3953" s="227"/>
      <c r="D3953" s="227" t="s">
        <v>3346</v>
      </c>
      <c r="E3953" s="228"/>
      <c r="F3953" s="228" t="s">
        <v>517</v>
      </c>
      <c r="G3953" s="368">
        <v>0.54</v>
      </c>
      <c r="H3953" s="369">
        <f>VLOOKUP(B3953,'CMP-SIN-SD-10-2023'!A:D,4,0)</f>
        <v>21.91</v>
      </c>
      <c r="I3953" s="369"/>
      <c r="J3953" s="25">
        <f t="shared" si="1751"/>
        <v>11.83</v>
      </c>
      <c r="M3953" s="25">
        <f>VLOOKUP(B3953,'CMP-SIN-SD-10-2023'!A:D,4,0)</f>
        <v>21.91</v>
      </c>
      <c r="N3953" s="25" t="b">
        <f t="shared" si="1752"/>
        <v>1</v>
      </c>
      <c r="O3953" s="377"/>
      <c r="P3953" s="377"/>
    </row>
    <row r="3954" spans="1:16" x14ac:dyDescent="0.25">
      <c r="A3954" s="367" t="str">
        <f t="shared" si="1750"/>
        <v>085083/AGETOP</v>
      </c>
      <c r="B3954" s="226" t="s">
        <v>14503</v>
      </c>
      <c r="C3954" s="227"/>
      <c r="D3954" s="227" t="s">
        <v>14504</v>
      </c>
      <c r="E3954" s="228"/>
      <c r="F3954" s="228" t="s">
        <v>14505</v>
      </c>
      <c r="G3954" s="368">
        <v>0.4</v>
      </c>
      <c r="H3954" s="369">
        <v>0.28000000000000003</v>
      </c>
      <c r="I3954" s="369"/>
      <c r="J3954" s="25">
        <f t="shared" si="1751"/>
        <v>0.11</v>
      </c>
      <c r="M3954" s="25" t="e">
        <f>VLOOKUP(B3954,'CMP-SIN-SD-10-2023'!A:D,4,0)</f>
        <v>#N/A</v>
      </c>
      <c r="N3954" s="25" t="e">
        <f t="shared" si="1752"/>
        <v>#N/A</v>
      </c>
      <c r="O3954" s="377"/>
      <c r="P3954" s="377" t="s">
        <v>13837</v>
      </c>
    </row>
    <row r="3955" spans="1:16" x14ac:dyDescent="0.25">
      <c r="A3955" s="378" t="str">
        <f t="shared" si="1750"/>
        <v>085083/AGETOP</v>
      </c>
      <c r="B3955" s="379" t="s">
        <v>14506</v>
      </c>
      <c r="C3955" s="380"/>
      <c r="D3955" s="380" t="s">
        <v>14507</v>
      </c>
      <c r="E3955" s="381"/>
      <c r="F3955" s="381" t="s">
        <v>13836</v>
      </c>
      <c r="G3955" s="382">
        <v>1</v>
      </c>
      <c r="H3955" s="383">
        <v>109.36</v>
      </c>
      <c r="I3955" s="383"/>
      <c r="J3955" s="25">
        <f t="shared" si="1751"/>
        <v>109.36</v>
      </c>
      <c r="M3955" s="25" t="e">
        <f>VLOOKUP(B3955,'CMP-SIN-SD-10-2023'!A:D,4,0)</f>
        <v>#N/A</v>
      </c>
      <c r="N3955" s="25" t="e">
        <f t="shared" si="1752"/>
        <v>#N/A</v>
      </c>
      <c r="O3955" s="377"/>
      <c r="P3955" s="377" t="s">
        <v>13837</v>
      </c>
    </row>
    <row r="3956" spans="1:16" ht="30" x14ac:dyDescent="0.25">
      <c r="A3956" s="328" t="s">
        <v>14508</v>
      </c>
      <c r="B3956" s="357"/>
      <c r="C3956" s="339" t="s">
        <v>4586</v>
      </c>
      <c r="D3956" s="339"/>
      <c r="E3956" s="334" t="s">
        <v>6</v>
      </c>
      <c r="F3956" s="334"/>
      <c r="G3956" s="358"/>
      <c r="H3956" s="359"/>
      <c r="I3956" s="340">
        <f>SUMIF(A:A,A3956,J:J)</f>
        <v>1578.41</v>
      </c>
      <c r="J3956" s="377"/>
      <c r="K3956" s="377"/>
      <c r="L3956" s="377"/>
      <c r="M3956" s="377"/>
      <c r="N3956" s="377"/>
      <c r="O3956" s="377"/>
      <c r="P3956" s="377"/>
    </row>
    <row r="3957" spans="1:16" ht="30" x14ac:dyDescent="0.25">
      <c r="A3957" s="390" t="str">
        <f t="shared" ref="A3957:A3958" si="1753">IF(O3957&lt;&gt;0,O3957,A3956)</f>
        <v>09905/ORSE</v>
      </c>
      <c r="B3957" s="391">
        <v>88267</v>
      </c>
      <c r="C3957" s="392"/>
      <c r="D3957" s="392" t="s">
        <v>3307</v>
      </c>
      <c r="E3957" s="393"/>
      <c r="F3957" s="393" t="s">
        <v>517</v>
      </c>
      <c r="G3957" s="394">
        <v>0.3</v>
      </c>
      <c r="H3957" s="395">
        <f>VLOOKUP(B3957,'CMP-SIN-SD-10-2023'!A:D,4,0)</f>
        <v>28.78</v>
      </c>
      <c r="I3957" s="395"/>
      <c r="J3957" s="25">
        <f t="shared" ref="J3957:J3958" si="1754">TRUNC((H3957*G3957),2)</f>
        <v>8.6300000000000008</v>
      </c>
      <c r="M3957" s="25">
        <f>VLOOKUP(B3957,'CMP-SIN-SD-10-2023'!A:D,4,0)</f>
        <v>28.78</v>
      </c>
      <c r="N3957" s="25" t="b">
        <f t="shared" ref="N3957:N3958" si="1755">M3957=H3957</f>
        <v>1</v>
      </c>
      <c r="O3957" s="377"/>
      <c r="P3957" s="377"/>
    </row>
    <row r="3958" spans="1:16" x14ac:dyDescent="0.25">
      <c r="A3958" s="378" t="str">
        <f t="shared" si="1753"/>
        <v>09905/ORSE</v>
      </c>
      <c r="B3958" s="379" t="s">
        <v>14509</v>
      </c>
      <c r="C3958" s="380"/>
      <c r="D3958" s="380" t="s">
        <v>14510</v>
      </c>
      <c r="E3958" s="381"/>
      <c r="F3958" s="381" t="s">
        <v>6</v>
      </c>
      <c r="G3958" s="382">
        <v>1</v>
      </c>
      <c r="H3958" s="383">
        <v>1569.78</v>
      </c>
      <c r="I3958" s="383"/>
      <c r="J3958" s="25">
        <f t="shared" si="1754"/>
        <v>1569.78</v>
      </c>
      <c r="M3958" s="25" t="e">
        <f>VLOOKUP(B3958,'INS-SIN-SD-10-2023'!A:D,4,0)</f>
        <v>#N/A</v>
      </c>
      <c r="N3958" s="25" t="e">
        <f t="shared" si="1755"/>
        <v>#N/A</v>
      </c>
      <c r="O3958" s="377"/>
      <c r="P3958" s="377" t="s">
        <v>13813</v>
      </c>
    </row>
    <row r="3959" spans="1:16" x14ac:dyDescent="0.25">
      <c r="A3959" s="328" t="s">
        <v>14511</v>
      </c>
      <c r="B3959" s="357"/>
      <c r="C3959" s="339" t="s">
        <v>14512</v>
      </c>
      <c r="D3959" s="339"/>
      <c r="E3959" s="334" t="s">
        <v>6</v>
      </c>
      <c r="F3959" s="334"/>
      <c r="G3959" s="358"/>
      <c r="H3959" s="359"/>
      <c r="I3959" s="340">
        <f>SUMIF(A:A,A3959,J:J)</f>
        <v>84.99</v>
      </c>
      <c r="J3959" s="377"/>
      <c r="K3959" s="377"/>
      <c r="L3959" s="377"/>
      <c r="M3959" s="377"/>
      <c r="N3959" s="377"/>
      <c r="O3959" s="377"/>
      <c r="P3959" s="377"/>
    </row>
    <row r="3960" spans="1:16" ht="30" x14ac:dyDescent="0.25">
      <c r="A3960" s="390" t="str">
        <f t="shared" ref="A3960:A3963" si="1756">IF(O3960&lt;&gt;0,O3960,A3959)</f>
        <v>085039/AGETOP</v>
      </c>
      <c r="B3960" s="391">
        <v>88267</v>
      </c>
      <c r="C3960" s="392"/>
      <c r="D3960" s="392" t="s">
        <v>3307</v>
      </c>
      <c r="E3960" s="393"/>
      <c r="F3960" s="393" t="s">
        <v>517</v>
      </c>
      <c r="G3960" s="394">
        <v>0.65</v>
      </c>
      <c r="H3960" s="395">
        <f>VLOOKUP(B3960,'CMP-SIN-SD-10-2023'!A:D,4,0)</f>
        <v>28.78</v>
      </c>
      <c r="I3960" s="395"/>
      <c r="J3960" s="25">
        <f t="shared" ref="J3960:J3963" si="1757">TRUNC((H3960*G3960),2)</f>
        <v>18.7</v>
      </c>
      <c r="M3960" s="25">
        <f>VLOOKUP(B3960,'CMP-SIN-SD-10-2023'!A:D,4,0)</f>
        <v>28.78</v>
      </c>
      <c r="N3960" s="25" t="b">
        <f t="shared" ref="N3960:N3963" si="1758">M3960=H3960</f>
        <v>1</v>
      </c>
      <c r="O3960" s="377"/>
      <c r="P3960" s="377"/>
    </row>
    <row r="3961" spans="1:16" x14ac:dyDescent="0.25">
      <c r="A3961" s="367" t="str">
        <f t="shared" si="1756"/>
        <v>085039/AGETOP</v>
      </c>
      <c r="B3961" s="226">
        <v>88316</v>
      </c>
      <c r="C3961" s="227"/>
      <c r="D3961" s="227" t="s">
        <v>3346</v>
      </c>
      <c r="E3961" s="228"/>
      <c r="F3961" s="228" t="s">
        <v>517</v>
      </c>
      <c r="G3961" s="368">
        <v>0.65</v>
      </c>
      <c r="H3961" s="369">
        <f>VLOOKUP(B3961,'CMP-SIN-SD-10-2023'!A:D,4,0)</f>
        <v>21.91</v>
      </c>
      <c r="I3961" s="369"/>
      <c r="J3961" s="25">
        <f t="shared" si="1757"/>
        <v>14.24</v>
      </c>
      <c r="M3961" s="25">
        <f>VLOOKUP(B3961,'CMP-SIN-SD-10-2023'!A:D,4,0)</f>
        <v>21.91</v>
      </c>
      <c r="N3961" s="25" t="b">
        <f t="shared" si="1758"/>
        <v>1</v>
      </c>
      <c r="O3961" s="377"/>
      <c r="P3961" s="377"/>
    </row>
    <row r="3962" spans="1:16" x14ac:dyDescent="0.25">
      <c r="A3962" s="367" t="str">
        <f t="shared" si="1756"/>
        <v>085039/AGETOP</v>
      </c>
      <c r="B3962" s="226" t="s">
        <v>14503</v>
      </c>
      <c r="C3962" s="227"/>
      <c r="D3962" s="227" t="s">
        <v>14504</v>
      </c>
      <c r="E3962" s="228"/>
      <c r="F3962" s="228" t="s">
        <v>14505</v>
      </c>
      <c r="G3962" s="368">
        <v>0.2</v>
      </c>
      <c r="H3962" s="369">
        <v>0.28000000000000003</v>
      </c>
      <c r="I3962" s="369"/>
      <c r="J3962" s="25">
        <f t="shared" si="1757"/>
        <v>0.05</v>
      </c>
      <c r="M3962" s="25" t="e">
        <f>VLOOKUP(B3962,'CMP-SIN-SD-10-2023'!A:D,4,0)</f>
        <v>#N/A</v>
      </c>
      <c r="N3962" s="25" t="e">
        <f t="shared" si="1758"/>
        <v>#N/A</v>
      </c>
      <c r="O3962" s="377"/>
      <c r="P3962" s="377" t="s">
        <v>13837</v>
      </c>
    </row>
    <row r="3963" spans="1:16" x14ac:dyDescent="0.25">
      <c r="A3963" s="378" t="str">
        <f t="shared" si="1756"/>
        <v>085039/AGETOP</v>
      </c>
      <c r="B3963" s="379" t="s">
        <v>14513</v>
      </c>
      <c r="C3963" s="380"/>
      <c r="D3963" s="380" t="s">
        <v>14512</v>
      </c>
      <c r="E3963" s="381"/>
      <c r="F3963" s="381" t="s">
        <v>13836</v>
      </c>
      <c r="G3963" s="382">
        <v>1</v>
      </c>
      <c r="H3963" s="383">
        <v>52</v>
      </c>
      <c r="I3963" s="383"/>
      <c r="J3963" s="25">
        <f t="shared" si="1757"/>
        <v>52</v>
      </c>
      <c r="M3963" s="25" t="e">
        <f>VLOOKUP(B3963,'CMP-SIN-SD-10-2023'!A:D,4,0)</f>
        <v>#N/A</v>
      </c>
      <c r="N3963" s="25" t="e">
        <f t="shared" si="1758"/>
        <v>#N/A</v>
      </c>
      <c r="O3963" s="377"/>
      <c r="P3963" s="377" t="s">
        <v>13837</v>
      </c>
    </row>
    <row r="3964" spans="1:16" ht="30" x14ac:dyDescent="0.25">
      <c r="A3964" s="328" t="s">
        <v>14514</v>
      </c>
      <c r="B3964" s="357"/>
      <c r="C3964" s="339" t="s">
        <v>14515</v>
      </c>
      <c r="D3964" s="339"/>
      <c r="E3964" s="334" t="s">
        <v>6</v>
      </c>
      <c r="F3964" s="334"/>
      <c r="G3964" s="358"/>
      <c r="H3964" s="359"/>
      <c r="I3964" s="340">
        <f>SUMIF(A:A,A3964,J:J)</f>
        <v>7734.55</v>
      </c>
      <c r="J3964" s="377"/>
      <c r="K3964" s="377"/>
      <c r="L3964" s="377"/>
      <c r="M3964" s="377"/>
      <c r="N3964" s="377"/>
      <c r="O3964" s="377"/>
      <c r="P3964" s="377"/>
    </row>
    <row r="3965" spans="1:16" x14ac:dyDescent="0.25">
      <c r="A3965" s="390" t="str">
        <f t="shared" ref="A3965:A3968" si="1759">IF(O3965&lt;&gt;0,O3965,A3964)</f>
        <v>04081/ORSE</v>
      </c>
      <c r="B3965" s="391">
        <v>88264</v>
      </c>
      <c r="C3965" s="392"/>
      <c r="D3965" s="392" t="s">
        <v>3304</v>
      </c>
      <c r="E3965" s="393"/>
      <c r="F3965" s="393" t="s">
        <v>517</v>
      </c>
      <c r="G3965" s="394">
        <v>2</v>
      </c>
      <c r="H3965" s="395">
        <f>VLOOKUP(B3965,'CMP-SIN-SD-10-2023'!A:D,4,0)</f>
        <v>29.88</v>
      </c>
      <c r="I3965" s="395"/>
      <c r="J3965" s="25">
        <f t="shared" ref="J3965:J3968" si="1760">TRUNC((H3965*G3965),2)</f>
        <v>59.76</v>
      </c>
      <c r="M3965" s="25">
        <f>VLOOKUP(B3965,'CMP-SIN-SD-10-2023'!A:D,4,0)</f>
        <v>29.88</v>
      </c>
      <c r="N3965" s="25" t="b">
        <f t="shared" ref="N3965:N3968" si="1761">M3965=H3965</f>
        <v>1</v>
      </c>
      <c r="O3965" s="377"/>
      <c r="P3965" s="377"/>
    </row>
    <row r="3966" spans="1:16" ht="30" x14ac:dyDescent="0.25">
      <c r="A3966" s="367" t="str">
        <f t="shared" si="1759"/>
        <v>04081/ORSE</v>
      </c>
      <c r="B3966" s="226">
        <v>88267</v>
      </c>
      <c r="C3966" s="227"/>
      <c r="D3966" s="227" t="s">
        <v>3307</v>
      </c>
      <c r="E3966" s="228"/>
      <c r="F3966" s="228" t="s">
        <v>517</v>
      </c>
      <c r="G3966" s="368">
        <v>2</v>
      </c>
      <c r="H3966" s="369">
        <f>VLOOKUP(B3966,'CMP-SIN-SD-10-2023'!A:D,4,0)</f>
        <v>28.78</v>
      </c>
      <c r="I3966" s="369"/>
      <c r="J3966" s="25">
        <f t="shared" si="1760"/>
        <v>57.56</v>
      </c>
      <c r="M3966" s="25">
        <f>VLOOKUP(B3966,'CMP-SIN-SD-10-2023'!A:D,4,0)</f>
        <v>28.78</v>
      </c>
      <c r="N3966" s="25" t="b">
        <f t="shared" si="1761"/>
        <v>1</v>
      </c>
      <c r="O3966" s="377"/>
      <c r="P3966" s="377"/>
    </row>
    <row r="3967" spans="1:16" x14ac:dyDescent="0.25">
      <c r="A3967" s="367" t="str">
        <f t="shared" si="1759"/>
        <v>04081/ORSE</v>
      </c>
      <c r="B3967" s="226">
        <v>88316</v>
      </c>
      <c r="C3967" s="227"/>
      <c r="D3967" s="227" t="s">
        <v>3346</v>
      </c>
      <c r="E3967" s="228"/>
      <c r="F3967" s="228" t="s">
        <v>517</v>
      </c>
      <c r="G3967" s="368">
        <v>4</v>
      </c>
      <c r="H3967" s="369">
        <f>VLOOKUP(B3967,'CMP-SIN-SD-10-2023'!A:D,4,0)</f>
        <v>21.91</v>
      </c>
      <c r="I3967" s="369"/>
      <c r="J3967" s="25">
        <f t="shared" si="1760"/>
        <v>87.64</v>
      </c>
      <c r="M3967" s="25">
        <f>VLOOKUP(B3967,'CMP-SIN-SD-10-2023'!A:D,4,0)</f>
        <v>21.91</v>
      </c>
      <c r="N3967" s="25" t="b">
        <f t="shared" si="1761"/>
        <v>1</v>
      </c>
      <c r="O3967" s="377"/>
      <c r="P3967" s="377"/>
    </row>
    <row r="3968" spans="1:16" ht="30" x14ac:dyDescent="0.25">
      <c r="A3968" s="378" t="str">
        <f t="shared" si="1759"/>
        <v>04081/ORSE</v>
      </c>
      <c r="B3968" s="379" t="s">
        <v>14516</v>
      </c>
      <c r="C3968" s="380"/>
      <c r="D3968" s="380" t="s">
        <v>14517</v>
      </c>
      <c r="E3968" s="381"/>
      <c r="F3968" s="381" t="s">
        <v>6</v>
      </c>
      <c r="G3968" s="382">
        <v>1</v>
      </c>
      <c r="H3968" s="383">
        <v>7529.59</v>
      </c>
      <c r="I3968" s="383"/>
      <c r="J3968" s="25">
        <f t="shared" si="1760"/>
        <v>7529.59</v>
      </c>
      <c r="M3968" s="25" t="e">
        <f>VLOOKUP(B3968,'INS-SIN-SD-10-2023'!A:D,4,0)</f>
        <v>#N/A</v>
      </c>
      <c r="N3968" s="25" t="e">
        <f t="shared" si="1761"/>
        <v>#N/A</v>
      </c>
      <c r="O3968" s="377"/>
      <c r="P3968" s="377" t="s">
        <v>13813</v>
      </c>
    </row>
    <row r="3969" spans="1:16" x14ac:dyDescent="0.25">
      <c r="A3969" s="328">
        <v>83647</v>
      </c>
      <c r="B3969" s="357"/>
      <c r="C3969" s="339" t="s">
        <v>7887</v>
      </c>
      <c r="D3969" s="339"/>
      <c r="E3969" s="334" t="s">
        <v>6</v>
      </c>
      <c r="F3969" s="334"/>
      <c r="G3969" s="358"/>
      <c r="H3969" s="359"/>
      <c r="I3969" s="340">
        <f>SUMIF(A:A,A3969,J:J)</f>
        <v>2191.35</v>
      </c>
      <c r="J3969" s="377"/>
      <c r="K3969" s="377"/>
      <c r="L3969" s="377"/>
      <c r="M3969" s="377"/>
      <c r="N3969" s="377"/>
      <c r="O3969" s="377"/>
      <c r="P3969" s="377"/>
    </row>
    <row r="3970" spans="1:16" x14ac:dyDescent="0.25">
      <c r="A3970" s="390">
        <f t="shared" ref="A3970:A3972" si="1762">IF(O3970&lt;&gt;0,O3970,A3969)</f>
        <v>83647</v>
      </c>
      <c r="B3970" s="391">
        <v>88243</v>
      </c>
      <c r="C3970" s="392"/>
      <c r="D3970" s="392" t="s">
        <v>3286</v>
      </c>
      <c r="E3970" s="393"/>
      <c r="F3970" s="393" t="s">
        <v>517</v>
      </c>
      <c r="G3970" s="394">
        <v>6.1</v>
      </c>
      <c r="H3970" s="395">
        <f>VLOOKUP(B3970,'CMP-SIN-SD-10-2023'!A:D,4,0)</f>
        <v>22.52</v>
      </c>
      <c r="I3970" s="395"/>
      <c r="J3970" s="25">
        <f t="shared" ref="J3970:J3972" si="1763">TRUNC((H3970*G3970),2)</f>
        <v>137.37</v>
      </c>
      <c r="M3970" s="25">
        <f>VLOOKUP(B3970,'CMP-SIN-SD-10-2023'!A:D,4,0)</f>
        <v>22.52</v>
      </c>
      <c r="N3970" s="25" t="b">
        <f t="shared" ref="N3970:N3972" si="1764">M3970=H3970</f>
        <v>1</v>
      </c>
      <c r="O3970" s="377"/>
      <c r="P3970" s="377"/>
    </row>
    <row r="3971" spans="1:16" ht="30" x14ac:dyDescent="0.25">
      <c r="A3971" s="367">
        <f t="shared" si="1762"/>
        <v>83647</v>
      </c>
      <c r="B3971" s="226">
        <v>88279</v>
      </c>
      <c r="C3971" s="227"/>
      <c r="D3971" s="227" t="s">
        <v>3316</v>
      </c>
      <c r="E3971" s="228"/>
      <c r="F3971" s="228" t="s">
        <v>517</v>
      </c>
      <c r="G3971" s="368">
        <v>6.1</v>
      </c>
      <c r="H3971" s="369">
        <f>VLOOKUP(B3971,'CMP-SIN-SD-10-2023'!A:D,4,0)</f>
        <v>25.92</v>
      </c>
      <c r="I3971" s="369"/>
      <c r="J3971" s="25">
        <f t="shared" si="1763"/>
        <v>158.11000000000001</v>
      </c>
      <c r="M3971" s="25">
        <f>VLOOKUP(B3971,'CMP-SIN-SD-10-2023'!A:D,4,0)</f>
        <v>25.92</v>
      </c>
      <c r="N3971" s="25" t="b">
        <f t="shared" si="1764"/>
        <v>1</v>
      </c>
      <c r="O3971" s="377"/>
      <c r="P3971" s="377"/>
    </row>
    <row r="3972" spans="1:16" ht="45" x14ac:dyDescent="0.25">
      <c r="A3972" s="378">
        <f t="shared" si="1762"/>
        <v>83647</v>
      </c>
      <c r="B3972" s="379">
        <v>734</v>
      </c>
      <c r="C3972" s="380"/>
      <c r="D3972" s="380" t="s">
        <v>14518</v>
      </c>
      <c r="E3972" s="381"/>
      <c r="F3972" s="381" t="s">
        <v>6</v>
      </c>
      <c r="G3972" s="382">
        <v>1</v>
      </c>
      <c r="H3972" s="383">
        <f>VLOOKUP(B3972,'INS-SIN-SD-10-2023'!A:D,4,0)</f>
        <v>1895.87</v>
      </c>
      <c r="I3972" s="383"/>
      <c r="J3972" s="25">
        <f t="shared" si="1763"/>
        <v>1895.87</v>
      </c>
      <c r="M3972" s="25">
        <f>VLOOKUP(B3972,'INS-SIN-SD-10-2023'!A:D,4,0)</f>
        <v>1895.87</v>
      </c>
      <c r="N3972" s="25" t="b">
        <f t="shared" si="1764"/>
        <v>1</v>
      </c>
      <c r="O3972" s="377"/>
      <c r="P3972" s="377" t="s">
        <v>13773</v>
      </c>
    </row>
    <row r="3973" spans="1:16" ht="90" x14ac:dyDescent="0.25">
      <c r="A3973" s="328" t="s">
        <v>14519</v>
      </c>
      <c r="B3973" s="357"/>
      <c r="C3973" s="339" t="s">
        <v>14520</v>
      </c>
      <c r="D3973" s="339"/>
      <c r="E3973" s="334" t="s">
        <v>12</v>
      </c>
      <c r="F3973" s="334"/>
      <c r="G3973" s="358"/>
      <c r="H3973" s="359"/>
      <c r="I3973" s="340">
        <f>SUMIF(A:A,A3973,J:J)</f>
        <v>17.990000000000002</v>
      </c>
      <c r="J3973" s="377"/>
      <c r="K3973" s="377"/>
      <c r="L3973" s="377"/>
      <c r="M3973" s="377"/>
      <c r="N3973" s="377"/>
      <c r="O3973" s="377"/>
      <c r="P3973" s="377"/>
    </row>
    <row r="3974" spans="1:16" x14ac:dyDescent="0.25">
      <c r="A3974" s="390" t="str">
        <f t="shared" ref="A3974:A3975" si="1765">IF(O3974&lt;&gt;0,O3974,A3973)</f>
        <v>01.001.0150-0/EMOP</v>
      </c>
      <c r="B3974" s="391" t="s">
        <v>14521</v>
      </c>
      <c r="C3974" s="392"/>
      <c r="D3974" s="392" t="s">
        <v>14522</v>
      </c>
      <c r="E3974" s="393"/>
      <c r="F3974" s="393" t="s">
        <v>6</v>
      </c>
      <c r="G3974" s="394">
        <v>0.1</v>
      </c>
      <c r="H3974" s="395">
        <v>123.4</v>
      </c>
      <c r="I3974" s="395"/>
      <c r="J3974" s="25">
        <f t="shared" ref="J3974:J3975" si="1766">TRUNC((H3974*G3974),2)</f>
        <v>12.34</v>
      </c>
      <c r="M3974" s="25" t="e">
        <f>VLOOKUP(B3974,'CMP-SIN-SD-10-2023'!A:D,4,0)</f>
        <v>#N/A</v>
      </c>
      <c r="N3974" s="25" t="e">
        <f t="shared" ref="N3974:N3975" si="1767">M3974=H3974</f>
        <v>#N/A</v>
      </c>
      <c r="O3974" s="377"/>
      <c r="P3974" s="377"/>
    </row>
    <row r="3975" spans="1:16" ht="30" x14ac:dyDescent="0.25">
      <c r="A3975" s="378" t="str">
        <f t="shared" si="1765"/>
        <v>01.001.0150-0/EMOP</v>
      </c>
      <c r="B3975" s="379" t="s">
        <v>14523</v>
      </c>
      <c r="C3975" s="380"/>
      <c r="D3975" s="380" t="s">
        <v>14524</v>
      </c>
      <c r="E3975" s="381"/>
      <c r="F3975" s="381" t="s">
        <v>6</v>
      </c>
      <c r="G3975" s="382">
        <v>0.12</v>
      </c>
      <c r="H3975" s="383">
        <v>47.12</v>
      </c>
      <c r="I3975" s="383"/>
      <c r="J3975" s="25">
        <f t="shared" si="1766"/>
        <v>5.65</v>
      </c>
      <c r="M3975" s="25" t="e">
        <f>VLOOKUP(B3975,'CMP-SIN-SD-10-2023'!A:D,4,0)</f>
        <v>#N/A</v>
      </c>
      <c r="N3975" s="25" t="e">
        <f t="shared" si="1767"/>
        <v>#N/A</v>
      </c>
      <c r="O3975" s="377"/>
      <c r="P3975" s="377"/>
    </row>
    <row r="3976" spans="1:16" x14ac:dyDescent="0.25">
      <c r="A3976" s="328" t="s">
        <v>7204</v>
      </c>
      <c r="B3976" s="357"/>
      <c r="C3976" s="339" t="s">
        <v>3074</v>
      </c>
      <c r="D3976" s="339"/>
      <c r="E3976" s="334" t="s">
        <v>3</v>
      </c>
      <c r="F3976" s="334"/>
      <c r="G3976" s="358"/>
      <c r="H3976" s="359"/>
      <c r="I3976" s="340">
        <f>SUMIF(A:A,A3976,J:J)</f>
        <v>2.61</v>
      </c>
      <c r="J3976" s="377"/>
      <c r="K3976" s="377"/>
      <c r="L3976" s="377"/>
      <c r="M3976" s="377"/>
      <c r="N3976" s="377"/>
      <c r="O3976" s="377"/>
      <c r="P3976" s="377"/>
    </row>
    <row r="3977" spans="1:16" x14ac:dyDescent="0.25">
      <c r="A3977" s="390" t="str">
        <f t="shared" ref="A3977:A3979" si="1768">IF(O3977&lt;&gt;0,O3977,A3976)</f>
        <v>CCU.09.0003</v>
      </c>
      <c r="B3977" s="391">
        <v>88316</v>
      </c>
      <c r="C3977" s="392"/>
      <c r="D3977" s="392" t="s">
        <v>3346</v>
      </c>
      <c r="E3977" s="393"/>
      <c r="F3977" s="393" t="s">
        <v>517</v>
      </c>
      <c r="G3977" s="394">
        <v>0.1</v>
      </c>
      <c r="H3977" s="395">
        <f>VLOOKUP(B3977,'CMP-SIN-SD-10-2023'!A:D,4,0)</f>
        <v>21.91</v>
      </c>
      <c r="I3977" s="395"/>
      <c r="J3977" s="25">
        <f t="shared" ref="J3977:J3979" si="1769">TRUNC((H3977*G3977),2)</f>
        <v>2.19</v>
      </c>
      <c r="M3977" s="25">
        <f>VLOOKUP(B3977,'CMP-SIN-SD-10-2023'!A:D,4,0)</f>
        <v>21.91</v>
      </c>
      <c r="N3977" s="25" t="b">
        <f t="shared" ref="N3977:N3979" si="1770">M3977=H3977</f>
        <v>1</v>
      </c>
      <c r="O3977" s="377"/>
      <c r="P3977" s="377"/>
    </row>
    <row r="3978" spans="1:16" x14ac:dyDescent="0.25">
      <c r="A3978" s="367" t="str">
        <f t="shared" si="1768"/>
        <v>CCU.09.0003</v>
      </c>
      <c r="B3978" s="226" t="s">
        <v>14525</v>
      </c>
      <c r="C3978" s="227"/>
      <c r="D3978" s="227" t="s">
        <v>14526</v>
      </c>
      <c r="E3978" s="228"/>
      <c r="F3978" s="228" t="s">
        <v>17</v>
      </c>
      <c r="G3978" s="368">
        <v>5.0000000000000001E-3</v>
      </c>
      <c r="H3978" s="369">
        <v>7</v>
      </c>
      <c r="I3978" s="369"/>
      <c r="J3978" s="25">
        <f t="shared" si="1769"/>
        <v>0.03</v>
      </c>
      <c r="M3978" s="25" t="e">
        <f>VLOOKUP(B3978,'INS-SIN-SD-10-2023'!A:D,4,0)</f>
        <v>#N/A</v>
      </c>
      <c r="N3978" s="25" t="e">
        <f t="shared" si="1770"/>
        <v>#N/A</v>
      </c>
      <c r="O3978" s="377"/>
      <c r="P3978" s="377" t="s">
        <v>13813</v>
      </c>
    </row>
    <row r="3979" spans="1:16" x14ac:dyDescent="0.25">
      <c r="A3979" s="378" t="str">
        <f t="shared" si="1768"/>
        <v>CCU.09.0003</v>
      </c>
      <c r="B3979" s="379" t="s">
        <v>14527</v>
      </c>
      <c r="C3979" s="380"/>
      <c r="D3979" s="380" t="s">
        <v>14528</v>
      </c>
      <c r="E3979" s="381"/>
      <c r="F3979" s="381" t="s">
        <v>6</v>
      </c>
      <c r="G3979" s="382">
        <v>0.05</v>
      </c>
      <c r="H3979" s="383">
        <v>7.9</v>
      </c>
      <c r="I3979" s="383"/>
      <c r="J3979" s="25">
        <f t="shared" si="1769"/>
        <v>0.39</v>
      </c>
      <c r="M3979" s="25" t="e">
        <f>VLOOKUP(B3979,'INS-SIN-SD-10-2023'!A:D,4,0)</f>
        <v>#N/A</v>
      </c>
      <c r="N3979" s="25" t="e">
        <f t="shared" si="1770"/>
        <v>#N/A</v>
      </c>
      <c r="O3979" s="377"/>
      <c r="P3979" s="377" t="s">
        <v>13813</v>
      </c>
    </row>
    <row r="3980" spans="1:16" x14ac:dyDescent="0.25">
      <c r="A3980" s="328">
        <v>94295</v>
      </c>
      <c r="B3980" s="357"/>
      <c r="C3980" s="339" t="s">
        <v>89</v>
      </c>
      <c r="D3980" s="339"/>
      <c r="E3980" s="334" t="s">
        <v>90</v>
      </c>
      <c r="F3980" s="334"/>
      <c r="G3980" s="358"/>
      <c r="H3980" s="359"/>
      <c r="I3980" s="340">
        <f>SUMIF(A:A,A3980,J:J)</f>
        <v>8697.9499999999989</v>
      </c>
      <c r="J3980" s="377"/>
      <c r="K3980" s="377"/>
      <c r="L3980" s="377"/>
      <c r="M3980" s="377"/>
      <c r="N3980" s="377"/>
      <c r="O3980" s="377"/>
      <c r="P3980" s="377"/>
    </row>
    <row r="3981" spans="1:16" ht="30" x14ac:dyDescent="0.25">
      <c r="A3981" s="390">
        <f t="shared" ref="A3981:A3986" si="1771">IF(O3981&lt;&gt;0,O3981,A3980)</f>
        <v>94295</v>
      </c>
      <c r="B3981" s="391">
        <v>95423</v>
      </c>
      <c r="C3981" s="392"/>
      <c r="D3981" s="392" t="s">
        <v>3486</v>
      </c>
      <c r="E3981" s="393"/>
      <c r="F3981" s="393" t="s">
        <v>90</v>
      </c>
      <c r="G3981" s="394">
        <v>1</v>
      </c>
      <c r="H3981" s="395">
        <f>VLOOKUP(B3981,'CMP-SIN-SD-10-2023'!A:D,4,0)</f>
        <v>135.52000000000001</v>
      </c>
      <c r="I3981" s="395"/>
      <c r="J3981" s="25">
        <f t="shared" ref="J3981:J3986" si="1772">TRUNC((H3981*G3981),2)</f>
        <v>135.52000000000001</v>
      </c>
      <c r="M3981" s="25">
        <f>VLOOKUP(B3981,'CMP-SIN-SD-10-2023'!A:D,4,0)</f>
        <v>135.52000000000001</v>
      </c>
      <c r="N3981" s="25" t="b">
        <f t="shared" ref="N3981:N3986" si="1773">M3981=H3981</f>
        <v>1</v>
      </c>
      <c r="O3981" s="377"/>
      <c r="P3981" s="377"/>
    </row>
    <row r="3982" spans="1:16" x14ac:dyDescent="0.25">
      <c r="A3982" s="367">
        <f t="shared" si="1771"/>
        <v>94295</v>
      </c>
      <c r="B3982" s="226">
        <v>40819</v>
      </c>
      <c r="C3982" s="227"/>
      <c r="D3982" s="227" t="s">
        <v>7685</v>
      </c>
      <c r="E3982" s="228"/>
      <c r="F3982" s="228" t="s">
        <v>90</v>
      </c>
      <c r="G3982" s="368">
        <v>1</v>
      </c>
      <c r="H3982" s="369">
        <f>VLOOKUP(B3982,'INS-SIN-SD-10-2023'!A:D,4,0)</f>
        <v>8090.98</v>
      </c>
      <c r="I3982" s="369"/>
      <c r="J3982" s="25">
        <f t="shared" si="1772"/>
        <v>8090.98</v>
      </c>
      <c r="M3982" s="25">
        <f>VLOOKUP(B3982,'INS-SIN-SD-10-2023'!A:D,4,0)</f>
        <v>8090.98</v>
      </c>
      <c r="N3982" s="25" t="b">
        <f t="shared" si="1773"/>
        <v>1</v>
      </c>
      <c r="O3982" s="377"/>
      <c r="P3982" s="377" t="s">
        <v>13773</v>
      </c>
    </row>
    <row r="3983" spans="1:16" ht="30" x14ac:dyDescent="0.25">
      <c r="A3983" s="367">
        <f t="shared" si="1771"/>
        <v>94295</v>
      </c>
      <c r="B3983" s="226">
        <v>40863</v>
      </c>
      <c r="C3983" s="227"/>
      <c r="D3983" s="227" t="s">
        <v>7604</v>
      </c>
      <c r="E3983" s="228"/>
      <c r="F3983" s="228" t="s">
        <v>90</v>
      </c>
      <c r="G3983" s="368">
        <v>1</v>
      </c>
      <c r="H3983" s="369">
        <f>VLOOKUP(B3983,'INS-SIN-SD-10-2023'!A:D,4,0)</f>
        <v>215.56</v>
      </c>
      <c r="I3983" s="369"/>
      <c r="J3983" s="25">
        <f t="shared" si="1772"/>
        <v>215.56</v>
      </c>
      <c r="M3983" s="25">
        <f>VLOOKUP(B3983,'INS-SIN-SD-10-2023'!A:D,4,0)</f>
        <v>215.56</v>
      </c>
      <c r="N3983" s="25" t="b">
        <f t="shared" si="1773"/>
        <v>1</v>
      </c>
      <c r="O3983" s="377"/>
      <c r="P3983" s="377" t="s">
        <v>13773</v>
      </c>
    </row>
    <row r="3984" spans="1:16" ht="30" x14ac:dyDescent="0.25">
      <c r="A3984" s="367">
        <f t="shared" si="1771"/>
        <v>94295</v>
      </c>
      <c r="B3984" s="226">
        <v>40864</v>
      </c>
      <c r="C3984" s="227"/>
      <c r="D3984" s="227" t="s">
        <v>7765</v>
      </c>
      <c r="E3984" s="228"/>
      <c r="F3984" s="228" t="s">
        <v>90</v>
      </c>
      <c r="G3984" s="368">
        <v>1</v>
      </c>
      <c r="H3984" s="369">
        <f>VLOOKUP(B3984,'INS-SIN-SD-10-2023'!A:D,4,0)</f>
        <v>12.89</v>
      </c>
      <c r="I3984" s="369"/>
      <c r="J3984" s="25">
        <f t="shared" si="1772"/>
        <v>12.89</v>
      </c>
      <c r="M3984" s="25">
        <f>VLOOKUP(B3984,'INS-SIN-SD-10-2023'!A:D,4,0)</f>
        <v>12.89</v>
      </c>
      <c r="N3984" s="25" t="b">
        <f t="shared" si="1773"/>
        <v>1</v>
      </c>
      <c r="O3984" s="377"/>
      <c r="P3984" s="377" t="s">
        <v>13773</v>
      </c>
    </row>
    <row r="3985" spans="1:16" ht="30" x14ac:dyDescent="0.25">
      <c r="A3985" s="367">
        <f t="shared" si="1771"/>
        <v>94295</v>
      </c>
      <c r="B3985" s="226">
        <v>43499</v>
      </c>
      <c r="C3985" s="227"/>
      <c r="D3985" s="227" t="s">
        <v>7599</v>
      </c>
      <c r="E3985" s="228"/>
      <c r="F3985" s="228" t="s">
        <v>90</v>
      </c>
      <c r="G3985" s="368">
        <v>1</v>
      </c>
      <c r="H3985" s="369">
        <f>VLOOKUP(B3985,'INS-SIN-SD-10-2023'!A:D,4,0)</f>
        <v>221.51</v>
      </c>
      <c r="I3985" s="369"/>
      <c r="J3985" s="25">
        <f t="shared" si="1772"/>
        <v>221.51</v>
      </c>
      <c r="M3985" s="25">
        <f>VLOOKUP(B3985,'INS-SIN-SD-10-2023'!A:D,4,0)</f>
        <v>221.51</v>
      </c>
      <c r="N3985" s="25" t="b">
        <f t="shared" si="1773"/>
        <v>1</v>
      </c>
      <c r="O3985" s="377"/>
      <c r="P3985" s="377" t="s">
        <v>13773</v>
      </c>
    </row>
    <row r="3986" spans="1:16" ht="30" x14ac:dyDescent="0.25">
      <c r="A3986" s="378">
        <f t="shared" si="1771"/>
        <v>94295</v>
      </c>
      <c r="B3986" s="379">
        <v>43475</v>
      </c>
      <c r="C3986" s="380"/>
      <c r="D3986" s="380" t="s">
        <v>7611</v>
      </c>
      <c r="E3986" s="381"/>
      <c r="F3986" s="381" t="s">
        <v>90</v>
      </c>
      <c r="G3986" s="382">
        <v>1</v>
      </c>
      <c r="H3986" s="383">
        <f>VLOOKUP(B3986,'INS-SIN-SD-10-2023'!A:D,4,0)</f>
        <v>21.49</v>
      </c>
      <c r="I3986" s="383"/>
      <c r="J3986" s="25">
        <f t="shared" si="1772"/>
        <v>21.49</v>
      </c>
      <c r="M3986" s="25">
        <f>VLOOKUP(B3986,'INS-SIN-SD-10-2023'!A:D,4,0)</f>
        <v>21.49</v>
      </c>
      <c r="N3986" s="25" t="b">
        <f t="shared" si="1773"/>
        <v>1</v>
      </c>
      <c r="O3986" s="377"/>
      <c r="P3986" s="377" t="s">
        <v>13773</v>
      </c>
    </row>
    <row r="3987" spans="1:16" ht="30" x14ac:dyDescent="0.25">
      <c r="A3987" s="328">
        <v>93567</v>
      </c>
      <c r="B3987" s="357"/>
      <c r="C3987" s="339" t="s">
        <v>3369</v>
      </c>
      <c r="D3987" s="339"/>
      <c r="E3987" s="334" t="s">
        <v>90</v>
      </c>
      <c r="F3987" s="334"/>
      <c r="G3987" s="358"/>
      <c r="H3987" s="359"/>
      <c r="I3987" s="340">
        <f>SUMIF(A:A,A3987,J:J)</f>
        <v>23255.010000000002</v>
      </c>
      <c r="J3987" s="377"/>
      <c r="K3987" s="377"/>
      <c r="L3987" s="377"/>
      <c r="M3987" s="377"/>
      <c r="N3987" s="377"/>
      <c r="O3987" s="377"/>
      <c r="P3987" s="377"/>
    </row>
    <row r="3988" spans="1:16" ht="30" x14ac:dyDescent="0.25">
      <c r="A3988" s="390">
        <f t="shared" ref="A3988:A3993" si="1774">IF(O3988&lt;&gt;0,O3988,A3987)</f>
        <v>93567</v>
      </c>
      <c r="B3988" s="391">
        <v>95417</v>
      </c>
      <c r="C3988" s="392"/>
      <c r="D3988" s="392" t="s">
        <v>3480</v>
      </c>
      <c r="E3988" s="393"/>
      <c r="F3988" s="393" t="s">
        <v>90</v>
      </c>
      <c r="G3988" s="394">
        <v>1</v>
      </c>
      <c r="H3988" s="395">
        <f>VLOOKUP(B3988,'CMP-SIN-SD-10-2023'!A:D,4,0)</f>
        <v>263.82</v>
      </c>
      <c r="I3988" s="395"/>
      <c r="J3988" s="25">
        <f t="shared" ref="J3988:J3993" si="1775">TRUNC((H3988*G3988),2)</f>
        <v>263.82</v>
      </c>
      <c r="M3988" s="25">
        <f>VLOOKUP(B3988,'CMP-SIN-SD-10-2023'!A:D,4,0)</f>
        <v>263.82</v>
      </c>
      <c r="N3988" s="25" t="b">
        <f t="shared" ref="N3988:N3993" si="1776">M3988=H3988</f>
        <v>1</v>
      </c>
      <c r="O3988" s="377"/>
      <c r="P3988" s="377"/>
    </row>
    <row r="3989" spans="1:16" x14ac:dyDescent="0.25">
      <c r="A3989" s="367">
        <f t="shared" si="1774"/>
        <v>93567</v>
      </c>
      <c r="B3989" s="226">
        <v>40813</v>
      </c>
      <c r="C3989" s="227"/>
      <c r="D3989" s="227" t="s">
        <v>7597</v>
      </c>
      <c r="E3989" s="228"/>
      <c r="F3989" s="228" t="s">
        <v>90</v>
      </c>
      <c r="G3989" s="368">
        <v>1</v>
      </c>
      <c r="H3989" s="369">
        <f>VLOOKUP(B3989,'INS-SIN-SD-10-2023'!A:D,4,0)</f>
        <v>22626.75</v>
      </c>
      <c r="I3989" s="369"/>
      <c r="J3989" s="25">
        <f t="shared" si="1775"/>
        <v>22626.75</v>
      </c>
      <c r="M3989" s="25">
        <f>VLOOKUP(B3989,'INS-SIN-SD-10-2023'!A:D,4,0)</f>
        <v>22626.75</v>
      </c>
      <c r="N3989" s="25" t="b">
        <f t="shared" si="1776"/>
        <v>1</v>
      </c>
      <c r="O3989" s="377"/>
      <c r="P3989" s="377" t="s">
        <v>13773</v>
      </c>
    </row>
    <row r="3990" spans="1:16" ht="30" x14ac:dyDescent="0.25">
      <c r="A3990" s="367">
        <f t="shared" si="1774"/>
        <v>93567</v>
      </c>
      <c r="B3990" s="226">
        <v>40863</v>
      </c>
      <c r="C3990" s="227"/>
      <c r="D3990" s="227" t="s">
        <v>7604</v>
      </c>
      <c r="E3990" s="228"/>
      <c r="F3990" s="228" t="s">
        <v>90</v>
      </c>
      <c r="G3990" s="368">
        <v>1</v>
      </c>
      <c r="H3990" s="369">
        <f>VLOOKUP(B3990,'INS-SIN-SD-10-2023'!A:D,4,0)</f>
        <v>215.56</v>
      </c>
      <c r="I3990" s="369"/>
      <c r="J3990" s="25">
        <f t="shared" si="1775"/>
        <v>215.56</v>
      </c>
      <c r="M3990" s="25">
        <f>VLOOKUP(B3990,'INS-SIN-SD-10-2023'!A:D,4,0)</f>
        <v>215.56</v>
      </c>
      <c r="N3990" s="25" t="b">
        <f t="shared" si="1776"/>
        <v>1</v>
      </c>
      <c r="O3990" s="377"/>
      <c r="P3990" s="377" t="s">
        <v>13773</v>
      </c>
    </row>
    <row r="3991" spans="1:16" ht="30" x14ac:dyDescent="0.25">
      <c r="A3991" s="367">
        <f t="shared" si="1774"/>
        <v>93567</v>
      </c>
      <c r="B3991" s="226">
        <v>40864</v>
      </c>
      <c r="C3991" s="227"/>
      <c r="D3991" s="227" t="s">
        <v>7765</v>
      </c>
      <c r="E3991" s="228"/>
      <c r="F3991" s="228" t="s">
        <v>90</v>
      </c>
      <c r="G3991" s="368">
        <v>1</v>
      </c>
      <c r="H3991" s="369">
        <f>VLOOKUP(B3991,'INS-SIN-SD-10-2023'!A:D,4,0)</f>
        <v>12.89</v>
      </c>
      <c r="I3991" s="369"/>
      <c r="J3991" s="25">
        <f t="shared" si="1775"/>
        <v>12.89</v>
      </c>
      <c r="M3991" s="25">
        <f>VLOOKUP(B3991,'INS-SIN-SD-10-2023'!A:D,4,0)</f>
        <v>12.89</v>
      </c>
      <c r="N3991" s="25" t="b">
        <f t="shared" si="1776"/>
        <v>1</v>
      </c>
      <c r="O3991" s="377"/>
      <c r="P3991" s="377" t="s">
        <v>13773</v>
      </c>
    </row>
    <row r="3992" spans="1:16" ht="30" x14ac:dyDescent="0.25">
      <c r="A3992" s="367">
        <f t="shared" si="1774"/>
        <v>93567</v>
      </c>
      <c r="B3992" s="226">
        <v>43498</v>
      </c>
      <c r="C3992" s="227"/>
      <c r="D3992" s="227" t="s">
        <v>7600</v>
      </c>
      <c r="E3992" s="228"/>
      <c r="F3992" s="228" t="s">
        <v>90</v>
      </c>
      <c r="G3992" s="368">
        <v>1</v>
      </c>
      <c r="H3992" s="369">
        <f>VLOOKUP(B3992,'INS-SIN-SD-10-2023'!A:D,4,0)</f>
        <v>133.44999999999999</v>
      </c>
      <c r="I3992" s="369"/>
      <c r="J3992" s="25">
        <f t="shared" si="1775"/>
        <v>133.44999999999999</v>
      </c>
      <c r="M3992" s="25">
        <f>VLOOKUP(B3992,'INS-SIN-SD-10-2023'!A:D,4,0)</f>
        <v>133.44999999999999</v>
      </c>
      <c r="N3992" s="25" t="b">
        <f t="shared" si="1776"/>
        <v>1</v>
      </c>
      <c r="O3992" s="377"/>
      <c r="P3992" s="377" t="s">
        <v>13773</v>
      </c>
    </row>
    <row r="3993" spans="1:16" ht="30" x14ac:dyDescent="0.25">
      <c r="A3993" s="378">
        <f t="shared" si="1774"/>
        <v>93567</v>
      </c>
      <c r="B3993" s="379">
        <v>43474</v>
      </c>
      <c r="C3993" s="380"/>
      <c r="D3993" s="380" t="s">
        <v>7612</v>
      </c>
      <c r="E3993" s="381"/>
      <c r="F3993" s="381" t="s">
        <v>90</v>
      </c>
      <c r="G3993" s="382">
        <v>1</v>
      </c>
      <c r="H3993" s="383">
        <f>VLOOKUP(B3993,'INS-SIN-SD-10-2023'!A:D,4,0)</f>
        <v>2.54</v>
      </c>
      <c r="I3993" s="383"/>
      <c r="J3993" s="25">
        <f t="shared" si="1775"/>
        <v>2.54</v>
      </c>
      <c r="M3993" s="25">
        <f>VLOOKUP(B3993,'INS-SIN-SD-10-2023'!A:D,4,0)</f>
        <v>2.54</v>
      </c>
      <c r="N3993" s="25" t="b">
        <f t="shared" si="1776"/>
        <v>1</v>
      </c>
      <c r="O3993" s="377"/>
      <c r="P3993" s="377" t="s">
        <v>13773</v>
      </c>
    </row>
    <row r="3994" spans="1:16" ht="30" x14ac:dyDescent="0.25">
      <c r="A3994" s="328">
        <v>100321</v>
      </c>
      <c r="B3994" s="357"/>
      <c r="C3994" s="339" t="s">
        <v>92</v>
      </c>
      <c r="D3994" s="339"/>
      <c r="E3994" s="334" t="s">
        <v>90</v>
      </c>
      <c r="F3994" s="334"/>
      <c r="G3994" s="358"/>
      <c r="H3994" s="359"/>
      <c r="I3994" s="340">
        <f>SUMIF(A:A,A3994,J:J)</f>
        <v>8768.9600000000009</v>
      </c>
      <c r="J3994" s="377"/>
      <c r="K3994" s="377"/>
      <c r="L3994" s="377"/>
      <c r="M3994" s="377"/>
      <c r="N3994" s="377"/>
      <c r="O3994" s="377"/>
      <c r="P3994" s="377"/>
    </row>
    <row r="3995" spans="1:16" ht="30" x14ac:dyDescent="0.25">
      <c r="A3995" s="390">
        <f t="shared" ref="A3995:A4000" si="1777">IF(O3995&lt;&gt;0,O3995,A3994)</f>
        <v>100321</v>
      </c>
      <c r="B3995" s="391">
        <v>100315</v>
      </c>
      <c r="C3995" s="392"/>
      <c r="D3995" s="392" t="s">
        <v>3505</v>
      </c>
      <c r="E3995" s="393"/>
      <c r="F3995" s="393" t="s">
        <v>90</v>
      </c>
      <c r="G3995" s="394">
        <v>1</v>
      </c>
      <c r="H3995" s="395">
        <f>VLOOKUP(B3995,'CMP-SIN-SD-10-2023'!A:D,4,0)</f>
        <v>117.45</v>
      </c>
      <c r="I3995" s="395"/>
      <c r="J3995" s="25">
        <f t="shared" ref="J3995:J4000" si="1778">TRUNC((H3995*G3995),2)</f>
        <v>117.45</v>
      </c>
      <c r="M3995" s="25">
        <f>VLOOKUP(B3995,'CMP-SIN-SD-10-2023'!A:D,4,0)</f>
        <v>117.45</v>
      </c>
      <c r="N3995" s="25" t="b">
        <f t="shared" ref="N3995:N4000" si="1779">M3995=H3995</f>
        <v>1</v>
      </c>
      <c r="O3995" s="377"/>
      <c r="P3995" s="377"/>
    </row>
    <row r="3996" spans="1:16" ht="30" x14ac:dyDescent="0.25">
      <c r="A3996" s="367">
        <f t="shared" si="1777"/>
        <v>100321</v>
      </c>
      <c r="B3996" s="226">
        <v>40863</v>
      </c>
      <c r="C3996" s="227"/>
      <c r="D3996" s="227" t="s">
        <v>7604</v>
      </c>
      <c r="E3996" s="228"/>
      <c r="F3996" s="228" t="s">
        <v>90</v>
      </c>
      <c r="G3996" s="368">
        <v>1</v>
      </c>
      <c r="H3996" s="369">
        <f>VLOOKUP(B3996,'INS-SIN-SD-10-2023'!A:D,4,0)</f>
        <v>215.56</v>
      </c>
      <c r="I3996" s="369"/>
      <c r="J3996" s="25">
        <f t="shared" si="1778"/>
        <v>215.56</v>
      </c>
      <c r="M3996" s="25">
        <f>VLOOKUP(B3996,'INS-SIN-SD-10-2023'!A:D,4,0)</f>
        <v>215.56</v>
      </c>
      <c r="N3996" s="25" t="b">
        <f t="shared" si="1779"/>
        <v>1</v>
      </c>
      <c r="O3996" s="377"/>
      <c r="P3996" s="377" t="s">
        <v>13773</v>
      </c>
    </row>
    <row r="3997" spans="1:16" ht="30" x14ac:dyDescent="0.25">
      <c r="A3997" s="367">
        <f t="shared" si="1777"/>
        <v>100321</v>
      </c>
      <c r="B3997" s="226">
        <v>40864</v>
      </c>
      <c r="C3997" s="227"/>
      <c r="D3997" s="227" t="s">
        <v>7765</v>
      </c>
      <c r="E3997" s="228"/>
      <c r="F3997" s="228" t="s">
        <v>90</v>
      </c>
      <c r="G3997" s="368">
        <v>1</v>
      </c>
      <c r="H3997" s="369">
        <f>VLOOKUP(B3997,'INS-SIN-SD-10-2023'!A:D,4,0)</f>
        <v>12.89</v>
      </c>
      <c r="I3997" s="369"/>
      <c r="J3997" s="25">
        <f t="shared" si="1778"/>
        <v>12.89</v>
      </c>
      <c r="M3997" s="25">
        <f>VLOOKUP(B3997,'INS-SIN-SD-10-2023'!A:D,4,0)</f>
        <v>12.89</v>
      </c>
      <c r="N3997" s="25" t="b">
        <f t="shared" si="1779"/>
        <v>1</v>
      </c>
      <c r="O3997" s="377"/>
      <c r="P3997" s="377" t="s">
        <v>13773</v>
      </c>
    </row>
    <row r="3998" spans="1:16" x14ac:dyDescent="0.25">
      <c r="A3998" s="367">
        <f t="shared" si="1777"/>
        <v>100321</v>
      </c>
      <c r="B3998" s="226">
        <v>40944</v>
      </c>
      <c r="C3998" s="227"/>
      <c r="D3998" s="227" t="s">
        <v>7803</v>
      </c>
      <c r="E3998" s="228"/>
      <c r="F3998" s="228" t="s">
        <v>90</v>
      </c>
      <c r="G3998" s="368">
        <v>1</v>
      </c>
      <c r="H3998" s="369">
        <f>VLOOKUP(B3998,'INS-SIN-SD-10-2023'!A:D,4,0)</f>
        <v>8271.77</v>
      </c>
      <c r="I3998" s="369"/>
      <c r="J3998" s="25">
        <f t="shared" si="1778"/>
        <v>8271.77</v>
      </c>
      <c r="M3998" s="25">
        <f>VLOOKUP(B3998,'INS-SIN-SD-10-2023'!A:D,4,0)</f>
        <v>8271.77</v>
      </c>
      <c r="N3998" s="25" t="b">
        <f t="shared" si="1779"/>
        <v>1</v>
      </c>
      <c r="O3998" s="377"/>
      <c r="P3998" s="377" t="s">
        <v>13773</v>
      </c>
    </row>
    <row r="3999" spans="1:16" ht="30" x14ac:dyDescent="0.25">
      <c r="A3999" s="367">
        <f t="shared" si="1777"/>
        <v>100321</v>
      </c>
      <c r="B3999" s="226">
        <v>43494</v>
      </c>
      <c r="C3999" s="227"/>
      <c r="D3999" s="227" t="s">
        <v>7598</v>
      </c>
      <c r="E3999" s="228"/>
      <c r="F3999" s="228" t="s">
        <v>90</v>
      </c>
      <c r="G3999" s="368">
        <v>1</v>
      </c>
      <c r="H3999" s="369">
        <f>VLOOKUP(B3999,'INS-SIN-SD-10-2023'!A:D,4,0)</f>
        <v>140.69</v>
      </c>
      <c r="I3999" s="369"/>
      <c r="J3999" s="25">
        <f t="shared" si="1778"/>
        <v>140.69</v>
      </c>
      <c r="M3999" s="25">
        <f>VLOOKUP(B3999,'INS-SIN-SD-10-2023'!A:D,4,0)</f>
        <v>140.69</v>
      </c>
      <c r="N3999" s="25" t="b">
        <f t="shared" si="1779"/>
        <v>1</v>
      </c>
      <c r="O3999" s="377"/>
      <c r="P3999" s="377" t="s">
        <v>13773</v>
      </c>
    </row>
    <row r="4000" spans="1:16" ht="30" x14ac:dyDescent="0.25">
      <c r="A4000" s="378">
        <f t="shared" si="1777"/>
        <v>100321</v>
      </c>
      <c r="B4000" s="379">
        <v>43470</v>
      </c>
      <c r="C4000" s="380"/>
      <c r="D4000" s="380" t="s">
        <v>7610</v>
      </c>
      <c r="E4000" s="381"/>
      <c r="F4000" s="381" t="s">
        <v>90</v>
      </c>
      <c r="G4000" s="382">
        <v>1</v>
      </c>
      <c r="H4000" s="383">
        <f>VLOOKUP(B4000,'INS-SIN-SD-10-2023'!A:D,4,0)</f>
        <v>10.6</v>
      </c>
      <c r="I4000" s="383"/>
      <c r="J4000" s="25">
        <f t="shared" si="1778"/>
        <v>10.6</v>
      </c>
      <c r="M4000" s="25">
        <f>VLOOKUP(B4000,'INS-SIN-SD-10-2023'!A:D,4,0)</f>
        <v>10.6</v>
      </c>
      <c r="N4000" s="25" t="b">
        <f t="shared" si="1779"/>
        <v>1</v>
      </c>
      <c r="O4000" s="377"/>
      <c r="P4000" s="377" t="s">
        <v>13773</v>
      </c>
    </row>
    <row r="4001" spans="1:16" ht="60" x14ac:dyDescent="0.25">
      <c r="A4001" s="328" t="s">
        <v>7199</v>
      </c>
      <c r="B4001" s="357"/>
      <c r="C4001" s="339" t="s">
        <v>14529</v>
      </c>
      <c r="D4001" s="339"/>
      <c r="E4001" s="334" t="s">
        <v>6</v>
      </c>
      <c r="F4001" s="334"/>
      <c r="G4001" s="358"/>
      <c r="H4001" s="359"/>
      <c r="I4001" s="340">
        <f>SUMIF(A:A,A4001,J:J)</f>
        <v>2050.5300000000002</v>
      </c>
      <c r="J4001" s="377"/>
      <c r="K4001" s="377"/>
      <c r="L4001" s="377"/>
      <c r="M4001" s="377"/>
      <c r="N4001" s="377"/>
      <c r="O4001" s="377"/>
      <c r="P4001" s="377"/>
    </row>
    <row r="4002" spans="1:16" ht="30" x14ac:dyDescent="0.25">
      <c r="A4002" s="384" t="str">
        <f t="shared" ref="A4002" si="1780">IF(O4002&lt;&gt;0,O4002,A4001)</f>
        <v>CCU.07.0001</v>
      </c>
      <c r="B4002" s="385">
        <v>42424</v>
      </c>
      <c r="C4002" s="386"/>
      <c r="D4002" s="386" t="s">
        <v>14530</v>
      </c>
      <c r="E4002" s="387"/>
      <c r="F4002" s="387" t="s">
        <v>6</v>
      </c>
      <c r="G4002" s="388">
        <v>1</v>
      </c>
      <c r="H4002" s="389">
        <v>2050.5300000000002</v>
      </c>
      <c r="I4002" s="389"/>
      <c r="J4002" s="25">
        <f t="shared" ref="J4002" si="1781">TRUNC((H4002*G4002),2)</f>
        <v>2050.5300000000002</v>
      </c>
      <c r="M4002" s="25" t="e">
        <f>VLOOKUP(B4002,'CMP-SIN-SD-10-2023'!A:D,4,0)</f>
        <v>#N/A</v>
      </c>
      <c r="N4002" s="25" t="e">
        <f t="shared" ref="N4002" si="1782">M4002=H4002</f>
        <v>#N/A</v>
      </c>
      <c r="O4002" s="377"/>
      <c r="P4002" s="377" t="s">
        <v>13830</v>
      </c>
    </row>
    <row r="4003" spans="1:16" ht="60" x14ac:dyDescent="0.25">
      <c r="A4003" s="328" t="s">
        <v>7200</v>
      </c>
      <c r="B4003" s="357"/>
      <c r="C4003" s="339" t="s">
        <v>14531</v>
      </c>
      <c r="D4003" s="339"/>
      <c r="E4003" s="334" t="s">
        <v>6</v>
      </c>
      <c r="F4003" s="334"/>
      <c r="G4003" s="358"/>
      <c r="H4003" s="359"/>
      <c r="I4003" s="340">
        <f>SUMIF(A:A,A4003,J:J)</f>
        <v>2296.0100000000002</v>
      </c>
      <c r="J4003" s="377"/>
      <c r="K4003" s="377"/>
      <c r="L4003" s="377"/>
      <c r="M4003" s="377"/>
      <c r="N4003" s="377"/>
      <c r="O4003" s="377"/>
      <c r="P4003" s="377"/>
    </row>
    <row r="4004" spans="1:16" ht="30" x14ac:dyDescent="0.25">
      <c r="A4004" s="384" t="str">
        <f t="shared" ref="A4004" si="1783">IF(O4004&lt;&gt;0,O4004,A4003)</f>
        <v>CCU.07.0002</v>
      </c>
      <c r="B4004" s="385">
        <v>42425</v>
      </c>
      <c r="C4004" s="386"/>
      <c r="D4004" s="386" t="s">
        <v>14532</v>
      </c>
      <c r="E4004" s="387"/>
      <c r="F4004" s="387" t="s">
        <v>6</v>
      </c>
      <c r="G4004" s="388">
        <v>1</v>
      </c>
      <c r="H4004" s="389">
        <v>2296.0100000000002</v>
      </c>
      <c r="I4004" s="389"/>
      <c r="J4004" s="25">
        <f t="shared" ref="J4004" si="1784">TRUNC((H4004*G4004),2)</f>
        <v>2296.0100000000002</v>
      </c>
      <c r="M4004" s="25" t="e">
        <f>VLOOKUP(B4004,'CMP-SIN-SD-10-2023'!A:D,4,0)</f>
        <v>#N/A</v>
      </c>
      <c r="N4004" s="25" t="e">
        <f t="shared" ref="N4004" si="1785">M4004=H4004</f>
        <v>#N/A</v>
      </c>
      <c r="O4004" s="377"/>
      <c r="P4004" s="377" t="s">
        <v>13830</v>
      </c>
    </row>
    <row r="4005" spans="1:16" ht="60" x14ac:dyDescent="0.25">
      <c r="A4005" s="328" t="s">
        <v>7198</v>
      </c>
      <c r="B4005" s="357"/>
      <c r="C4005" s="339" t="s">
        <v>14533</v>
      </c>
      <c r="D4005" s="339"/>
      <c r="E4005" s="334" t="s">
        <v>6</v>
      </c>
      <c r="F4005" s="334"/>
      <c r="G4005" s="358"/>
      <c r="H4005" s="359"/>
      <c r="I4005" s="340">
        <f>SUMIF(A:A,A4005,J:J)</f>
        <v>3408.5</v>
      </c>
      <c r="J4005" s="377"/>
      <c r="K4005" s="377"/>
      <c r="L4005" s="377"/>
      <c r="M4005" s="377"/>
      <c r="N4005" s="377"/>
      <c r="O4005" s="377"/>
      <c r="P4005" s="377"/>
    </row>
    <row r="4006" spans="1:16" ht="30" x14ac:dyDescent="0.25">
      <c r="A4006" s="384" t="str">
        <f t="shared" ref="A4006" si="1786">IF(O4006&lt;&gt;0,O4006,A4005)</f>
        <v>CCU.07.0003</v>
      </c>
      <c r="B4006" s="385">
        <v>42422</v>
      </c>
      <c r="C4006" s="386"/>
      <c r="D4006" s="386" t="s">
        <v>14534</v>
      </c>
      <c r="E4006" s="387"/>
      <c r="F4006" s="387" t="s">
        <v>6</v>
      </c>
      <c r="G4006" s="388">
        <v>1</v>
      </c>
      <c r="H4006" s="389">
        <v>3408.5</v>
      </c>
      <c r="I4006" s="389"/>
      <c r="J4006" s="25">
        <f t="shared" ref="J4006" si="1787">TRUNC((H4006*G4006),2)</f>
        <v>3408.5</v>
      </c>
      <c r="M4006" s="25" t="e">
        <f>VLOOKUP(B4006,'CMP-SIN-SD-10-2023'!A:D,4,0)</f>
        <v>#N/A</v>
      </c>
      <c r="N4006" s="25" t="e">
        <f t="shared" ref="N4006" si="1788">M4006=H4006</f>
        <v>#N/A</v>
      </c>
      <c r="O4006" s="377"/>
      <c r="P4006" s="377" t="s">
        <v>13830</v>
      </c>
    </row>
    <row r="4007" spans="1:16" ht="60" x14ac:dyDescent="0.25">
      <c r="A4007" s="328" t="s">
        <v>7197</v>
      </c>
      <c r="B4007" s="357"/>
      <c r="C4007" s="339" t="s">
        <v>14535</v>
      </c>
      <c r="D4007" s="339"/>
      <c r="E4007" s="334" t="s">
        <v>6</v>
      </c>
      <c r="F4007" s="334"/>
      <c r="G4007" s="358"/>
      <c r="H4007" s="359"/>
      <c r="I4007" s="340">
        <f>SUMIF(A:A,A4007,J:J)</f>
        <v>4710.87</v>
      </c>
      <c r="J4007" s="377"/>
      <c r="K4007" s="377"/>
      <c r="L4007" s="377"/>
      <c r="M4007" s="377"/>
      <c r="N4007" s="377"/>
      <c r="O4007" s="377"/>
      <c r="P4007" s="377"/>
    </row>
    <row r="4008" spans="1:16" ht="30" x14ac:dyDescent="0.25">
      <c r="A4008" s="384" t="str">
        <f t="shared" ref="A4008" si="1789">IF(O4008&lt;&gt;0,O4008,A4007)</f>
        <v>CCU.07.0004</v>
      </c>
      <c r="B4008" s="385">
        <v>43184</v>
      </c>
      <c r="C4008" s="386"/>
      <c r="D4008" s="386" t="s">
        <v>14536</v>
      </c>
      <c r="E4008" s="387"/>
      <c r="F4008" s="387" t="s">
        <v>6</v>
      </c>
      <c r="G4008" s="388">
        <v>1</v>
      </c>
      <c r="H4008" s="389">
        <v>4710.87</v>
      </c>
      <c r="I4008" s="389"/>
      <c r="J4008" s="25">
        <f t="shared" ref="J4008" si="1790">TRUNC((H4008*G4008),2)</f>
        <v>4710.87</v>
      </c>
      <c r="M4008" s="25" t="e">
        <f>VLOOKUP(B4008,'CMP-SIN-SD-10-2023'!A:D,4,0)</f>
        <v>#N/A</v>
      </c>
      <c r="N4008" s="25" t="e">
        <f t="shared" ref="N4008" si="1791">M4008=H4008</f>
        <v>#N/A</v>
      </c>
      <c r="O4008" s="377"/>
      <c r="P4008" s="377" t="s">
        <v>13830</v>
      </c>
    </row>
    <row r="4009" spans="1:16" ht="60" x14ac:dyDescent="0.25">
      <c r="A4009" s="328" t="s">
        <v>7022</v>
      </c>
      <c r="B4009" s="357"/>
      <c r="C4009" s="339" t="s">
        <v>14537</v>
      </c>
      <c r="D4009" s="339"/>
      <c r="E4009" s="334" t="s">
        <v>6</v>
      </c>
      <c r="F4009" s="334"/>
      <c r="G4009" s="358"/>
      <c r="H4009" s="359"/>
      <c r="I4009" s="340">
        <f>SUMIF(A:A,A4009,J:J)</f>
        <v>6914.12</v>
      </c>
      <c r="J4009" s="377"/>
      <c r="K4009" s="377"/>
      <c r="L4009" s="377"/>
      <c r="M4009" s="377"/>
      <c r="N4009" s="377"/>
      <c r="O4009" s="377"/>
      <c r="P4009" s="377"/>
    </row>
    <row r="4010" spans="1:16" ht="30" x14ac:dyDescent="0.25">
      <c r="A4010" s="390" t="str">
        <f t="shared" ref="A4010:A4061" si="1792">IF(O4010&lt;&gt;0,O4010,A4009)</f>
        <v>CCU.07.0005</v>
      </c>
      <c r="B4010" s="391">
        <v>43187</v>
      </c>
      <c r="C4010" s="392"/>
      <c r="D4010" s="392" t="s">
        <v>14538</v>
      </c>
      <c r="E4010" s="393"/>
      <c r="F4010" s="393" t="s">
        <v>6</v>
      </c>
      <c r="G4010" s="394">
        <v>1</v>
      </c>
      <c r="H4010" s="395">
        <v>6914.12</v>
      </c>
      <c r="I4010" s="395"/>
      <c r="J4010" s="25">
        <f t="shared" ref="J4010" si="1793">TRUNC((H4010*G4010),2)</f>
        <v>6914.12</v>
      </c>
      <c r="M4010" s="25" t="e">
        <f>VLOOKUP(B4010,'CMP-SIN-SD-10-2023'!A:D,4,0)</f>
        <v>#N/A</v>
      </c>
      <c r="N4010" s="25" t="e">
        <f t="shared" ref="N4010" si="1794">M4010=H4010</f>
        <v>#N/A</v>
      </c>
      <c r="O4010" s="377"/>
      <c r="P4010" s="377" t="s">
        <v>13830</v>
      </c>
    </row>
    <row r="4011" spans="1:16" x14ac:dyDescent="0.25">
      <c r="A4011" s="328" t="s">
        <v>7054</v>
      </c>
      <c r="B4011" s="357" t="s">
        <v>5102</v>
      </c>
      <c r="C4011" s="502" t="s">
        <v>7207</v>
      </c>
      <c r="D4011" s="502" t="s">
        <v>7050</v>
      </c>
      <c r="E4011" s="334" t="s">
        <v>3636</v>
      </c>
      <c r="F4011" s="334" t="s">
        <v>3653</v>
      </c>
      <c r="G4011" s="503" t="s">
        <v>5104</v>
      </c>
      <c r="H4011" s="359" t="s">
        <v>5105</v>
      </c>
      <c r="I4011" s="504">
        <f>SUMIF(A:A,A4011,J:J)</f>
        <v>7.6499999999999986</v>
      </c>
    </row>
    <row r="4012" spans="1:16" x14ac:dyDescent="0.25">
      <c r="A4012" s="390" t="str">
        <f t="shared" si="1792"/>
        <v>C1630/SEINFRA</v>
      </c>
      <c r="B4012" s="341">
        <v>88262</v>
      </c>
      <c r="C4012" s="505" t="s">
        <v>7050</v>
      </c>
      <c r="D4012" s="505" t="s">
        <v>7205</v>
      </c>
      <c r="E4012" s="335" t="s">
        <v>3653</v>
      </c>
      <c r="F4012" s="335" t="s">
        <v>3638</v>
      </c>
      <c r="G4012" s="506">
        <v>0.13</v>
      </c>
      <c r="H4012" s="343">
        <f>VLOOKUP(B4012,'CMP-SIN-SD-10-2023'!A:D,4,0)</f>
        <v>29.14</v>
      </c>
      <c r="I4012" s="343" t="s">
        <v>5105</v>
      </c>
      <c r="J4012" s="25">
        <f t="shared" ref="J4012" si="1795">TRUNC((H4012*G4012),2)</f>
        <v>3.78</v>
      </c>
      <c r="M4012" s="25">
        <f>VLOOKUP(B4012,'CMP-SIN-SD-10-2023'!A:D,4,0)</f>
        <v>29.14</v>
      </c>
      <c r="N4012" s="25" t="b">
        <f t="shared" ref="N4012" si="1796">M4012=H4012</f>
        <v>1</v>
      </c>
    </row>
    <row r="4013" spans="1:16" x14ac:dyDescent="0.25">
      <c r="A4013" s="367" t="str">
        <f t="shared" si="1792"/>
        <v>C1630/SEINFRA</v>
      </c>
      <c r="B4013" s="30">
        <v>88316</v>
      </c>
      <c r="C4013" s="507" t="s">
        <v>7050</v>
      </c>
      <c r="D4013" s="507" t="s">
        <v>7206</v>
      </c>
      <c r="E4013" s="32" t="s">
        <v>3653</v>
      </c>
      <c r="F4013" s="32" t="s">
        <v>3638</v>
      </c>
      <c r="G4013" s="410">
        <v>0.13</v>
      </c>
      <c r="H4013" s="343">
        <f>VLOOKUP(B4013,'CMP-SIN-SD-10-2023'!A:D,4,0)</f>
        <v>21.91</v>
      </c>
      <c r="I4013" s="345" t="s">
        <v>5105</v>
      </c>
      <c r="J4013" s="25">
        <f t="shared" ref="J4013:J4017" si="1797">TRUNC((H4013*G4013),2)</f>
        <v>2.84</v>
      </c>
      <c r="M4013" s="25">
        <f>VLOOKUP(B4013,'CMP-SIN-SD-10-2023'!A:D,4,0)</f>
        <v>21.91</v>
      </c>
      <c r="N4013" s="25" t="b">
        <f t="shared" ref="N4013:N4017" si="1798">M4013=H4013</f>
        <v>1</v>
      </c>
    </row>
    <row r="4014" spans="1:16" x14ac:dyDescent="0.25">
      <c r="A4014" s="367" t="str">
        <f t="shared" si="1792"/>
        <v>C1630/SEINFRA</v>
      </c>
      <c r="B4014" s="30" t="s">
        <v>7031</v>
      </c>
      <c r="C4014" s="507" t="s">
        <v>7050</v>
      </c>
      <c r="D4014" s="507" t="s">
        <v>7032</v>
      </c>
      <c r="E4014" s="32" t="s">
        <v>3653</v>
      </c>
      <c r="F4014" s="32" t="s">
        <v>3639</v>
      </c>
      <c r="G4014" s="410">
        <v>0.02</v>
      </c>
      <c r="H4014" s="345">
        <v>11.25</v>
      </c>
      <c r="I4014" s="345" t="s">
        <v>5105</v>
      </c>
      <c r="J4014" s="25">
        <f t="shared" si="1797"/>
        <v>0.22</v>
      </c>
      <c r="M4014" s="25" t="e">
        <f>VLOOKUP(B4014,'INS-SIN-SD-10-2023'!A:D,4,0)</f>
        <v>#N/A</v>
      </c>
      <c r="N4014" s="25" t="e">
        <f t="shared" si="1798"/>
        <v>#N/A</v>
      </c>
      <c r="P4014" s="363" t="s">
        <v>16301</v>
      </c>
    </row>
    <row r="4015" spans="1:16" x14ac:dyDescent="0.25">
      <c r="A4015" s="367" t="str">
        <f t="shared" si="1792"/>
        <v>C1630/SEINFRA</v>
      </c>
      <c r="B4015" s="30" t="s">
        <v>7033</v>
      </c>
      <c r="C4015" s="507" t="s">
        <v>7050</v>
      </c>
      <c r="D4015" s="507" t="s">
        <v>7034</v>
      </c>
      <c r="E4015" s="32" t="s">
        <v>3653</v>
      </c>
      <c r="F4015" s="32" t="s">
        <v>3640</v>
      </c>
      <c r="G4015" s="410">
        <v>0.04</v>
      </c>
      <c r="H4015" s="345">
        <v>10.74</v>
      </c>
      <c r="I4015" s="345" t="s">
        <v>5105</v>
      </c>
      <c r="J4015" s="25">
        <f t="shared" si="1797"/>
        <v>0.42</v>
      </c>
      <c r="M4015" s="25" t="e">
        <f>VLOOKUP(B4015,'INS-SIN-SD-10-2023'!A:D,4,0)</f>
        <v>#N/A</v>
      </c>
      <c r="N4015" s="25" t="e">
        <f t="shared" si="1798"/>
        <v>#N/A</v>
      </c>
      <c r="P4015" s="363" t="s">
        <v>16301</v>
      </c>
    </row>
    <row r="4016" spans="1:16" x14ac:dyDescent="0.25">
      <c r="A4016" s="367" t="str">
        <f t="shared" si="1792"/>
        <v>C1630/SEINFRA</v>
      </c>
      <c r="B4016" s="30" t="s">
        <v>7035</v>
      </c>
      <c r="C4016" s="507" t="s">
        <v>7050</v>
      </c>
      <c r="D4016" s="507" t="s">
        <v>7036</v>
      </c>
      <c r="E4016" s="32" t="s">
        <v>3653</v>
      </c>
      <c r="F4016" s="32" t="s">
        <v>3639</v>
      </c>
      <c r="G4016" s="410">
        <v>1.2E-2</v>
      </c>
      <c r="H4016" s="345">
        <v>12.46</v>
      </c>
      <c r="I4016" s="345" t="s">
        <v>5105</v>
      </c>
      <c r="J4016" s="25">
        <f t="shared" si="1797"/>
        <v>0.14000000000000001</v>
      </c>
      <c r="M4016" s="25" t="e">
        <f>VLOOKUP(B4016,'INS-SIN-SD-10-2023'!A:D,4,0)</f>
        <v>#N/A</v>
      </c>
      <c r="N4016" s="25" t="e">
        <f t="shared" si="1798"/>
        <v>#N/A</v>
      </c>
      <c r="P4016" s="363" t="s">
        <v>16301</v>
      </c>
    </row>
    <row r="4017" spans="1:16" x14ac:dyDescent="0.25">
      <c r="A4017" s="378" t="str">
        <f t="shared" si="1792"/>
        <v>C1630/SEINFRA</v>
      </c>
      <c r="B4017" s="26" t="s">
        <v>7037</v>
      </c>
      <c r="C4017" s="508" t="s">
        <v>7050</v>
      </c>
      <c r="D4017" s="508" t="s">
        <v>7038</v>
      </c>
      <c r="E4017" s="28" t="s">
        <v>3653</v>
      </c>
      <c r="F4017" s="28" t="s">
        <v>3636</v>
      </c>
      <c r="G4017" s="509">
        <v>8.9999999999999993E-3</v>
      </c>
      <c r="H4017" s="29">
        <v>28.72</v>
      </c>
      <c r="I4017" s="29" t="s">
        <v>5105</v>
      </c>
      <c r="J4017" s="25">
        <f t="shared" si="1797"/>
        <v>0.25</v>
      </c>
      <c r="M4017" s="25" t="e">
        <f>VLOOKUP(B4017,'INS-SIN-SD-10-2023'!A:D,4,0)</f>
        <v>#N/A</v>
      </c>
      <c r="N4017" s="25" t="e">
        <f t="shared" si="1798"/>
        <v>#N/A</v>
      </c>
      <c r="P4017" s="363" t="s">
        <v>16301</v>
      </c>
    </row>
    <row r="4018" spans="1:16" ht="120" x14ac:dyDescent="0.25">
      <c r="A4018" s="328" t="s">
        <v>16303</v>
      </c>
      <c r="B4018" s="357"/>
      <c r="C4018" s="502" t="s">
        <v>16304</v>
      </c>
      <c r="D4018" s="502"/>
      <c r="E4018" s="334" t="s">
        <v>12</v>
      </c>
      <c r="F4018" s="334"/>
      <c r="G4018" s="503"/>
      <c r="H4018" s="359"/>
      <c r="I4018" s="510">
        <f>SUMIF(A:A,A4018,J:J)</f>
        <v>39.660000000000004</v>
      </c>
    </row>
    <row r="4019" spans="1:16" x14ac:dyDescent="0.25">
      <c r="A4019" s="378" t="str">
        <f t="shared" si="1792"/>
        <v>05.002.0062-A</v>
      </c>
      <c r="B4019" s="341">
        <v>88316</v>
      </c>
      <c r="C4019" s="505"/>
      <c r="D4019" s="505" t="s">
        <v>3346</v>
      </c>
      <c r="E4019" s="335"/>
      <c r="F4019" s="335" t="s">
        <v>517</v>
      </c>
      <c r="G4019" s="506">
        <v>7.2511999999999993E-2</v>
      </c>
      <c r="H4019" s="343">
        <f>VLOOKUP(B4019,'CMP-SIN-SD-10-2023'!A:D,4,0)</f>
        <v>21.91</v>
      </c>
      <c r="I4019" s="343"/>
      <c r="J4019" s="25">
        <f t="shared" ref="J4019" si="1799">TRUNC((H4019*G4019),2)</f>
        <v>1.58</v>
      </c>
      <c r="M4019" s="25">
        <f>VLOOKUP(B4019,'CMP-SIN-SD-10-2023'!A:D,4,0)</f>
        <v>21.91</v>
      </c>
      <c r="N4019" s="25" t="b">
        <f t="shared" ref="N4019" si="1800">M4019=H4019</f>
        <v>1</v>
      </c>
    </row>
    <row r="4020" spans="1:16" ht="60" x14ac:dyDescent="0.25">
      <c r="A4020" s="378" t="str">
        <f t="shared" si="1792"/>
        <v>05.002.0062-A</v>
      </c>
      <c r="B4020" s="341" t="s">
        <v>16305</v>
      </c>
      <c r="C4020" s="505"/>
      <c r="D4020" s="505" t="s">
        <v>16306</v>
      </c>
      <c r="E4020" s="335"/>
      <c r="F4020" s="335" t="s">
        <v>12</v>
      </c>
      <c r="G4020" s="506">
        <v>0.1</v>
      </c>
      <c r="H4020" s="343">
        <v>100.86</v>
      </c>
      <c r="I4020" s="343"/>
      <c r="J4020" s="25">
        <f t="shared" ref="J4020:J4034" si="1801">TRUNC((H4020*G4020),2)</f>
        <v>10.08</v>
      </c>
      <c r="M4020" s="25" t="e">
        <f>VLOOKUP(B4020,'CMP-SIN-SD-10-2023'!A:D,4,0)</f>
        <v>#N/A</v>
      </c>
      <c r="N4020" s="25" t="e">
        <f t="shared" ref="N4020:N4026" si="1802">M4020=H4020</f>
        <v>#N/A</v>
      </c>
    </row>
    <row r="4021" spans="1:16" ht="90" x14ac:dyDescent="0.25">
      <c r="A4021" s="378" t="str">
        <f t="shared" si="1792"/>
        <v>05.002.0062-A</v>
      </c>
      <c r="B4021" s="341" t="s">
        <v>16307</v>
      </c>
      <c r="C4021" s="505"/>
      <c r="D4021" s="505" t="s">
        <v>16308</v>
      </c>
      <c r="E4021" s="335"/>
      <c r="F4021" s="335" t="s">
        <v>517</v>
      </c>
      <c r="G4021" s="506">
        <v>0.1123</v>
      </c>
      <c r="H4021" s="343">
        <v>151.49</v>
      </c>
      <c r="I4021" s="343"/>
      <c r="J4021" s="25">
        <f t="shared" si="1801"/>
        <v>17.010000000000002</v>
      </c>
      <c r="M4021" s="25" t="e">
        <f>VLOOKUP(B4021,'CMP-SIN-SD-10-2023'!A:D,4,0)</f>
        <v>#N/A</v>
      </c>
      <c r="N4021" s="25" t="e">
        <f t="shared" si="1802"/>
        <v>#N/A</v>
      </c>
    </row>
    <row r="4022" spans="1:16" ht="90" x14ac:dyDescent="0.25">
      <c r="A4022" s="378" t="str">
        <f t="shared" si="1792"/>
        <v>05.002.0062-A</v>
      </c>
      <c r="B4022" s="341" t="s">
        <v>16309</v>
      </c>
      <c r="C4022" s="505"/>
      <c r="D4022" s="505" t="s">
        <v>16308</v>
      </c>
      <c r="E4022" s="335"/>
      <c r="F4022" s="335" t="s">
        <v>517</v>
      </c>
      <c r="G4022" s="506">
        <v>0.03</v>
      </c>
      <c r="H4022" s="343">
        <v>55.1</v>
      </c>
      <c r="I4022" s="343"/>
      <c r="J4022" s="25">
        <f t="shared" si="1801"/>
        <v>1.65</v>
      </c>
      <c r="M4022" s="25" t="e">
        <f>VLOOKUP(B4022,'CMP-SIN-SD-10-2023'!A:D,4,0)</f>
        <v>#N/A</v>
      </c>
      <c r="N4022" s="25" t="e">
        <f t="shared" si="1802"/>
        <v>#N/A</v>
      </c>
    </row>
    <row r="4023" spans="1:16" ht="60" x14ac:dyDescent="0.25">
      <c r="A4023" s="378" t="str">
        <f t="shared" si="1792"/>
        <v>05.002.0062-A</v>
      </c>
      <c r="B4023" s="341" t="s">
        <v>16310</v>
      </c>
      <c r="C4023" s="505"/>
      <c r="D4023" s="505" t="s">
        <v>16311</v>
      </c>
      <c r="E4023" s="335"/>
      <c r="F4023" s="335" t="s">
        <v>517</v>
      </c>
      <c r="G4023" s="506">
        <v>2.8000000000000001E-2</v>
      </c>
      <c r="H4023" s="343">
        <v>112.15</v>
      </c>
      <c r="I4023" s="343"/>
      <c r="J4023" s="25">
        <f t="shared" si="1801"/>
        <v>3.14</v>
      </c>
      <c r="M4023" s="25" t="e">
        <f>VLOOKUP(B4023,'CMP-SIN-SD-10-2023'!A:D,4,0)</f>
        <v>#N/A</v>
      </c>
      <c r="N4023" s="25" t="e">
        <f t="shared" si="1802"/>
        <v>#N/A</v>
      </c>
    </row>
    <row r="4024" spans="1:16" ht="60" x14ac:dyDescent="0.25">
      <c r="A4024" s="378" t="str">
        <f t="shared" si="1792"/>
        <v>05.002.0062-A</v>
      </c>
      <c r="B4024" s="341" t="s">
        <v>16312</v>
      </c>
      <c r="C4024" s="505"/>
      <c r="D4024" s="505" t="s">
        <v>16313</v>
      </c>
      <c r="E4024" s="335"/>
      <c r="F4024" s="335" t="s">
        <v>517</v>
      </c>
      <c r="G4024" s="506">
        <v>7.0000000000000001E-3</v>
      </c>
      <c r="H4024" s="343">
        <v>40.32</v>
      </c>
      <c r="I4024" s="343"/>
      <c r="J4024" s="25">
        <f t="shared" si="1801"/>
        <v>0.28000000000000003</v>
      </c>
      <c r="M4024" s="25" t="e">
        <f>VLOOKUP(B4024,'CMP-SIN-SD-10-2023'!A:D,4,0)</f>
        <v>#N/A</v>
      </c>
      <c r="N4024" s="25" t="e">
        <f t="shared" si="1802"/>
        <v>#N/A</v>
      </c>
    </row>
    <row r="4025" spans="1:16" ht="60" x14ac:dyDescent="0.25">
      <c r="A4025" s="378" t="str">
        <f t="shared" si="1792"/>
        <v>05.002.0062-A</v>
      </c>
      <c r="B4025" s="341" t="s">
        <v>16314</v>
      </c>
      <c r="C4025" s="505"/>
      <c r="D4025" s="505" t="s">
        <v>16315</v>
      </c>
      <c r="E4025" s="335"/>
      <c r="F4025" s="335" t="s">
        <v>517</v>
      </c>
      <c r="G4025" s="506">
        <v>0.1123</v>
      </c>
      <c r="H4025" s="343">
        <v>44.8</v>
      </c>
      <c r="I4025" s="343"/>
      <c r="J4025" s="25">
        <f t="shared" si="1801"/>
        <v>5.03</v>
      </c>
      <c r="M4025" s="25" t="e">
        <f>VLOOKUP(B4025,'CMP-SIN-SD-10-2023'!A:D,4,0)</f>
        <v>#N/A</v>
      </c>
      <c r="N4025" s="25" t="e">
        <f t="shared" si="1802"/>
        <v>#N/A</v>
      </c>
    </row>
    <row r="4026" spans="1:16" ht="60" x14ac:dyDescent="0.25">
      <c r="A4026" s="378" t="str">
        <f t="shared" si="1792"/>
        <v>05.002.0062-A</v>
      </c>
      <c r="B4026" s="341" t="s">
        <v>16316</v>
      </c>
      <c r="C4026" s="505"/>
      <c r="D4026" s="505" t="s">
        <v>16315</v>
      </c>
      <c r="E4026" s="335"/>
      <c r="F4026" s="335" t="s">
        <v>517</v>
      </c>
      <c r="G4026" s="506">
        <v>0.03</v>
      </c>
      <c r="H4026" s="343">
        <v>29.87</v>
      </c>
      <c r="I4026" s="343"/>
      <c r="J4026" s="25">
        <f t="shared" si="1801"/>
        <v>0.89</v>
      </c>
      <c r="M4026" s="25" t="e">
        <f>VLOOKUP(B4026,'CMP-SIN-SD-10-2023'!A:D,4,0)</f>
        <v>#N/A</v>
      </c>
      <c r="N4026" s="25" t="e">
        <f t="shared" si="1802"/>
        <v>#N/A</v>
      </c>
    </row>
    <row r="4027" spans="1:16" ht="60" x14ac:dyDescent="0.25">
      <c r="A4027" s="328">
        <v>100983</v>
      </c>
      <c r="B4027" s="357"/>
      <c r="C4027" s="502" t="s">
        <v>3187</v>
      </c>
      <c r="D4027" s="502"/>
      <c r="E4027" s="334" t="s">
        <v>12</v>
      </c>
      <c r="F4027" s="334"/>
      <c r="G4027" s="503"/>
      <c r="H4027" s="359"/>
      <c r="I4027" s="510">
        <f>SUMIF(A:A,A4027,J:J)</f>
        <v>8.9599999999999991</v>
      </c>
    </row>
    <row r="4028" spans="1:16" ht="45" x14ac:dyDescent="0.25">
      <c r="A4028" s="378">
        <f t="shared" si="1792"/>
        <v>100983</v>
      </c>
      <c r="B4028" s="341">
        <v>5631</v>
      </c>
      <c r="C4028" s="505"/>
      <c r="D4028" s="505" t="s">
        <v>272</v>
      </c>
      <c r="E4028" s="335"/>
      <c r="F4028" s="335" t="s">
        <v>273</v>
      </c>
      <c r="G4028" s="506">
        <v>8.3000000000000001E-3</v>
      </c>
      <c r="H4028" s="343">
        <f>VLOOKUP(B4028,'CMP-SIN-SD-10-2023'!A:D,4,0)</f>
        <v>207.98</v>
      </c>
      <c r="I4028" s="343"/>
      <c r="J4028" s="25">
        <f t="shared" si="1801"/>
        <v>1.72</v>
      </c>
      <c r="M4028" s="25">
        <f>VLOOKUP(B4028,'CMP-SIN-SD-10-2023'!A:D,4,0)</f>
        <v>207.98</v>
      </c>
      <c r="N4028" s="25" t="b">
        <f t="shared" ref="N4028" si="1803">M4028=H4028</f>
        <v>1</v>
      </c>
    </row>
    <row r="4029" spans="1:16" ht="45" x14ac:dyDescent="0.25">
      <c r="A4029" s="378">
        <f t="shared" si="1792"/>
        <v>100983</v>
      </c>
      <c r="B4029" s="341">
        <v>5632</v>
      </c>
      <c r="C4029" s="505"/>
      <c r="D4029" s="505" t="s">
        <v>394</v>
      </c>
      <c r="E4029" s="335"/>
      <c r="F4029" s="335" t="s">
        <v>395</v>
      </c>
      <c r="G4029" s="506">
        <v>8.5000000000000006E-3</v>
      </c>
      <c r="H4029" s="343">
        <f>VLOOKUP(B4029,'CMP-SIN-SD-10-2023'!A:D,4,0)</f>
        <v>86.13</v>
      </c>
      <c r="I4029" s="343"/>
      <c r="J4029" s="25">
        <f t="shared" si="1801"/>
        <v>0.73</v>
      </c>
      <c r="M4029" s="25">
        <f>VLOOKUP(B4029,'CMP-SIN-SD-10-2023'!A:D,4,0)</f>
        <v>86.13</v>
      </c>
      <c r="N4029" s="25" t="b">
        <f t="shared" ref="N4029:N4031" si="1804">M4029=H4029</f>
        <v>1</v>
      </c>
    </row>
    <row r="4030" spans="1:16" ht="60" x14ac:dyDescent="0.25">
      <c r="A4030" s="378">
        <f t="shared" si="1792"/>
        <v>100983</v>
      </c>
      <c r="B4030" s="341">
        <v>89876</v>
      </c>
      <c r="C4030" s="505"/>
      <c r="D4030" s="505" t="s">
        <v>328</v>
      </c>
      <c r="E4030" s="335"/>
      <c r="F4030" s="335" t="s">
        <v>273</v>
      </c>
      <c r="G4030" s="506">
        <v>1.6899999999999998E-2</v>
      </c>
      <c r="H4030" s="343">
        <f>VLOOKUP(B4030,'CMP-SIN-SD-10-2023'!A:D,4,0)</f>
        <v>329.12</v>
      </c>
      <c r="I4030" s="343"/>
      <c r="J4030" s="25">
        <f t="shared" si="1801"/>
        <v>5.56</v>
      </c>
      <c r="M4030" s="25">
        <f>VLOOKUP(B4030,'CMP-SIN-SD-10-2023'!A:D,4,0)</f>
        <v>329.12</v>
      </c>
      <c r="N4030" s="25" t="b">
        <f t="shared" si="1804"/>
        <v>1</v>
      </c>
    </row>
    <row r="4031" spans="1:16" ht="60" x14ac:dyDescent="0.25">
      <c r="A4031" s="378">
        <f t="shared" si="1792"/>
        <v>100983</v>
      </c>
      <c r="B4031" s="341">
        <v>89877</v>
      </c>
      <c r="C4031" s="505"/>
      <c r="D4031" s="505" t="s">
        <v>449</v>
      </c>
      <c r="E4031" s="335"/>
      <c r="F4031" s="335" t="s">
        <v>395</v>
      </c>
      <c r="G4031" s="506">
        <v>1.0999999999999999E-2</v>
      </c>
      <c r="H4031" s="343">
        <f>VLOOKUP(B4031,'CMP-SIN-SD-10-2023'!A:D,4,0)</f>
        <v>86.45</v>
      </c>
      <c r="I4031" s="343"/>
      <c r="J4031" s="25">
        <f t="shared" si="1801"/>
        <v>0.95</v>
      </c>
      <c r="M4031" s="25">
        <f>VLOOKUP(B4031,'CMP-SIN-SD-10-2023'!A:D,4,0)</f>
        <v>86.45</v>
      </c>
      <c r="N4031" s="25" t="b">
        <f t="shared" si="1804"/>
        <v>1</v>
      </c>
    </row>
    <row r="4032" spans="1:16" ht="45" x14ac:dyDescent="0.25">
      <c r="A4032" s="328">
        <v>93592</v>
      </c>
      <c r="B4032" s="357"/>
      <c r="C4032" s="502" t="s">
        <v>3115</v>
      </c>
      <c r="D4032" s="502"/>
      <c r="E4032" s="334" t="s">
        <v>2978</v>
      </c>
      <c r="F4032" s="334"/>
      <c r="G4032" s="503"/>
      <c r="H4032" s="359"/>
      <c r="I4032" s="510">
        <f>SUMIF(A:A,A4032,J:J)</f>
        <v>2.37</v>
      </c>
    </row>
    <row r="4033" spans="1:16" ht="60" x14ac:dyDescent="0.25">
      <c r="A4033" s="378">
        <f t="shared" si="1792"/>
        <v>93592</v>
      </c>
      <c r="B4033" s="341">
        <v>89876</v>
      </c>
      <c r="C4033" s="505"/>
      <c r="D4033" s="505" t="s">
        <v>328</v>
      </c>
      <c r="E4033" s="335"/>
      <c r="F4033" s="335" t="s">
        <v>273</v>
      </c>
      <c r="G4033" s="506">
        <v>6.4999999999999997E-3</v>
      </c>
      <c r="H4033" s="343">
        <f>VLOOKUP(B4033,'CMP-SIN-SD-10-2023'!A:D,4,0)</f>
        <v>329.12</v>
      </c>
      <c r="I4033" s="343"/>
      <c r="J4033" s="25">
        <f t="shared" si="1801"/>
        <v>2.13</v>
      </c>
      <c r="M4033" s="25">
        <f>VLOOKUP(B4033,'CMP-SIN-SD-10-2023'!A:D,4,0)</f>
        <v>329.12</v>
      </c>
      <c r="N4033" s="25" t="b">
        <f t="shared" ref="N4033" si="1805">M4033=H4033</f>
        <v>1</v>
      </c>
    </row>
    <row r="4034" spans="1:16" ht="60" x14ac:dyDescent="0.25">
      <c r="A4034" s="378">
        <f t="shared" si="1792"/>
        <v>93592</v>
      </c>
      <c r="B4034" s="341">
        <v>89877</v>
      </c>
      <c r="C4034" s="505"/>
      <c r="D4034" s="505" t="s">
        <v>449</v>
      </c>
      <c r="E4034" s="335"/>
      <c r="F4034" s="335" t="s">
        <v>395</v>
      </c>
      <c r="G4034" s="506">
        <v>2.8E-3</v>
      </c>
      <c r="H4034" s="343">
        <f>VLOOKUP(B4034,'CMP-SIN-SD-10-2023'!A:D,4,0)</f>
        <v>86.45</v>
      </c>
      <c r="I4034" s="343"/>
      <c r="J4034" s="25">
        <f t="shared" si="1801"/>
        <v>0.24</v>
      </c>
      <c r="M4034" s="25">
        <f>VLOOKUP(B4034,'CMP-SIN-SD-10-2023'!A:D,4,0)</f>
        <v>86.45</v>
      </c>
      <c r="N4034" s="25" t="b">
        <f t="shared" ref="N4034" si="1806">M4034=H4034</f>
        <v>1</v>
      </c>
    </row>
    <row r="4035" spans="1:16" ht="60" x14ac:dyDescent="0.25">
      <c r="A4035" s="328">
        <v>100651</v>
      </c>
      <c r="B4035" s="357"/>
      <c r="C4035" s="502" t="s">
        <v>8184</v>
      </c>
      <c r="D4035" s="502"/>
      <c r="E4035" s="334" t="s">
        <v>16</v>
      </c>
      <c r="F4035" s="334"/>
      <c r="G4035" s="503"/>
      <c r="H4035" s="359"/>
      <c r="I4035" s="510">
        <f>SUMIF(A:A,A4035,J:J)</f>
        <v>108.58000000000001</v>
      </c>
      <c r="J4035" s="512"/>
    </row>
    <row r="4036" spans="1:16" ht="45" x14ac:dyDescent="0.25">
      <c r="A4036" s="378">
        <f t="shared" si="1792"/>
        <v>100651</v>
      </c>
      <c r="B4036" s="341">
        <v>97913</v>
      </c>
      <c r="C4036" s="505"/>
      <c r="D4036" s="505" t="s">
        <v>3136</v>
      </c>
      <c r="E4036" s="335"/>
      <c r="F4036" s="335" t="s">
        <v>2978</v>
      </c>
      <c r="G4036" s="506">
        <v>2.9000000000000001E-2</v>
      </c>
      <c r="H4036" s="343">
        <f>VLOOKUP(B4036,'CMP-SIN-SD-10-2023'!A:D,4,0)</f>
        <v>3.3</v>
      </c>
      <c r="I4036" s="343"/>
      <c r="J4036" s="25">
        <f t="shared" ref="J4036" si="1807">TRUNC((H4036*G4036),2)</f>
        <v>0.09</v>
      </c>
      <c r="M4036" s="25">
        <f>VLOOKUP(B4036,'CMP-SIN-SD-10-2023'!A:D,4,0)</f>
        <v>3.3</v>
      </c>
      <c r="N4036" s="25" t="b">
        <f t="shared" ref="N4036" si="1808">M4036=H4036</f>
        <v>1</v>
      </c>
    </row>
    <row r="4037" spans="1:16" x14ac:dyDescent="0.25">
      <c r="A4037" s="378">
        <f t="shared" si="1792"/>
        <v>100651</v>
      </c>
      <c r="B4037" s="341">
        <v>88316</v>
      </c>
      <c r="C4037" s="505"/>
      <c r="D4037" s="505" t="s">
        <v>3346</v>
      </c>
      <c r="E4037" s="335"/>
      <c r="F4037" s="335" t="s">
        <v>517</v>
      </c>
      <c r="G4037" s="506">
        <v>0.25090000000000001</v>
      </c>
      <c r="H4037" s="343">
        <f>VLOOKUP(B4037,'CMP-SIN-SD-10-2023'!A:D,4,0)</f>
        <v>21.91</v>
      </c>
      <c r="I4037" s="343"/>
      <c r="J4037" s="25">
        <f t="shared" ref="J4037:J4043" si="1809">TRUNC((H4037*G4037),2)</f>
        <v>5.49</v>
      </c>
      <c r="M4037" s="25">
        <f>VLOOKUP(B4037,'CMP-SIN-SD-10-2023'!A:D,4,0)</f>
        <v>21.91</v>
      </c>
      <c r="N4037" s="25" t="b">
        <f t="shared" ref="N4037:N4043" si="1810">M4037=H4037</f>
        <v>1</v>
      </c>
    </row>
    <row r="4038" spans="1:16" x14ac:dyDescent="0.25">
      <c r="A4038" s="378">
        <f t="shared" si="1792"/>
        <v>100651</v>
      </c>
      <c r="B4038" s="341">
        <v>90776</v>
      </c>
      <c r="C4038" s="505"/>
      <c r="D4038" s="505" t="s">
        <v>3368</v>
      </c>
      <c r="E4038" s="335"/>
      <c r="F4038" s="335" t="s">
        <v>517</v>
      </c>
      <c r="G4038" s="506">
        <v>8.3599999999999994E-2</v>
      </c>
      <c r="H4038" s="343">
        <f>VLOOKUP(B4038,'CMP-SIN-SD-10-2023'!A:D,4,0)</f>
        <v>24.01</v>
      </c>
      <c r="I4038" s="343"/>
      <c r="J4038" s="25">
        <f t="shared" si="1809"/>
        <v>2</v>
      </c>
      <c r="M4038" s="25">
        <f>VLOOKUP(B4038,'CMP-SIN-SD-10-2023'!A:D,4,0)</f>
        <v>24.01</v>
      </c>
      <c r="N4038" s="25" t="b">
        <f t="shared" si="1810"/>
        <v>1</v>
      </c>
    </row>
    <row r="4039" spans="1:16" ht="30" x14ac:dyDescent="0.25">
      <c r="A4039" s="378">
        <f t="shared" si="1792"/>
        <v>100651</v>
      </c>
      <c r="B4039" s="341">
        <v>90778</v>
      </c>
      <c r="C4039" s="505"/>
      <c r="D4039" s="505" t="s">
        <v>3369</v>
      </c>
      <c r="E4039" s="335"/>
      <c r="F4039" s="335" t="s">
        <v>517</v>
      </c>
      <c r="G4039" s="506">
        <v>1.5699999999999999E-2</v>
      </c>
      <c r="H4039" s="343">
        <f>VLOOKUP(B4039,'CMP-SIN-SD-10-2023'!A:D,4,0)</f>
        <v>131.04</v>
      </c>
      <c r="I4039" s="343"/>
      <c r="J4039" s="25">
        <f t="shared" si="1809"/>
        <v>2.0499999999999998</v>
      </c>
      <c r="M4039" s="25">
        <f>VLOOKUP(B4039,'CMP-SIN-SD-10-2023'!A:D,4,0)</f>
        <v>131.04</v>
      </c>
      <c r="N4039" s="25" t="b">
        <f t="shared" si="1810"/>
        <v>1</v>
      </c>
    </row>
    <row r="4040" spans="1:16" ht="60" x14ac:dyDescent="0.25">
      <c r="A4040" s="378">
        <f t="shared" si="1792"/>
        <v>100651</v>
      </c>
      <c r="B4040" s="341">
        <v>100973</v>
      </c>
      <c r="C4040" s="505"/>
      <c r="D4040" s="505" t="s">
        <v>3167</v>
      </c>
      <c r="E4040" s="335"/>
      <c r="F4040" s="335" t="s">
        <v>12</v>
      </c>
      <c r="G4040" s="506">
        <v>9.6600000000000005E-2</v>
      </c>
      <c r="H4040" s="343">
        <f>VLOOKUP(B4040,'CMP-SIN-SD-10-2023'!A:D,4,0)</f>
        <v>8.9</v>
      </c>
      <c r="I4040" s="343"/>
      <c r="J4040" s="25">
        <f t="shared" si="1809"/>
        <v>0.85</v>
      </c>
      <c r="M4040" s="25">
        <f>VLOOKUP(B4040,'CMP-SIN-SD-10-2023'!A:D,4,0)</f>
        <v>8.9</v>
      </c>
      <c r="N4040" s="25" t="b">
        <f t="shared" si="1810"/>
        <v>1</v>
      </c>
    </row>
    <row r="4041" spans="1:16" ht="75" x14ac:dyDescent="0.25">
      <c r="A4041" s="378">
        <f t="shared" si="1792"/>
        <v>100651</v>
      </c>
      <c r="B4041" s="341">
        <v>90675</v>
      </c>
      <c r="C4041" s="505"/>
      <c r="D4041" s="505" t="s">
        <v>459</v>
      </c>
      <c r="E4041" s="335"/>
      <c r="F4041" s="335" t="s">
        <v>395</v>
      </c>
      <c r="G4041" s="506">
        <v>5.9400000000000001E-2</v>
      </c>
      <c r="H4041" s="343">
        <f>VLOOKUP(B4041,'CMP-SIN-SD-10-2023'!A:D,4,0)</f>
        <v>296.19</v>
      </c>
      <c r="I4041" s="343"/>
      <c r="J4041" s="25">
        <f t="shared" si="1809"/>
        <v>17.59</v>
      </c>
      <c r="M4041" s="25">
        <f>VLOOKUP(B4041,'CMP-SIN-SD-10-2023'!A:D,4,0)</f>
        <v>296.19</v>
      </c>
      <c r="N4041" s="25" t="b">
        <f t="shared" si="1810"/>
        <v>1</v>
      </c>
    </row>
    <row r="4042" spans="1:16" ht="75" x14ac:dyDescent="0.25">
      <c r="A4042" s="378">
        <f t="shared" si="1792"/>
        <v>100651</v>
      </c>
      <c r="B4042" s="341">
        <v>90674</v>
      </c>
      <c r="C4042" s="505"/>
      <c r="D4042" s="505" t="s">
        <v>338</v>
      </c>
      <c r="E4042" s="335"/>
      <c r="F4042" s="335" t="s">
        <v>273</v>
      </c>
      <c r="G4042" s="506">
        <v>2.4199999999999999E-2</v>
      </c>
      <c r="H4042" s="343">
        <f>VLOOKUP(B4042,'CMP-SIN-SD-10-2023'!A:D,4,0)</f>
        <v>684.11</v>
      </c>
      <c r="I4042" s="343"/>
      <c r="J4042" s="25">
        <f t="shared" si="1809"/>
        <v>16.55</v>
      </c>
      <c r="M4042" s="25">
        <f>VLOOKUP(B4042,'CMP-SIN-SD-10-2023'!A:D,4,0)</f>
        <v>684.11</v>
      </c>
      <c r="N4042" s="25" t="b">
        <f t="shared" si="1810"/>
        <v>1</v>
      </c>
    </row>
    <row r="4043" spans="1:16" ht="45" x14ac:dyDescent="0.25">
      <c r="A4043" s="378">
        <f t="shared" si="1792"/>
        <v>100651</v>
      </c>
      <c r="B4043" s="341">
        <v>43360</v>
      </c>
      <c r="C4043" s="505"/>
      <c r="D4043" s="505" t="s">
        <v>7539</v>
      </c>
      <c r="E4043" s="335"/>
      <c r="F4043" s="335" t="s">
        <v>12</v>
      </c>
      <c r="G4043" s="506">
        <v>0.1133</v>
      </c>
      <c r="H4043" s="343">
        <f>VLOOKUP(B4043,'INS-SIN-SD-10-2023'!A:D,4,0)</f>
        <v>564.54999999999995</v>
      </c>
      <c r="I4043" s="343"/>
      <c r="J4043" s="25">
        <f t="shared" si="1809"/>
        <v>63.96</v>
      </c>
      <c r="M4043" s="25">
        <f>VLOOKUP(B4043,'INS-SIN-SD-10-2023'!A:D,4,0)</f>
        <v>564.54999999999995</v>
      </c>
      <c r="N4043" s="25" t="b">
        <f t="shared" si="1810"/>
        <v>1</v>
      </c>
      <c r="P4043" s="512" t="s">
        <v>13773</v>
      </c>
    </row>
    <row r="4044" spans="1:16" x14ac:dyDescent="0.25">
      <c r="A4044" s="328" t="s">
        <v>16329</v>
      </c>
      <c r="B4044" s="357"/>
      <c r="C4044" s="502" t="s">
        <v>16330</v>
      </c>
      <c r="D4044" s="502"/>
      <c r="E4044" s="334" t="s">
        <v>6</v>
      </c>
      <c r="F4044" s="334"/>
      <c r="G4044" s="503"/>
      <c r="H4044" s="359"/>
      <c r="I4044" s="510">
        <f>SUMIF(A:A,A4044,J:J)</f>
        <v>1804.25</v>
      </c>
      <c r="J4044" s="519"/>
      <c r="K4044" s="519"/>
      <c r="L4044" s="519"/>
    </row>
    <row r="4045" spans="1:16" x14ac:dyDescent="0.25">
      <c r="A4045" s="378" t="str">
        <f t="shared" si="1792"/>
        <v>CCU.04.0004</v>
      </c>
      <c r="B4045" s="341" t="s">
        <v>16331</v>
      </c>
      <c r="C4045" s="505"/>
      <c r="D4045" s="505" t="s">
        <v>16330</v>
      </c>
      <c r="E4045" s="335"/>
      <c r="F4045" s="335" t="s">
        <v>6</v>
      </c>
      <c r="G4045" s="506">
        <v>1</v>
      </c>
      <c r="H4045" s="343">
        <v>1804.25</v>
      </c>
      <c r="I4045" s="343"/>
      <c r="J4045" s="25">
        <f t="shared" ref="J4045" si="1811">TRUNC((H4045*G4045),2)</f>
        <v>1804.25</v>
      </c>
      <c r="M4045" s="25" t="e">
        <f>VLOOKUP(B4045,'INS-SIN-SD-10-2023'!A:D,4,0)</f>
        <v>#N/A</v>
      </c>
      <c r="N4045" s="25" t="e">
        <f t="shared" ref="N4045" si="1812">M4045=H4045</f>
        <v>#N/A</v>
      </c>
    </row>
    <row r="4046" spans="1:16" ht="60" x14ac:dyDescent="0.25">
      <c r="A4046" s="328">
        <v>100897</v>
      </c>
      <c r="B4046" s="357"/>
      <c r="C4046" s="502" t="s">
        <v>8190</v>
      </c>
      <c r="D4046" s="502"/>
      <c r="E4046" s="334" t="s">
        <v>16</v>
      </c>
      <c r="F4046" s="334"/>
      <c r="G4046" s="503"/>
      <c r="H4046" s="359"/>
      <c r="I4046" s="510">
        <f>SUMIF(A:A,A4046,J:J)</f>
        <v>102.64</v>
      </c>
      <c r="J4046" s="521"/>
      <c r="K4046" s="521"/>
      <c r="L4046" s="521"/>
      <c r="M4046" s="521"/>
      <c r="N4046" s="521"/>
      <c r="O4046" s="521"/>
      <c r="P4046" s="521"/>
    </row>
    <row r="4047" spans="1:16" ht="45" x14ac:dyDescent="0.25">
      <c r="A4047" s="378">
        <f t="shared" si="1792"/>
        <v>100897</v>
      </c>
      <c r="B4047" s="341">
        <v>97913</v>
      </c>
      <c r="C4047" s="505"/>
      <c r="D4047" s="505" t="s">
        <v>3136</v>
      </c>
      <c r="E4047" s="335"/>
      <c r="F4047" s="335" t="s">
        <v>2978</v>
      </c>
      <c r="G4047" s="506">
        <v>5.2400000000000002E-2</v>
      </c>
      <c r="H4047" s="343">
        <f>VLOOKUP(B4047,'CMP-SIN-SD-10-2023'!A:D,4,0)</f>
        <v>3.3</v>
      </c>
      <c r="I4047" s="343"/>
      <c r="J4047" s="25">
        <f t="shared" ref="J4047" si="1813">TRUNC((H4047*G4047),2)</f>
        <v>0.17</v>
      </c>
      <c r="M4047" s="25">
        <f>VLOOKUP(B4047,'CMP-SIN-SD-10-2023'!A:D,4,0)</f>
        <v>3.3</v>
      </c>
      <c r="N4047" s="25" t="b">
        <f t="shared" ref="N4047" si="1814">M4047=H4047</f>
        <v>1</v>
      </c>
      <c r="O4047" s="521"/>
      <c r="P4047" s="521"/>
    </row>
    <row r="4048" spans="1:16" x14ac:dyDescent="0.25">
      <c r="A4048" s="378">
        <f t="shared" si="1792"/>
        <v>100897</v>
      </c>
      <c r="B4048" s="341">
        <v>88316</v>
      </c>
      <c r="C4048" s="505"/>
      <c r="D4048" s="505" t="s">
        <v>3346</v>
      </c>
      <c r="E4048" s="335"/>
      <c r="F4048" s="335" t="s">
        <v>517</v>
      </c>
      <c r="G4048" s="506">
        <v>0.27950000000000003</v>
      </c>
      <c r="H4048" s="343">
        <f>VLOOKUP(B4048,'CMP-SIN-SD-10-2023'!A:D,4,0)</f>
        <v>21.91</v>
      </c>
      <c r="I4048" s="343"/>
      <c r="J4048" s="25">
        <f t="shared" ref="J4048:J4053" si="1815">TRUNC((H4048*G4048),2)</f>
        <v>6.12</v>
      </c>
      <c r="M4048" s="25">
        <f>VLOOKUP(B4048,'CMP-SIN-SD-10-2023'!A:D,4,0)</f>
        <v>21.91</v>
      </c>
      <c r="N4048" s="25" t="b">
        <f t="shared" ref="N4048:N4053" si="1816">M4048=H4048</f>
        <v>1</v>
      </c>
      <c r="O4048" s="521"/>
      <c r="P4048" s="521"/>
    </row>
    <row r="4049" spans="1:16" ht="30" x14ac:dyDescent="0.25">
      <c r="A4049" s="378">
        <f t="shared" si="1792"/>
        <v>100897</v>
      </c>
      <c r="B4049" s="341">
        <v>90778</v>
      </c>
      <c r="C4049" s="505"/>
      <c r="D4049" s="505" t="s">
        <v>3369</v>
      </c>
      <c r="E4049" s="335"/>
      <c r="F4049" s="335" t="s">
        <v>517</v>
      </c>
      <c r="G4049" s="506">
        <v>6.4000000000000003E-3</v>
      </c>
      <c r="H4049" s="343">
        <f>VLOOKUP(B4049,'CMP-SIN-SD-10-2023'!A:D,4,0)</f>
        <v>131.04</v>
      </c>
      <c r="I4049" s="343"/>
      <c r="J4049" s="25">
        <f t="shared" si="1815"/>
        <v>0.83</v>
      </c>
      <c r="M4049" s="25">
        <f>VLOOKUP(B4049,'CMP-SIN-SD-10-2023'!A:D,4,0)</f>
        <v>131.04</v>
      </c>
      <c r="N4049" s="25" t="b">
        <f t="shared" si="1816"/>
        <v>1</v>
      </c>
      <c r="O4049" s="521"/>
      <c r="P4049" s="521"/>
    </row>
    <row r="4050" spans="1:16" ht="60" x14ac:dyDescent="0.25">
      <c r="A4050" s="378">
        <f t="shared" si="1792"/>
        <v>100897</v>
      </c>
      <c r="B4050" s="341">
        <v>100973</v>
      </c>
      <c r="C4050" s="505"/>
      <c r="D4050" s="505" t="s">
        <v>3167</v>
      </c>
      <c r="E4050" s="335"/>
      <c r="F4050" s="335" t="s">
        <v>12</v>
      </c>
      <c r="G4050" s="506">
        <v>0.15709999999999999</v>
      </c>
      <c r="H4050" s="343">
        <f>VLOOKUP(B4050,'CMP-SIN-SD-10-2023'!A:D,4,0)</f>
        <v>8.9</v>
      </c>
      <c r="I4050" s="343"/>
      <c r="J4050" s="25">
        <f t="shared" si="1815"/>
        <v>1.39</v>
      </c>
      <c r="M4050" s="25">
        <f>VLOOKUP(B4050,'CMP-SIN-SD-10-2023'!A:D,4,0)</f>
        <v>8.9</v>
      </c>
      <c r="N4050" s="25" t="b">
        <f t="shared" si="1816"/>
        <v>1</v>
      </c>
      <c r="O4050" s="521"/>
      <c r="P4050" s="521"/>
    </row>
    <row r="4051" spans="1:16" ht="75" x14ac:dyDescent="0.25">
      <c r="A4051" s="378">
        <f t="shared" si="1792"/>
        <v>100897</v>
      </c>
      <c r="B4051" s="341">
        <v>90681</v>
      </c>
      <c r="C4051" s="505"/>
      <c r="D4051" s="505" t="s">
        <v>460</v>
      </c>
      <c r="E4051" s="335"/>
      <c r="F4051" s="335" t="s">
        <v>395</v>
      </c>
      <c r="G4051" s="506">
        <v>6.1199999999999997E-2</v>
      </c>
      <c r="H4051" s="343">
        <f>VLOOKUP(B4051,'CMP-SIN-SD-10-2023'!A:D,4,0)</f>
        <v>174.94</v>
      </c>
      <c r="I4051" s="343"/>
      <c r="J4051" s="25">
        <f t="shared" si="1815"/>
        <v>10.7</v>
      </c>
      <c r="M4051" s="25">
        <f>VLOOKUP(B4051,'CMP-SIN-SD-10-2023'!A:D,4,0)</f>
        <v>174.94</v>
      </c>
      <c r="N4051" s="25" t="b">
        <f t="shared" si="1816"/>
        <v>1</v>
      </c>
      <c r="O4051" s="521"/>
      <c r="P4051" s="521"/>
    </row>
    <row r="4052" spans="1:16" ht="75" x14ac:dyDescent="0.25">
      <c r="A4052" s="378">
        <f t="shared" si="1792"/>
        <v>100897</v>
      </c>
      <c r="B4052" s="341">
        <v>90680</v>
      </c>
      <c r="C4052" s="505"/>
      <c r="D4052" s="505" t="s">
        <v>339</v>
      </c>
      <c r="E4052" s="335"/>
      <c r="F4052" s="335" t="s">
        <v>273</v>
      </c>
      <c r="G4052" s="506">
        <v>3.4200000000000001E-2</v>
      </c>
      <c r="H4052" s="343">
        <f>VLOOKUP(B4052,'CMP-SIN-SD-10-2023'!A:D,4,0)</f>
        <v>414.29</v>
      </c>
      <c r="I4052" s="343"/>
      <c r="J4052" s="25">
        <f t="shared" si="1815"/>
        <v>14.16</v>
      </c>
      <c r="M4052" s="25">
        <f>VLOOKUP(B4052,'CMP-SIN-SD-10-2023'!A:D,4,0)</f>
        <v>414.29</v>
      </c>
      <c r="N4052" s="25" t="b">
        <f t="shared" si="1816"/>
        <v>1</v>
      </c>
      <c r="O4052" s="521"/>
      <c r="P4052" s="521"/>
    </row>
    <row r="4053" spans="1:16" ht="45" x14ac:dyDescent="0.25">
      <c r="A4053" s="378">
        <f t="shared" si="1792"/>
        <v>100897</v>
      </c>
      <c r="B4053" s="341">
        <v>38405</v>
      </c>
      <c r="C4053" s="505"/>
      <c r="D4053" s="505" t="s">
        <v>7537</v>
      </c>
      <c r="E4053" s="335"/>
      <c r="F4053" s="335" t="s">
        <v>12</v>
      </c>
      <c r="G4053" s="506">
        <v>0.1426</v>
      </c>
      <c r="H4053" s="343">
        <f>VLOOKUP(B4053,'INS-SIN-SD-10-2023'!A:D,4,0)</f>
        <v>485.82</v>
      </c>
      <c r="I4053" s="343"/>
      <c r="J4053" s="25">
        <f t="shared" si="1815"/>
        <v>69.27</v>
      </c>
      <c r="M4053" s="25">
        <f>VLOOKUP(B4053,'INS-SIN-SD-10-2023'!A:D,4,0)</f>
        <v>485.82</v>
      </c>
      <c r="N4053" s="25" t="b">
        <f t="shared" si="1816"/>
        <v>1</v>
      </c>
      <c r="O4053" s="521"/>
      <c r="P4053" s="521" t="s">
        <v>13773</v>
      </c>
    </row>
    <row r="4054" spans="1:16" ht="45" x14ac:dyDescent="0.25">
      <c r="A4054" s="328">
        <v>92455</v>
      </c>
      <c r="B4054" s="357"/>
      <c r="C4054" s="502" t="s">
        <v>1463</v>
      </c>
      <c r="D4054" s="502"/>
      <c r="E4054" s="334" t="s">
        <v>3</v>
      </c>
      <c r="F4054" s="334"/>
      <c r="G4054" s="503"/>
      <c r="H4054" s="359"/>
      <c r="I4054" s="510">
        <f>SUMIF(A:A,A4054,J:J)</f>
        <v>149.13</v>
      </c>
      <c r="J4054" s="524"/>
      <c r="K4054" s="524"/>
      <c r="L4054" s="524"/>
      <c r="M4054" s="524"/>
      <c r="N4054" s="524"/>
      <c r="O4054" s="524"/>
      <c r="P4054" s="524"/>
    </row>
    <row r="4055" spans="1:16" ht="30" x14ac:dyDescent="0.25">
      <c r="A4055" s="378">
        <f t="shared" si="1792"/>
        <v>92455</v>
      </c>
      <c r="B4055" s="341">
        <v>92265</v>
      </c>
      <c r="C4055" s="505"/>
      <c r="D4055" s="505" t="s">
        <v>1426</v>
      </c>
      <c r="E4055" s="335"/>
      <c r="F4055" s="335" t="s">
        <v>3</v>
      </c>
      <c r="G4055" s="506">
        <v>0.41399999999999998</v>
      </c>
      <c r="H4055" s="343">
        <f>VLOOKUP(B4055,'CMP-SIN-SD-10-2023'!A:D,4,0)</f>
        <v>111.91</v>
      </c>
      <c r="I4055" s="343"/>
      <c r="J4055" s="25">
        <f t="shared" ref="J4055" si="1817">TRUNC((H4055*G4055),2)</f>
        <v>46.33</v>
      </c>
      <c r="M4055" s="25">
        <f>VLOOKUP(B4055,'CMP-SIN-SD-10-2023'!A:D,4,0)</f>
        <v>111.91</v>
      </c>
      <c r="N4055" s="25" t="b">
        <f t="shared" ref="N4055" si="1818">M4055=H4055</f>
        <v>1</v>
      </c>
      <c r="O4055" s="524"/>
      <c r="P4055" s="524"/>
    </row>
    <row r="4056" spans="1:16" ht="30" x14ac:dyDescent="0.25">
      <c r="A4056" s="378">
        <f t="shared" si="1792"/>
        <v>92455</v>
      </c>
      <c r="B4056" s="341">
        <v>92272</v>
      </c>
      <c r="C4056" s="505"/>
      <c r="D4056" s="505" t="s">
        <v>1433</v>
      </c>
      <c r="E4056" s="335"/>
      <c r="F4056" s="335" t="s">
        <v>16</v>
      </c>
      <c r="G4056" s="506">
        <v>1.7290000000000001</v>
      </c>
      <c r="H4056" s="343">
        <f>VLOOKUP(B4056,'CMP-SIN-SD-10-2023'!A:D,4,0)</f>
        <v>34.659999999999997</v>
      </c>
      <c r="I4056" s="343"/>
      <c r="J4056" s="25">
        <f t="shared" ref="J4056:J4061" si="1819">TRUNC((H4056*G4056),2)</f>
        <v>59.92</v>
      </c>
      <c r="M4056" s="25">
        <f>VLOOKUP(B4056,'CMP-SIN-SD-10-2023'!A:D,4,0)</f>
        <v>34.659999999999997</v>
      </c>
      <c r="N4056" s="25" t="b">
        <f t="shared" ref="N4056:N4061" si="1820">M4056=H4056</f>
        <v>1</v>
      </c>
      <c r="O4056" s="524"/>
      <c r="P4056" s="524"/>
    </row>
    <row r="4057" spans="1:16" x14ac:dyDescent="0.25">
      <c r="A4057" s="378">
        <f t="shared" si="1792"/>
        <v>92455</v>
      </c>
      <c r="B4057" s="341">
        <v>88239</v>
      </c>
      <c r="C4057" s="505"/>
      <c r="D4057" s="505" t="s">
        <v>3282</v>
      </c>
      <c r="E4057" s="335"/>
      <c r="F4057" s="335" t="s">
        <v>517</v>
      </c>
      <c r="G4057" s="506">
        <v>0.19</v>
      </c>
      <c r="H4057" s="343">
        <f>VLOOKUP(B4057,'CMP-SIN-SD-10-2023'!A:D,4,0)</f>
        <v>22.62</v>
      </c>
      <c r="I4057" s="343"/>
      <c r="J4057" s="25">
        <f t="shared" si="1819"/>
        <v>4.29</v>
      </c>
      <c r="M4057" s="25">
        <f>VLOOKUP(B4057,'CMP-SIN-SD-10-2023'!A:D,4,0)</f>
        <v>22.62</v>
      </c>
      <c r="N4057" s="25" t="b">
        <f t="shared" si="1820"/>
        <v>1</v>
      </c>
      <c r="O4057" s="524"/>
      <c r="P4057" s="524"/>
    </row>
    <row r="4058" spans="1:16" x14ac:dyDescent="0.25">
      <c r="A4058" s="378">
        <f t="shared" si="1792"/>
        <v>92455</v>
      </c>
      <c r="B4058" s="341">
        <v>88262</v>
      </c>
      <c r="C4058" s="505"/>
      <c r="D4058" s="505" t="s">
        <v>3302</v>
      </c>
      <c r="E4058" s="335"/>
      <c r="F4058" s="335" t="s">
        <v>517</v>
      </c>
      <c r="G4058" s="506">
        <v>1.0349999999999999</v>
      </c>
      <c r="H4058" s="343">
        <f>VLOOKUP(B4058,'CMP-SIN-SD-10-2023'!A:D,4,0)</f>
        <v>29.14</v>
      </c>
      <c r="I4058" s="343"/>
      <c r="J4058" s="25">
        <f t="shared" si="1819"/>
        <v>30.15</v>
      </c>
      <c r="M4058" s="25">
        <f>VLOOKUP(B4058,'CMP-SIN-SD-10-2023'!A:D,4,0)</f>
        <v>29.14</v>
      </c>
      <c r="N4058" s="25" t="b">
        <f t="shared" si="1820"/>
        <v>1</v>
      </c>
      <c r="O4058" s="524"/>
      <c r="P4058" s="524"/>
    </row>
    <row r="4059" spans="1:16" ht="30" x14ac:dyDescent="0.25">
      <c r="A4059" s="378">
        <f t="shared" si="1792"/>
        <v>92455</v>
      </c>
      <c r="B4059" s="341">
        <v>2692</v>
      </c>
      <c r="C4059" s="505"/>
      <c r="D4059" s="505" t="s">
        <v>7570</v>
      </c>
      <c r="E4059" s="335"/>
      <c r="F4059" s="335" t="s">
        <v>3012</v>
      </c>
      <c r="G4059" s="506">
        <v>0.01</v>
      </c>
      <c r="H4059" s="343">
        <f>VLOOKUP(B4059,'INS-SIN-SD-10-2023'!A:D,4,0)</f>
        <v>7.71</v>
      </c>
      <c r="I4059" s="343"/>
      <c r="J4059" s="25">
        <f t="shared" si="1819"/>
        <v>7.0000000000000007E-2</v>
      </c>
      <c r="M4059" s="25">
        <f>VLOOKUP(B4059,'INS-SIN-SD-10-2023'!A:D,4,0)</f>
        <v>7.71</v>
      </c>
      <c r="N4059" s="25" t="b">
        <f t="shared" si="1820"/>
        <v>1</v>
      </c>
      <c r="O4059" s="524"/>
      <c r="P4059" s="524" t="s">
        <v>13773</v>
      </c>
    </row>
    <row r="4060" spans="1:16" ht="30" x14ac:dyDescent="0.25">
      <c r="A4060" s="378">
        <f t="shared" si="1792"/>
        <v>92455</v>
      </c>
      <c r="B4060" s="341">
        <v>6193</v>
      </c>
      <c r="C4060" s="505"/>
      <c r="D4060" s="505" t="s">
        <v>16336</v>
      </c>
      <c r="E4060" s="335"/>
      <c r="F4060" s="335" t="s">
        <v>16</v>
      </c>
      <c r="G4060" s="506">
        <v>0.32800000000000001</v>
      </c>
      <c r="H4060" s="343">
        <f>VLOOKUP(B4060,'INS-SIN-SD-10-2023'!A:D,4,0)</f>
        <v>21.82</v>
      </c>
      <c r="I4060" s="343"/>
      <c r="J4060" s="25">
        <f t="shared" si="1819"/>
        <v>7.15</v>
      </c>
      <c r="M4060" s="25">
        <f>VLOOKUP(B4060,'INS-SIN-SD-10-2023'!A:D,4,0)</f>
        <v>21.82</v>
      </c>
      <c r="N4060" s="25" t="b">
        <f t="shared" si="1820"/>
        <v>1</v>
      </c>
      <c r="O4060" s="524"/>
      <c r="P4060" s="524" t="s">
        <v>13773</v>
      </c>
    </row>
    <row r="4061" spans="1:16" x14ac:dyDescent="0.25">
      <c r="A4061" s="378">
        <f t="shared" si="1792"/>
        <v>92455</v>
      </c>
      <c r="B4061" s="341">
        <v>40304</v>
      </c>
      <c r="C4061" s="505"/>
      <c r="D4061" s="505" t="s">
        <v>7724</v>
      </c>
      <c r="E4061" s="335"/>
      <c r="F4061" s="335" t="s">
        <v>17</v>
      </c>
      <c r="G4061" s="506">
        <v>4.9000000000000002E-2</v>
      </c>
      <c r="H4061" s="343">
        <f>VLOOKUP(B4061,'INS-SIN-SD-10-2023'!A:D,4,0)</f>
        <v>24.98</v>
      </c>
      <c r="I4061" s="343"/>
      <c r="J4061" s="25">
        <f t="shared" si="1819"/>
        <v>1.22</v>
      </c>
      <c r="M4061" s="25">
        <f>VLOOKUP(B4061,'INS-SIN-SD-10-2023'!A:D,4,0)</f>
        <v>24.98</v>
      </c>
      <c r="N4061" s="25" t="b">
        <f t="shared" si="1820"/>
        <v>1</v>
      </c>
      <c r="O4061" s="524"/>
      <c r="P4061" s="524" t="s">
        <v>13773</v>
      </c>
    </row>
  </sheetData>
  <autoFilter ref="A12:P4053" xr:uid="{00000000-0001-0000-0B00-000000000000}"/>
  <mergeCells count="8">
    <mergeCell ref="A11:I11"/>
    <mergeCell ref="G1:H1"/>
    <mergeCell ref="G2:H2"/>
    <mergeCell ref="C1:D1"/>
    <mergeCell ref="C2:D2"/>
    <mergeCell ref="C3:D3"/>
    <mergeCell ref="C4:D4"/>
    <mergeCell ref="C5:D5"/>
  </mergeCells>
  <phoneticPr fontId="37" type="noConversion"/>
  <conditionalFormatting sqref="M12">
    <cfRule type="duplicateValues" dxfId="1" priority="12"/>
  </conditionalFormatting>
  <pageMargins left="0.511811024" right="0.511811024" top="0.78740157499999996" bottom="0.78740157499999996" header="0.31496062000000002" footer="0.31496062000000002"/>
  <pageSetup paperSize="9" scale="35" fitToHeight="0" orientation="portrait" r:id="rId1"/>
  <rowBreaks count="1" manualBreakCount="1">
    <brk id="4034" max="8" man="1"/>
  </rowBreaks>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5549-DEE3-4656-985D-617F2F605124}">
  <sheetPr>
    <tabColor rgb="FF00B050"/>
    <pageSetUpPr fitToPage="1"/>
  </sheetPr>
  <dimension ref="A1:AJ48"/>
  <sheetViews>
    <sheetView showGridLines="0" view="pageBreakPreview" zoomScale="80" zoomScaleNormal="50" zoomScaleSheetLayoutView="80" workbookViewId="0">
      <selection activeCell="X10" sqref="X10"/>
    </sheetView>
  </sheetViews>
  <sheetFormatPr defaultColWidth="9.140625" defaultRowHeight="15" x14ac:dyDescent="0.25"/>
  <cols>
    <col min="1" max="1" width="13.85546875" style="4" customWidth="1"/>
    <col min="2" max="2" width="28.7109375" style="4" customWidth="1"/>
    <col min="3" max="3" width="18.5703125" style="4" customWidth="1"/>
    <col min="4" max="21" width="15" style="4" customWidth="1"/>
    <col min="22" max="22" width="28.5703125" style="4" customWidth="1"/>
    <col min="23" max="23" width="16.5703125" style="4" customWidth="1"/>
    <col min="24" max="24" width="13" style="4" bestFit="1" customWidth="1"/>
    <col min="25" max="25" width="9.140625" style="4"/>
    <col min="26" max="26" width="28.42578125" style="4" customWidth="1"/>
    <col min="28" max="28" width="16.5703125" customWidth="1"/>
    <col min="29" max="29" width="19.5703125" bestFit="1" customWidth="1"/>
    <col min="30" max="30" width="20.28515625" bestFit="1" customWidth="1"/>
    <col min="31" max="31" width="23.42578125" bestFit="1" customWidth="1"/>
    <col min="32" max="32" width="20.28515625" customWidth="1"/>
    <col min="33" max="36" width="16.5703125" customWidth="1"/>
    <col min="37" max="16384" width="9.140625" style="4"/>
  </cols>
  <sheetData>
    <row r="1" spans="1:36" s="1" customFormat="1" x14ac:dyDescent="0.25">
      <c r="A1" s="247"/>
      <c r="B1" s="247"/>
      <c r="C1" s="248"/>
      <c r="D1" s="249"/>
      <c r="T1" s="595" t="s">
        <v>3655</v>
      </c>
      <c r="U1" s="595"/>
      <c r="V1" s="251">
        <f>BDI_Materiais!$H$27</f>
        <v>0.2026</v>
      </c>
      <c r="AA1"/>
      <c r="AE1"/>
      <c r="AF1"/>
      <c r="AG1"/>
      <c r="AH1"/>
      <c r="AI1"/>
      <c r="AJ1"/>
    </row>
    <row r="2" spans="1:36" s="1" customFormat="1" ht="15" customHeight="1" x14ac:dyDescent="0.25">
      <c r="A2" s="247"/>
      <c r="B2" s="252"/>
      <c r="C2" s="252"/>
      <c r="D2" s="253"/>
      <c r="T2" s="595" t="s">
        <v>3664</v>
      </c>
      <c r="U2" s="595"/>
      <c r="V2" s="251">
        <f>BDI_Equipamentos!$H$27</f>
        <v>0.1326</v>
      </c>
      <c r="AA2"/>
      <c r="AE2"/>
      <c r="AF2"/>
      <c r="AG2"/>
      <c r="AH2"/>
      <c r="AI2"/>
      <c r="AJ2"/>
    </row>
    <row r="3" spans="1:36" s="1" customFormat="1" x14ac:dyDescent="0.25">
      <c r="A3" s="247"/>
      <c r="B3" s="252"/>
      <c r="C3" s="252"/>
      <c r="D3" s="253"/>
      <c r="E3" s="254"/>
      <c r="F3" s="255"/>
      <c r="G3" s="255"/>
      <c r="H3" s="255"/>
      <c r="I3" s="255"/>
      <c r="J3" s="255"/>
      <c r="K3" s="255"/>
      <c r="L3" s="255"/>
      <c r="M3" s="255"/>
      <c r="N3" s="255"/>
      <c r="O3" s="255"/>
      <c r="P3" s="255"/>
      <c r="V3" s="250"/>
      <c r="AA3"/>
      <c r="AE3"/>
      <c r="AF3"/>
      <c r="AG3"/>
      <c r="AH3"/>
      <c r="AI3"/>
      <c r="AJ3"/>
    </row>
    <row r="4" spans="1:36" s="1" customFormat="1" x14ac:dyDescent="0.25">
      <c r="A4" s="258"/>
      <c r="B4" s="258"/>
      <c r="C4" s="258"/>
      <c r="D4" s="259"/>
      <c r="E4" s="260"/>
      <c r="F4" s="261"/>
      <c r="G4" s="261"/>
      <c r="H4" s="261"/>
      <c r="I4" s="261"/>
      <c r="J4" s="261"/>
      <c r="K4" s="261"/>
      <c r="L4" s="261"/>
      <c r="M4" s="261"/>
      <c r="N4" s="261"/>
      <c r="O4" s="261"/>
      <c r="P4" s="261"/>
      <c r="AA4"/>
      <c r="AE4"/>
      <c r="AF4"/>
      <c r="AG4"/>
      <c r="AH4"/>
      <c r="AI4"/>
      <c r="AJ4"/>
    </row>
    <row r="5" spans="1:36" s="1" customFormat="1" ht="15.75" x14ac:dyDescent="0.25">
      <c r="A5" s="263" t="str">
        <f>'CPM_Comp.Mensal_Mão_Obra'!$B$5</f>
        <v>OBRA: RECONSTRUÇÃO DO CENTRO DE ENSINO FUNDAMENTAL 01 - CANDANGOLÂNDIA</v>
      </c>
      <c r="B5" s="264"/>
      <c r="C5" s="264"/>
      <c r="D5" s="265"/>
      <c r="E5" s="266"/>
      <c r="F5" s="267"/>
      <c r="G5" s="267"/>
      <c r="H5" s="267"/>
      <c r="I5" s="267"/>
      <c r="J5" s="267"/>
      <c r="K5" s="267"/>
      <c r="L5" s="267"/>
      <c r="M5" s="267"/>
      <c r="N5" s="267"/>
      <c r="O5" s="267"/>
      <c r="P5" s="267"/>
      <c r="V5" s="269" t="str">
        <f>'CPM_Comp.Mensal_Mão_Obra'!$M$6</f>
        <v>Data: 30/11/2023</v>
      </c>
      <c r="AA5"/>
      <c r="AE5"/>
      <c r="AF5"/>
      <c r="AG5"/>
      <c r="AH5"/>
      <c r="AI5"/>
      <c r="AJ5"/>
    </row>
    <row r="6" spans="1:36" s="1" customFormat="1" x14ac:dyDescent="0.25">
      <c r="A6" s="270" t="str">
        <f>'CPM_Comp.Mensal_Mão_Obra'!$B$6</f>
        <v>LOCAL: EQR 2/4, AE 7 - CANDANGOLÂNDIA - DF</v>
      </c>
      <c r="B6" s="258"/>
      <c r="C6" s="258"/>
      <c r="D6" s="259"/>
      <c r="F6" s="256"/>
      <c r="G6" s="256"/>
      <c r="H6" s="256"/>
      <c r="I6" s="256"/>
      <c r="J6" s="256"/>
      <c r="K6" s="256"/>
      <c r="L6" s="256"/>
      <c r="M6" s="256"/>
      <c r="N6" s="256"/>
      <c r="O6" s="256"/>
      <c r="P6" s="256"/>
      <c r="V6" s="272" t="str">
        <f>'CPM_Comp.Mensal_Mão_Obra'!$M$7</f>
        <v>ÁREA CONSTRUÇÃO:  5.046,37 m²</v>
      </c>
      <c r="AA6"/>
      <c r="AE6"/>
      <c r="AF6"/>
      <c r="AG6"/>
      <c r="AH6"/>
      <c r="AI6"/>
      <c r="AJ6"/>
    </row>
    <row r="7" spans="1:36" s="1" customFormat="1" x14ac:dyDescent="0.25">
      <c r="A7" s="201" t="s">
        <v>3723</v>
      </c>
      <c r="B7" s="258"/>
      <c r="C7" s="258"/>
      <c r="D7" s="259"/>
      <c r="F7" s="256"/>
      <c r="G7" s="256"/>
      <c r="H7" s="256"/>
      <c r="I7" s="256"/>
      <c r="J7" s="256"/>
      <c r="K7" s="256"/>
      <c r="L7" s="256"/>
      <c r="M7" s="256"/>
      <c r="N7" s="256"/>
      <c r="O7" s="256"/>
      <c r="P7" s="256"/>
      <c r="V7" s="272" t="str">
        <f>IF('!Dados'!$G$3="Com Desoneração",'!Dados'!$E$6,'!Dados'!$E$7)</f>
        <v>LEIS SOCIAIS HORISTAS: 110,69%</v>
      </c>
      <c r="AA7"/>
      <c r="AE7"/>
      <c r="AF7"/>
      <c r="AG7"/>
      <c r="AH7"/>
      <c r="AI7"/>
      <c r="AJ7"/>
    </row>
    <row r="8" spans="1:36" s="1" customFormat="1" x14ac:dyDescent="0.25">
      <c r="A8" s="201" t="s">
        <v>3866</v>
      </c>
      <c r="B8" s="258"/>
      <c r="C8" s="258"/>
      <c r="D8" s="259"/>
      <c r="E8" s="273"/>
      <c r="F8" s="272"/>
      <c r="G8" s="272"/>
      <c r="H8" s="272"/>
      <c r="I8" s="272"/>
      <c r="J8" s="272"/>
      <c r="K8" s="272"/>
      <c r="L8" s="272"/>
      <c r="M8" s="272"/>
      <c r="N8" s="272"/>
      <c r="O8" s="272"/>
      <c r="P8" s="272"/>
      <c r="V8" s="272" t="str">
        <f>IF('!Dados'!$G$3="Com Desoneração",'!Dados'!$G$6,'!Dados'!$G$7)</f>
        <v>LEIS SOCIAIS MENSALISTAS: 70,40%</v>
      </c>
      <c r="AA8"/>
      <c r="AE8"/>
      <c r="AF8"/>
      <c r="AG8"/>
      <c r="AH8"/>
      <c r="AI8"/>
      <c r="AJ8"/>
    </row>
    <row r="9" spans="1:36" s="1" customFormat="1" x14ac:dyDescent="0.25">
      <c r="A9" s="201" t="s">
        <v>3867</v>
      </c>
      <c r="B9" s="258"/>
      <c r="C9" s="258"/>
      <c r="D9" s="249"/>
      <c r="E9" s="273"/>
      <c r="F9" s="272"/>
      <c r="G9" s="272"/>
      <c r="H9" s="272"/>
      <c r="I9" s="272"/>
      <c r="J9" s="272"/>
      <c r="K9" s="272"/>
      <c r="L9" s="272"/>
      <c r="M9" s="272"/>
      <c r="N9" s="272"/>
      <c r="O9" s="272"/>
      <c r="P9" s="272"/>
      <c r="V9" s="272" t="str">
        <f>IF('!Dados'!$G$3="Com Desoneração",'!Dados'!$I$6,'!Dados'!$I$7)</f>
        <v>TABELA DE REFERÊNCIA:. SINAPI - OUTUBRO DE 2023 SEM DESONERAÇÃO</v>
      </c>
      <c r="AA9"/>
      <c r="AE9"/>
      <c r="AF9"/>
      <c r="AG9"/>
      <c r="AH9"/>
      <c r="AI9"/>
      <c r="AJ9"/>
    </row>
    <row r="10" spans="1:36" s="1" customFormat="1" ht="18.75" customHeight="1" x14ac:dyDescent="0.25">
      <c r="A10" s="596" t="s">
        <v>3695</v>
      </c>
      <c r="B10" s="597"/>
      <c r="C10" s="597"/>
      <c r="D10" s="597"/>
      <c r="E10" s="597"/>
      <c r="F10" s="597"/>
      <c r="G10" s="597"/>
      <c r="H10" s="597"/>
      <c r="I10" s="597"/>
      <c r="J10" s="597"/>
      <c r="K10" s="597"/>
      <c r="L10" s="597"/>
      <c r="M10" s="597"/>
      <c r="N10" s="597"/>
      <c r="O10" s="597"/>
      <c r="P10" s="597"/>
      <c r="Q10" s="597"/>
      <c r="R10" s="597"/>
      <c r="S10" s="597"/>
      <c r="T10" s="597"/>
      <c r="U10" s="597"/>
      <c r="V10" s="597"/>
      <c r="AA10"/>
      <c r="AB10"/>
      <c r="AC10"/>
      <c r="AD10"/>
      <c r="AE10"/>
      <c r="AF10"/>
      <c r="AG10"/>
      <c r="AH10"/>
      <c r="AI10"/>
      <c r="AJ10"/>
    </row>
    <row r="11" spans="1:36" x14ac:dyDescent="0.25">
      <c r="A11" s="598" t="s">
        <v>3671</v>
      </c>
      <c r="B11" s="598" t="s">
        <v>3696</v>
      </c>
      <c r="C11" s="598" t="s">
        <v>3697</v>
      </c>
      <c r="D11" s="600" t="s">
        <v>3698</v>
      </c>
      <c r="E11" s="601"/>
      <c r="F11" s="601"/>
      <c r="G11" s="601"/>
      <c r="H11" s="601"/>
      <c r="I11" s="601"/>
      <c r="J11" s="601"/>
      <c r="K11" s="601"/>
      <c r="L11" s="601"/>
      <c r="M11" s="601"/>
      <c r="N11" s="601"/>
      <c r="O11" s="601"/>
      <c r="P11" s="601"/>
      <c r="Q11" s="601"/>
      <c r="R11" s="601"/>
      <c r="S11" s="602"/>
      <c r="T11" s="365"/>
      <c r="U11" s="365"/>
      <c r="V11" s="5" t="s">
        <v>3699</v>
      </c>
    </row>
    <row r="12" spans="1:36" x14ac:dyDescent="0.25">
      <c r="A12" s="599"/>
      <c r="B12" s="599"/>
      <c r="C12" s="599"/>
      <c r="D12" s="49">
        <v>1</v>
      </c>
      <c r="E12" s="49">
        <v>2</v>
      </c>
      <c r="F12" s="49">
        <v>3</v>
      </c>
      <c r="G12" s="49">
        <v>4</v>
      </c>
      <c r="H12" s="49">
        <v>5</v>
      </c>
      <c r="I12" s="49">
        <v>6</v>
      </c>
      <c r="J12" s="49">
        <v>7</v>
      </c>
      <c r="K12" s="49">
        <v>8</v>
      </c>
      <c r="L12" s="49">
        <v>9</v>
      </c>
      <c r="M12" s="49">
        <v>10</v>
      </c>
      <c r="N12" s="49">
        <v>11</v>
      </c>
      <c r="O12" s="49">
        <v>12</v>
      </c>
      <c r="P12" s="49">
        <v>13</v>
      </c>
      <c r="Q12" s="49">
        <v>14</v>
      </c>
      <c r="R12" s="49">
        <v>15</v>
      </c>
      <c r="S12" s="49">
        <v>16</v>
      </c>
      <c r="T12" s="49">
        <v>17</v>
      </c>
      <c r="U12" s="49">
        <v>18</v>
      </c>
      <c r="V12" s="5"/>
      <c r="AC12" s="225" t="s">
        <v>5132</v>
      </c>
      <c r="AD12" s="225" t="s">
        <v>5133</v>
      </c>
      <c r="AE12" s="225" t="s">
        <v>7056</v>
      </c>
      <c r="AF12" s="225" t="s">
        <v>55</v>
      </c>
    </row>
    <row r="13" spans="1:36" ht="42" customHeight="1" x14ac:dyDescent="0.25">
      <c r="A13" s="50" t="s">
        <v>3700</v>
      </c>
      <c r="B13" s="51" t="s">
        <v>1</v>
      </c>
      <c r="C13" s="52">
        <f>SUM(AB13:AG13)</f>
        <v>840392.49</v>
      </c>
      <c r="D13" s="53">
        <v>0.3</v>
      </c>
      <c r="E13" s="53">
        <v>0.7</v>
      </c>
      <c r="F13" s="50"/>
      <c r="G13" s="50"/>
      <c r="H13" s="50"/>
      <c r="I13" s="50"/>
      <c r="J13" s="50"/>
      <c r="K13" s="50"/>
      <c r="L13" s="50"/>
      <c r="M13" s="50"/>
      <c r="N13" s="50"/>
      <c r="O13" s="50"/>
      <c r="P13" s="50"/>
      <c r="Q13" s="50"/>
      <c r="R13" s="50"/>
      <c r="S13" s="50"/>
      <c r="T13" s="50"/>
      <c r="U13" s="50"/>
      <c r="V13" s="54">
        <f t="shared" ref="V13:V30" si="0">SUM(D13:U13)</f>
        <v>1</v>
      </c>
      <c r="AA13">
        <v>2</v>
      </c>
      <c r="AC13" s="24">
        <v>0</v>
      </c>
      <c r="AD13" s="24">
        <f>'MOD 2'!J65</f>
        <v>840392.49</v>
      </c>
      <c r="AE13" s="24">
        <v>0</v>
      </c>
      <c r="AF13" s="24">
        <v>0</v>
      </c>
    </row>
    <row r="14" spans="1:36" x14ac:dyDescent="0.25">
      <c r="A14" s="55"/>
      <c r="B14" s="56"/>
      <c r="C14" s="57"/>
      <c r="D14" s="58">
        <f>$C$13*D13</f>
        <v>252117.74699999997</v>
      </c>
      <c r="E14" s="58">
        <f>$C$13*E13</f>
        <v>588274.7429999999</v>
      </c>
      <c r="F14" s="59"/>
      <c r="G14" s="59"/>
      <c r="H14" s="59"/>
      <c r="I14" s="59"/>
      <c r="J14" s="59"/>
      <c r="K14" s="59"/>
      <c r="L14" s="59"/>
      <c r="M14" s="59"/>
      <c r="N14" s="59"/>
      <c r="O14" s="59"/>
      <c r="P14" s="59"/>
      <c r="Q14" s="59"/>
      <c r="R14" s="59"/>
      <c r="S14" s="59"/>
      <c r="T14" s="370"/>
      <c r="U14" s="370"/>
      <c r="V14" s="58">
        <f t="shared" si="0"/>
        <v>840392.48999999987</v>
      </c>
      <c r="AC14" s="24">
        <v>0</v>
      </c>
      <c r="AD14" s="24">
        <v>0</v>
      </c>
      <c r="AE14" s="24">
        <v>0</v>
      </c>
      <c r="AF14" s="24">
        <v>0</v>
      </c>
    </row>
    <row r="15" spans="1:36" ht="42" customHeight="1" x14ac:dyDescent="0.25">
      <c r="A15" s="55" t="s">
        <v>3701</v>
      </c>
      <c r="B15" s="61" t="s">
        <v>14</v>
      </c>
      <c r="C15" s="52">
        <f>SUM(AB15:AG15)</f>
        <v>5642498.3999999985</v>
      </c>
      <c r="D15" s="62"/>
      <c r="E15" s="53">
        <v>0.05</v>
      </c>
      <c r="F15" s="53">
        <v>0.1</v>
      </c>
      <c r="G15" s="53">
        <v>0.15</v>
      </c>
      <c r="H15" s="53">
        <v>0.3</v>
      </c>
      <c r="I15" s="53">
        <v>0.3</v>
      </c>
      <c r="J15" s="53">
        <v>0.1</v>
      </c>
      <c r="K15" s="62"/>
      <c r="L15" s="62"/>
      <c r="M15" s="62"/>
      <c r="N15" s="62"/>
      <c r="O15" s="62"/>
      <c r="P15" s="62"/>
      <c r="Q15" s="62"/>
      <c r="R15" s="62"/>
      <c r="S15" s="62"/>
      <c r="T15" s="62"/>
      <c r="U15" s="62"/>
      <c r="V15" s="54">
        <f t="shared" si="0"/>
        <v>1.0000000000000002</v>
      </c>
      <c r="AA15">
        <v>3</v>
      </c>
      <c r="AC15" s="24">
        <f>'MOD 1'!J323</f>
        <v>4269011.799999998</v>
      </c>
      <c r="AD15" s="24">
        <f>'MOD 2'!J109</f>
        <v>463207.53000000014</v>
      </c>
      <c r="AE15" s="24">
        <f>'QUADRA POLIESPORTIVA'!J108</f>
        <v>910279.06999999983</v>
      </c>
      <c r="AF15" s="24">
        <v>0</v>
      </c>
    </row>
    <row r="16" spans="1:36" x14ac:dyDescent="0.25">
      <c r="A16" s="55"/>
      <c r="B16" s="56"/>
      <c r="C16" s="57"/>
      <c r="D16" s="59"/>
      <c r="E16" s="58">
        <f t="shared" ref="E16:J16" si="1">$C$15*E15</f>
        <v>282124.91999999993</v>
      </c>
      <c r="F16" s="58">
        <f t="shared" si="1"/>
        <v>564249.83999999985</v>
      </c>
      <c r="G16" s="58">
        <f t="shared" si="1"/>
        <v>846374.75999999978</v>
      </c>
      <c r="H16" s="58">
        <f t="shared" si="1"/>
        <v>1692749.5199999996</v>
      </c>
      <c r="I16" s="58">
        <f t="shared" si="1"/>
        <v>1692749.5199999996</v>
      </c>
      <c r="J16" s="58">
        <f t="shared" si="1"/>
        <v>564249.83999999985</v>
      </c>
      <c r="K16" s="58"/>
      <c r="L16" s="58"/>
      <c r="M16" s="58"/>
      <c r="N16" s="58"/>
      <c r="O16" s="58"/>
      <c r="P16" s="58"/>
      <c r="Q16" s="58"/>
      <c r="R16" s="59"/>
      <c r="S16" s="59"/>
      <c r="T16" s="370"/>
      <c r="U16" s="370"/>
      <c r="V16" s="58">
        <f t="shared" si="0"/>
        <v>5642498.3999999985</v>
      </c>
      <c r="AC16" s="24">
        <v>0</v>
      </c>
      <c r="AD16" s="24">
        <v>0</v>
      </c>
      <c r="AE16" s="24">
        <v>0</v>
      </c>
      <c r="AF16" s="24">
        <v>0</v>
      </c>
    </row>
    <row r="17" spans="1:32" ht="42" customHeight="1" x14ac:dyDescent="0.25">
      <c r="A17" s="62" t="s">
        <v>3702</v>
      </c>
      <c r="B17" s="63" t="s">
        <v>3703</v>
      </c>
      <c r="C17" s="52">
        <f>SUM(AB17:AG17)</f>
        <v>5695986.8400000036</v>
      </c>
      <c r="D17" s="62"/>
      <c r="E17" s="62"/>
      <c r="F17" s="62"/>
      <c r="G17" s="62"/>
      <c r="H17" s="62"/>
      <c r="I17" s="62"/>
      <c r="J17" s="53">
        <v>0.1</v>
      </c>
      <c r="K17" s="53">
        <v>0.2</v>
      </c>
      <c r="L17" s="53">
        <v>0.3</v>
      </c>
      <c r="M17" s="53">
        <v>0.2</v>
      </c>
      <c r="N17" s="53">
        <v>0.15</v>
      </c>
      <c r="O17" s="53">
        <v>0.05</v>
      </c>
      <c r="P17" s="62"/>
      <c r="Q17" s="62"/>
      <c r="R17" s="62"/>
      <c r="S17" s="62"/>
      <c r="T17" s="62"/>
      <c r="U17" s="62"/>
      <c r="V17" s="54">
        <f t="shared" si="0"/>
        <v>1</v>
      </c>
      <c r="X17" s="605" t="s">
        <v>3704</v>
      </c>
      <c r="Y17" s="605"/>
      <c r="Z17" s="605"/>
      <c r="AA17">
        <v>4</v>
      </c>
      <c r="AC17" s="24">
        <f>'MOD 1'!J481</f>
        <v>4651517.8500000034</v>
      </c>
      <c r="AD17" s="24">
        <f>'MOD 2'!J153</f>
        <v>450579.45000000007</v>
      </c>
      <c r="AE17" s="24">
        <f>'QUADRA POLIESPORTIVA'!J200</f>
        <v>593889.54</v>
      </c>
      <c r="AF17" s="24">
        <v>0</v>
      </c>
    </row>
    <row r="18" spans="1:32" x14ac:dyDescent="0.25">
      <c r="A18" s="55"/>
      <c r="B18" s="56"/>
      <c r="C18" s="57"/>
      <c r="D18" s="58"/>
      <c r="E18" s="58"/>
      <c r="F18" s="58"/>
      <c r="G18" s="58"/>
      <c r="H18" s="58"/>
      <c r="I18" s="58"/>
      <c r="J18" s="58">
        <f t="shared" ref="J18:O18" si="2">J17*$C$17</f>
        <v>569598.68400000036</v>
      </c>
      <c r="K18" s="58">
        <f t="shared" si="2"/>
        <v>1139197.3680000007</v>
      </c>
      <c r="L18" s="58">
        <f t="shared" si="2"/>
        <v>1708796.0520000011</v>
      </c>
      <c r="M18" s="58">
        <f t="shared" si="2"/>
        <v>1139197.3680000007</v>
      </c>
      <c r="N18" s="58">
        <f t="shared" si="2"/>
        <v>854398.02600000054</v>
      </c>
      <c r="O18" s="58">
        <f t="shared" si="2"/>
        <v>284799.34200000018</v>
      </c>
      <c r="P18" s="58"/>
      <c r="Q18" s="58"/>
      <c r="R18" s="59"/>
      <c r="S18" s="59"/>
      <c r="T18" s="370"/>
      <c r="U18" s="370"/>
      <c r="V18" s="58">
        <f t="shared" si="0"/>
        <v>5695986.8400000036</v>
      </c>
      <c r="X18" s="64"/>
      <c r="Y18" s="65"/>
      <c r="Z18" s="65"/>
      <c r="AC18" s="24">
        <v>0</v>
      </c>
      <c r="AD18" s="24">
        <v>0</v>
      </c>
      <c r="AE18" s="24">
        <v>0</v>
      </c>
      <c r="AF18" s="24">
        <v>0</v>
      </c>
    </row>
    <row r="19" spans="1:32" ht="42" customHeight="1" x14ac:dyDescent="0.25">
      <c r="A19" s="62" t="s">
        <v>3705</v>
      </c>
      <c r="B19" s="63" t="s">
        <v>3706</v>
      </c>
      <c r="C19" s="52">
        <f>SUM(AB19:AG19)</f>
        <v>440686.31000000011</v>
      </c>
      <c r="D19" s="62"/>
      <c r="E19" s="62"/>
      <c r="F19" s="62"/>
      <c r="G19" s="62"/>
      <c r="H19" s="62"/>
      <c r="I19" s="62"/>
      <c r="J19" s="62"/>
      <c r="K19" s="62"/>
      <c r="L19" s="62"/>
      <c r="M19" s="50"/>
      <c r="N19" s="53">
        <v>0.3</v>
      </c>
      <c r="O19" s="53">
        <v>0.3</v>
      </c>
      <c r="P19" s="53">
        <v>0.2</v>
      </c>
      <c r="Q19" s="53">
        <v>0.1</v>
      </c>
      <c r="R19" s="53">
        <v>0.1</v>
      </c>
      <c r="S19" s="62"/>
      <c r="T19" s="62"/>
      <c r="U19" s="62"/>
      <c r="V19" s="54">
        <f t="shared" si="0"/>
        <v>1</v>
      </c>
      <c r="X19" s="64"/>
      <c r="Y19" s="65"/>
      <c r="Z19" s="65"/>
      <c r="AA19">
        <v>5</v>
      </c>
      <c r="AC19" s="24">
        <f>'MOD 1'!J757</f>
        <v>378724.40000000008</v>
      </c>
      <c r="AD19" s="24">
        <f>'MOD 2'!J178</f>
        <v>37718.720000000001</v>
      </c>
      <c r="AE19" s="24">
        <f>'QUADRA POLIESPORTIVA'!J278</f>
        <v>24243.19</v>
      </c>
      <c r="AF19" s="24">
        <v>0</v>
      </c>
    </row>
    <row r="20" spans="1:32" x14ac:dyDescent="0.25">
      <c r="A20" s="55"/>
      <c r="B20" s="56"/>
      <c r="C20" s="57"/>
      <c r="D20" s="58"/>
      <c r="E20" s="58"/>
      <c r="F20" s="58"/>
      <c r="G20" s="58"/>
      <c r="H20" s="58"/>
      <c r="I20" s="58"/>
      <c r="J20" s="58"/>
      <c r="K20" s="58"/>
      <c r="L20" s="62"/>
      <c r="M20" s="62"/>
      <c r="N20" s="58">
        <f>N19*$C$19</f>
        <v>132205.89300000004</v>
      </c>
      <c r="O20" s="58">
        <f>O19*$C$19</f>
        <v>132205.89300000004</v>
      </c>
      <c r="P20" s="58">
        <f>P19*$C$19</f>
        <v>88137.262000000032</v>
      </c>
      <c r="Q20" s="58">
        <f>Q19*$C$19</f>
        <v>44068.631000000016</v>
      </c>
      <c r="R20" s="58">
        <f>R19*$C$19</f>
        <v>44068.631000000016</v>
      </c>
      <c r="S20" s="59"/>
      <c r="T20" s="370"/>
      <c r="U20" s="370"/>
      <c r="V20" s="58">
        <f t="shared" si="0"/>
        <v>440686.31000000011</v>
      </c>
      <c r="X20" s="64"/>
      <c r="Y20" s="65"/>
      <c r="Z20" s="65"/>
      <c r="AC20" s="24">
        <v>0</v>
      </c>
      <c r="AD20" s="24">
        <v>0</v>
      </c>
      <c r="AE20" s="24">
        <v>0</v>
      </c>
      <c r="AF20" s="24">
        <v>0</v>
      </c>
    </row>
    <row r="21" spans="1:32" ht="42" customHeight="1" x14ac:dyDescent="0.25">
      <c r="A21" s="55" t="s">
        <v>3707</v>
      </c>
      <c r="B21" s="66" t="s">
        <v>56</v>
      </c>
      <c r="C21" s="52">
        <f>SUM(AB21:AG21)</f>
        <v>1354601.59</v>
      </c>
      <c r="D21" s="62"/>
      <c r="E21" s="62"/>
      <c r="F21" s="62"/>
      <c r="G21" s="62"/>
      <c r="H21" s="62"/>
      <c r="I21" s="62"/>
      <c r="J21" s="62"/>
      <c r="K21" s="62"/>
      <c r="L21" s="58"/>
      <c r="M21" s="60"/>
      <c r="N21" s="53">
        <v>0.3</v>
      </c>
      <c r="O21" s="53">
        <v>0.3</v>
      </c>
      <c r="P21" s="53">
        <v>0.2</v>
      </c>
      <c r="Q21" s="53">
        <v>0.1</v>
      </c>
      <c r="R21" s="53">
        <v>0.1</v>
      </c>
      <c r="S21" s="62"/>
      <c r="T21" s="62"/>
      <c r="U21" s="62"/>
      <c r="V21" s="54">
        <f t="shared" si="0"/>
        <v>1</v>
      </c>
      <c r="X21" s="605" t="s">
        <v>3708</v>
      </c>
      <c r="Y21" s="605"/>
      <c r="Z21" s="605"/>
      <c r="AA21">
        <v>6</v>
      </c>
      <c r="AC21" s="24">
        <f>'MOD 1'!J882</f>
        <v>920561.4800000001</v>
      </c>
      <c r="AD21" s="24">
        <f>'MOD 2'!J223</f>
        <v>380432.28999999992</v>
      </c>
      <c r="AE21" s="24">
        <f>'QUADRA POLIESPORTIVA'!J329</f>
        <v>53607.819999999992</v>
      </c>
      <c r="AF21" s="24">
        <v>0</v>
      </c>
    </row>
    <row r="22" spans="1:32" x14ac:dyDescent="0.25">
      <c r="A22" s="55"/>
      <c r="B22" s="56"/>
      <c r="C22" s="57"/>
      <c r="D22" s="58"/>
      <c r="E22" s="58"/>
      <c r="F22" s="58"/>
      <c r="G22" s="58"/>
      <c r="H22" s="58"/>
      <c r="I22" s="58"/>
      <c r="J22" s="58"/>
      <c r="K22" s="58"/>
      <c r="L22" s="58"/>
      <c r="M22" s="58"/>
      <c r="N22" s="58">
        <f>N21*$C$21</f>
        <v>406380.47700000001</v>
      </c>
      <c r="O22" s="58">
        <f>O21*$C$21</f>
        <v>406380.47700000001</v>
      </c>
      <c r="P22" s="58">
        <f>P21*$C$21</f>
        <v>270920.31800000003</v>
      </c>
      <c r="Q22" s="58">
        <f>Q21*$C$21</f>
        <v>135460.15900000001</v>
      </c>
      <c r="R22" s="58">
        <f>R21*$C$21</f>
        <v>135460.15900000001</v>
      </c>
      <c r="S22" s="59"/>
      <c r="T22" s="370"/>
      <c r="U22" s="370"/>
      <c r="V22" s="58">
        <f t="shared" si="0"/>
        <v>1354601.59</v>
      </c>
      <c r="X22" s="65"/>
      <c r="Y22" s="65"/>
      <c r="Z22" s="65"/>
      <c r="AC22" s="24">
        <v>0</v>
      </c>
      <c r="AD22" s="24">
        <v>0</v>
      </c>
      <c r="AE22" s="24">
        <v>0</v>
      </c>
      <c r="AF22" s="24">
        <v>0</v>
      </c>
    </row>
    <row r="23" spans="1:32" ht="42" customHeight="1" x14ac:dyDescent="0.25">
      <c r="A23" s="55" t="s">
        <v>3709</v>
      </c>
      <c r="B23" s="238" t="s">
        <v>3710</v>
      </c>
      <c r="C23" s="52">
        <f>SUM(AB23:AG23)</f>
        <v>302472.90000000002</v>
      </c>
      <c r="D23" s="62"/>
      <c r="E23" s="62"/>
      <c r="F23" s="62"/>
      <c r="G23" s="62"/>
      <c r="H23" s="62"/>
      <c r="I23" s="62"/>
      <c r="J23" s="62"/>
      <c r="K23" s="62"/>
      <c r="L23" s="62"/>
      <c r="M23" s="62"/>
      <c r="N23" s="62"/>
      <c r="O23" s="62"/>
      <c r="P23" s="53">
        <v>0.15</v>
      </c>
      <c r="Q23" s="53">
        <v>0.2</v>
      </c>
      <c r="R23" s="53">
        <v>0.2</v>
      </c>
      <c r="S23" s="53">
        <v>0.2</v>
      </c>
      <c r="T23" s="53">
        <v>0.15</v>
      </c>
      <c r="U23" s="53">
        <v>0.1</v>
      </c>
      <c r="V23" s="54">
        <f t="shared" si="0"/>
        <v>1</v>
      </c>
      <c r="X23" s="65"/>
      <c r="Y23" s="65"/>
      <c r="Z23" s="65"/>
      <c r="AA23">
        <v>7</v>
      </c>
      <c r="AC23" s="24">
        <f>'MOD 1'!J923</f>
        <v>102631.07999999999</v>
      </c>
      <c r="AD23" s="24">
        <f>'MOD 2'!J238</f>
        <v>27456.600000000002</v>
      </c>
      <c r="AE23" s="24">
        <v>0</v>
      </c>
      <c r="AF23" s="24">
        <f>Equipamentos!J23</f>
        <v>172385.22</v>
      </c>
    </row>
    <row r="24" spans="1:32" x14ac:dyDescent="0.25">
      <c r="A24" s="55"/>
      <c r="B24" s="56"/>
      <c r="C24" s="57"/>
      <c r="D24" s="67"/>
      <c r="E24" s="68"/>
      <c r="F24" s="68"/>
      <c r="G24" s="68"/>
      <c r="H24" s="68"/>
      <c r="I24" s="68"/>
      <c r="J24" s="68"/>
      <c r="K24" s="68"/>
      <c r="L24" s="68"/>
      <c r="M24" s="68"/>
      <c r="N24" s="68"/>
      <c r="O24" s="68"/>
      <c r="P24" s="58">
        <f t="shared" ref="P24:U24" si="3">P23*$C$23</f>
        <v>45370.935000000005</v>
      </c>
      <c r="Q24" s="58">
        <f t="shared" si="3"/>
        <v>60494.580000000009</v>
      </c>
      <c r="R24" s="58">
        <f t="shared" si="3"/>
        <v>60494.580000000009</v>
      </c>
      <c r="S24" s="58">
        <f t="shared" si="3"/>
        <v>60494.580000000009</v>
      </c>
      <c r="T24" s="58">
        <f t="shared" si="3"/>
        <v>45370.935000000005</v>
      </c>
      <c r="U24" s="58">
        <f t="shared" si="3"/>
        <v>30247.290000000005</v>
      </c>
      <c r="V24" s="58">
        <f t="shared" si="0"/>
        <v>302472.90000000002</v>
      </c>
      <c r="X24" s="65"/>
      <c r="Y24" s="65"/>
      <c r="Z24" s="65"/>
      <c r="AC24" s="24">
        <v>0</v>
      </c>
      <c r="AD24" s="24">
        <v>0</v>
      </c>
      <c r="AE24" s="24">
        <v>0</v>
      </c>
      <c r="AF24" s="24">
        <v>0</v>
      </c>
    </row>
    <row r="25" spans="1:32" ht="42" customHeight="1" x14ac:dyDescent="0.25">
      <c r="A25" s="55" t="s">
        <v>3711</v>
      </c>
      <c r="B25" s="238" t="s">
        <v>88</v>
      </c>
      <c r="C25" s="52">
        <f>SUM(AB25:AG25)</f>
        <v>125855.60000000003</v>
      </c>
      <c r="D25" s="62"/>
      <c r="E25" s="62"/>
      <c r="F25" s="62"/>
      <c r="G25" s="62"/>
      <c r="H25" s="62"/>
      <c r="I25" s="62"/>
      <c r="J25" s="62"/>
      <c r="K25" s="62"/>
      <c r="L25" s="62"/>
      <c r="M25" s="62"/>
      <c r="N25" s="62"/>
      <c r="O25" s="62"/>
      <c r="P25" s="62"/>
      <c r="Q25" s="50"/>
      <c r="R25" s="53">
        <v>0.25</v>
      </c>
      <c r="S25" s="53">
        <v>0.3</v>
      </c>
      <c r="T25" s="53">
        <v>0.2</v>
      </c>
      <c r="U25" s="53">
        <v>0.25</v>
      </c>
      <c r="V25" s="54">
        <f t="shared" si="0"/>
        <v>1</v>
      </c>
      <c r="X25" s="605" t="s">
        <v>3712</v>
      </c>
      <c r="Y25" s="605"/>
      <c r="Z25" s="605"/>
      <c r="AA25">
        <v>8</v>
      </c>
      <c r="AC25" s="24">
        <f>'MOD 1'!J1002</f>
        <v>101497.74000000003</v>
      </c>
      <c r="AD25" s="24">
        <f>'MOD 2'!J253</f>
        <v>23785.51</v>
      </c>
      <c r="AE25" s="24">
        <f>'QUADRA POLIESPORTIVA'!J339</f>
        <v>572.35</v>
      </c>
      <c r="AF25" s="24">
        <v>0</v>
      </c>
    </row>
    <row r="26" spans="1:32" x14ac:dyDescent="0.25">
      <c r="A26" s="55"/>
      <c r="B26" s="56"/>
      <c r="C26" s="57"/>
      <c r="D26" s="67"/>
      <c r="E26" s="68"/>
      <c r="F26" s="68"/>
      <c r="G26" s="68"/>
      <c r="H26" s="68"/>
      <c r="I26" s="68"/>
      <c r="J26" s="68"/>
      <c r="K26" s="68"/>
      <c r="L26" s="68"/>
      <c r="M26" s="68"/>
      <c r="N26" s="68"/>
      <c r="O26" s="68"/>
      <c r="P26" s="68"/>
      <c r="Q26" s="68"/>
      <c r="R26" s="58">
        <f>R25*$C$25</f>
        <v>31463.900000000009</v>
      </c>
      <c r="S26" s="58">
        <f>S25*$C$25</f>
        <v>37756.680000000008</v>
      </c>
      <c r="T26" s="58">
        <f t="shared" ref="T26:U26" si="4">T25*$C$25</f>
        <v>25171.12000000001</v>
      </c>
      <c r="U26" s="58">
        <f t="shared" si="4"/>
        <v>31463.900000000009</v>
      </c>
      <c r="V26" s="58">
        <f t="shared" si="0"/>
        <v>125855.60000000003</v>
      </c>
      <c r="X26" s="65"/>
      <c r="Y26" s="65"/>
      <c r="Z26" s="65"/>
      <c r="AC26" s="24">
        <v>0</v>
      </c>
      <c r="AD26" s="24">
        <v>0</v>
      </c>
      <c r="AE26" s="24">
        <v>0</v>
      </c>
      <c r="AF26" s="24">
        <v>0</v>
      </c>
    </row>
    <row r="27" spans="1:32" ht="42" customHeight="1" x14ac:dyDescent="0.25">
      <c r="A27" s="55" t="s">
        <v>3713</v>
      </c>
      <c r="B27" s="66" t="s">
        <v>7023</v>
      </c>
      <c r="C27" s="52">
        <f>SUM(AB27:AG27)</f>
        <v>50812.54</v>
      </c>
      <c r="D27" s="62"/>
      <c r="E27" s="62"/>
      <c r="F27" s="62"/>
      <c r="G27" s="62"/>
      <c r="H27" s="62"/>
      <c r="I27" s="62"/>
      <c r="J27" s="62"/>
      <c r="K27" s="62"/>
      <c r="L27" s="62"/>
      <c r="M27" s="62"/>
      <c r="N27" s="62"/>
      <c r="O27" s="62"/>
      <c r="P27" s="62"/>
      <c r="Q27" s="62"/>
      <c r="R27" s="62"/>
      <c r="S27" s="62"/>
      <c r="T27" s="62"/>
      <c r="U27" s="53">
        <v>1</v>
      </c>
      <c r="V27" s="54">
        <f t="shared" si="0"/>
        <v>1</v>
      </c>
      <c r="X27" s="65"/>
      <c r="Y27" s="65"/>
      <c r="Z27" s="65"/>
      <c r="AA27">
        <v>9</v>
      </c>
      <c r="AC27" s="24">
        <v>0</v>
      </c>
      <c r="AD27" s="24">
        <f>'MOD 2'!J263</f>
        <v>48315.22</v>
      </c>
      <c r="AE27" s="24">
        <f>'QUADRA POLIESPORTIVA'!J345</f>
        <v>2497.3200000000002</v>
      </c>
      <c r="AF27" s="24">
        <v>0</v>
      </c>
    </row>
    <row r="28" spans="1:32" x14ac:dyDescent="0.25">
      <c r="A28" s="55"/>
      <c r="B28" s="55"/>
      <c r="C28" s="57"/>
      <c r="D28" s="58"/>
      <c r="E28" s="58"/>
      <c r="F28" s="58"/>
      <c r="G28" s="58"/>
      <c r="H28" s="58"/>
      <c r="I28" s="58"/>
      <c r="J28" s="58"/>
      <c r="K28" s="58"/>
      <c r="L28" s="58"/>
      <c r="M28" s="58"/>
      <c r="N28" s="58"/>
      <c r="O28" s="58"/>
      <c r="P28" s="58"/>
      <c r="Q28" s="58"/>
      <c r="R28" s="58"/>
      <c r="S28" s="58"/>
      <c r="T28" s="58"/>
      <c r="U28" s="58">
        <f t="shared" ref="U28" si="5">U27*$C$27</f>
        <v>50812.54</v>
      </c>
      <c r="V28" s="58">
        <f t="shared" si="0"/>
        <v>50812.54</v>
      </c>
      <c r="X28" s="65"/>
      <c r="Y28" s="65"/>
      <c r="Z28" s="65"/>
      <c r="AC28" s="24">
        <v>0</v>
      </c>
      <c r="AD28" s="24">
        <v>0</v>
      </c>
      <c r="AE28" s="24">
        <v>0</v>
      </c>
      <c r="AF28" s="24">
        <v>0</v>
      </c>
    </row>
    <row r="29" spans="1:32" ht="42" customHeight="1" x14ac:dyDescent="0.25">
      <c r="A29" s="55" t="s">
        <v>3714</v>
      </c>
      <c r="B29" s="66" t="s">
        <v>7024</v>
      </c>
      <c r="C29" s="52">
        <f>SUM(AB29:AG29)</f>
        <v>1248756.17</v>
      </c>
      <c r="D29" s="53">
        <f>(D28+D26+D24+D22+D20+D18+D16+D14)/($C$31-$C$29)</f>
        <v>1.7443603236019897E-2</v>
      </c>
      <c r="E29" s="53">
        <f t="shared" ref="E29:S29" si="6">(E28+E26+E24+E22+E20+E18+E16+E14)/($C$31-$C$29)</f>
        <v>6.022148999347287E-2</v>
      </c>
      <c r="F29" s="53">
        <f t="shared" si="6"/>
        <v>3.90394982188529E-2</v>
      </c>
      <c r="G29" s="53">
        <f t="shared" si="6"/>
        <v>5.8559247328279357E-2</v>
      </c>
      <c r="H29" s="53">
        <f t="shared" si="6"/>
        <v>0.11711849465655871</v>
      </c>
      <c r="I29" s="53">
        <f t="shared" si="6"/>
        <v>0.11711849465655871</v>
      </c>
      <c r="J29" s="53">
        <f t="shared" si="6"/>
        <v>7.8449073965438806E-2</v>
      </c>
      <c r="K29" s="53">
        <f t="shared" si="6"/>
        <v>7.8819151493171813E-2</v>
      </c>
      <c r="L29" s="53">
        <f t="shared" si="6"/>
        <v>0.11822872723975772</v>
      </c>
      <c r="M29" s="53">
        <f t="shared" si="6"/>
        <v>7.8819151493171813E-2</v>
      </c>
      <c r="N29" s="53">
        <f t="shared" si="6"/>
        <v>9.6378249476387845E-2</v>
      </c>
      <c r="O29" s="53">
        <f t="shared" si="6"/>
        <v>5.6968673729801945E-2</v>
      </c>
      <c r="P29" s="53">
        <f t="shared" si="6"/>
        <v>2.7981729318692996E-2</v>
      </c>
      <c r="Q29" s="53">
        <f t="shared" si="6"/>
        <v>1.6606813615752333E-2</v>
      </c>
      <c r="R29" s="53">
        <f t="shared" si="6"/>
        <v>1.8783747982287848E-2</v>
      </c>
      <c r="S29" s="53">
        <f t="shared" si="6"/>
        <v>6.7978395700919554E-3</v>
      </c>
      <c r="T29" s="53">
        <f t="shared" ref="T29:U29" si="7">(T28+T26+T24+T22+T20+T18+T16+T14)/($C$31-$C$29)</f>
        <v>4.8806862409154165E-3</v>
      </c>
      <c r="U29" s="53">
        <f t="shared" si="7"/>
        <v>7.7853277847871197E-3</v>
      </c>
      <c r="V29" s="54">
        <f t="shared" si="0"/>
        <v>1.0000000000000002</v>
      </c>
      <c r="X29" s="606" t="s">
        <v>3715</v>
      </c>
      <c r="Y29" s="606"/>
      <c r="Z29" s="606"/>
      <c r="AA29">
        <v>10</v>
      </c>
      <c r="AC29" s="24">
        <v>0</v>
      </c>
      <c r="AD29" s="24">
        <f>'MOD 2'!J279</f>
        <v>1248756.17</v>
      </c>
      <c r="AE29" s="24">
        <v>0</v>
      </c>
      <c r="AF29" s="24">
        <v>0</v>
      </c>
    </row>
    <row r="30" spans="1:32" ht="15.75" thickBot="1" x14ac:dyDescent="0.3">
      <c r="A30" s="69"/>
      <c r="B30" s="70"/>
      <c r="C30" s="71"/>
      <c r="D30" s="58">
        <f t="shared" ref="D30:S30" si="8">D29*$C$29</f>
        <v>21782.807168011812</v>
      </c>
      <c r="E30" s="58">
        <f t="shared" si="8"/>
        <v>75201.957195942494</v>
      </c>
      <c r="F30" s="58">
        <f t="shared" si="8"/>
        <v>48750.814274496566</v>
      </c>
      <c r="G30" s="58">
        <f t="shared" si="8"/>
        <v>73126.22141174486</v>
      </c>
      <c r="H30" s="58">
        <f t="shared" si="8"/>
        <v>146252.44282348972</v>
      </c>
      <c r="I30" s="58">
        <f t="shared" si="8"/>
        <v>146252.44282348972</v>
      </c>
      <c r="J30" s="58">
        <f t="shared" si="8"/>
        <v>97963.765145128069</v>
      </c>
      <c r="K30" s="58">
        <f t="shared" si="8"/>
        <v>98425.901741263006</v>
      </c>
      <c r="L30" s="58">
        <f t="shared" si="8"/>
        <v>147638.85261189452</v>
      </c>
      <c r="M30" s="58">
        <f t="shared" si="8"/>
        <v>98425.901741263006</v>
      </c>
      <c r="N30" s="58">
        <f t="shared" si="8"/>
        <v>120352.93368743858</v>
      </c>
      <c r="O30" s="58">
        <f t="shared" si="8"/>
        <v>71139.982816807082</v>
      </c>
      <c r="P30" s="58">
        <f t="shared" si="8"/>
        <v>34942.357133987774</v>
      </c>
      <c r="Q30" s="58">
        <f t="shared" si="8"/>
        <v>20737.860966710734</v>
      </c>
      <c r="R30" s="58">
        <f t="shared" si="8"/>
        <v>23456.321188606998</v>
      </c>
      <c r="S30" s="58">
        <f t="shared" si="8"/>
        <v>8488.8441058224762</v>
      </c>
      <c r="T30" s="58">
        <f t="shared" ref="T30:U30" si="9">T29*$C$29</f>
        <v>6094.7870571772328</v>
      </c>
      <c r="U30" s="58">
        <f t="shared" si="9"/>
        <v>9721.9761067253476</v>
      </c>
      <c r="V30" s="58">
        <f t="shared" si="0"/>
        <v>1248756.17</v>
      </c>
      <c r="AC30" s="24">
        <v>0</v>
      </c>
      <c r="AD30" s="24">
        <v>0</v>
      </c>
      <c r="AE30" s="24">
        <v>0</v>
      </c>
      <c r="AF30" s="24">
        <v>0</v>
      </c>
    </row>
    <row r="31" spans="1:32" ht="15.75" thickTop="1" x14ac:dyDescent="0.25">
      <c r="A31" s="607" t="s">
        <v>3716</v>
      </c>
      <c r="B31" s="607"/>
      <c r="C31" s="72">
        <f>SUM(C13:C30)</f>
        <v>15702062.840000002</v>
      </c>
      <c r="D31" s="73">
        <f t="shared" ref="D31:F31" si="10">D14+D16+D18+D20+D22+D24+D26+D28+D30</f>
        <v>273900.55416801176</v>
      </c>
      <c r="E31" s="73">
        <f t="shared" si="10"/>
        <v>945601.62019594235</v>
      </c>
      <c r="F31" s="73">
        <f t="shared" si="10"/>
        <v>613000.65427449637</v>
      </c>
      <c r="G31" s="73">
        <f t="shared" ref="G31:I31" si="11">G14+G16+G18+G20+G22+G24+G26+G28+G30</f>
        <v>919500.98141174461</v>
      </c>
      <c r="H31" s="73">
        <f t="shared" si="11"/>
        <v>1839001.9628234892</v>
      </c>
      <c r="I31" s="73">
        <f t="shared" si="11"/>
        <v>1839001.9628234892</v>
      </c>
      <c r="J31" s="73">
        <f t="shared" ref="J31:S31" si="12">J14+J16+J18+J20+J22+J24+J26+J28+J30</f>
        <v>1231812.2891451283</v>
      </c>
      <c r="K31" s="73">
        <f t="shared" si="12"/>
        <v>1237623.2697412637</v>
      </c>
      <c r="L31" s="73">
        <f t="shared" si="12"/>
        <v>1856434.9046118956</v>
      </c>
      <c r="M31" s="73">
        <f t="shared" si="12"/>
        <v>1237623.2697412637</v>
      </c>
      <c r="N31" s="73">
        <f t="shared" si="12"/>
        <v>1513337.3296874391</v>
      </c>
      <c r="O31" s="73">
        <f t="shared" si="12"/>
        <v>894525.6948168074</v>
      </c>
      <c r="P31" s="73">
        <f t="shared" si="12"/>
        <v>439370.87213398784</v>
      </c>
      <c r="Q31" s="73">
        <f t="shared" si="12"/>
        <v>260761.23096671078</v>
      </c>
      <c r="R31" s="73">
        <f t="shared" si="12"/>
        <v>294943.5911886071</v>
      </c>
      <c r="S31" s="73">
        <f t="shared" si="12"/>
        <v>106740.10410582248</v>
      </c>
      <c r="T31" s="73">
        <f t="shared" ref="T31:U31" si="13">T14+T16+T18+T20+T22+T24+T26+T28+T30</f>
        <v>76636.842057177259</v>
      </c>
      <c r="U31" s="73">
        <f t="shared" si="13"/>
        <v>122245.70610672535</v>
      </c>
      <c r="V31" s="608">
        <f>V30+V28+V26+V24+V22+V20+V18+V16+V14</f>
        <v>15702062.840000002</v>
      </c>
      <c r="AC31" s="274">
        <f t="shared" ref="AC31" si="14">SUM(AC12:AC30)</f>
        <v>10423944.350000003</v>
      </c>
      <c r="AD31" s="274">
        <f>SUM(AD13:AD30)</f>
        <v>3520643.98</v>
      </c>
      <c r="AE31" s="274">
        <f>SUM(AE13:AE30)</f>
        <v>1585089.29</v>
      </c>
      <c r="AF31" s="274">
        <f t="shared" ref="AF31" si="15">SUM(AF12:AF30)</f>
        <v>172385.22</v>
      </c>
    </row>
    <row r="32" spans="1:32" x14ac:dyDescent="0.25">
      <c r="A32" s="603" t="s">
        <v>3717</v>
      </c>
      <c r="B32" s="603"/>
      <c r="C32" s="74"/>
      <c r="D32" s="75">
        <f>D31</f>
        <v>273900.55416801176</v>
      </c>
      <c r="E32" s="75">
        <f>D32+E31</f>
        <v>1219502.174363954</v>
      </c>
      <c r="F32" s="75">
        <f t="shared" ref="F32" si="16">E32+F31</f>
        <v>1832502.8286384502</v>
      </c>
      <c r="G32" s="75">
        <f t="shared" ref="G32" si="17">F32+G31</f>
        <v>2752003.8100501951</v>
      </c>
      <c r="H32" s="75">
        <f t="shared" ref="H32" si="18">G32+H31</f>
        <v>4591005.7728736848</v>
      </c>
      <c r="I32" s="75">
        <f t="shared" ref="I32" si="19">H32+I31</f>
        <v>6430007.7356971744</v>
      </c>
      <c r="J32" s="75">
        <f t="shared" ref="J32" si="20">I32+J31</f>
        <v>7661820.0248423032</v>
      </c>
      <c r="K32" s="75">
        <f t="shared" ref="K32" si="21">J32+K31</f>
        <v>8899443.2945835665</v>
      </c>
      <c r="L32" s="75">
        <f t="shared" ref="L32" si="22">K32+L31</f>
        <v>10755878.199195461</v>
      </c>
      <c r="M32" s="75">
        <f t="shared" ref="M32" si="23">L32+M31</f>
        <v>11993501.468936725</v>
      </c>
      <c r="N32" s="75">
        <f t="shared" ref="N32" si="24">M32+N31</f>
        <v>13506838.798624163</v>
      </c>
      <c r="O32" s="75">
        <f t="shared" ref="O32" si="25">N32+O31</f>
        <v>14401364.493440971</v>
      </c>
      <c r="P32" s="75">
        <f t="shared" ref="P32" si="26">O32+P31</f>
        <v>14840735.365574958</v>
      </c>
      <c r="Q32" s="75">
        <f t="shared" ref="Q32" si="27">P32+Q31</f>
        <v>15101496.596541669</v>
      </c>
      <c r="R32" s="75">
        <f t="shared" ref="R32" si="28">Q32+R31</f>
        <v>15396440.187730277</v>
      </c>
      <c r="S32" s="75">
        <f t="shared" ref="S32" si="29">R32+S31</f>
        <v>15503180.2918361</v>
      </c>
      <c r="T32" s="75">
        <f t="shared" ref="T32" si="30">S32+T31</f>
        <v>15579817.133893277</v>
      </c>
      <c r="U32" s="75">
        <f t="shared" ref="U32" si="31">T32+U31</f>
        <v>15702062.840000004</v>
      </c>
      <c r="V32" s="609"/>
      <c r="W32" s="76"/>
      <c r="AC32" s="3" t="e">
        <f>'MOD 1'!#REF!</f>
        <v>#REF!</v>
      </c>
      <c r="AD32" s="3" t="e">
        <f>'MOD 2'!#REF!</f>
        <v>#REF!</v>
      </c>
      <c r="AE32" s="3" t="e">
        <f>'QUADRA POLIESPORTIVA'!#REF!</f>
        <v>#REF!</v>
      </c>
      <c r="AF32" s="3">
        <f>CAPA!D53</f>
        <v>172385.22</v>
      </c>
    </row>
    <row r="33" spans="1:32" ht="25.5" customHeight="1" x14ac:dyDescent="0.25">
      <c r="A33" s="603" t="s">
        <v>3718</v>
      </c>
      <c r="B33" s="603"/>
      <c r="C33" s="55"/>
      <c r="D33" s="77">
        <f t="shared" ref="D33:F34" si="32">D31/$C$31</f>
        <v>1.7443603236019893E-2</v>
      </c>
      <c r="E33" s="77">
        <f t="shared" si="32"/>
        <v>6.0221489993472876E-2</v>
      </c>
      <c r="F33" s="77">
        <f t="shared" si="32"/>
        <v>3.90394982188529E-2</v>
      </c>
      <c r="G33" s="77">
        <f t="shared" ref="G33:I33" si="33">G31/$C$31</f>
        <v>5.855924732827935E-2</v>
      </c>
      <c r="H33" s="77">
        <f t="shared" si="33"/>
        <v>0.1171184946565587</v>
      </c>
      <c r="I33" s="77">
        <f t="shared" si="33"/>
        <v>0.1171184946565587</v>
      </c>
      <c r="J33" s="77">
        <f t="shared" ref="J33:S33" si="34">J31/$C$31</f>
        <v>7.8449073965438806E-2</v>
      </c>
      <c r="K33" s="77">
        <f t="shared" si="34"/>
        <v>7.8819151493171813E-2</v>
      </c>
      <c r="L33" s="77">
        <f t="shared" si="34"/>
        <v>0.11822872723975772</v>
      </c>
      <c r="M33" s="77">
        <f t="shared" si="34"/>
        <v>7.8819151493171813E-2</v>
      </c>
      <c r="N33" s="77">
        <f t="shared" si="34"/>
        <v>9.6378249476387845E-2</v>
      </c>
      <c r="O33" s="77">
        <f t="shared" si="34"/>
        <v>5.6968673729801945E-2</v>
      </c>
      <c r="P33" s="77">
        <f t="shared" si="34"/>
        <v>2.7981729318692996E-2</v>
      </c>
      <c r="Q33" s="77">
        <f t="shared" si="34"/>
        <v>1.6606813615752333E-2</v>
      </c>
      <c r="R33" s="77">
        <f t="shared" si="34"/>
        <v>1.8783747982287852E-2</v>
      </c>
      <c r="S33" s="77">
        <f t="shared" si="34"/>
        <v>6.7978395700919554E-3</v>
      </c>
      <c r="T33" s="77">
        <f t="shared" ref="T33:U33" si="35">T31/$C$31</f>
        <v>4.8806862409154165E-3</v>
      </c>
      <c r="U33" s="77">
        <f t="shared" si="35"/>
        <v>7.7853277847871188E-3</v>
      </c>
      <c r="V33" s="78">
        <f>SUM(D33:U33)</f>
        <v>1.0000000000000002</v>
      </c>
      <c r="AC33" s="19" t="e">
        <f>AC31-AC32</f>
        <v>#REF!</v>
      </c>
      <c r="AD33" s="19" t="e">
        <f t="shared" ref="AD33:AF33" si="36">AD31-AD32</f>
        <v>#REF!</v>
      </c>
      <c r="AE33" s="19" t="e">
        <f t="shared" si="36"/>
        <v>#REF!</v>
      </c>
      <c r="AF33" s="19">
        <f t="shared" si="36"/>
        <v>0</v>
      </c>
    </row>
    <row r="34" spans="1:32" ht="25.5" customHeight="1" x14ac:dyDescent="0.25">
      <c r="A34" s="603" t="s">
        <v>3719</v>
      </c>
      <c r="B34" s="603"/>
      <c r="C34" s="55"/>
      <c r="D34" s="77">
        <f t="shared" si="32"/>
        <v>1.7443603236019893E-2</v>
      </c>
      <c r="E34" s="77">
        <f t="shared" si="32"/>
        <v>7.7665093229492763E-2</v>
      </c>
      <c r="F34" s="77">
        <f t="shared" si="32"/>
        <v>0.11670459144834565</v>
      </c>
      <c r="G34" s="77">
        <f t="shared" ref="G34:I34" si="37">G32/$C$31</f>
        <v>0.17526383877662502</v>
      </c>
      <c r="H34" s="77">
        <f t="shared" si="37"/>
        <v>0.29238233343318376</v>
      </c>
      <c r="I34" s="77">
        <f t="shared" si="37"/>
        <v>0.40950082808974247</v>
      </c>
      <c r="J34" s="77">
        <f t="shared" ref="J34:S34" si="38">J32/$C$31</f>
        <v>0.48794990205518135</v>
      </c>
      <c r="K34" s="77">
        <f t="shared" si="38"/>
        <v>0.56676905354835316</v>
      </c>
      <c r="L34" s="77">
        <f t="shared" si="38"/>
        <v>0.6849977807881108</v>
      </c>
      <c r="M34" s="77">
        <f t="shared" si="38"/>
        <v>0.76381693228128256</v>
      </c>
      <c r="N34" s="77">
        <f t="shared" si="38"/>
        <v>0.8601951817576704</v>
      </c>
      <c r="O34" s="77">
        <f t="shared" si="38"/>
        <v>0.91716385548747237</v>
      </c>
      <c r="P34" s="77">
        <f t="shared" si="38"/>
        <v>0.94514558480616528</v>
      </c>
      <c r="Q34" s="77">
        <f t="shared" si="38"/>
        <v>0.96175239842191762</v>
      </c>
      <c r="R34" s="77">
        <f t="shared" si="38"/>
        <v>0.9805361464042055</v>
      </c>
      <c r="S34" s="77">
        <f t="shared" si="38"/>
        <v>0.98733398597429756</v>
      </c>
      <c r="T34" s="77">
        <f t="shared" ref="T34:U34" si="39">T32/$C$31</f>
        <v>0.99221467221521298</v>
      </c>
      <c r="U34" s="77">
        <f t="shared" si="39"/>
        <v>1.0000000000000002</v>
      </c>
      <c r="V34" s="78"/>
      <c r="X34"/>
      <c r="Y34"/>
      <c r="Z34"/>
    </row>
    <row r="35" spans="1:32" x14ac:dyDescent="0.25">
      <c r="A35" s="79"/>
      <c r="B35" s="79"/>
      <c r="C35" s="80"/>
      <c r="D35" s="79"/>
      <c r="E35" s="79"/>
      <c r="F35" s="79"/>
      <c r="G35" s="79"/>
      <c r="H35" s="79"/>
      <c r="I35" s="79"/>
      <c r="J35" s="79"/>
      <c r="K35" s="79"/>
      <c r="L35" s="79"/>
      <c r="M35" s="79"/>
      <c r="N35" s="79"/>
      <c r="O35" s="79"/>
      <c r="P35" s="79"/>
      <c r="Q35" s="79"/>
      <c r="R35" s="79"/>
      <c r="S35" s="79"/>
      <c r="T35" s="79"/>
      <c r="U35" s="79"/>
      <c r="V35" s="79"/>
      <c r="X35"/>
      <c r="Y35"/>
      <c r="Z35"/>
    </row>
    <row r="36" spans="1:32" x14ac:dyDescent="0.25">
      <c r="A36" s="79"/>
      <c r="B36" s="79"/>
      <c r="C36" s="79"/>
      <c r="D36" s="79"/>
      <c r="E36" s="79"/>
      <c r="F36" s="79"/>
      <c r="G36" s="79"/>
      <c r="H36" s="79"/>
      <c r="I36" s="79"/>
      <c r="J36" s="79"/>
      <c r="K36" s="79"/>
      <c r="L36" s="79"/>
      <c r="M36" s="79"/>
      <c r="N36" s="79"/>
      <c r="O36" s="79"/>
      <c r="P36" s="79"/>
      <c r="Q36" s="79"/>
      <c r="R36" s="79"/>
      <c r="S36" s="79"/>
      <c r="T36" s="79"/>
      <c r="U36" s="79"/>
      <c r="V36" s="275"/>
      <c r="X36"/>
      <c r="Y36"/>
      <c r="Z36"/>
    </row>
    <row r="37" spans="1:32" x14ac:dyDescent="0.25">
      <c r="A37" s="79"/>
      <c r="B37" s="79"/>
      <c r="C37" s="79"/>
      <c r="D37" s="79"/>
      <c r="E37" s="79"/>
      <c r="F37" s="79"/>
      <c r="G37" s="79"/>
      <c r="H37" s="79"/>
      <c r="I37" s="79"/>
      <c r="J37" s="79"/>
      <c r="K37" s="79"/>
      <c r="L37" s="79"/>
      <c r="M37" s="79"/>
      <c r="N37" s="79"/>
      <c r="O37" s="79"/>
      <c r="P37" s="79"/>
      <c r="Q37" s="79"/>
      <c r="R37" s="79"/>
      <c r="S37" s="79"/>
      <c r="T37" s="79"/>
      <c r="U37" s="79"/>
      <c r="V37" s="79"/>
      <c r="X37"/>
      <c r="Y37"/>
      <c r="Z37"/>
    </row>
    <row r="38" spans="1:32" x14ac:dyDescent="0.25">
      <c r="A38" s="79"/>
      <c r="B38" s="79"/>
      <c r="C38" s="79"/>
      <c r="D38" s="79"/>
      <c r="E38" s="79"/>
      <c r="F38" s="79"/>
      <c r="G38" s="79"/>
      <c r="H38" s="79"/>
      <c r="I38" s="79"/>
      <c r="J38" s="79"/>
      <c r="K38" s="79"/>
      <c r="L38" s="79"/>
      <c r="M38" s="79"/>
      <c r="N38" s="79"/>
      <c r="O38" s="79"/>
      <c r="P38" s="79"/>
      <c r="Q38" s="79"/>
      <c r="R38" s="604"/>
      <c r="S38" s="604"/>
      <c r="T38" s="604"/>
      <c r="U38" s="604"/>
      <c r="V38" s="604"/>
      <c r="X38"/>
      <c r="Y38"/>
      <c r="Z38"/>
    </row>
    <row r="39" spans="1:32" ht="12.75" customHeight="1" x14ac:dyDescent="0.25">
      <c r="B39" s="82"/>
      <c r="C39" s="82"/>
      <c r="D39" s="82"/>
      <c r="E39" s="82"/>
      <c r="F39" s="82"/>
      <c r="G39" s="82"/>
      <c r="H39" s="82"/>
      <c r="I39" s="82"/>
      <c r="J39" s="82"/>
      <c r="K39" s="82"/>
      <c r="L39" s="82"/>
      <c r="M39" s="82"/>
      <c r="N39" s="82"/>
      <c r="O39" s="82"/>
      <c r="P39" s="82"/>
      <c r="Q39" s="82"/>
      <c r="R39" s="82"/>
      <c r="S39" s="82"/>
      <c r="T39" s="82"/>
      <c r="U39" s="82"/>
      <c r="V39" s="82"/>
      <c r="X39"/>
      <c r="Y39"/>
      <c r="Z39"/>
    </row>
    <row r="40" spans="1:32" x14ac:dyDescent="0.25">
      <c r="B40" s="83"/>
      <c r="C40" s="83"/>
      <c r="D40" s="83"/>
      <c r="E40" s="83"/>
      <c r="F40" s="83"/>
      <c r="G40" s="83"/>
      <c r="H40" s="83"/>
      <c r="I40" s="83"/>
      <c r="J40" s="83"/>
      <c r="K40" s="83"/>
      <c r="L40" s="83"/>
      <c r="M40" s="83"/>
      <c r="N40" s="83"/>
      <c r="O40" s="83"/>
      <c r="P40" s="83"/>
      <c r="Q40" s="83"/>
      <c r="R40" s="83"/>
      <c r="S40" s="83"/>
      <c r="T40" s="83"/>
      <c r="U40" s="83"/>
      <c r="V40" s="83"/>
      <c r="Z40" s="2"/>
    </row>
    <row r="41" spans="1:32" ht="12.75" customHeight="1" x14ac:dyDescent="0.25">
      <c r="Z41" s="2"/>
    </row>
    <row r="42" spans="1:32" x14ac:dyDescent="0.25">
      <c r="Z42" s="2"/>
    </row>
    <row r="43" spans="1:32" x14ac:dyDescent="0.25">
      <c r="Z43" s="2"/>
    </row>
    <row r="44" spans="1:32" x14ac:dyDescent="0.25">
      <c r="W44" s="76"/>
    </row>
    <row r="46" spans="1:32" x14ac:dyDescent="0.25">
      <c r="V46" s="84"/>
      <c r="W46" s="76"/>
    </row>
    <row r="48" spans="1:32" x14ac:dyDescent="0.25">
      <c r="V48" s="85"/>
    </row>
  </sheetData>
  <mergeCells count="17">
    <mergeCell ref="A33:B33"/>
    <mergeCell ref="A34:B34"/>
    <mergeCell ref="R38:V38"/>
    <mergeCell ref="X17:Z17"/>
    <mergeCell ref="X21:Z21"/>
    <mergeCell ref="X25:Z25"/>
    <mergeCell ref="X29:Z29"/>
    <mergeCell ref="A31:B31"/>
    <mergeCell ref="V31:V32"/>
    <mergeCell ref="A32:B32"/>
    <mergeCell ref="T1:U1"/>
    <mergeCell ref="T2:U2"/>
    <mergeCell ref="A10:V10"/>
    <mergeCell ref="A11:A12"/>
    <mergeCell ref="B11:B12"/>
    <mergeCell ref="C11:C12"/>
    <mergeCell ref="D11:S11"/>
  </mergeCells>
  <printOptions horizontalCentered="1"/>
  <pageMargins left="0.19685039370078741" right="0.19685039370078741" top="0.59055118110236227" bottom="0.59055118110236227" header="0.39370078740157483" footer="0.39370078740157483"/>
  <pageSetup paperSize="9" scale="33" orientation="landscape" r:id="rId1"/>
  <headerFooter>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5EE3-EBD9-49C8-B5B6-5536D4DDBB92}">
  <sheetPr>
    <tabColor theme="5"/>
    <pageSetUpPr fitToPage="1"/>
  </sheetPr>
  <dimension ref="A1:S74"/>
  <sheetViews>
    <sheetView showGridLines="0" view="pageBreakPreview" topLeftCell="A13" zoomScaleNormal="100" zoomScaleSheetLayoutView="100" workbookViewId="0">
      <selection activeCell="B6" sqref="B6"/>
    </sheetView>
  </sheetViews>
  <sheetFormatPr defaultRowHeight="12.75" x14ac:dyDescent="0.2"/>
  <cols>
    <col min="1" max="1" width="9.140625" style="4"/>
    <col min="2" max="2" width="9.85546875" style="4" customWidth="1"/>
    <col min="3" max="3" width="10.85546875" style="4" customWidth="1"/>
    <col min="4" max="4" width="13.5703125" style="4" customWidth="1"/>
    <col min="5" max="10" width="9.140625" style="4"/>
    <col min="11" max="11" width="13.85546875" style="4" customWidth="1"/>
    <col min="12" max="12" width="8.85546875" style="4" bestFit="1" customWidth="1"/>
    <col min="13" max="13" width="13.5703125" style="4" customWidth="1"/>
    <col min="14" max="14" width="13.7109375" style="4" customWidth="1"/>
    <col min="15" max="16384" width="9.140625" style="4"/>
  </cols>
  <sheetData>
    <row r="1" spans="1:19" s="1" customFormat="1" x14ac:dyDescent="0.25">
      <c r="A1" s="247"/>
      <c r="B1" s="247"/>
      <c r="C1" s="248"/>
      <c r="D1" s="249"/>
      <c r="H1" s="276"/>
      <c r="J1" s="250"/>
      <c r="K1" s="595" t="s">
        <v>3655</v>
      </c>
      <c r="L1" s="595"/>
      <c r="M1" s="251">
        <f>IF('!Dados'!G3="Com Desoneração",'!Dados'!C6,'!Dados'!C7)</f>
        <v>0.2026</v>
      </c>
      <c r="N1" s="250"/>
      <c r="O1" s="250"/>
      <c r="P1" s="250"/>
    </row>
    <row r="2" spans="1:19" s="1" customFormat="1" ht="15" customHeight="1" x14ac:dyDescent="0.25">
      <c r="A2" s="247"/>
      <c r="B2" s="252"/>
      <c r="C2" s="252"/>
      <c r="D2" s="253"/>
      <c r="H2" s="257"/>
      <c r="I2" s="250"/>
      <c r="J2" s="250"/>
      <c r="K2" s="250"/>
      <c r="L2" s="250"/>
      <c r="M2" s="250"/>
      <c r="N2" s="250"/>
      <c r="O2" s="250"/>
      <c r="P2" s="250"/>
    </row>
    <row r="3" spans="1:19" s="1" customFormat="1" x14ac:dyDescent="0.25">
      <c r="A3" s="247"/>
      <c r="B3" s="252"/>
      <c r="C3" s="252"/>
      <c r="D3" s="253"/>
      <c r="E3" s="254"/>
      <c r="F3" s="255"/>
      <c r="G3" s="256"/>
      <c r="H3" s="257"/>
      <c r="I3" s="250"/>
      <c r="J3" s="250"/>
      <c r="K3" s="250"/>
      <c r="L3" s="250"/>
      <c r="M3" s="250"/>
      <c r="N3" s="250"/>
      <c r="O3" s="250"/>
      <c r="P3" s="250"/>
    </row>
    <row r="4" spans="1:19" s="1" customFormat="1" x14ac:dyDescent="0.25">
      <c r="A4" s="258"/>
      <c r="B4" s="258"/>
      <c r="C4" s="258"/>
      <c r="D4" s="259"/>
      <c r="E4" s="260"/>
      <c r="F4" s="261"/>
      <c r="G4" s="256"/>
      <c r="H4" s="262"/>
      <c r="L4" s="250"/>
      <c r="M4" s="250"/>
      <c r="N4" s="250"/>
      <c r="O4" s="250"/>
      <c r="P4" s="250"/>
    </row>
    <row r="5" spans="1:19" s="1" customFormat="1" ht="15.75" x14ac:dyDescent="0.25">
      <c r="B5" s="263" t="s">
        <v>16321</v>
      </c>
      <c r="C5" s="264"/>
      <c r="D5" s="265"/>
      <c r="E5" s="266"/>
      <c r="F5" s="267"/>
      <c r="H5" s="268"/>
    </row>
    <row r="6" spans="1:19" s="1" customFormat="1" x14ac:dyDescent="0.25">
      <c r="B6" s="270" t="s">
        <v>16297</v>
      </c>
      <c r="C6" s="258"/>
      <c r="D6" s="259"/>
      <c r="F6" s="256"/>
      <c r="H6" s="271"/>
      <c r="M6" s="269" t="s">
        <v>16298</v>
      </c>
    </row>
    <row r="7" spans="1:19" s="1" customFormat="1" x14ac:dyDescent="0.25">
      <c r="B7" s="201" t="s">
        <v>3723</v>
      </c>
      <c r="C7" s="258"/>
      <c r="D7" s="259"/>
      <c r="F7" s="256"/>
      <c r="H7" s="201"/>
      <c r="M7" s="272" t="s">
        <v>16299</v>
      </c>
    </row>
    <row r="8" spans="1:19" s="1" customFormat="1" x14ac:dyDescent="0.25">
      <c r="B8" s="201" t="s">
        <v>3866</v>
      </c>
      <c r="C8" s="258"/>
      <c r="D8" s="259"/>
      <c r="E8" s="273"/>
      <c r="F8" s="272"/>
      <c r="H8" s="271"/>
      <c r="M8" s="272" t="str">
        <f>IF('!Dados'!G3="Com Desoneração",'!Dados'!E6,'!Dados'!E7)</f>
        <v>LEIS SOCIAIS HORISTAS: 110,69%</v>
      </c>
    </row>
    <row r="9" spans="1:19" s="1" customFormat="1" x14ac:dyDescent="0.25">
      <c r="B9" s="201" t="s">
        <v>3867</v>
      </c>
      <c r="C9" s="258"/>
      <c r="D9" s="249"/>
      <c r="E9" s="273"/>
      <c r="F9" s="272"/>
      <c r="H9" s="262"/>
      <c r="M9" s="272" t="str">
        <f>IF('!Dados'!G3="Com Desoneração",'!Dados'!G6,'!Dados'!G7)</f>
        <v>LEIS SOCIAIS MENSALISTAS: 70,40%</v>
      </c>
    </row>
    <row r="10" spans="1:19" x14ac:dyDescent="0.2">
      <c r="A10" s="277"/>
      <c r="B10" s="201"/>
      <c r="C10" s="278"/>
      <c r="D10" s="278"/>
      <c r="E10" s="278"/>
      <c r="F10" s="278"/>
      <c r="G10" s="278"/>
      <c r="H10" s="1"/>
      <c r="I10" s="1"/>
      <c r="J10" s="1"/>
      <c r="K10" s="1"/>
      <c r="L10" s="1"/>
      <c r="M10" s="272" t="str">
        <f>IF('!Dados'!G3="Com Desoneração",'!Dados'!I6,'!Dados'!I7)</f>
        <v>TABELA DE REFERÊNCIA:. SINAPI - OUTUBRO DE 2023 SEM DESONERAÇÃO</v>
      </c>
      <c r="N10" s="1"/>
      <c r="Q10" s="279"/>
      <c r="R10" s="279"/>
      <c r="S10" s="279"/>
    </row>
    <row r="11" spans="1:19" ht="25.5" customHeight="1" x14ac:dyDescent="0.2">
      <c r="A11" s="249"/>
      <c r="B11" s="613" t="s">
        <v>4748</v>
      </c>
      <c r="C11" s="613"/>
      <c r="D11" s="613"/>
      <c r="E11" s="613"/>
      <c r="F11" s="613"/>
      <c r="G11" s="613"/>
      <c r="H11" s="613"/>
      <c r="I11" s="613"/>
      <c r="J11" s="613"/>
      <c r="K11" s="613"/>
      <c r="L11" s="613"/>
      <c r="M11" s="613"/>
      <c r="N11" s="1"/>
      <c r="Q11" s="279"/>
      <c r="R11" s="279"/>
      <c r="S11" s="279"/>
    </row>
    <row r="12" spans="1:19" x14ac:dyDescent="0.2">
      <c r="A12" s="249"/>
      <c r="B12" s="249"/>
      <c r="C12" s="249"/>
      <c r="D12" s="249"/>
      <c r="E12" s="249"/>
      <c r="F12" s="249"/>
      <c r="G12" s="614" t="str">
        <f>IF('!Dados'!G3="Com Desoneração","(ES) Encargos Sociais Desonerados:","(ES) Encargos Sociais Onerados:")</f>
        <v>(ES) Encargos Sociais Onerados:</v>
      </c>
      <c r="H12" s="614"/>
      <c r="I12" s="614"/>
      <c r="J12" s="614"/>
      <c r="K12" s="614" t="s">
        <v>4749</v>
      </c>
      <c r="L12" s="614"/>
      <c r="M12" s="280">
        <f>IF('!Dados'!G3="Com Desoneração",'!Dados'!F6,'!Dados'!F7)</f>
        <v>1.1069</v>
      </c>
      <c r="N12" s="281">
        <f>1+M12</f>
        <v>2.1069</v>
      </c>
      <c r="Q12" s="282"/>
      <c r="R12" s="282"/>
      <c r="S12" s="282"/>
    </row>
    <row r="13" spans="1:19" x14ac:dyDescent="0.2">
      <c r="A13" s="249"/>
      <c r="B13" s="249"/>
      <c r="C13" s="249"/>
      <c r="D13" s="249"/>
      <c r="E13" s="249"/>
      <c r="F13" s="249"/>
      <c r="G13" s="615"/>
      <c r="H13" s="615"/>
      <c r="I13" s="615"/>
      <c r="J13" s="615"/>
      <c r="K13" s="616" t="s">
        <v>4750</v>
      </c>
      <c r="L13" s="616"/>
      <c r="M13" s="283">
        <f>IF('!Dados'!G3="Com Desoneração",'!Dados'!H6,'!Dados'!H7)</f>
        <v>0.70399999999999996</v>
      </c>
      <c r="N13" s="281">
        <f>1+M13</f>
        <v>1.704</v>
      </c>
      <c r="Q13" s="282"/>
      <c r="R13" s="282"/>
      <c r="S13" s="282"/>
    </row>
    <row r="14" spans="1:19" ht="25.5" x14ac:dyDescent="0.2">
      <c r="A14" s="249"/>
      <c r="B14" s="5" t="s">
        <v>3656</v>
      </c>
      <c r="C14" s="610" t="s">
        <v>3657</v>
      </c>
      <c r="D14" s="611"/>
      <c r="E14" s="611"/>
      <c r="F14" s="611"/>
      <c r="G14" s="611"/>
      <c r="H14" s="611"/>
      <c r="I14" s="612"/>
      <c r="J14" s="5" t="s">
        <v>3658</v>
      </c>
      <c r="K14" s="5" t="s">
        <v>4751</v>
      </c>
      <c r="L14" s="5" t="s">
        <v>3659</v>
      </c>
      <c r="M14" s="5" t="s">
        <v>3660</v>
      </c>
      <c r="N14" s="1"/>
      <c r="Q14" s="279"/>
      <c r="R14" s="279"/>
      <c r="S14" s="279"/>
    </row>
    <row r="15" spans="1:19" ht="25.5" x14ac:dyDescent="0.2">
      <c r="A15" s="2"/>
      <c r="B15" s="284" t="s">
        <v>4746</v>
      </c>
      <c r="C15" s="285" t="s">
        <v>4752</v>
      </c>
      <c r="D15" s="285"/>
      <c r="E15" s="285"/>
      <c r="F15" s="285"/>
      <c r="G15" s="285"/>
      <c r="H15" s="285"/>
      <c r="I15" s="285"/>
      <c r="J15" s="286" t="s">
        <v>3661</v>
      </c>
      <c r="K15" s="287">
        <f>L48</f>
        <v>4726.9962599999999</v>
      </c>
      <c r="L15" s="288">
        <v>2</v>
      </c>
      <c r="M15" s="289">
        <f>L15*K15</f>
        <v>9453.9925199999998</v>
      </c>
      <c r="N15" s="1"/>
      <c r="Q15" s="279"/>
      <c r="R15" s="279"/>
      <c r="S15" s="279"/>
    </row>
    <row r="16" spans="1:19" x14ac:dyDescent="0.2">
      <c r="A16" s="6"/>
      <c r="B16" s="290"/>
      <c r="C16" s="290"/>
      <c r="D16" s="290"/>
      <c r="E16" s="290"/>
      <c r="F16" s="290"/>
      <c r="G16" s="290"/>
      <c r="H16" s="290"/>
      <c r="I16" s="290"/>
      <c r="J16" s="290"/>
      <c r="K16" s="290"/>
      <c r="L16" s="290"/>
      <c r="M16" s="290"/>
      <c r="N16" s="1"/>
      <c r="Q16" s="279"/>
      <c r="R16" s="279"/>
      <c r="S16" s="279"/>
    </row>
    <row r="17" spans="1:19" x14ac:dyDescent="0.2">
      <c r="A17" s="6"/>
      <c r="B17" s="290"/>
      <c r="C17" s="290"/>
      <c r="D17" s="619"/>
      <c r="E17" s="619"/>
      <c r="F17" s="619"/>
      <c r="G17" s="619"/>
      <c r="H17" s="291" t="s">
        <v>4753</v>
      </c>
      <c r="I17" s="620" t="s">
        <v>3657</v>
      </c>
      <c r="J17" s="620"/>
      <c r="K17" s="620"/>
      <c r="L17" s="292" t="s">
        <v>3658</v>
      </c>
      <c r="M17" s="293" t="s">
        <v>4754</v>
      </c>
      <c r="N17" s="1"/>
      <c r="Q17" s="279"/>
      <c r="R17" s="279"/>
      <c r="S17" s="279"/>
    </row>
    <row r="18" spans="1:19" x14ac:dyDescent="0.2">
      <c r="A18" s="294"/>
      <c r="B18" s="295"/>
      <c r="C18" s="296"/>
      <c r="D18" s="621" t="s">
        <v>4755</v>
      </c>
      <c r="E18" s="621"/>
      <c r="F18" s="621"/>
      <c r="G18" s="621"/>
      <c r="H18" s="297">
        <v>41776</v>
      </c>
      <c r="I18" s="621" t="s">
        <v>4756</v>
      </c>
      <c r="J18" s="621"/>
      <c r="K18" s="621"/>
      <c r="L18" s="298" t="s">
        <v>517</v>
      </c>
      <c r="M18" s="299">
        <f>IF('!Dados'!$G$3="Com Desoneração",VLOOKUP(H18,'INS-SIN-CD-10-2023'!A:D,4,FALSE),VLOOKUP(H18,'INS-SIN-SD-10-2023'!A:D,4,FALSE))</f>
        <v>20.14</v>
      </c>
      <c r="N18" s="1"/>
      <c r="Q18" s="279"/>
      <c r="R18" s="279"/>
      <c r="S18" s="279"/>
    </row>
    <row r="19" spans="1:19" x14ac:dyDescent="0.2">
      <c r="A19" s="294"/>
      <c r="B19" s="295"/>
      <c r="C19" s="300"/>
      <c r="D19" s="301"/>
      <c r="E19" s="301"/>
      <c r="F19" s="301"/>
      <c r="G19" s="301"/>
      <c r="H19" s="302"/>
      <c r="I19" s="301"/>
      <c r="J19" s="301"/>
      <c r="K19" s="301"/>
      <c r="L19" s="303"/>
      <c r="M19" s="304"/>
      <c r="N19" s="1"/>
    </row>
    <row r="20" spans="1:19" x14ac:dyDescent="0.2">
      <c r="A20" s="294"/>
      <c r="B20" s="295"/>
      <c r="C20" s="296"/>
      <c r="D20" s="621" t="s">
        <v>4757</v>
      </c>
      <c r="E20" s="621"/>
      <c r="F20" s="621"/>
      <c r="G20" s="621"/>
      <c r="H20" s="621"/>
      <c r="I20" s="622">
        <v>0</v>
      </c>
      <c r="J20" s="622"/>
      <c r="K20" s="623">
        <v>0</v>
      </c>
      <c r="L20" s="623"/>
      <c r="M20" s="305"/>
      <c r="N20" s="1"/>
    </row>
    <row r="21" spans="1:19" x14ac:dyDescent="0.2">
      <c r="A21" s="294"/>
      <c r="B21" s="295"/>
      <c r="C21" s="296"/>
      <c r="D21" s="624" t="s">
        <v>4758</v>
      </c>
      <c r="E21" s="624"/>
      <c r="F21" s="624"/>
      <c r="G21" s="624"/>
      <c r="H21" s="624"/>
      <c r="I21" s="624"/>
      <c r="J21" s="624"/>
      <c r="K21" s="624"/>
      <c r="L21" s="624"/>
      <c r="M21" s="306">
        <f>ROUND(M18/$N$12,2)</f>
        <v>9.56</v>
      </c>
      <c r="N21" s="1"/>
    </row>
    <row r="22" spans="1:19" x14ac:dyDescent="0.2">
      <c r="A22" s="294"/>
      <c r="B22" s="295"/>
      <c r="C22" s="296"/>
      <c r="D22" s="621" t="s">
        <v>4759</v>
      </c>
      <c r="E22" s="621"/>
      <c r="F22" s="621"/>
      <c r="G22" s="621"/>
      <c r="H22" s="621"/>
      <c r="I22" s="622">
        <v>0</v>
      </c>
      <c r="J22" s="622"/>
      <c r="K22" s="623">
        <v>0</v>
      </c>
      <c r="L22" s="623"/>
      <c r="M22" s="307"/>
      <c r="N22" s="1"/>
    </row>
    <row r="23" spans="1:19" x14ac:dyDescent="0.2">
      <c r="A23" s="294"/>
      <c r="B23" s="295"/>
      <c r="C23" s="296"/>
      <c r="D23" s="624" t="s">
        <v>4760</v>
      </c>
      <c r="E23" s="624"/>
      <c r="F23" s="624"/>
      <c r="G23" s="624"/>
      <c r="H23" s="624"/>
      <c r="I23" s="624"/>
      <c r="J23" s="624"/>
      <c r="K23" s="624"/>
      <c r="L23" s="624"/>
      <c r="M23" s="306">
        <f>ROUND(M21*$N$13,2)</f>
        <v>16.29</v>
      </c>
      <c r="N23" s="1"/>
    </row>
    <row r="24" spans="1:19" x14ac:dyDescent="0.2">
      <c r="A24" s="294"/>
      <c r="B24" s="295"/>
      <c r="C24" s="296"/>
      <c r="D24" s="308"/>
      <c r="E24" s="308"/>
      <c r="F24" s="308"/>
      <c r="G24" s="308"/>
      <c r="H24" s="308"/>
      <c r="I24" s="308"/>
      <c r="J24" s="308"/>
      <c r="K24" s="308"/>
      <c r="L24" s="308"/>
      <c r="M24" s="308"/>
      <c r="N24" s="1"/>
    </row>
    <row r="25" spans="1:19" x14ac:dyDescent="0.2">
      <c r="A25" s="294"/>
      <c r="B25" s="295"/>
      <c r="C25" s="296"/>
      <c r="D25" s="617" t="s">
        <v>4761</v>
      </c>
      <c r="E25" s="617"/>
      <c r="F25" s="617"/>
      <c r="G25" s="617"/>
      <c r="H25" s="617"/>
      <c r="I25" s="617"/>
      <c r="J25" s="617"/>
      <c r="K25" s="617"/>
      <c r="L25" s="618">
        <v>7.33</v>
      </c>
      <c r="M25" s="618"/>
      <c r="N25" s="1"/>
    </row>
    <row r="26" spans="1:19" x14ac:dyDescent="0.2">
      <c r="A26" s="294"/>
      <c r="B26" s="295"/>
      <c r="C26" s="296"/>
      <c r="D26" s="617" t="s">
        <v>4762</v>
      </c>
      <c r="E26" s="617"/>
      <c r="F26" s="617"/>
      <c r="G26" s="617"/>
      <c r="H26" s="617"/>
      <c r="I26" s="617"/>
      <c r="J26" s="617"/>
      <c r="K26" s="617"/>
      <c r="L26" s="625"/>
      <c r="M26" s="625"/>
      <c r="N26" s="1"/>
    </row>
    <row r="27" spans="1:19" x14ac:dyDescent="0.2">
      <c r="A27" s="294"/>
      <c r="B27" s="295"/>
      <c r="C27" s="296"/>
      <c r="D27" s="617" t="s">
        <v>4763</v>
      </c>
      <c r="E27" s="617"/>
      <c r="F27" s="617"/>
      <c r="G27" s="617"/>
      <c r="H27" s="617"/>
      <c r="I27" s="617"/>
      <c r="J27" s="617"/>
      <c r="K27" s="617"/>
      <c r="L27" s="626">
        <v>30</v>
      </c>
      <c r="M27" s="626"/>
      <c r="N27" s="1"/>
    </row>
    <row r="28" spans="1:19" x14ac:dyDescent="0.2">
      <c r="A28" s="294"/>
      <c r="B28" s="295"/>
      <c r="C28" s="296"/>
      <c r="D28" s="624" t="s">
        <v>4764</v>
      </c>
      <c r="E28" s="624"/>
      <c r="F28" s="624"/>
      <c r="G28" s="624"/>
      <c r="H28" s="624"/>
      <c r="I28" s="624"/>
      <c r="J28" s="624"/>
      <c r="K28" s="624"/>
      <c r="L28" s="625">
        <f>ROUND(L25*L27,0)</f>
        <v>220</v>
      </c>
      <c r="M28" s="625"/>
      <c r="N28" s="1"/>
    </row>
    <row r="29" spans="1:19" x14ac:dyDescent="0.2">
      <c r="A29" s="294"/>
      <c r="B29" s="295"/>
      <c r="C29" s="296"/>
      <c r="D29" s="617" t="s">
        <v>4765</v>
      </c>
      <c r="E29" s="617"/>
      <c r="F29" s="617"/>
      <c r="G29" s="617"/>
      <c r="H29" s="617"/>
      <c r="I29" s="617"/>
      <c r="J29" s="617"/>
      <c r="K29" s="617"/>
      <c r="L29" s="625"/>
      <c r="M29" s="625"/>
      <c r="N29" s="1"/>
    </row>
    <row r="30" spans="1:19" x14ac:dyDescent="0.2">
      <c r="A30" s="294"/>
      <c r="B30" s="295"/>
      <c r="C30" s="296"/>
      <c r="D30" s="617" t="s">
        <v>4766</v>
      </c>
      <c r="E30" s="617"/>
      <c r="F30" s="617"/>
      <c r="G30" s="617"/>
      <c r="H30" s="617"/>
      <c r="I30" s="617"/>
      <c r="J30" s="617"/>
      <c r="K30" s="617"/>
      <c r="L30" s="627">
        <v>1</v>
      </c>
      <c r="M30" s="627"/>
      <c r="N30" s="1"/>
    </row>
    <row r="31" spans="1:19" x14ac:dyDescent="0.2">
      <c r="A31" s="294"/>
      <c r="B31" s="295"/>
      <c r="C31" s="296"/>
      <c r="D31" s="628" t="s">
        <v>4767</v>
      </c>
      <c r="E31" s="628"/>
      <c r="F31" s="628"/>
      <c r="G31" s="628"/>
      <c r="H31" s="628"/>
      <c r="I31" s="628"/>
      <c r="J31" s="628"/>
      <c r="K31" s="628"/>
      <c r="L31" s="629">
        <f>M23*L28*L30</f>
        <v>3583.7999999999997</v>
      </c>
      <c r="M31" s="629"/>
      <c r="N31" s="1"/>
    </row>
    <row r="32" spans="1:19" x14ac:dyDescent="0.2">
      <c r="A32" s="294"/>
      <c r="B32" s="295"/>
      <c r="C32" s="296"/>
      <c r="D32" s="308"/>
      <c r="E32" s="308"/>
      <c r="F32" s="309"/>
      <c r="G32" s="309"/>
      <c r="H32" s="309"/>
      <c r="I32" s="309"/>
      <c r="J32" s="309"/>
      <c r="K32" s="309"/>
      <c r="L32" s="309"/>
      <c r="M32" s="309"/>
      <c r="N32" s="1"/>
    </row>
    <row r="33" spans="1:14" ht="25.5" x14ac:dyDescent="0.2">
      <c r="A33" s="2"/>
      <c r="B33" s="310" t="s">
        <v>4768</v>
      </c>
      <c r="C33" s="630" t="s">
        <v>4769</v>
      </c>
      <c r="D33" s="631"/>
      <c r="E33" s="631"/>
      <c r="F33" s="631"/>
      <c r="G33" s="631"/>
      <c r="H33" s="631"/>
      <c r="I33" s="632"/>
      <c r="J33" s="311" t="s">
        <v>3661</v>
      </c>
      <c r="K33" s="312">
        <f>L36*M36</f>
        <v>9.6762599999999992</v>
      </c>
      <c r="L33" s="313">
        <v>1</v>
      </c>
      <c r="M33" s="314">
        <f>L33*K33</f>
        <v>9.6762599999999992</v>
      </c>
      <c r="N33" s="1"/>
    </row>
    <row r="34" spans="1:14" x14ac:dyDescent="0.2">
      <c r="A34" s="294"/>
      <c r="B34" s="309"/>
      <c r="C34" s="309"/>
      <c r="D34" s="309"/>
      <c r="E34" s="309"/>
      <c r="F34" s="309"/>
      <c r="G34" s="309"/>
      <c r="H34" s="309"/>
      <c r="I34" s="309"/>
      <c r="J34" s="309"/>
      <c r="K34" s="309"/>
      <c r="L34" s="309"/>
      <c r="M34" s="309"/>
      <c r="N34" s="1"/>
    </row>
    <row r="35" spans="1:14" x14ac:dyDescent="0.2">
      <c r="A35" s="294"/>
      <c r="B35" s="295"/>
      <c r="C35" s="296"/>
      <c r="D35" s="315" t="s">
        <v>4753</v>
      </c>
      <c r="E35" s="633" t="s">
        <v>3657</v>
      </c>
      <c r="F35" s="633"/>
      <c r="G35" s="633"/>
      <c r="H35" s="633"/>
      <c r="I35" s="633"/>
      <c r="J35" s="633"/>
      <c r="K35" s="633"/>
      <c r="L35" s="316" t="s">
        <v>4770</v>
      </c>
      <c r="M35" s="317" t="s">
        <v>4754</v>
      </c>
      <c r="N35" s="1"/>
    </row>
    <row r="36" spans="1:14" x14ac:dyDescent="0.2">
      <c r="A36" s="294"/>
      <c r="B36" s="295"/>
      <c r="C36" s="296"/>
      <c r="D36" s="297" t="s">
        <v>4771</v>
      </c>
      <c r="E36" s="621" t="s">
        <v>4756</v>
      </c>
      <c r="F36" s="621"/>
      <c r="G36" s="621"/>
      <c r="H36" s="621"/>
      <c r="I36" s="621"/>
      <c r="J36" s="621"/>
      <c r="K36" s="621"/>
      <c r="L36" s="318">
        <v>2.7000000000000001E-3</v>
      </c>
      <c r="M36" s="299">
        <f>L31</f>
        <v>3583.7999999999997</v>
      </c>
      <c r="N36" s="1"/>
    </row>
    <row r="37" spans="1:14" x14ac:dyDescent="0.2">
      <c r="A37" s="294"/>
      <c r="B37" s="295"/>
      <c r="C37" s="296"/>
      <c r="D37" s="308"/>
      <c r="E37" s="308"/>
      <c r="F37" s="309"/>
      <c r="G37" s="309"/>
      <c r="H37" s="309"/>
      <c r="I37" s="309"/>
      <c r="J37" s="309"/>
      <c r="K37" s="309"/>
      <c r="L37" s="309"/>
      <c r="M37" s="309"/>
      <c r="N37" s="1"/>
    </row>
    <row r="38" spans="1:14" x14ac:dyDescent="0.2">
      <c r="A38" s="294"/>
      <c r="B38" s="295"/>
      <c r="C38" s="296"/>
      <c r="D38" s="308"/>
      <c r="E38" s="308"/>
      <c r="F38" s="309"/>
      <c r="G38" s="309"/>
      <c r="H38" s="309"/>
      <c r="I38" s="309"/>
      <c r="J38" s="309"/>
      <c r="K38" s="309"/>
      <c r="L38" s="309"/>
      <c r="M38" s="309"/>
      <c r="N38" s="1"/>
    </row>
    <row r="39" spans="1:14" x14ac:dyDescent="0.2">
      <c r="A39" s="294"/>
      <c r="B39" s="295"/>
      <c r="C39" s="319"/>
      <c r="D39" s="315" t="s">
        <v>4753</v>
      </c>
      <c r="E39" s="633" t="s">
        <v>3657</v>
      </c>
      <c r="F39" s="633"/>
      <c r="G39" s="633"/>
      <c r="H39" s="633"/>
      <c r="I39" s="633"/>
      <c r="J39" s="633"/>
      <c r="K39" s="633"/>
      <c r="L39" s="316" t="s">
        <v>3658</v>
      </c>
      <c r="M39" s="317" t="s">
        <v>4754</v>
      </c>
      <c r="N39" s="1"/>
    </row>
    <row r="40" spans="1:14" x14ac:dyDescent="0.2">
      <c r="A40" s="294"/>
      <c r="B40" s="295"/>
      <c r="C40" s="319"/>
      <c r="D40" s="297">
        <v>40862</v>
      </c>
      <c r="E40" s="621" t="s">
        <v>4772</v>
      </c>
      <c r="F40" s="621"/>
      <c r="G40" s="621"/>
      <c r="H40" s="621"/>
      <c r="I40" s="621"/>
      <c r="J40" s="621"/>
      <c r="K40" s="621"/>
      <c r="L40" s="298" t="s">
        <v>90</v>
      </c>
      <c r="M40" s="299">
        <f>IF('!Dados'!$G$3="Com Desoneração",VLOOKUP(D40,'INS-SIN-CD-10-2023'!A:D,4,FALSE),VLOOKUP(D40,'INS-SIN-SD-10-2023'!A:D,4,FALSE))</f>
        <v>620.25</v>
      </c>
      <c r="N40" s="1"/>
    </row>
    <row r="41" spans="1:14" x14ac:dyDescent="0.2">
      <c r="A41" s="294"/>
      <c r="B41" s="295"/>
      <c r="C41" s="319"/>
      <c r="D41" s="297">
        <v>40861</v>
      </c>
      <c r="E41" s="621" t="s">
        <v>4773</v>
      </c>
      <c r="F41" s="621"/>
      <c r="G41" s="621"/>
      <c r="H41" s="621"/>
      <c r="I41" s="621"/>
      <c r="J41" s="621"/>
      <c r="K41" s="621"/>
      <c r="L41" s="298" t="s">
        <v>90</v>
      </c>
      <c r="M41" s="299">
        <f>IF('!Dados'!$G$3="Com Desoneração",VLOOKUP(D41,'INS-SIN-CD-10-2023'!A:D,4,FALSE),VLOOKUP(D41,'INS-SIN-SD-10-2023'!A:D,4,FALSE))</f>
        <v>282.98</v>
      </c>
      <c r="N41" s="1"/>
    </row>
    <row r="42" spans="1:14" x14ac:dyDescent="0.2">
      <c r="A42" s="294"/>
      <c r="B42" s="295"/>
      <c r="C42" s="319"/>
      <c r="D42" s="297">
        <v>40863</v>
      </c>
      <c r="E42" s="621" t="s">
        <v>4744</v>
      </c>
      <c r="F42" s="621"/>
      <c r="G42" s="621"/>
      <c r="H42" s="621"/>
      <c r="I42" s="621"/>
      <c r="J42" s="621"/>
      <c r="K42" s="621"/>
      <c r="L42" s="298" t="s">
        <v>90</v>
      </c>
      <c r="M42" s="299">
        <f>IF('!Dados'!$G$3="Com Desoneração",VLOOKUP(D42,'INS-SIN-CD-10-2023'!A:D,4,FALSE),VLOOKUP(D42,'INS-SIN-SD-10-2023'!A:D,4,FALSE))</f>
        <v>215.56</v>
      </c>
      <c r="N42" s="1"/>
    </row>
    <row r="43" spans="1:14" x14ac:dyDescent="0.2">
      <c r="A43" s="294"/>
      <c r="B43" s="295"/>
      <c r="C43" s="296"/>
      <c r="D43" s="297">
        <v>40864</v>
      </c>
      <c r="E43" s="621" t="s">
        <v>4745</v>
      </c>
      <c r="F43" s="621"/>
      <c r="G43" s="621"/>
      <c r="H43" s="621"/>
      <c r="I43" s="621"/>
      <c r="J43" s="621"/>
      <c r="K43" s="621"/>
      <c r="L43" s="298" t="s">
        <v>90</v>
      </c>
      <c r="M43" s="299">
        <f>IF('!Dados'!$G$3="Com Desoneração",VLOOKUP(D43,'INS-SIN-CD-10-2023'!A:D,4,FALSE),VLOOKUP(D43,'INS-SIN-SD-10-2023'!A:D,4,FALSE))</f>
        <v>12.89</v>
      </c>
      <c r="N43" s="1"/>
    </row>
    <row r="44" spans="1:14" ht="12.75" customHeight="1" x14ac:dyDescent="0.2">
      <c r="A44" s="294"/>
      <c r="B44" s="295"/>
      <c r="C44" s="296"/>
      <c r="D44" s="297">
        <v>43467</v>
      </c>
      <c r="E44" s="634" t="s">
        <v>4774</v>
      </c>
      <c r="F44" s="635"/>
      <c r="G44" s="635"/>
      <c r="H44" s="635"/>
      <c r="I44" s="635"/>
      <c r="J44" s="635"/>
      <c r="K44" s="636"/>
      <c r="L44" s="298" t="s">
        <v>90</v>
      </c>
      <c r="M44" s="299">
        <f>IF('!Dados'!$G$3="Com Desoneração",VLOOKUP(D44,'INS-SIN-CD-10-2023'!A:D,4,FALSE),VLOOKUP(D44,'INS-SIN-SD-10-2023'!A:D,4,FALSE))</f>
        <v>0.59</v>
      </c>
      <c r="N44" s="1"/>
    </row>
    <row r="45" spans="1:14" ht="12.75" customHeight="1" x14ac:dyDescent="0.2">
      <c r="A45" s="294"/>
      <c r="B45" s="295"/>
      <c r="C45" s="296"/>
      <c r="D45" s="297">
        <v>43491</v>
      </c>
      <c r="E45" s="634" t="s">
        <v>4775</v>
      </c>
      <c r="F45" s="635"/>
      <c r="G45" s="635"/>
      <c r="H45" s="635"/>
      <c r="I45" s="635"/>
      <c r="J45" s="635"/>
      <c r="K45" s="636"/>
      <c r="L45" s="298" t="s">
        <v>90</v>
      </c>
      <c r="M45" s="299">
        <f>IF('!Dados'!$G$3="Com Desoneração",VLOOKUP(D45,'INS-SIN-CD-10-2023'!A:D,4,FALSE),VLOOKUP(D45,'INS-SIN-SD-10-2023'!A:D,4,FALSE))</f>
        <v>1.25</v>
      </c>
      <c r="N45" s="1"/>
    </row>
    <row r="46" spans="1:14" x14ac:dyDescent="0.2">
      <c r="A46" s="294"/>
      <c r="B46" s="295"/>
      <c r="C46" s="296"/>
      <c r="D46" s="297" t="str">
        <f>B33</f>
        <v>COMP. 95388-N</v>
      </c>
      <c r="E46" s="621" t="str">
        <f>C33</f>
        <v>CURSO DE CAPACITAÇÃO PARA VIGIA NOTURNO (ENCARGOS COMPLEMENTARES) - (MENSALISTA)</v>
      </c>
      <c r="F46" s="621"/>
      <c r="G46" s="621"/>
      <c r="H46" s="621"/>
      <c r="I46" s="621"/>
      <c r="J46" s="621"/>
      <c r="K46" s="621"/>
      <c r="L46" s="298" t="str">
        <f>J33</f>
        <v>MÊS</v>
      </c>
      <c r="M46" s="320">
        <f>M33</f>
        <v>9.6762599999999992</v>
      </c>
      <c r="N46" s="1"/>
    </row>
    <row r="47" spans="1:14" x14ac:dyDescent="0.2">
      <c r="A47" s="294"/>
      <c r="B47" s="295"/>
      <c r="C47" s="296"/>
      <c r="D47" s="297" t="s">
        <v>4771</v>
      </c>
      <c r="E47" s="621" t="s">
        <v>4756</v>
      </c>
      <c r="F47" s="621"/>
      <c r="G47" s="621"/>
      <c r="H47" s="621"/>
      <c r="I47" s="621"/>
      <c r="J47" s="621"/>
      <c r="K47" s="621"/>
      <c r="L47" s="298" t="s">
        <v>90</v>
      </c>
      <c r="M47" s="320">
        <f>L31</f>
        <v>3583.7999999999997</v>
      </c>
      <c r="N47" s="1"/>
    </row>
    <row r="48" spans="1:14" x14ac:dyDescent="0.2">
      <c r="A48" s="294"/>
      <c r="B48" s="295"/>
      <c r="C48" s="296"/>
      <c r="D48" s="637" t="s">
        <v>4776</v>
      </c>
      <c r="E48" s="637"/>
      <c r="F48" s="637"/>
      <c r="G48" s="637"/>
      <c r="H48" s="637"/>
      <c r="I48" s="637"/>
      <c r="J48" s="637"/>
      <c r="K48" s="637"/>
      <c r="L48" s="638">
        <f>M47+M46+M43+M42+M41+M40+M44+M45</f>
        <v>4726.9962599999999</v>
      </c>
      <c r="M48" s="638"/>
      <c r="N48" s="321"/>
    </row>
    <row r="49" spans="1:14" x14ac:dyDescent="0.2">
      <c r="A49" s="294"/>
      <c r="B49" s="295"/>
      <c r="C49" s="296"/>
      <c r="D49" s="308"/>
      <c r="E49" s="309"/>
      <c r="F49" s="309"/>
      <c r="G49" s="309"/>
      <c r="H49" s="309"/>
      <c r="I49" s="309"/>
      <c r="J49" s="309"/>
      <c r="K49" s="309"/>
      <c r="L49" s="309"/>
      <c r="M49" s="309"/>
      <c r="N49" s="1"/>
    </row>
    <row r="50" spans="1:14" x14ac:dyDescent="0.2">
      <c r="N50" s="1"/>
    </row>
    <row r="51" spans="1:14" x14ac:dyDescent="0.2">
      <c r="N51" s="1"/>
    </row>
    <row r="52" spans="1:14" ht="25.5" x14ac:dyDescent="0.2">
      <c r="A52" s="2"/>
      <c r="B52" s="284" t="s">
        <v>4747</v>
      </c>
      <c r="C52" s="285" t="s">
        <v>4777</v>
      </c>
      <c r="D52" s="285"/>
      <c r="E52" s="285"/>
      <c r="F52" s="285"/>
      <c r="G52" s="285"/>
      <c r="H52" s="285"/>
      <c r="I52" s="285"/>
      <c r="J52" s="286" t="s">
        <v>3661</v>
      </c>
      <c r="K52" s="287">
        <f>L70</f>
        <v>3755.941472</v>
      </c>
      <c r="L52" s="288">
        <v>2</v>
      </c>
      <c r="M52" s="289">
        <f>L52*K52</f>
        <v>7511.882944</v>
      </c>
      <c r="N52" s="1"/>
    </row>
    <row r="53" spans="1:14" x14ac:dyDescent="0.2">
      <c r="A53" s="6"/>
      <c r="B53" s="290"/>
      <c r="C53" s="290"/>
      <c r="D53" s="290"/>
      <c r="E53" s="290"/>
      <c r="F53" s="290"/>
      <c r="G53" s="290"/>
      <c r="H53" s="290"/>
      <c r="I53" s="290"/>
      <c r="J53" s="290"/>
      <c r="K53" s="290"/>
      <c r="L53" s="290"/>
      <c r="M53" s="290"/>
      <c r="N53" s="1"/>
    </row>
    <row r="54" spans="1:14" x14ac:dyDescent="0.2">
      <c r="A54" s="294"/>
      <c r="B54" s="295"/>
      <c r="C54" s="296"/>
      <c r="D54" s="308"/>
      <c r="E54" s="308"/>
      <c r="F54" s="309"/>
      <c r="G54" s="309"/>
      <c r="H54" s="309"/>
      <c r="I54" s="309"/>
      <c r="J54" s="309"/>
      <c r="K54" s="309"/>
      <c r="L54" s="309"/>
      <c r="M54" s="309"/>
      <c r="N54" s="1"/>
    </row>
    <row r="55" spans="1:14" ht="25.5" x14ac:dyDescent="0.2">
      <c r="A55" s="2"/>
      <c r="B55" s="310" t="s">
        <v>4778</v>
      </c>
      <c r="C55" s="630" t="s">
        <v>4779</v>
      </c>
      <c r="D55" s="631"/>
      <c r="E55" s="631"/>
      <c r="F55" s="631"/>
      <c r="G55" s="631"/>
      <c r="H55" s="631"/>
      <c r="I55" s="632"/>
      <c r="J55" s="311" t="s">
        <v>3661</v>
      </c>
      <c r="K55" s="312">
        <f>L58*M58</f>
        <v>7.0614720000000011</v>
      </c>
      <c r="L55" s="313">
        <v>1</v>
      </c>
      <c r="M55" s="314">
        <f>L55*K55</f>
        <v>7.0614720000000011</v>
      </c>
      <c r="N55" s="1"/>
    </row>
    <row r="56" spans="1:14" x14ac:dyDescent="0.2">
      <c r="A56" s="294"/>
      <c r="B56" s="309"/>
      <c r="C56" s="309"/>
      <c r="D56" s="309"/>
      <c r="E56" s="309"/>
      <c r="F56" s="309"/>
      <c r="G56" s="309"/>
      <c r="H56" s="309"/>
      <c r="I56" s="309"/>
      <c r="J56" s="309"/>
      <c r="K56" s="309"/>
      <c r="L56" s="309"/>
      <c r="M56" s="309"/>
      <c r="N56" s="1"/>
    </row>
    <row r="57" spans="1:14" x14ac:dyDescent="0.2">
      <c r="A57" s="294"/>
      <c r="B57" s="295"/>
      <c r="C57" s="296"/>
      <c r="D57" s="315" t="s">
        <v>4753</v>
      </c>
      <c r="E57" s="633" t="s">
        <v>3657</v>
      </c>
      <c r="F57" s="633"/>
      <c r="G57" s="633"/>
      <c r="H57" s="633"/>
      <c r="I57" s="633"/>
      <c r="J57" s="633"/>
      <c r="K57" s="633"/>
      <c r="L57" s="316" t="s">
        <v>4770</v>
      </c>
      <c r="M57" s="317" t="s">
        <v>4754</v>
      </c>
      <c r="N57" s="1"/>
    </row>
    <row r="58" spans="1:14" x14ac:dyDescent="0.2">
      <c r="A58" s="294"/>
      <c r="B58" s="295"/>
      <c r="C58" s="296"/>
      <c r="D58" s="297">
        <v>41096</v>
      </c>
      <c r="E58" s="634" t="s">
        <v>4780</v>
      </c>
      <c r="F58" s="635"/>
      <c r="G58" s="635"/>
      <c r="H58" s="635"/>
      <c r="I58" s="635"/>
      <c r="J58" s="635"/>
      <c r="K58" s="636"/>
      <c r="L58" s="318">
        <v>2.7000000000000001E-3</v>
      </c>
      <c r="M58" s="299">
        <f>IF('!Dados'!$G$3="Com Desoneração",VLOOKUP(D58,'INS-SIN-CD-10-2023'!A:D,4,FALSE),VLOOKUP(D58,'INS-SIN-SD-10-2023'!A:D,4,FALSE))</f>
        <v>2615.36</v>
      </c>
      <c r="N58" s="1"/>
    </row>
    <row r="59" spans="1:14" x14ac:dyDescent="0.2">
      <c r="A59" s="294"/>
      <c r="B59" s="295"/>
      <c r="C59" s="296"/>
      <c r="D59" s="308"/>
      <c r="E59" s="308"/>
      <c r="F59" s="309"/>
      <c r="G59" s="309"/>
      <c r="H59" s="309"/>
      <c r="I59" s="309"/>
      <c r="J59" s="309"/>
      <c r="K59" s="309"/>
      <c r="L59" s="309"/>
      <c r="M59" s="309"/>
      <c r="N59" s="1"/>
    </row>
    <row r="60" spans="1:14" x14ac:dyDescent="0.2">
      <c r="A60" s="294"/>
      <c r="B60" s="295"/>
      <c r="C60" s="296"/>
      <c r="D60" s="308"/>
      <c r="E60" s="308"/>
      <c r="F60" s="309"/>
      <c r="G60" s="309"/>
      <c r="H60" s="309"/>
      <c r="I60" s="309"/>
      <c r="J60" s="309"/>
      <c r="K60" s="309"/>
      <c r="L60" s="309"/>
      <c r="M60" s="309"/>
      <c r="N60" s="1"/>
    </row>
    <row r="61" spans="1:14" x14ac:dyDescent="0.2">
      <c r="A61" s="294"/>
      <c r="B61" s="295"/>
      <c r="C61" s="319"/>
      <c r="D61" s="315" t="s">
        <v>4753</v>
      </c>
      <c r="E61" s="633" t="s">
        <v>3657</v>
      </c>
      <c r="F61" s="633"/>
      <c r="G61" s="633"/>
      <c r="H61" s="633"/>
      <c r="I61" s="633"/>
      <c r="J61" s="633"/>
      <c r="K61" s="633"/>
      <c r="L61" s="316" t="s">
        <v>3658</v>
      </c>
      <c r="M61" s="317" t="s">
        <v>4754</v>
      </c>
      <c r="N61" s="1"/>
    </row>
    <row r="62" spans="1:14" x14ac:dyDescent="0.2">
      <c r="A62" s="294"/>
      <c r="B62" s="295"/>
      <c r="C62" s="319"/>
      <c r="D62" s="297">
        <v>40862</v>
      </c>
      <c r="E62" s="621" t="s">
        <v>4772</v>
      </c>
      <c r="F62" s="621"/>
      <c r="G62" s="621"/>
      <c r="H62" s="621"/>
      <c r="I62" s="621"/>
      <c r="J62" s="621"/>
      <c r="K62" s="621"/>
      <c r="L62" s="298" t="s">
        <v>90</v>
      </c>
      <c r="M62" s="299">
        <f>IF('!Dados'!$G$3="Com Desoneração",VLOOKUP(D62,'INS-SIN-CD-10-2023'!A:D,4,FALSE),VLOOKUP(D62,'INS-SIN-SD-10-2023'!A:D,4,FALSE))</f>
        <v>620.25</v>
      </c>
      <c r="N62" s="322"/>
    </row>
    <row r="63" spans="1:14" x14ac:dyDescent="0.2">
      <c r="A63" s="294"/>
      <c r="B63" s="295"/>
      <c r="C63" s="319"/>
      <c r="D63" s="297">
        <v>40861</v>
      </c>
      <c r="E63" s="621" t="s">
        <v>4773</v>
      </c>
      <c r="F63" s="621"/>
      <c r="G63" s="621"/>
      <c r="H63" s="621"/>
      <c r="I63" s="621"/>
      <c r="J63" s="621"/>
      <c r="K63" s="621"/>
      <c r="L63" s="298" t="s">
        <v>90</v>
      </c>
      <c r="M63" s="299">
        <f>IF('!Dados'!$G$3="Com Desoneração",VLOOKUP(D63,'INS-SIN-CD-10-2023'!A:D,4,FALSE),VLOOKUP(D63,'INS-SIN-SD-10-2023'!A:D,4,FALSE))</f>
        <v>282.98</v>
      </c>
      <c r="N63" s="322"/>
    </row>
    <row r="64" spans="1:14" x14ac:dyDescent="0.2">
      <c r="A64" s="294"/>
      <c r="B64" s="295"/>
      <c r="C64" s="319"/>
      <c r="D64" s="297">
        <v>40863</v>
      </c>
      <c r="E64" s="621" t="s">
        <v>4744</v>
      </c>
      <c r="F64" s="621"/>
      <c r="G64" s="621"/>
      <c r="H64" s="621"/>
      <c r="I64" s="621"/>
      <c r="J64" s="621"/>
      <c r="K64" s="621"/>
      <c r="L64" s="298" t="s">
        <v>90</v>
      </c>
      <c r="M64" s="299">
        <f>IF('!Dados'!$G$3="Com Desoneração",VLOOKUP(D64,'INS-SIN-CD-10-2023'!A:D,4,FALSE),VLOOKUP(D64,'INS-SIN-SD-10-2023'!A:D,4,FALSE))</f>
        <v>215.56</v>
      </c>
      <c r="N64" s="322"/>
    </row>
    <row r="65" spans="1:14" x14ac:dyDescent="0.2">
      <c r="A65" s="294"/>
      <c r="B65" s="295"/>
      <c r="C65" s="296"/>
      <c r="D65" s="297">
        <v>40864</v>
      </c>
      <c r="E65" s="621" t="s">
        <v>4745</v>
      </c>
      <c r="F65" s="621"/>
      <c r="G65" s="621"/>
      <c r="H65" s="621"/>
      <c r="I65" s="621"/>
      <c r="J65" s="621"/>
      <c r="K65" s="621"/>
      <c r="L65" s="298" t="s">
        <v>90</v>
      </c>
      <c r="M65" s="299">
        <f>IF('!Dados'!$G$3="Com Desoneração",VLOOKUP(D65,'INS-SIN-CD-10-2023'!A:D,4,FALSE),VLOOKUP(D65,'INS-SIN-SD-10-2023'!A:D,4,FALSE))</f>
        <v>12.89</v>
      </c>
      <c r="N65" s="322"/>
    </row>
    <row r="66" spans="1:14" ht="12.75" customHeight="1" x14ac:dyDescent="0.2">
      <c r="A66" s="294"/>
      <c r="B66" s="295"/>
      <c r="C66" s="296"/>
      <c r="D66" s="297">
        <v>43467</v>
      </c>
      <c r="E66" s="634" t="s">
        <v>4774</v>
      </c>
      <c r="F66" s="635"/>
      <c r="G66" s="635"/>
      <c r="H66" s="635"/>
      <c r="I66" s="635"/>
      <c r="J66" s="635"/>
      <c r="K66" s="636"/>
      <c r="L66" s="298" t="s">
        <v>90</v>
      </c>
      <c r="M66" s="299">
        <f>IF('!Dados'!$G$3="Com Desoneração",VLOOKUP(D66,'INS-SIN-CD-10-2023'!A:D,4,FALSE),VLOOKUP(D66,'INS-SIN-SD-10-2023'!A:D,4,FALSE))</f>
        <v>0.59</v>
      </c>
      <c r="N66" s="1"/>
    </row>
    <row r="67" spans="1:14" ht="12.75" customHeight="1" x14ac:dyDescent="0.2">
      <c r="A67" s="294"/>
      <c r="B67" s="295"/>
      <c r="C67" s="296"/>
      <c r="D67" s="297">
        <v>43491</v>
      </c>
      <c r="E67" s="634" t="s">
        <v>4775</v>
      </c>
      <c r="F67" s="635"/>
      <c r="G67" s="635"/>
      <c r="H67" s="635"/>
      <c r="I67" s="635"/>
      <c r="J67" s="635"/>
      <c r="K67" s="636"/>
      <c r="L67" s="298" t="s">
        <v>90</v>
      </c>
      <c r="M67" s="299">
        <f>IF('!Dados'!$G$3="Com Desoneração",VLOOKUP(D67,'INS-SIN-CD-10-2023'!A:D,4,FALSE),VLOOKUP(D67,'INS-SIN-SD-10-2023'!A:D,4,FALSE))</f>
        <v>1.25</v>
      </c>
      <c r="N67" s="1"/>
    </row>
    <row r="68" spans="1:14" x14ac:dyDescent="0.2">
      <c r="A68" s="294"/>
      <c r="B68" s="295"/>
      <c r="C68" s="296"/>
      <c r="D68" s="297" t="str">
        <f>B55</f>
        <v>COMP. 95388-D</v>
      </c>
      <c r="E68" s="621" t="str">
        <f>C55</f>
        <v>CURSO DE CAPACITAÇÃO PARA VIGIA DIURNO (ENCARGOS COMPLEMENTARES) - (MENSALISTA)</v>
      </c>
      <c r="F68" s="621"/>
      <c r="G68" s="621"/>
      <c r="H68" s="621"/>
      <c r="I68" s="621"/>
      <c r="J68" s="621"/>
      <c r="K68" s="621"/>
      <c r="L68" s="298" t="str">
        <f>J55</f>
        <v>MÊS</v>
      </c>
      <c r="M68" s="320">
        <f>M55</f>
        <v>7.0614720000000011</v>
      </c>
      <c r="N68" s="322"/>
    </row>
    <row r="69" spans="1:14" x14ac:dyDescent="0.2">
      <c r="A69" s="294"/>
      <c r="B69" s="295"/>
      <c r="C69" s="296"/>
      <c r="D69" s="297">
        <v>41096</v>
      </c>
      <c r="E69" s="621" t="s">
        <v>4780</v>
      </c>
      <c r="F69" s="621"/>
      <c r="G69" s="621"/>
      <c r="H69" s="621"/>
      <c r="I69" s="621"/>
      <c r="J69" s="621"/>
      <c r="K69" s="621"/>
      <c r="L69" s="298" t="s">
        <v>90</v>
      </c>
      <c r="M69" s="299">
        <f>IF('!Dados'!$G$3="Com Desoneração",VLOOKUP(D69,'INS-SIN-CD-10-2023'!A:D,4,FALSE),VLOOKUP(D69,'INS-SIN-SD-10-2023'!A:D,4,FALSE))</f>
        <v>2615.36</v>
      </c>
      <c r="N69" s="322"/>
    </row>
    <row r="70" spans="1:14" x14ac:dyDescent="0.2">
      <c r="A70" s="294"/>
      <c r="B70" s="295"/>
      <c r="C70" s="296"/>
      <c r="D70" s="637" t="s">
        <v>4776</v>
      </c>
      <c r="E70" s="637"/>
      <c r="F70" s="637"/>
      <c r="G70" s="637"/>
      <c r="H70" s="637"/>
      <c r="I70" s="637"/>
      <c r="J70" s="637"/>
      <c r="K70" s="637"/>
      <c r="L70" s="638">
        <f>M69+M68+M65+M64+M63+M62+M67+M66</f>
        <v>3755.941472</v>
      </c>
      <c r="M70" s="638"/>
      <c r="N70" s="322"/>
    </row>
    <row r="71" spans="1:14" x14ac:dyDescent="0.2">
      <c r="A71" s="294"/>
      <c r="B71" s="295"/>
      <c r="C71" s="296"/>
      <c r="D71" s="308"/>
      <c r="E71" s="309"/>
      <c r="F71" s="309"/>
      <c r="G71" s="309"/>
      <c r="H71" s="309"/>
      <c r="I71" s="309"/>
      <c r="J71" s="309"/>
      <c r="K71" s="309"/>
      <c r="L71" s="309"/>
      <c r="M71" s="309"/>
      <c r="N71" s="1"/>
    </row>
    <row r="74" spans="1:14" x14ac:dyDescent="0.2">
      <c r="B74" s="604"/>
      <c r="C74" s="604"/>
      <c r="D74" s="604"/>
      <c r="E74" s="604"/>
      <c r="F74" s="604"/>
      <c r="G74" s="604"/>
      <c r="H74" s="604"/>
      <c r="I74" s="604"/>
      <c r="J74" s="604"/>
      <c r="K74" s="604"/>
      <c r="L74" s="604"/>
      <c r="M74" s="604"/>
      <c r="N74" s="323"/>
    </row>
  </sheetData>
  <mergeCells count="61">
    <mergeCell ref="E68:K68"/>
    <mergeCell ref="E69:K69"/>
    <mergeCell ref="D70:K70"/>
    <mergeCell ref="L70:M70"/>
    <mergeCell ref="B74:M74"/>
    <mergeCell ref="E67:K67"/>
    <mergeCell ref="D48:K48"/>
    <mergeCell ref="L48:M48"/>
    <mergeCell ref="C55:I55"/>
    <mergeCell ref="E57:K57"/>
    <mergeCell ref="E58:K58"/>
    <mergeCell ref="E61:K61"/>
    <mergeCell ref="E62:K62"/>
    <mergeCell ref="E63:K63"/>
    <mergeCell ref="E64:K64"/>
    <mergeCell ref="E65:K65"/>
    <mergeCell ref="E66:K66"/>
    <mergeCell ref="E47:K47"/>
    <mergeCell ref="C33:I33"/>
    <mergeCell ref="E35:K35"/>
    <mergeCell ref="E36:K36"/>
    <mergeCell ref="E39:K39"/>
    <mergeCell ref="E40:K40"/>
    <mergeCell ref="E41:K41"/>
    <mergeCell ref="E42:K42"/>
    <mergeCell ref="E43:K43"/>
    <mergeCell ref="E44:K44"/>
    <mergeCell ref="E45:K45"/>
    <mergeCell ref="E46:K46"/>
    <mergeCell ref="D29:K29"/>
    <mergeCell ref="L29:M29"/>
    <mergeCell ref="D30:K30"/>
    <mergeCell ref="L30:M30"/>
    <mergeCell ref="D31:K31"/>
    <mergeCell ref="L31:M31"/>
    <mergeCell ref="D26:K26"/>
    <mergeCell ref="L26:M26"/>
    <mergeCell ref="D27:K27"/>
    <mergeCell ref="L27:M27"/>
    <mergeCell ref="D28:K28"/>
    <mergeCell ref="L28:M28"/>
    <mergeCell ref="D25:K25"/>
    <mergeCell ref="L25:M25"/>
    <mergeCell ref="D17:G17"/>
    <mergeCell ref="I17:K17"/>
    <mergeCell ref="D18:G18"/>
    <mergeCell ref="I18:K18"/>
    <mergeCell ref="D20:H20"/>
    <mergeCell ref="I20:J20"/>
    <mergeCell ref="K20:L20"/>
    <mergeCell ref="D21:L21"/>
    <mergeCell ref="D22:H22"/>
    <mergeCell ref="I22:J22"/>
    <mergeCell ref="K22:L22"/>
    <mergeCell ref="D23:L23"/>
    <mergeCell ref="C14:I14"/>
    <mergeCell ref="K1:L1"/>
    <mergeCell ref="B11:M11"/>
    <mergeCell ref="G12:J13"/>
    <mergeCell ref="K12:L12"/>
    <mergeCell ref="K13:L13"/>
  </mergeCells>
  <conditionalFormatting sqref="B4 B10">
    <cfRule type="duplicateValues" dxfId="0" priority="1"/>
  </conditionalFormatting>
  <pageMargins left="0.19685039370078741" right="0.19685039370078741" top="0.59055118110236227" bottom="0.59055118110236227" header="0.39370078740157483" footer="0.39370078740157483"/>
  <pageSetup paperSize="9" scale="80" fitToHeight="0" orientation="portrait" r:id="rId1"/>
  <headerFooter>
    <oddFooter>&amp;CPágina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14</vt:i4>
      </vt:variant>
    </vt:vector>
  </HeadingPairs>
  <TitlesOfParts>
    <vt:vector size="32" baseType="lpstr">
      <vt:lpstr>!Dados</vt:lpstr>
      <vt:lpstr>CAPA</vt:lpstr>
      <vt:lpstr>MOD 1</vt:lpstr>
      <vt:lpstr>QUADRA POLIESPORTIVA</vt:lpstr>
      <vt:lpstr>MOD 2</vt:lpstr>
      <vt:lpstr>Equipamentos</vt:lpstr>
      <vt:lpstr>RELATÓRIO DE COMPOSIÇÕES</vt:lpstr>
      <vt:lpstr>Cronograma</vt:lpstr>
      <vt:lpstr>CPM_Comp.Mensal_Mão_Obra</vt:lpstr>
      <vt:lpstr>CURVA ABC (Módulo 01)</vt:lpstr>
      <vt:lpstr>CURVA ABC (Módulo 02)</vt:lpstr>
      <vt:lpstr>BDI_Materiais</vt:lpstr>
      <vt:lpstr>BDI_Equipamentos</vt:lpstr>
      <vt:lpstr>Encargos Sociais</vt:lpstr>
      <vt:lpstr>CMP-SIN-CD-10-2023</vt:lpstr>
      <vt:lpstr>INS-SIN-CD-10-2023</vt:lpstr>
      <vt:lpstr>CMP-SIN-SD-10-2023</vt:lpstr>
      <vt:lpstr>INS-SIN-SD-10-2023</vt:lpstr>
      <vt:lpstr>BDI_Equipamentos!Area_de_impressao</vt:lpstr>
      <vt:lpstr>BDI_Materiais!Area_de_impressao</vt:lpstr>
      <vt:lpstr>CAPA!Area_de_impressao</vt:lpstr>
      <vt:lpstr>CPM_Comp.Mensal_Mão_Obra!Area_de_impressao</vt:lpstr>
      <vt:lpstr>Cronograma!Area_de_impressao</vt:lpstr>
      <vt:lpstr>'CURVA ABC (Módulo 01)'!Area_de_impressao</vt:lpstr>
      <vt:lpstr>'CURVA ABC (Módulo 02)'!Area_de_impressao</vt:lpstr>
      <vt:lpstr>'Encargos Sociais'!Area_de_impressao</vt:lpstr>
      <vt:lpstr>Equipamentos!Area_de_impressao</vt:lpstr>
      <vt:lpstr>'MOD 1'!Area_de_impressao</vt:lpstr>
      <vt:lpstr>'MOD 2'!Area_de_impressao</vt:lpstr>
      <vt:lpstr>'QUADRA POLIESPORTIVA'!Area_de_impressao</vt:lpstr>
      <vt:lpstr>'RELATÓRIO DE COMPOSIÇÕES'!Area_de_impressao</vt:lpstr>
      <vt:lpstr>CPM_Comp.Mensal_Mão_Obra!Titulos_de_impressao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Santos</dc:creator>
  <cp:lastModifiedBy>Alexandre Costa</cp:lastModifiedBy>
  <cp:lastPrinted>2023-05-29T13:36:02Z</cp:lastPrinted>
  <dcterms:created xsi:type="dcterms:W3CDTF">2020-11-23T20:14:05Z</dcterms:created>
  <dcterms:modified xsi:type="dcterms:W3CDTF">2024-03-08T21:44:16Z</dcterms:modified>
</cp:coreProperties>
</file>